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Heitor\Heitor\Softwares\Planejamento Financeiro\Bolsa de Valores\B3\1 - SERIE HISTÓRICA\"/>
    </mc:Choice>
  </mc:AlternateContent>
  <xr:revisionPtr revIDLastSave="0" documentId="13_ncr:1_{C6BDEA13-927F-4CEE-A329-DC9DDBED9DCE}" xr6:coauthVersionLast="47" xr6:coauthVersionMax="47" xr10:uidLastSave="{00000000-0000-0000-0000-000000000000}"/>
  <bookViews>
    <workbookView xWindow="-120" yWindow="-120" windowWidth="20730" windowHeight="11040" firstSheet="2" activeTab="6" xr2:uid="{00000000-000D-0000-FFFF-FFFF00000000}"/>
  </bookViews>
  <sheets>
    <sheet name="Abate de Femeas MT" sheetId="1" r:id="rId1"/>
    <sheet name="S.H AÇÚCAR" sheetId="2" r:id="rId2"/>
    <sheet name="S.H ETANOL" sheetId="3" r:id="rId3"/>
    <sheet name="S.H BOI GORDO" sheetId="4" r:id="rId4"/>
    <sheet name="S.H MILHO CEPEA" sheetId="5" r:id="rId5"/>
    <sheet name="BEZERRO" sheetId="6" r:id="rId6"/>
    <sheet name="SOJA - PARANAGUÁ" sheetId="7" r:id="rId7"/>
    <sheet name="MILHO - CEPEA" sheetId="8" r:id="rId8"/>
    <sheet name="BOI GORDO" sheetId="9" r:id="rId9"/>
    <sheet name="AÇÚCAR" sheetId="10" r:id="rId10"/>
    <sheet name="ETANOL" sheetId="11" r:id="rId11"/>
    <sheet name="BGIH26" sheetId="12" state="hidden" r:id="rId12"/>
    <sheet name="BGIJ26" sheetId="13" state="hidden" r:id="rId13"/>
    <sheet name="BGIK26" sheetId="14" state="hidden" r:id="rId14"/>
    <sheet name="BGIM26" sheetId="15" r:id="rId15"/>
    <sheet name="BGIN26" sheetId="16" r:id="rId16"/>
    <sheet name="BGIQ26" sheetId="17" r:id="rId17"/>
    <sheet name="BGIU26" sheetId="18" r:id="rId18"/>
    <sheet name="BGIV26" sheetId="19" r:id="rId19"/>
    <sheet name="BGIX26" sheetId="20" r:id="rId20"/>
    <sheet name="BGIZ26" sheetId="21" r:id="rId21"/>
    <sheet name="BGIF27" sheetId="22" r:id="rId22"/>
    <sheet name="BGIG27" sheetId="23" r:id="rId23"/>
    <sheet name="BGIH27" sheetId="24" r:id="rId24"/>
    <sheet name="ETHM26" sheetId="25" r:id="rId25"/>
    <sheet name="ETHN26" sheetId="26" r:id="rId26"/>
    <sheet name="ETHQ26" sheetId="27" r:id="rId27"/>
    <sheet name="ETHU26" sheetId="28" r:id="rId28"/>
    <sheet name="ETHV26" sheetId="29" r:id="rId29"/>
    <sheet name="ETHX26" sheetId="30" r:id="rId30"/>
    <sheet name="ETHZ26" sheetId="31" r:id="rId31"/>
    <sheet name="ETHF27" sheetId="32" r:id="rId32"/>
    <sheet name="ETHG27" sheetId="33" r:id="rId33"/>
    <sheet name="ETHH27" sheetId="34" r:id="rId34"/>
    <sheet name="ETHJ27" sheetId="35" r:id="rId35"/>
    <sheet name="ETHK27" sheetId="36" r:id="rId36"/>
    <sheet name="ETHZ27" sheetId="37" r:id="rId37"/>
    <sheet name="ETHF28" sheetId="38" r:id="rId38"/>
    <sheet name="BGIK27" sheetId="39" r:id="rId39"/>
    <sheet name="CCMH26" sheetId="40" state="hidden" r:id="rId40"/>
    <sheet name="CCMK26" sheetId="41" state="hidden" r:id="rId41"/>
    <sheet name="CCMN26" sheetId="42" r:id="rId42"/>
    <sheet name="CCMU26" sheetId="43" r:id="rId43"/>
    <sheet name="CCMX26" sheetId="44" r:id="rId44"/>
    <sheet name="CCMF27" sheetId="45" r:id="rId45"/>
    <sheet name="CCMH27" sheetId="46" r:id="rId46"/>
    <sheet name="CCMK27" sheetId="47" r:id="rId47"/>
    <sheet name="CCMN27" sheetId="48" r:id="rId48"/>
    <sheet name="CCMU27" sheetId="49" r:id="rId49"/>
    <sheet name="CCMX27" sheetId="50" r:id="rId50"/>
    <sheet name="SJCH26" sheetId="51" state="hidden" r:id="rId51"/>
    <sheet name="SJCK26" sheetId="52" state="hidden" r:id="rId52"/>
    <sheet name="SJCN26" sheetId="53" r:id="rId53"/>
    <sheet name="SJCQ26" sheetId="54" r:id="rId54"/>
    <sheet name="SJCU26" sheetId="55" r:id="rId55"/>
    <sheet name="SJCX26" sheetId="56" r:id="rId56"/>
    <sheet name="SJCF27" sheetId="57" r:id="rId57"/>
    <sheet name="SJCH27" sheetId="58" r:id="rId58"/>
    <sheet name="SJCK27" sheetId="59" r:id="rId59"/>
    <sheet name="SJCN27" sheetId="60" r:id="rId60"/>
    <sheet name="SJCQ27" sheetId="61" r:id="rId61"/>
    <sheet name="DOLN26" sheetId="62" r:id="rId62"/>
    <sheet name="DOLQ26" sheetId="63" r:id="rId63"/>
    <sheet name="DOLU26" sheetId="64" r:id="rId64"/>
    <sheet name="DOLV26" sheetId="65" r:id="rId65"/>
    <sheet name="DOLX26" sheetId="66" r:id="rId66"/>
    <sheet name="DOLZ26" sheetId="67" r:id="rId67"/>
    <sheet name="DOLF27" sheetId="68" r:id="rId68"/>
    <sheet name="DOLG27" sheetId="69" r:id="rId69"/>
    <sheet name="DOLH27" sheetId="70" r:id="rId70"/>
    <sheet name="DOLJ27" sheetId="71" r:id="rId71"/>
    <sheet name="DOLK27" sheetId="72" r:id="rId72"/>
    <sheet name="DOLM27" sheetId="73" r:id="rId73"/>
    <sheet name="DOLN27" sheetId="74" r:id="rId74"/>
    <sheet name="DOLQ27" sheetId="75" r:id="rId75"/>
    <sheet name="DOLV27" sheetId="76" r:id="rId76"/>
    <sheet name="DOLF28" sheetId="77" r:id="rId77"/>
    <sheet name="DOLJ28" sheetId="78" r:id="rId78"/>
    <sheet name="DOLN28" sheetId="79" r:id="rId79"/>
    <sheet name="DOLV28" sheetId="80" r:id="rId80"/>
    <sheet name="DOLF29" sheetId="81" r:id="rId81"/>
    <sheet name="DOLJ29" sheetId="82" r:id="rId82"/>
    <sheet name="DOLN29" sheetId="83" r:id="rId83"/>
    <sheet name="DOLV29" sheetId="84" r:id="rId84"/>
    <sheet name="DOLF30" sheetId="85" r:id="rId85"/>
    <sheet name="DOLN30" sheetId="86" r:id="rId86"/>
    <sheet name="DOLF31" sheetId="87" r:id="rId87"/>
    <sheet name="IGP-M Referência" sheetId="88" r:id="rId88"/>
    <sheet name="REPOSIÇÃO SCOT" sheetId="89" r:id="rId89"/>
    <sheet name="DI1Q26" sheetId="90" r:id="rId90"/>
    <sheet name="DI1U26" sheetId="91" r:id="rId91"/>
    <sheet name="DI1V26" sheetId="92" r:id="rId92"/>
    <sheet name="DI1X26" sheetId="93" r:id="rId93"/>
    <sheet name="DI1Z26" sheetId="94" r:id="rId94"/>
    <sheet name="DI1F27" sheetId="95" r:id="rId95"/>
    <sheet name="DI1G27" sheetId="96" r:id="rId96"/>
    <sheet name="DI1H27" sheetId="97" r:id="rId97"/>
    <sheet name="DI1J27" sheetId="98" r:id="rId98"/>
    <sheet name="DI1K27" sheetId="99" r:id="rId99"/>
    <sheet name="DI1M27" sheetId="100" r:id="rId100"/>
    <sheet name="DI1N27" sheetId="101" r:id="rId101"/>
    <sheet name="DI1Q27" sheetId="102" r:id="rId102"/>
    <sheet name="DI1V27" sheetId="103" r:id="rId103"/>
    <sheet name="DI1X27" sheetId="104" r:id="rId104"/>
    <sheet name="DI1Z27" sheetId="105" r:id="rId105"/>
    <sheet name="DI1F28" sheetId="106" r:id="rId106"/>
    <sheet name="DI1J28" sheetId="107" r:id="rId107"/>
    <sheet name="DI1N28" sheetId="108" r:id="rId108"/>
    <sheet name="DI1V28" sheetId="109" r:id="rId109"/>
    <sheet name="DI1X28" sheetId="110" r:id="rId110"/>
    <sheet name="DI1Z28" sheetId="111" r:id="rId111"/>
    <sheet name="DI1F29" sheetId="112" r:id="rId112"/>
    <sheet name="DI1J29" sheetId="113" r:id="rId113"/>
    <sheet name="DI1N29" sheetId="114" r:id="rId114"/>
    <sheet name="DI1V29" sheetId="115" r:id="rId115"/>
    <sheet name="DI1X29" sheetId="116" r:id="rId116"/>
    <sheet name="DI1Z29" sheetId="117" r:id="rId117"/>
    <sheet name="DI1F30" sheetId="118" r:id="rId118"/>
    <sheet name="DI1J30" sheetId="119" r:id="rId119"/>
    <sheet name="DI1N30" sheetId="120" r:id="rId120"/>
    <sheet name="DI1V30" sheetId="121" r:id="rId121"/>
    <sheet name="DI1F31" sheetId="122" r:id="rId122"/>
    <sheet name="DI1J31" sheetId="123" r:id="rId123"/>
    <sheet name="DI1N31" sheetId="124" r:id="rId124"/>
    <sheet name="DI1V31" sheetId="125" r:id="rId125"/>
    <sheet name="DI1F32" sheetId="126" r:id="rId126"/>
    <sheet name="DI1F33" sheetId="127" r:id="rId127"/>
    <sheet name="DI1F34" sheetId="128" r:id="rId128"/>
    <sheet name="DI1F35" sheetId="129" r:id="rId129"/>
    <sheet name="DI1F36" sheetId="130" r:id="rId130"/>
    <sheet name="DI1F37" sheetId="131" r:id="rId131"/>
    <sheet name="DI1F38" sheetId="132" r:id="rId132"/>
    <sheet name="DI1F39" sheetId="133" r:id="rId133"/>
    <sheet name="DI1F40" sheetId="134" r:id="rId134"/>
    <sheet name="DI1F41" sheetId="135" r:id="rId135"/>
  </sheets>
  <externalReferences>
    <externalReference r:id="rId13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35" l="1"/>
  <c r="B5" i="135" s="1"/>
  <c r="B6" i="135" s="1"/>
  <c r="B7" i="135" s="1"/>
  <c r="B8" i="135" s="1"/>
  <c r="B3" i="135"/>
  <c r="B4" i="134"/>
  <c r="B5" i="134" s="1"/>
  <c r="B6" i="134" s="1"/>
  <c r="B7" i="134" s="1"/>
  <c r="B8" i="134" s="1"/>
  <c r="B3" i="134"/>
  <c r="B4" i="133"/>
  <c r="B5" i="133" s="1"/>
  <c r="B6" i="133" s="1"/>
  <c r="B7" i="133" s="1"/>
  <c r="B8" i="133" s="1"/>
  <c r="B3" i="133"/>
  <c r="B4" i="132"/>
  <c r="B5" i="132" s="1"/>
  <c r="B6" i="132" s="1"/>
  <c r="B7" i="132" s="1"/>
  <c r="B8" i="132" s="1"/>
  <c r="B3" i="132"/>
  <c r="B4" i="131"/>
  <c r="B5" i="131" s="1"/>
  <c r="B6" i="131" s="1"/>
  <c r="B7" i="131" s="1"/>
  <c r="B8" i="131" s="1"/>
  <c r="B3" i="131"/>
  <c r="B4" i="130"/>
  <c r="B5" i="130" s="1"/>
  <c r="B6" i="130" s="1"/>
  <c r="B7" i="130" s="1"/>
  <c r="B8" i="130" s="1"/>
  <c r="B3" i="130"/>
  <c r="B4" i="129"/>
  <c r="B5" i="129" s="1"/>
  <c r="B6" i="129" s="1"/>
  <c r="B7" i="129" s="1"/>
  <c r="B8" i="129" s="1"/>
  <c r="B3" i="129"/>
  <c r="B4" i="128"/>
  <c r="B5" i="128" s="1"/>
  <c r="B6" i="128" s="1"/>
  <c r="B7" i="128" s="1"/>
  <c r="B8" i="128" s="1"/>
  <c r="B3" i="128"/>
  <c r="B6" i="127"/>
  <c r="B7" i="127" s="1"/>
  <c r="B8" i="127" s="1"/>
  <c r="B4" i="127"/>
  <c r="B5" i="127" s="1"/>
  <c r="B3" i="127"/>
  <c r="B4" i="126"/>
  <c r="B5" i="126" s="1"/>
  <c r="B6" i="126" s="1"/>
  <c r="B7" i="126" s="1"/>
  <c r="B8" i="126" s="1"/>
  <c r="B3" i="126"/>
  <c r="B4" i="125"/>
  <c r="B5" i="125" s="1"/>
  <c r="B6" i="125" s="1"/>
  <c r="B7" i="125" s="1"/>
  <c r="B8" i="125" s="1"/>
  <c r="B3" i="125"/>
  <c r="B4" i="124"/>
  <c r="B5" i="124" s="1"/>
  <c r="B6" i="124" s="1"/>
  <c r="B7" i="124" s="1"/>
  <c r="B8" i="124" s="1"/>
  <c r="B3" i="124"/>
  <c r="B4" i="123"/>
  <c r="B5" i="123" s="1"/>
  <c r="B6" i="123" s="1"/>
  <c r="B7" i="123" s="1"/>
  <c r="B8" i="123" s="1"/>
  <c r="B3" i="123"/>
  <c r="B4" i="122"/>
  <c r="B5" i="122" s="1"/>
  <c r="B6" i="122" s="1"/>
  <c r="B7" i="122" s="1"/>
  <c r="B8" i="122" s="1"/>
  <c r="B3" i="122"/>
  <c r="B6" i="121"/>
  <c r="B7" i="121" s="1"/>
  <c r="B8" i="121" s="1"/>
  <c r="B4" i="121"/>
  <c r="B5" i="121" s="1"/>
  <c r="B3" i="121"/>
  <c r="B4" i="120"/>
  <c r="B5" i="120" s="1"/>
  <c r="B6" i="120" s="1"/>
  <c r="B7" i="120" s="1"/>
  <c r="B8" i="120" s="1"/>
  <c r="B3" i="120"/>
  <c r="B6" i="119"/>
  <c r="B7" i="119" s="1"/>
  <c r="B8" i="119" s="1"/>
  <c r="B4" i="119"/>
  <c r="B5" i="119" s="1"/>
  <c r="B3" i="119"/>
  <c r="B7" i="118"/>
  <c r="B8" i="118" s="1"/>
  <c r="B4" i="118"/>
  <c r="B5" i="118" s="1"/>
  <c r="B6" i="118" s="1"/>
  <c r="B3" i="118"/>
  <c r="B4" i="117"/>
  <c r="B5" i="117" s="1"/>
  <c r="B6" i="117" s="1"/>
  <c r="B7" i="117" s="1"/>
  <c r="B8" i="117" s="1"/>
  <c r="B3" i="117"/>
  <c r="B4" i="116"/>
  <c r="B5" i="116" s="1"/>
  <c r="B6" i="116" s="1"/>
  <c r="B7" i="116" s="1"/>
  <c r="B8" i="116" s="1"/>
  <c r="B3" i="116"/>
  <c r="B6" i="115"/>
  <c r="B7" i="115" s="1"/>
  <c r="B8" i="115" s="1"/>
  <c r="B4" i="115"/>
  <c r="B5" i="115" s="1"/>
  <c r="B3" i="115"/>
  <c r="B7" i="114"/>
  <c r="B8" i="114" s="1"/>
  <c r="B4" i="114"/>
  <c r="B5" i="114" s="1"/>
  <c r="B6" i="114" s="1"/>
  <c r="B3" i="114"/>
  <c r="B3" i="113"/>
  <c r="B4" i="113" s="1"/>
  <c r="B5" i="113" s="1"/>
  <c r="B6" i="113" s="1"/>
  <c r="B7" i="113" s="1"/>
  <c r="B8" i="113" s="1"/>
  <c r="B7" i="112"/>
  <c r="B8" i="112" s="1"/>
  <c r="B4" i="112"/>
  <c r="B5" i="112" s="1"/>
  <c r="B6" i="112" s="1"/>
  <c r="B3" i="112"/>
  <c r="B6" i="111"/>
  <c r="B7" i="111" s="1"/>
  <c r="B8" i="111" s="1"/>
  <c r="B3" i="111"/>
  <c r="B4" i="111" s="1"/>
  <c r="B5" i="111" s="1"/>
  <c r="B4" i="110"/>
  <c r="B5" i="110" s="1"/>
  <c r="B6" i="110" s="1"/>
  <c r="B7" i="110" s="1"/>
  <c r="B8" i="110" s="1"/>
  <c r="B3" i="110"/>
  <c r="B3" i="109"/>
  <c r="B4" i="109" s="1"/>
  <c r="B5" i="109" s="1"/>
  <c r="B6" i="109" s="1"/>
  <c r="B7" i="109" s="1"/>
  <c r="B8" i="109" s="1"/>
  <c r="B7" i="108"/>
  <c r="B8" i="108" s="1"/>
  <c r="B4" i="108"/>
  <c r="B5" i="108" s="1"/>
  <c r="B6" i="108" s="1"/>
  <c r="B3" i="108"/>
  <c r="B6" i="107"/>
  <c r="B7" i="107" s="1"/>
  <c r="B8" i="107" s="1"/>
  <c r="B3" i="107"/>
  <c r="B4" i="107" s="1"/>
  <c r="B5" i="107" s="1"/>
  <c r="B4" i="106"/>
  <c r="B5" i="106" s="1"/>
  <c r="B6" i="106" s="1"/>
  <c r="B7" i="106" s="1"/>
  <c r="B8" i="106" s="1"/>
  <c r="B3" i="106"/>
  <c r="B3" i="105"/>
  <c r="B4" i="105" s="1"/>
  <c r="B5" i="105" s="1"/>
  <c r="B6" i="105" s="1"/>
  <c r="B7" i="105" s="1"/>
  <c r="B8" i="105" s="1"/>
  <c r="B7" i="104"/>
  <c r="B8" i="104" s="1"/>
  <c r="B4" i="104"/>
  <c r="B5" i="104" s="1"/>
  <c r="B6" i="104" s="1"/>
  <c r="B3" i="104"/>
  <c r="B6" i="103"/>
  <c r="B7" i="103" s="1"/>
  <c r="B8" i="103" s="1"/>
  <c r="B3" i="103"/>
  <c r="B4" i="103" s="1"/>
  <c r="B5" i="103" s="1"/>
  <c r="B4" i="102"/>
  <c r="B5" i="102" s="1"/>
  <c r="B6" i="102" s="1"/>
  <c r="B7" i="102" s="1"/>
  <c r="B8" i="102" s="1"/>
  <c r="B3" i="102"/>
  <c r="B3" i="101"/>
  <c r="B4" i="101" s="1"/>
  <c r="B5" i="101" s="1"/>
  <c r="B6" i="101" s="1"/>
  <c r="B7" i="101" s="1"/>
  <c r="B8" i="101" s="1"/>
  <c r="B7" i="100"/>
  <c r="B8" i="100" s="1"/>
  <c r="B4" i="100"/>
  <c r="B5" i="100" s="1"/>
  <c r="B6" i="100" s="1"/>
  <c r="B3" i="100"/>
  <c r="B6" i="99"/>
  <c r="B7" i="99" s="1"/>
  <c r="B8" i="99" s="1"/>
  <c r="B3" i="99"/>
  <c r="B4" i="99" s="1"/>
  <c r="B5" i="99" s="1"/>
  <c r="B4" i="98"/>
  <c r="B5" i="98" s="1"/>
  <c r="B6" i="98" s="1"/>
  <c r="B7" i="98" s="1"/>
  <c r="B8" i="98" s="1"/>
  <c r="B3" i="98"/>
  <c r="B4" i="97"/>
  <c r="B5" i="97" s="1"/>
  <c r="B6" i="97" s="1"/>
  <c r="B7" i="97" s="1"/>
  <c r="B8" i="97" s="1"/>
  <c r="B3" i="97"/>
  <c r="B4" i="96"/>
  <c r="B5" i="96" s="1"/>
  <c r="B6" i="96" s="1"/>
  <c r="B7" i="96" s="1"/>
  <c r="B8" i="96" s="1"/>
  <c r="B3" i="96"/>
  <c r="B4" i="95"/>
  <c r="B5" i="95" s="1"/>
  <c r="B6" i="95" s="1"/>
  <c r="B7" i="95" s="1"/>
  <c r="B8" i="95" s="1"/>
  <c r="B3" i="95"/>
  <c r="B4" i="94"/>
  <c r="B5" i="94" s="1"/>
  <c r="B6" i="94" s="1"/>
  <c r="B7" i="94" s="1"/>
  <c r="B8" i="94" s="1"/>
  <c r="B3" i="94"/>
  <c r="B8" i="93"/>
  <c r="B6" i="93"/>
  <c r="B7" i="93" s="1"/>
  <c r="B4" i="93"/>
  <c r="B5" i="93" s="1"/>
  <c r="B3" i="93"/>
  <c r="B4" i="92"/>
  <c r="B5" i="92" s="1"/>
  <c r="B6" i="92" s="1"/>
  <c r="B7" i="92" s="1"/>
  <c r="B8" i="92" s="1"/>
  <c r="B3" i="92"/>
  <c r="B4" i="91"/>
  <c r="B5" i="91" s="1"/>
  <c r="B6" i="91" s="1"/>
  <c r="B7" i="91" s="1"/>
  <c r="B8" i="91" s="1"/>
  <c r="B3" i="91"/>
  <c r="B3" i="90"/>
  <c r="B4" i="90" s="1"/>
  <c r="B5" i="90" s="1"/>
  <c r="B6" i="90" s="1"/>
  <c r="B7" i="90" s="1"/>
  <c r="B168" i="87"/>
  <c r="B167" i="87"/>
  <c r="B158" i="87" s="1"/>
  <c r="B149" i="87" s="1"/>
  <c r="B140" i="87" s="1"/>
  <c r="B131" i="87" s="1"/>
  <c r="B122" i="87" s="1"/>
  <c r="B113" i="87" s="1"/>
  <c r="B104" i="87" s="1"/>
  <c r="B166" i="87"/>
  <c r="B157" i="87" s="1"/>
  <c r="B165" i="87"/>
  <c r="B156" i="87" s="1"/>
  <c r="B147" i="87" s="1"/>
  <c r="B138" i="87" s="1"/>
  <c r="B129" i="87" s="1"/>
  <c r="B120" i="87" s="1"/>
  <c r="B111" i="87" s="1"/>
  <c r="B102" i="87" s="1"/>
  <c r="B93" i="87" s="1"/>
  <c r="B84" i="87" s="1"/>
  <c r="B75" i="87" s="1"/>
  <c r="B164" i="87"/>
  <c r="B163" i="87"/>
  <c r="B162" i="87"/>
  <c r="B161" i="87"/>
  <c r="B160" i="87"/>
  <c r="B151" i="87" s="1"/>
  <c r="B142" i="87" s="1"/>
  <c r="B133" i="87" s="1"/>
  <c r="B124" i="87" s="1"/>
  <c r="B115" i="87" s="1"/>
  <c r="B106" i="87" s="1"/>
  <c r="B97" i="87" s="1"/>
  <c r="B88" i="87" s="1"/>
  <c r="B79" i="87" s="1"/>
  <c r="B70" i="87" s="1"/>
  <c r="B61" i="87" s="1"/>
  <c r="B159" i="87"/>
  <c r="B155" i="87"/>
  <c r="B146" i="87" s="1"/>
  <c r="B137" i="87" s="1"/>
  <c r="B128" i="87" s="1"/>
  <c r="B154" i="87"/>
  <c r="B145" i="87" s="1"/>
  <c r="B136" i="87" s="1"/>
  <c r="B127" i="87" s="1"/>
  <c r="B118" i="87" s="1"/>
  <c r="B109" i="87" s="1"/>
  <c r="B100" i="87" s="1"/>
  <c r="B91" i="87" s="1"/>
  <c r="B82" i="87" s="1"/>
  <c r="B73" i="87" s="1"/>
  <c r="B64" i="87" s="1"/>
  <c r="B55" i="87" s="1"/>
  <c r="B153" i="87"/>
  <c r="B144" i="87" s="1"/>
  <c r="B152" i="87"/>
  <c r="B150" i="87"/>
  <c r="B148" i="87"/>
  <c r="B139" i="87" s="1"/>
  <c r="B130" i="87" s="1"/>
  <c r="B121" i="87" s="1"/>
  <c r="B112" i="87" s="1"/>
  <c r="B103" i="87" s="1"/>
  <c r="B94" i="87" s="1"/>
  <c r="B85" i="87" s="1"/>
  <c r="B76" i="87" s="1"/>
  <c r="B67" i="87" s="1"/>
  <c r="B58" i="87" s="1"/>
  <c r="B143" i="87"/>
  <c r="B134" i="87" s="1"/>
  <c r="B125" i="87" s="1"/>
  <c r="B116" i="87" s="1"/>
  <c r="B141" i="87"/>
  <c r="B132" i="87" s="1"/>
  <c r="B123" i="87" s="1"/>
  <c r="B114" i="87" s="1"/>
  <c r="B135" i="87"/>
  <c r="B126" i="87"/>
  <c r="B117" i="87" s="1"/>
  <c r="B108" i="87" s="1"/>
  <c r="B99" i="87" s="1"/>
  <c r="B119" i="87"/>
  <c r="B110" i="87" s="1"/>
  <c r="B101" i="87" s="1"/>
  <c r="B92" i="87" s="1"/>
  <c r="B83" i="87" s="1"/>
  <c r="B74" i="87" s="1"/>
  <c r="B65" i="87" s="1"/>
  <c r="B56" i="87" s="1"/>
  <c r="B107" i="87"/>
  <c r="B98" i="87" s="1"/>
  <c r="B105" i="87"/>
  <c r="B96" i="87" s="1"/>
  <c r="B87" i="87" s="1"/>
  <c r="B78" i="87" s="1"/>
  <c r="B69" i="87" s="1"/>
  <c r="B60" i="87" s="1"/>
  <c r="B95" i="87"/>
  <c r="B86" i="87" s="1"/>
  <c r="B77" i="87" s="1"/>
  <c r="B68" i="87" s="1"/>
  <c r="B59" i="87" s="1"/>
  <c r="B90" i="87"/>
  <c r="B81" i="87" s="1"/>
  <c r="B72" i="87" s="1"/>
  <c r="B63" i="87" s="1"/>
  <c r="B54" i="87" s="1"/>
  <c r="B89" i="87"/>
  <c r="B80" i="87"/>
  <c r="B71" i="87" s="1"/>
  <c r="B66" i="87"/>
  <c r="B57" i="87" s="1"/>
  <c r="B62" i="87"/>
  <c r="B53" i="87" s="1"/>
  <c r="B50" i="87"/>
  <c r="B51" i="87" s="1"/>
  <c r="B52" i="87" s="1"/>
  <c r="B49" i="87"/>
  <c r="B168" i="86"/>
  <c r="B159" i="86" s="1"/>
  <c r="B150" i="86" s="1"/>
  <c r="B141" i="86" s="1"/>
  <c r="B132" i="86" s="1"/>
  <c r="B123" i="86" s="1"/>
  <c r="B114" i="86" s="1"/>
  <c r="B105" i="86" s="1"/>
  <c r="B96" i="86" s="1"/>
  <c r="B167" i="86"/>
  <c r="B166" i="86"/>
  <c r="B165" i="86"/>
  <c r="B164" i="86"/>
  <c r="B155" i="86" s="1"/>
  <c r="B163" i="86"/>
  <c r="B154" i="86" s="1"/>
  <c r="B145" i="86" s="1"/>
  <c r="B162" i="86"/>
  <c r="B153" i="86" s="1"/>
  <c r="B144" i="86" s="1"/>
  <c r="B161" i="86"/>
  <c r="B160" i="86"/>
  <c r="B151" i="86" s="1"/>
  <c r="B142" i="86" s="1"/>
  <c r="B133" i="86" s="1"/>
  <c r="B124" i="86" s="1"/>
  <c r="B115" i="86" s="1"/>
  <c r="B106" i="86" s="1"/>
  <c r="B97" i="86" s="1"/>
  <c r="B158" i="86"/>
  <c r="B149" i="86" s="1"/>
  <c r="B140" i="86" s="1"/>
  <c r="B131" i="86" s="1"/>
  <c r="B157" i="86"/>
  <c r="B156" i="86"/>
  <c r="B152" i="86"/>
  <c r="B143" i="86" s="1"/>
  <c r="B134" i="86" s="1"/>
  <c r="B125" i="86" s="1"/>
  <c r="B116" i="86" s="1"/>
  <c r="B107" i="86" s="1"/>
  <c r="B98" i="86" s="1"/>
  <c r="B89" i="86" s="1"/>
  <c r="B80" i="86" s="1"/>
  <c r="B71" i="86" s="1"/>
  <c r="B62" i="86" s="1"/>
  <c r="B148" i="86"/>
  <c r="B147" i="86"/>
  <c r="B138" i="86" s="1"/>
  <c r="B129" i="86" s="1"/>
  <c r="B120" i="86" s="1"/>
  <c r="B111" i="86" s="1"/>
  <c r="B102" i="86" s="1"/>
  <c r="B93" i="86" s="1"/>
  <c r="B84" i="86" s="1"/>
  <c r="B75" i="86" s="1"/>
  <c r="B66" i="86" s="1"/>
  <c r="B57" i="86" s="1"/>
  <c r="B146" i="86"/>
  <c r="B137" i="86" s="1"/>
  <c r="B139" i="86"/>
  <c r="B130" i="86" s="1"/>
  <c r="B121" i="86" s="1"/>
  <c r="B112" i="86" s="1"/>
  <c r="B103" i="86" s="1"/>
  <c r="B94" i="86" s="1"/>
  <c r="B85" i="86" s="1"/>
  <c r="B76" i="86" s="1"/>
  <c r="B67" i="86" s="1"/>
  <c r="B58" i="86" s="1"/>
  <c r="B136" i="86"/>
  <c r="B127" i="86" s="1"/>
  <c r="B118" i="86" s="1"/>
  <c r="B109" i="86" s="1"/>
  <c r="B100" i="86" s="1"/>
  <c r="B91" i="86" s="1"/>
  <c r="B82" i="86" s="1"/>
  <c r="B73" i="86" s="1"/>
  <c r="B64" i="86" s="1"/>
  <c r="B55" i="86" s="1"/>
  <c r="B135" i="86"/>
  <c r="B126" i="86" s="1"/>
  <c r="B117" i="86" s="1"/>
  <c r="B108" i="86" s="1"/>
  <c r="B128" i="86"/>
  <c r="B119" i="86" s="1"/>
  <c r="B110" i="86" s="1"/>
  <c r="B101" i="86" s="1"/>
  <c r="B92" i="86" s="1"/>
  <c r="B83" i="86" s="1"/>
  <c r="B74" i="86" s="1"/>
  <c r="B65" i="86" s="1"/>
  <c r="B56" i="86" s="1"/>
  <c r="B122" i="86"/>
  <c r="B113" i="86" s="1"/>
  <c r="B104" i="86" s="1"/>
  <c r="B95" i="86" s="1"/>
  <c r="B86" i="86" s="1"/>
  <c r="B99" i="86"/>
  <c r="B90" i="86" s="1"/>
  <c r="B81" i="86" s="1"/>
  <c r="B72" i="86" s="1"/>
  <c r="B63" i="86" s="1"/>
  <c r="B54" i="86" s="1"/>
  <c r="B88" i="86"/>
  <c r="B79" i="86" s="1"/>
  <c r="B87" i="86"/>
  <c r="B78" i="86" s="1"/>
  <c r="B69" i="86" s="1"/>
  <c r="B60" i="86" s="1"/>
  <c r="B77" i="86"/>
  <c r="B68" i="86" s="1"/>
  <c r="B59" i="86" s="1"/>
  <c r="B70" i="86"/>
  <c r="B61" i="86" s="1"/>
  <c r="B53" i="86"/>
  <c r="B49" i="86"/>
  <c r="B50" i="86" s="1"/>
  <c r="B51" i="86" s="1"/>
  <c r="B52" i="86" s="1"/>
  <c r="B18" i="85"/>
  <c r="B19" i="85" s="1"/>
  <c r="B20" i="85" s="1"/>
  <c r="B21" i="85" s="1"/>
  <c r="B8" i="85"/>
  <c r="B9" i="85" s="1"/>
  <c r="B10" i="85" s="1"/>
  <c r="B11" i="85" s="1"/>
  <c r="B12" i="85" s="1"/>
  <c r="B13" i="85" s="1"/>
  <c r="B14" i="85" s="1"/>
  <c r="B15" i="85" s="1"/>
  <c r="B16" i="85" s="1"/>
  <c r="B17" i="85" s="1"/>
  <c r="B6" i="85"/>
  <c r="B7" i="85" s="1"/>
  <c r="B4" i="85"/>
  <c r="B5" i="85" s="1"/>
  <c r="B3" i="85"/>
  <c r="B27" i="84"/>
  <c r="B28" i="84" s="1"/>
  <c r="B29" i="84" s="1"/>
  <c r="B30" i="84" s="1"/>
  <c r="B31" i="84" s="1"/>
  <c r="B32" i="84" s="1"/>
  <c r="B33" i="84" s="1"/>
  <c r="B34" i="84" s="1"/>
  <c r="B35" i="84" s="1"/>
  <c r="B36" i="84" s="1"/>
  <c r="B37" i="84" s="1"/>
  <c r="B38" i="84" s="1"/>
  <c r="B39" i="84" s="1"/>
  <c r="B40" i="84" s="1"/>
  <c r="B41" i="84" s="1"/>
  <c r="B42" i="84" s="1"/>
  <c r="B43" i="84" s="1"/>
  <c r="B44" i="84" s="1"/>
  <c r="B45" i="84" s="1"/>
  <c r="B168" i="83"/>
  <c r="B167" i="83"/>
  <c r="B166" i="83"/>
  <c r="B165" i="83"/>
  <c r="B164" i="83"/>
  <c r="B163" i="83"/>
  <c r="B154" i="83" s="1"/>
  <c r="B145" i="83" s="1"/>
  <c r="B136" i="83" s="1"/>
  <c r="B127" i="83" s="1"/>
  <c r="B118" i="83" s="1"/>
  <c r="B109" i="83" s="1"/>
  <c r="B100" i="83" s="1"/>
  <c r="B91" i="83" s="1"/>
  <c r="B82" i="83" s="1"/>
  <c r="B73" i="83" s="1"/>
  <c r="B64" i="83" s="1"/>
  <c r="B55" i="83" s="1"/>
  <c r="B162" i="83"/>
  <c r="B153" i="83" s="1"/>
  <c r="B161" i="83"/>
  <c r="B152" i="83" s="1"/>
  <c r="B160" i="83"/>
  <c r="B159" i="83"/>
  <c r="B150" i="83" s="1"/>
  <c r="B141" i="83" s="1"/>
  <c r="B158" i="83"/>
  <c r="B157" i="83"/>
  <c r="B148" i="83" s="1"/>
  <c r="B139" i="83" s="1"/>
  <c r="B130" i="83" s="1"/>
  <c r="B121" i="83" s="1"/>
  <c r="B112" i="83" s="1"/>
  <c r="B103" i="83" s="1"/>
  <c r="B94" i="83" s="1"/>
  <c r="B85" i="83" s="1"/>
  <c r="B76" i="83" s="1"/>
  <c r="B67" i="83" s="1"/>
  <c r="B58" i="83" s="1"/>
  <c r="B156" i="83"/>
  <c r="B155" i="83"/>
  <c r="B146" i="83" s="1"/>
  <c r="B151" i="83"/>
  <c r="B142" i="83" s="1"/>
  <c r="B149" i="83"/>
  <c r="B140" i="83" s="1"/>
  <c r="B131" i="83" s="1"/>
  <c r="B122" i="83" s="1"/>
  <c r="B113" i="83" s="1"/>
  <c r="B104" i="83" s="1"/>
  <c r="B147" i="83"/>
  <c r="B144" i="83"/>
  <c r="B143" i="83"/>
  <c r="B134" i="83" s="1"/>
  <c r="B125" i="83" s="1"/>
  <c r="B116" i="83" s="1"/>
  <c r="B138" i="83"/>
  <c r="B129" i="83" s="1"/>
  <c r="B120" i="83" s="1"/>
  <c r="B111" i="83" s="1"/>
  <c r="B102" i="83" s="1"/>
  <c r="B93" i="83" s="1"/>
  <c r="B84" i="83" s="1"/>
  <c r="B75" i="83" s="1"/>
  <c r="B66" i="83" s="1"/>
  <c r="B57" i="83" s="1"/>
  <c r="B137" i="83"/>
  <c r="B128" i="83" s="1"/>
  <c r="B119" i="83" s="1"/>
  <c r="B110" i="83" s="1"/>
  <c r="B101" i="83" s="1"/>
  <c r="B92" i="83" s="1"/>
  <c r="B83" i="83" s="1"/>
  <c r="B74" i="83" s="1"/>
  <c r="B65" i="83" s="1"/>
  <c r="B56" i="83" s="1"/>
  <c r="B135" i="83"/>
  <c r="B133" i="83"/>
  <c r="B124" i="83" s="1"/>
  <c r="B115" i="83" s="1"/>
  <c r="B106" i="83" s="1"/>
  <c r="B97" i="83" s="1"/>
  <c r="B88" i="83" s="1"/>
  <c r="B79" i="83" s="1"/>
  <c r="B70" i="83" s="1"/>
  <c r="B61" i="83" s="1"/>
  <c r="B132" i="83"/>
  <c r="B123" i="83" s="1"/>
  <c r="B114" i="83" s="1"/>
  <c r="B105" i="83" s="1"/>
  <c r="B96" i="83" s="1"/>
  <c r="B87" i="83" s="1"/>
  <c r="B78" i="83" s="1"/>
  <c r="B69" i="83" s="1"/>
  <c r="B60" i="83" s="1"/>
  <c r="B126" i="83"/>
  <c r="B117" i="83" s="1"/>
  <c r="B108" i="83" s="1"/>
  <c r="B99" i="83" s="1"/>
  <c r="B90" i="83" s="1"/>
  <c r="B81" i="83" s="1"/>
  <c r="B72" i="83" s="1"/>
  <c r="B63" i="83" s="1"/>
  <c r="B54" i="83" s="1"/>
  <c r="B107" i="83"/>
  <c r="B98" i="83" s="1"/>
  <c r="B89" i="83" s="1"/>
  <c r="B80" i="83" s="1"/>
  <c r="B71" i="83" s="1"/>
  <c r="B62" i="83" s="1"/>
  <c r="B53" i="83" s="1"/>
  <c r="B95" i="83"/>
  <c r="B86" i="83" s="1"/>
  <c r="B77" i="83" s="1"/>
  <c r="B68" i="83" s="1"/>
  <c r="B59" i="83" s="1"/>
  <c r="B51" i="83"/>
  <c r="B52" i="83" s="1"/>
  <c r="B50" i="83"/>
  <c r="B49" i="83"/>
  <c r="B168" i="82"/>
  <c r="B167" i="82"/>
  <c r="B158" i="82" s="1"/>
  <c r="B149" i="82" s="1"/>
  <c r="B166" i="82"/>
  <c r="B157" i="82" s="1"/>
  <c r="B148" i="82" s="1"/>
  <c r="B139" i="82" s="1"/>
  <c r="B165" i="82"/>
  <c r="B164" i="82"/>
  <c r="B155" i="82" s="1"/>
  <c r="B146" i="82" s="1"/>
  <c r="B137" i="82" s="1"/>
  <c r="B128" i="82" s="1"/>
  <c r="B119" i="82" s="1"/>
  <c r="B110" i="82" s="1"/>
  <c r="B101" i="82" s="1"/>
  <c r="B92" i="82" s="1"/>
  <c r="B83" i="82" s="1"/>
  <c r="B74" i="82" s="1"/>
  <c r="B65" i="82" s="1"/>
  <c r="B56" i="82" s="1"/>
  <c r="B163" i="82"/>
  <c r="B162" i="82"/>
  <c r="B161" i="82"/>
  <c r="B160" i="82"/>
  <c r="B151" i="82" s="1"/>
  <c r="B159" i="82"/>
  <c r="B150" i="82" s="1"/>
  <c r="B141" i="82" s="1"/>
  <c r="B132" i="82" s="1"/>
  <c r="B123" i="82" s="1"/>
  <c r="B114" i="82" s="1"/>
  <c r="B105" i="82" s="1"/>
  <c r="B96" i="82" s="1"/>
  <c r="B87" i="82" s="1"/>
  <c r="B78" i="82" s="1"/>
  <c r="B69" i="82" s="1"/>
  <c r="B60" i="82" s="1"/>
  <c r="B156" i="82"/>
  <c r="B154" i="82"/>
  <c r="B145" i="82" s="1"/>
  <c r="B136" i="82" s="1"/>
  <c r="B127" i="82" s="1"/>
  <c r="B153" i="82"/>
  <c r="B152" i="82"/>
  <c r="B143" i="82" s="1"/>
  <c r="B147" i="82"/>
  <c r="B138" i="82" s="1"/>
  <c r="B129" i="82" s="1"/>
  <c r="B120" i="82" s="1"/>
  <c r="B144" i="82"/>
  <c r="B135" i="82" s="1"/>
  <c r="B126" i="82" s="1"/>
  <c r="B117" i="82" s="1"/>
  <c r="B108" i="82" s="1"/>
  <c r="B99" i="82" s="1"/>
  <c r="B90" i="82" s="1"/>
  <c r="B81" i="82" s="1"/>
  <c r="B72" i="82" s="1"/>
  <c r="B63" i="82" s="1"/>
  <c r="B54" i="82" s="1"/>
  <c r="B142" i="82"/>
  <c r="B133" i="82" s="1"/>
  <c r="B124" i="82" s="1"/>
  <c r="B115" i="82" s="1"/>
  <c r="B106" i="82" s="1"/>
  <c r="B97" i="82" s="1"/>
  <c r="B88" i="82" s="1"/>
  <c r="B79" i="82" s="1"/>
  <c r="B70" i="82" s="1"/>
  <c r="B61" i="82" s="1"/>
  <c r="B140" i="82"/>
  <c r="B131" i="82" s="1"/>
  <c r="B122" i="82" s="1"/>
  <c r="B113" i="82" s="1"/>
  <c r="B104" i="82" s="1"/>
  <c r="B95" i="82" s="1"/>
  <c r="B86" i="82" s="1"/>
  <c r="B77" i="82" s="1"/>
  <c r="B68" i="82" s="1"/>
  <c r="B59" i="82" s="1"/>
  <c r="B134" i="82"/>
  <c r="B125" i="82" s="1"/>
  <c r="B116" i="82" s="1"/>
  <c r="B107" i="82" s="1"/>
  <c r="B98" i="82" s="1"/>
  <c r="B89" i="82" s="1"/>
  <c r="B80" i="82" s="1"/>
  <c r="B71" i="82" s="1"/>
  <c r="B62" i="82" s="1"/>
  <c r="B53" i="82" s="1"/>
  <c r="B130" i="82"/>
  <c r="B121" i="82" s="1"/>
  <c r="B112" i="82" s="1"/>
  <c r="B103" i="82" s="1"/>
  <c r="B94" i="82" s="1"/>
  <c r="B85" i="82" s="1"/>
  <c r="B76" i="82" s="1"/>
  <c r="B67" i="82" s="1"/>
  <c r="B58" i="82" s="1"/>
  <c r="B118" i="82"/>
  <c r="B109" i="82" s="1"/>
  <c r="B100" i="82" s="1"/>
  <c r="B91" i="82" s="1"/>
  <c r="B111" i="82"/>
  <c r="B102" i="82" s="1"/>
  <c r="B93" i="82" s="1"/>
  <c r="B84" i="82" s="1"/>
  <c r="B75" i="82" s="1"/>
  <c r="B66" i="82" s="1"/>
  <c r="B57" i="82" s="1"/>
  <c r="B82" i="82"/>
  <c r="B73" i="82" s="1"/>
  <c r="B64" i="82" s="1"/>
  <c r="B55" i="82" s="1"/>
  <c r="B49" i="82"/>
  <c r="B50" i="82" s="1"/>
  <c r="B51" i="82" s="1"/>
  <c r="B52" i="82" s="1"/>
  <c r="B168" i="81"/>
  <c r="B159" i="81" s="1"/>
  <c r="B167" i="81"/>
  <c r="B158" i="81" s="1"/>
  <c r="B166" i="81"/>
  <c r="B165" i="81"/>
  <c r="B164" i="81"/>
  <c r="B155" i="81" s="1"/>
  <c r="B146" i="81" s="1"/>
  <c r="B163" i="81"/>
  <c r="B154" i="81" s="1"/>
  <c r="B162" i="81"/>
  <c r="B161" i="81"/>
  <c r="B152" i="81" s="1"/>
  <c r="B143" i="81" s="1"/>
  <c r="B134" i="81" s="1"/>
  <c r="B160" i="81"/>
  <c r="B157" i="81"/>
  <c r="B148" i="81" s="1"/>
  <c r="B156" i="81"/>
  <c r="B147" i="81" s="1"/>
  <c r="B138" i="81" s="1"/>
  <c r="B153" i="81"/>
  <c r="B144" i="81" s="1"/>
  <c r="B135" i="81" s="1"/>
  <c r="B126" i="81" s="1"/>
  <c r="B151" i="81"/>
  <c r="B142" i="81" s="1"/>
  <c r="B133" i="81" s="1"/>
  <c r="B124" i="81" s="1"/>
  <c r="B150" i="81"/>
  <c r="B141" i="81" s="1"/>
  <c r="B132" i="81" s="1"/>
  <c r="B123" i="81" s="1"/>
  <c r="B114" i="81" s="1"/>
  <c r="B105" i="81" s="1"/>
  <c r="B96" i="81" s="1"/>
  <c r="B87" i="81" s="1"/>
  <c r="B78" i="81" s="1"/>
  <c r="B69" i="81" s="1"/>
  <c r="B60" i="81" s="1"/>
  <c r="B149" i="81"/>
  <c r="B140" i="81" s="1"/>
  <c r="B131" i="81" s="1"/>
  <c r="B122" i="81" s="1"/>
  <c r="B113" i="81" s="1"/>
  <c r="B104" i="81" s="1"/>
  <c r="B95" i="81" s="1"/>
  <c r="B86" i="81" s="1"/>
  <c r="B77" i="81" s="1"/>
  <c r="B68" i="81" s="1"/>
  <c r="B59" i="81" s="1"/>
  <c r="B145" i="81"/>
  <c r="B136" i="81" s="1"/>
  <c r="B127" i="81" s="1"/>
  <c r="B118" i="81" s="1"/>
  <c r="B109" i="81" s="1"/>
  <c r="B100" i="81" s="1"/>
  <c r="B139" i="81"/>
  <c r="B130" i="81" s="1"/>
  <c r="B121" i="81" s="1"/>
  <c r="B112" i="81" s="1"/>
  <c r="B103" i="81" s="1"/>
  <c r="B94" i="81" s="1"/>
  <c r="B85" i="81" s="1"/>
  <c r="B76" i="81" s="1"/>
  <c r="B67" i="81" s="1"/>
  <c r="B58" i="81" s="1"/>
  <c r="B137" i="81"/>
  <c r="B129" i="81"/>
  <c r="B128" i="81"/>
  <c r="B119" i="81" s="1"/>
  <c r="B110" i="81" s="1"/>
  <c r="B101" i="81" s="1"/>
  <c r="B92" i="81" s="1"/>
  <c r="B83" i="81" s="1"/>
  <c r="B74" i="81" s="1"/>
  <c r="B65" i="81" s="1"/>
  <c r="B56" i="81" s="1"/>
  <c r="B125" i="81"/>
  <c r="B116" i="81" s="1"/>
  <c r="B107" i="81" s="1"/>
  <c r="B98" i="81" s="1"/>
  <c r="B89" i="81" s="1"/>
  <c r="B80" i="81" s="1"/>
  <c r="B71" i="81" s="1"/>
  <c r="B62" i="81" s="1"/>
  <c r="B53" i="81" s="1"/>
  <c r="B120" i="81"/>
  <c r="B117" i="81"/>
  <c r="B108" i="81" s="1"/>
  <c r="B115" i="81"/>
  <c r="B106" i="81" s="1"/>
  <c r="B111" i="81"/>
  <c r="B102" i="81"/>
  <c r="B93" i="81" s="1"/>
  <c r="B84" i="81" s="1"/>
  <c r="B75" i="81" s="1"/>
  <c r="B66" i="81" s="1"/>
  <c r="B57" i="81" s="1"/>
  <c r="B99" i="81"/>
  <c r="B90" i="81" s="1"/>
  <c r="B81" i="81" s="1"/>
  <c r="B72" i="81" s="1"/>
  <c r="B63" i="81" s="1"/>
  <c r="B54" i="81" s="1"/>
  <c r="B97" i="81"/>
  <c r="B88" i="81" s="1"/>
  <c r="B79" i="81" s="1"/>
  <c r="B70" i="81" s="1"/>
  <c r="B61" i="81" s="1"/>
  <c r="B91" i="81"/>
  <c r="B82" i="81" s="1"/>
  <c r="B73" i="81" s="1"/>
  <c r="B64" i="81" s="1"/>
  <c r="B55" i="81" s="1"/>
  <c r="B49" i="81"/>
  <c r="B50" i="81" s="1"/>
  <c r="B51" i="81" s="1"/>
  <c r="B52" i="81" s="1"/>
  <c r="B168" i="80"/>
  <c r="B159" i="80" s="1"/>
  <c r="B150" i="80" s="1"/>
  <c r="B167" i="80"/>
  <c r="B158" i="80" s="1"/>
  <c r="B149" i="80" s="1"/>
  <c r="B140" i="80" s="1"/>
  <c r="B131" i="80" s="1"/>
  <c r="B122" i="80" s="1"/>
  <c r="B113" i="80" s="1"/>
  <c r="B104" i="80" s="1"/>
  <c r="B95" i="80" s="1"/>
  <c r="B86" i="80" s="1"/>
  <c r="B77" i="80" s="1"/>
  <c r="B68" i="80" s="1"/>
  <c r="B59" i="80" s="1"/>
  <c r="B166" i="80"/>
  <c r="B165" i="80"/>
  <c r="B156" i="80" s="1"/>
  <c r="B147" i="80" s="1"/>
  <c r="B138" i="80" s="1"/>
  <c r="B129" i="80" s="1"/>
  <c r="B120" i="80" s="1"/>
  <c r="B111" i="80" s="1"/>
  <c r="B102" i="80" s="1"/>
  <c r="B93" i="80" s="1"/>
  <c r="B164" i="80"/>
  <c r="B163" i="80"/>
  <c r="B162" i="80"/>
  <c r="B161" i="80"/>
  <c r="B152" i="80" s="1"/>
  <c r="B143" i="80" s="1"/>
  <c r="B134" i="80" s="1"/>
  <c r="B125" i="80" s="1"/>
  <c r="B116" i="80" s="1"/>
  <c r="B107" i="80" s="1"/>
  <c r="B98" i="80" s="1"/>
  <c r="B89" i="80" s="1"/>
  <c r="B80" i="80" s="1"/>
  <c r="B71" i="80" s="1"/>
  <c r="B62" i="80" s="1"/>
  <c r="B53" i="80" s="1"/>
  <c r="B160" i="80"/>
  <c r="B157" i="80"/>
  <c r="B155" i="80"/>
  <c r="B154" i="80"/>
  <c r="B153" i="80"/>
  <c r="B151" i="80"/>
  <c r="B142" i="80" s="1"/>
  <c r="B133" i="80" s="1"/>
  <c r="B148" i="80"/>
  <c r="B139" i="80" s="1"/>
  <c r="B130" i="80" s="1"/>
  <c r="B121" i="80" s="1"/>
  <c r="B112" i="80" s="1"/>
  <c r="B146" i="80"/>
  <c r="B137" i="80" s="1"/>
  <c r="B128" i="80" s="1"/>
  <c r="B119" i="80" s="1"/>
  <c r="B110" i="80" s="1"/>
  <c r="B101" i="80" s="1"/>
  <c r="B92" i="80" s="1"/>
  <c r="B83" i="80" s="1"/>
  <c r="B74" i="80" s="1"/>
  <c r="B65" i="80" s="1"/>
  <c r="B56" i="80" s="1"/>
  <c r="B145" i="80"/>
  <c r="B144" i="80"/>
  <c r="B135" i="80" s="1"/>
  <c r="B126" i="80" s="1"/>
  <c r="B117" i="80" s="1"/>
  <c r="B108" i="80" s="1"/>
  <c r="B99" i="80" s="1"/>
  <c r="B90" i="80" s="1"/>
  <c r="B81" i="80" s="1"/>
  <c r="B72" i="80" s="1"/>
  <c r="B63" i="80" s="1"/>
  <c r="B54" i="80" s="1"/>
  <c r="B141" i="80"/>
  <c r="B132" i="80" s="1"/>
  <c r="B123" i="80" s="1"/>
  <c r="B114" i="80" s="1"/>
  <c r="B105" i="80" s="1"/>
  <c r="B96" i="80" s="1"/>
  <c r="B136" i="80"/>
  <c r="B127" i="80" s="1"/>
  <c r="B118" i="80" s="1"/>
  <c r="B124" i="80"/>
  <c r="B115" i="80"/>
  <c r="B106" i="80" s="1"/>
  <c r="B97" i="80" s="1"/>
  <c r="B88" i="80" s="1"/>
  <c r="B79" i="80" s="1"/>
  <c r="B70" i="80" s="1"/>
  <c r="B61" i="80" s="1"/>
  <c r="B109" i="80"/>
  <c r="B100" i="80" s="1"/>
  <c r="B91" i="80" s="1"/>
  <c r="B82" i="80" s="1"/>
  <c r="B73" i="80" s="1"/>
  <c r="B64" i="80" s="1"/>
  <c r="B55" i="80" s="1"/>
  <c r="B103" i="80"/>
  <c r="B94" i="80" s="1"/>
  <c r="B85" i="80" s="1"/>
  <c r="B76" i="80" s="1"/>
  <c r="B67" i="80" s="1"/>
  <c r="B58" i="80" s="1"/>
  <c r="B87" i="80"/>
  <c r="B78" i="80" s="1"/>
  <c r="B84" i="80"/>
  <c r="B75" i="80" s="1"/>
  <c r="B66" i="80" s="1"/>
  <c r="B57" i="80" s="1"/>
  <c r="B69" i="80"/>
  <c r="B60" i="80" s="1"/>
  <c r="B49" i="80"/>
  <c r="B50" i="80" s="1"/>
  <c r="B51" i="80" s="1"/>
  <c r="B52" i="80" s="1"/>
  <c r="B168" i="79"/>
  <c r="B167" i="79"/>
  <c r="B158" i="79" s="1"/>
  <c r="B149" i="79" s="1"/>
  <c r="B140" i="79" s="1"/>
  <c r="B166" i="79"/>
  <c r="B157" i="79" s="1"/>
  <c r="B148" i="79" s="1"/>
  <c r="B139" i="79" s="1"/>
  <c r="B165" i="79"/>
  <c r="B156" i="79" s="1"/>
  <c r="B147" i="79" s="1"/>
  <c r="B138" i="79" s="1"/>
  <c r="B129" i="79" s="1"/>
  <c r="B120" i="79" s="1"/>
  <c r="B111" i="79" s="1"/>
  <c r="B102" i="79" s="1"/>
  <c r="B93" i="79" s="1"/>
  <c r="B84" i="79" s="1"/>
  <c r="B164" i="79"/>
  <c r="B155" i="79" s="1"/>
  <c r="B146" i="79" s="1"/>
  <c r="B137" i="79" s="1"/>
  <c r="B128" i="79" s="1"/>
  <c r="B119" i="79" s="1"/>
  <c r="B110" i="79" s="1"/>
  <c r="B101" i="79" s="1"/>
  <c r="B92" i="79" s="1"/>
  <c r="B83" i="79" s="1"/>
  <c r="B74" i="79" s="1"/>
  <c r="B65" i="79" s="1"/>
  <c r="B56" i="79" s="1"/>
  <c r="B163" i="79"/>
  <c r="B162" i="79"/>
  <c r="B161" i="79"/>
  <c r="B160" i="79"/>
  <c r="B159" i="79"/>
  <c r="B150" i="79" s="1"/>
  <c r="B141" i="79" s="1"/>
  <c r="B132" i="79" s="1"/>
  <c r="B123" i="79" s="1"/>
  <c r="B114" i="79" s="1"/>
  <c r="B105" i="79" s="1"/>
  <c r="B96" i="79" s="1"/>
  <c r="B87" i="79" s="1"/>
  <c r="B78" i="79" s="1"/>
  <c r="B69" i="79" s="1"/>
  <c r="B60" i="79" s="1"/>
  <c r="B154" i="79"/>
  <c r="B145" i="79" s="1"/>
  <c r="B136" i="79" s="1"/>
  <c r="B127" i="79" s="1"/>
  <c r="B118" i="79" s="1"/>
  <c r="B109" i="79" s="1"/>
  <c r="B100" i="79" s="1"/>
  <c r="B91" i="79" s="1"/>
  <c r="B82" i="79" s="1"/>
  <c r="B73" i="79" s="1"/>
  <c r="B64" i="79" s="1"/>
  <c r="B153" i="79"/>
  <c r="B144" i="79" s="1"/>
  <c r="B135" i="79" s="1"/>
  <c r="B126" i="79" s="1"/>
  <c r="B117" i="79" s="1"/>
  <c r="B108" i="79" s="1"/>
  <c r="B99" i="79" s="1"/>
  <c r="B90" i="79" s="1"/>
  <c r="B81" i="79" s="1"/>
  <c r="B72" i="79" s="1"/>
  <c r="B63" i="79" s="1"/>
  <c r="B54" i="79" s="1"/>
  <c r="B152" i="79"/>
  <c r="B143" i="79" s="1"/>
  <c r="B134" i="79" s="1"/>
  <c r="B125" i="79" s="1"/>
  <c r="B116" i="79" s="1"/>
  <c r="B107" i="79" s="1"/>
  <c r="B98" i="79" s="1"/>
  <c r="B89" i="79" s="1"/>
  <c r="B151" i="79"/>
  <c r="B142" i="79"/>
  <c r="B133" i="79" s="1"/>
  <c r="B124" i="79" s="1"/>
  <c r="B115" i="79" s="1"/>
  <c r="B106" i="79" s="1"/>
  <c r="B97" i="79" s="1"/>
  <c r="B88" i="79" s="1"/>
  <c r="B79" i="79" s="1"/>
  <c r="B70" i="79" s="1"/>
  <c r="B61" i="79" s="1"/>
  <c r="B131" i="79"/>
  <c r="B122" i="79" s="1"/>
  <c r="B113" i="79" s="1"/>
  <c r="B104" i="79" s="1"/>
  <c r="B95" i="79" s="1"/>
  <c r="B86" i="79" s="1"/>
  <c r="B77" i="79" s="1"/>
  <c r="B68" i="79" s="1"/>
  <c r="B59" i="79" s="1"/>
  <c r="B130" i="79"/>
  <c r="B121" i="79"/>
  <c r="B112" i="79" s="1"/>
  <c r="B103" i="79" s="1"/>
  <c r="B94" i="79" s="1"/>
  <c r="B85" i="79" s="1"/>
  <c r="B76" i="79" s="1"/>
  <c r="B67" i="79" s="1"/>
  <c r="B58" i="79" s="1"/>
  <c r="B80" i="79"/>
  <c r="B71" i="79" s="1"/>
  <c r="B62" i="79" s="1"/>
  <c r="B53" i="79" s="1"/>
  <c r="B75" i="79"/>
  <c r="B66" i="79" s="1"/>
  <c r="B57" i="79" s="1"/>
  <c r="B55" i="79"/>
  <c r="B49" i="79"/>
  <c r="B50" i="79" s="1"/>
  <c r="B51" i="79" s="1"/>
  <c r="B52" i="79" s="1"/>
  <c r="B168" i="78"/>
  <c r="B159" i="78" s="1"/>
  <c r="B150" i="78" s="1"/>
  <c r="B141" i="78" s="1"/>
  <c r="B132" i="78" s="1"/>
  <c r="B123" i="78" s="1"/>
  <c r="B114" i="78" s="1"/>
  <c r="B105" i="78" s="1"/>
  <c r="B96" i="78" s="1"/>
  <c r="B87" i="78" s="1"/>
  <c r="B78" i="78" s="1"/>
  <c r="B69" i="78" s="1"/>
  <c r="B60" i="78" s="1"/>
  <c r="B167" i="78"/>
  <c r="B158" i="78" s="1"/>
  <c r="B149" i="78" s="1"/>
  <c r="B140" i="78" s="1"/>
  <c r="B131" i="78" s="1"/>
  <c r="B122" i="78" s="1"/>
  <c r="B166" i="78"/>
  <c r="B165" i="78"/>
  <c r="B156" i="78" s="1"/>
  <c r="B164" i="78"/>
  <c r="B163" i="78"/>
  <c r="B162" i="78"/>
  <c r="B153" i="78" s="1"/>
  <c r="B161" i="78"/>
  <c r="B160" i="78"/>
  <c r="B157" i="78"/>
  <c r="B155" i="78"/>
  <c r="B146" i="78" s="1"/>
  <c r="B137" i="78" s="1"/>
  <c r="B128" i="78" s="1"/>
  <c r="B119" i="78" s="1"/>
  <c r="B110" i="78" s="1"/>
  <c r="B101" i="78" s="1"/>
  <c r="B92" i="78" s="1"/>
  <c r="B83" i="78" s="1"/>
  <c r="B74" i="78" s="1"/>
  <c r="B65" i="78" s="1"/>
  <c r="B56" i="78" s="1"/>
  <c r="B154" i="78"/>
  <c r="B145" i="78" s="1"/>
  <c r="B136" i="78" s="1"/>
  <c r="B127" i="78" s="1"/>
  <c r="B118" i="78" s="1"/>
  <c r="B152" i="78"/>
  <c r="B143" i="78" s="1"/>
  <c r="B134" i="78" s="1"/>
  <c r="B125" i="78" s="1"/>
  <c r="B116" i="78" s="1"/>
  <c r="B107" i="78" s="1"/>
  <c r="B98" i="78" s="1"/>
  <c r="B89" i="78" s="1"/>
  <c r="B80" i="78" s="1"/>
  <c r="B71" i="78" s="1"/>
  <c r="B62" i="78" s="1"/>
  <c r="B53" i="78" s="1"/>
  <c r="B151" i="78"/>
  <c r="B142" i="78" s="1"/>
  <c r="B133" i="78" s="1"/>
  <c r="B124" i="78" s="1"/>
  <c r="B115" i="78" s="1"/>
  <c r="B106" i="78" s="1"/>
  <c r="B97" i="78" s="1"/>
  <c r="B88" i="78" s="1"/>
  <c r="B79" i="78" s="1"/>
  <c r="B70" i="78" s="1"/>
  <c r="B61" i="78" s="1"/>
  <c r="B148" i="78"/>
  <c r="B139" i="78" s="1"/>
  <c r="B130" i="78" s="1"/>
  <c r="B121" i="78" s="1"/>
  <c r="B112" i="78" s="1"/>
  <c r="B103" i="78" s="1"/>
  <c r="B94" i="78" s="1"/>
  <c r="B85" i="78" s="1"/>
  <c r="B76" i="78" s="1"/>
  <c r="B67" i="78" s="1"/>
  <c r="B58" i="78" s="1"/>
  <c r="B147" i="78"/>
  <c r="B138" i="78" s="1"/>
  <c r="B129" i="78" s="1"/>
  <c r="B120" i="78" s="1"/>
  <c r="B111" i="78" s="1"/>
  <c r="B102" i="78" s="1"/>
  <c r="B93" i="78" s="1"/>
  <c r="B84" i="78" s="1"/>
  <c r="B75" i="78" s="1"/>
  <c r="B66" i="78" s="1"/>
  <c r="B57" i="78" s="1"/>
  <c r="B144" i="78"/>
  <c r="B135" i="78" s="1"/>
  <c r="B126" i="78"/>
  <c r="B117" i="78" s="1"/>
  <c r="B113" i="78"/>
  <c r="B104" i="78" s="1"/>
  <c r="B95" i="78" s="1"/>
  <c r="B86" i="78" s="1"/>
  <c r="B77" i="78" s="1"/>
  <c r="B68" i="78" s="1"/>
  <c r="B59" i="78" s="1"/>
  <c r="B109" i="78"/>
  <c r="B100" i="78" s="1"/>
  <c r="B91" i="78" s="1"/>
  <c r="B82" i="78" s="1"/>
  <c r="B73" i="78" s="1"/>
  <c r="B64" i="78" s="1"/>
  <c r="B55" i="78" s="1"/>
  <c r="B108" i="78"/>
  <c r="B99" i="78" s="1"/>
  <c r="B90" i="78"/>
  <c r="B81" i="78"/>
  <c r="B72" i="78" s="1"/>
  <c r="B63" i="78" s="1"/>
  <c r="B54" i="78" s="1"/>
  <c r="B49" i="78"/>
  <c r="B50" i="78" s="1"/>
  <c r="B51" i="78" s="1"/>
  <c r="B52" i="78" s="1"/>
  <c r="B168" i="77"/>
  <c r="B159" i="77" s="1"/>
  <c r="B150" i="77" s="1"/>
  <c r="B141" i="77" s="1"/>
  <c r="B167" i="77"/>
  <c r="B166" i="77"/>
  <c r="B165" i="77"/>
  <c r="B164" i="77"/>
  <c r="B155" i="77" s="1"/>
  <c r="B163" i="77"/>
  <c r="B162" i="77"/>
  <c r="B161" i="77"/>
  <c r="B160" i="77"/>
  <c r="B151" i="77" s="1"/>
  <c r="B158" i="77"/>
  <c r="B157" i="77"/>
  <c r="B148" i="77" s="1"/>
  <c r="B156" i="77"/>
  <c r="B147" i="77" s="1"/>
  <c r="B138" i="77" s="1"/>
  <c r="B129" i="77" s="1"/>
  <c r="B120" i="77" s="1"/>
  <c r="B111" i="77" s="1"/>
  <c r="B102" i="77" s="1"/>
  <c r="B93" i="77" s="1"/>
  <c r="B84" i="77" s="1"/>
  <c r="B75" i="77" s="1"/>
  <c r="B66" i="77" s="1"/>
  <c r="B57" i="77" s="1"/>
  <c r="B154" i="77"/>
  <c r="B145" i="77" s="1"/>
  <c r="B153" i="77"/>
  <c r="B144" i="77" s="1"/>
  <c r="B152" i="77"/>
  <c r="B143" i="77" s="1"/>
  <c r="B134" i="77" s="1"/>
  <c r="B125" i="77" s="1"/>
  <c r="B116" i="77" s="1"/>
  <c r="B107" i="77" s="1"/>
  <c r="B98" i="77" s="1"/>
  <c r="B89" i="77" s="1"/>
  <c r="B80" i="77" s="1"/>
  <c r="B71" i="77" s="1"/>
  <c r="B62" i="77" s="1"/>
  <c r="B53" i="77" s="1"/>
  <c r="B149" i="77"/>
  <c r="B146" i="77"/>
  <c r="B137" i="77" s="1"/>
  <c r="B128" i="77" s="1"/>
  <c r="B119" i="77" s="1"/>
  <c r="B110" i="77" s="1"/>
  <c r="B101" i="77" s="1"/>
  <c r="B92" i="77" s="1"/>
  <c r="B83" i="77" s="1"/>
  <c r="B74" i="77" s="1"/>
  <c r="B65" i="77" s="1"/>
  <c r="B56" i="77" s="1"/>
  <c r="B142" i="77"/>
  <c r="B133" i="77" s="1"/>
  <c r="B124" i="77" s="1"/>
  <c r="B115" i="77" s="1"/>
  <c r="B106" i="77" s="1"/>
  <c r="B97" i="77" s="1"/>
  <c r="B88" i="77" s="1"/>
  <c r="B79" i="77" s="1"/>
  <c r="B140" i="77"/>
  <c r="B131" i="77" s="1"/>
  <c r="B139" i="77"/>
  <c r="B130" i="77" s="1"/>
  <c r="B136" i="77"/>
  <c r="B127" i="77" s="1"/>
  <c r="B118" i="77" s="1"/>
  <c r="B109" i="77" s="1"/>
  <c r="B135" i="77"/>
  <c r="B126" i="77" s="1"/>
  <c r="B132" i="77"/>
  <c r="B123" i="77" s="1"/>
  <c r="B114" i="77" s="1"/>
  <c r="B105" i="77" s="1"/>
  <c r="B122" i="77"/>
  <c r="B113" i="77" s="1"/>
  <c r="B104" i="77" s="1"/>
  <c r="B95" i="77" s="1"/>
  <c r="B86" i="77" s="1"/>
  <c r="B77" i="77" s="1"/>
  <c r="B68" i="77" s="1"/>
  <c r="B59" i="77" s="1"/>
  <c r="B121" i="77"/>
  <c r="B112" i="77" s="1"/>
  <c r="B103" i="77" s="1"/>
  <c r="B94" i="77" s="1"/>
  <c r="B85" i="77" s="1"/>
  <c r="B76" i="77" s="1"/>
  <c r="B117" i="77"/>
  <c r="B108" i="77" s="1"/>
  <c r="B99" i="77" s="1"/>
  <c r="B90" i="77" s="1"/>
  <c r="B81" i="77" s="1"/>
  <c r="B72" i="77" s="1"/>
  <c r="B63" i="77" s="1"/>
  <c r="B54" i="77" s="1"/>
  <c r="B100" i="77"/>
  <c r="B91" i="77" s="1"/>
  <c r="B82" i="77" s="1"/>
  <c r="B73" i="77" s="1"/>
  <c r="B64" i="77" s="1"/>
  <c r="B55" i="77" s="1"/>
  <c r="B96" i="77"/>
  <c r="B87" i="77" s="1"/>
  <c r="B78" i="77" s="1"/>
  <c r="B69" i="77" s="1"/>
  <c r="B60" i="77" s="1"/>
  <c r="B70" i="77"/>
  <c r="B61" i="77" s="1"/>
  <c r="B67" i="77"/>
  <c r="B58" i="77" s="1"/>
  <c r="B50" i="77"/>
  <c r="B51" i="77" s="1"/>
  <c r="B52" i="77" s="1"/>
  <c r="B49" i="77"/>
  <c r="B168" i="76"/>
  <c r="B167" i="76"/>
  <c r="B166" i="76"/>
  <c r="B165" i="76"/>
  <c r="B156" i="76" s="1"/>
  <c r="B147" i="76" s="1"/>
  <c r="B138" i="76" s="1"/>
  <c r="B129" i="76" s="1"/>
  <c r="B120" i="76" s="1"/>
  <c r="B111" i="76" s="1"/>
  <c r="B102" i="76" s="1"/>
  <c r="B93" i="76" s="1"/>
  <c r="B84" i="76" s="1"/>
  <c r="B75" i="76" s="1"/>
  <c r="B66" i="76" s="1"/>
  <c r="B57" i="76" s="1"/>
  <c r="B164" i="76"/>
  <c r="B155" i="76" s="1"/>
  <c r="B163" i="76"/>
  <c r="B154" i="76" s="1"/>
  <c r="B162" i="76"/>
  <c r="B161" i="76"/>
  <c r="B160" i="76"/>
  <c r="B151" i="76" s="1"/>
  <c r="B142" i="76" s="1"/>
  <c r="B133" i="76" s="1"/>
  <c r="B159" i="76"/>
  <c r="B150" i="76" s="1"/>
  <c r="B141" i="76" s="1"/>
  <c r="B132" i="76" s="1"/>
  <c r="B123" i="76" s="1"/>
  <c r="B114" i="76" s="1"/>
  <c r="B105" i="76" s="1"/>
  <c r="B96" i="76" s="1"/>
  <c r="B87" i="76" s="1"/>
  <c r="B78" i="76" s="1"/>
  <c r="B69" i="76" s="1"/>
  <c r="B60" i="76" s="1"/>
  <c r="B158" i="76"/>
  <c r="B149" i="76" s="1"/>
  <c r="B140" i="76" s="1"/>
  <c r="B131" i="76" s="1"/>
  <c r="B122" i="76" s="1"/>
  <c r="B113" i="76" s="1"/>
  <c r="B104" i="76" s="1"/>
  <c r="B95" i="76" s="1"/>
  <c r="B86" i="76" s="1"/>
  <c r="B77" i="76" s="1"/>
  <c r="B68" i="76" s="1"/>
  <c r="B59" i="76" s="1"/>
  <c r="B157" i="76"/>
  <c r="B148" i="76" s="1"/>
  <c r="B139" i="76" s="1"/>
  <c r="B130" i="76" s="1"/>
  <c r="B121" i="76" s="1"/>
  <c r="B112" i="76" s="1"/>
  <c r="B103" i="76" s="1"/>
  <c r="B94" i="76" s="1"/>
  <c r="B85" i="76" s="1"/>
  <c r="B76" i="76" s="1"/>
  <c r="B67" i="76" s="1"/>
  <c r="B58" i="76" s="1"/>
  <c r="B153" i="76"/>
  <c r="B144" i="76" s="1"/>
  <c r="B135" i="76" s="1"/>
  <c r="B126" i="76" s="1"/>
  <c r="B117" i="76" s="1"/>
  <c r="B108" i="76" s="1"/>
  <c r="B99" i="76" s="1"/>
  <c r="B90" i="76" s="1"/>
  <c r="B81" i="76" s="1"/>
  <c r="B72" i="76" s="1"/>
  <c r="B63" i="76" s="1"/>
  <c r="B54" i="76" s="1"/>
  <c r="B152" i="76"/>
  <c r="B143" i="76" s="1"/>
  <c r="B134" i="76" s="1"/>
  <c r="B125" i="76" s="1"/>
  <c r="B116" i="76" s="1"/>
  <c r="B107" i="76" s="1"/>
  <c r="B98" i="76" s="1"/>
  <c r="B89" i="76" s="1"/>
  <c r="B80" i="76" s="1"/>
  <c r="B71" i="76" s="1"/>
  <c r="B62" i="76" s="1"/>
  <c r="B53" i="76" s="1"/>
  <c r="B146" i="76"/>
  <c r="B145" i="76"/>
  <c r="B137" i="76"/>
  <c r="B128" i="76" s="1"/>
  <c r="B119" i="76" s="1"/>
  <c r="B110" i="76" s="1"/>
  <c r="B101" i="76" s="1"/>
  <c r="B92" i="76" s="1"/>
  <c r="B83" i="76" s="1"/>
  <c r="B74" i="76" s="1"/>
  <c r="B65" i="76" s="1"/>
  <c r="B56" i="76" s="1"/>
  <c r="B136" i="76"/>
  <c r="B127" i="76" s="1"/>
  <c r="B118" i="76" s="1"/>
  <c r="B109" i="76" s="1"/>
  <c r="B100" i="76" s="1"/>
  <c r="B91" i="76" s="1"/>
  <c r="B82" i="76" s="1"/>
  <c r="B73" i="76" s="1"/>
  <c r="B64" i="76" s="1"/>
  <c r="B55" i="76" s="1"/>
  <c r="B124" i="76"/>
  <c r="B115" i="76" s="1"/>
  <c r="B106" i="76" s="1"/>
  <c r="B97" i="76" s="1"/>
  <c r="B88" i="76" s="1"/>
  <c r="B79" i="76" s="1"/>
  <c r="B70" i="76" s="1"/>
  <c r="B61" i="76" s="1"/>
  <c r="B50" i="76"/>
  <c r="B51" i="76" s="1"/>
  <c r="B52" i="76" s="1"/>
  <c r="B49" i="76"/>
  <c r="B168" i="75"/>
  <c r="B167" i="75"/>
  <c r="B166" i="75"/>
  <c r="B165" i="75"/>
  <c r="B164" i="75"/>
  <c r="B163" i="75"/>
  <c r="B162" i="75"/>
  <c r="B153" i="75" s="1"/>
  <c r="B161" i="75"/>
  <c r="B152" i="75" s="1"/>
  <c r="B160" i="75"/>
  <c r="B151" i="75" s="1"/>
  <c r="B142" i="75" s="1"/>
  <c r="B133" i="75" s="1"/>
  <c r="B124" i="75" s="1"/>
  <c r="B115" i="75" s="1"/>
  <c r="B106" i="75" s="1"/>
  <c r="B97" i="75" s="1"/>
  <c r="B88" i="75" s="1"/>
  <c r="B79" i="75" s="1"/>
  <c r="B70" i="75" s="1"/>
  <c r="B61" i="75" s="1"/>
  <c r="B159" i="75"/>
  <c r="B150" i="75" s="1"/>
  <c r="B141" i="75" s="1"/>
  <c r="B132" i="75" s="1"/>
  <c r="B123" i="75" s="1"/>
  <c r="B114" i="75" s="1"/>
  <c r="B105" i="75" s="1"/>
  <c r="B96" i="75" s="1"/>
  <c r="B87" i="75" s="1"/>
  <c r="B78" i="75" s="1"/>
  <c r="B69" i="75" s="1"/>
  <c r="B60" i="75" s="1"/>
  <c r="B158" i="75"/>
  <c r="B149" i="75" s="1"/>
  <c r="B140" i="75" s="1"/>
  <c r="B131" i="75" s="1"/>
  <c r="B122" i="75" s="1"/>
  <c r="B113" i="75" s="1"/>
  <c r="B104" i="75" s="1"/>
  <c r="B95" i="75" s="1"/>
  <c r="B86" i="75" s="1"/>
  <c r="B77" i="75" s="1"/>
  <c r="B68" i="75" s="1"/>
  <c r="B59" i="75" s="1"/>
  <c r="B157" i="75"/>
  <c r="B148" i="75" s="1"/>
  <c r="B139" i="75" s="1"/>
  <c r="B130" i="75" s="1"/>
  <c r="B121" i="75" s="1"/>
  <c r="B112" i="75" s="1"/>
  <c r="B103" i="75" s="1"/>
  <c r="B94" i="75" s="1"/>
  <c r="B85" i="75" s="1"/>
  <c r="B76" i="75" s="1"/>
  <c r="B67" i="75" s="1"/>
  <c r="B58" i="75" s="1"/>
  <c r="B156" i="75"/>
  <c r="B147" i="75" s="1"/>
  <c r="B138" i="75" s="1"/>
  <c r="B129" i="75" s="1"/>
  <c r="B155" i="75"/>
  <c r="B146" i="75" s="1"/>
  <c r="B154" i="75"/>
  <c r="B145" i="75"/>
  <c r="B144" i="75"/>
  <c r="B135" i="75" s="1"/>
  <c r="B126" i="75" s="1"/>
  <c r="B117" i="75" s="1"/>
  <c r="B143" i="75"/>
  <c r="B134" i="75" s="1"/>
  <c r="B125" i="75" s="1"/>
  <c r="B116" i="75" s="1"/>
  <c r="B107" i="75" s="1"/>
  <c r="B98" i="75" s="1"/>
  <c r="B89" i="75" s="1"/>
  <c r="B80" i="75" s="1"/>
  <c r="B71" i="75" s="1"/>
  <c r="B62" i="75" s="1"/>
  <c r="B53" i="75" s="1"/>
  <c r="B137" i="75"/>
  <c r="B128" i="75" s="1"/>
  <c r="B119" i="75" s="1"/>
  <c r="B136" i="75"/>
  <c r="B127" i="75" s="1"/>
  <c r="B118" i="75" s="1"/>
  <c r="B109" i="75" s="1"/>
  <c r="B100" i="75" s="1"/>
  <c r="B91" i="75" s="1"/>
  <c r="B82" i="75" s="1"/>
  <c r="B73" i="75" s="1"/>
  <c r="B64" i="75" s="1"/>
  <c r="B55" i="75" s="1"/>
  <c r="B120" i="75"/>
  <c r="B111" i="75" s="1"/>
  <c r="B102" i="75" s="1"/>
  <c r="B93" i="75" s="1"/>
  <c r="B84" i="75" s="1"/>
  <c r="B75" i="75" s="1"/>
  <c r="B66" i="75" s="1"/>
  <c r="B57" i="75" s="1"/>
  <c r="B110" i="75"/>
  <c r="B101" i="75" s="1"/>
  <c r="B92" i="75" s="1"/>
  <c r="B83" i="75" s="1"/>
  <c r="B74" i="75" s="1"/>
  <c r="B65" i="75" s="1"/>
  <c r="B56" i="75" s="1"/>
  <c r="B108" i="75"/>
  <c r="B99" i="75" s="1"/>
  <c r="B90" i="75"/>
  <c r="B81" i="75"/>
  <c r="B72" i="75" s="1"/>
  <c r="B63" i="75" s="1"/>
  <c r="B54" i="75" s="1"/>
  <c r="B49" i="75"/>
  <c r="B50" i="75" s="1"/>
  <c r="B51" i="75" s="1"/>
  <c r="B52" i="75" s="1"/>
  <c r="B168" i="74"/>
  <c r="B167" i="74"/>
  <c r="B158" i="74" s="1"/>
  <c r="B149" i="74" s="1"/>
  <c r="B140" i="74" s="1"/>
  <c r="B131" i="74" s="1"/>
  <c r="B122" i="74" s="1"/>
  <c r="B113" i="74" s="1"/>
  <c r="B104" i="74" s="1"/>
  <c r="B95" i="74" s="1"/>
  <c r="B86" i="74" s="1"/>
  <c r="B77" i="74" s="1"/>
  <c r="B68" i="74" s="1"/>
  <c r="B59" i="74" s="1"/>
  <c r="B166" i="74"/>
  <c r="B165" i="74"/>
  <c r="B164" i="74"/>
  <c r="B163" i="74"/>
  <c r="B162" i="74"/>
  <c r="B161" i="74"/>
  <c r="B152" i="74" s="1"/>
  <c r="B143" i="74" s="1"/>
  <c r="B160" i="74"/>
  <c r="B151" i="74" s="1"/>
  <c r="B142" i="74" s="1"/>
  <c r="B133" i="74" s="1"/>
  <c r="B159" i="74"/>
  <c r="B150" i="74" s="1"/>
  <c r="B157" i="74"/>
  <c r="B156" i="74"/>
  <c r="B155" i="74"/>
  <c r="B146" i="74" s="1"/>
  <c r="B137" i="74" s="1"/>
  <c r="B128" i="74" s="1"/>
  <c r="B119" i="74" s="1"/>
  <c r="B110" i="74" s="1"/>
  <c r="B101" i="74" s="1"/>
  <c r="B92" i="74" s="1"/>
  <c r="B154" i="74"/>
  <c r="B153" i="74"/>
  <c r="B148" i="74"/>
  <c r="B139" i="74" s="1"/>
  <c r="B130" i="74" s="1"/>
  <c r="B121" i="74" s="1"/>
  <c r="B112" i="74" s="1"/>
  <c r="B103" i="74" s="1"/>
  <c r="B94" i="74" s="1"/>
  <c r="B85" i="74" s="1"/>
  <c r="B76" i="74" s="1"/>
  <c r="B67" i="74" s="1"/>
  <c r="B58" i="74" s="1"/>
  <c r="B147" i="74"/>
  <c r="B138" i="74" s="1"/>
  <c r="B129" i="74" s="1"/>
  <c r="B120" i="74" s="1"/>
  <c r="B111" i="74" s="1"/>
  <c r="B102" i="74" s="1"/>
  <c r="B93" i="74" s="1"/>
  <c r="B84" i="74" s="1"/>
  <c r="B75" i="74" s="1"/>
  <c r="B66" i="74" s="1"/>
  <c r="B57" i="74" s="1"/>
  <c r="B145" i="74"/>
  <c r="B144" i="74"/>
  <c r="B141" i="74"/>
  <c r="B132" i="74" s="1"/>
  <c r="B123" i="74" s="1"/>
  <c r="B114" i="74" s="1"/>
  <c r="B105" i="74" s="1"/>
  <c r="B96" i="74" s="1"/>
  <c r="B87" i="74" s="1"/>
  <c r="B78" i="74" s="1"/>
  <c r="B69" i="74" s="1"/>
  <c r="B60" i="74" s="1"/>
  <c r="B136" i="74"/>
  <c r="B127" i="74" s="1"/>
  <c r="B118" i="74" s="1"/>
  <c r="B109" i="74" s="1"/>
  <c r="B135" i="74"/>
  <c r="B126" i="74" s="1"/>
  <c r="B134" i="74"/>
  <c r="B125" i="74" s="1"/>
  <c r="B116" i="74" s="1"/>
  <c r="B107" i="74" s="1"/>
  <c r="B98" i="74" s="1"/>
  <c r="B89" i="74" s="1"/>
  <c r="B124" i="74"/>
  <c r="B115" i="74" s="1"/>
  <c r="B106" i="74" s="1"/>
  <c r="B97" i="74" s="1"/>
  <c r="B88" i="74" s="1"/>
  <c r="B79" i="74" s="1"/>
  <c r="B70" i="74" s="1"/>
  <c r="B61" i="74" s="1"/>
  <c r="B117" i="74"/>
  <c r="B108" i="74"/>
  <c r="B99" i="74" s="1"/>
  <c r="B90" i="74" s="1"/>
  <c r="B81" i="74" s="1"/>
  <c r="B72" i="74" s="1"/>
  <c r="B63" i="74" s="1"/>
  <c r="B54" i="74" s="1"/>
  <c r="B100" i="74"/>
  <c r="B91" i="74" s="1"/>
  <c r="B82" i="74" s="1"/>
  <c r="B73" i="74" s="1"/>
  <c r="B64" i="74" s="1"/>
  <c r="B83" i="74"/>
  <c r="B74" i="74" s="1"/>
  <c r="B65" i="74" s="1"/>
  <c r="B56" i="74" s="1"/>
  <c r="B80" i="74"/>
  <c r="B71" i="74" s="1"/>
  <c r="B62" i="74" s="1"/>
  <c r="B53" i="74" s="1"/>
  <c r="B55" i="74"/>
  <c r="B49" i="74"/>
  <c r="B50" i="74" s="1"/>
  <c r="B51" i="74" s="1"/>
  <c r="B52" i="74" s="1"/>
  <c r="B168" i="73"/>
  <c r="B159" i="73" s="1"/>
  <c r="B167" i="73"/>
  <c r="B158" i="73" s="1"/>
  <c r="B149" i="73" s="1"/>
  <c r="B140" i="73" s="1"/>
  <c r="B166" i="73"/>
  <c r="B157" i="73" s="1"/>
  <c r="B148" i="73" s="1"/>
  <c r="B165" i="73"/>
  <c r="B156" i="73" s="1"/>
  <c r="B147" i="73" s="1"/>
  <c r="B138" i="73" s="1"/>
  <c r="B129" i="73" s="1"/>
  <c r="B164" i="73"/>
  <c r="B155" i="73" s="1"/>
  <c r="B146" i="73" s="1"/>
  <c r="B137" i="73" s="1"/>
  <c r="B128" i="73" s="1"/>
  <c r="B119" i="73" s="1"/>
  <c r="B110" i="73" s="1"/>
  <c r="B101" i="73" s="1"/>
  <c r="B163" i="73"/>
  <c r="B162" i="73"/>
  <c r="B161" i="73"/>
  <c r="B152" i="73" s="1"/>
  <c r="B143" i="73" s="1"/>
  <c r="B134" i="73" s="1"/>
  <c r="B125" i="73" s="1"/>
  <c r="B116" i="73" s="1"/>
  <c r="B107" i="73" s="1"/>
  <c r="B98" i="73" s="1"/>
  <c r="B89" i="73" s="1"/>
  <c r="B80" i="73" s="1"/>
  <c r="B71" i="73" s="1"/>
  <c r="B62" i="73" s="1"/>
  <c r="B53" i="73" s="1"/>
  <c r="B160" i="73"/>
  <c r="B154" i="73"/>
  <c r="B153" i="73"/>
  <c r="B151" i="73"/>
  <c r="B142" i="73" s="1"/>
  <c r="B133" i="73" s="1"/>
  <c r="B124" i="73" s="1"/>
  <c r="B115" i="73" s="1"/>
  <c r="B106" i="73" s="1"/>
  <c r="B97" i="73" s="1"/>
  <c r="B88" i="73" s="1"/>
  <c r="B79" i="73" s="1"/>
  <c r="B70" i="73" s="1"/>
  <c r="B61" i="73" s="1"/>
  <c r="B150" i="73"/>
  <c r="B141" i="73" s="1"/>
  <c r="B145" i="73"/>
  <c r="B136" i="73" s="1"/>
  <c r="B127" i="73" s="1"/>
  <c r="B118" i="73" s="1"/>
  <c r="B109" i="73" s="1"/>
  <c r="B100" i="73" s="1"/>
  <c r="B91" i="73" s="1"/>
  <c r="B82" i="73" s="1"/>
  <c r="B73" i="73" s="1"/>
  <c r="B64" i="73" s="1"/>
  <c r="B55" i="73" s="1"/>
  <c r="B144" i="73"/>
  <c r="B135" i="73" s="1"/>
  <c r="B126" i="73" s="1"/>
  <c r="B139" i="73"/>
  <c r="B130" i="73" s="1"/>
  <c r="B121" i="73" s="1"/>
  <c r="B112" i="73" s="1"/>
  <c r="B103" i="73" s="1"/>
  <c r="B94" i="73" s="1"/>
  <c r="B85" i="73" s="1"/>
  <c r="B76" i="73" s="1"/>
  <c r="B67" i="73" s="1"/>
  <c r="B58" i="73" s="1"/>
  <c r="B132" i="73"/>
  <c r="B123" i="73" s="1"/>
  <c r="B114" i="73" s="1"/>
  <c r="B105" i="73" s="1"/>
  <c r="B96" i="73" s="1"/>
  <c r="B131" i="73"/>
  <c r="B122" i="73" s="1"/>
  <c r="B113" i="73" s="1"/>
  <c r="B104" i="73" s="1"/>
  <c r="B95" i="73" s="1"/>
  <c r="B86" i="73" s="1"/>
  <c r="B77" i="73" s="1"/>
  <c r="B120" i="73"/>
  <c r="B111" i="73" s="1"/>
  <c r="B102" i="73" s="1"/>
  <c r="B93" i="73" s="1"/>
  <c r="B84" i="73" s="1"/>
  <c r="B75" i="73" s="1"/>
  <c r="B66" i="73" s="1"/>
  <c r="B57" i="73" s="1"/>
  <c r="B117" i="73"/>
  <c r="B108" i="73" s="1"/>
  <c r="B99" i="73" s="1"/>
  <c r="B90" i="73" s="1"/>
  <c r="B81" i="73" s="1"/>
  <c r="B72" i="73" s="1"/>
  <c r="B63" i="73" s="1"/>
  <c r="B54" i="73" s="1"/>
  <c r="B92" i="73"/>
  <c r="B83" i="73" s="1"/>
  <c r="B74" i="73" s="1"/>
  <c r="B65" i="73" s="1"/>
  <c r="B56" i="73" s="1"/>
  <c r="B87" i="73"/>
  <c r="B78" i="73" s="1"/>
  <c r="B69" i="73" s="1"/>
  <c r="B60" i="73" s="1"/>
  <c r="B68" i="73"/>
  <c r="B59" i="73" s="1"/>
  <c r="B51" i="73"/>
  <c r="B52" i="73" s="1"/>
  <c r="B50" i="73"/>
  <c r="B49" i="73"/>
  <c r="B168" i="72"/>
  <c r="B159" i="72" s="1"/>
  <c r="B150" i="72" s="1"/>
  <c r="B141" i="72" s="1"/>
  <c r="B132" i="72" s="1"/>
  <c r="B123" i="72" s="1"/>
  <c r="B114" i="72" s="1"/>
  <c r="B105" i="72" s="1"/>
  <c r="B96" i="72" s="1"/>
  <c r="B87" i="72" s="1"/>
  <c r="B78" i="72" s="1"/>
  <c r="B69" i="72" s="1"/>
  <c r="B60" i="72" s="1"/>
  <c r="B167" i="72"/>
  <c r="B158" i="72" s="1"/>
  <c r="B149" i="72" s="1"/>
  <c r="B140" i="72" s="1"/>
  <c r="B131" i="72" s="1"/>
  <c r="B166" i="72"/>
  <c r="B157" i="72" s="1"/>
  <c r="B165" i="72"/>
  <c r="B164" i="72"/>
  <c r="B163" i="72"/>
  <c r="B162" i="72"/>
  <c r="B153" i="72" s="1"/>
  <c r="B161" i="72"/>
  <c r="B152" i="72" s="1"/>
  <c r="B143" i="72" s="1"/>
  <c r="B134" i="72" s="1"/>
  <c r="B125" i="72" s="1"/>
  <c r="B160" i="72"/>
  <c r="B156" i="72"/>
  <c r="B147" i="72" s="1"/>
  <c r="B138" i="72" s="1"/>
  <c r="B129" i="72" s="1"/>
  <c r="B120" i="72" s="1"/>
  <c r="B111" i="72" s="1"/>
  <c r="B102" i="72" s="1"/>
  <c r="B93" i="72" s="1"/>
  <c r="B84" i="72" s="1"/>
  <c r="B75" i="72" s="1"/>
  <c r="B66" i="72" s="1"/>
  <c r="B57" i="72" s="1"/>
  <c r="B155" i="72"/>
  <c r="B146" i="72" s="1"/>
  <c r="B137" i="72" s="1"/>
  <c r="B128" i="72" s="1"/>
  <c r="B119" i="72" s="1"/>
  <c r="B110" i="72" s="1"/>
  <c r="B101" i="72" s="1"/>
  <c r="B92" i="72" s="1"/>
  <c r="B83" i="72" s="1"/>
  <c r="B154" i="72"/>
  <c r="B145" i="72" s="1"/>
  <c r="B136" i="72" s="1"/>
  <c r="B127" i="72" s="1"/>
  <c r="B118" i="72" s="1"/>
  <c r="B109" i="72" s="1"/>
  <c r="B100" i="72" s="1"/>
  <c r="B91" i="72" s="1"/>
  <c r="B82" i="72" s="1"/>
  <c r="B73" i="72" s="1"/>
  <c r="B64" i="72" s="1"/>
  <c r="B55" i="72" s="1"/>
  <c r="B151" i="72"/>
  <c r="B148" i="72"/>
  <c r="B144" i="72"/>
  <c r="B135" i="72" s="1"/>
  <c r="B142" i="72"/>
  <c r="B133" i="72" s="1"/>
  <c r="B124" i="72" s="1"/>
  <c r="B115" i="72" s="1"/>
  <c r="B106" i="72" s="1"/>
  <c r="B97" i="72" s="1"/>
  <c r="B88" i="72" s="1"/>
  <c r="B79" i="72" s="1"/>
  <c r="B70" i="72" s="1"/>
  <c r="B61" i="72" s="1"/>
  <c r="B139" i="72"/>
  <c r="B130" i="72"/>
  <c r="B121" i="72" s="1"/>
  <c r="B126" i="72"/>
  <c r="B117" i="72" s="1"/>
  <c r="B108" i="72" s="1"/>
  <c r="B122" i="72"/>
  <c r="B116" i="72"/>
  <c r="B107" i="72" s="1"/>
  <c r="B98" i="72" s="1"/>
  <c r="B89" i="72" s="1"/>
  <c r="B80" i="72" s="1"/>
  <c r="B71" i="72" s="1"/>
  <c r="B62" i="72" s="1"/>
  <c r="B53" i="72" s="1"/>
  <c r="B113" i="72"/>
  <c r="B104" i="72" s="1"/>
  <c r="B95" i="72" s="1"/>
  <c r="B86" i="72" s="1"/>
  <c r="B77" i="72" s="1"/>
  <c r="B68" i="72" s="1"/>
  <c r="B59" i="72" s="1"/>
  <c r="B112" i="72"/>
  <c r="B103" i="72" s="1"/>
  <c r="B94" i="72" s="1"/>
  <c r="B85" i="72" s="1"/>
  <c r="B76" i="72" s="1"/>
  <c r="B67" i="72" s="1"/>
  <c r="B58" i="72" s="1"/>
  <c r="B99" i="72"/>
  <c r="B90" i="72" s="1"/>
  <c r="B81" i="72" s="1"/>
  <c r="B72" i="72" s="1"/>
  <c r="B74" i="72"/>
  <c r="B65" i="72" s="1"/>
  <c r="B56" i="72" s="1"/>
  <c r="B63" i="72"/>
  <c r="B54" i="72" s="1"/>
  <c r="B49" i="72"/>
  <c r="B50" i="72" s="1"/>
  <c r="B51" i="72" s="1"/>
  <c r="B52" i="72" s="1"/>
  <c r="B168" i="71"/>
  <c r="B159" i="71" s="1"/>
  <c r="B150" i="71" s="1"/>
  <c r="B167" i="71"/>
  <c r="B158" i="71" s="1"/>
  <c r="B149" i="71" s="1"/>
  <c r="B140" i="71" s="1"/>
  <c r="B131" i="71" s="1"/>
  <c r="B122" i="71" s="1"/>
  <c r="B113" i="71" s="1"/>
  <c r="B104" i="71" s="1"/>
  <c r="B95" i="71" s="1"/>
  <c r="B86" i="71" s="1"/>
  <c r="B77" i="71" s="1"/>
  <c r="B68" i="71" s="1"/>
  <c r="B59" i="71" s="1"/>
  <c r="B166" i="71"/>
  <c r="B157" i="71" s="1"/>
  <c r="B148" i="71" s="1"/>
  <c r="B139" i="71" s="1"/>
  <c r="B130" i="71" s="1"/>
  <c r="B121" i="71" s="1"/>
  <c r="B112" i="71" s="1"/>
  <c r="B103" i="71" s="1"/>
  <c r="B94" i="71" s="1"/>
  <c r="B85" i="71" s="1"/>
  <c r="B76" i="71" s="1"/>
  <c r="B67" i="71" s="1"/>
  <c r="B58" i="71" s="1"/>
  <c r="B165" i="71"/>
  <c r="B164" i="71"/>
  <c r="B163" i="71"/>
  <c r="B162" i="71"/>
  <c r="B161" i="71"/>
  <c r="B152" i="71" s="1"/>
  <c r="B160" i="71"/>
  <c r="B151" i="71" s="1"/>
  <c r="B156" i="71"/>
  <c r="B155" i="71"/>
  <c r="B146" i="71" s="1"/>
  <c r="B137" i="71" s="1"/>
  <c r="B128" i="71" s="1"/>
  <c r="B119" i="71" s="1"/>
  <c r="B110" i="71" s="1"/>
  <c r="B101" i="71" s="1"/>
  <c r="B92" i="71" s="1"/>
  <c r="B83" i="71" s="1"/>
  <c r="B74" i="71" s="1"/>
  <c r="B65" i="71" s="1"/>
  <c r="B154" i="71"/>
  <c r="B145" i="71" s="1"/>
  <c r="B136" i="71" s="1"/>
  <c r="B127" i="71" s="1"/>
  <c r="B118" i="71" s="1"/>
  <c r="B109" i="71" s="1"/>
  <c r="B100" i="71" s="1"/>
  <c r="B91" i="71" s="1"/>
  <c r="B82" i="71" s="1"/>
  <c r="B73" i="71" s="1"/>
  <c r="B64" i="71" s="1"/>
  <c r="B55" i="71" s="1"/>
  <c r="B153" i="71"/>
  <c r="B147" i="71"/>
  <c r="B138" i="71" s="1"/>
  <c r="B129" i="71" s="1"/>
  <c r="B120" i="71" s="1"/>
  <c r="B144" i="71"/>
  <c r="B135" i="71" s="1"/>
  <c r="B126" i="71" s="1"/>
  <c r="B143" i="71"/>
  <c r="B142" i="71"/>
  <c r="B133" i="71" s="1"/>
  <c r="B141" i="71"/>
  <c r="B132" i="71" s="1"/>
  <c r="B123" i="71" s="1"/>
  <c r="B114" i="71" s="1"/>
  <c r="B105" i="71" s="1"/>
  <c r="B96" i="71" s="1"/>
  <c r="B87" i="71" s="1"/>
  <c r="B78" i="71" s="1"/>
  <c r="B69" i="71" s="1"/>
  <c r="B60" i="71" s="1"/>
  <c r="B134" i="71"/>
  <c r="B125" i="71" s="1"/>
  <c r="B116" i="71" s="1"/>
  <c r="B107" i="71" s="1"/>
  <c r="B98" i="71" s="1"/>
  <c r="B124" i="71"/>
  <c r="B115" i="71" s="1"/>
  <c r="B106" i="71" s="1"/>
  <c r="B97" i="71" s="1"/>
  <c r="B88" i="71" s="1"/>
  <c r="B79" i="71" s="1"/>
  <c r="B70" i="71" s="1"/>
  <c r="B61" i="71" s="1"/>
  <c r="B117" i="71"/>
  <c r="B108" i="71" s="1"/>
  <c r="B99" i="71" s="1"/>
  <c r="B90" i="71" s="1"/>
  <c r="B81" i="71" s="1"/>
  <c r="B72" i="71" s="1"/>
  <c r="B63" i="71" s="1"/>
  <c r="B54" i="71" s="1"/>
  <c r="B111" i="71"/>
  <c r="B102" i="71" s="1"/>
  <c r="B93" i="71"/>
  <c r="B84" i="71" s="1"/>
  <c r="B75" i="71" s="1"/>
  <c r="B66" i="71" s="1"/>
  <c r="B57" i="71" s="1"/>
  <c r="B89" i="71"/>
  <c r="B80" i="71" s="1"/>
  <c r="B71" i="71" s="1"/>
  <c r="B62" i="71" s="1"/>
  <c r="B53" i="71" s="1"/>
  <c r="B56" i="71"/>
  <c r="B49" i="71"/>
  <c r="B50" i="71" s="1"/>
  <c r="B51" i="71" s="1"/>
  <c r="B52" i="71" s="1"/>
  <c r="B168" i="70"/>
  <c r="B167" i="70"/>
  <c r="B158" i="70" s="1"/>
  <c r="B149" i="70" s="1"/>
  <c r="B166" i="70"/>
  <c r="B165" i="70"/>
  <c r="B156" i="70" s="1"/>
  <c r="B147" i="70" s="1"/>
  <c r="B138" i="70" s="1"/>
  <c r="B129" i="70" s="1"/>
  <c r="B120" i="70" s="1"/>
  <c r="B111" i="70" s="1"/>
  <c r="B102" i="70" s="1"/>
  <c r="B93" i="70" s="1"/>
  <c r="B84" i="70" s="1"/>
  <c r="B75" i="70" s="1"/>
  <c r="B66" i="70" s="1"/>
  <c r="B57" i="70" s="1"/>
  <c r="B164" i="70"/>
  <c r="B163" i="70"/>
  <c r="B154" i="70" s="1"/>
  <c r="B162" i="70"/>
  <c r="B161" i="70"/>
  <c r="B160" i="70"/>
  <c r="B159" i="70"/>
  <c r="B157" i="70"/>
  <c r="B148" i="70" s="1"/>
  <c r="B155" i="70"/>
  <c r="B146" i="70" s="1"/>
  <c r="B137" i="70" s="1"/>
  <c r="B153" i="70"/>
  <c r="B144" i="70" s="1"/>
  <c r="B135" i="70" s="1"/>
  <c r="B126" i="70" s="1"/>
  <c r="B117" i="70" s="1"/>
  <c r="B108" i="70" s="1"/>
  <c r="B99" i="70" s="1"/>
  <c r="B90" i="70" s="1"/>
  <c r="B81" i="70" s="1"/>
  <c r="B72" i="70" s="1"/>
  <c r="B63" i="70" s="1"/>
  <c r="B54" i="70" s="1"/>
  <c r="B152" i="70"/>
  <c r="B143" i="70" s="1"/>
  <c r="B134" i="70" s="1"/>
  <c r="B125" i="70" s="1"/>
  <c r="B116" i="70" s="1"/>
  <c r="B107" i="70" s="1"/>
  <c r="B98" i="70" s="1"/>
  <c r="B151" i="70"/>
  <c r="B142" i="70" s="1"/>
  <c r="B133" i="70" s="1"/>
  <c r="B124" i="70" s="1"/>
  <c r="B115" i="70" s="1"/>
  <c r="B106" i="70" s="1"/>
  <c r="B97" i="70" s="1"/>
  <c r="B88" i="70" s="1"/>
  <c r="B79" i="70" s="1"/>
  <c r="B70" i="70" s="1"/>
  <c r="B61" i="70" s="1"/>
  <c r="B150" i="70"/>
  <c r="B145" i="70"/>
  <c r="B141" i="70"/>
  <c r="B132" i="70" s="1"/>
  <c r="B123" i="70" s="1"/>
  <c r="B114" i="70" s="1"/>
  <c r="B140" i="70"/>
  <c r="B131" i="70" s="1"/>
  <c r="B122" i="70" s="1"/>
  <c r="B113" i="70" s="1"/>
  <c r="B139" i="70"/>
  <c r="B130" i="70" s="1"/>
  <c r="B121" i="70" s="1"/>
  <c r="B112" i="70" s="1"/>
  <c r="B103" i="70" s="1"/>
  <c r="B94" i="70" s="1"/>
  <c r="B85" i="70" s="1"/>
  <c r="B76" i="70" s="1"/>
  <c r="B67" i="70" s="1"/>
  <c r="B58" i="70" s="1"/>
  <c r="B136" i="70"/>
  <c r="B127" i="70" s="1"/>
  <c r="B118" i="70" s="1"/>
  <c r="B109" i="70" s="1"/>
  <c r="B100" i="70" s="1"/>
  <c r="B91" i="70" s="1"/>
  <c r="B82" i="70" s="1"/>
  <c r="B73" i="70" s="1"/>
  <c r="B64" i="70" s="1"/>
  <c r="B55" i="70" s="1"/>
  <c r="B128" i="70"/>
  <c r="B119" i="70" s="1"/>
  <c r="B110" i="70" s="1"/>
  <c r="B101" i="70" s="1"/>
  <c r="B92" i="70" s="1"/>
  <c r="B83" i="70" s="1"/>
  <c r="B74" i="70" s="1"/>
  <c r="B65" i="70" s="1"/>
  <c r="B56" i="70" s="1"/>
  <c r="B105" i="70"/>
  <c r="B96" i="70" s="1"/>
  <c r="B87" i="70" s="1"/>
  <c r="B78" i="70" s="1"/>
  <c r="B69" i="70" s="1"/>
  <c r="B60" i="70" s="1"/>
  <c r="B104" i="70"/>
  <c r="B95" i="70" s="1"/>
  <c r="B86" i="70" s="1"/>
  <c r="B89" i="70"/>
  <c r="B80" i="70" s="1"/>
  <c r="B71" i="70" s="1"/>
  <c r="B62" i="70" s="1"/>
  <c r="B53" i="70" s="1"/>
  <c r="B77" i="70"/>
  <c r="B68" i="70" s="1"/>
  <c r="B59" i="70" s="1"/>
  <c r="B49" i="70"/>
  <c r="B50" i="70" s="1"/>
  <c r="B51" i="70" s="1"/>
  <c r="B52" i="70" s="1"/>
  <c r="B168" i="69"/>
  <c r="B167" i="69"/>
  <c r="B166" i="69"/>
  <c r="B165" i="69"/>
  <c r="B156" i="69" s="1"/>
  <c r="B147" i="69" s="1"/>
  <c r="B138" i="69" s="1"/>
  <c r="B129" i="69" s="1"/>
  <c r="B120" i="69" s="1"/>
  <c r="B111" i="69" s="1"/>
  <c r="B102" i="69" s="1"/>
  <c r="B93" i="69" s="1"/>
  <c r="B84" i="69" s="1"/>
  <c r="B75" i="69" s="1"/>
  <c r="B66" i="69" s="1"/>
  <c r="B57" i="69" s="1"/>
  <c r="B164" i="69"/>
  <c r="B155" i="69" s="1"/>
  <c r="B146" i="69" s="1"/>
  <c r="B137" i="69" s="1"/>
  <c r="B128" i="69" s="1"/>
  <c r="B119" i="69" s="1"/>
  <c r="B110" i="69" s="1"/>
  <c r="B101" i="69" s="1"/>
  <c r="B92" i="69" s="1"/>
  <c r="B83" i="69" s="1"/>
  <c r="B74" i="69" s="1"/>
  <c r="B65" i="69" s="1"/>
  <c r="B56" i="69" s="1"/>
  <c r="B163" i="69"/>
  <c r="B162" i="69"/>
  <c r="B161" i="69"/>
  <c r="B152" i="69" s="1"/>
  <c r="B143" i="69" s="1"/>
  <c r="B134" i="69" s="1"/>
  <c r="B125" i="69" s="1"/>
  <c r="B116" i="69" s="1"/>
  <c r="B107" i="69" s="1"/>
  <c r="B98" i="69" s="1"/>
  <c r="B89" i="69" s="1"/>
  <c r="B80" i="69" s="1"/>
  <c r="B71" i="69" s="1"/>
  <c r="B62" i="69" s="1"/>
  <c r="B53" i="69" s="1"/>
  <c r="B160" i="69"/>
  <c r="B159" i="69"/>
  <c r="B158" i="69"/>
  <c r="B157" i="69"/>
  <c r="B148" i="69" s="1"/>
  <c r="B139" i="69" s="1"/>
  <c r="B130" i="69" s="1"/>
  <c r="B121" i="69" s="1"/>
  <c r="B112" i="69" s="1"/>
  <c r="B103" i="69" s="1"/>
  <c r="B94" i="69" s="1"/>
  <c r="B85" i="69" s="1"/>
  <c r="B76" i="69" s="1"/>
  <c r="B154" i="69"/>
  <c r="B145" i="69" s="1"/>
  <c r="B136" i="69" s="1"/>
  <c r="B127" i="69" s="1"/>
  <c r="B153" i="69"/>
  <c r="B144" i="69" s="1"/>
  <c r="B135" i="69" s="1"/>
  <c r="B126" i="69" s="1"/>
  <c r="B117" i="69" s="1"/>
  <c r="B108" i="69" s="1"/>
  <c r="B99" i="69" s="1"/>
  <c r="B90" i="69" s="1"/>
  <c r="B81" i="69" s="1"/>
  <c r="B72" i="69" s="1"/>
  <c r="B63" i="69" s="1"/>
  <c r="B54" i="69" s="1"/>
  <c r="B151" i="69"/>
  <c r="B142" i="69" s="1"/>
  <c r="B133" i="69" s="1"/>
  <c r="B124" i="69" s="1"/>
  <c r="B115" i="69" s="1"/>
  <c r="B106" i="69" s="1"/>
  <c r="B97" i="69" s="1"/>
  <c r="B88" i="69" s="1"/>
  <c r="B79" i="69" s="1"/>
  <c r="B70" i="69" s="1"/>
  <c r="B61" i="69" s="1"/>
  <c r="B150" i="69"/>
  <c r="B149" i="69"/>
  <c r="B141" i="69"/>
  <c r="B132" i="69" s="1"/>
  <c r="B140" i="69"/>
  <c r="B131" i="69" s="1"/>
  <c r="B122" i="69" s="1"/>
  <c r="B123" i="69"/>
  <c r="B114" i="69" s="1"/>
  <c r="B105" i="69" s="1"/>
  <c r="B96" i="69" s="1"/>
  <c r="B87" i="69" s="1"/>
  <c r="B78" i="69" s="1"/>
  <c r="B69" i="69" s="1"/>
  <c r="B60" i="69" s="1"/>
  <c r="B118" i="69"/>
  <c r="B109" i="69" s="1"/>
  <c r="B100" i="69" s="1"/>
  <c r="B91" i="69" s="1"/>
  <c r="B82" i="69" s="1"/>
  <c r="B73" i="69" s="1"/>
  <c r="B64" i="69" s="1"/>
  <c r="B55" i="69" s="1"/>
  <c r="B113" i="69"/>
  <c r="B104" i="69" s="1"/>
  <c r="B95" i="69" s="1"/>
  <c r="B86" i="69" s="1"/>
  <c r="B77" i="69" s="1"/>
  <c r="B68" i="69" s="1"/>
  <c r="B59" i="69" s="1"/>
  <c r="B67" i="69"/>
  <c r="B58" i="69" s="1"/>
  <c r="B50" i="69"/>
  <c r="B51" i="69" s="1"/>
  <c r="B52" i="69" s="1"/>
  <c r="B49" i="69"/>
  <c r="B168" i="68"/>
  <c r="B159" i="68" s="1"/>
  <c r="B150" i="68" s="1"/>
  <c r="B141" i="68" s="1"/>
  <c r="B132" i="68" s="1"/>
  <c r="B123" i="68" s="1"/>
  <c r="B114" i="68" s="1"/>
  <c r="B105" i="68" s="1"/>
  <c r="B96" i="68" s="1"/>
  <c r="B87" i="68" s="1"/>
  <c r="B78" i="68" s="1"/>
  <c r="B69" i="68" s="1"/>
  <c r="B60" i="68" s="1"/>
  <c r="B167" i="68"/>
  <c r="B166" i="68"/>
  <c r="B157" i="68" s="1"/>
  <c r="B165" i="68"/>
  <c r="B164" i="68"/>
  <c r="B163" i="68"/>
  <c r="B162" i="68"/>
  <c r="B161" i="68"/>
  <c r="B152" i="68" s="1"/>
  <c r="B143" i="68" s="1"/>
  <c r="B160" i="68"/>
  <c r="B151" i="68" s="1"/>
  <c r="B142" i="68" s="1"/>
  <c r="B133" i="68" s="1"/>
  <c r="B124" i="68" s="1"/>
  <c r="B115" i="68" s="1"/>
  <c r="B158" i="68"/>
  <c r="B149" i="68" s="1"/>
  <c r="B140" i="68" s="1"/>
  <c r="B131" i="68" s="1"/>
  <c r="B156" i="68"/>
  <c r="B147" i="68" s="1"/>
  <c r="B138" i="68" s="1"/>
  <c r="B129" i="68" s="1"/>
  <c r="B120" i="68" s="1"/>
  <c r="B111" i="68" s="1"/>
  <c r="B102" i="68" s="1"/>
  <c r="B93" i="68" s="1"/>
  <c r="B84" i="68" s="1"/>
  <c r="B75" i="68" s="1"/>
  <c r="B66" i="68" s="1"/>
  <c r="B57" i="68" s="1"/>
  <c r="B155" i="68"/>
  <c r="B154" i="68"/>
  <c r="B145" i="68" s="1"/>
  <c r="B136" i="68" s="1"/>
  <c r="B127" i="68" s="1"/>
  <c r="B118" i="68" s="1"/>
  <c r="B109" i="68" s="1"/>
  <c r="B100" i="68" s="1"/>
  <c r="B91" i="68" s="1"/>
  <c r="B82" i="68" s="1"/>
  <c r="B73" i="68" s="1"/>
  <c r="B64" i="68" s="1"/>
  <c r="B55" i="68" s="1"/>
  <c r="B153" i="68"/>
  <c r="B144" i="68" s="1"/>
  <c r="B135" i="68" s="1"/>
  <c r="B148" i="68"/>
  <c r="B146" i="68"/>
  <c r="B137" i="68" s="1"/>
  <c r="B128" i="68" s="1"/>
  <c r="B119" i="68" s="1"/>
  <c r="B139" i="68"/>
  <c r="B134" i="68"/>
  <c r="B125" i="68" s="1"/>
  <c r="B116" i="68" s="1"/>
  <c r="B107" i="68" s="1"/>
  <c r="B98" i="68" s="1"/>
  <c r="B89" i="68" s="1"/>
  <c r="B80" i="68" s="1"/>
  <c r="B71" i="68" s="1"/>
  <c r="B62" i="68" s="1"/>
  <c r="B53" i="68" s="1"/>
  <c r="B130" i="68"/>
  <c r="B121" i="68" s="1"/>
  <c r="B112" i="68" s="1"/>
  <c r="B103" i="68" s="1"/>
  <c r="B94" i="68" s="1"/>
  <c r="B85" i="68" s="1"/>
  <c r="B76" i="68" s="1"/>
  <c r="B67" i="68" s="1"/>
  <c r="B58" i="68" s="1"/>
  <c r="B126" i="68"/>
  <c r="B117" i="68" s="1"/>
  <c r="B108" i="68" s="1"/>
  <c r="B122" i="68"/>
  <c r="B113" i="68" s="1"/>
  <c r="B104" i="68" s="1"/>
  <c r="B110" i="68"/>
  <c r="B101" i="68" s="1"/>
  <c r="B92" i="68" s="1"/>
  <c r="B106" i="68"/>
  <c r="B97" i="68" s="1"/>
  <c r="B88" i="68" s="1"/>
  <c r="B79" i="68" s="1"/>
  <c r="B70" i="68" s="1"/>
  <c r="B61" i="68" s="1"/>
  <c r="B99" i="68"/>
  <c r="B90" i="68" s="1"/>
  <c r="B81" i="68" s="1"/>
  <c r="B72" i="68" s="1"/>
  <c r="B63" i="68" s="1"/>
  <c r="B54" i="68" s="1"/>
  <c r="B95" i="68"/>
  <c r="B86" i="68" s="1"/>
  <c r="B77" i="68" s="1"/>
  <c r="B68" i="68" s="1"/>
  <c r="B59" i="68" s="1"/>
  <c r="B83" i="68"/>
  <c r="B74" i="68" s="1"/>
  <c r="B65" i="68" s="1"/>
  <c r="B56" i="68" s="1"/>
  <c r="B49" i="68"/>
  <c r="B50" i="68" s="1"/>
  <c r="B51" i="68" s="1"/>
  <c r="B52" i="68" s="1"/>
  <c r="B168" i="67"/>
  <c r="B167" i="67"/>
  <c r="B158" i="67" s="1"/>
  <c r="B149" i="67" s="1"/>
  <c r="B140" i="67" s="1"/>
  <c r="B166" i="67"/>
  <c r="B165" i="67"/>
  <c r="B164" i="67"/>
  <c r="B155" i="67" s="1"/>
  <c r="B146" i="67" s="1"/>
  <c r="B137" i="67" s="1"/>
  <c r="B128" i="67" s="1"/>
  <c r="B119" i="67" s="1"/>
  <c r="B110" i="67" s="1"/>
  <c r="B101" i="67" s="1"/>
  <c r="B92" i="67" s="1"/>
  <c r="B83" i="67" s="1"/>
  <c r="B74" i="67" s="1"/>
  <c r="B65" i="67" s="1"/>
  <c r="B56" i="67" s="1"/>
  <c r="B163" i="67"/>
  <c r="B154" i="67" s="1"/>
  <c r="B145" i="67" s="1"/>
  <c r="B136" i="67" s="1"/>
  <c r="B127" i="67" s="1"/>
  <c r="B118" i="67" s="1"/>
  <c r="B109" i="67" s="1"/>
  <c r="B100" i="67" s="1"/>
  <c r="B91" i="67" s="1"/>
  <c r="B82" i="67" s="1"/>
  <c r="B162" i="67"/>
  <c r="B153" i="67" s="1"/>
  <c r="B161" i="67"/>
  <c r="B160" i="67"/>
  <c r="B151" i="67" s="1"/>
  <c r="B142" i="67" s="1"/>
  <c r="B133" i="67" s="1"/>
  <c r="B124" i="67" s="1"/>
  <c r="B115" i="67" s="1"/>
  <c r="B106" i="67" s="1"/>
  <c r="B159" i="67"/>
  <c r="B150" i="67" s="1"/>
  <c r="B141" i="67" s="1"/>
  <c r="B132" i="67" s="1"/>
  <c r="B123" i="67" s="1"/>
  <c r="B114" i="67" s="1"/>
  <c r="B105" i="67" s="1"/>
  <c r="B96" i="67" s="1"/>
  <c r="B87" i="67" s="1"/>
  <c r="B78" i="67" s="1"/>
  <c r="B69" i="67" s="1"/>
  <c r="B60" i="67" s="1"/>
  <c r="B157" i="67"/>
  <c r="B156" i="67"/>
  <c r="B152" i="67"/>
  <c r="B143" i="67" s="1"/>
  <c r="B134" i="67" s="1"/>
  <c r="B125" i="67" s="1"/>
  <c r="B116" i="67" s="1"/>
  <c r="B107" i="67" s="1"/>
  <c r="B98" i="67" s="1"/>
  <c r="B89" i="67" s="1"/>
  <c r="B80" i="67" s="1"/>
  <c r="B71" i="67" s="1"/>
  <c r="B62" i="67" s="1"/>
  <c r="B53" i="67" s="1"/>
  <c r="B148" i="67"/>
  <c r="B139" i="67" s="1"/>
  <c r="B130" i="67" s="1"/>
  <c r="B121" i="67" s="1"/>
  <c r="B112" i="67" s="1"/>
  <c r="B103" i="67" s="1"/>
  <c r="B94" i="67" s="1"/>
  <c r="B85" i="67" s="1"/>
  <c r="B76" i="67" s="1"/>
  <c r="B67" i="67" s="1"/>
  <c r="B58" i="67" s="1"/>
  <c r="B147" i="67"/>
  <c r="B138" i="67" s="1"/>
  <c r="B129" i="67" s="1"/>
  <c r="B120" i="67" s="1"/>
  <c r="B111" i="67" s="1"/>
  <c r="B102" i="67" s="1"/>
  <c r="B93" i="67" s="1"/>
  <c r="B84" i="67" s="1"/>
  <c r="B75" i="67" s="1"/>
  <c r="B66" i="67" s="1"/>
  <c r="B57" i="67" s="1"/>
  <c r="B144" i="67"/>
  <c r="B135" i="67" s="1"/>
  <c r="B126" i="67" s="1"/>
  <c r="B117" i="67" s="1"/>
  <c r="B108" i="67" s="1"/>
  <c r="B131" i="67"/>
  <c r="B122" i="67"/>
  <c r="B113" i="67" s="1"/>
  <c r="B104" i="67" s="1"/>
  <c r="B95" i="67" s="1"/>
  <c r="B86" i="67" s="1"/>
  <c r="B77" i="67" s="1"/>
  <c r="B68" i="67" s="1"/>
  <c r="B59" i="67" s="1"/>
  <c r="B99" i="67"/>
  <c r="B90" i="67" s="1"/>
  <c r="B81" i="67" s="1"/>
  <c r="B72" i="67" s="1"/>
  <c r="B63" i="67" s="1"/>
  <c r="B54" i="67" s="1"/>
  <c r="B97" i="67"/>
  <c r="B88" i="67" s="1"/>
  <c r="B79" i="67" s="1"/>
  <c r="B70" i="67" s="1"/>
  <c r="B61" i="67" s="1"/>
  <c r="B73" i="67"/>
  <c r="B64" i="67" s="1"/>
  <c r="B55" i="67" s="1"/>
  <c r="B52" i="67"/>
  <c r="B51" i="67"/>
  <c r="B49" i="67"/>
  <c r="B50" i="67" s="1"/>
  <c r="B168" i="66"/>
  <c r="B167" i="66"/>
  <c r="B158" i="66" s="1"/>
  <c r="B166" i="66"/>
  <c r="B157" i="66" s="1"/>
  <c r="B148" i="66" s="1"/>
  <c r="B139" i="66" s="1"/>
  <c r="B130" i="66" s="1"/>
  <c r="B121" i="66" s="1"/>
  <c r="B112" i="66" s="1"/>
  <c r="B103" i="66" s="1"/>
  <c r="B94" i="66" s="1"/>
  <c r="B85" i="66" s="1"/>
  <c r="B76" i="66" s="1"/>
  <c r="B67" i="66" s="1"/>
  <c r="B58" i="66" s="1"/>
  <c r="B165" i="66"/>
  <c r="B164" i="66"/>
  <c r="B163" i="66"/>
  <c r="B154" i="66" s="1"/>
  <c r="B162" i="66"/>
  <c r="B161" i="66"/>
  <c r="B160" i="66"/>
  <c r="B159" i="66"/>
  <c r="B150" i="66" s="1"/>
  <c r="B141" i="66" s="1"/>
  <c r="B156" i="66"/>
  <c r="B147" i="66" s="1"/>
  <c r="B155" i="66"/>
  <c r="B146" i="66" s="1"/>
  <c r="B137" i="66" s="1"/>
  <c r="B128" i="66" s="1"/>
  <c r="B153" i="66"/>
  <c r="B144" i="66" s="1"/>
  <c r="B135" i="66" s="1"/>
  <c r="B126" i="66" s="1"/>
  <c r="B117" i="66" s="1"/>
  <c r="B108" i="66" s="1"/>
  <c r="B99" i="66" s="1"/>
  <c r="B90" i="66" s="1"/>
  <c r="B81" i="66" s="1"/>
  <c r="B72" i="66" s="1"/>
  <c r="B63" i="66" s="1"/>
  <c r="B54" i="66" s="1"/>
  <c r="B152" i="66"/>
  <c r="B143" i="66" s="1"/>
  <c r="B134" i="66" s="1"/>
  <c r="B125" i="66" s="1"/>
  <c r="B116" i="66" s="1"/>
  <c r="B107" i="66" s="1"/>
  <c r="B98" i="66" s="1"/>
  <c r="B89" i="66" s="1"/>
  <c r="B80" i="66" s="1"/>
  <c r="B71" i="66" s="1"/>
  <c r="B62" i="66" s="1"/>
  <c r="B53" i="66" s="1"/>
  <c r="B151" i="66"/>
  <c r="B142" i="66" s="1"/>
  <c r="B133" i="66" s="1"/>
  <c r="B124" i="66" s="1"/>
  <c r="B115" i="66" s="1"/>
  <c r="B106" i="66" s="1"/>
  <c r="B97" i="66" s="1"/>
  <c r="B88" i="66" s="1"/>
  <c r="B79" i="66" s="1"/>
  <c r="B70" i="66" s="1"/>
  <c r="B61" i="66" s="1"/>
  <c r="B149" i="66"/>
  <c r="B145" i="66"/>
  <c r="B136" i="66" s="1"/>
  <c r="B140" i="66"/>
  <c r="B138" i="66"/>
  <c r="B129" i="66" s="1"/>
  <c r="B120" i="66" s="1"/>
  <c r="B111" i="66" s="1"/>
  <c r="B102" i="66" s="1"/>
  <c r="B132" i="66"/>
  <c r="B123" i="66" s="1"/>
  <c r="B131" i="66"/>
  <c r="B122" i="66" s="1"/>
  <c r="B127" i="66"/>
  <c r="B118" i="66" s="1"/>
  <c r="B109" i="66" s="1"/>
  <c r="B100" i="66" s="1"/>
  <c r="B91" i="66" s="1"/>
  <c r="B82" i="66" s="1"/>
  <c r="B119" i="66"/>
  <c r="B110" i="66" s="1"/>
  <c r="B114" i="66"/>
  <c r="B105" i="66" s="1"/>
  <c r="B96" i="66" s="1"/>
  <c r="B87" i="66" s="1"/>
  <c r="B78" i="66" s="1"/>
  <c r="B69" i="66" s="1"/>
  <c r="B60" i="66" s="1"/>
  <c r="B113" i="66"/>
  <c r="B104" i="66" s="1"/>
  <c r="B95" i="66" s="1"/>
  <c r="B86" i="66" s="1"/>
  <c r="B77" i="66" s="1"/>
  <c r="B68" i="66" s="1"/>
  <c r="B59" i="66" s="1"/>
  <c r="B101" i="66"/>
  <c r="B93" i="66"/>
  <c r="B84" i="66" s="1"/>
  <c r="B75" i="66" s="1"/>
  <c r="B66" i="66" s="1"/>
  <c r="B57" i="66" s="1"/>
  <c r="B92" i="66"/>
  <c r="B83" i="66" s="1"/>
  <c r="B74" i="66" s="1"/>
  <c r="B65" i="66" s="1"/>
  <c r="B56" i="66" s="1"/>
  <c r="B73" i="66"/>
  <c r="B64" i="66" s="1"/>
  <c r="B55" i="66" s="1"/>
  <c r="B50" i="66"/>
  <c r="B51" i="66" s="1"/>
  <c r="B52" i="66" s="1"/>
  <c r="B49" i="66"/>
  <c r="B168" i="65"/>
  <c r="B159" i="65" s="1"/>
  <c r="B150" i="65" s="1"/>
  <c r="B167" i="65"/>
  <c r="B166" i="65"/>
  <c r="B157" i="65" s="1"/>
  <c r="B148" i="65" s="1"/>
  <c r="B139" i="65" s="1"/>
  <c r="B130" i="65" s="1"/>
  <c r="B121" i="65" s="1"/>
  <c r="B112" i="65" s="1"/>
  <c r="B103" i="65" s="1"/>
  <c r="B94" i="65" s="1"/>
  <c r="B85" i="65" s="1"/>
  <c r="B76" i="65" s="1"/>
  <c r="B67" i="65" s="1"/>
  <c r="B58" i="65" s="1"/>
  <c r="B165" i="65"/>
  <c r="B164" i="65"/>
  <c r="B163" i="65"/>
  <c r="B154" i="65" s="1"/>
  <c r="B145" i="65" s="1"/>
  <c r="B136" i="65" s="1"/>
  <c r="B162" i="65"/>
  <c r="B153" i="65" s="1"/>
  <c r="B144" i="65" s="1"/>
  <c r="B135" i="65" s="1"/>
  <c r="B161" i="65"/>
  <c r="B152" i="65" s="1"/>
  <c r="B160" i="65"/>
  <c r="B158" i="65"/>
  <c r="B149" i="65" s="1"/>
  <c r="B140" i="65" s="1"/>
  <c r="B131" i="65" s="1"/>
  <c r="B122" i="65" s="1"/>
  <c r="B156" i="65"/>
  <c r="B147" i="65" s="1"/>
  <c r="B138" i="65" s="1"/>
  <c r="B155" i="65"/>
  <c r="B146" i="65" s="1"/>
  <c r="B137" i="65" s="1"/>
  <c r="B128" i="65" s="1"/>
  <c r="B119" i="65" s="1"/>
  <c r="B110" i="65" s="1"/>
  <c r="B101" i="65" s="1"/>
  <c r="B92" i="65" s="1"/>
  <c r="B83" i="65" s="1"/>
  <c r="B74" i="65" s="1"/>
  <c r="B65" i="65" s="1"/>
  <c r="B56" i="65" s="1"/>
  <c r="B151" i="65"/>
  <c r="B143" i="65"/>
  <c r="B134" i="65" s="1"/>
  <c r="B125" i="65" s="1"/>
  <c r="B116" i="65" s="1"/>
  <c r="B107" i="65" s="1"/>
  <c r="B142" i="65"/>
  <c r="B133" i="65" s="1"/>
  <c r="B124" i="65" s="1"/>
  <c r="B115" i="65" s="1"/>
  <c r="B106" i="65" s="1"/>
  <c r="B97" i="65" s="1"/>
  <c r="B88" i="65" s="1"/>
  <c r="B79" i="65" s="1"/>
  <c r="B70" i="65" s="1"/>
  <c r="B61" i="65" s="1"/>
  <c r="B141" i="65"/>
  <c r="B132" i="65" s="1"/>
  <c r="B123" i="65" s="1"/>
  <c r="B129" i="65"/>
  <c r="B120" i="65" s="1"/>
  <c r="B111" i="65" s="1"/>
  <c r="B102" i="65" s="1"/>
  <c r="B93" i="65" s="1"/>
  <c r="B84" i="65" s="1"/>
  <c r="B75" i="65" s="1"/>
  <c r="B66" i="65" s="1"/>
  <c r="B57" i="65" s="1"/>
  <c r="B127" i="65"/>
  <c r="B118" i="65" s="1"/>
  <c r="B109" i="65" s="1"/>
  <c r="B100" i="65" s="1"/>
  <c r="B91" i="65" s="1"/>
  <c r="B82" i="65" s="1"/>
  <c r="B73" i="65" s="1"/>
  <c r="B64" i="65" s="1"/>
  <c r="B55" i="65" s="1"/>
  <c r="B126" i="65"/>
  <c r="B117" i="65" s="1"/>
  <c r="B108" i="65" s="1"/>
  <c r="B114" i="65"/>
  <c r="B105" i="65" s="1"/>
  <c r="B96" i="65" s="1"/>
  <c r="B87" i="65" s="1"/>
  <c r="B78" i="65" s="1"/>
  <c r="B69" i="65" s="1"/>
  <c r="B60" i="65" s="1"/>
  <c r="B113" i="65"/>
  <c r="B104" i="65" s="1"/>
  <c r="B95" i="65" s="1"/>
  <c r="B86" i="65" s="1"/>
  <c r="B77" i="65" s="1"/>
  <c r="B68" i="65" s="1"/>
  <c r="B59" i="65" s="1"/>
  <c r="B99" i="65"/>
  <c r="B90" i="65" s="1"/>
  <c r="B81" i="65" s="1"/>
  <c r="B72" i="65" s="1"/>
  <c r="B63" i="65" s="1"/>
  <c r="B54" i="65" s="1"/>
  <c r="B98" i="65"/>
  <c r="B89" i="65" s="1"/>
  <c r="B80" i="65" s="1"/>
  <c r="B71" i="65" s="1"/>
  <c r="B62" i="65" s="1"/>
  <c r="B53" i="65" s="1"/>
  <c r="B50" i="65"/>
  <c r="B51" i="65" s="1"/>
  <c r="B52" i="65" s="1"/>
  <c r="B49" i="65"/>
  <c r="B168" i="64"/>
  <c r="B159" i="64" s="1"/>
  <c r="B150" i="64" s="1"/>
  <c r="B141" i="64" s="1"/>
  <c r="B132" i="64" s="1"/>
  <c r="B167" i="64"/>
  <c r="B166" i="64"/>
  <c r="B157" i="64" s="1"/>
  <c r="B165" i="64"/>
  <c r="B164" i="64"/>
  <c r="B163" i="64"/>
  <c r="B154" i="64" s="1"/>
  <c r="B145" i="64" s="1"/>
  <c r="B136" i="64" s="1"/>
  <c r="B127" i="64" s="1"/>
  <c r="B118" i="64" s="1"/>
  <c r="B109" i="64" s="1"/>
  <c r="B100" i="64" s="1"/>
  <c r="B91" i="64" s="1"/>
  <c r="B82" i="64" s="1"/>
  <c r="B73" i="64" s="1"/>
  <c r="B64" i="64" s="1"/>
  <c r="B55" i="64" s="1"/>
  <c r="B162" i="64"/>
  <c r="B153" i="64" s="1"/>
  <c r="B161" i="64"/>
  <c r="B160" i="64"/>
  <c r="B151" i="64" s="1"/>
  <c r="B158" i="64"/>
  <c r="B149" i="64" s="1"/>
  <c r="B140" i="64" s="1"/>
  <c r="B131" i="64" s="1"/>
  <c r="B122" i="64" s="1"/>
  <c r="B113" i="64" s="1"/>
  <c r="B104" i="64" s="1"/>
  <c r="B95" i="64" s="1"/>
  <c r="B86" i="64" s="1"/>
  <c r="B77" i="64" s="1"/>
  <c r="B68" i="64" s="1"/>
  <c r="B59" i="64" s="1"/>
  <c r="B156" i="64"/>
  <c r="B147" i="64" s="1"/>
  <c r="B138" i="64" s="1"/>
  <c r="B129" i="64" s="1"/>
  <c r="B120" i="64" s="1"/>
  <c r="B111" i="64" s="1"/>
  <c r="B102" i="64" s="1"/>
  <c r="B93" i="64" s="1"/>
  <c r="B84" i="64" s="1"/>
  <c r="B75" i="64" s="1"/>
  <c r="B66" i="64" s="1"/>
  <c r="B57" i="64" s="1"/>
  <c r="B155" i="64"/>
  <c r="B146" i="64" s="1"/>
  <c r="B137" i="64" s="1"/>
  <c r="B128" i="64" s="1"/>
  <c r="B119" i="64" s="1"/>
  <c r="B152" i="64"/>
  <c r="B148" i="64"/>
  <c r="B144" i="64"/>
  <c r="B135" i="64" s="1"/>
  <c r="B126" i="64" s="1"/>
  <c r="B117" i="64" s="1"/>
  <c r="B108" i="64" s="1"/>
  <c r="B99" i="64" s="1"/>
  <c r="B90" i="64" s="1"/>
  <c r="B81" i="64" s="1"/>
  <c r="B72" i="64" s="1"/>
  <c r="B63" i="64" s="1"/>
  <c r="B54" i="64" s="1"/>
  <c r="B143" i="64"/>
  <c r="B134" i="64" s="1"/>
  <c r="B125" i="64" s="1"/>
  <c r="B142" i="64"/>
  <c r="B133" i="64" s="1"/>
  <c r="B124" i="64" s="1"/>
  <c r="B115" i="64" s="1"/>
  <c r="B106" i="64" s="1"/>
  <c r="B97" i="64" s="1"/>
  <c r="B88" i="64" s="1"/>
  <c r="B79" i="64" s="1"/>
  <c r="B70" i="64" s="1"/>
  <c r="B61" i="64" s="1"/>
  <c r="B139" i="64"/>
  <c r="B130" i="64"/>
  <c r="B121" i="64" s="1"/>
  <c r="B112" i="64" s="1"/>
  <c r="B123" i="64"/>
  <c r="B114" i="64" s="1"/>
  <c r="B105" i="64" s="1"/>
  <c r="B96" i="64" s="1"/>
  <c r="B87" i="64" s="1"/>
  <c r="B78" i="64" s="1"/>
  <c r="B69" i="64" s="1"/>
  <c r="B60" i="64" s="1"/>
  <c r="B116" i="64"/>
  <c r="B107" i="64" s="1"/>
  <c r="B98" i="64" s="1"/>
  <c r="B89" i="64" s="1"/>
  <c r="B110" i="64"/>
  <c r="B101" i="64" s="1"/>
  <c r="B92" i="64" s="1"/>
  <c r="B83" i="64" s="1"/>
  <c r="B74" i="64" s="1"/>
  <c r="B65" i="64" s="1"/>
  <c r="B56" i="64" s="1"/>
  <c r="B103" i="64"/>
  <c r="B94" i="64" s="1"/>
  <c r="B85" i="64" s="1"/>
  <c r="B76" i="64" s="1"/>
  <c r="B67" i="64" s="1"/>
  <c r="B58" i="64" s="1"/>
  <c r="B80" i="64"/>
  <c r="B71" i="64" s="1"/>
  <c r="B62" i="64" s="1"/>
  <c r="B53" i="64" s="1"/>
  <c r="B49" i="64"/>
  <c r="B50" i="64" s="1"/>
  <c r="B51" i="64" s="1"/>
  <c r="B52" i="64" s="1"/>
  <c r="B168" i="63"/>
  <c r="B167" i="63"/>
  <c r="B166" i="63"/>
  <c r="B165" i="63"/>
  <c r="B156" i="63" s="1"/>
  <c r="B147" i="63" s="1"/>
  <c r="B138" i="63" s="1"/>
  <c r="B129" i="63" s="1"/>
  <c r="B120" i="63" s="1"/>
  <c r="B111" i="63" s="1"/>
  <c r="B102" i="63" s="1"/>
  <c r="B93" i="63" s="1"/>
  <c r="B84" i="63" s="1"/>
  <c r="B75" i="63" s="1"/>
  <c r="B66" i="63" s="1"/>
  <c r="B57" i="63" s="1"/>
  <c r="B164" i="63"/>
  <c r="B163" i="63"/>
  <c r="B154" i="63" s="1"/>
  <c r="B162" i="63"/>
  <c r="B153" i="63" s="1"/>
  <c r="B144" i="63" s="1"/>
  <c r="B161" i="63"/>
  <c r="B152" i="63" s="1"/>
  <c r="B143" i="63" s="1"/>
  <c r="B160" i="63"/>
  <c r="B159" i="63"/>
  <c r="B150" i="63" s="1"/>
  <c r="B141" i="63" s="1"/>
  <c r="B132" i="63" s="1"/>
  <c r="B158" i="63"/>
  <c r="B149" i="63" s="1"/>
  <c r="B140" i="63" s="1"/>
  <c r="B131" i="63" s="1"/>
  <c r="B157" i="63"/>
  <c r="B148" i="63" s="1"/>
  <c r="B139" i="63" s="1"/>
  <c r="B130" i="63" s="1"/>
  <c r="B121" i="63" s="1"/>
  <c r="B112" i="63" s="1"/>
  <c r="B103" i="63" s="1"/>
  <c r="B94" i="63" s="1"/>
  <c r="B85" i="63" s="1"/>
  <c r="B76" i="63" s="1"/>
  <c r="B67" i="63" s="1"/>
  <c r="B58" i="63" s="1"/>
  <c r="B155" i="63"/>
  <c r="B151" i="63"/>
  <c r="B142" i="63" s="1"/>
  <c r="B133" i="63" s="1"/>
  <c r="B124" i="63" s="1"/>
  <c r="B115" i="63" s="1"/>
  <c r="B106" i="63" s="1"/>
  <c r="B97" i="63" s="1"/>
  <c r="B88" i="63" s="1"/>
  <c r="B79" i="63" s="1"/>
  <c r="B70" i="63" s="1"/>
  <c r="B61" i="63" s="1"/>
  <c r="B146" i="63"/>
  <c r="B137" i="63" s="1"/>
  <c r="B128" i="63" s="1"/>
  <c r="B119" i="63" s="1"/>
  <c r="B145" i="63"/>
  <c r="B136" i="63" s="1"/>
  <c r="B127" i="63" s="1"/>
  <c r="B118" i="63" s="1"/>
  <c r="B135" i="63"/>
  <c r="B126" i="63" s="1"/>
  <c r="B117" i="63" s="1"/>
  <c r="B108" i="63" s="1"/>
  <c r="B134" i="63"/>
  <c r="B125" i="63" s="1"/>
  <c r="B116" i="63" s="1"/>
  <c r="B107" i="63" s="1"/>
  <c r="B123" i="63"/>
  <c r="B114" i="63" s="1"/>
  <c r="B105" i="63" s="1"/>
  <c r="B96" i="63" s="1"/>
  <c r="B87" i="63" s="1"/>
  <c r="B78" i="63" s="1"/>
  <c r="B69" i="63" s="1"/>
  <c r="B60" i="63" s="1"/>
  <c r="B122" i="63"/>
  <c r="B113" i="63" s="1"/>
  <c r="B104" i="63" s="1"/>
  <c r="B95" i="63" s="1"/>
  <c r="B86" i="63" s="1"/>
  <c r="B77" i="63" s="1"/>
  <c r="B68" i="63" s="1"/>
  <c r="B59" i="63" s="1"/>
  <c r="B110" i="63"/>
  <c r="B101" i="63" s="1"/>
  <c r="B92" i="63" s="1"/>
  <c r="B83" i="63" s="1"/>
  <c r="B74" i="63" s="1"/>
  <c r="B65" i="63" s="1"/>
  <c r="B56" i="63" s="1"/>
  <c r="B109" i="63"/>
  <c r="B100" i="63" s="1"/>
  <c r="B91" i="63" s="1"/>
  <c r="B82" i="63" s="1"/>
  <c r="B73" i="63" s="1"/>
  <c r="B64" i="63" s="1"/>
  <c r="B55" i="63" s="1"/>
  <c r="B99" i="63"/>
  <c r="B90" i="63" s="1"/>
  <c r="B81" i="63" s="1"/>
  <c r="B72" i="63" s="1"/>
  <c r="B63" i="63" s="1"/>
  <c r="B54" i="63" s="1"/>
  <c r="B98" i="63"/>
  <c r="B89" i="63" s="1"/>
  <c r="B80" i="63" s="1"/>
  <c r="B71" i="63" s="1"/>
  <c r="B62" i="63" s="1"/>
  <c r="B53" i="63" s="1"/>
  <c r="B49" i="63"/>
  <c r="B50" i="63" s="1"/>
  <c r="B51" i="63" s="1"/>
  <c r="B52" i="63" s="1"/>
  <c r="B168" i="62"/>
  <c r="B159" i="62" s="1"/>
  <c r="B150" i="62" s="1"/>
  <c r="B141" i="62" s="1"/>
  <c r="B132" i="62" s="1"/>
  <c r="B123" i="62" s="1"/>
  <c r="B114" i="62" s="1"/>
  <c r="B105" i="62" s="1"/>
  <c r="B96" i="62" s="1"/>
  <c r="B87" i="62" s="1"/>
  <c r="B78" i="62" s="1"/>
  <c r="B69" i="62" s="1"/>
  <c r="B60" i="62" s="1"/>
  <c r="B167" i="62"/>
  <c r="B158" i="62" s="1"/>
  <c r="B149" i="62" s="1"/>
  <c r="B140" i="62" s="1"/>
  <c r="B131" i="62" s="1"/>
  <c r="B122" i="62" s="1"/>
  <c r="B113" i="62" s="1"/>
  <c r="B104" i="62" s="1"/>
  <c r="B95" i="62" s="1"/>
  <c r="B86" i="62" s="1"/>
  <c r="B77" i="62" s="1"/>
  <c r="B68" i="62" s="1"/>
  <c r="B59" i="62" s="1"/>
  <c r="B166" i="62"/>
  <c r="B157" i="62" s="1"/>
  <c r="B165" i="62"/>
  <c r="B164" i="62"/>
  <c r="B163" i="62"/>
  <c r="B162" i="62"/>
  <c r="B153" i="62" s="1"/>
  <c r="B161" i="62"/>
  <c r="B160" i="62"/>
  <c r="B151" i="62" s="1"/>
  <c r="B156" i="62"/>
  <c r="B147" i="62" s="1"/>
  <c r="B138" i="62" s="1"/>
  <c r="B129" i="62" s="1"/>
  <c r="B155" i="62"/>
  <c r="B146" i="62" s="1"/>
  <c r="B137" i="62" s="1"/>
  <c r="B128" i="62" s="1"/>
  <c r="B154" i="62"/>
  <c r="B145" i="62" s="1"/>
  <c r="B152" i="62"/>
  <c r="B148" i="62"/>
  <c r="B139" i="62" s="1"/>
  <c r="B130" i="62" s="1"/>
  <c r="B121" i="62" s="1"/>
  <c r="B144" i="62"/>
  <c r="B135" i="62" s="1"/>
  <c r="B126" i="62" s="1"/>
  <c r="B117" i="62" s="1"/>
  <c r="B143" i="62"/>
  <c r="B134" i="62" s="1"/>
  <c r="B125" i="62" s="1"/>
  <c r="B116" i="62" s="1"/>
  <c r="B142" i="62"/>
  <c r="B133" i="62" s="1"/>
  <c r="B124" i="62" s="1"/>
  <c r="B115" i="62" s="1"/>
  <c r="B136" i="62"/>
  <c r="B127" i="62" s="1"/>
  <c r="B118" i="62" s="1"/>
  <c r="B109" i="62" s="1"/>
  <c r="B120" i="62"/>
  <c r="B111" i="62" s="1"/>
  <c r="B102" i="62" s="1"/>
  <c r="B93" i="62" s="1"/>
  <c r="B84" i="62" s="1"/>
  <c r="B119" i="62"/>
  <c r="B110" i="62" s="1"/>
  <c r="B101" i="62" s="1"/>
  <c r="B92" i="62" s="1"/>
  <c r="B112" i="62"/>
  <c r="B103" i="62" s="1"/>
  <c r="B94" i="62" s="1"/>
  <c r="B85" i="62" s="1"/>
  <c r="B76" i="62" s="1"/>
  <c r="B67" i="62" s="1"/>
  <c r="B58" i="62" s="1"/>
  <c r="B108" i="62"/>
  <c r="B99" i="62" s="1"/>
  <c r="B90" i="62" s="1"/>
  <c r="B107" i="62"/>
  <c r="B98" i="62" s="1"/>
  <c r="B89" i="62" s="1"/>
  <c r="B106" i="62"/>
  <c r="B97" i="62" s="1"/>
  <c r="B88" i="62" s="1"/>
  <c r="B79" i="62" s="1"/>
  <c r="B70" i="62" s="1"/>
  <c r="B61" i="62" s="1"/>
  <c r="B100" i="62"/>
  <c r="B91" i="62" s="1"/>
  <c r="B82" i="62" s="1"/>
  <c r="B73" i="62" s="1"/>
  <c r="B64" i="62" s="1"/>
  <c r="B55" i="62" s="1"/>
  <c r="B83" i="62"/>
  <c r="B74" i="62" s="1"/>
  <c r="B65" i="62" s="1"/>
  <c r="B56" i="62" s="1"/>
  <c r="B81" i="62"/>
  <c r="B72" i="62" s="1"/>
  <c r="B80" i="62"/>
  <c r="B71" i="62" s="1"/>
  <c r="B62" i="62" s="1"/>
  <c r="B53" i="62" s="1"/>
  <c r="B75" i="62"/>
  <c r="B66" i="62" s="1"/>
  <c r="B63" i="62"/>
  <c r="B54" i="62" s="1"/>
  <c r="B57" i="62"/>
  <c r="B49" i="62"/>
  <c r="B50" i="62" s="1"/>
  <c r="B51" i="62" s="1"/>
  <c r="B52" i="62" s="1"/>
  <c r="B121" i="61"/>
  <c r="B120" i="61"/>
  <c r="B110" i="61" s="1"/>
  <c r="B100" i="61" s="1"/>
  <c r="B90" i="61" s="1"/>
  <c r="B80" i="61" s="1"/>
  <c r="B119" i="61"/>
  <c r="B109" i="61" s="1"/>
  <c r="B99" i="61" s="1"/>
  <c r="B89" i="61" s="1"/>
  <c r="B118" i="61"/>
  <c r="B117" i="61"/>
  <c r="B116" i="61"/>
  <c r="B106" i="61" s="1"/>
  <c r="B96" i="61" s="1"/>
  <c r="B86" i="61" s="1"/>
  <c r="B115" i="61"/>
  <c r="B114" i="61"/>
  <c r="B104" i="61" s="1"/>
  <c r="B94" i="61" s="1"/>
  <c r="B84" i="61" s="1"/>
  <c r="B113" i="61"/>
  <c r="B103" i="61" s="1"/>
  <c r="B93" i="61" s="1"/>
  <c r="B112" i="61"/>
  <c r="B111" i="61"/>
  <c r="B108" i="61"/>
  <c r="B98" i="61" s="1"/>
  <c r="B88" i="61" s="1"/>
  <c r="B107" i="61"/>
  <c r="B97" i="61" s="1"/>
  <c r="B87" i="61" s="1"/>
  <c r="B105" i="61"/>
  <c r="B102" i="61"/>
  <c r="B92" i="61" s="1"/>
  <c r="B82" i="61" s="1"/>
  <c r="B101" i="61"/>
  <c r="B91" i="61" s="1"/>
  <c r="B81" i="61" s="1"/>
  <c r="B95" i="61"/>
  <c r="B85" i="61" s="1"/>
  <c r="B83" i="61"/>
  <c r="A62" i="61"/>
  <c r="A61" i="61"/>
  <c r="A60" i="61"/>
  <c r="A59" i="61"/>
  <c r="A58" i="61"/>
  <c r="A57" i="61"/>
  <c r="A56" i="61"/>
  <c r="A55" i="61"/>
  <c r="A54" i="61"/>
  <c r="A53" i="61"/>
  <c r="A52" i="61"/>
  <c r="A51" i="61"/>
  <c r="A50" i="61"/>
  <c r="A49" i="61"/>
  <c r="A48" i="61"/>
  <c r="A47" i="61"/>
  <c r="A46" i="61"/>
  <c r="A45" i="61"/>
  <c r="A44" i="61"/>
  <c r="A43" i="61"/>
  <c r="A42" i="61"/>
  <c r="B41" i="61"/>
  <c r="B42" i="61" s="1"/>
  <c r="B43" i="61" s="1"/>
  <c r="B44" i="61" s="1"/>
  <c r="B45" i="61" s="1"/>
  <c r="B46" i="61" s="1"/>
  <c r="B47" i="61" s="1"/>
  <c r="B48" i="61" s="1"/>
  <c r="B49" i="61" s="1"/>
  <c r="B50" i="61" s="1"/>
  <c r="B51" i="61" s="1"/>
  <c r="B52" i="61" s="1"/>
  <c r="B53" i="61" s="1"/>
  <c r="B54" i="61" s="1"/>
  <c r="B55" i="61" s="1"/>
  <c r="B56" i="61" s="1"/>
  <c r="B57" i="61" s="1"/>
  <c r="B58" i="61" s="1"/>
  <c r="B59" i="61" s="1"/>
  <c r="B60" i="61" s="1"/>
  <c r="B61" i="61" s="1"/>
  <c r="B62" i="61" s="1"/>
  <c r="B63" i="61" s="1"/>
  <c r="B64" i="61" s="1"/>
  <c r="B65" i="61" s="1"/>
  <c r="B66" i="61" s="1"/>
  <c r="B67" i="61" s="1"/>
  <c r="B68" i="61" s="1"/>
  <c r="B69" i="61" s="1"/>
  <c r="B70" i="61" s="1"/>
  <c r="B71" i="61" s="1"/>
  <c r="B72" i="61" s="1"/>
  <c r="B73" i="61" s="1"/>
  <c r="B74" i="61" s="1"/>
  <c r="B75" i="61" s="1"/>
  <c r="B76" i="61" s="1"/>
  <c r="B77" i="61" s="1"/>
  <c r="B78" i="61" s="1"/>
  <c r="B79" i="61" s="1"/>
  <c r="A41" i="61"/>
  <c r="A40" i="61"/>
  <c r="B39" i="61"/>
  <c r="B40" i="61" s="1"/>
  <c r="A39" i="61"/>
  <c r="A38" i="61"/>
  <c r="B37" i="61"/>
  <c r="B38" i="61" s="1"/>
  <c r="A37" i="61"/>
  <c r="A36" i="61"/>
  <c r="A35" i="61"/>
  <c r="A34" i="61"/>
  <c r="A33" i="61"/>
  <c r="A32" i="61"/>
  <c r="A31" i="61"/>
  <c r="A30" i="61"/>
  <c r="A29" i="61"/>
  <c r="A28" i="61"/>
  <c r="A27" i="61"/>
  <c r="A26" i="61"/>
  <c r="A25" i="61"/>
  <c r="A24" i="61"/>
  <c r="A23" i="61"/>
  <c r="A22" i="61"/>
  <c r="A21" i="61"/>
  <c r="A20" i="61"/>
  <c r="A19" i="61"/>
  <c r="A18" i="61"/>
  <c r="A17" i="61"/>
  <c r="A16" i="61"/>
  <c r="A15" i="61"/>
  <c r="A14" i="61"/>
  <c r="A13" i="61"/>
  <c r="A12" i="61"/>
  <c r="A11" i="61"/>
  <c r="A10" i="61"/>
  <c r="A9" i="61"/>
  <c r="A8" i="61"/>
  <c r="A7" i="61"/>
  <c r="A6" i="61"/>
  <c r="B121" i="60"/>
  <c r="B120" i="60"/>
  <c r="B119" i="60"/>
  <c r="B109" i="60" s="1"/>
  <c r="B99" i="60" s="1"/>
  <c r="B89" i="60" s="1"/>
  <c r="B118" i="60"/>
  <c r="B117" i="60"/>
  <c r="B116" i="60"/>
  <c r="B106" i="60" s="1"/>
  <c r="B96" i="60" s="1"/>
  <c r="B115" i="60"/>
  <c r="B105" i="60" s="1"/>
  <c r="B95" i="60" s="1"/>
  <c r="B85" i="60" s="1"/>
  <c r="B114" i="60"/>
  <c r="B104" i="60" s="1"/>
  <c r="B113" i="60"/>
  <c r="B112" i="60"/>
  <c r="B102" i="60" s="1"/>
  <c r="B92" i="60" s="1"/>
  <c r="B111" i="60"/>
  <c r="B110" i="60"/>
  <c r="B100" i="60" s="1"/>
  <c r="B90" i="60" s="1"/>
  <c r="B80" i="60" s="1"/>
  <c r="B108" i="60"/>
  <c r="B98" i="60" s="1"/>
  <c r="B88" i="60" s="1"/>
  <c r="B107" i="60"/>
  <c r="B97" i="60" s="1"/>
  <c r="B87" i="60" s="1"/>
  <c r="B103" i="60"/>
  <c r="B93" i="60" s="1"/>
  <c r="B83" i="60" s="1"/>
  <c r="B101" i="60"/>
  <c r="B91" i="60" s="1"/>
  <c r="B94" i="60"/>
  <c r="B84" i="60" s="1"/>
  <c r="B86" i="60"/>
  <c r="B82" i="60"/>
  <c r="B81" i="60"/>
  <c r="B39" i="60"/>
  <c r="B40" i="60" s="1"/>
  <c r="B41" i="60" s="1"/>
  <c r="B42" i="60" s="1"/>
  <c r="B43" i="60" s="1"/>
  <c r="B44" i="60" s="1"/>
  <c r="B45" i="60" s="1"/>
  <c r="B46" i="60" s="1"/>
  <c r="B47" i="60" s="1"/>
  <c r="B48" i="60" s="1"/>
  <c r="B49" i="60" s="1"/>
  <c r="B50" i="60" s="1"/>
  <c r="B51" i="60" s="1"/>
  <c r="B52" i="60" s="1"/>
  <c r="B53" i="60" s="1"/>
  <c r="B54" i="60" s="1"/>
  <c r="B55" i="60" s="1"/>
  <c r="B56" i="60" s="1"/>
  <c r="B57" i="60" s="1"/>
  <c r="B58" i="60" s="1"/>
  <c r="B59" i="60" s="1"/>
  <c r="B60" i="60" s="1"/>
  <c r="B61" i="60" s="1"/>
  <c r="B62" i="60" s="1"/>
  <c r="B63" i="60" s="1"/>
  <c r="B64" i="60" s="1"/>
  <c r="B65" i="60" s="1"/>
  <c r="B66" i="60" s="1"/>
  <c r="B67" i="60" s="1"/>
  <c r="B68" i="60" s="1"/>
  <c r="B69" i="60" s="1"/>
  <c r="B70" i="60" s="1"/>
  <c r="B71" i="60" s="1"/>
  <c r="B72" i="60" s="1"/>
  <c r="B73" i="60" s="1"/>
  <c r="B74" i="60" s="1"/>
  <c r="B75" i="60" s="1"/>
  <c r="B76" i="60" s="1"/>
  <c r="B77" i="60" s="1"/>
  <c r="B78" i="60" s="1"/>
  <c r="B79" i="60" s="1"/>
  <c r="B37" i="60"/>
  <c r="B38" i="60" s="1"/>
  <c r="B210" i="59"/>
  <c r="B209" i="59"/>
  <c r="B200" i="59" s="1"/>
  <c r="B191" i="59" s="1"/>
  <c r="B208" i="59"/>
  <c r="B207" i="59"/>
  <c r="B198" i="59" s="1"/>
  <c r="B189" i="59" s="1"/>
  <c r="B180" i="59" s="1"/>
  <c r="B206" i="59"/>
  <c r="B197" i="59" s="1"/>
  <c r="B188" i="59" s="1"/>
  <c r="B179" i="59" s="1"/>
  <c r="B170" i="59" s="1"/>
  <c r="B161" i="59" s="1"/>
  <c r="B152" i="59" s="1"/>
  <c r="B143" i="59" s="1"/>
  <c r="B134" i="59" s="1"/>
  <c r="B125" i="59" s="1"/>
  <c r="B205" i="59"/>
  <c r="B196" i="59" s="1"/>
  <c r="B204" i="59"/>
  <c r="B203" i="59"/>
  <c r="B202" i="59"/>
  <c r="B193" i="59" s="1"/>
  <c r="B184" i="59" s="1"/>
  <c r="B175" i="59" s="1"/>
  <c r="B166" i="59" s="1"/>
  <c r="B157" i="59" s="1"/>
  <c r="B148" i="59" s="1"/>
  <c r="B139" i="59" s="1"/>
  <c r="B130" i="59" s="1"/>
  <c r="B201" i="59"/>
  <c r="B192" i="59" s="1"/>
  <c r="B199" i="59"/>
  <c r="B190" i="59" s="1"/>
  <c r="B181" i="59" s="1"/>
  <c r="B172" i="59" s="1"/>
  <c r="B163" i="59" s="1"/>
  <c r="B154" i="59" s="1"/>
  <c r="B145" i="59" s="1"/>
  <c r="B136" i="59" s="1"/>
  <c r="B127" i="59" s="1"/>
  <c r="B195" i="59"/>
  <c r="B194" i="59"/>
  <c r="B187" i="59"/>
  <c r="B186" i="59"/>
  <c r="B177" i="59" s="1"/>
  <c r="B168" i="59" s="1"/>
  <c r="B185" i="59"/>
  <c r="B176" i="59" s="1"/>
  <c r="B167" i="59" s="1"/>
  <c r="B158" i="59" s="1"/>
  <c r="B149" i="59" s="1"/>
  <c r="B140" i="59" s="1"/>
  <c r="B131" i="59" s="1"/>
  <c r="B183" i="59"/>
  <c r="B174" i="59" s="1"/>
  <c r="B165" i="59" s="1"/>
  <c r="B156" i="59" s="1"/>
  <c r="B147" i="59" s="1"/>
  <c r="B138" i="59" s="1"/>
  <c r="B129" i="59" s="1"/>
  <c r="B182" i="59"/>
  <c r="B173" i="59" s="1"/>
  <c r="B164" i="59" s="1"/>
  <c r="B155" i="59" s="1"/>
  <c r="B146" i="59" s="1"/>
  <c r="B137" i="59" s="1"/>
  <c r="B128" i="59" s="1"/>
  <c r="B178" i="59"/>
  <c r="B169" i="59" s="1"/>
  <c r="B160" i="59" s="1"/>
  <c r="B151" i="59" s="1"/>
  <c r="B142" i="59" s="1"/>
  <c r="B133" i="59" s="1"/>
  <c r="B124" i="59" s="1"/>
  <c r="B171" i="59"/>
  <c r="B162" i="59" s="1"/>
  <c r="B153" i="59" s="1"/>
  <c r="B144" i="59" s="1"/>
  <c r="B135" i="59" s="1"/>
  <c r="B126" i="59" s="1"/>
  <c r="B159" i="59"/>
  <c r="B150" i="59"/>
  <c r="B141" i="59" s="1"/>
  <c r="B132" i="59" s="1"/>
  <c r="B123" i="59" s="1"/>
  <c r="B4" i="59"/>
  <c r="B5" i="59" s="1"/>
  <c r="B6" i="59" s="1"/>
  <c r="B7" i="59" s="1"/>
  <c r="B8" i="59" s="1"/>
  <c r="B9" i="59" s="1"/>
  <c r="B10" i="59" s="1"/>
  <c r="B11" i="59" s="1"/>
  <c r="B12" i="59" s="1"/>
  <c r="B13" i="59" s="1"/>
  <c r="B14" i="59" s="1"/>
  <c r="B15" i="59" s="1"/>
  <c r="B16" i="59" s="1"/>
  <c r="B17" i="59" s="1"/>
  <c r="B18" i="59" s="1"/>
  <c r="B19" i="59" s="1"/>
  <c r="B20" i="59" s="1"/>
  <c r="B21" i="59" s="1"/>
  <c r="B22" i="59" s="1"/>
  <c r="B23" i="59" s="1"/>
  <c r="B24" i="59" s="1"/>
  <c r="B25" i="59" s="1"/>
  <c r="B26" i="59" s="1"/>
  <c r="B27" i="59" s="1"/>
  <c r="B28" i="59" s="1"/>
  <c r="B29" i="59" s="1"/>
  <c r="B30" i="59" s="1"/>
  <c r="B31" i="59" s="1"/>
  <c r="B32" i="59" s="1"/>
  <c r="B33" i="59" s="1"/>
  <c r="B34" i="59" s="1"/>
  <c r="B35" i="59" s="1"/>
  <c r="B36" i="59" s="1"/>
  <c r="B37" i="59" s="1"/>
  <c r="B3" i="59"/>
  <c r="B145" i="58"/>
  <c r="B144" i="58"/>
  <c r="B143" i="58"/>
  <c r="B142" i="58"/>
  <c r="B133" i="58" s="1"/>
  <c r="B141" i="58"/>
  <c r="B140" i="58"/>
  <c r="B139" i="58"/>
  <c r="B130" i="58" s="1"/>
  <c r="B138" i="58"/>
  <c r="B129" i="58" s="1"/>
  <c r="B137" i="58"/>
  <c r="B128" i="58" s="1"/>
  <c r="B136" i="58"/>
  <c r="B135" i="58"/>
  <c r="B126" i="58" s="1"/>
  <c r="B134" i="58"/>
  <c r="B125" i="58" s="1"/>
  <c r="B132" i="58"/>
  <c r="B123" i="58" s="1"/>
  <c r="B131" i="58"/>
  <c r="B127" i="58"/>
  <c r="B124" i="58"/>
  <c r="B4" i="58"/>
  <c r="B5" i="58" s="1"/>
  <c r="B6" i="58" s="1"/>
  <c r="B7" i="58" s="1"/>
  <c r="B8" i="58" s="1"/>
  <c r="B9" i="58" s="1"/>
  <c r="B10" i="58" s="1"/>
  <c r="B11" i="58" s="1"/>
  <c r="B12" i="58" s="1"/>
  <c r="B13" i="58" s="1"/>
  <c r="B14" i="58" s="1"/>
  <c r="B15" i="58" s="1"/>
  <c r="B16" i="58" s="1"/>
  <c r="B17" i="58" s="1"/>
  <c r="B18" i="58" s="1"/>
  <c r="B19" i="58" s="1"/>
  <c r="B20" i="58" s="1"/>
  <c r="B21" i="58" s="1"/>
  <c r="B22" i="58" s="1"/>
  <c r="B23" i="58" s="1"/>
  <c r="B24" i="58" s="1"/>
  <c r="B25" i="58" s="1"/>
  <c r="B26" i="58" s="1"/>
  <c r="B27" i="58" s="1"/>
  <c r="B28" i="58" s="1"/>
  <c r="B29" i="58" s="1"/>
  <c r="B30" i="58" s="1"/>
  <c r="B31" i="58" s="1"/>
  <c r="B32" i="58" s="1"/>
  <c r="B33" i="58" s="1"/>
  <c r="B34" i="58" s="1"/>
  <c r="B35" i="58" s="1"/>
  <c r="B36" i="58" s="1"/>
  <c r="B37" i="58" s="1"/>
  <c r="B3" i="58"/>
  <c r="B210" i="57"/>
  <c r="B201" i="57" s="1"/>
  <c r="B192" i="57" s="1"/>
  <c r="B183" i="57" s="1"/>
  <c r="B174" i="57" s="1"/>
  <c r="B165" i="57" s="1"/>
  <c r="B156" i="57" s="1"/>
  <c r="B209" i="57"/>
  <c r="B208" i="57"/>
  <c r="B199" i="57" s="1"/>
  <c r="B190" i="57" s="1"/>
  <c r="B181" i="57" s="1"/>
  <c r="B207" i="57"/>
  <c r="B206" i="57"/>
  <c r="B197" i="57" s="1"/>
  <c r="B205" i="57"/>
  <c r="B204" i="57"/>
  <c r="B203" i="57"/>
  <c r="B194" i="57" s="1"/>
  <c r="B185" i="57" s="1"/>
  <c r="B176" i="57" s="1"/>
  <c r="B202" i="57"/>
  <c r="B193" i="57" s="1"/>
  <c r="B184" i="57" s="1"/>
  <c r="B175" i="57" s="1"/>
  <c r="B166" i="57" s="1"/>
  <c r="B157" i="57" s="1"/>
  <c r="B148" i="57" s="1"/>
  <c r="B139" i="57" s="1"/>
  <c r="B130" i="57" s="1"/>
  <c r="B200" i="57"/>
  <c r="B191" i="57" s="1"/>
  <c r="B182" i="57" s="1"/>
  <c r="B173" i="57" s="1"/>
  <c r="B164" i="57" s="1"/>
  <c r="B155" i="57" s="1"/>
  <c r="B146" i="57" s="1"/>
  <c r="B137" i="57" s="1"/>
  <c r="B128" i="57" s="1"/>
  <c r="B198" i="57"/>
  <c r="B189" i="57" s="1"/>
  <c r="B180" i="57" s="1"/>
  <c r="B171" i="57" s="1"/>
  <c r="B162" i="57" s="1"/>
  <c r="B153" i="57" s="1"/>
  <c r="B144" i="57" s="1"/>
  <c r="B135" i="57" s="1"/>
  <c r="B126" i="57" s="1"/>
  <c r="B196" i="57"/>
  <c r="B187" i="57" s="1"/>
  <c r="B195" i="57"/>
  <c r="B186" i="57" s="1"/>
  <c r="B177" i="57" s="1"/>
  <c r="B168" i="57" s="1"/>
  <c r="B159" i="57" s="1"/>
  <c r="B150" i="57" s="1"/>
  <c r="B141" i="57" s="1"/>
  <c r="B132" i="57" s="1"/>
  <c r="B123" i="57" s="1"/>
  <c r="B188" i="57"/>
  <c r="B179" i="57" s="1"/>
  <c r="B170" i="57" s="1"/>
  <c r="B161" i="57" s="1"/>
  <c r="B178" i="57"/>
  <c r="B169" i="57" s="1"/>
  <c r="B160" i="57" s="1"/>
  <c r="B151" i="57" s="1"/>
  <c r="B142" i="57" s="1"/>
  <c r="B133" i="57" s="1"/>
  <c r="B124" i="57" s="1"/>
  <c r="B172" i="57"/>
  <c r="B163" i="57" s="1"/>
  <c r="B154" i="57" s="1"/>
  <c r="B145" i="57" s="1"/>
  <c r="B136" i="57" s="1"/>
  <c r="B127" i="57" s="1"/>
  <c r="B167" i="57"/>
  <c r="B158" i="57" s="1"/>
  <c r="B149" i="57" s="1"/>
  <c r="B140" i="57" s="1"/>
  <c r="B131" i="57" s="1"/>
  <c r="B152" i="57"/>
  <c r="B143" i="57" s="1"/>
  <c r="B134" i="57" s="1"/>
  <c r="B125" i="57" s="1"/>
  <c r="B147" i="57"/>
  <c r="B138" i="57" s="1"/>
  <c r="B129" i="57" s="1"/>
  <c r="B3" i="57"/>
  <c r="B4" i="57" s="1"/>
  <c r="B5" i="57" s="1"/>
  <c r="B6" i="57" s="1"/>
  <c r="B7" i="57" s="1"/>
  <c r="B8" i="57" s="1"/>
  <c r="B9" i="57" s="1"/>
  <c r="B10" i="57" s="1"/>
  <c r="B11" i="57" s="1"/>
  <c r="B12" i="57" s="1"/>
  <c r="B13" i="57" s="1"/>
  <c r="B14" i="57" s="1"/>
  <c r="B15" i="57" s="1"/>
  <c r="B16" i="57" s="1"/>
  <c r="B17" i="57" s="1"/>
  <c r="B18" i="57" s="1"/>
  <c r="B19" i="57" s="1"/>
  <c r="B20" i="57" s="1"/>
  <c r="B21" i="57" s="1"/>
  <c r="B22" i="57" s="1"/>
  <c r="B23" i="57" s="1"/>
  <c r="B24" i="57" s="1"/>
  <c r="B25" i="57" s="1"/>
  <c r="B26" i="57" s="1"/>
  <c r="B27" i="57" s="1"/>
  <c r="B28" i="57" s="1"/>
  <c r="B29" i="57" s="1"/>
  <c r="B30" i="57" s="1"/>
  <c r="B31" i="57" s="1"/>
  <c r="B32" i="57" s="1"/>
  <c r="B33" i="57" s="1"/>
  <c r="B34" i="57" s="1"/>
  <c r="B35" i="57" s="1"/>
  <c r="B36" i="57" s="1"/>
  <c r="B37" i="57" s="1"/>
  <c r="B210" i="56"/>
  <c r="B201" i="56" s="1"/>
  <c r="B209" i="56"/>
  <c r="B208" i="56"/>
  <c r="B207" i="56"/>
  <c r="B206" i="56"/>
  <c r="B197" i="56" s="1"/>
  <c r="B188" i="56" s="1"/>
  <c r="B179" i="56" s="1"/>
  <c r="B170" i="56" s="1"/>
  <c r="B161" i="56" s="1"/>
  <c r="B152" i="56" s="1"/>
  <c r="B205" i="56"/>
  <c r="B196" i="56" s="1"/>
  <c r="B187" i="56" s="1"/>
  <c r="B204" i="56"/>
  <c r="B195" i="56" s="1"/>
  <c r="B186" i="56" s="1"/>
  <c r="B177" i="56" s="1"/>
  <c r="B168" i="56" s="1"/>
  <c r="B203" i="56"/>
  <c r="B194" i="56" s="1"/>
  <c r="B185" i="56" s="1"/>
  <c r="B176" i="56" s="1"/>
  <c r="B167" i="56" s="1"/>
  <c r="B158" i="56" s="1"/>
  <c r="B149" i="56" s="1"/>
  <c r="B202" i="56"/>
  <c r="B193" i="56" s="1"/>
  <c r="B184" i="56" s="1"/>
  <c r="B175" i="56" s="1"/>
  <c r="B166" i="56" s="1"/>
  <c r="B157" i="56" s="1"/>
  <c r="B200" i="56"/>
  <c r="B191" i="56" s="1"/>
  <c r="B182" i="56" s="1"/>
  <c r="B173" i="56" s="1"/>
  <c r="B164" i="56" s="1"/>
  <c r="B155" i="56" s="1"/>
  <c r="B199" i="56"/>
  <c r="B190" i="56" s="1"/>
  <c r="B181" i="56" s="1"/>
  <c r="B172" i="56" s="1"/>
  <c r="B198" i="56"/>
  <c r="B189" i="56" s="1"/>
  <c r="B180" i="56" s="1"/>
  <c r="B171" i="56" s="1"/>
  <c r="B162" i="56" s="1"/>
  <c r="B153" i="56" s="1"/>
  <c r="B192" i="56"/>
  <c r="B183" i="56"/>
  <c r="B178" i="56"/>
  <c r="B169" i="56" s="1"/>
  <c r="B160" i="56" s="1"/>
  <c r="B151" i="56" s="1"/>
  <c r="B174" i="56"/>
  <c r="B165" i="56" s="1"/>
  <c r="B156" i="56" s="1"/>
  <c r="B163" i="56"/>
  <c r="B154" i="56" s="1"/>
  <c r="B159" i="56"/>
  <c r="B150" i="56" s="1"/>
  <c r="B59" i="56"/>
  <c r="B60" i="56" s="1"/>
  <c r="B61" i="56" s="1"/>
  <c r="B62" i="56" s="1"/>
  <c r="B63" i="56" s="1"/>
  <c r="B4" i="56"/>
  <c r="B5" i="56" s="1"/>
  <c r="B6" i="56" s="1"/>
  <c r="B7" i="56" s="1"/>
  <c r="B8" i="56" s="1"/>
  <c r="B9" i="56" s="1"/>
  <c r="B10" i="56" s="1"/>
  <c r="B11" i="56" s="1"/>
  <c r="B12" i="56" s="1"/>
  <c r="B13" i="56" s="1"/>
  <c r="B14" i="56" s="1"/>
  <c r="B15" i="56" s="1"/>
  <c r="B16" i="56" s="1"/>
  <c r="B17" i="56" s="1"/>
  <c r="B18" i="56" s="1"/>
  <c r="B19" i="56" s="1"/>
  <c r="B20" i="56" s="1"/>
  <c r="B21" i="56" s="1"/>
  <c r="B22" i="56" s="1"/>
  <c r="B23" i="56" s="1"/>
  <c r="B24" i="56" s="1"/>
  <c r="B25" i="56" s="1"/>
  <c r="B26" i="56" s="1"/>
  <c r="B27" i="56" s="1"/>
  <c r="B28" i="56" s="1"/>
  <c r="B29" i="56" s="1"/>
  <c r="B30" i="56" s="1"/>
  <c r="B31" i="56" s="1"/>
  <c r="B32" i="56" s="1"/>
  <c r="B33" i="56" s="1"/>
  <c r="B34" i="56" s="1"/>
  <c r="B35" i="56" s="1"/>
  <c r="B36" i="56" s="1"/>
  <c r="B37" i="56" s="1"/>
  <c r="B38" i="56" s="1"/>
  <c r="B39" i="56" s="1"/>
  <c r="B40" i="56" s="1"/>
  <c r="B41" i="56" s="1"/>
  <c r="B42" i="56" s="1"/>
  <c r="B43" i="56" s="1"/>
  <c r="B44" i="56" s="1"/>
  <c r="B45" i="56" s="1"/>
  <c r="B46" i="56" s="1"/>
  <c r="B47" i="56" s="1"/>
  <c r="B48" i="56" s="1"/>
  <c r="B49" i="56" s="1"/>
  <c r="B50" i="56" s="1"/>
  <c r="B51" i="56" s="1"/>
  <c r="B52" i="56" s="1"/>
  <c r="B53" i="56" s="1"/>
  <c r="B54" i="56" s="1"/>
  <c r="B55" i="56" s="1"/>
  <c r="B56" i="56" s="1"/>
  <c r="B57" i="56" s="1"/>
  <c r="B58" i="56" s="1"/>
  <c r="B3" i="56"/>
  <c r="B210" i="55"/>
  <c r="B201" i="55" s="1"/>
  <c r="B192" i="55" s="1"/>
  <c r="B209" i="55"/>
  <c r="B208" i="55"/>
  <c r="B199" i="55" s="1"/>
  <c r="B190" i="55" s="1"/>
  <c r="B181" i="55" s="1"/>
  <c r="B172" i="55" s="1"/>
  <c r="B163" i="55" s="1"/>
  <c r="B154" i="55" s="1"/>
  <c r="B207" i="55"/>
  <c r="B206" i="55"/>
  <c r="B205" i="55"/>
  <c r="B204" i="55"/>
  <c r="B195" i="55" s="1"/>
  <c r="B186" i="55" s="1"/>
  <c r="B203" i="55"/>
  <c r="B194" i="55" s="1"/>
  <c r="B202" i="55"/>
  <c r="B193" i="55" s="1"/>
  <c r="B200" i="55"/>
  <c r="B191" i="55" s="1"/>
  <c r="B182" i="55" s="1"/>
  <c r="B173" i="55" s="1"/>
  <c r="B198" i="55"/>
  <c r="B189" i="55" s="1"/>
  <c r="B180" i="55" s="1"/>
  <c r="B171" i="55" s="1"/>
  <c r="B162" i="55" s="1"/>
  <c r="B153" i="55" s="1"/>
  <c r="B197" i="55"/>
  <c r="B188" i="55" s="1"/>
  <c r="B179" i="55" s="1"/>
  <c r="B196" i="55"/>
  <c r="B187" i="55"/>
  <c r="B178" i="55" s="1"/>
  <c r="B169" i="55" s="1"/>
  <c r="B160" i="55" s="1"/>
  <c r="B185" i="55"/>
  <c r="B176" i="55" s="1"/>
  <c r="B167" i="55" s="1"/>
  <c r="B158" i="55" s="1"/>
  <c r="B149" i="55" s="1"/>
  <c r="B184" i="55"/>
  <c r="B175" i="55" s="1"/>
  <c r="B166" i="55" s="1"/>
  <c r="B157" i="55" s="1"/>
  <c r="B183" i="55"/>
  <c r="B174" i="55" s="1"/>
  <c r="B165" i="55" s="1"/>
  <c r="B156" i="55" s="1"/>
  <c r="B177" i="55"/>
  <c r="B168" i="55" s="1"/>
  <c r="B170" i="55"/>
  <c r="B161" i="55" s="1"/>
  <c r="B152" i="55" s="1"/>
  <c r="B164" i="55"/>
  <c r="B155" i="55" s="1"/>
  <c r="B159" i="55"/>
  <c r="B150" i="55" s="1"/>
  <c r="B151" i="55"/>
  <c r="B28" i="55"/>
  <c r="B29" i="55" s="1"/>
  <c r="B30" i="55" s="1"/>
  <c r="B31" i="55" s="1"/>
  <c r="B32" i="55" s="1"/>
  <c r="B33" i="55" s="1"/>
  <c r="B34" i="55" s="1"/>
  <c r="B35" i="55" s="1"/>
  <c r="B36" i="55" s="1"/>
  <c r="B37" i="55" s="1"/>
  <c r="B38" i="55" s="1"/>
  <c r="B39" i="55" s="1"/>
  <c r="B40" i="55" s="1"/>
  <c r="B41" i="55" s="1"/>
  <c r="B42" i="55" s="1"/>
  <c r="B43" i="55" s="1"/>
  <c r="B44" i="55" s="1"/>
  <c r="B45" i="55" s="1"/>
  <c r="B46" i="55" s="1"/>
  <c r="B47" i="55" s="1"/>
  <c r="B48" i="55" s="1"/>
  <c r="B49" i="55" s="1"/>
  <c r="B50" i="55" s="1"/>
  <c r="B51" i="55" s="1"/>
  <c r="B52" i="55" s="1"/>
  <c r="B53" i="55" s="1"/>
  <c r="B54" i="55" s="1"/>
  <c r="B55" i="55" s="1"/>
  <c r="B56" i="55" s="1"/>
  <c r="B57" i="55" s="1"/>
  <c r="B58" i="55" s="1"/>
  <c r="B59" i="55" s="1"/>
  <c r="B60" i="55" s="1"/>
  <c r="B61" i="55" s="1"/>
  <c r="B62" i="55" s="1"/>
  <c r="B63" i="55" s="1"/>
  <c r="B4" i="55"/>
  <c r="B5" i="55" s="1"/>
  <c r="B6" i="55" s="1"/>
  <c r="B7" i="55" s="1"/>
  <c r="B8" i="55" s="1"/>
  <c r="B9" i="55" s="1"/>
  <c r="B10" i="55" s="1"/>
  <c r="B11" i="55" s="1"/>
  <c r="B12" i="55" s="1"/>
  <c r="B13" i="55" s="1"/>
  <c r="B14" i="55" s="1"/>
  <c r="B15" i="55" s="1"/>
  <c r="B16" i="55" s="1"/>
  <c r="B17" i="55" s="1"/>
  <c r="B18" i="55" s="1"/>
  <c r="B19" i="55" s="1"/>
  <c r="B20" i="55" s="1"/>
  <c r="B21" i="55" s="1"/>
  <c r="B22" i="55" s="1"/>
  <c r="B23" i="55" s="1"/>
  <c r="B24" i="55" s="1"/>
  <c r="B25" i="55" s="1"/>
  <c r="B26" i="55" s="1"/>
  <c r="B27" i="55" s="1"/>
  <c r="B3" i="55"/>
  <c r="B210" i="54"/>
  <c r="B201" i="54" s="1"/>
  <c r="B192" i="54" s="1"/>
  <c r="B209" i="54"/>
  <c r="B208" i="54"/>
  <c r="B199" i="54" s="1"/>
  <c r="B190" i="54" s="1"/>
  <c r="B181" i="54" s="1"/>
  <c r="B172" i="54" s="1"/>
  <c r="B163" i="54" s="1"/>
  <c r="B154" i="54" s="1"/>
  <c r="B207" i="54"/>
  <c r="B206" i="54"/>
  <c r="B197" i="54" s="1"/>
  <c r="B205" i="54"/>
  <c r="B204" i="54"/>
  <c r="B203" i="54"/>
  <c r="B194" i="54" s="1"/>
  <c r="B185" i="54" s="1"/>
  <c r="B176" i="54" s="1"/>
  <c r="B167" i="54" s="1"/>
  <c r="B158" i="54" s="1"/>
  <c r="B149" i="54" s="1"/>
  <c r="B202" i="54"/>
  <c r="B193" i="54" s="1"/>
  <c r="B184" i="54" s="1"/>
  <c r="B175" i="54" s="1"/>
  <c r="B166" i="54" s="1"/>
  <c r="B157" i="54" s="1"/>
  <c r="B148" i="54" s="1"/>
  <c r="B200" i="54"/>
  <c r="B191" i="54" s="1"/>
  <c r="B182" i="54" s="1"/>
  <c r="B173" i="54" s="1"/>
  <c r="B198" i="54"/>
  <c r="B189" i="54" s="1"/>
  <c r="B180" i="54" s="1"/>
  <c r="B196" i="54"/>
  <c r="B195" i="54"/>
  <c r="B186" i="54" s="1"/>
  <c r="B177" i="54" s="1"/>
  <c r="B168" i="54" s="1"/>
  <c r="B159" i="54" s="1"/>
  <c r="B150" i="54" s="1"/>
  <c r="B188" i="54"/>
  <c r="B179" i="54" s="1"/>
  <c r="B170" i="54" s="1"/>
  <c r="B161" i="54" s="1"/>
  <c r="B152" i="54" s="1"/>
  <c r="B187" i="54"/>
  <c r="B178" i="54" s="1"/>
  <c r="B169" i="54" s="1"/>
  <c r="B160" i="54" s="1"/>
  <c r="B151" i="54" s="1"/>
  <c r="B183" i="54"/>
  <c r="B174" i="54"/>
  <c r="B165" i="54" s="1"/>
  <c r="B156" i="54" s="1"/>
  <c r="B147" i="54" s="1"/>
  <c r="B171" i="54"/>
  <c r="B162" i="54" s="1"/>
  <c r="B153" i="54" s="1"/>
  <c r="B164" i="54"/>
  <c r="B155" i="54" s="1"/>
  <c r="B14" i="54"/>
  <c r="B15" i="54" s="1"/>
  <c r="B16" i="54" s="1"/>
  <c r="B17" i="54" s="1"/>
  <c r="B18" i="54" s="1"/>
  <c r="B19" i="54" s="1"/>
  <c r="B20" i="54" s="1"/>
  <c r="B21" i="54" s="1"/>
  <c r="B22" i="54" s="1"/>
  <c r="B23" i="54" s="1"/>
  <c r="B24" i="54" s="1"/>
  <c r="B25" i="54" s="1"/>
  <c r="B26" i="54" s="1"/>
  <c r="B27" i="54" s="1"/>
  <c r="B28" i="54" s="1"/>
  <c r="B29" i="54" s="1"/>
  <c r="B30" i="54" s="1"/>
  <c r="B31" i="54" s="1"/>
  <c r="B32" i="54" s="1"/>
  <c r="B33" i="54" s="1"/>
  <c r="B34" i="54" s="1"/>
  <c r="B35" i="54" s="1"/>
  <c r="B36" i="54" s="1"/>
  <c r="B37" i="54" s="1"/>
  <c r="B38" i="54" s="1"/>
  <c r="B39" i="54" s="1"/>
  <c r="B40" i="54" s="1"/>
  <c r="B41" i="54" s="1"/>
  <c r="B42" i="54" s="1"/>
  <c r="B43" i="54" s="1"/>
  <c r="B44" i="54" s="1"/>
  <c r="B45" i="54" s="1"/>
  <c r="B46" i="54" s="1"/>
  <c r="B47" i="54" s="1"/>
  <c r="B48" i="54" s="1"/>
  <c r="B49" i="54" s="1"/>
  <c r="B50" i="54" s="1"/>
  <c r="B51" i="54" s="1"/>
  <c r="B52" i="54" s="1"/>
  <c r="B53" i="54" s="1"/>
  <c r="B54" i="54" s="1"/>
  <c r="B55" i="54" s="1"/>
  <c r="B56" i="54" s="1"/>
  <c r="B57" i="54" s="1"/>
  <c r="B58" i="54" s="1"/>
  <c r="B59" i="54" s="1"/>
  <c r="B60" i="54" s="1"/>
  <c r="B61" i="54" s="1"/>
  <c r="B62" i="54" s="1"/>
  <c r="B63" i="54" s="1"/>
  <c r="B12" i="54"/>
  <c r="B13" i="54" s="1"/>
  <c r="B3" i="54"/>
  <c r="B4" i="54" s="1"/>
  <c r="B5" i="54" s="1"/>
  <c r="B6" i="54" s="1"/>
  <c r="B7" i="54" s="1"/>
  <c r="B8" i="54" s="1"/>
  <c r="B9" i="54" s="1"/>
  <c r="B10" i="54" s="1"/>
  <c r="B11" i="54" s="1"/>
  <c r="B210" i="53"/>
  <c r="B201" i="53" s="1"/>
  <c r="B209" i="53"/>
  <c r="B200" i="53" s="1"/>
  <c r="B191" i="53" s="1"/>
  <c r="B182" i="53" s="1"/>
  <c r="B173" i="53" s="1"/>
  <c r="B164" i="53" s="1"/>
  <c r="B208" i="53"/>
  <c r="B199" i="53" s="1"/>
  <c r="B190" i="53" s="1"/>
  <c r="B181" i="53" s="1"/>
  <c r="B207" i="53"/>
  <c r="B206" i="53"/>
  <c r="B197" i="53" s="1"/>
  <c r="B188" i="53" s="1"/>
  <c r="B179" i="53" s="1"/>
  <c r="B170" i="53" s="1"/>
  <c r="B161" i="53" s="1"/>
  <c r="B205" i="53"/>
  <c r="B196" i="53" s="1"/>
  <c r="B187" i="53" s="1"/>
  <c r="B178" i="53" s="1"/>
  <c r="B169" i="53" s="1"/>
  <c r="B160" i="53" s="1"/>
  <c r="B204" i="53"/>
  <c r="B195" i="53" s="1"/>
  <c r="B186" i="53" s="1"/>
  <c r="B177" i="53" s="1"/>
  <c r="B168" i="53" s="1"/>
  <c r="B203" i="53"/>
  <c r="B202" i="53"/>
  <c r="B198" i="53"/>
  <c r="B189" i="53" s="1"/>
  <c r="B194" i="53"/>
  <c r="B193" i="53"/>
  <c r="B192" i="53"/>
  <c r="B183" i="53" s="1"/>
  <c r="B174" i="53" s="1"/>
  <c r="B165" i="53" s="1"/>
  <c r="B185" i="53"/>
  <c r="B176" i="53" s="1"/>
  <c r="B167" i="53" s="1"/>
  <c r="B184" i="53"/>
  <c r="B175" i="53" s="1"/>
  <c r="B166" i="53" s="1"/>
  <c r="B180" i="53"/>
  <c r="B172" i="53"/>
  <c r="B163" i="53" s="1"/>
  <c r="B171" i="53"/>
  <c r="B162" i="53" s="1"/>
  <c r="B70" i="53"/>
  <c r="B71" i="53" s="1"/>
  <c r="B72" i="53" s="1"/>
  <c r="B73" i="53" s="1"/>
  <c r="B74" i="53" s="1"/>
  <c r="B75" i="53" s="1"/>
  <c r="B76" i="53" s="1"/>
  <c r="B77" i="53" s="1"/>
  <c r="B78" i="53" s="1"/>
  <c r="B79" i="53" s="1"/>
  <c r="B80" i="53" s="1"/>
  <c r="B81" i="53" s="1"/>
  <c r="B82" i="53" s="1"/>
  <c r="B83" i="53" s="1"/>
  <c r="B84" i="53" s="1"/>
  <c r="B85" i="53" s="1"/>
  <c r="B86" i="53" s="1"/>
  <c r="B87" i="53" s="1"/>
  <c r="B88" i="53" s="1"/>
  <c r="B89" i="53" s="1"/>
  <c r="B90" i="53" s="1"/>
  <c r="B91" i="53" s="1"/>
  <c r="B92" i="53" s="1"/>
  <c r="B93" i="53" s="1"/>
  <c r="B94" i="53" s="1"/>
  <c r="B95" i="53" s="1"/>
  <c r="B96" i="53" s="1"/>
  <c r="B97" i="53" s="1"/>
  <c r="B98" i="53" s="1"/>
  <c r="B99" i="53" s="1"/>
  <c r="B3" i="53"/>
  <c r="B4" i="53" s="1"/>
  <c r="B5" i="53" s="1"/>
  <c r="B6" i="53" s="1"/>
  <c r="B7" i="53" s="1"/>
  <c r="B8" i="53" s="1"/>
  <c r="B9" i="53" s="1"/>
  <c r="B10" i="53" s="1"/>
  <c r="B11" i="53" s="1"/>
  <c r="B12" i="53" s="1"/>
  <c r="B13" i="53" s="1"/>
  <c r="B14" i="53" s="1"/>
  <c r="B15" i="53" s="1"/>
  <c r="B16" i="53" s="1"/>
  <c r="B17" i="53" s="1"/>
  <c r="B18" i="53" s="1"/>
  <c r="B19" i="53" s="1"/>
  <c r="B20" i="53" s="1"/>
  <c r="B21" i="53" s="1"/>
  <c r="B22" i="53" s="1"/>
  <c r="B23" i="53" s="1"/>
  <c r="B24" i="53" s="1"/>
  <c r="B25" i="53" s="1"/>
  <c r="B26" i="53" s="1"/>
  <c r="B27" i="53" s="1"/>
  <c r="B28" i="53" s="1"/>
  <c r="B29" i="53" s="1"/>
  <c r="B30" i="53" s="1"/>
  <c r="B31" i="53" s="1"/>
  <c r="B32" i="53" s="1"/>
  <c r="B33" i="53" s="1"/>
  <c r="B34" i="53" s="1"/>
  <c r="B35" i="53" s="1"/>
  <c r="B36" i="53" s="1"/>
  <c r="B37" i="53" s="1"/>
  <c r="B38" i="53" s="1"/>
  <c r="B39" i="53" s="1"/>
  <c r="B40" i="53" s="1"/>
  <c r="B41" i="53" s="1"/>
  <c r="B42" i="53" s="1"/>
  <c r="B43" i="53" s="1"/>
  <c r="B44" i="53" s="1"/>
  <c r="B45" i="53" s="1"/>
  <c r="B46" i="53" s="1"/>
  <c r="B47" i="53" s="1"/>
  <c r="B48" i="53" s="1"/>
  <c r="B49" i="53" s="1"/>
  <c r="B50" i="53" s="1"/>
  <c r="B51" i="53" s="1"/>
  <c r="B52" i="53" s="1"/>
  <c r="B53" i="53" s="1"/>
  <c r="B54" i="53" s="1"/>
  <c r="B55" i="53" s="1"/>
  <c r="B56" i="53" s="1"/>
  <c r="B57" i="53" s="1"/>
  <c r="B58" i="53" s="1"/>
  <c r="B59" i="53" s="1"/>
  <c r="B60" i="53" s="1"/>
  <c r="B61" i="53" s="1"/>
  <c r="B62" i="53" s="1"/>
  <c r="B63" i="53" s="1"/>
  <c r="B64" i="53" s="1"/>
  <c r="B65" i="53" s="1"/>
  <c r="B66" i="53" s="1"/>
  <c r="B67" i="53" s="1"/>
  <c r="B68" i="53" s="1"/>
  <c r="B69" i="53" s="1"/>
  <c r="B210" i="52"/>
  <c r="B209" i="52"/>
  <c r="B200" i="52" s="1"/>
  <c r="B208" i="52"/>
  <c r="B199" i="52" s="1"/>
  <c r="B190" i="52" s="1"/>
  <c r="B181" i="52" s="1"/>
  <c r="B172" i="52" s="1"/>
  <c r="B163" i="52" s="1"/>
  <c r="B154" i="52" s="1"/>
  <c r="B207" i="52"/>
  <c r="B206" i="52"/>
  <c r="B205" i="52"/>
  <c r="B204" i="52"/>
  <c r="B195" i="52" s="1"/>
  <c r="B203" i="52"/>
  <c r="B194" i="52" s="1"/>
  <c r="B185" i="52" s="1"/>
  <c r="B202" i="52"/>
  <c r="B193" i="52" s="1"/>
  <c r="B184" i="52" s="1"/>
  <c r="B175" i="52" s="1"/>
  <c r="B201" i="52"/>
  <c r="B192" i="52" s="1"/>
  <c r="B183" i="52" s="1"/>
  <c r="B174" i="52" s="1"/>
  <c r="B165" i="52" s="1"/>
  <c r="B198" i="52"/>
  <c r="B189" i="52" s="1"/>
  <c r="B180" i="52" s="1"/>
  <c r="B171" i="52" s="1"/>
  <c r="B197" i="52"/>
  <c r="B188" i="52" s="1"/>
  <c r="B179" i="52" s="1"/>
  <c r="B170" i="52" s="1"/>
  <c r="B196" i="52"/>
  <c r="B191" i="52"/>
  <c r="B187" i="52"/>
  <c r="B178" i="52" s="1"/>
  <c r="B169" i="52" s="1"/>
  <c r="B186" i="52"/>
  <c r="B177" i="52" s="1"/>
  <c r="B168" i="52" s="1"/>
  <c r="B182" i="52"/>
  <c r="B173" i="52" s="1"/>
  <c r="B164" i="52" s="1"/>
  <c r="B176" i="52"/>
  <c r="B167" i="52" s="1"/>
  <c r="B166" i="52"/>
  <c r="B17" i="52"/>
  <c r="B18" i="52" s="1"/>
  <c r="B19" i="52" s="1"/>
  <c r="B20" i="52" s="1"/>
  <c r="B21" i="52" s="1"/>
  <c r="B22" i="52" s="1"/>
  <c r="B23" i="52" s="1"/>
  <c r="B24" i="52" s="1"/>
  <c r="B25" i="52" s="1"/>
  <c r="B26" i="52" s="1"/>
  <c r="B27" i="52" s="1"/>
  <c r="B28" i="52" s="1"/>
  <c r="B29" i="52" s="1"/>
  <c r="B30" i="52" s="1"/>
  <c r="B31" i="52" s="1"/>
  <c r="B32" i="52" s="1"/>
  <c r="B33" i="52" s="1"/>
  <c r="B34" i="52" s="1"/>
  <c r="B35" i="52" s="1"/>
  <c r="B36" i="52" s="1"/>
  <c r="B37" i="52" s="1"/>
  <c r="B38" i="52" s="1"/>
  <c r="B39" i="52" s="1"/>
  <c r="B40" i="52" s="1"/>
  <c r="B41" i="52" s="1"/>
  <c r="B42" i="52" s="1"/>
  <c r="B43" i="52" s="1"/>
  <c r="B44" i="52" s="1"/>
  <c r="B45" i="52" s="1"/>
  <c r="B46" i="52" s="1"/>
  <c r="B47" i="52" s="1"/>
  <c r="B48" i="52" s="1"/>
  <c r="B49" i="52" s="1"/>
  <c r="B50" i="52" s="1"/>
  <c r="B51" i="52" s="1"/>
  <c r="B52" i="52" s="1"/>
  <c r="B53" i="52" s="1"/>
  <c r="B54" i="52" s="1"/>
  <c r="B55" i="52" s="1"/>
  <c r="B56" i="52" s="1"/>
  <c r="B57" i="52" s="1"/>
  <c r="B58" i="52" s="1"/>
  <c r="B59" i="52" s="1"/>
  <c r="B60" i="52" s="1"/>
  <c r="B61" i="52" s="1"/>
  <c r="B62" i="52" s="1"/>
  <c r="B63" i="52" s="1"/>
  <c r="B64" i="52" s="1"/>
  <c r="B65" i="52" s="1"/>
  <c r="B66" i="52" s="1"/>
  <c r="B67" i="52" s="1"/>
  <c r="B68" i="52" s="1"/>
  <c r="B69" i="52" s="1"/>
  <c r="B70" i="52" s="1"/>
  <c r="B71" i="52" s="1"/>
  <c r="B72" i="52" s="1"/>
  <c r="B73" i="52" s="1"/>
  <c r="B74" i="52" s="1"/>
  <c r="B75" i="52" s="1"/>
  <c r="B76" i="52" s="1"/>
  <c r="B77" i="52" s="1"/>
  <c r="B78" i="52" s="1"/>
  <c r="B79" i="52" s="1"/>
  <c r="B80" i="52" s="1"/>
  <c r="B81" i="52" s="1"/>
  <c r="B82" i="52" s="1"/>
  <c r="B83" i="52" s="1"/>
  <c r="B84" i="52" s="1"/>
  <c r="B85" i="52" s="1"/>
  <c r="B86" i="52" s="1"/>
  <c r="B87" i="52" s="1"/>
  <c r="B88" i="52" s="1"/>
  <c r="B89" i="52" s="1"/>
  <c r="B90" i="52" s="1"/>
  <c r="B91" i="52" s="1"/>
  <c r="B92" i="52" s="1"/>
  <c r="B93" i="52" s="1"/>
  <c r="B94" i="52" s="1"/>
  <c r="B95" i="52" s="1"/>
  <c r="B96" i="52" s="1"/>
  <c r="B97" i="52" s="1"/>
  <c r="B98" i="52" s="1"/>
  <c r="B99" i="52" s="1"/>
  <c r="B100" i="52" s="1"/>
  <c r="B101" i="52" s="1"/>
  <c r="B102" i="52" s="1"/>
  <c r="B103" i="52" s="1"/>
  <c r="B104" i="52" s="1"/>
  <c r="B105" i="52" s="1"/>
  <c r="B106" i="52" s="1"/>
  <c r="B107" i="52" s="1"/>
  <c r="B108" i="52" s="1"/>
  <c r="B109" i="52" s="1"/>
  <c r="B110" i="52" s="1"/>
  <c r="B111" i="52" s="1"/>
  <c r="B112" i="52" s="1"/>
  <c r="B113" i="52" s="1"/>
  <c r="B114" i="52" s="1"/>
  <c r="B115" i="52" s="1"/>
  <c r="B116" i="52" s="1"/>
  <c r="B117" i="52" s="1"/>
  <c r="B118" i="52" s="1"/>
  <c r="B119" i="52" s="1"/>
  <c r="B120" i="52" s="1"/>
  <c r="B121" i="52" s="1"/>
  <c r="B122" i="52" s="1"/>
  <c r="B123" i="52" s="1"/>
  <c r="B124" i="52" s="1"/>
  <c r="B125" i="52" s="1"/>
  <c r="B126" i="52" s="1"/>
  <c r="B127" i="52" s="1"/>
  <c r="B128" i="52" s="1"/>
  <c r="B129" i="52" s="1"/>
  <c r="B130" i="52" s="1"/>
  <c r="B131" i="52" s="1"/>
  <c r="B132" i="52" s="1"/>
  <c r="B133" i="52" s="1"/>
  <c r="B134" i="52" s="1"/>
  <c r="B135" i="52" s="1"/>
  <c r="B136" i="52" s="1"/>
  <c r="B137" i="52" s="1"/>
  <c r="B138" i="52" s="1"/>
  <c r="B139" i="52" s="1"/>
  <c r="B140" i="52" s="1"/>
  <c r="B141" i="52" s="1"/>
  <c r="B142" i="52" s="1"/>
  <c r="B143" i="52" s="1"/>
  <c r="B4" i="52"/>
  <c r="B5" i="52" s="1"/>
  <c r="B6" i="52" s="1"/>
  <c r="B7" i="52" s="1"/>
  <c r="B8" i="52" s="1"/>
  <c r="B9" i="52" s="1"/>
  <c r="B10" i="52" s="1"/>
  <c r="B11" i="52" s="1"/>
  <c r="B12" i="52" s="1"/>
  <c r="B13" i="52" s="1"/>
  <c r="B14" i="52" s="1"/>
  <c r="B15" i="52" s="1"/>
  <c r="B16" i="52" s="1"/>
  <c r="B3" i="52"/>
  <c r="B33" i="51"/>
  <c r="B34" i="51" s="1"/>
  <c r="B35" i="51" s="1"/>
  <c r="B36" i="51" s="1"/>
  <c r="B37" i="51" s="1"/>
  <c r="B38" i="51" s="1"/>
  <c r="B39" i="51" s="1"/>
  <c r="B40" i="51" s="1"/>
  <c r="B41" i="51" s="1"/>
  <c r="B42" i="51" s="1"/>
  <c r="B43" i="51" s="1"/>
  <c r="B44" i="51" s="1"/>
  <c r="B45" i="51" s="1"/>
  <c r="B46" i="51" s="1"/>
  <c r="B47" i="51" s="1"/>
  <c r="B48" i="51" s="1"/>
  <c r="B49" i="51" s="1"/>
  <c r="B50" i="51" s="1"/>
  <c r="B51" i="51" s="1"/>
  <c r="B52" i="51" s="1"/>
  <c r="B53" i="51" s="1"/>
  <c r="B54" i="51" s="1"/>
  <c r="B55" i="51" s="1"/>
  <c r="B56" i="51" s="1"/>
  <c r="B57" i="51" s="1"/>
  <c r="B58" i="51" s="1"/>
  <c r="B59" i="51" s="1"/>
  <c r="B60" i="51" s="1"/>
  <c r="B61" i="51" s="1"/>
  <c r="B62" i="51" s="1"/>
  <c r="B63" i="51" s="1"/>
  <c r="B64" i="51" s="1"/>
  <c r="B65" i="51" s="1"/>
  <c r="B66" i="51" s="1"/>
  <c r="B67" i="51" s="1"/>
  <c r="B68" i="51" s="1"/>
  <c r="B69" i="51" s="1"/>
  <c r="B70" i="51" s="1"/>
  <c r="B71" i="51" s="1"/>
  <c r="B72" i="51" s="1"/>
  <c r="B73" i="51" s="1"/>
  <c r="B74" i="51" s="1"/>
  <c r="B75" i="51" s="1"/>
  <c r="B76" i="51" s="1"/>
  <c r="B77" i="51" s="1"/>
  <c r="B78" i="51" s="1"/>
  <c r="B79" i="51" s="1"/>
  <c r="B80" i="51" s="1"/>
  <c r="B81" i="51" s="1"/>
  <c r="B82" i="51" s="1"/>
  <c r="B83" i="51" s="1"/>
  <c r="B84" i="51" s="1"/>
  <c r="B85" i="51" s="1"/>
  <c r="B86" i="51" s="1"/>
  <c r="B87" i="51" s="1"/>
  <c r="B88" i="51" s="1"/>
  <c r="B89" i="51" s="1"/>
  <c r="B90" i="51" s="1"/>
  <c r="B91" i="51" s="1"/>
  <c r="B92" i="51" s="1"/>
  <c r="B93" i="51" s="1"/>
  <c r="B94" i="51" s="1"/>
  <c r="B95" i="51" s="1"/>
  <c r="B96" i="51" s="1"/>
  <c r="B97" i="51" s="1"/>
  <c r="B98" i="51" s="1"/>
  <c r="B99" i="51" s="1"/>
  <c r="B100" i="51" s="1"/>
  <c r="B101" i="51" s="1"/>
  <c r="B102" i="51" s="1"/>
  <c r="B103" i="51" s="1"/>
  <c r="B104" i="51" s="1"/>
  <c r="B105" i="51" s="1"/>
  <c r="B106" i="51" s="1"/>
  <c r="B107" i="51" s="1"/>
  <c r="B108" i="51" s="1"/>
  <c r="B109" i="51" s="1"/>
  <c r="B110" i="51" s="1"/>
  <c r="B111" i="51" s="1"/>
  <c r="B112" i="51" s="1"/>
  <c r="B113" i="51" s="1"/>
  <c r="B114" i="51" s="1"/>
  <c r="B115" i="51" s="1"/>
  <c r="B116" i="51" s="1"/>
  <c r="B117" i="51" s="1"/>
  <c r="B118" i="51" s="1"/>
  <c r="B119" i="51" s="1"/>
  <c r="B120" i="51" s="1"/>
  <c r="B121" i="51" s="1"/>
  <c r="B122" i="51" s="1"/>
  <c r="B123" i="51" s="1"/>
  <c r="B124" i="51" s="1"/>
  <c r="B125" i="51" s="1"/>
  <c r="B126" i="51" s="1"/>
  <c r="B127" i="51" s="1"/>
  <c r="B128" i="51" s="1"/>
  <c r="B129" i="51" s="1"/>
  <c r="B130" i="51" s="1"/>
  <c r="B131" i="51" s="1"/>
  <c r="B132" i="51" s="1"/>
  <c r="B133" i="51" s="1"/>
  <c r="B134" i="51" s="1"/>
  <c r="B135" i="51" s="1"/>
  <c r="B136" i="51" s="1"/>
  <c r="B137" i="51" s="1"/>
  <c r="B138" i="51" s="1"/>
  <c r="B139" i="51" s="1"/>
  <c r="B140" i="51" s="1"/>
  <c r="B141" i="51" s="1"/>
  <c r="B142" i="51" s="1"/>
  <c r="B143" i="51" s="1"/>
  <c r="B144" i="51" s="1"/>
  <c r="B145" i="51" s="1"/>
  <c r="B146" i="51" s="1"/>
  <c r="B147" i="51" s="1"/>
  <c r="B148" i="51" s="1"/>
  <c r="B149" i="51" s="1"/>
  <c r="B150" i="51" s="1"/>
  <c r="B151" i="51" s="1"/>
  <c r="B152" i="51" s="1"/>
  <c r="B153" i="51" s="1"/>
  <c r="B154" i="51" s="1"/>
  <c r="B155" i="51" s="1"/>
  <c r="B156" i="51" s="1"/>
  <c r="B157" i="51" s="1"/>
  <c r="B158" i="51" s="1"/>
  <c r="B159" i="51" s="1"/>
  <c r="B160" i="51" s="1"/>
  <c r="B161" i="51" s="1"/>
  <c r="B162" i="51" s="1"/>
  <c r="B163" i="51" s="1"/>
  <c r="B164" i="51" s="1"/>
  <c r="B165" i="51" s="1"/>
  <c r="B166" i="51" s="1"/>
  <c r="B167" i="51" s="1"/>
  <c r="B168" i="51" s="1"/>
  <c r="B169" i="51" s="1"/>
  <c r="B170" i="51" s="1"/>
  <c r="B171" i="51" s="1"/>
  <c r="B172" i="51" s="1"/>
  <c r="B173" i="51" s="1"/>
  <c r="B174" i="51" s="1"/>
  <c r="B175" i="51" s="1"/>
  <c r="B176" i="51" s="1"/>
  <c r="B177" i="51" s="1"/>
  <c r="B178" i="51" s="1"/>
  <c r="B179" i="51" s="1"/>
  <c r="B180" i="51" s="1"/>
  <c r="B181" i="51" s="1"/>
  <c r="B182" i="51" s="1"/>
  <c r="B183" i="51" s="1"/>
  <c r="B184" i="51" s="1"/>
  <c r="B185" i="51" s="1"/>
  <c r="B186" i="51" s="1"/>
  <c r="B187" i="51" s="1"/>
  <c r="B188" i="51" s="1"/>
  <c r="B189" i="51" s="1"/>
  <c r="B190" i="51" s="1"/>
  <c r="B191" i="51" s="1"/>
  <c r="B192" i="51" s="1"/>
  <c r="B193" i="51" s="1"/>
  <c r="B194" i="51" s="1"/>
  <c r="B195" i="51" s="1"/>
  <c r="B196" i="51" s="1"/>
  <c r="B197" i="51" s="1"/>
  <c r="B198" i="51" s="1"/>
  <c r="B199" i="51" s="1"/>
  <c r="B200" i="51" s="1"/>
  <c r="B201" i="51" s="1"/>
  <c r="B202" i="51" s="1"/>
  <c r="B203" i="51" s="1"/>
  <c r="B204" i="51" s="1"/>
  <c r="B205" i="51" s="1"/>
  <c r="B206" i="51" s="1"/>
  <c r="B207" i="51" s="1"/>
  <c r="B208" i="51" s="1"/>
  <c r="B209" i="51" s="1"/>
  <c r="B210" i="51" s="1"/>
  <c r="B211" i="51" s="1"/>
  <c r="B212" i="51" s="1"/>
  <c r="B213" i="51" s="1"/>
  <c r="B214" i="51" s="1"/>
  <c r="B215" i="51" s="1"/>
  <c r="B216" i="51" s="1"/>
  <c r="B217" i="51" s="1"/>
  <c r="B218" i="51" s="1"/>
  <c r="B219" i="51" s="1"/>
  <c r="B220" i="51" s="1"/>
  <c r="B221" i="51" s="1"/>
  <c r="B222" i="51" s="1"/>
  <c r="B223" i="51" s="1"/>
  <c r="B224" i="51" s="1"/>
  <c r="B225" i="51" s="1"/>
  <c r="B226" i="51" s="1"/>
  <c r="B227" i="51" s="1"/>
  <c r="B228" i="51" s="1"/>
  <c r="B229" i="51" s="1"/>
  <c r="B230" i="51" s="1"/>
  <c r="B231" i="51" s="1"/>
  <c r="B232" i="51" s="1"/>
  <c r="B233" i="51" s="1"/>
  <c r="B234" i="51" s="1"/>
  <c r="B235" i="51" s="1"/>
  <c r="B236" i="51" s="1"/>
  <c r="B237" i="51" s="1"/>
  <c r="B238" i="51" s="1"/>
  <c r="B239" i="51" s="1"/>
  <c r="B240" i="51" s="1"/>
  <c r="B241" i="51" s="1"/>
  <c r="B242" i="51" s="1"/>
  <c r="B243" i="51" s="1"/>
  <c r="B244" i="51" s="1"/>
  <c r="B245" i="51" s="1"/>
  <c r="B246" i="51" s="1"/>
  <c r="B247" i="51" s="1"/>
  <c r="B248" i="51" s="1"/>
  <c r="B249" i="51" s="1"/>
  <c r="B250" i="51" s="1"/>
  <c r="B6" i="51"/>
  <c r="B7" i="51" s="1"/>
  <c r="B8" i="51" s="1"/>
  <c r="B9" i="51" s="1"/>
  <c r="B10" i="51" s="1"/>
  <c r="B11" i="51" s="1"/>
  <c r="B12" i="51" s="1"/>
  <c r="B13" i="51" s="1"/>
  <c r="B14" i="51" s="1"/>
  <c r="B15" i="51" s="1"/>
  <c r="B16" i="51" s="1"/>
  <c r="B17" i="51" s="1"/>
  <c r="B18" i="51" s="1"/>
  <c r="B19" i="51" s="1"/>
  <c r="B20" i="51" s="1"/>
  <c r="B21" i="51" s="1"/>
  <c r="B22" i="51" s="1"/>
  <c r="B23" i="51" s="1"/>
  <c r="B24" i="51" s="1"/>
  <c r="B25" i="51" s="1"/>
  <c r="B26" i="51" s="1"/>
  <c r="B27" i="51" s="1"/>
  <c r="B28" i="51" s="1"/>
  <c r="B29" i="51" s="1"/>
  <c r="B30" i="51" s="1"/>
  <c r="B31" i="51" s="1"/>
  <c r="B32" i="51" s="1"/>
  <c r="B4" i="51"/>
  <c r="B5" i="51" s="1"/>
  <c r="B3" i="51"/>
  <c r="B137" i="50"/>
  <c r="B128" i="50" s="1"/>
  <c r="B119" i="50" s="1"/>
  <c r="B110" i="50" s="1"/>
  <c r="B101" i="50" s="1"/>
  <c r="B92" i="50" s="1"/>
  <c r="B83" i="50" s="1"/>
  <c r="B74" i="50" s="1"/>
  <c r="B65" i="50" s="1"/>
  <c r="B136" i="50"/>
  <c r="B135" i="50"/>
  <c r="B126" i="50" s="1"/>
  <c r="B117" i="50" s="1"/>
  <c r="B108" i="50" s="1"/>
  <c r="B99" i="50" s="1"/>
  <c r="B90" i="50" s="1"/>
  <c r="B134" i="50"/>
  <c r="B125" i="50" s="1"/>
  <c r="B116" i="50" s="1"/>
  <c r="B133" i="50"/>
  <c r="B124" i="50" s="1"/>
  <c r="B115" i="50" s="1"/>
  <c r="B132" i="50"/>
  <c r="B123" i="50" s="1"/>
  <c r="B114" i="50" s="1"/>
  <c r="B105" i="50" s="1"/>
  <c r="B96" i="50" s="1"/>
  <c r="B87" i="50" s="1"/>
  <c r="B78" i="50" s="1"/>
  <c r="B69" i="50" s="1"/>
  <c r="B131" i="50"/>
  <c r="B130" i="50"/>
  <c r="B121" i="50" s="1"/>
  <c r="B129" i="50"/>
  <c r="B127" i="50"/>
  <c r="B122" i="50"/>
  <c r="B113" i="50" s="1"/>
  <c r="B120" i="50"/>
  <c r="B111" i="50" s="1"/>
  <c r="B102" i="50" s="1"/>
  <c r="B93" i="50" s="1"/>
  <c r="B84" i="50" s="1"/>
  <c r="B75" i="50" s="1"/>
  <c r="B66" i="50" s="1"/>
  <c r="B118" i="50"/>
  <c r="B109" i="50" s="1"/>
  <c r="B100" i="50" s="1"/>
  <c r="B91" i="50" s="1"/>
  <c r="B82" i="50" s="1"/>
  <c r="B73" i="50" s="1"/>
  <c r="B64" i="50" s="1"/>
  <c r="B112" i="50"/>
  <c r="B103" i="50" s="1"/>
  <c r="B94" i="50" s="1"/>
  <c r="B85" i="50" s="1"/>
  <c r="B76" i="50" s="1"/>
  <c r="B67" i="50" s="1"/>
  <c r="B107" i="50"/>
  <c r="B98" i="50" s="1"/>
  <c r="B89" i="50" s="1"/>
  <c r="B106" i="50"/>
  <c r="B97" i="50" s="1"/>
  <c r="B88" i="50" s="1"/>
  <c r="B79" i="50" s="1"/>
  <c r="B70" i="50" s="1"/>
  <c r="B104" i="50"/>
  <c r="B95" i="50" s="1"/>
  <c r="B86" i="50" s="1"/>
  <c r="B77" i="50" s="1"/>
  <c r="B68" i="50" s="1"/>
  <c r="B81" i="50"/>
  <c r="B72" i="50" s="1"/>
  <c r="B80" i="50"/>
  <c r="B71" i="50" s="1"/>
  <c r="B44" i="50"/>
  <c r="B45" i="50" s="1"/>
  <c r="B46" i="50" s="1"/>
  <c r="B47" i="50" s="1"/>
  <c r="B48" i="50" s="1"/>
  <c r="B49" i="50" s="1"/>
  <c r="B50" i="50" s="1"/>
  <c r="B51" i="50" s="1"/>
  <c r="B52" i="50" s="1"/>
  <c r="B53" i="50" s="1"/>
  <c r="B54" i="50" s="1"/>
  <c r="B55" i="50" s="1"/>
  <c r="B56" i="50" s="1"/>
  <c r="B57" i="50" s="1"/>
  <c r="B58" i="50" s="1"/>
  <c r="B59" i="50" s="1"/>
  <c r="B60" i="50" s="1"/>
  <c r="B61" i="50" s="1"/>
  <c r="B62" i="50" s="1"/>
  <c r="B63" i="50" s="1"/>
  <c r="B10" i="50"/>
  <c r="B11" i="50" s="1"/>
  <c r="B12" i="50" s="1"/>
  <c r="B13" i="50" s="1"/>
  <c r="B14" i="50" s="1"/>
  <c r="B15" i="50" s="1"/>
  <c r="B16" i="50" s="1"/>
  <c r="B17" i="50" s="1"/>
  <c r="B18" i="50" s="1"/>
  <c r="B19" i="50" s="1"/>
  <c r="B20" i="50" s="1"/>
  <c r="B21" i="50" s="1"/>
  <c r="B22" i="50" s="1"/>
  <c r="B23" i="50" s="1"/>
  <c r="B24" i="50" s="1"/>
  <c r="B25" i="50" s="1"/>
  <c r="B26" i="50" s="1"/>
  <c r="B27" i="50" s="1"/>
  <c r="B28" i="50" s="1"/>
  <c r="B29" i="50" s="1"/>
  <c r="B30" i="50" s="1"/>
  <c r="B31" i="50" s="1"/>
  <c r="B32" i="50" s="1"/>
  <c r="B33" i="50" s="1"/>
  <c r="B34" i="50" s="1"/>
  <c r="B35" i="50" s="1"/>
  <c r="B36" i="50" s="1"/>
  <c r="B37" i="50" s="1"/>
  <c r="B38" i="50" s="1"/>
  <c r="B39" i="50" s="1"/>
  <c r="B40" i="50" s="1"/>
  <c r="B41" i="50" s="1"/>
  <c r="B42" i="50" s="1"/>
  <c r="B43" i="50" s="1"/>
  <c r="B8" i="50"/>
  <c r="B9" i="50" s="1"/>
  <c r="B7" i="50"/>
  <c r="B5" i="50"/>
  <c r="B6" i="50" s="1"/>
  <c r="B4" i="50"/>
  <c r="B191" i="49"/>
  <c r="B190" i="49"/>
  <c r="B182" i="49" s="1"/>
  <c r="B174" i="49" s="1"/>
  <c r="B166" i="49" s="1"/>
  <c r="B158" i="49" s="1"/>
  <c r="B189" i="49"/>
  <c r="B181" i="49" s="1"/>
  <c r="B173" i="49" s="1"/>
  <c r="B165" i="49" s="1"/>
  <c r="B157" i="49" s="1"/>
  <c r="B149" i="49" s="1"/>
  <c r="B141" i="49" s="1"/>
  <c r="B133" i="49" s="1"/>
  <c r="B125" i="49" s="1"/>
  <c r="B188" i="49"/>
  <c r="B180" i="49" s="1"/>
  <c r="B187" i="49"/>
  <c r="B179" i="49" s="1"/>
  <c r="B186" i="49"/>
  <c r="B178" i="49" s="1"/>
  <c r="B170" i="49" s="1"/>
  <c r="B162" i="49" s="1"/>
  <c r="B154" i="49" s="1"/>
  <c r="B146" i="49" s="1"/>
  <c r="B138" i="49" s="1"/>
  <c r="B130" i="49" s="1"/>
  <c r="B122" i="49" s="1"/>
  <c r="B185" i="49"/>
  <c r="B177" i="49" s="1"/>
  <c r="B169" i="49" s="1"/>
  <c r="B161" i="49" s="1"/>
  <c r="B153" i="49" s="1"/>
  <c r="B184" i="49"/>
  <c r="B183" i="49"/>
  <c r="B175" i="49" s="1"/>
  <c r="B167" i="49" s="1"/>
  <c r="B159" i="49" s="1"/>
  <c r="B176" i="49"/>
  <c r="B168" i="49" s="1"/>
  <c r="B160" i="49" s="1"/>
  <c r="B152" i="49" s="1"/>
  <c r="B172" i="49"/>
  <c r="B171" i="49"/>
  <c r="B163" i="49" s="1"/>
  <c r="B155" i="49" s="1"/>
  <c r="B147" i="49" s="1"/>
  <c r="B139" i="49" s="1"/>
  <c r="B131" i="49" s="1"/>
  <c r="B123" i="49" s="1"/>
  <c r="B164" i="49"/>
  <c r="B156" i="49" s="1"/>
  <c r="B148" i="49" s="1"/>
  <c r="B140" i="49" s="1"/>
  <c r="B132" i="49" s="1"/>
  <c r="B124" i="49" s="1"/>
  <c r="B151" i="49"/>
  <c r="B143" i="49" s="1"/>
  <c r="B135" i="49" s="1"/>
  <c r="B127" i="49" s="1"/>
  <c r="B150" i="49"/>
  <c r="B145" i="49"/>
  <c r="B137" i="49" s="1"/>
  <c r="B129" i="49" s="1"/>
  <c r="B121" i="49" s="1"/>
  <c r="B144" i="49"/>
  <c r="B136" i="49" s="1"/>
  <c r="B128" i="49" s="1"/>
  <c r="B142" i="49"/>
  <c r="B134" i="49" s="1"/>
  <c r="B126" i="49"/>
  <c r="B9" i="49"/>
  <c r="B10" i="49" s="1"/>
  <c r="B11" i="49" s="1"/>
  <c r="B12" i="49" s="1"/>
  <c r="B13" i="49" s="1"/>
  <c r="B14" i="49" s="1"/>
  <c r="B15" i="49" s="1"/>
  <c r="B16" i="49" s="1"/>
  <c r="B17" i="49" s="1"/>
  <c r="B18" i="49" s="1"/>
  <c r="B19" i="49" s="1"/>
  <c r="B20" i="49" s="1"/>
  <c r="B21" i="49" s="1"/>
  <c r="B22" i="49" s="1"/>
  <c r="B23" i="49" s="1"/>
  <c r="B24" i="49" s="1"/>
  <c r="B25" i="49" s="1"/>
  <c r="B26" i="49" s="1"/>
  <c r="B27" i="49" s="1"/>
  <c r="B28" i="49" s="1"/>
  <c r="B29" i="49" s="1"/>
  <c r="B30" i="49" s="1"/>
  <c r="B31" i="49" s="1"/>
  <c r="B32" i="49" s="1"/>
  <c r="B33" i="49" s="1"/>
  <c r="B34" i="49" s="1"/>
  <c r="B35" i="49" s="1"/>
  <c r="B36" i="49" s="1"/>
  <c r="B3" i="49"/>
  <c r="B4" i="49" s="1"/>
  <c r="B5" i="49" s="1"/>
  <c r="B6" i="49" s="1"/>
  <c r="B7" i="49" s="1"/>
  <c r="B8" i="49" s="1"/>
  <c r="B190" i="48"/>
  <c r="B181" i="48" s="1"/>
  <c r="B172" i="48" s="1"/>
  <c r="B189" i="48"/>
  <c r="B180" i="48" s="1"/>
  <c r="B171" i="48" s="1"/>
  <c r="B162" i="48" s="1"/>
  <c r="B153" i="48" s="1"/>
  <c r="B144" i="48" s="1"/>
  <c r="B135" i="48" s="1"/>
  <c r="B126" i="48" s="1"/>
  <c r="B188" i="48"/>
  <c r="B187" i="48"/>
  <c r="B186" i="48"/>
  <c r="B185" i="48"/>
  <c r="B184" i="48"/>
  <c r="B175" i="48" s="1"/>
  <c r="B183" i="48"/>
  <c r="B174" i="48" s="1"/>
  <c r="B182" i="48"/>
  <c r="B173" i="48" s="1"/>
  <c r="B164" i="48" s="1"/>
  <c r="B155" i="48" s="1"/>
  <c r="B146" i="48" s="1"/>
  <c r="B137" i="48" s="1"/>
  <c r="B128" i="48" s="1"/>
  <c r="B179" i="48"/>
  <c r="B170" i="48" s="1"/>
  <c r="B161" i="48" s="1"/>
  <c r="B152" i="48" s="1"/>
  <c r="B178" i="48"/>
  <c r="B169" i="48" s="1"/>
  <c r="B177" i="48"/>
  <c r="B168" i="48" s="1"/>
  <c r="B176" i="48"/>
  <c r="B167" i="48"/>
  <c r="B158" i="48" s="1"/>
  <c r="B149" i="48" s="1"/>
  <c r="B140" i="48" s="1"/>
  <c r="B131" i="48" s="1"/>
  <c r="B166" i="48"/>
  <c r="B157" i="48" s="1"/>
  <c r="B148" i="48" s="1"/>
  <c r="B139" i="48" s="1"/>
  <c r="B130" i="48" s="1"/>
  <c r="B121" i="48" s="1"/>
  <c r="B165" i="48"/>
  <c r="B156" i="48" s="1"/>
  <c r="B163" i="48"/>
  <c r="B154" i="48" s="1"/>
  <c r="B145" i="48" s="1"/>
  <c r="B136" i="48" s="1"/>
  <c r="B127" i="48" s="1"/>
  <c r="B160" i="48"/>
  <c r="B159" i="48"/>
  <c r="B150" i="48" s="1"/>
  <c r="B141" i="48" s="1"/>
  <c r="B132" i="48" s="1"/>
  <c r="B123" i="48" s="1"/>
  <c r="B151" i="48"/>
  <c r="B142" i="48" s="1"/>
  <c r="B133" i="48" s="1"/>
  <c r="B124" i="48" s="1"/>
  <c r="B147" i="48"/>
  <c r="B138" i="48" s="1"/>
  <c r="B143" i="48"/>
  <c r="B134" i="48" s="1"/>
  <c r="B125" i="48" s="1"/>
  <c r="B129" i="48"/>
  <c r="B122" i="48"/>
  <c r="B7" i="48"/>
  <c r="B8" i="48" s="1"/>
  <c r="B9" i="48" s="1"/>
  <c r="B10" i="48" s="1"/>
  <c r="B11" i="48" s="1"/>
  <c r="B12" i="48" s="1"/>
  <c r="B13" i="48" s="1"/>
  <c r="B14" i="48" s="1"/>
  <c r="B15" i="48" s="1"/>
  <c r="B16" i="48" s="1"/>
  <c r="B17" i="48" s="1"/>
  <c r="B18" i="48" s="1"/>
  <c r="B19" i="48" s="1"/>
  <c r="B20" i="48" s="1"/>
  <c r="B21" i="48" s="1"/>
  <c r="B22" i="48" s="1"/>
  <c r="B23" i="48" s="1"/>
  <c r="B24" i="48" s="1"/>
  <c r="B25" i="48" s="1"/>
  <c r="B26" i="48" s="1"/>
  <c r="B27" i="48" s="1"/>
  <c r="B28" i="48" s="1"/>
  <c r="B29" i="48" s="1"/>
  <c r="B30" i="48" s="1"/>
  <c r="B31" i="48" s="1"/>
  <c r="B32" i="48" s="1"/>
  <c r="B33" i="48" s="1"/>
  <c r="B34" i="48" s="1"/>
  <c r="B35" i="48" s="1"/>
  <c r="B3" i="48"/>
  <c r="B4" i="48" s="1"/>
  <c r="B5" i="48" s="1"/>
  <c r="B6" i="48" s="1"/>
  <c r="B190" i="47"/>
  <c r="B181" i="47" s="1"/>
  <c r="B172" i="47" s="1"/>
  <c r="B163" i="47" s="1"/>
  <c r="B189" i="47"/>
  <c r="B180" i="47" s="1"/>
  <c r="B171" i="47" s="1"/>
  <c r="B162" i="47" s="1"/>
  <c r="B188" i="47"/>
  <c r="B179" i="47" s="1"/>
  <c r="B170" i="47" s="1"/>
  <c r="B161" i="47" s="1"/>
  <c r="B152" i="47" s="1"/>
  <c r="B143" i="47" s="1"/>
  <c r="B134" i="47" s="1"/>
  <c r="B125" i="47" s="1"/>
  <c r="B187" i="47"/>
  <c r="B186" i="47"/>
  <c r="B177" i="47" s="1"/>
  <c r="B168" i="47" s="1"/>
  <c r="B159" i="47" s="1"/>
  <c r="B150" i="47" s="1"/>
  <c r="B185" i="47"/>
  <c r="B184" i="47"/>
  <c r="B175" i="47" s="1"/>
  <c r="B183" i="47"/>
  <c r="B182" i="47"/>
  <c r="B178" i="47"/>
  <c r="B176" i="47"/>
  <c r="B174" i="47"/>
  <c r="B165" i="47" s="1"/>
  <c r="B156" i="47" s="1"/>
  <c r="B147" i="47" s="1"/>
  <c r="B138" i="47" s="1"/>
  <c r="B129" i="47" s="1"/>
  <c r="B173" i="47"/>
  <c r="B164" i="47" s="1"/>
  <c r="B155" i="47" s="1"/>
  <c r="B146" i="47" s="1"/>
  <c r="B137" i="47" s="1"/>
  <c r="B128" i="47" s="1"/>
  <c r="B169" i="47"/>
  <c r="B160" i="47" s="1"/>
  <c r="B151" i="47" s="1"/>
  <c r="B142" i="47" s="1"/>
  <c r="B133" i="47" s="1"/>
  <c r="B124" i="47" s="1"/>
  <c r="B167" i="47"/>
  <c r="B166" i="47"/>
  <c r="B157" i="47" s="1"/>
  <c r="B148" i="47" s="1"/>
  <c r="B139" i="47" s="1"/>
  <c r="B130" i="47" s="1"/>
  <c r="B158" i="47"/>
  <c r="B149" i="47" s="1"/>
  <c r="B140" i="47" s="1"/>
  <c r="B131" i="47" s="1"/>
  <c r="B122" i="47" s="1"/>
  <c r="B154" i="47"/>
  <c r="B145" i="47" s="1"/>
  <c r="B136" i="47" s="1"/>
  <c r="B127" i="47" s="1"/>
  <c r="B153" i="47"/>
  <c r="B144" i="47" s="1"/>
  <c r="B141" i="47"/>
  <c r="B132" i="47" s="1"/>
  <c r="B123" i="47" s="1"/>
  <c r="B135" i="47"/>
  <c r="B126" i="47" s="1"/>
  <c r="B4" i="47"/>
  <c r="B5" i="47" s="1"/>
  <c r="B6" i="47" s="1"/>
  <c r="B7" i="47" s="1"/>
  <c r="B8" i="47" s="1"/>
  <c r="B9" i="47" s="1"/>
  <c r="B10" i="47" s="1"/>
  <c r="B11" i="47" s="1"/>
  <c r="B12" i="47" s="1"/>
  <c r="B13" i="47" s="1"/>
  <c r="B14" i="47" s="1"/>
  <c r="B15" i="47" s="1"/>
  <c r="B16" i="47" s="1"/>
  <c r="B17" i="47" s="1"/>
  <c r="B18" i="47" s="1"/>
  <c r="B19" i="47" s="1"/>
  <c r="B20" i="47" s="1"/>
  <c r="B21" i="47" s="1"/>
  <c r="B22" i="47" s="1"/>
  <c r="B23" i="47" s="1"/>
  <c r="B24" i="47" s="1"/>
  <c r="B25" i="47" s="1"/>
  <c r="B26" i="47" s="1"/>
  <c r="B27" i="47" s="1"/>
  <c r="B28" i="47" s="1"/>
  <c r="B29" i="47" s="1"/>
  <c r="B30" i="47" s="1"/>
  <c r="B31" i="47" s="1"/>
  <c r="B32" i="47" s="1"/>
  <c r="B33" i="47" s="1"/>
  <c r="B34" i="47" s="1"/>
  <c r="B35" i="47" s="1"/>
  <c r="B36" i="47" s="1"/>
  <c r="B3" i="47"/>
  <c r="B191" i="46"/>
  <c r="B183" i="46" s="1"/>
  <c r="B175" i="46" s="1"/>
  <c r="B167" i="46" s="1"/>
  <c r="B190" i="46"/>
  <c r="B189" i="46"/>
  <c r="B181" i="46" s="1"/>
  <c r="B188" i="46"/>
  <c r="B187" i="46"/>
  <c r="B186" i="46"/>
  <c r="B178" i="46" s="1"/>
  <c r="B185" i="46"/>
  <c r="B184" i="46"/>
  <c r="B176" i="46" s="1"/>
  <c r="B168" i="46" s="1"/>
  <c r="B160" i="46" s="1"/>
  <c r="B152" i="46" s="1"/>
  <c r="B144" i="46" s="1"/>
  <c r="B136" i="46" s="1"/>
  <c r="B128" i="46" s="1"/>
  <c r="B182" i="46"/>
  <c r="B180" i="46"/>
  <c r="B172" i="46" s="1"/>
  <c r="B164" i="46" s="1"/>
  <c r="B156" i="46" s="1"/>
  <c r="B148" i="46" s="1"/>
  <c r="B140" i="46" s="1"/>
  <c r="B132" i="46" s="1"/>
  <c r="B124" i="46" s="1"/>
  <c r="B179" i="46"/>
  <c r="B171" i="46" s="1"/>
  <c r="B163" i="46" s="1"/>
  <c r="B155" i="46" s="1"/>
  <c r="B147" i="46" s="1"/>
  <c r="B139" i="46" s="1"/>
  <c r="B177" i="46"/>
  <c r="B169" i="46" s="1"/>
  <c r="B161" i="46" s="1"/>
  <c r="B153" i="46" s="1"/>
  <c r="B174" i="46"/>
  <c r="B166" i="46" s="1"/>
  <c r="B173" i="46"/>
  <c r="B165" i="46" s="1"/>
  <c r="B157" i="46" s="1"/>
  <c r="B149" i="46" s="1"/>
  <c r="B141" i="46" s="1"/>
  <c r="B170" i="46"/>
  <c r="B162" i="46" s="1"/>
  <c r="B159" i="46"/>
  <c r="B151" i="46" s="1"/>
  <c r="B143" i="46" s="1"/>
  <c r="B135" i="46" s="1"/>
  <c r="B127" i="46" s="1"/>
  <c r="B158" i="46"/>
  <c r="B150" i="46" s="1"/>
  <c r="B142" i="46" s="1"/>
  <c r="B134" i="46" s="1"/>
  <c r="B126" i="46" s="1"/>
  <c r="B154" i="46"/>
  <c r="B146" i="46"/>
  <c r="B138" i="46" s="1"/>
  <c r="B130" i="46" s="1"/>
  <c r="B122" i="46" s="1"/>
  <c r="B145" i="46"/>
  <c r="B137" i="46" s="1"/>
  <c r="B129" i="46" s="1"/>
  <c r="B121" i="46" s="1"/>
  <c r="B133" i="46"/>
  <c r="B125" i="46" s="1"/>
  <c r="B131" i="46"/>
  <c r="B123" i="46"/>
  <c r="B16" i="46"/>
  <c r="B17" i="46" s="1"/>
  <c r="B18" i="46" s="1"/>
  <c r="B19" i="46" s="1"/>
  <c r="B20" i="46" s="1"/>
  <c r="B21" i="46" s="1"/>
  <c r="B22" i="46" s="1"/>
  <c r="B23" i="46" s="1"/>
  <c r="B24" i="46" s="1"/>
  <c r="B25" i="46" s="1"/>
  <c r="B26" i="46" s="1"/>
  <c r="B27" i="46" s="1"/>
  <c r="B28" i="46" s="1"/>
  <c r="B29" i="46" s="1"/>
  <c r="B30" i="46" s="1"/>
  <c r="B31" i="46" s="1"/>
  <c r="B32" i="46" s="1"/>
  <c r="B33" i="46" s="1"/>
  <c r="B34" i="46" s="1"/>
  <c r="B35" i="46" s="1"/>
  <c r="B36" i="46" s="1"/>
  <c r="B8" i="46"/>
  <c r="B9" i="46" s="1"/>
  <c r="B10" i="46" s="1"/>
  <c r="B11" i="46" s="1"/>
  <c r="B12" i="46" s="1"/>
  <c r="B13" i="46" s="1"/>
  <c r="B14" i="46" s="1"/>
  <c r="B15" i="46" s="1"/>
  <c r="B4" i="46"/>
  <c r="B5" i="46" s="1"/>
  <c r="B6" i="46" s="1"/>
  <c r="B7" i="46" s="1"/>
  <c r="B3" i="46"/>
  <c r="B191" i="45"/>
  <c r="B190" i="45"/>
  <c r="B182" i="45" s="1"/>
  <c r="B174" i="45" s="1"/>
  <c r="B166" i="45" s="1"/>
  <c r="B158" i="45" s="1"/>
  <c r="B150" i="45" s="1"/>
  <c r="B142" i="45" s="1"/>
  <c r="B134" i="45" s="1"/>
  <c r="B126" i="45" s="1"/>
  <c r="B189" i="45"/>
  <c r="B188" i="45"/>
  <c r="B180" i="45" s="1"/>
  <c r="B172" i="45" s="1"/>
  <c r="B187" i="45"/>
  <c r="B179" i="45" s="1"/>
  <c r="B171" i="45" s="1"/>
  <c r="B163" i="45" s="1"/>
  <c r="B155" i="45" s="1"/>
  <c r="B147" i="45" s="1"/>
  <c r="B139" i="45" s="1"/>
  <c r="B131" i="45" s="1"/>
  <c r="B123" i="45" s="1"/>
  <c r="B186" i="45"/>
  <c r="B178" i="45" s="1"/>
  <c r="B170" i="45" s="1"/>
  <c r="B162" i="45" s="1"/>
  <c r="B185" i="45"/>
  <c r="B177" i="45" s="1"/>
  <c r="B184" i="45"/>
  <c r="B183" i="45"/>
  <c r="B181" i="45"/>
  <c r="B173" i="45" s="1"/>
  <c r="B165" i="45" s="1"/>
  <c r="B157" i="45" s="1"/>
  <c r="B149" i="45" s="1"/>
  <c r="B141" i="45" s="1"/>
  <c r="B133" i="45" s="1"/>
  <c r="B125" i="45" s="1"/>
  <c r="B176" i="45"/>
  <c r="B168" i="45" s="1"/>
  <c r="B160" i="45" s="1"/>
  <c r="B152" i="45" s="1"/>
  <c r="B144" i="45" s="1"/>
  <c r="B136" i="45" s="1"/>
  <c r="B128" i="45" s="1"/>
  <c r="B175" i="45"/>
  <c r="B167" i="45" s="1"/>
  <c r="B159" i="45" s="1"/>
  <c r="B151" i="45" s="1"/>
  <c r="B143" i="45" s="1"/>
  <c r="B135" i="45" s="1"/>
  <c r="B127" i="45" s="1"/>
  <c r="B169" i="45"/>
  <c r="B161" i="45" s="1"/>
  <c r="B153" i="45" s="1"/>
  <c r="B145" i="45" s="1"/>
  <c r="B137" i="45" s="1"/>
  <c r="B129" i="45" s="1"/>
  <c r="B121" i="45" s="1"/>
  <c r="B164" i="45"/>
  <c r="B156" i="45" s="1"/>
  <c r="B148" i="45" s="1"/>
  <c r="B140" i="45" s="1"/>
  <c r="B132" i="45" s="1"/>
  <c r="B124" i="45" s="1"/>
  <c r="B154" i="45"/>
  <c r="B146" i="45" s="1"/>
  <c r="B138" i="45"/>
  <c r="B130" i="45" s="1"/>
  <c r="B122" i="45" s="1"/>
  <c r="B3" i="45"/>
  <c r="B4" i="45" s="1"/>
  <c r="B5" i="45" s="1"/>
  <c r="B6" i="45" s="1"/>
  <c r="B7" i="45" s="1"/>
  <c r="B8" i="45" s="1"/>
  <c r="B9" i="45" s="1"/>
  <c r="B10" i="45" s="1"/>
  <c r="B11" i="45" s="1"/>
  <c r="B12" i="45" s="1"/>
  <c r="B13" i="45" s="1"/>
  <c r="B14" i="45" s="1"/>
  <c r="B15" i="45" s="1"/>
  <c r="B16" i="45" s="1"/>
  <c r="B17" i="45" s="1"/>
  <c r="B18" i="45" s="1"/>
  <c r="B19" i="45" s="1"/>
  <c r="B20" i="45" s="1"/>
  <c r="B21" i="45" s="1"/>
  <c r="B22" i="45" s="1"/>
  <c r="B23" i="45" s="1"/>
  <c r="B24" i="45" s="1"/>
  <c r="B25" i="45" s="1"/>
  <c r="B26" i="45" s="1"/>
  <c r="B27" i="45" s="1"/>
  <c r="B28" i="45" s="1"/>
  <c r="B29" i="45" s="1"/>
  <c r="B30" i="45" s="1"/>
  <c r="B31" i="45" s="1"/>
  <c r="B32" i="45" s="1"/>
  <c r="B33" i="45" s="1"/>
  <c r="B34" i="45" s="1"/>
  <c r="B35" i="45" s="1"/>
  <c r="B36" i="45" s="1"/>
  <c r="B190" i="44"/>
  <c r="B181" i="44" s="1"/>
  <c r="B189" i="44"/>
  <c r="B180" i="44" s="1"/>
  <c r="B188" i="44"/>
  <c r="B187" i="44"/>
  <c r="B186" i="44"/>
  <c r="B177" i="44" s="1"/>
  <c r="B185" i="44"/>
  <c r="B176" i="44" s="1"/>
  <c r="B184" i="44"/>
  <c r="B183" i="44"/>
  <c r="B182" i="44"/>
  <c r="B179" i="44"/>
  <c r="B178" i="44"/>
  <c r="B39" i="44"/>
  <c r="B40" i="44" s="1"/>
  <c r="B41" i="44" s="1"/>
  <c r="B42" i="44" s="1"/>
  <c r="B43" i="44" s="1"/>
  <c r="B44" i="44" s="1"/>
  <c r="B45" i="44" s="1"/>
  <c r="B46" i="44" s="1"/>
  <c r="B47" i="44" s="1"/>
  <c r="B48" i="44" s="1"/>
  <c r="B49" i="44" s="1"/>
  <c r="B50" i="44" s="1"/>
  <c r="B51" i="44" s="1"/>
  <c r="B52" i="44" s="1"/>
  <c r="B53" i="44" s="1"/>
  <c r="B54" i="44" s="1"/>
  <c r="B55" i="44" s="1"/>
  <c r="B56" i="44" s="1"/>
  <c r="B57" i="44" s="1"/>
  <c r="B58" i="44" s="1"/>
  <c r="B59" i="44" s="1"/>
  <c r="B60" i="44" s="1"/>
  <c r="B61" i="44" s="1"/>
  <c r="B62" i="44" s="1"/>
  <c r="B63" i="44" s="1"/>
  <c r="B64" i="44" s="1"/>
  <c r="B65" i="44" s="1"/>
  <c r="B66" i="44" s="1"/>
  <c r="B67" i="44" s="1"/>
  <c r="B68" i="44" s="1"/>
  <c r="B69" i="44" s="1"/>
  <c r="B70" i="44" s="1"/>
  <c r="B71" i="44" s="1"/>
  <c r="B72" i="44" s="1"/>
  <c r="B73" i="44" s="1"/>
  <c r="B74" i="44" s="1"/>
  <c r="B75" i="44" s="1"/>
  <c r="B76" i="44" s="1"/>
  <c r="B77" i="44" s="1"/>
  <c r="B78" i="44" s="1"/>
  <c r="B79" i="44" s="1"/>
  <c r="B80" i="44" s="1"/>
  <c r="B81" i="44" s="1"/>
  <c r="B82" i="44" s="1"/>
  <c r="B83" i="44" s="1"/>
  <c r="B84" i="44" s="1"/>
  <c r="B85" i="44" s="1"/>
  <c r="B86" i="44" s="1"/>
  <c r="B87" i="44" s="1"/>
  <c r="B88" i="44" s="1"/>
  <c r="B89" i="44" s="1"/>
  <c r="B90" i="44" s="1"/>
  <c r="B10" i="44"/>
  <c r="B11" i="44" s="1"/>
  <c r="B12" i="44" s="1"/>
  <c r="B13" i="44" s="1"/>
  <c r="B14" i="44" s="1"/>
  <c r="B15" i="44" s="1"/>
  <c r="B16" i="44" s="1"/>
  <c r="B17" i="44" s="1"/>
  <c r="B18" i="44" s="1"/>
  <c r="B19" i="44" s="1"/>
  <c r="B20" i="44" s="1"/>
  <c r="B21" i="44" s="1"/>
  <c r="B22" i="44" s="1"/>
  <c r="B23" i="44" s="1"/>
  <c r="B24" i="44" s="1"/>
  <c r="B25" i="44" s="1"/>
  <c r="B26" i="44" s="1"/>
  <c r="B27" i="44" s="1"/>
  <c r="B28" i="44" s="1"/>
  <c r="B29" i="44" s="1"/>
  <c r="B30" i="44" s="1"/>
  <c r="B31" i="44" s="1"/>
  <c r="B32" i="44" s="1"/>
  <c r="B33" i="44" s="1"/>
  <c r="B34" i="44" s="1"/>
  <c r="B35" i="44" s="1"/>
  <c r="B36" i="44" s="1"/>
  <c r="B37" i="44" s="1"/>
  <c r="B38" i="44" s="1"/>
  <c r="B3" i="44"/>
  <c r="B4" i="44" s="1"/>
  <c r="B5" i="44" s="1"/>
  <c r="B6" i="44" s="1"/>
  <c r="B7" i="44" s="1"/>
  <c r="B8" i="44" s="1"/>
  <c r="B9" i="44" s="1"/>
  <c r="B240" i="43"/>
  <c r="B239" i="43"/>
  <c r="B238" i="43"/>
  <c r="B237" i="43"/>
  <c r="B236" i="43"/>
  <c r="B235" i="43"/>
  <c r="B234" i="43"/>
  <c r="B233" i="43"/>
  <c r="B232" i="43"/>
  <c r="B3" i="43"/>
  <c r="B4" i="43" s="1"/>
  <c r="B5" i="43" s="1"/>
  <c r="B6" i="43" s="1"/>
  <c r="B7" i="43" s="1"/>
  <c r="B8" i="43" s="1"/>
  <c r="B9" i="43" s="1"/>
  <c r="B10" i="43" s="1"/>
  <c r="B11" i="43" s="1"/>
  <c r="B12" i="43" s="1"/>
  <c r="B13" i="43" s="1"/>
  <c r="B14" i="43" s="1"/>
  <c r="B15" i="43" s="1"/>
  <c r="B16" i="43" s="1"/>
  <c r="B17" i="43" s="1"/>
  <c r="B18" i="43" s="1"/>
  <c r="B19" i="43" s="1"/>
  <c r="B20" i="43" s="1"/>
  <c r="B21" i="43" s="1"/>
  <c r="B22" i="43" s="1"/>
  <c r="B23" i="43" s="1"/>
  <c r="B24" i="43" s="1"/>
  <c r="B25" i="43" s="1"/>
  <c r="B26" i="43" s="1"/>
  <c r="B27" i="43" s="1"/>
  <c r="B28" i="43" s="1"/>
  <c r="B29" i="43" s="1"/>
  <c r="B30" i="43" s="1"/>
  <c r="B31" i="43" s="1"/>
  <c r="B32" i="43" s="1"/>
  <c r="B33" i="43" s="1"/>
  <c r="B34" i="43" s="1"/>
  <c r="B35" i="43" s="1"/>
  <c r="B36" i="43" s="1"/>
  <c r="B37" i="43" s="1"/>
  <c r="B38" i="43" s="1"/>
  <c r="B39" i="43" s="1"/>
  <c r="B40" i="43" s="1"/>
  <c r="B41" i="43" s="1"/>
  <c r="B42" i="43" s="1"/>
  <c r="B43" i="43" s="1"/>
  <c r="B44" i="43" s="1"/>
  <c r="B45" i="43" s="1"/>
  <c r="B46" i="43" s="1"/>
  <c r="B47" i="43" s="1"/>
  <c r="B48" i="43" s="1"/>
  <c r="B49" i="43" s="1"/>
  <c r="B50" i="43" s="1"/>
  <c r="B51" i="43" s="1"/>
  <c r="B52" i="43" s="1"/>
  <c r="B53" i="43" s="1"/>
  <c r="B54" i="43" s="1"/>
  <c r="B55" i="43" s="1"/>
  <c r="B56" i="43" s="1"/>
  <c r="B57" i="43" s="1"/>
  <c r="B58" i="43" s="1"/>
  <c r="B59" i="43" s="1"/>
  <c r="B60" i="43" s="1"/>
  <c r="B61" i="43" s="1"/>
  <c r="B62" i="43" s="1"/>
  <c r="B63" i="43" s="1"/>
  <c r="B64" i="43" s="1"/>
  <c r="B65" i="43" s="1"/>
  <c r="B66" i="43" s="1"/>
  <c r="B67" i="43" s="1"/>
  <c r="B68" i="43" s="1"/>
  <c r="B69" i="43" s="1"/>
  <c r="B70" i="43" s="1"/>
  <c r="B71" i="43" s="1"/>
  <c r="B72" i="43" s="1"/>
  <c r="B73" i="43" s="1"/>
  <c r="B74" i="43" s="1"/>
  <c r="B75" i="43" s="1"/>
  <c r="B76" i="43" s="1"/>
  <c r="B77" i="43" s="1"/>
  <c r="B78" i="43" s="1"/>
  <c r="B79" i="43" s="1"/>
  <c r="B80" i="43" s="1"/>
  <c r="B81" i="43" s="1"/>
  <c r="B82" i="43" s="1"/>
  <c r="B83" i="43" s="1"/>
  <c r="B84" i="43" s="1"/>
  <c r="B85" i="43" s="1"/>
  <c r="B86" i="43" s="1"/>
  <c r="B87" i="43" s="1"/>
  <c r="B88" i="43" s="1"/>
  <c r="B89" i="43" s="1"/>
  <c r="B90" i="43" s="1"/>
  <c r="B91" i="43" s="1"/>
  <c r="B92" i="43" s="1"/>
  <c r="B93" i="43" s="1"/>
  <c r="B94" i="43" s="1"/>
  <c r="B95" i="43" s="1"/>
  <c r="B96" i="43" s="1"/>
  <c r="B97" i="43" s="1"/>
  <c r="B98" i="43" s="1"/>
  <c r="B99" i="43" s="1"/>
  <c r="B100" i="43" s="1"/>
  <c r="B101" i="43" s="1"/>
  <c r="B102" i="43" s="1"/>
  <c r="B103" i="43" s="1"/>
  <c r="B104" i="43" s="1"/>
  <c r="B105" i="43" s="1"/>
  <c r="B106" i="43" s="1"/>
  <c r="B107" i="43" s="1"/>
  <c r="B108" i="43" s="1"/>
  <c r="B109" i="43" s="1"/>
  <c r="B110" i="43" s="1"/>
  <c r="B111" i="43" s="1"/>
  <c r="B112" i="43" s="1"/>
  <c r="B113" i="43" s="1"/>
  <c r="B114" i="43" s="1"/>
  <c r="B115" i="43" s="1"/>
  <c r="B116" i="43" s="1"/>
  <c r="B117" i="43" s="1"/>
  <c r="B118" i="43" s="1"/>
  <c r="B119" i="43" s="1"/>
  <c r="B120" i="43" s="1"/>
  <c r="B121" i="43" s="1"/>
  <c r="B122" i="43" s="1"/>
  <c r="B123" i="43" s="1"/>
  <c r="B124" i="43" s="1"/>
  <c r="B125" i="43" s="1"/>
  <c r="B126" i="43" s="1"/>
  <c r="B127" i="43" s="1"/>
  <c r="B128" i="43" s="1"/>
  <c r="B129" i="43" s="1"/>
  <c r="B130" i="43" s="1"/>
  <c r="B131" i="43" s="1"/>
  <c r="B132" i="43" s="1"/>
  <c r="B133" i="43" s="1"/>
  <c r="B134" i="43" s="1"/>
  <c r="B135" i="43" s="1"/>
  <c r="B136" i="43" s="1"/>
  <c r="B137" i="43" s="1"/>
  <c r="B138" i="43" s="1"/>
  <c r="B139" i="43" s="1"/>
  <c r="B140" i="43" s="1"/>
  <c r="B141" i="43" s="1"/>
  <c r="B142" i="43" s="1"/>
  <c r="B143" i="43" s="1"/>
  <c r="B144" i="43" s="1"/>
  <c r="B145" i="43" s="1"/>
  <c r="B146" i="43" s="1"/>
  <c r="B240" i="42"/>
  <c r="B5" i="42"/>
  <c r="B6" i="42" s="1"/>
  <c r="B7" i="42" s="1"/>
  <c r="B8" i="42" s="1"/>
  <c r="B9" i="42" s="1"/>
  <c r="B10" i="42" s="1"/>
  <c r="B11" i="42" s="1"/>
  <c r="B12" i="42" s="1"/>
  <c r="B13" i="42" s="1"/>
  <c r="B14" i="42" s="1"/>
  <c r="B15" i="42" s="1"/>
  <c r="B16" i="42" s="1"/>
  <c r="B17" i="42" s="1"/>
  <c r="B18" i="42" s="1"/>
  <c r="B19" i="42" s="1"/>
  <c r="B20" i="42" s="1"/>
  <c r="B21" i="42" s="1"/>
  <c r="B22" i="42" s="1"/>
  <c r="B23" i="42" s="1"/>
  <c r="B24" i="42" s="1"/>
  <c r="B25" i="42" s="1"/>
  <c r="B26" i="42" s="1"/>
  <c r="B27" i="42" s="1"/>
  <c r="B28" i="42" s="1"/>
  <c r="B29" i="42" s="1"/>
  <c r="B30" i="42" s="1"/>
  <c r="B31" i="42" s="1"/>
  <c r="B32" i="42" s="1"/>
  <c r="B33" i="42" s="1"/>
  <c r="B34" i="42" s="1"/>
  <c r="B35" i="42" s="1"/>
  <c r="B36" i="42" s="1"/>
  <c r="B37" i="42" s="1"/>
  <c r="B38" i="42" s="1"/>
  <c r="B39" i="42" s="1"/>
  <c r="B40" i="42" s="1"/>
  <c r="B41" i="42" s="1"/>
  <c r="B42" i="42" s="1"/>
  <c r="B43" i="42" s="1"/>
  <c r="B44" i="42" s="1"/>
  <c r="B45" i="42" s="1"/>
  <c r="B46" i="42" s="1"/>
  <c r="B47" i="42" s="1"/>
  <c r="B48" i="42" s="1"/>
  <c r="B49" i="42" s="1"/>
  <c r="B50" i="42" s="1"/>
  <c r="B51" i="42" s="1"/>
  <c r="B52" i="42" s="1"/>
  <c r="B53" i="42" s="1"/>
  <c r="B54" i="42" s="1"/>
  <c r="B55" i="42" s="1"/>
  <c r="B56" i="42" s="1"/>
  <c r="B57" i="42" s="1"/>
  <c r="B58" i="42" s="1"/>
  <c r="B59" i="42" s="1"/>
  <c r="B60" i="42" s="1"/>
  <c r="B61" i="42" s="1"/>
  <c r="B62" i="42" s="1"/>
  <c r="B63" i="42" s="1"/>
  <c r="B64" i="42" s="1"/>
  <c r="B65" i="42" s="1"/>
  <c r="B66" i="42" s="1"/>
  <c r="B67" i="42" s="1"/>
  <c r="B68" i="42" s="1"/>
  <c r="B69" i="42" s="1"/>
  <c r="B70" i="42" s="1"/>
  <c r="B71" i="42" s="1"/>
  <c r="B72" i="42" s="1"/>
  <c r="B73" i="42" s="1"/>
  <c r="B74" i="42" s="1"/>
  <c r="B75" i="42" s="1"/>
  <c r="B76" i="42" s="1"/>
  <c r="B77" i="42" s="1"/>
  <c r="B78" i="42" s="1"/>
  <c r="B79" i="42" s="1"/>
  <c r="B80" i="42" s="1"/>
  <c r="B81" i="42" s="1"/>
  <c r="B82" i="42" s="1"/>
  <c r="B83" i="42" s="1"/>
  <c r="B84" i="42" s="1"/>
  <c r="B85" i="42" s="1"/>
  <c r="B86" i="42" s="1"/>
  <c r="B87" i="42" s="1"/>
  <c r="B88" i="42" s="1"/>
  <c r="B89" i="42" s="1"/>
  <c r="B90" i="42" s="1"/>
  <c r="B91" i="42" s="1"/>
  <c r="B92" i="42" s="1"/>
  <c r="B93" i="42" s="1"/>
  <c r="B94" i="42" s="1"/>
  <c r="B95" i="42" s="1"/>
  <c r="B96" i="42" s="1"/>
  <c r="B97" i="42" s="1"/>
  <c r="B98" i="42" s="1"/>
  <c r="B99" i="42" s="1"/>
  <c r="B100" i="42" s="1"/>
  <c r="B101" i="42" s="1"/>
  <c r="B102" i="42" s="1"/>
  <c r="B103" i="42" s="1"/>
  <c r="B104" i="42" s="1"/>
  <c r="B105" i="42" s="1"/>
  <c r="B106" i="42" s="1"/>
  <c r="B107" i="42" s="1"/>
  <c r="B108" i="42" s="1"/>
  <c r="B109" i="42" s="1"/>
  <c r="B110" i="42" s="1"/>
  <c r="B111" i="42" s="1"/>
  <c r="B112" i="42" s="1"/>
  <c r="B113" i="42" s="1"/>
  <c r="B114" i="42" s="1"/>
  <c r="B115" i="42" s="1"/>
  <c r="B116" i="42" s="1"/>
  <c r="B117" i="42" s="1"/>
  <c r="B118" i="42" s="1"/>
  <c r="B119" i="42" s="1"/>
  <c r="B120" i="42" s="1"/>
  <c r="B121" i="42" s="1"/>
  <c r="B122" i="42" s="1"/>
  <c r="B123" i="42" s="1"/>
  <c r="B124" i="42" s="1"/>
  <c r="B125" i="42" s="1"/>
  <c r="B126" i="42" s="1"/>
  <c r="B127" i="42" s="1"/>
  <c r="B128" i="42" s="1"/>
  <c r="B129" i="42" s="1"/>
  <c r="B130" i="42" s="1"/>
  <c r="B131" i="42" s="1"/>
  <c r="B132" i="42" s="1"/>
  <c r="B133" i="42" s="1"/>
  <c r="B134" i="42" s="1"/>
  <c r="B135" i="42" s="1"/>
  <c r="B136" i="42" s="1"/>
  <c r="B137" i="42" s="1"/>
  <c r="B138" i="42" s="1"/>
  <c r="B139" i="42" s="1"/>
  <c r="B140" i="42" s="1"/>
  <c r="B141" i="42" s="1"/>
  <c r="B142" i="42" s="1"/>
  <c r="B143" i="42" s="1"/>
  <c r="B144" i="42" s="1"/>
  <c r="B145" i="42" s="1"/>
  <c r="B146" i="42" s="1"/>
  <c r="B147" i="42" s="1"/>
  <c r="B148" i="42" s="1"/>
  <c r="B149" i="42" s="1"/>
  <c r="B150" i="42" s="1"/>
  <c r="B151" i="42" s="1"/>
  <c r="B152" i="42" s="1"/>
  <c r="B153" i="42" s="1"/>
  <c r="B154" i="42" s="1"/>
  <c r="B155" i="42" s="1"/>
  <c r="B156" i="42" s="1"/>
  <c r="B157" i="42" s="1"/>
  <c r="B158" i="42" s="1"/>
  <c r="B159" i="42" s="1"/>
  <c r="B160" i="42" s="1"/>
  <c r="B161" i="42" s="1"/>
  <c r="B162" i="42" s="1"/>
  <c r="B163" i="42" s="1"/>
  <c r="B164" i="42" s="1"/>
  <c r="B165" i="42" s="1"/>
  <c r="B166" i="42" s="1"/>
  <c r="B167" i="42" s="1"/>
  <c r="B3" i="42"/>
  <c r="B4" i="42" s="1"/>
  <c r="B240" i="41"/>
  <c r="B239" i="41"/>
  <c r="B230" i="41" s="1"/>
  <c r="B238" i="41"/>
  <c r="B237" i="41"/>
  <c r="B228" i="41" s="1"/>
  <c r="B236" i="41"/>
  <c r="B227" i="41" s="1"/>
  <c r="B235" i="41"/>
  <c r="B226" i="41" s="1"/>
  <c r="B234" i="41"/>
  <c r="B233" i="41"/>
  <c r="B232" i="41"/>
  <c r="B231" i="41"/>
  <c r="B229" i="41"/>
  <c r="B225" i="41"/>
  <c r="B224" i="41"/>
  <c r="B223" i="41"/>
  <c r="B222" i="41"/>
  <c r="B221" i="41"/>
  <c r="B65" i="41"/>
  <c r="B66" i="41" s="1"/>
  <c r="B67" i="41" s="1"/>
  <c r="B68" i="41" s="1"/>
  <c r="B69" i="41" s="1"/>
  <c r="B70" i="41" s="1"/>
  <c r="B71" i="41" s="1"/>
  <c r="B72" i="41" s="1"/>
  <c r="B73" i="41" s="1"/>
  <c r="B74" i="41" s="1"/>
  <c r="B75" i="41" s="1"/>
  <c r="B76" i="41" s="1"/>
  <c r="B77" i="41" s="1"/>
  <c r="B78" i="41" s="1"/>
  <c r="B79" i="41" s="1"/>
  <c r="B80" i="41" s="1"/>
  <c r="B81" i="41" s="1"/>
  <c r="B82" i="41" s="1"/>
  <c r="B83" i="41" s="1"/>
  <c r="B84" i="41" s="1"/>
  <c r="B85" i="41" s="1"/>
  <c r="B86" i="41" s="1"/>
  <c r="B87" i="41" s="1"/>
  <c r="B88" i="41" s="1"/>
  <c r="B89" i="41" s="1"/>
  <c r="B90" i="41" s="1"/>
  <c r="B91" i="41" s="1"/>
  <c r="B92" i="41" s="1"/>
  <c r="B93" i="41" s="1"/>
  <c r="B94" i="41" s="1"/>
  <c r="B95" i="41" s="1"/>
  <c r="B96" i="41" s="1"/>
  <c r="B97" i="41" s="1"/>
  <c r="B98" i="41" s="1"/>
  <c r="B99" i="41" s="1"/>
  <c r="B100" i="41" s="1"/>
  <c r="B101" i="41" s="1"/>
  <c r="B102" i="41" s="1"/>
  <c r="B103" i="41" s="1"/>
  <c r="B104" i="41" s="1"/>
  <c r="B105" i="41" s="1"/>
  <c r="B106" i="41" s="1"/>
  <c r="B107" i="41" s="1"/>
  <c r="B108" i="41" s="1"/>
  <c r="B109" i="41" s="1"/>
  <c r="B110" i="41" s="1"/>
  <c r="B111" i="41" s="1"/>
  <c r="B112" i="41" s="1"/>
  <c r="B113" i="41" s="1"/>
  <c r="B114" i="41" s="1"/>
  <c r="B115" i="41" s="1"/>
  <c r="B116" i="41" s="1"/>
  <c r="B117" i="41" s="1"/>
  <c r="B118" i="41" s="1"/>
  <c r="B119" i="41" s="1"/>
  <c r="B120" i="41" s="1"/>
  <c r="B121" i="41" s="1"/>
  <c r="B122" i="41" s="1"/>
  <c r="B123" i="41" s="1"/>
  <c r="B124" i="41" s="1"/>
  <c r="B125" i="41" s="1"/>
  <c r="B126" i="41" s="1"/>
  <c r="B127" i="41" s="1"/>
  <c r="B128" i="41" s="1"/>
  <c r="B129" i="41" s="1"/>
  <c r="B130" i="41" s="1"/>
  <c r="B131" i="41" s="1"/>
  <c r="B132" i="41" s="1"/>
  <c r="B133" i="41" s="1"/>
  <c r="B134" i="41" s="1"/>
  <c r="B135" i="41" s="1"/>
  <c r="B136" i="41" s="1"/>
  <c r="B137" i="41" s="1"/>
  <c r="B138" i="41" s="1"/>
  <c r="B139" i="41" s="1"/>
  <c r="B140" i="41" s="1"/>
  <c r="B141" i="41" s="1"/>
  <c r="B142" i="41" s="1"/>
  <c r="B143" i="41" s="1"/>
  <c r="B144" i="41" s="1"/>
  <c r="B145" i="41" s="1"/>
  <c r="B146" i="41" s="1"/>
  <c r="B147" i="41" s="1"/>
  <c r="B148" i="41" s="1"/>
  <c r="B149" i="41" s="1"/>
  <c r="B150" i="41" s="1"/>
  <c r="B151" i="41" s="1"/>
  <c r="B152" i="41" s="1"/>
  <c r="B153" i="41" s="1"/>
  <c r="B154" i="41" s="1"/>
  <c r="B155" i="41" s="1"/>
  <c r="B156" i="41" s="1"/>
  <c r="B157" i="41" s="1"/>
  <c r="B158" i="41" s="1"/>
  <c r="B159" i="41" s="1"/>
  <c r="B160" i="41" s="1"/>
  <c r="B161" i="41" s="1"/>
  <c r="B162" i="41" s="1"/>
  <c r="B163" i="41" s="1"/>
  <c r="B164" i="41" s="1"/>
  <c r="B165" i="41" s="1"/>
  <c r="B166" i="41" s="1"/>
  <c r="B167" i="41" s="1"/>
  <c r="B168" i="41" s="1"/>
  <c r="B169" i="41" s="1"/>
  <c r="B170" i="41" s="1"/>
  <c r="B171" i="41" s="1"/>
  <c r="B172" i="41" s="1"/>
  <c r="B173" i="41" s="1"/>
  <c r="B174" i="41" s="1"/>
  <c r="B175" i="41" s="1"/>
  <c r="B176" i="41" s="1"/>
  <c r="B177" i="41" s="1"/>
  <c r="B178" i="41" s="1"/>
  <c r="B179" i="41" s="1"/>
  <c r="B180" i="41" s="1"/>
  <c r="B181" i="41" s="1"/>
  <c r="B182" i="41" s="1"/>
  <c r="B183" i="41" s="1"/>
  <c r="B184" i="41" s="1"/>
  <c r="B185" i="41" s="1"/>
  <c r="B186" i="41" s="1"/>
  <c r="B187" i="41" s="1"/>
  <c r="B188" i="41" s="1"/>
  <c r="B189" i="41" s="1"/>
  <c r="B190" i="41" s="1"/>
  <c r="B3" i="41"/>
  <c r="B4" i="41" s="1"/>
  <c r="B5" i="41" s="1"/>
  <c r="B6" i="41" s="1"/>
  <c r="B7" i="41" s="1"/>
  <c r="B8" i="41" s="1"/>
  <c r="B9" i="41" s="1"/>
  <c r="B10" i="41" s="1"/>
  <c r="B11" i="41" s="1"/>
  <c r="B12" i="41" s="1"/>
  <c r="B13" i="41" s="1"/>
  <c r="B14" i="41" s="1"/>
  <c r="B15" i="41" s="1"/>
  <c r="B16" i="41" s="1"/>
  <c r="B17" i="41" s="1"/>
  <c r="B18" i="41" s="1"/>
  <c r="B19" i="41" s="1"/>
  <c r="B20" i="41" s="1"/>
  <c r="B21" i="41" s="1"/>
  <c r="B22" i="41" s="1"/>
  <c r="B23" i="41" s="1"/>
  <c r="B24" i="41" s="1"/>
  <c r="B25" i="41" s="1"/>
  <c r="B26" i="41" s="1"/>
  <c r="B27" i="41" s="1"/>
  <c r="B28" i="41" s="1"/>
  <c r="B29" i="41" s="1"/>
  <c r="B30" i="41" s="1"/>
  <c r="B31" i="41" s="1"/>
  <c r="B32" i="41" s="1"/>
  <c r="B33" i="41" s="1"/>
  <c r="B34" i="41" s="1"/>
  <c r="B35" i="41" s="1"/>
  <c r="B36" i="41" s="1"/>
  <c r="B37" i="41" s="1"/>
  <c r="B38" i="41" s="1"/>
  <c r="B39" i="41" s="1"/>
  <c r="B40" i="41" s="1"/>
  <c r="B41" i="41" s="1"/>
  <c r="B42" i="41" s="1"/>
  <c r="B43" i="41" s="1"/>
  <c r="B44" i="41" s="1"/>
  <c r="B45" i="41" s="1"/>
  <c r="B46" i="41" s="1"/>
  <c r="B47" i="41" s="1"/>
  <c r="B48" i="41" s="1"/>
  <c r="B49" i="41" s="1"/>
  <c r="B50" i="41" s="1"/>
  <c r="B51" i="41" s="1"/>
  <c r="B52" i="41" s="1"/>
  <c r="B53" i="41" s="1"/>
  <c r="B54" i="41" s="1"/>
  <c r="B55" i="41" s="1"/>
  <c r="B56" i="41" s="1"/>
  <c r="B57" i="41" s="1"/>
  <c r="B58" i="41" s="1"/>
  <c r="B59" i="41" s="1"/>
  <c r="B60" i="41" s="1"/>
  <c r="B61" i="41" s="1"/>
  <c r="B62" i="41" s="1"/>
  <c r="B63" i="41" s="1"/>
  <c r="B64" i="41" s="1"/>
  <c r="B4" i="40"/>
  <c r="B5" i="40" s="1"/>
  <c r="B6" i="40" s="1"/>
  <c r="B7" i="40" s="1"/>
  <c r="B8" i="40" s="1"/>
  <c r="B9" i="40" s="1"/>
  <c r="B10" i="40" s="1"/>
  <c r="B11" i="40" s="1"/>
  <c r="B12" i="40" s="1"/>
  <c r="B13" i="40" s="1"/>
  <c r="B14" i="40" s="1"/>
  <c r="B15" i="40" s="1"/>
  <c r="B16" i="40" s="1"/>
  <c r="B17" i="40" s="1"/>
  <c r="B18" i="40" s="1"/>
  <c r="B19" i="40" s="1"/>
  <c r="B20" i="40" s="1"/>
  <c r="B21" i="40" s="1"/>
  <c r="B22" i="40" s="1"/>
  <c r="B23" i="40" s="1"/>
  <c r="B24" i="40" s="1"/>
  <c r="B25" i="40" s="1"/>
  <c r="B26" i="40" s="1"/>
  <c r="B27" i="40" s="1"/>
  <c r="B28" i="40" s="1"/>
  <c r="B29" i="40" s="1"/>
  <c r="B30" i="40" s="1"/>
  <c r="B31" i="40" s="1"/>
  <c r="B32" i="40" s="1"/>
  <c r="B33" i="40" s="1"/>
  <c r="B34" i="40" s="1"/>
  <c r="B35" i="40" s="1"/>
  <c r="B36" i="40" s="1"/>
  <c r="B37" i="40" s="1"/>
  <c r="B38" i="40" s="1"/>
  <c r="B39" i="40" s="1"/>
  <c r="B40" i="40" s="1"/>
  <c r="B41" i="40" s="1"/>
  <c r="B42" i="40" s="1"/>
  <c r="B43" i="40" s="1"/>
  <c r="B44" i="40" s="1"/>
  <c r="B45" i="40" s="1"/>
  <c r="B46" i="40" s="1"/>
  <c r="B47" i="40" s="1"/>
  <c r="B48" i="40" s="1"/>
  <c r="B49" i="40" s="1"/>
  <c r="B50" i="40" s="1"/>
  <c r="B51" i="40" s="1"/>
  <c r="B52" i="40" s="1"/>
  <c r="B53" i="40" s="1"/>
  <c r="B54" i="40" s="1"/>
  <c r="B55" i="40" s="1"/>
  <c r="B56" i="40" s="1"/>
  <c r="B57" i="40" s="1"/>
  <c r="B58" i="40" s="1"/>
  <c r="B59" i="40" s="1"/>
  <c r="B60" i="40" s="1"/>
  <c r="B61" i="40" s="1"/>
  <c r="B62" i="40" s="1"/>
  <c r="B63" i="40" s="1"/>
  <c r="B64" i="40" s="1"/>
  <c r="B65" i="40" s="1"/>
  <c r="B66" i="40" s="1"/>
  <c r="B67" i="40" s="1"/>
  <c r="B68" i="40" s="1"/>
  <c r="B69" i="40" s="1"/>
  <c r="B70" i="40" s="1"/>
  <c r="B71" i="40" s="1"/>
  <c r="B72" i="40" s="1"/>
  <c r="B73" i="40" s="1"/>
  <c r="B74" i="40" s="1"/>
  <c r="B75" i="40" s="1"/>
  <c r="B76" i="40" s="1"/>
  <c r="B77" i="40" s="1"/>
  <c r="B78" i="40" s="1"/>
  <c r="B79" i="40" s="1"/>
  <c r="B80" i="40" s="1"/>
  <c r="B81" i="40" s="1"/>
  <c r="B82" i="40" s="1"/>
  <c r="B83" i="40" s="1"/>
  <c r="B84" i="40" s="1"/>
  <c r="B85" i="40" s="1"/>
  <c r="B86" i="40" s="1"/>
  <c r="B87" i="40" s="1"/>
  <c r="B88" i="40" s="1"/>
  <c r="B89" i="40" s="1"/>
  <c r="B90" i="40" s="1"/>
  <c r="B91" i="40" s="1"/>
  <c r="B92" i="40" s="1"/>
  <c r="B93" i="40" s="1"/>
  <c r="B94" i="40" s="1"/>
  <c r="B95" i="40" s="1"/>
  <c r="B96" i="40" s="1"/>
  <c r="B97" i="40" s="1"/>
  <c r="B98" i="40" s="1"/>
  <c r="B99" i="40" s="1"/>
  <c r="B100" i="40" s="1"/>
  <c r="B101" i="40" s="1"/>
  <c r="B102" i="40" s="1"/>
  <c r="B103" i="40" s="1"/>
  <c r="B104" i="40" s="1"/>
  <c r="B105" i="40" s="1"/>
  <c r="B106" i="40" s="1"/>
  <c r="B107" i="40" s="1"/>
  <c r="B108" i="40" s="1"/>
  <c r="B109" i="40" s="1"/>
  <c r="B110" i="40" s="1"/>
  <c r="B111" i="40" s="1"/>
  <c r="B112" i="40" s="1"/>
  <c r="B113" i="40" s="1"/>
  <c r="B114" i="40" s="1"/>
  <c r="B115" i="40" s="1"/>
  <c r="B116" i="40" s="1"/>
  <c r="B117" i="40" s="1"/>
  <c r="B118" i="40" s="1"/>
  <c r="B119" i="40" s="1"/>
  <c r="B120" i="40" s="1"/>
  <c r="B121" i="40" s="1"/>
  <c r="B122" i="40" s="1"/>
  <c r="B123" i="40" s="1"/>
  <c r="B124" i="40" s="1"/>
  <c r="B125" i="40" s="1"/>
  <c r="B126" i="40" s="1"/>
  <c r="B127" i="40" s="1"/>
  <c r="B128" i="40" s="1"/>
  <c r="B129" i="40" s="1"/>
  <c r="B130" i="40" s="1"/>
  <c r="B131" i="40" s="1"/>
  <c r="B132" i="40" s="1"/>
  <c r="B133" i="40" s="1"/>
  <c r="B134" i="40" s="1"/>
  <c r="B135" i="40" s="1"/>
  <c r="B136" i="40" s="1"/>
  <c r="B137" i="40" s="1"/>
  <c r="B138" i="40" s="1"/>
  <c r="B139" i="40" s="1"/>
  <c r="B140" i="40" s="1"/>
  <c r="B141" i="40" s="1"/>
  <c r="B142" i="40" s="1"/>
  <c r="B143" i="40" s="1"/>
  <c r="B144" i="40" s="1"/>
  <c r="B145" i="40" s="1"/>
  <c r="B146" i="40" s="1"/>
  <c r="B147" i="40" s="1"/>
  <c r="B148" i="40" s="1"/>
  <c r="B149" i="40" s="1"/>
  <c r="B150" i="40" s="1"/>
  <c r="B151" i="40" s="1"/>
  <c r="B152" i="40" s="1"/>
  <c r="B153" i="40" s="1"/>
  <c r="B154" i="40" s="1"/>
  <c r="B155" i="40" s="1"/>
  <c r="B156" i="40" s="1"/>
  <c r="B157" i="40" s="1"/>
  <c r="B158" i="40" s="1"/>
  <c r="B159" i="40" s="1"/>
  <c r="B160" i="40" s="1"/>
  <c r="B161" i="40" s="1"/>
  <c r="B162" i="40" s="1"/>
  <c r="B163" i="40" s="1"/>
  <c r="B164" i="40" s="1"/>
  <c r="B165" i="40" s="1"/>
  <c r="B166" i="40" s="1"/>
  <c r="B167" i="40" s="1"/>
  <c r="B168" i="40" s="1"/>
  <c r="B169" i="40" s="1"/>
  <c r="B170" i="40" s="1"/>
  <c r="B171" i="40" s="1"/>
  <c r="B172" i="40" s="1"/>
  <c r="B173" i="40" s="1"/>
  <c r="B174" i="40" s="1"/>
  <c r="B175" i="40" s="1"/>
  <c r="B176" i="40" s="1"/>
  <c r="B177" i="40" s="1"/>
  <c r="B178" i="40" s="1"/>
  <c r="B179" i="40" s="1"/>
  <c r="B180" i="40" s="1"/>
  <c r="B181" i="40" s="1"/>
  <c r="B182" i="40" s="1"/>
  <c r="B183" i="40" s="1"/>
  <c r="B184" i="40" s="1"/>
  <c r="B185" i="40" s="1"/>
  <c r="B186" i="40" s="1"/>
  <c r="B187" i="40" s="1"/>
  <c r="B188" i="40" s="1"/>
  <c r="B189" i="40" s="1"/>
  <c r="B190" i="40" s="1"/>
  <c r="B191" i="40" s="1"/>
  <c r="B192" i="40" s="1"/>
  <c r="B193" i="40" s="1"/>
  <c r="B194" i="40" s="1"/>
  <c r="B195" i="40" s="1"/>
  <c r="B196" i="40" s="1"/>
  <c r="B197" i="40" s="1"/>
  <c r="B198" i="40" s="1"/>
  <c r="B199" i="40" s="1"/>
  <c r="B200" i="40" s="1"/>
  <c r="B201" i="40" s="1"/>
  <c r="B202" i="40" s="1"/>
  <c r="B203" i="40" s="1"/>
  <c r="B204" i="40" s="1"/>
  <c r="B205" i="40" s="1"/>
  <c r="B206" i="40" s="1"/>
  <c r="B207" i="40" s="1"/>
  <c r="B208" i="40" s="1"/>
  <c r="B209" i="40" s="1"/>
  <c r="B210" i="40" s="1"/>
  <c r="B211" i="40" s="1"/>
  <c r="B212" i="40" s="1"/>
  <c r="B213" i="40" s="1"/>
  <c r="B214" i="40" s="1"/>
  <c r="B215" i="40" s="1"/>
  <c r="B216" i="40" s="1"/>
  <c r="B217" i="40" s="1"/>
  <c r="B218" i="40" s="1"/>
  <c r="B219" i="40" s="1"/>
  <c r="B220" i="40" s="1"/>
  <c r="B221" i="40" s="1"/>
  <c r="B222" i="40" s="1"/>
  <c r="B223" i="40" s="1"/>
  <c r="B224" i="40" s="1"/>
  <c r="B225" i="40" s="1"/>
  <c r="B226" i="40" s="1"/>
  <c r="B227" i="40" s="1"/>
  <c r="B228" i="40" s="1"/>
  <c r="B229" i="40" s="1"/>
  <c r="B230" i="40" s="1"/>
  <c r="B231" i="40" s="1"/>
  <c r="B232" i="40" s="1"/>
  <c r="B233" i="40" s="1"/>
  <c r="B234" i="40" s="1"/>
  <c r="B235" i="40" s="1"/>
  <c r="B236" i="40" s="1"/>
  <c r="B237" i="40" s="1"/>
  <c r="B238" i="40" s="1"/>
  <c r="B239" i="40" s="1"/>
  <c r="B240" i="40" s="1"/>
  <c r="B241" i="40" s="1"/>
  <c r="B242" i="40" s="1"/>
  <c r="B243" i="40" s="1"/>
  <c r="B244" i="40" s="1"/>
  <c r="B245" i="40" s="1"/>
  <c r="B246" i="40" s="1"/>
  <c r="B247" i="40" s="1"/>
  <c r="B248" i="40" s="1"/>
  <c r="B249" i="40" s="1"/>
  <c r="B250" i="40" s="1"/>
  <c r="B251" i="40" s="1"/>
  <c r="B252" i="40" s="1"/>
  <c r="B253" i="40" s="1"/>
  <c r="B254" i="40" s="1"/>
  <c r="B255" i="40" s="1"/>
  <c r="B256" i="40" s="1"/>
  <c r="B257" i="40" s="1"/>
  <c r="B258" i="40" s="1"/>
  <c r="B259" i="40" s="1"/>
  <c r="B260" i="40" s="1"/>
  <c r="B261" i="40" s="1"/>
  <c r="B262" i="40" s="1"/>
  <c r="B263" i="40" s="1"/>
  <c r="B264" i="40" s="1"/>
  <c r="B265" i="40" s="1"/>
  <c r="B266" i="40" s="1"/>
  <c r="B267" i="40" s="1"/>
  <c r="B268" i="40" s="1"/>
  <c r="B269" i="40" s="1"/>
  <c r="B270" i="40" s="1"/>
  <c r="B271" i="40" s="1"/>
  <c r="B272" i="40" s="1"/>
  <c r="B273" i="40" s="1"/>
  <c r="B274" i="40" s="1"/>
  <c r="B275" i="40" s="1"/>
  <c r="B276" i="40" s="1"/>
  <c r="B277" i="40" s="1"/>
  <c r="B278" i="40" s="1"/>
  <c r="B279" i="40" s="1"/>
  <c r="B280" i="40" s="1"/>
  <c r="B281" i="40" s="1"/>
  <c r="B282" i="40" s="1"/>
  <c r="B283" i="40" s="1"/>
  <c r="B284" i="40" s="1"/>
  <c r="B285" i="40" s="1"/>
  <c r="B286" i="40" s="1"/>
  <c r="B287" i="40" s="1"/>
  <c r="B288" i="40" s="1"/>
  <c r="B289" i="40" s="1"/>
  <c r="B290" i="40" s="1"/>
  <c r="B291" i="40" s="1"/>
  <c r="B292" i="40" s="1"/>
  <c r="B293" i="40" s="1"/>
  <c r="B294" i="40" s="1"/>
  <c r="B295" i="40" s="1"/>
  <c r="B296" i="40" s="1"/>
  <c r="B297" i="40" s="1"/>
  <c r="B298" i="40" s="1"/>
  <c r="B299" i="40" s="1"/>
  <c r="B300" i="40" s="1"/>
  <c r="B3" i="40"/>
  <c r="B168" i="39"/>
  <c r="B167" i="39"/>
  <c r="B166" i="39"/>
  <c r="B157" i="39" s="1"/>
  <c r="B148" i="39" s="1"/>
  <c r="B139" i="39" s="1"/>
  <c r="B130" i="39" s="1"/>
  <c r="B121" i="39" s="1"/>
  <c r="B112" i="39" s="1"/>
  <c r="B103" i="39" s="1"/>
  <c r="B94" i="39" s="1"/>
  <c r="B165" i="39"/>
  <c r="B156" i="39" s="1"/>
  <c r="B164" i="39"/>
  <c r="B155" i="39" s="1"/>
  <c r="B163" i="39"/>
  <c r="B154" i="39" s="1"/>
  <c r="B145" i="39" s="1"/>
  <c r="B136" i="39" s="1"/>
  <c r="B127" i="39" s="1"/>
  <c r="B118" i="39" s="1"/>
  <c r="B109" i="39" s="1"/>
  <c r="B100" i="39" s="1"/>
  <c r="B162" i="39"/>
  <c r="B161" i="39"/>
  <c r="B160" i="39"/>
  <c r="B159" i="39"/>
  <c r="B150" i="39" s="1"/>
  <c r="B158" i="39"/>
  <c r="B149" i="39" s="1"/>
  <c r="B153" i="39"/>
  <c r="B144" i="39" s="1"/>
  <c r="B135" i="39" s="1"/>
  <c r="B126" i="39" s="1"/>
  <c r="B117" i="39" s="1"/>
  <c r="B108" i="39" s="1"/>
  <c r="B99" i="39" s="1"/>
  <c r="B90" i="39" s="1"/>
  <c r="B152" i="39"/>
  <c r="B143" i="39" s="1"/>
  <c r="B134" i="39" s="1"/>
  <c r="B125" i="39" s="1"/>
  <c r="B151" i="39"/>
  <c r="B142" i="39" s="1"/>
  <c r="B133" i="39" s="1"/>
  <c r="B124" i="39" s="1"/>
  <c r="B115" i="39" s="1"/>
  <c r="B106" i="39" s="1"/>
  <c r="B97" i="39" s="1"/>
  <c r="B88" i="39" s="1"/>
  <c r="B147" i="39"/>
  <c r="B138" i="39" s="1"/>
  <c r="B129" i="39" s="1"/>
  <c r="B120" i="39" s="1"/>
  <c r="B111" i="39" s="1"/>
  <c r="B102" i="39" s="1"/>
  <c r="B93" i="39" s="1"/>
  <c r="B146" i="39"/>
  <c r="B137" i="39" s="1"/>
  <c r="B128" i="39" s="1"/>
  <c r="B119" i="39" s="1"/>
  <c r="B110" i="39" s="1"/>
  <c r="B101" i="39" s="1"/>
  <c r="B92" i="39" s="1"/>
  <c r="B141" i="39"/>
  <c r="B132" i="39" s="1"/>
  <c r="B140" i="39"/>
  <c r="B131" i="39" s="1"/>
  <c r="B122" i="39" s="1"/>
  <c r="B113" i="39" s="1"/>
  <c r="B104" i="39" s="1"/>
  <c r="B95" i="39" s="1"/>
  <c r="B123" i="39"/>
  <c r="B114" i="39" s="1"/>
  <c r="B105" i="39" s="1"/>
  <c r="B96" i="39" s="1"/>
  <c r="B116" i="39"/>
  <c r="B107" i="39" s="1"/>
  <c r="B98" i="39" s="1"/>
  <c r="B89" i="39" s="1"/>
  <c r="B91" i="39"/>
  <c r="B49" i="39"/>
  <c r="B50" i="39" s="1"/>
  <c r="B51" i="39" s="1"/>
  <c r="B52" i="39" s="1"/>
  <c r="B53" i="39" s="1"/>
  <c r="B54" i="39" s="1"/>
  <c r="B55" i="39" s="1"/>
  <c r="B56" i="39" s="1"/>
  <c r="B57" i="39" s="1"/>
  <c r="B58" i="39" s="1"/>
  <c r="B59" i="39" s="1"/>
  <c r="B60" i="39" s="1"/>
  <c r="B61" i="39" s="1"/>
  <c r="B62" i="39" s="1"/>
  <c r="B63" i="39" s="1"/>
  <c r="B64" i="39" s="1"/>
  <c r="B65" i="39" s="1"/>
  <c r="B66" i="39" s="1"/>
  <c r="B67" i="39" s="1"/>
  <c r="B68" i="39" s="1"/>
  <c r="B69" i="39" s="1"/>
  <c r="B70" i="39" s="1"/>
  <c r="B71" i="39" s="1"/>
  <c r="B72" i="39" s="1"/>
  <c r="B73" i="39" s="1"/>
  <c r="B74" i="39" s="1"/>
  <c r="B75" i="39" s="1"/>
  <c r="B76" i="39" s="1"/>
  <c r="B77" i="39" s="1"/>
  <c r="B78" i="39" s="1"/>
  <c r="B79" i="39" s="1"/>
  <c r="B80" i="39" s="1"/>
  <c r="B81" i="39" s="1"/>
  <c r="B82" i="39" s="1"/>
  <c r="B83" i="39" s="1"/>
  <c r="B84" i="39" s="1"/>
  <c r="B85" i="39" s="1"/>
  <c r="B86" i="39" s="1"/>
  <c r="B87" i="39" s="1"/>
  <c r="B6" i="38"/>
  <c r="B7" i="38" s="1"/>
  <c r="B8" i="38" s="1"/>
  <c r="B9" i="38" s="1"/>
  <c r="B10" i="38" s="1"/>
  <c r="B11" i="38" s="1"/>
  <c r="B12" i="38" s="1"/>
  <c r="B13" i="38" s="1"/>
  <c r="B14" i="38" s="1"/>
  <c r="B15" i="38" s="1"/>
  <c r="B16" i="38" s="1"/>
  <c r="B17" i="38" s="1"/>
  <c r="B18" i="38" s="1"/>
  <c r="B19" i="38" s="1"/>
  <c r="B20" i="38" s="1"/>
  <c r="B21" i="38" s="1"/>
  <c r="B22" i="38" s="1"/>
  <c r="B23" i="38" s="1"/>
  <c r="B24" i="38" s="1"/>
  <c r="B5" i="38"/>
  <c r="B6" i="37"/>
  <c r="B7" i="37" s="1"/>
  <c r="B8" i="37" s="1"/>
  <c r="B9" i="37" s="1"/>
  <c r="B10" i="37" s="1"/>
  <c r="B11" i="37" s="1"/>
  <c r="B12" i="37" s="1"/>
  <c r="B13" i="37" s="1"/>
  <c r="B14" i="37" s="1"/>
  <c r="B15" i="37" s="1"/>
  <c r="B16" i="37" s="1"/>
  <c r="B17" i="37" s="1"/>
  <c r="B18" i="37" s="1"/>
  <c r="B19" i="37" s="1"/>
  <c r="B20" i="37" s="1"/>
  <c r="B21" i="37" s="1"/>
  <c r="B22" i="37" s="1"/>
  <c r="B23" i="37" s="1"/>
  <c r="B24" i="37" s="1"/>
  <c r="B5" i="37"/>
  <c r="B12" i="36"/>
  <c r="B13" i="36" s="1"/>
  <c r="B14" i="36" s="1"/>
  <c r="B15" i="36" s="1"/>
  <c r="B16" i="36" s="1"/>
  <c r="B17" i="36" s="1"/>
  <c r="B18" i="36" s="1"/>
  <c r="B19" i="36" s="1"/>
  <c r="B20" i="36" s="1"/>
  <c r="B21" i="36" s="1"/>
  <c r="B22" i="36" s="1"/>
  <c r="B23" i="36" s="1"/>
  <c r="B24" i="36" s="1"/>
  <c r="B9" i="36"/>
  <c r="B10" i="36" s="1"/>
  <c r="B11" i="36" s="1"/>
  <c r="B7" i="36"/>
  <c r="B8" i="36" s="1"/>
  <c r="B5" i="36"/>
  <c r="B6" i="36" s="1"/>
  <c r="B10" i="35"/>
  <c r="B11" i="35" s="1"/>
  <c r="B12" i="35" s="1"/>
  <c r="B13" i="35" s="1"/>
  <c r="B14" i="35" s="1"/>
  <c r="B15" i="35" s="1"/>
  <c r="B16" i="35" s="1"/>
  <c r="B17" i="35" s="1"/>
  <c r="B18" i="35" s="1"/>
  <c r="B19" i="35" s="1"/>
  <c r="B20" i="35" s="1"/>
  <c r="B21" i="35" s="1"/>
  <c r="B22" i="35" s="1"/>
  <c r="B23" i="35" s="1"/>
  <c r="B24" i="35" s="1"/>
  <c r="B8" i="35"/>
  <c r="B9" i="35" s="1"/>
  <c r="B5" i="35"/>
  <c r="B6" i="35" s="1"/>
  <c r="B7" i="35" s="1"/>
  <c r="B15" i="34"/>
  <c r="B16" i="34" s="1"/>
  <c r="B17" i="34" s="1"/>
  <c r="B18" i="34" s="1"/>
  <c r="B19" i="34" s="1"/>
  <c r="B20" i="34" s="1"/>
  <c r="B21" i="34" s="1"/>
  <c r="B22" i="34" s="1"/>
  <c r="B23" i="34" s="1"/>
  <c r="B24" i="34" s="1"/>
  <c r="B25" i="34" s="1"/>
  <c r="B26" i="34" s="1"/>
  <c r="B27" i="34" s="1"/>
  <c r="B28" i="34" s="1"/>
  <c r="B29" i="34" s="1"/>
  <c r="B30" i="34" s="1"/>
  <c r="B31" i="34" s="1"/>
  <c r="B32" i="34" s="1"/>
  <c r="B12" i="34"/>
  <c r="B13" i="34" s="1"/>
  <c r="B14" i="34" s="1"/>
  <c r="B7" i="34"/>
  <c r="B8" i="34" s="1"/>
  <c r="B9" i="34" s="1"/>
  <c r="B10" i="34" s="1"/>
  <c r="B11" i="34" s="1"/>
  <c r="B5" i="34"/>
  <c r="B6" i="34" s="1"/>
  <c r="B7" i="33"/>
  <c r="B8" i="33" s="1"/>
  <c r="B9" i="33" s="1"/>
  <c r="B10" i="33" s="1"/>
  <c r="B11" i="33" s="1"/>
  <c r="B12" i="33" s="1"/>
  <c r="B13" i="33" s="1"/>
  <c r="B14" i="33" s="1"/>
  <c r="B15" i="33" s="1"/>
  <c r="B16" i="33" s="1"/>
  <c r="B17" i="33" s="1"/>
  <c r="B18" i="33" s="1"/>
  <c r="B19" i="33" s="1"/>
  <c r="B20" i="33" s="1"/>
  <c r="B21" i="33" s="1"/>
  <c r="B22" i="33" s="1"/>
  <c r="B23" i="33" s="1"/>
  <c r="B24" i="33" s="1"/>
  <c r="B25" i="33" s="1"/>
  <c r="B26" i="33" s="1"/>
  <c r="B27" i="33" s="1"/>
  <c r="B28" i="33" s="1"/>
  <c r="B29" i="33" s="1"/>
  <c r="B30" i="33" s="1"/>
  <c r="B31" i="33" s="1"/>
  <c r="B32" i="33" s="1"/>
  <c r="B6" i="33"/>
  <c r="B5" i="33"/>
  <c r="B5" i="32"/>
  <c r="B6" i="32" s="1"/>
  <c r="B7" i="32" s="1"/>
  <c r="B8" i="32" s="1"/>
  <c r="B9" i="32" s="1"/>
  <c r="B10" i="32" s="1"/>
  <c r="B11" i="32" s="1"/>
  <c r="B12" i="32" s="1"/>
  <c r="B13" i="32" s="1"/>
  <c r="B14" i="32" s="1"/>
  <c r="B15" i="32" s="1"/>
  <c r="B16" i="32" s="1"/>
  <c r="B17" i="32" s="1"/>
  <c r="B18" i="32" s="1"/>
  <c r="B19" i="32" s="1"/>
  <c r="B20" i="32" s="1"/>
  <c r="B21" i="32" s="1"/>
  <c r="B22" i="32" s="1"/>
  <c r="B23" i="32" s="1"/>
  <c r="B24" i="32" s="1"/>
  <c r="B25" i="32" s="1"/>
  <c r="B26" i="32" s="1"/>
  <c r="B27" i="32" s="1"/>
  <c r="B28" i="32" s="1"/>
  <c r="B29" i="32" s="1"/>
  <c r="B30" i="32" s="1"/>
  <c r="B31" i="32" s="1"/>
  <c r="B32" i="32" s="1"/>
  <c r="B10" i="31"/>
  <c r="B11" i="31" s="1"/>
  <c r="B12" i="31" s="1"/>
  <c r="B13" i="31" s="1"/>
  <c r="B14" i="31" s="1"/>
  <c r="B15" i="31" s="1"/>
  <c r="B16" i="31" s="1"/>
  <c r="B17" i="31" s="1"/>
  <c r="B18" i="31" s="1"/>
  <c r="B19" i="31" s="1"/>
  <c r="B20" i="31" s="1"/>
  <c r="B21" i="31" s="1"/>
  <c r="B22" i="31" s="1"/>
  <c r="B23" i="31" s="1"/>
  <c r="B24" i="31" s="1"/>
  <c r="B25" i="31" s="1"/>
  <c r="B26" i="31" s="1"/>
  <c r="B27" i="31" s="1"/>
  <c r="B28" i="31" s="1"/>
  <c r="B29" i="31" s="1"/>
  <c r="B30" i="31" s="1"/>
  <c r="B31" i="31" s="1"/>
  <c r="B32" i="31" s="1"/>
  <c r="B7" i="31"/>
  <c r="B8" i="31" s="1"/>
  <c r="B9" i="31" s="1"/>
  <c r="B5" i="31"/>
  <c r="B6" i="31" s="1"/>
  <c r="B6" i="30"/>
  <c r="B7" i="30" s="1"/>
  <c r="B8" i="30" s="1"/>
  <c r="B9" i="30" s="1"/>
  <c r="B10" i="30" s="1"/>
  <c r="B11" i="30" s="1"/>
  <c r="B12" i="30" s="1"/>
  <c r="B13" i="30" s="1"/>
  <c r="B14" i="30" s="1"/>
  <c r="B15" i="30" s="1"/>
  <c r="B16" i="30" s="1"/>
  <c r="B17" i="30" s="1"/>
  <c r="B18" i="30" s="1"/>
  <c r="B19" i="30" s="1"/>
  <c r="B20" i="30" s="1"/>
  <c r="B21" i="30" s="1"/>
  <c r="B22" i="30" s="1"/>
  <c r="B23" i="30" s="1"/>
  <c r="B24" i="30" s="1"/>
  <c r="B25" i="30" s="1"/>
  <c r="B26" i="30" s="1"/>
  <c r="B27" i="30" s="1"/>
  <c r="B28" i="30" s="1"/>
  <c r="B29" i="30" s="1"/>
  <c r="B30" i="30" s="1"/>
  <c r="B31" i="30" s="1"/>
  <c r="B32" i="30" s="1"/>
  <c r="B5" i="30"/>
  <c r="B6" i="29"/>
  <c r="B7" i="29" s="1"/>
  <c r="B8" i="29" s="1"/>
  <c r="B9" i="29" s="1"/>
  <c r="B10" i="29" s="1"/>
  <c r="B11" i="29" s="1"/>
  <c r="B12" i="29" s="1"/>
  <c r="B13" i="29" s="1"/>
  <c r="B14" i="29" s="1"/>
  <c r="B15" i="29" s="1"/>
  <c r="B16" i="29" s="1"/>
  <c r="B17" i="29" s="1"/>
  <c r="B18" i="29" s="1"/>
  <c r="B19" i="29" s="1"/>
  <c r="B20" i="29" s="1"/>
  <c r="B21" i="29" s="1"/>
  <c r="B22" i="29" s="1"/>
  <c r="B23" i="29" s="1"/>
  <c r="B24" i="29" s="1"/>
  <c r="B25" i="29" s="1"/>
  <c r="B26" i="29" s="1"/>
  <c r="B27" i="29" s="1"/>
  <c r="B28" i="29" s="1"/>
  <c r="B29" i="29" s="1"/>
  <c r="B30" i="29" s="1"/>
  <c r="B31" i="29" s="1"/>
  <c r="B32" i="29" s="1"/>
  <c r="B5" i="29"/>
  <c r="B7" i="28"/>
  <c r="B8" i="28" s="1"/>
  <c r="B9" i="28" s="1"/>
  <c r="B10" i="28" s="1"/>
  <c r="B11" i="28" s="1"/>
  <c r="B12" i="28" s="1"/>
  <c r="B13" i="28" s="1"/>
  <c r="B14" i="28" s="1"/>
  <c r="B15" i="28" s="1"/>
  <c r="B16" i="28" s="1"/>
  <c r="B17" i="28" s="1"/>
  <c r="B18" i="28" s="1"/>
  <c r="B19" i="28" s="1"/>
  <c r="B20" i="28" s="1"/>
  <c r="B21" i="28" s="1"/>
  <c r="B22" i="28" s="1"/>
  <c r="B23" i="28" s="1"/>
  <c r="B24" i="28" s="1"/>
  <c r="B25" i="28" s="1"/>
  <c r="B26" i="28" s="1"/>
  <c r="B27" i="28" s="1"/>
  <c r="B28" i="28" s="1"/>
  <c r="B29" i="28" s="1"/>
  <c r="B30" i="28" s="1"/>
  <c r="B31" i="28" s="1"/>
  <c r="B32" i="28" s="1"/>
  <c r="B5" i="28"/>
  <c r="B6" i="28" s="1"/>
  <c r="B6" i="27"/>
  <c r="B7" i="27" s="1"/>
  <c r="B8" i="27" s="1"/>
  <c r="B9" i="27" s="1"/>
  <c r="B10" i="27" s="1"/>
  <c r="B11" i="27" s="1"/>
  <c r="B12" i="27" s="1"/>
  <c r="B13" i="27" s="1"/>
  <c r="B14" i="27" s="1"/>
  <c r="B15" i="27" s="1"/>
  <c r="B16" i="27" s="1"/>
  <c r="B17" i="27" s="1"/>
  <c r="B18" i="27" s="1"/>
  <c r="B19" i="27" s="1"/>
  <c r="B20" i="27" s="1"/>
  <c r="B21" i="27" s="1"/>
  <c r="B22" i="27" s="1"/>
  <c r="B23" i="27" s="1"/>
  <c r="B24" i="27" s="1"/>
  <c r="B25" i="27" s="1"/>
  <c r="B26" i="27" s="1"/>
  <c r="B27" i="27" s="1"/>
  <c r="B28" i="27" s="1"/>
  <c r="B29" i="27" s="1"/>
  <c r="B30" i="27" s="1"/>
  <c r="B31" i="27" s="1"/>
  <c r="B32" i="27" s="1"/>
  <c r="B5" i="27"/>
  <c r="B5" i="26"/>
  <c r="B6" i="26" s="1"/>
  <c r="B7" i="26" s="1"/>
  <c r="B8" i="26" s="1"/>
  <c r="B9" i="26" s="1"/>
  <c r="B10" i="26" s="1"/>
  <c r="B11" i="26" s="1"/>
  <c r="B12" i="26" s="1"/>
  <c r="B13" i="26" s="1"/>
  <c r="B14" i="26" s="1"/>
  <c r="B15" i="26" s="1"/>
  <c r="B16" i="26" s="1"/>
  <c r="B17" i="26" s="1"/>
  <c r="B18" i="26" s="1"/>
  <c r="B19" i="26" s="1"/>
  <c r="B20" i="26" s="1"/>
  <c r="B21" i="26" s="1"/>
  <c r="B22" i="26" s="1"/>
  <c r="B23" i="26" s="1"/>
  <c r="B24" i="26" s="1"/>
  <c r="B25" i="26" s="1"/>
  <c r="B26" i="26" s="1"/>
  <c r="B27" i="26" s="1"/>
  <c r="B28" i="26" s="1"/>
  <c r="B29" i="26" s="1"/>
  <c r="B30" i="26" s="1"/>
  <c r="B31" i="26" s="1"/>
  <c r="B6" i="25"/>
  <c r="B7" i="25" s="1"/>
  <c r="B8" i="25" s="1"/>
  <c r="B5" i="25"/>
  <c r="B6" i="24"/>
  <c r="B7" i="24" s="1"/>
  <c r="B8" i="24" s="1"/>
  <c r="B9" i="24" s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B27" i="24" s="1"/>
  <c r="B28" i="24" s="1"/>
  <c r="B29" i="24" s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B59" i="24" s="1"/>
  <c r="B60" i="24" s="1"/>
  <c r="B61" i="24" s="1"/>
  <c r="B62" i="24" s="1"/>
  <c r="B63" i="24" s="1"/>
  <c r="B64" i="24" s="1"/>
  <c r="B65" i="24" s="1"/>
  <c r="B66" i="24" s="1"/>
  <c r="B67" i="24" s="1"/>
  <c r="B68" i="24" s="1"/>
  <c r="B69" i="24" s="1"/>
  <c r="B70" i="24" s="1"/>
  <c r="B71" i="24" s="1"/>
  <c r="B72" i="24" s="1"/>
  <c r="B73" i="24" s="1"/>
  <c r="B74" i="24" s="1"/>
  <c r="B75" i="24" s="1"/>
  <c r="B76" i="24" s="1"/>
  <c r="B77" i="24" s="1"/>
  <c r="B78" i="24" s="1"/>
  <c r="B79" i="24" s="1"/>
  <c r="B80" i="24" s="1"/>
  <c r="B81" i="24" s="1"/>
  <c r="B82" i="24" s="1"/>
  <c r="B83" i="24" s="1"/>
  <c r="B84" i="24" s="1"/>
  <c r="B85" i="24" s="1"/>
  <c r="B86" i="24" s="1"/>
  <c r="B87" i="24" s="1"/>
  <c r="B88" i="24" s="1"/>
  <c r="B89" i="24" s="1"/>
  <c r="B90" i="24" s="1"/>
  <c r="B91" i="24" s="1"/>
  <c r="B92" i="24" s="1"/>
  <c r="B93" i="24" s="1"/>
  <c r="B94" i="24" s="1"/>
  <c r="B95" i="24" s="1"/>
  <c r="B96" i="24" s="1"/>
  <c r="B97" i="24" s="1"/>
  <c r="B98" i="24" s="1"/>
  <c r="B99" i="24" s="1"/>
  <c r="B100" i="24" s="1"/>
  <c r="B101" i="24" s="1"/>
  <c r="B102" i="24" s="1"/>
  <c r="B103" i="24" s="1"/>
  <c r="B104" i="24" s="1"/>
  <c r="B105" i="24" s="1"/>
  <c r="B106" i="24" s="1"/>
  <c r="B107" i="24" s="1"/>
  <c r="B108" i="24" s="1"/>
  <c r="B109" i="24" s="1"/>
  <c r="B110" i="24" s="1"/>
  <c r="B111" i="24" s="1"/>
  <c r="B112" i="24" s="1"/>
  <c r="B113" i="24" s="1"/>
  <c r="B114" i="24" s="1"/>
  <c r="B115" i="24" s="1"/>
  <c r="B116" i="24" s="1"/>
  <c r="B117" i="24" s="1"/>
  <c r="B118" i="24" s="1"/>
  <c r="B119" i="24" s="1"/>
  <c r="B120" i="24" s="1"/>
  <c r="B121" i="24" s="1"/>
  <c r="B122" i="24" s="1"/>
  <c r="B123" i="24" s="1"/>
  <c r="B124" i="24" s="1"/>
  <c r="B125" i="24" s="1"/>
  <c r="B126" i="24" s="1"/>
  <c r="B127" i="24" s="1"/>
  <c r="B128" i="24" s="1"/>
  <c r="B129" i="24" s="1"/>
  <c r="B130" i="24" s="1"/>
  <c r="B131" i="24" s="1"/>
  <c r="B132" i="24" s="1"/>
  <c r="B133" i="24" s="1"/>
  <c r="B134" i="24" s="1"/>
  <c r="B135" i="24" s="1"/>
  <c r="B136" i="24" s="1"/>
  <c r="B137" i="24" s="1"/>
  <c r="B138" i="24" s="1"/>
  <c r="B139" i="24" s="1"/>
  <c r="B140" i="24" s="1"/>
  <c r="B141" i="24" s="1"/>
  <c r="B142" i="24" s="1"/>
  <c r="B143" i="24" s="1"/>
  <c r="B144" i="24" s="1"/>
  <c r="B145" i="24" s="1"/>
  <c r="B146" i="24" s="1"/>
  <c r="B147" i="24" s="1"/>
  <c r="B148" i="24" s="1"/>
  <c r="B149" i="24" s="1"/>
  <c r="B150" i="24" s="1"/>
  <c r="B151" i="24" s="1"/>
  <c r="B152" i="24" s="1"/>
  <c r="B153" i="24" s="1"/>
  <c r="B154" i="24" s="1"/>
  <c r="B155" i="24" s="1"/>
  <c r="B156" i="24" s="1"/>
  <c r="B157" i="24" s="1"/>
  <c r="B158" i="24" s="1"/>
  <c r="B159" i="24" s="1"/>
  <c r="B160" i="24" s="1"/>
  <c r="B161" i="24" s="1"/>
  <c r="B162" i="24" s="1"/>
  <c r="B163" i="24" s="1"/>
  <c r="B164" i="24" s="1"/>
  <c r="B165" i="24" s="1"/>
  <c r="B166" i="24" s="1"/>
  <c r="B167" i="24" s="1"/>
  <c r="B168" i="24" s="1"/>
  <c r="B169" i="24" s="1"/>
  <c r="B170" i="24" s="1"/>
  <c r="B171" i="24" s="1"/>
  <c r="B172" i="24" s="1"/>
  <c r="B173" i="24" s="1"/>
  <c r="B174" i="24" s="1"/>
  <c r="B175" i="24" s="1"/>
  <c r="B176" i="24" s="1"/>
  <c r="B177" i="24" s="1"/>
  <c r="B178" i="24" s="1"/>
  <c r="B179" i="24" s="1"/>
  <c r="B180" i="24" s="1"/>
  <c r="B181" i="24" s="1"/>
  <c r="B182" i="24" s="1"/>
  <c r="B183" i="24" s="1"/>
  <c r="B184" i="24" s="1"/>
  <c r="B185" i="24" s="1"/>
  <c r="B186" i="24" s="1"/>
  <c r="B187" i="24" s="1"/>
  <c r="B188" i="24" s="1"/>
  <c r="B189" i="24" s="1"/>
  <c r="B190" i="24" s="1"/>
  <c r="B5" i="24"/>
  <c r="B3" i="24"/>
  <c r="B4" i="24" s="1"/>
  <c r="B190" i="23"/>
  <c r="B189" i="23"/>
  <c r="B180" i="23" s="1"/>
  <c r="B171" i="23" s="1"/>
  <c r="B188" i="23"/>
  <c r="B187" i="23"/>
  <c r="B186" i="23"/>
  <c r="B185" i="23"/>
  <c r="B184" i="23"/>
  <c r="B175" i="23" s="1"/>
  <c r="B166" i="23" s="1"/>
  <c r="B183" i="23"/>
  <c r="B182" i="23"/>
  <c r="B173" i="23" s="1"/>
  <c r="B164" i="23" s="1"/>
  <c r="B155" i="23" s="1"/>
  <c r="B146" i="23" s="1"/>
  <c r="B181" i="23"/>
  <c r="B172" i="23" s="1"/>
  <c r="B163" i="23" s="1"/>
  <c r="B154" i="23" s="1"/>
  <c r="B145" i="23" s="1"/>
  <c r="B136" i="23" s="1"/>
  <c r="B127" i="23" s="1"/>
  <c r="B118" i="23" s="1"/>
  <c r="B179" i="23"/>
  <c r="B170" i="23" s="1"/>
  <c r="B161" i="23" s="1"/>
  <c r="B152" i="23" s="1"/>
  <c r="B143" i="23" s="1"/>
  <c r="B134" i="23" s="1"/>
  <c r="B125" i="23" s="1"/>
  <c r="B116" i="23" s="1"/>
  <c r="B178" i="23"/>
  <c r="B169" i="23" s="1"/>
  <c r="B160" i="23" s="1"/>
  <c r="B177" i="23"/>
  <c r="B168" i="23" s="1"/>
  <c r="B159" i="23" s="1"/>
  <c r="B176" i="23"/>
  <c r="B167" i="23" s="1"/>
  <c r="B158" i="23" s="1"/>
  <c r="B149" i="23" s="1"/>
  <c r="B140" i="23" s="1"/>
  <c r="B131" i="23" s="1"/>
  <c r="B122" i="23" s="1"/>
  <c r="B174" i="23"/>
  <c r="B165" i="23"/>
  <c r="B156" i="23" s="1"/>
  <c r="B147" i="23" s="1"/>
  <c r="B138" i="23" s="1"/>
  <c r="B129" i="23" s="1"/>
  <c r="B120" i="23" s="1"/>
  <c r="B111" i="23" s="1"/>
  <c r="B162" i="23"/>
  <c r="B153" i="23" s="1"/>
  <c r="B144" i="23" s="1"/>
  <c r="B135" i="23" s="1"/>
  <c r="B126" i="23" s="1"/>
  <c r="B117" i="23" s="1"/>
  <c r="B157" i="23"/>
  <c r="B148" i="23" s="1"/>
  <c r="B139" i="23" s="1"/>
  <c r="B130" i="23" s="1"/>
  <c r="B121" i="23" s="1"/>
  <c r="B112" i="23" s="1"/>
  <c r="B151" i="23"/>
  <c r="B142" i="23" s="1"/>
  <c r="B133" i="23" s="1"/>
  <c r="B124" i="23" s="1"/>
  <c r="B115" i="23" s="1"/>
  <c r="B150" i="23"/>
  <c r="B141" i="23" s="1"/>
  <c r="B132" i="23" s="1"/>
  <c r="B123" i="23" s="1"/>
  <c r="B114" i="23" s="1"/>
  <c r="B137" i="23"/>
  <c r="B128" i="23"/>
  <c r="B119" i="23" s="1"/>
  <c r="B110" i="23" s="1"/>
  <c r="B113" i="23"/>
  <c r="B8" i="23"/>
  <c r="B9" i="23" s="1"/>
  <c r="B10" i="23" s="1"/>
  <c r="B11" i="23" s="1"/>
  <c r="B12" i="23" s="1"/>
  <c r="B13" i="23" s="1"/>
  <c r="B14" i="23" s="1"/>
  <c r="B15" i="23" s="1"/>
  <c r="B16" i="23" s="1"/>
  <c r="B17" i="23" s="1"/>
  <c r="B18" i="23" s="1"/>
  <c r="B19" i="23" s="1"/>
  <c r="B20" i="23" s="1"/>
  <c r="B21" i="23" s="1"/>
  <c r="B22" i="23" s="1"/>
  <c r="B23" i="23" s="1"/>
  <c r="B24" i="23" s="1"/>
  <c r="B5" i="23"/>
  <c r="B6" i="23" s="1"/>
  <c r="B7" i="23" s="1"/>
  <c r="B4" i="23"/>
  <c r="B3" i="23"/>
  <c r="B190" i="22"/>
  <c r="B181" i="22" s="1"/>
  <c r="B172" i="22" s="1"/>
  <c r="B163" i="22" s="1"/>
  <c r="B154" i="22" s="1"/>
  <c r="B145" i="22" s="1"/>
  <c r="B136" i="22" s="1"/>
  <c r="B127" i="22" s="1"/>
  <c r="B118" i="22" s="1"/>
  <c r="B189" i="22"/>
  <c r="B180" i="22" s="1"/>
  <c r="B171" i="22" s="1"/>
  <c r="B162" i="22" s="1"/>
  <c r="B153" i="22" s="1"/>
  <c r="B144" i="22" s="1"/>
  <c r="B135" i="22" s="1"/>
  <c r="B126" i="22" s="1"/>
  <c r="B117" i="22" s="1"/>
  <c r="B188" i="22"/>
  <c r="B179" i="22" s="1"/>
  <c r="B170" i="22" s="1"/>
  <c r="B161" i="22" s="1"/>
  <c r="B152" i="22" s="1"/>
  <c r="B143" i="22" s="1"/>
  <c r="B187" i="22"/>
  <c r="B186" i="22"/>
  <c r="B177" i="22" s="1"/>
  <c r="B185" i="22"/>
  <c r="B176" i="22" s="1"/>
  <c r="B167" i="22" s="1"/>
  <c r="B158" i="22" s="1"/>
  <c r="B149" i="22" s="1"/>
  <c r="B140" i="22" s="1"/>
  <c r="B131" i="22" s="1"/>
  <c r="B122" i="22" s="1"/>
  <c r="B113" i="22" s="1"/>
  <c r="B184" i="22"/>
  <c r="B183" i="22"/>
  <c r="B182" i="22"/>
  <c r="B178" i="22"/>
  <c r="B169" i="22" s="1"/>
  <c r="B175" i="22"/>
  <c r="B166" i="22" s="1"/>
  <c r="B157" i="22" s="1"/>
  <c r="B148" i="22" s="1"/>
  <c r="B174" i="22"/>
  <c r="B165" i="22" s="1"/>
  <c r="B156" i="22" s="1"/>
  <c r="B147" i="22" s="1"/>
  <c r="B138" i="22" s="1"/>
  <c r="B129" i="22" s="1"/>
  <c r="B120" i="22" s="1"/>
  <c r="B111" i="22" s="1"/>
  <c r="B173" i="22"/>
  <c r="B164" i="22" s="1"/>
  <c r="B155" i="22" s="1"/>
  <c r="B146" i="22" s="1"/>
  <c r="B137" i="22" s="1"/>
  <c r="B128" i="22" s="1"/>
  <c r="B119" i="22" s="1"/>
  <c r="B110" i="22" s="1"/>
  <c r="B168" i="22"/>
  <c r="B160" i="22"/>
  <c r="B151" i="22" s="1"/>
  <c r="B142" i="22" s="1"/>
  <c r="B133" i="22" s="1"/>
  <c r="B159" i="22"/>
  <c r="B150" i="22" s="1"/>
  <c r="B141" i="22" s="1"/>
  <c r="B132" i="22" s="1"/>
  <c r="B123" i="22" s="1"/>
  <c r="B114" i="22" s="1"/>
  <c r="B139" i="22"/>
  <c r="B130" i="22" s="1"/>
  <c r="B121" i="22" s="1"/>
  <c r="B112" i="22" s="1"/>
  <c r="B134" i="22"/>
  <c r="B125" i="22" s="1"/>
  <c r="B116" i="22" s="1"/>
  <c r="B124" i="22"/>
  <c r="B115" i="22" s="1"/>
  <c r="B5" i="22"/>
  <c r="B6" i="22" s="1"/>
  <c r="B7" i="22" s="1"/>
  <c r="B8" i="22" s="1"/>
  <c r="B9" i="22" s="1"/>
  <c r="B10" i="22" s="1"/>
  <c r="B11" i="22" s="1"/>
  <c r="B12" i="22" s="1"/>
  <c r="B13" i="22" s="1"/>
  <c r="B14" i="22" s="1"/>
  <c r="B15" i="22" s="1"/>
  <c r="B16" i="22" s="1"/>
  <c r="B17" i="22" s="1"/>
  <c r="B18" i="22" s="1"/>
  <c r="B19" i="22" s="1"/>
  <c r="B20" i="22" s="1"/>
  <c r="B21" i="22" s="1"/>
  <c r="B22" i="22" s="1"/>
  <c r="B23" i="22" s="1"/>
  <c r="B24" i="22" s="1"/>
  <c r="B4" i="22"/>
  <c r="B3" i="22"/>
  <c r="B191" i="21"/>
  <c r="B190" i="21"/>
  <c r="B189" i="21"/>
  <c r="B188" i="21"/>
  <c r="B180" i="21" s="1"/>
  <c r="B187" i="21"/>
  <c r="B179" i="21" s="1"/>
  <c r="B186" i="21"/>
  <c r="B178" i="21" s="1"/>
  <c r="B170" i="21" s="1"/>
  <c r="B162" i="21" s="1"/>
  <c r="B154" i="21" s="1"/>
  <c r="B146" i="21" s="1"/>
  <c r="B138" i="21" s="1"/>
  <c r="B130" i="21" s="1"/>
  <c r="B122" i="21" s="1"/>
  <c r="B114" i="21" s="1"/>
  <c r="B185" i="21"/>
  <c r="B177" i="21" s="1"/>
  <c r="B169" i="21" s="1"/>
  <c r="B161" i="21" s="1"/>
  <c r="B153" i="21" s="1"/>
  <c r="B145" i="21" s="1"/>
  <c r="B137" i="21" s="1"/>
  <c r="B129" i="21" s="1"/>
  <c r="B121" i="21" s="1"/>
  <c r="B113" i="21" s="1"/>
  <c r="B184" i="21"/>
  <c r="B176" i="21" s="1"/>
  <c r="B183" i="21"/>
  <c r="B175" i="21" s="1"/>
  <c r="B167" i="21" s="1"/>
  <c r="B159" i="21" s="1"/>
  <c r="B182" i="21"/>
  <c r="B174" i="21" s="1"/>
  <c r="B166" i="21" s="1"/>
  <c r="B158" i="21" s="1"/>
  <c r="B150" i="21" s="1"/>
  <c r="B142" i="21" s="1"/>
  <c r="B181" i="21"/>
  <c r="B173" i="21"/>
  <c r="B165" i="21" s="1"/>
  <c r="B157" i="21" s="1"/>
  <c r="B149" i="21" s="1"/>
  <c r="B141" i="21" s="1"/>
  <c r="B133" i="21" s="1"/>
  <c r="B125" i="21" s="1"/>
  <c r="B117" i="21" s="1"/>
  <c r="B109" i="21" s="1"/>
  <c r="B172" i="21"/>
  <c r="B171" i="21"/>
  <c r="B163" i="21" s="1"/>
  <c r="B155" i="21" s="1"/>
  <c r="B168" i="21"/>
  <c r="B164" i="21"/>
  <c r="B156" i="21" s="1"/>
  <c r="B148" i="21" s="1"/>
  <c r="B140" i="21" s="1"/>
  <c r="B132" i="21" s="1"/>
  <c r="B124" i="21" s="1"/>
  <c r="B116" i="21" s="1"/>
  <c r="B108" i="21" s="1"/>
  <c r="B160" i="21"/>
  <c r="B152" i="21" s="1"/>
  <c r="B144" i="21" s="1"/>
  <c r="B136" i="21" s="1"/>
  <c r="B128" i="21" s="1"/>
  <c r="B120" i="21" s="1"/>
  <c r="B112" i="21" s="1"/>
  <c r="B151" i="21"/>
  <c r="B143" i="21" s="1"/>
  <c r="B135" i="21" s="1"/>
  <c r="B127" i="21" s="1"/>
  <c r="B119" i="21" s="1"/>
  <c r="B111" i="21" s="1"/>
  <c r="B147" i="21"/>
  <c r="B139" i="21" s="1"/>
  <c r="B131" i="21" s="1"/>
  <c r="B123" i="21" s="1"/>
  <c r="B115" i="21" s="1"/>
  <c r="B134" i="21"/>
  <c r="B126" i="21" s="1"/>
  <c r="B118" i="21" s="1"/>
  <c r="B110" i="21" s="1"/>
  <c r="B3" i="21"/>
  <c r="B4" i="21" s="1"/>
  <c r="B5" i="21" s="1"/>
  <c r="B6" i="21" s="1"/>
  <c r="B7" i="21" s="1"/>
  <c r="B8" i="21" s="1"/>
  <c r="B9" i="21" s="1"/>
  <c r="B10" i="21" s="1"/>
  <c r="B11" i="21" s="1"/>
  <c r="B12" i="21" s="1"/>
  <c r="B13" i="21" s="1"/>
  <c r="B14" i="21" s="1"/>
  <c r="B15" i="21" s="1"/>
  <c r="B16" i="21" s="1"/>
  <c r="B17" i="21" s="1"/>
  <c r="B18" i="21" s="1"/>
  <c r="B19" i="21" s="1"/>
  <c r="B20" i="21" s="1"/>
  <c r="B21" i="21" s="1"/>
  <c r="B22" i="21" s="1"/>
  <c r="B23" i="21" s="1"/>
  <c r="B190" i="20"/>
  <c r="B181" i="20" s="1"/>
  <c r="B189" i="20"/>
  <c r="B180" i="20" s="1"/>
  <c r="B171" i="20" s="1"/>
  <c r="B188" i="20"/>
  <c r="B179" i="20" s="1"/>
  <c r="B187" i="20"/>
  <c r="B178" i="20" s="1"/>
  <c r="B186" i="20"/>
  <c r="B177" i="20" s="1"/>
  <c r="B168" i="20" s="1"/>
  <c r="B159" i="20" s="1"/>
  <c r="B150" i="20" s="1"/>
  <c r="B141" i="20" s="1"/>
  <c r="B132" i="20" s="1"/>
  <c r="B123" i="20" s="1"/>
  <c r="B114" i="20" s="1"/>
  <c r="B185" i="20"/>
  <c r="B184" i="20"/>
  <c r="B183" i="20"/>
  <c r="B182" i="20"/>
  <c r="B173" i="20" s="1"/>
  <c r="B164" i="20" s="1"/>
  <c r="B155" i="20" s="1"/>
  <c r="B146" i="20" s="1"/>
  <c r="B137" i="20" s="1"/>
  <c r="B128" i="20" s="1"/>
  <c r="B119" i="20" s="1"/>
  <c r="B176" i="20"/>
  <c r="B167" i="20" s="1"/>
  <c r="B175" i="20"/>
  <c r="B166" i="20" s="1"/>
  <c r="B157" i="20" s="1"/>
  <c r="B148" i="20" s="1"/>
  <c r="B139" i="20" s="1"/>
  <c r="B174" i="20"/>
  <c r="B172" i="20"/>
  <c r="B170" i="20"/>
  <c r="B161" i="20" s="1"/>
  <c r="B169" i="20"/>
  <c r="B160" i="20" s="1"/>
  <c r="B151" i="20" s="1"/>
  <c r="B142" i="20" s="1"/>
  <c r="B133" i="20" s="1"/>
  <c r="B124" i="20" s="1"/>
  <c r="B115" i="20" s="1"/>
  <c r="B165" i="20"/>
  <c r="B163" i="20"/>
  <c r="B154" i="20" s="1"/>
  <c r="B145" i="20" s="1"/>
  <c r="B162" i="20"/>
  <c r="B153" i="20" s="1"/>
  <c r="B158" i="20"/>
  <c r="B149" i="20" s="1"/>
  <c r="B140" i="20" s="1"/>
  <c r="B131" i="20" s="1"/>
  <c r="B122" i="20" s="1"/>
  <c r="B113" i="20" s="1"/>
  <c r="B156" i="20"/>
  <c r="B147" i="20" s="1"/>
  <c r="B138" i="20" s="1"/>
  <c r="B129" i="20" s="1"/>
  <c r="B120" i="20" s="1"/>
  <c r="B152" i="20"/>
  <c r="B144" i="20"/>
  <c r="B135" i="20" s="1"/>
  <c r="B143" i="20"/>
  <c r="B134" i="20" s="1"/>
  <c r="B125" i="20" s="1"/>
  <c r="B116" i="20" s="1"/>
  <c r="B136" i="20"/>
  <c r="B127" i="20" s="1"/>
  <c r="B130" i="20"/>
  <c r="B121" i="20" s="1"/>
  <c r="B126" i="20"/>
  <c r="B118" i="20"/>
  <c r="B117" i="20"/>
  <c r="B6" i="20"/>
  <c r="B7" i="20" s="1"/>
  <c r="B8" i="20" s="1"/>
  <c r="B9" i="20" s="1"/>
  <c r="B10" i="20" s="1"/>
  <c r="B11" i="20" s="1"/>
  <c r="B12" i="20" s="1"/>
  <c r="B13" i="20" s="1"/>
  <c r="B14" i="20" s="1"/>
  <c r="B15" i="20" s="1"/>
  <c r="B16" i="20" s="1"/>
  <c r="B17" i="20" s="1"/>
  <c r="B18" i="20" s="1"/>
  <c r="B19" i="20" s="1"/>
  <c r="B20" i="20" s="1"/>
  <c r="B21" i="20" s="1"/>
  <c r="B22" i="20" s="1"/>
  <c r="B23" i="20" s="1"/>
  <c r="B24" i="20" s="1"/>
  <c r="B25" i="20" s="1"/>
  <c r="B26" i="20" s="1"/>
  <c r="B27" i="20" s="1"/>
  <c r="B4" i="20"/>
  <c r="B5" i="20" s="1"/>
  <c r="B3" i="20"/>
  <c r="B190" i="19"/>
  <c r="B181" i="19" s="1"/>
  <c r="B172" i="19" s="1"/>
  <c r="B163" i="19" s="1"/>
  <c r="B154" i="19" s="1"/>
  <c r="B189" i="19"/>
  <c r="B188" i="19"/>
  <c r="B179" i="19" s="1"/>
  <c r="B170" i="19" s="1"/>
  <c r="B161" i="19" s="1"/>
  <c r="B152" i="19" s="1"/>
  <c r="B187" i="19"/>
  <c r="B178" i="19" s="1"/>
  <c r="B169" i="19" s="1"/>
  <c r="B160" i="19" s="1"/>
  <c r="B151" i="19" s="1"/>
  <c r="B186" i="19"/>
  <c r="B185" i="19"/>
  <c r="B184" i="19"/>
  <c r="B183" i="19"/>
  <c r="B182" i="19"/>
  <c r="B173" i="19" s="1"/>
  <c r="B164" i="19" s="1"/>
  <c r="B155" i="19" s="1"/>
  <c r="B180" i="19"/>
  <c r="B177" i="19"/>
  <c r="B168" i="19" s="1"/>
  <c r="B159" i="19" s="1"/>
  <c r="B150" i="19" s="1"/>
  <c r="B176" i="19"/>
  <c r="B167" i="19" s="1"/>
  <c r="B175" i="19"/>
  <c r="B166" i="19" s="1"/>
  <c r="B157" i="19" s="1"/>
  <c r="B148" i="19" s="1"/>
  <c r="B174" i="19"/>
  <c r="B165" i="19" s="1"/>
  <c r="B156" i="19" s="1"/>
  <c r="B147" i="19" s="1"/>
  <c r="B171" i="19"/>
  <c r="B162" i="19"/>
  <c r="B153" i="19" s="1"/>
  <c r="B158" i="19"/>
  <c r="B149" i="19"/>
  <c r="B4" i="19"/>
  <c r="B5" i="19" s="1"/>
  <c r="B6" i="19" s="1"/>
  <c r="B7" i="19" s="1"/>
  <c r="B8" i="19" s="1"/>
  <c r="B9" i="19" s="1"/>
  <c r="B10" i="19" s="1"/>
  <c r="B11" i="19" s="1"/>
  <c r="B12" i="19" s="1"/>
  <c r="B13" i="19" s="1"/>
  <c r="B14" i="19" s="1"/>
  <c r="B15" i="19" s="1"/>
  <c r="B16" i="19" s="1"/>
  <c r="B17" i="19" s="1"/>
  <c r="B18" i="19" s="1"/>
  <c r="B19" i="19" s="1"/>
  <c r="B20" i="19" s="1"/>
  <c r="B21" i="19" s="1"/>
  <c r="B22" i="19" s="1"/>
  <c r="B23" i="19" s="1"/>
  <c r="B24" i="19" s="1"/>
  <c r="B25" i="19" s="1"/>
  <c r="B26" i="19" s="1"/>
  <c r="B27" i="19" s="1"/>
  <c r="B28" i="19" s="1"/>
  <c r="B29" i="19" s="1"/>
  <c r="B30" i="19" s="1"/>
  <c r="B31" i="19" s="1"/>
  <c r="B32" i="19" s="1"/>
  <c r="B33" i="19" s="1"/>
  <c r="B34" i="19" s="1"/>
  <c r="B35" i="19" s="1"/>
  <c r="B36" i="19" s="1"/>
  <c r="B37" i="19" s="1"/>
  <c r="B38" i="19" s="1"/>
  <c r="B39" i="19" s="1"/>
  <c r="B40" i="19" s="1"/>
  <c r="B41" i="19" s="1"/>
  <c r="B42" i="19" s="1"/>
  <c r="B43" i="19" s="1"/>
  <c r="B44" i="19" s="1"/>
  <c r="B45" i="19" s="1"/>
  <c r="B46" i="19" s="1"/>
  <c r="B47" i="19" s="1"/>
  <c r="B48" i="19" s="1"/>
  <c r="B49" i="19" s="1"/>
  <c r="B50" i="19" s="1"/>
  <c r="B51" i="19" s="1"/>
  <c r="B52" i="19" s="1"/>
  <c r="B53" i="19" s="1"/>
  <c r="B54" i="19" s="1"/>
  <c r="B55" i="19" s="1"/>
  <c r="B56" i="19" s="1"/>
  <c r="B57" i="19" s="1"/>
  <c r="B58" i="19" s="1"/>
  <c r="B59" i="19" s="1"/>
  <c r="B60" i="19" s="1"/>
  <c r="B61" i="19" s="1"/>
  <c r="B3" i="19"/>
  <c r="B191" i="18"/>
  <c r="B190" i="18"/>
  <c r="B182" i="18" s="1"/>
  <c r="B174" i="18" s="1"/>
  <c r="B166" i="18" s="1"/>
  <c r="B158" i="18" s="1"/>
  <c r="B150" i="18" s="1"/>
  <c r="B189" i="18"/>
  <c r="B181" i="18" s="1"/>
  <c r="B173" i="18" s="1"/>
  <c r="B188" i="18"/>
  <c r="B187" i="18"/>
  <c r="B186" i="18"/>
  <c r="B185" i="18"/>
  <c r="B184" i="18"/>
  <c r="B183" i="18"/>
  <c r="B175" i="18" s="1"/>
  <c r="B167" i="18" s="1"/>
  <c r="B180" i="18"/>
  <c r="B172" i="18" s="1"/>
  <c r="B179" i="18"/>
  <c r="B171" i="18" s="1"/>
  <c r="B163" i="18" s="1"/>
  <c r="B155" i="18" s="1"/>
  <c r="B147" i="18" s="1"/>
  <c r="B178" i="18"/>
  <c r="B170" i="18" s="1"/>
  <c r="B162" i="18" s="1"/>
  <c r="B154" i="18" s="1"/>
  <c r="B146" i="18" s="1"/>
  <c r="B177" i="18"/>
  <c r="B176" i="18"/>
  <c r="B168" i="18" s="1"/>
  <c r="B160" i="18" s="1"/>
  <c r="B152" i="18" s="1"/>
  <c r="B169" i="18"/>
  <c r="B161" i="18" s="1"/>
  <c r="B153" i="18" s="1"/>
  <c r="B165" i="18"/>
  <c r="B157" i="18" s="1"/>
  <c r="B149" i="18" s="1"/>
  <c r="B164" i="18"/>
  <c r="B156" i="18" s="1"/>
  <c r="B159" i="18"/>
  <c r="B151" i="18" s="1"/>
  <c r="B148" i="18"/>
  <c r="B3" i="18"/>
  <c r="B4" i="18" s="1"/>
  <c r="B5" i="18" s="1"/>
  <c r="B6" i="18" s="1"/>
  <c r="B7" i="18" s="1"/>
  <c r="B8" i="18" s="1"/>
  <c r="B9" i="18" s="1"/>
  <c r="B10" i="18" s="1"/>
  <c r="B11" i="18" s="1"/>
  <c r="B12" i="18" s="1"/>
  <c r="B13" i="18" s="1"/>
  <c r="B14" i="18" s="1"/>
  <c r="B15" i="18" s="1"/>
  <c r="B16" i="18" s="1"/>
  <c r="B17" i="18" s="1"/>
  <c r="B18" i="18" s="1"/>
  <c r="B19" i="18" s="1"/>
  <c r="B20" i="18" s="1"/>
  <c r="B21" i="18" s="1"/>
  <c r="B22" i="18" s="1"/>
  <c r="B23" i="18" s="1"/>
  <c r="B24" i="18" s="1"/>
  <c r="B25" i="18" s="1"/>
  <c r="B26" i="18" s="1"/>
  <c r="B27" i="18" s="1"/>
  <c r="B28" i="18" s="1"/>
  <c r="B29" i="18" s="1"/>
  <c r="B30" i="18" s="1"/>
  <c r="B31" i="18" s="1"/>
  <c r="B32" i="18" s="1"/>
  <c r="B33" i="18" s="1"/>
  <c r="B34" i="18" s="1"/>
  <c r="B35" i="18" s="1"/>
  <c r="B36" i="18" s="1"/>
  <c r="B37" i="18" s="1"/>
  <c r="B38" i="18" s="1"/>
  <c r="B39" i="18" s="1"/>
  <c r="B40" i="18" s="1"/>
  <c r="B41" i="18" s="1"/>
  <c r="B42" i="18" s="1"/>
  <c r="B43" i="18" s="1"/>
  <c r="B44" i="18" s="1"/>
  <c r="B45" i="18" s="1"/>
  <c r="B46" i="18" s="1"/>
  <c r="B47" i="18" s="1"/>
  <c r="B48" i="18" s="1"/>
  <c r="B49" i="18" s="1"/>
  <c r="B50" i="18" s="1"/>
  <c r="B51" i="18" s="1"/>
  <c r="B52" i="18" s="1"/>
  <c r="B53" i="18" s="1"/>
  <c r="B54" i="18" s="1"/>
  <c r="B55" i="18" s="1"/>
  <c r="B56" i="18" s="1"/>
  <c r="B57" i="18" s="1"/>
  <c r="B58" i="18" s="1"/>
  <c r="B59" i="18" s="1"/>
  <c r="B60" i="18" s="1"/>
  <c r="B61" i="18" s="1"/>
  <c r="B191" i="17"/>
  <c r="B190" i="17"/>
  <c r="B182" i="17" s="1"/>
  <c r="B174" i="17" s="1"/>
  <c r="B189" i="17"/>
  <c r="B188" i="17"/>
  <c r="B187" i="17"/>
  <c r="B179" i="17" s="1"/>
  <c r="B171" i="17" s="1"/>
  <c r="B186" i="17"/>
  <c r="B185" i="17"/>
  <c r="B184" i="17"/>
  <c r="B183" i="17"/>
  <c r="B175" i="17" s="1"/>
  <c r="B167" i="17" s="1"/>
  <c r="B181" i="17"/>
  <c r="B173" i="17" s="1"/>
  <c r="B180" i="17"/>
  <c r="B178" i="17"/>
  <c r="B170" i="17" s="1"/>
  <c r="B177" i="17"/>
  <c r="B176" i="17"/>
  <c r="B172" i="17"/>
  <c r="B169" i="17"/>
  <c r="B168" i="17"/>
  <c r="B4" i="17"/>
  <c r="B5" i="17" s="1"/>
  <c r="B6" i="17" s="1"/>
  <c r="B7" i="17" s="1"/>
  <c r="B8" i="17" s="1"/>
  <c r="B9" i="17" s="1"/>
  <c r="B10" i="17" s="1"/>
  <c r="B11" i="17" s="1"/>
  <c r="B12" i="17" s="1"/>
  <c r="B13" i="17" s="1"/>
  <c r="B14" i="17" s="1"/>
  <c r="B15" i="17" s="1"/>
  <c r="B16" i="17" s="1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B27" i="17" s="1"/>
  <c r="B28" i="17" s="1"/>
  <c r="B29" i="17" s="1"/>
  <c r="B30" i="17" s="1"/>
  <c r="B31" i="17" s="1"/>
  <c r="B32" i="17" s="1"/>
  <c r="B33" i="17" s="1"/>
  <c r="B34" i="17" s="1"/>
  <c r="B35" i="17" s="1"/>
  <c r="B36" i="17" s="1"/>
  <c r="B37" i="17" s="1"/>
  <c r="B38" i="17" s="1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1" i="17" s="1"/>
  <c r="B62" i="17" s="1"/>
  <c r="B63" i="17" s="1"/>
  <c r="B64" i="17" s="1"/>
  <c r="B65" i="17" s="1"/>
  <c r="B66" i="17" s="1"/>
  <c r="B67" i="17" s="1"/>
  <c r="B68" i="17" s="1"/>
  <c r="B69" i="17" s="1"/>
  <c r="B70" i="17" s="1"/>
  <c r="B71" i="17" s="1"/>
  <c r="B72" i="17" s="1"/>
  <c r="B73" i="17" s="1"/>
  <c r="B74" i="17" s="1"/>
  <c r="B75" i="17" s="1"/>
  <c r="B76" i="17" s="1"/>
  <c r="B77" i="17" s="1"/>
  <c r="B78" i="17" s="1"/>
  <c r="B79" i="17" s="1"/>
  <c r="B80" i="17" s="1"/>
  <c r="B81" i="17" s="1"/>
  <c r="B82" i="17" s="1"/>
  <c r="B3" i="17"/>
  <c r="B190" i="16"/>
  <c r="B189" i="16"/>
  <c r="B188" i="16"/>
  <c r="B187" i="16"/>
  <c r="B186" i="16"/>
  <c r="B185" i="16"/>
  <c r="B6" i="16"/>
  <c r="B7" i="16" s="1"/>
  <c r="B8" i="16" s="1"/>
  <c r="B9" i="16" s="1"/>
  <c r="B10" i="16" s="1"/>
  <c r="B11" i="16" s="1"/>
  <c r="B12" i="16" s="1"/>
  <c r="B13" i="16" s="1"/>
  <c r="B14" i="16" s="1"/>
  <c r="B15" i="16" s="1"/>
  <c r="B16" i="16" s="1"/>
  <c r="B17" i="16" s="1"/>
  <c r="B18" i="16" s="1"/>
  <c r="B19" i="16" s="1"/>
  <c r="B20" i="16" s="1"/>
  <c r="B21" i="16" s="1"/>
  <c r="B22" i="16" s="1"/>
  <c r="B23" i="16" s="1"/>
  <c r="B24" i="16" s="1"/>
  <c r="B25" i="16" s="1"/>
  <c r="B26" i="16" s="1"/>
  <c r="B27" i="16" s="1"/>
  <c r="B28" i="16" s="1"/>
  <c r="B29" i="16" s="1"/>
  <c r="B30" i="16" s="1"/>
  <c r="B31" i="16" s="1"/>
  <c r="B32" i="16" s="1"/>
  <c r="B33" i="16" s="1"/>
  <c r="B34" i="16" s="1"/>
  <c r="B35" i="16" s="1"/>
  <c r="B36" i="16" s="1"/>
  <c r="B37" i="16" s="1"/>
  <c r="B38" i="16" s="1"/>
  <c r="B39" i="16" s="1"/>
  <c r="B40" i="16" s="1"/>
  <c r="B41" i="16" s="1"/>
  <c r="B42" i="16" s="1"/>
  <c r="B43" i="16" s="1"/>
  <c r="B44" i="16" s="1"/>
  <c r="B45" i="16" s="1"/>
  <c r="B46" i="16" s="1"/>
  <c r="B47" i="16" s="1"/>
  <c r="B48" i="16" s="1"/>
  <c r="B49" i="16" s="1"/>
  <c r="B50" i="16" s="1"/>
  <c r="B51" i="16" s="1"/>
  <c r="B52" i="16" s="1"/>
  <c r="B53" i="16" s="1"/>
  <c r="B54" i="16" s="1"/>
  <c r="B55" i="16" s="1"/>
  <c r="B56" i="16" s="1"/>
  <c r="B57" i="16" s="1"/>
  <c r="B58" i="16" s="1"/>
  <c r="B59" i="16" s="1"/>
  <c r="B60" i="16" s="1"/>
  <c r="B61" i="16" s="1"/>
  <c r="B62" i="16" s="1"/>
  <c r="B63" i="16" s="1"/>
  <c r="B64" i="16" s="1"/>
  <c r="B65" i="16" s="1"/>
  <c r="B66" i="16" s="1"/>
  <c r="B67" i="16" s="1"/>
  <c r="B68" i="16" s="1"/>
  <c r="B69" i="16" s="1"/>
  <c r="B70" i="16" s="1"/>
  <c r="B71" i="16" s="1"/>
  <c r="B72" i="16" s="1"/>
  <c r="B73" i="16" s="1"/>
  <c r="B74" i="16" s="1"/>
  <c r="B75" i="16" s="1"/>
  <c r="B76" i="16" s="1"/>
  <c r="B77" i="16" s="1"/>
  <c r="B78" i="16" s="1"/>
  <c r="B79" i="16" s="1"/>
  <c r="B80" i="16" s="1"/>
  <c r="B81" i="16" s="1"/>
  <c r="B82" i="16" s="1"/>
  <c r="B83" i="16" s="1"/>
  <c r="B84" i="16" s="1"/>
  <c r="B85" i="16" s="1"/>
  <c r="B86" i="16" s="1"/>
  <c r="B87" i="16" s="1"/>
  <c r="B88" i="16" s="1"/>
  <c r="B89" i="16" s="1"/>
  <c r="B90" i="16" s="1"/>
  <c r="B91" i="16" s="1"/>
  <c r="B92" i="16" s="1"/>
  <c r="B93" i="16" s="1"/>
  <c r="B94" i="16" s="1"/>
  <c r="B95" i="16" s="1"/>
  <c r="B96" i="16" s="1"/>
  <c r="B97" i="16" s="1"/>
  <c r="B98" i="16" s="1"/>
  <c r="B99" i="16" s="1"/>
  <c r="B100" i="16" s="1"/>
  <c r="B3" i="16"/>
  <c r="B4" i="16" s="1"/>
  <c r="B5" i="16" s="1"/>
  <c r="B190" i="15"/>
  <c r="B189" i="15"/>
  <c r="B188" i="15"/>
  <c r="B187" i="15"/>
  <c r="B186" i="15"/>
  <c r="B185" i="15"/>
  <c r="B176" i="15" s="1"/>
  <c r="B167" i="15" s="1"/>
  <c r="B184" i="15"/>
  <c r="B175" i="15" s="1"/>
  <c r="B183" i="15"/>
  <c r="B182" i="15"/>
  <c r="B181" i="15"/>
  <c r="B180" i="15"/>
  <c r="B179" i="15"/>
  <c r="B170" i="15" s="1"/>
  <c r="B178" i="15"/>
  <c r="B169" i="15" s="1"/>
  <c r="B177" i="15"/>
  <c r="B168" i="15" s="1"/>
  <c r="B174" i="15"/>
  <c r="B165" i="15" s="1"/>
  <c r="B173" i="15"/>
  <c r="B172" i="15"/>
  <c r="B171" i="15"/>
  <c r="B166" i="15"/>
  <c r="B164" i="15"/>
  <c r="B163" i="15"/>
  <c r="B7" i="15"/>
  <c r="B8" i="15" s="1"/>
  <c r="B9" i="15" s="1"/>
  <c r="B10" i="15" s="1"/>
  <c r="B11" i="15" s="1"/>
  <c r="B12" i="15" s="1"/>
  <c r="B13" i="15" s="1"/>
  <c r="B14" i="15" s="1"/>
  <c r="B15" i="15" s="1"/>
  <c r="B16" i="15" s="1"/>
  <c r="B17" i="15" s="1"/>
  <c r="B18" i="15" s="1"/>
  <c r="B19" i="15" s="1"/>
  <c r="B20" i="15" s="1"/>
  <c r="B21" i="15" s="1"/>
  <c r="B22" i="15" s="1"/>
  <c r="B23" i="15" s="1"/>
  <c r="B24" i="15" s="1"/>
  <c r="B25" i="15" s="1"/>
  <c r="B26" i="15" s="1"/>
  <c r="B27" i="15" s="1"/>
  <c r="B28" i="15" s="1"/>
  <c r="B29" i="15" s="1"/>
  <c r="B30" i="15" s="1"/>
  <c r="B31" i="15" s="1"/>
  <c r="B32" i="15" s="1"/>
  <c r="B33" i="15" s="1"/>
  <c r="B34" i="15" s="1"/>
  <c r="B35" i="15" s="1"/>
  <c r="B36" i="15" s="1"/>
  <c r="B37" i="15" s="1"/>
  <c r="B38" i="15" s="1"/>
  <c r="B39" i="15" s="1"/>
  <c r="B40" i="15" s="1"/>
  <c r="B41" i="15" s="1"/>
  <c r="B42" i="15" s="1"/>
  <c r="B43" i="15" s="1"/>
  <c r="B44" i="15" s="1"/>
  <c r="B45" i="15" s="1"/>
  <c r="B46" i="15" s="1"/>
  <c r="B47" i="15" s="1"/>
  <c r="B48" i="15" s="1"/>
  <c r="B49" i="15" s="1"/>
  <c r="B50" i="15" s="1"/>
  <c r="B51" i="15" s="1"/>
  <c r="B52" i="15" s="1"/>
  <c r="B53" i="15" s="1"/>
  <c r="B54" i="15" s="1"/>
  <c r="B55" i="15" s="1"/>
  <c r="B56" i="15" s="1"/>
  <c r="B57" i="15" s="1"/>
  <c r="B58" i="15" s="1"/>
  <c r="B59" i="15" s="1"/>
  <c r="B60" i="15" s="1"/>
  <c r="B61" i="15" s="1"/>
  <c r="B62" i="15" s="1"/>
  <c r="B63" i="15" s="1"/>
  <c r="B64" i="15" s="1"/>
  <c r="B65" i="15" s="1"/>
  <c r="B66" i="15" s="1"/>
  <c r="B67" i="15" s="1"/>
  <c r="B68" i="15" s="1"/>
  <c r="B69" i="15" s="1"/>
  <c r="B70" i="15" s="1"/>
  <c r="B71" i="15" s="1"/>
  <c r="B72" i="15" s="1"/>
  <c r="B73" i="15" s="1"/>
  <c r="B74" i="15" s="1"/>
  <c r="B75" i="15" s="1"/>
  <c r="B76" i="15" s="1"/>
  <c r="B77" i="15" s="1"/>
  <c r="B78" i="15" s="1"/>
  <c r="B79" i="15" s="1"/>
  <c r="B80" i="15" s="1"/>
  <c r="B81" i="15" s="1"/>
  <c r="B82" i="15" s="1"/>
  <c r="B83" i="15" s="1"/>
  <c r="B84" i="15" s="1"/>
  <c r="B85" i="15" s="1"/>
  <c r="B86" i="15" s="1"/>
  <c r="B87" i="15" s="1"/>
  <c r="B88" i="15" s="1"/>
  <c r="B89" i="15" s="1"/>
  <c r="B90" i="15" s="1"/>
  <c r="B91" i="15" s="1"/>
  <c r="B92" i="15" s="1"/>
  <c r="B93" i="15" s="1"/>
  <c r="B94" i="15" s="1"/>
  <c r="B95" i="15" s="1"/>
  <c r="B96" i="15" s="1"/>
  <c r="B97" i="15" s="1"/>
  <c r="B98" i="15" s="1"/>
  <c r="B99" i="15" s="1"/>
  <c r="B100" i="15" s="1"/>
  <c r="B101" i="15" s="1"/>
  <c r="B4" i="15"/>
  <c r="B5" i="15" s="1"/>
  <c r="B6" i="15" s="1"/>
  <c r="B3" i="15"/>
  <c r="B190" i="14"/>
  <c r="B189" i="14"/>
  <c r="B188" i="14"/>
  <c r="B179" i="14" s="1"/>
  <c r="B170" i="14" s="1"/>
  <c r="B187" i="14"/>
  <c r="B178" i="14" s="1"/>
  <c r="B169" i="14" s="1"/>
  <c r="B186" i="14"/>
  <c r="B177" i="14" s="1"/>
  <c r="B168" i="14" s="1"/>
  <c r="B185" i="14"/>
  <c r="B176" i="14" s="1"/>
  <c r="B167" i="14" s="1"/>
  <c r="B184" i="14"/>
  <c r="B183" i="14"/>
  <c r="B174" i="14" s="1"/>
  <c r="B165" i="14" s="1"/>
  <c r="B182" i="14"/>
  <c r="B181" i="14"/>
  <c r="B180" i="14"/>
  <c r="B171" i="14" s="1"/>
  <c r="B175" i="14"/>
  <c r="B173" i="14"/>
  <c r="B172" i="14"/>
  <c r="B166" i="14"/>
  <c r="B9" i="14"/>
  <c r="B10" i="14" s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B24" i="14" s="1"/>
  <c r="B25" i="14" s="1"/>
  <c r="B26" i="14" s="1"/>
  <c r="B27" i="14" s="1"/>
  <c r="B28" i="14" s="1"/>
  <c r="B29" i="14" s="1"/>
  <c r="B30" i="14" s="1"/>
  <c r="B31" i="14" s="1"/>
  <c r="B32" i="14" s="1"/>
  <c r="B33" i="14" s="1"/>
  <c r="B34" i="14" s="1"/>
  <c r="B35" i="14" s="1"/>
  <c r="B36" i="14" s="1"/>
  <c r="B37" i="14" s="1"/>
  <c r="B38" i="14" s="1"/>
  <c r="B39" i="14" s="1"/>
  <c r="B40" i="14" s="1"/>
  <c r="B41" i="14" s="1"/>
  <c r="B42" i="14" s="1"/>
  <c r="B43" i="14" s="1"/>
  <c r="B44" i="14" s="1"/>
  <c r="B45" i="14" s="1"/>
  <c r="B46" i="14" s="1"/>
  <c r="B47" i="14" s="1"/>
  <c r="B48" i="14" s="1"/>
  <c r="B49" i="14" s="1"/>
  <c r="B50" i="14" s="1"/>
  <c r="B51" i="14" s="1"/>
  <c r="B52" i="14" s="1"/>
  <c r="B53" i="14" s="1"/>
  <c r="B54" i="14" s="1"/>
  <c r="B55" i="14" s="1"/>
  <c r="B56" i="14" s="1"/>
  <c r="B57" i="14" s="1"/>
  <c r="B58" i="14" s="1"/>
  <c r="B59" i="14" s="1"/>
  <c r="B60" i="14" s="1"/>
  <c r="B61" i="14" s="1"/>
  <c r="B62" i="14" s="1"/>
  <c r="B63" i="14" s="1"/>
  <c r="B64" i="14" s="1"/>
  <c r="B65" i="14" s="1"/>
  <c r="B66" i="14" s="1"/>
  <c r="B67" i="14" s="1"/>
  <c r="B68" i="14" s="1"/>
  <c r="B69" i="14" s="1"/>
  <c r="B70" i="14" s="1"/>
  <c r="B71" i="14" s="1"/>
  <c r="B72" i="14" s="1"/>
  <c r="B73" i="14" s="1"/>
  <c r="B74" i="14" s="1"/>
  <c r="B75" i="14" s="1"/>
  <c r="B76" i="14" s="1"/>
  <c r="B77" i="14" s="1"/>
  <c r="B78" i="14" s="1"/>
  <c r="B79" i="14" s="1"/>
  <c r="B80" i="14" s="1"/>
  <c r="B81" i="14" s="1"/>
  <c r="B82" i="14" s="1"/>
  <c r="B83" i="14" s="1"/>
  <c r="B84" i="14" s="1"/>
  <c r="B85" i="14" s="1"/>
  <c r="B86" i="14" s="1"/>
  <c r="B87" i="14" s="1"/>
  <c r="B88" i="14" s="1"/>
  <c r="B89" i="14" s="1"/>
  <c r="B90" i="14" s="1"/>
  <c r="B91" i="14" s="1"/>
  <c r="B92" i="14" s="1"/>
  <c r="B93" i="14" s="1"/>
  <c r="B94" i="14" s="1"/>
  <c r="B95" i="14" s="1"/>
  <c r="B96" i="14" s="1"/>
  <c r="B97" i="14" s="1"/>
  <c r="B98" i="14" s="1"/>
  <c r="B99" i="14" s="1"/>
  <c r="B100" i="14" s="1"/>
  <c r="B101" i="14" s="1"/>
  <c r="B102" i="14" s="1"/>
  <c r="B103" i="14" s="1"/>
  <c r="B104" i="14" s="1"/>
  <c r="B105" i="14" s="1"/>
  <c r="B106" i="14" s="1"/>
  <c r="B107" i="14" s="1"/>
  <c r="B108" i="14" s="1"/>
  <c r="B109" i="14" s="1"/>
  <c r="B110" i="14" s="1"/>
  <c r="B111" i="14" s="1"/>
  <c r="B112" i="14" s="1"/>
  <c r="B113" i="14" s="1"/>
  <c r="B114" i="14" s="1"/>
  <c r="B115" i="14" s="1"/>
  <c r="B116" i="14" s="1"/>
  <c r="B117" i="14" s="1"/>
  <c r="B118" i="14" s="1"/>
  <c r="B119" i="14" s="1"/>
  <c r="B120" i="14" s="1"/>
  <c r="B121" i="14" s="1"/>
  <c r="B122" i="14" s="1"/>
  <c r="B123" i="14" s="1"/>
  <c r="B124" i="14" s="1"/>
  <c r="B7" i="14"/>
  <c r="B8" i="14" s="1"/>
  <c r="B3" i="14"/>
  <c r="B4" i="14" s="1"/>
  <c r="B5" i="14" s="1"/>
  <c r="B6" i="14" s="1"/>
  <c r="B190" i="13"/>
  <c r="B181" i="13" s="1"/>
  <c r="B189" i="13"/>
  <c r="B188" i="13"/>
  <c r="B179" i="13" s="1"/>
  <c r="B170" i="13" s="1"/>
  <c r="B161" i="13" s="1"/>
  <c r="B152" i="13" s="1"/>
  <c r="B187" i="13"/>
  <c r="B178" i="13" s="1"/>
  <c r="B169" i="13" s="1"/>
  <c r="B160" i="13" s="1"/>
  <c r="B151" i="13" s="1"/>
  <c r="B186" i="13"/>
  <c r="B177" i="13" s="1"/>
  <c r="B168" i="13" s="1"/>
  <c r="B185" i="13"/>
  <c r="B184" i="13"/>
  <c r="B183" i="13"/>
  <c r="B182" i="13"/>
  <c r="B180" i="13"/>
  <c r="B176" i="13"/>
  <c r="B167" i="13" s="1"/>
  <c r="B158" i="13" s="1"/>
  <c r="B149" i="13" s="1"/>
  <c r="B175" i="13"/>
  <c r="B166" i="13" s="1"/>
  <c r="B157" i="13" s="1"/>
  <c r="B148" i="13" s="1"/>
  <c r="B174" i="13"/>
  <c r="B165" i="13" s="1"/>
  <c r="B156" i="13" s="1"/>
  <c r="B147" i="13" s="1"/>
  <c r="B173" i="13"/>
  <c r="B164" i="13" s="1"/>
  <c r="B172" i="13"/>
  <c r="B163" i="13" s="1"/>
  <c r="B154" i="13" s="1"/>
  <c r="B145" i="13" s="1"/>
  <c r="B171" i="13"/>
  <c r="B162" i="13"/>
  <c r="B159" i="13"/>
  <c r="B150" i="13" s="1"/>
  <c r="B155" i="13"/>
  <c r="B153" i="13"/>
  <c r="B146" i="13"/>
  <c r="B5" i="13"/>
  <c r="B6" i="13" s="1"/>
  <c r="B7" i="13" s="1"/>
  <c r="B8" i="13" s="1"/>
  <c r="B9" i="13" s="1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B41" i="13" s="1"/>
  <c r="B42" i="13" s="1"/>
  <c r="B43" i="13" s="1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B54" i="13" s="1"/>
  <c r="B55" i="13" s="1"/>
  <c r="B56" i="13" s="1"/>
  <c r="B57" i="13" s="1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B68" i="13" s="1"/>
  <c r="B69" i="13" s="1"/>
  <c r="B70" i="13" s="1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B81" i="13" s="1"/>
  <c r="B82" i="13" s="1"/>
  <c r="B83" i="13" s="1"/>
  <c r="B84" i="13" s="1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B95" i="13" s="1"/>
  <c r="B96" i="13" s="1"/>
  <c r="B97" i="13" s="1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B108" i="13" s="1"/>
  <c r="B109" i="13" s="1"/>
  <c r="B110" i="13" s="1"/>
  <c r="B111" i="13" s="1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B122" i="13" s="1"/>
  <c r="B123" i="13" s="1"/>
  <c r="B124" i="13" s="1"/>
  <c r="B4" i="13"/>
  <c r="B3" i="13"/>
  <c r="B3" i="12"/>
  <c r="B4" i="12" s="1"/>
  <c r="B5" i="12" s="1"/>
  <c r="B6" i="12" s="1"/>
  <c r="B7" i="12" s="1"/>
  <c r="B8" i="12" s="1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B24" i="12" s="1"/>
  <c r="B25" i="12" s="1"/>
  <c r="B26" i="12" s="1"/>
  <c r="B27" i="12" s="1"/>
  <c r="B28" i="12" s="1"/>
  <c r="B29" i="12" s="1"/>
  <c r="B30" i="12" s="1"/>
  <c r="B31" i="12" s="1"/>
  <c r="B32" i="12" s="1"/>
  <c r="B33" i="12" s="1"/>
  <c r="B34" i="12" s="1"/>
  <c r="B35" i="12" s="1"/>
  <c r="B36" i="12" s="1"/>
  <c r="B37" i="12" s="1"/>
  <c r="B38" i="12" s="1"/>
  <c r="B39" i="12" s="1"/>
  <c r="B40" i="12" s="1"/>
  <c r="B41" i="12" s="1"/>
  <c r="B42" i="12" s="1"/>
  <c r="B43" i="12" s="1"/>
  <c r="B44" i="12" s="1"/>
  <c r="B45" i="12" s="1"/>
  <c r="B46" i="12" s="1"/>
  <c r="B47" i="12" s="1"/>
  <c r="B48" i="12" s="1"/>
  <c r="B49" i="12" s="1"/>
  <c r="B50" i="12" s="1"/>
  <c r="B51" i="12" s="1"/>
  <c r="B52" i="12" s="1"/>
  <c r="B53" i="12" s="1"/>
  <c r="B54" i="12" s="1"/>
  <c r="B55" i="12" s="1"/>
  <c r="B56" i="12" s="1"/>
  <c r="B57" i="12" s="1"/>
  <c r="B58" i="12" s="1"/>
  <c r="B59" i="12" s="1"/>
  <c r="B60" i="12" s="1"/>
  <c r="B61" i="12" s="1"/>
  <c r="B62" i="12" s="1"/>
  <c r="B63" i="12" s="1"/>
  <c r="B64" i="12" s="1"/>
  <c r="B65" i="12" s="1"/>
  <c r="B66" i="12" s="1"/>
  <c r="B67" i="12" s="1"/>
  <c r="B68" i="12" s="1"/>
  <c r="B69" i="12" s="1"/>
  <c r="B70" i="12" s="1"/>
  <c r="B71" i="12" s="1"/>
  <c r="B72" i="12" s="1"/>
  <c r="B73" i="12" s="1"/>
  <c r="B74" i="12" s="1"/>
  <c r="B75" i="12" s="1"/>
  <c r="B76" i="12" s="1"/>
  <c r="B77" i="12" s="1"/>
  <c r="B78" i="12" s="1"/>
  <c r="B79" i="12" s="1"/>
  <c r="B80" i="12" s="1"/>
  <c r="B81" i="12" s="1"/>
  <c r="B82" i="12" s="1"/>
  <c r="B83" i="12" s="1"/>
  <c r="B84" i="12" s="1"/>
  <c r="B85" i="12" s="1"/>
  <c r="B86" i="12" s="1"/>
  <c r="B87" i="12" s="1"/>
  <c r="B88" i="12" s="1"/>
  <c r="B89" i="12" s="1"/>
  <c r="B90" i="12" s="1"/>
  <c r="B91" i="12" s="1"/>
  <c r="B92" i="12" s="1"/>
  <c r="B93" i="12" s="1"/>
  <c r="B94" i="12" s="1"/>
  <c r="B95" i="12" s="1"/>
  <c r="B96" i="12" s="1"/>
  <c r="B97" i="12" s="1"/>
  <c r="B98" i="12" s="1"/>
  <c r="B99" i="12" s="1"/>
  <c r="B100" i="12" s="1"/>
  <c r="B101" i="12" s="1"/>
  <c r="B102" i="12" s="1"/>
  <c r="B103" i="12" s="1"/>
  <c r="B104" i="12" s="1"/>
  <c r="B105" i="12" s="1"/>
  <c r="B106" i="12" s="1"/>
  <c r="B107" i="12" s="1"/>
  <c r="B108" i="12" s="1"/>
  <c r="B109" i="12" s="1"/>
  <c r="B110" i="12" s="1"/>
  <c r="B111" i="12" s="1"/>
  <c r="B112" i="12" s="1"/>
  <c r="B113" i="12" s="1"/>
  <c r="B114" i="12" s="1"/>
  <c r="B115" i="12" s="1"/>
  <c r="B116" i="12" s="1"/>
  <c r="B117" i="12" s="1"/>
  <c r="B118" i="12" s="1"/>
  <c r="B119" i="12" s="1"/>
  <c r="B120" i="12" s="1"/>
  <c r="B121" i="12" s="1"/>
  <c r="B122" i="12" s="1"/>
  <c r="B123" i="12" s="1"/>
  <c r="B124" i="12" s="1"/>
  <c r="B125" i="12" s="1"/>
  <c r="B126" i="12" s="1"/>
  <c r="B127" i="12" s="1"/>
  <c r="B128" i="12" s="1"/>
  <c r="B129" i="12" s="1"/>
  <c r="B130" i="12" s="1"/>
  <c r="B131" i="12" s="1"/>
  <c r="B132" i="12" s="1"/>
  <c r="B133" i="12" s="1"/>
  <c r="B134" i="12" s="1"/>
  <c r="B135" i="12" s="1"/>
  <c r="B136" i="12" s="1"/>
  <c r="B137" i="12" s="1"/>
  <c r="B138" i="12" s="1"/>
  <c r="B139" i="12" s="1"/>
  <c r="B140" i="12" s="1"/>
  <c r="B141" i="12" s="1"/>
  <c r="B142" i="12" s="1"/>
  <c r="B143" i="12" s="1"/>
  <c r="B144" i="12" s="1"/>
  <c r="B145" i="12" s="1"/>
  <c r="B146" i="12" s="1"/>
  <c r="B147" i="12" s="1"/>
  <c r="B148" i="12" s="1"/>
  <c r="B149" i="12" s="1"/>
  <c r="B150" i="12" s="1"/>
  <c r="B151" i="12" s="1"/>
  <c r="B152" i="12" s="1"/>
  <c r="B153" i="12" s="1"/>
  <c r="B154" i="12" s="1"/>
  <c r="B155" i="12" s="1"/>
  <c r="B156" i="12" s="1"/>
  <c r="B157" i="12" s="1"/>
  <c r="B158" i="12" s="1"/>
  <c r="B159" i="12" s="1"/>
  <c r="B160" i="12" s="1"/>
  <c r="B161" i="12" s="1"/>
  <c r="B162" i="12" s="1"/>
  <c r="B163" i="12" s="1"/>
  <c r="B164" i="12" s="1"/>
  <c r="B165" i="12" s="1"/>
  <c r="B166" i="12" s="1"/>
  <c r="B167" i="12" s="1"/>
  <c r="B168" i="12" s="1"/>
  <c r="B169" i="12" s="1"/>
  <c r="B170" i="12" s="1"/>
  <c r="B171" i="12" s="1"/>
  <c r="B172" i="12" s="1"/>
  <c r="B173" i="12" s="1"/>
  <c r="B174" i="12" s="1"/>
  <c r="B175" i="12" s="1"/>
  <c r="B176" i="12" s="1"/>
  <c r="B177" i="12" s="1"/>
  <c r="B178" i="12" s="1"/>
  <c r="B179" i="12" s="1"/>
  <c r="B180" i="12" s="1"/>
  <c r="B181" i="12" s="1"/>
  <c r="B182" i="12" s="1"/>
  <c r="B183" i="12" s="1"/>
  <c r="B184" i="12" s="1"/>
  <c r="B185" i="12" s="1"/>
  <c r="B186" i="12" s="1"/>
  <c r="B187" i="12" s="1"/>
  <c r="B188" i="12" s="1"/>
  <c r="B189" i="12" s="1"/>
  <c r="B190" i="12" s="1"/>
  <c r="B191" i="12" s="1"/>
  <c r="B192" i="12" s="1"/>
  <c r="B193" i="12" s="1"/>
  <c r="B194" i="12" s="1"/>
  <c r="B195" i="12" s="1"/>
  <c r="B196" i="12" s="1"/>
  <c r="B197" i="12" s="1"/>
  <c r="B198" i="12" s="1"/>
  <c r="B199" i="12" s="1"/>
  <c r="B200" i="12" s="1"/>
  <c r="B13" i="9"/>
  <c r="B14" i="9" s="1"/>
  <c r="B15" i="9" s="1"/>
  <c r="B16" i="9" s="1"/>
  <c r="B17" i="9" s="1"/>
  <c r="B18" i="9" s="1"/>
  <c r="B19" i="9" s="1"/>
  <c r="B20" i="9" s="1"/>
  <c r="B21" i="9" s="1"/>
  <c r="B22" i="9" s="1"/>
  <c r="B23" i="9" s="1"/>
  <c r="B24" i="9" s="1"/>
  <c r="B25" i="9" s="1"/>
  <c r="B26" i="9" s="1"/>
  <c r="B27" i="9" s="1"/>
  <c r="B28" i="9" s="1"/>
  <c r="B29" i="9" s="1"/>
  <c r="B30" i="9" s="1"/>
  <c r="B31" i="9" s="1"/>
  <c r="B32" i="9" s="1"/>
  <c r="B33" i="9" s="1"/>
  <c r="B34" i="9" s="1"/>
  <c r="B35" i="9" s="1"/>
  <c r="B36" i="9" s="1"/>
  <c r="B37" i="9" s="1"/>
  <c r="B38" i="9" s="1"/>
  <c r="B39" i="9" s="1"/>
  <c r="B40" i="9" s="1"/>
  <c r="B41" i="9" s="1"/>
  <c r="B42" i="9" s="1"/>
  <c r="B43" i="9" s="1"/>
  <c r="B44" i="9" s="1"/>
  <c r="B45" i="9" s="1"/>
  <c r="B46" i="9" s="1"/>
  <c r="B47" i="9" s="1"/>
  <c r="B48" i="9" s="1"/>
  <c r="B49" i="9" s="1"/>
  <c r="B50" i="9" s="1"/>
  <c r="B51" i="9" s="1"/>
  <c r="B52" i="9" s="1"/>
  <c r="B53" i="9" s="1"/>
  <c r="B54" i="9" s="1"/>
  <c r="B55" i="9" s="1"/>
  <c r="B56" i="9" s="1"/>
  <c r="B57" i="9" s="1"/>
  <c r="B58" i="9" s="1"/>
  <c r="B59" i="9" s="1"/>
  <c r="B60" i="9" s="1"/>
  <c r="B61" i="9" s="1"/>
  <c r="B62" i="9" s="1"/>
  <c r="B63" i="9" s="1"/>
  <c r="B64" i="9" s="1"/>
  <c r="B65" i="9" s="1"/>
  <c r="B66" i="9" s="1"/>
  <c r="B67" i="9" s="1"/>
  <c r="B68" i="9" s="1"/>
  <c r="B69" i="9" s="1"/>
  <c r="B70" i="9" s="1"/>
  <c r="B71" i="9" s="1"/>
  <c r="B72" i="9" s="1"/>
  <c r="B73" i="9" s="1"/>
  <c r="B74" i="9" s="1"/>
  <c r="B75" i="9" s="1"/>
  <c r="B76" i="9" s="1"/>
  <c r="B77" i="9" s="1"/>
  <c r="B78" i="9" s="1"/>
  <c r="B79" i="9" s="1"/>
  <c r="B80" i="9" s="1"/>
  <c r="B81" i="9" s="1"/>
  <c r="B82" i="9" s="1"/>
  <c r="B83" i="9" s="1"/>
  <c r="B84" i="9" s="1"/>
  <c r="B85" i="9" s="1"/>
  <c r="B86" i="9" s="1"/>
  <c r="B87" i="9" s="1"/>
  <c r="B88" i="9" s="1"/>
  <c r="B89" i="9" s="1"/>
  <c r="B90" i="9" s="1"/>
  <c r="B91" i="9" s="1"/>
  <c r="B92" i="9" s="1"/>
  <c r="B93" i="9" s="1"/>
  <c r="B94" i="9" s="1"/>
  <c r="B95" i="9" s="1"/>
  <c r="B96" i="9" s="1"/>
  <c r="B97" i="9" s="1"/>
  <c r="B98" i="9" s="1"/>
  <c r="B99" i="9" s="1"/>
  <c r="B100" i="9" s="1"/>
  <c r="B101" i="9" s="1"/>
  <c r="B102" i="9" s="1"/>
  <c r="B103" i="9" s="1"/>
  <c r="B104" i="9" s="1"/>
  <c r="B105" i="9" s="1"/>
  <c r="B106" i="9" s="1"/>
  <c r="B107" i="9" s="1"/>
  <c r="B108" i="9" s="1"/>
  <c r="B109" i="9" s="1"/>
  <c r="B110" i="9" s="1"/>
  <c r="B111" i="9" s="1"/>
  <c r="B112" i="9" s="1"/>
  <c r="B113" i="9" s="1"/>
  <c r="B114" i="9" s="1"/>
  <c r="B115" i="9" s="1"/>
  <c r="B116" i="9" s="1"/>
  <c r="B117" i="9" s="1"/>
  <c r="B118" i="9" s="1"/>
  <c r="B119" i="9" s="1"/>
  <c r="B120" i="9" s="1"/>
  <c r="B121" i="9" s="1"/>
  <c r="B122" i="9" s="1"/>
  <c r="B123" i="9" s="1"/>
  <c r="B124" i="9" s="1"/>
  <c r="B125" i="9" s="1"/>
  <c r="B126" i="9" s="1"/>
  <c r="B127" i="9" s="1"/>
  <c r="B128" i="9" s="1"/>
  <c r="B129" i="9" s="1"/>
  <c r="B130" i="9" s="1"/>
  <c r="B131" i="9" s="1"/>
  <c r="B132" i="9" s="1"/>
  <c r="B133" i="9" s="1"/>
  <c r="B134" i="9" s="1"/>
  <c r="B135" i="9" s="1"/>
  <c r="B136" i="9" s="1"/>
  <c r="B137" i="9" s="1"/>
  <c r="B138" i="9" s="1"/>
  <c r="B139" i="9" s="1"/>
  <c r="B140" i="9" s="1"/>
  <c r="B141" i="9" s="1"/>
  <c r="B142" i="9" s="1"/>
  <c r="B143" i="9" s="1"/>
  <c r="B144" i="9" s="1"/>
  <c r="B145" i="9" s="1"/>
  <c r="B146" i="9" s="1"/>
  <c r="B147" i="9" s="1"/>
  <c r="B148" i="9" s="1"/>
  <c r="B149" i="9" s="1"/>
  <c r="B150" i="9" s="1"/>
  <c r="B151" i="9" s="1"/>
  <c r="B152" i="9" s="1"/>
  <c r="B153" i="9" s="1"/>
  <c r="B154" i="9" s="1"/>
  <c r="B155" i="9" s="1"/>
  <c r="B156" i="9" s="1"/>
  <c r="B157" i="9" s="1"/>
  <c r="B158" i="9" s="1"/>
  <c r="B159" i="9" s="1"/>
  <c r="B160" i="9" s="1"/>
  <c r="B161" i="9" s="1"/>
  <c r="B162" i="9" s="1"/>
  <c r="B163" i="9" s="1"/>
  <c r="B164" i="9" s="1"/>
  <c r="B165" i="9" s="1"/>
  <c r="B166" i="9" s="1"/>
  <c r="B167" i="9" s="1"/>
  <c r="B168" i="9" s="1"/>
  <c r="B169" i="9" s="1"/>
  <c r="B170" i="9" s="1"/>
  <c r="B171" i="9" s="1"/>
  <c r="B172" i="9" s="1"/>
  <c r="B173" i="9" s="1"/>
  <c r="B174" i="9" s="1"/>
  <c r="B175" i="9" s="1"/>
  <c r="B176" i="9" s="1"/>
  <c r="B177" i="9" s="1"/>
  <c r="B178" i="9" s="1"/>
  <c r="B179" i="9" s="1"/>
  <c r="B180" i="9" s="1"/>
  <c r="B181" i="9" s="1"/>
  <c r="B182" i="9" s="1"/>
  <c r="B183" i="9" s="1"/>
  <c r="B184" i="9" s="1"/>
  <c r="B185" i="9" s="1"/>
  <c r="B186" i="9" s="1"/>
  <c r="B187" i="9" s="1"/>
  <c r="B188" i="9" s="1"/>
  <c r="B189" i="9" s="1"/>
  <c r="B190" i="9" s="1"/>
  <c r="B191" i="9" s="1"/>
  <c r="B192" i="9" s="1"/>
  <c r="B193" i="9" s="1"/>
  <c r="B194" i="9" s="1"/>
  <c r="B195" i="9" s="1"/>
  <c r="B196" i="9" s="1"/>
  <c r="B197" i="9" s="1"/>
  <c r="B198" i="9" s="1"/>
  <c r="B199" i="9" s="1"/>
  <c r="B200" i="9" s="1"/>
  <c r="B201" i="9" s="1"/>
  <c r="B202" i="9" s="1"/>
  <c r="B203" i="9" s="1"/>
  <c r="B204" i="9" s="1"/>
  <c r="B205" i="9" s="1"/>
  <c r="B206" i="9" s="1"/>
  <c r="B207" i="9" s="1"/>
  <c r="B208" i="9" s="1"/>
  <c r="B209" i="9" s="1"/>
  <c r="B210" i="9" s="1"/>
  <c r="B211" i="9" s="1"/>
  <c r="B212" i="9" s="1"/>
  <c r="B213" i="9" s="1"/>
  <c r="B214" i="9" s="1"/>
  <c r="B215" i="9" s="1"/>
  <c r="B216" i="9" s="1"/>
  <c r="B217" i="9" s="1"/>
  <c r="B218" i="9" s="1"/>
  <c r="B219" i="9" s="1"/>
  <c r="B220" i="9" s="1"/>
  <c r="B221" i="9" s="1"/>
  <c r="B222" i="9" s="1"/>
  <c r="B223" i="9" s="1"/>
  <c r="B224" i="9" s="1"/>
  <c r="B225" i="9" s="1"/>
  <c r="B226" i="9" s="1"/>
  <c r="B227" i="9" s="1"/>
  <c r="B228" i="9" s="1"/>
  <c r="B229" i="9" s="1"/>
  <c r="B230" i="9" s="1"/>
  <c r="B231" i="9" s="1"/>
  <c r="B232" i="9" s="1"/>
  <c r="B233" i="9" s="1"/>
  <c r="B234" i="9" s="1"/>
  <c r="B235" i="9" s="1"/>
  <c r="B236" i="9" s="1"/>
  <c r="B237" i="9" s="1"/>
  <c r="B238" i="9" s="1"/>
  <c r="B239" i="9" s="1"/>
  <c r="B240" i="9" s="1"/>
  <c r="B241" i="9" s="1"/>
  <c r="B242" i="9" s="1"/>
  <c r="B243" i="9" s="1"/>
  <c r="B244" i="9" s="1"/>
  <c r="B245" i="9" s="1"/>
  <c r="B246" i="9" s="1"/>
  <c r="B247" i="9" s="1"/>
  <c r="B248" i="9" s="1"/>
  <c r="B249" i="9" s="1"/>
  <c r="B250" i="9" s="1"/>
  <c r="B251" i="9" s="1"/>
  <c r="B252" i="9" s="1"/>
  <c r="B253" i="9" s="1"/>
  <c r="B254" i="9" s="1"/>
  <c r="B255" i="9" s="1"/>
  <c r="B256" i="9" s="1"/>
  <c r="B257" i="9" s="1"/>
  <c r="B258" i="9" s="1"/>
  <c r="B259" i="9" s="1"/>
  <c r="B260" i="9" s="1"/>
  <c r="B261" i="9" s="1"/>
  <c r="B5" i="9"/>
  <c r="B6" i="9" s="1"/>
  <c r="B7" i="9" s="1"/>
  <c r="B8" i="9" s="1"/>
  <c r="B9" i="9" s="1"/>
  <c r="B10" i="9" s="1"/>
  <c r="B11" i="9" s="1"/>
  <c r="B12" i="9" s="1"/>
  <c r="B4" i="9"/>
  <c r="B3" i="9"/>
  <c r="B5571" i="5"/>
  <c r="A5571" i="5"/>
  <c r="B5570" i="5"/>
  <c r="A5570" i="5"/>
  <c r="B5569" i="5"/>
  <c r="A5569" i="5"/>
  <c r="B5568" i="5"/>
  <c r="A5568" i="5"/>
  <c r="B5567" i="5"/>
  <c r="A5567" i="5"/>
  <c r="B5566" i="5"/>
  <c r="A5566" i="5"/>
  <c r="B5565" i="5"/>
  <c r="A5565" i="5"/>
  <c r="B5564" i="5"/>
  <c r="A5564" i="5"/>
  <c r="B5563" i="5"/>
  <c r="A5563" i="5"/>
  <c r="B5562" i="5"/>
  <c r="A5562" i="5"/>
  <c r="B5561" i="5"/>
  <c r="A5561" i="5"/>
  <c r="B5560" i="5"/>
  <c r="A5560" i="5"/>
  <c r="B5559" i="5"/>
  <c r="A5559" i="5"/>
  <c r="B5558" i="5"/>
  <c r="A5558" i="5"/>
  <c r="B5557" i="5"/>
  <c r="A5557" i="5"/>
  <c r="B5556" i="5"/>
  <c r="A5556" i="5"/>
  <c r="B5555" i="5"/>
  <c r="A5555" i="5"/>
  <c r="B5554" i="5"/>
  <c r="A5554" i="5"/>
  <c r="B5553" i="5"/>
  <c r="A5553" i="5"/>
  <c r="B5552" i="5"/>
  <c r="A5552" i="5"/>
  <c r="B5551" i="5"/>
  <c r="A5551" i="5"/>
  <c r="B5550" i="5"/>
  <c r="A5550" i="5"/>
  <c r="B5549" i="5"/>
  <c r="A5549" i="5"/>
  <c r="B5548" i="5"/>
  <c r="A5548" i="5"/>
  <c r="B5547" i="5"/>
  <c r="A5547" i="5"/>
  <c r="B5546" i="5"/>
  <c r="A5546" i="5"/>
  <c r="B5545" i="5"/>
  <c r="A5545" i="5"/>
  <c r="B5544" i="5"/>
  <c r="A5544" i="5"/>
  <c r="B5543" i="5"/>
  <c r="A5543" i="5"/>
  <c r="B5542" i="5"/>
  <c r="A5542" i="5"/>
  <c r="B5541" i="5"/>
  <c r="A5541" i="5"/>
  <c r="B5540" i="5"/>
  <c r="A5540" i="5"/>
  <c r="B5539" i="5"/>
  <c r="A5539" i="5"/>
  <c r="B5538" i="5"/>
  <c r="A5538" i="5"/>
  <c r="B5537" i="5"/>
  <c r="A5537" i="5"/>
  <c r="B5536" i="5"/>
  <c r="A5536" i="5"/>
  <c r="B5535" i="5"/>
  <c r="A5535" i="5"/>
  <c r="B5534" i="5"/>
  <c r="A5534" i="5"/>
  <c r="B5533" i="5"/>
  <c r="A5533" i="5"/>
  <c r="B5532" i="5"/>
  <c r="A5532" i="5"/>
  <c r="B5531" i="5"/>
  <c r="A5531" i="5"/>
  <c r="B5530" i="5"/>
  <c r="A5530" i="5"/>
  <c r="B5529" i="5"/>
  <c r="A5529" i="5"/>
  <c r="B5528" i="5"/>
  <c r="A5528" i="5"/>
  <c r="B5527" i="5"/>
  <c r="A5527" i="5"/>
  <c r="B5526" i="5"/>
  <c r="A5526" i="5"/>
  <c r="B5525" i="5"/>
  <c r="A5525" i="5"/>
  <c r="B5524" i="5"/>
  <c r="A5524" i="5"/>
  <c r="B5523" i="5"/>
  <c r="A5523" i="5"/>
  <c r="B5522" i="5"/>
  <c r="A5522" i="5"/>
  <c r="B5521" i="5"/>
  <c r="A5521" i="5"/>
  <c r="B5520" i="5"/>
  <c r="A5520" i="5"/>
  <c r="B5519" i="5"/>
  <c r="A5519" i="5"/>
  <c r="B5518" i="5"/>
  <c r="A5518" i="5"/>
  <c r="B5517" i="5"/>
  <c r="A5517" i="5"/>
  <c r="B5516" i="5"/>
  <c r="A5516" i="5"/>
  <c r="B5515" i="5"/>
  <c r="A5515" i="5"/>
  <c r="B5514" i="5"/>
  <c r="A5514" i="5"/>
  <c r="B5513" i="5"/>
  <c r="A5513" i="5"/>
  <c r="B5512" i="5"/>
  <c r="A5512" i="5"/>
  <c r="B5511" i="5"/>
  <c r="A5511" i="5"/>
  <c r="B5510" i="5"/>
  <c r="A5510" i="5"/>
  <c r="B5509" i="5"/>
  <c r="A5509" i="5"/>
  <c r="B5508" i="5"/>
  <c r="A5508" i="5"/>
  <c r="B5507" i="5"/>
  <c r="A5507" i="5"/>
  <c r="B5506" i="5"/>
  <c r="A5506" i="5"/>
  <c r="B5505" i="5"/>
  <c r="A5505" i="5"/>
  <c r="B5504" i="5"/>
  <c r="A5504" i="5"/>
  <c r="B5503" i="5"/>
  <c r="A5503" i="5"/>
  <c r="B5502" i="5"/>
  <c r="A5502" i="5"/>
  <c r="B5501" i="5"/>
  <c r="A5501" i="5"/>
  <c r="B5500" i="5"/>
  <c r="A5500" i="5"/>
  <c r="B5499" i="5"/>
  <c r="A5499" i="5"/>
  <c r="B5498" i="5"/>
  <c r="A5498" i="5"/>
  <c r="B5497" i="5"/>
  <c r="A5497" i="5"/>
  <c r="B5496" i="5"/>
  <c r="A5496" i="5"/>
  <c r="B5495" i="5"/>
  <c r="A5495" i="5"/>
  <c r="B5494" i="5"/>
  <c r="A5494" i="5"/>
  <c r="B5493" i="5"/>
  <c r="A5493" i="5"/>
  <c r="B5492" i="5"/>
  <c r="A5492" i="5"/>
  <c r="B5491" i="5"/>
  <c r="A5491" i="5"/>
  <c r="B5490" i="5"/>
  <c r="A5490" i="5"/>
  <c r="B5489" i="5"/>
  <c r="A5489" i="5"/>
  <c r="B5488" i="5"/>
  <c r="A5488" i="5"/>
  <c r="B5487" i="5"/>
  <c r="A5487" i="5"/>
  <c r="B5486" i="5"/>
  <c r="A5486" i="5"/>
  <c r="B5485" i="5"/>
  <c r="A5485" i="5"/>
  <c r="B5484" i="5"/>
  <c r="A5484" i="5"/>
  <c r="B5483" i="5"/>
  <c r="A5483" i="5"/>
  <c r="B5482" i="5"/>
  <c r="A5482" i="5"/>
  <c r="B5481" i="5"/>
  <c r="A5481" i="5"/>
  <c r="B5480" i="5"/>
  <c r="A5480" i="5"/>
  <c r="B5479" i="5"/>
  <c r="A5479" i="5"/>
  <c r="B5478" i="5"/>
  <c r="A5478" i="5"/>
  <c r="B5477" i="5"/>
  <c r="A5477" i="5"/>
  <c r="B5476" i="5"/>
  <c r="A5476" i="5"/>
  <c r="B5475" i="5"/>
  <c r="A5475" i="5"/>
  <c r="B5474" i="5"/>
  <c r="A5474" i="5"/>
  <c r="B5473" i="5"/>
  <c r="A5473" i="5"/>
  <c r="B5472" i="5"/>
  <c r="A5472" i="5"/>
  <c r="B5471" i="5"/>
  <c r="A5471" i="5"/>
  <c r="B5470" i="5"/>
  <c r="A5470" i="5"/>
  <c r="B5469" i="5"/>
  <c r="A5469" i="5"/>
  <c r="B5468" i="5"/>
  <c r="A5468" i="5"/>
  <c r="B5467" i="5"/>
  <c r="A5467" i="5"/>
  <c r="B5466" i="5"/>
  <c r="A5466" i="5"/>
  <c r="B5465" i="5"/>
  <c r="A5465" i="5"/>
  <c r="B5464" i="5"/>
  <c r="A5464" i="5"/>
  <c r="B5463" i="5"/>
  <c r="A5463" i="5"/>
  <c r="B5462" i="5"/>
  <c r="A5462" i="5"/>
  <c r="B5461" i="5"/>
  <c r="A5461" i="5"/>
  <c r="B5460" i="5"/>
  <c r="B5459" i="5"/>
  <c r="B5458" i="5"/>
  <c r="B5457" i="5"/>
  <c r="B5456" i="5"/>
  <c r="B5455" i="5"/>
  <c r="B5454" i="5"/>
  <c r="B5453" i="5"/>
  <c r="B5452" i="5"/>
  <c r="B5451" i="5"/>
  <c r="B5450" i="5"/>
  <c r="B5449" i="5"/>
  <c r="B5448" i="5"/>
  <c r="C2" i="5"/>
  <c r="N1" i="5"/>
  <c r="M1" i="5"/>
  <c r="B7381" i="4"/>
  <c r="A7381" i="4"/>
  <c r="B7380" i="4"/>
  <c r="A7380" i="4"/>
  <c r="B7379" i="4"/>
  <c r="A7379" i="4"/>
  <c r="B7378" i="4"/>
  <c r="A7378" i="4"/>
  <c r="B7377" i="4"/>
  <c r="A7377" i="4"/>
  <c r="B7376" i="4"/>
  <c r="A7376" i="4"/>
  <c r="B7375" i="4"/>
  <c r="A7375" i="4"/>
  <c r="B7374" i="4"/>
  <c r="A7374" i="4"/>
  <c r="B7373" i="4"/>
  <c r="A7373" i="4"/>
  <c r="B7372" i="4"/>
  <c r="A7372" i="4"/>
  <c r="B7371" i="4"/>
  <c r="A7371" i="4"/>
  <c r="B7370" i="4"/>
  <c r="A7370" i="4"/>
  <c r="B7369" i="4"/>
  <c r="A7369" i="4"/>
  <c r="B7368" i="4"/>
  <c r="A7368" i="4"/>
  <c r="B7367" i="4"/>
  <c r="A7367" i="4"/>
  <c r="B7366" i="4"/>
  <c r="A7366" i="4"/>
  <c r="B7365" i="4"/>
  <c r="A7365" i="4"/>
  <c r="B7364" i="4"/>
  <c r="A7364" i="4"/>
  <c r="B7363" i="4"/>
  <c r="A7363" i="4"/>
  <c r="B7362" i="4"/>
  <c r="A7362" i="4"/>
  <c r="B7361" i="4"/>
  <c r="A7361" i="4"/>
  <c r="B7360" i="4"/>
  <c r="A7360" i="4"/>
  <c r="B7359" i="4"/>
  <c r="A7359" i="4"/>
  <c r="B7358" i="4"/>
  <c r="A7358" i="4"/>
  <c r="B7357" i="4"/>
  <c r="A7357" i="4"/>
  <c r="B7356" i="4"/>
  <c r="A7356" i="4"/>
  <c r="B7355" i="4"/>
  <c r="A7355" i="4"/>
  <c r="B7354" i="4"/>
  <c r="A7354" i="4"/>
  <c r="B7353" i="4"/>
  <c r="A7353" i="4"/>
  <c r="B7352" i="4"/>
  <c r="A7352" i="4"/>
  <c r="B7351" i="4"/>
  <c r="A7351" i="4"/>
  <c r="B7350" i="4"/>
  <c r="A7350" i="4"/>
  <c r="B7349" i="4"/>
  <c r="A7349" i="4"/>
  <c r="B7348" i="4"/>
  <c r="A7348" i="4"/>
  <c r="B7347" i="4"/>
  <c r="A7347" i="4"/>
  <c r="B7346" i="4"/>
  <c r="A7346" i="4"/>
  <c r="B7345" i="4"/>
  <c r="A7345" i="4"/>
  <c r="A618" i="9" s="1"/>
  <c r="B7344" i="4"/>
  <c r="A7344" i="4"/>
  <c r="A617" i="9" s="1"/>
  <c r="B7343" i="4"/>
  <c r="A7343" i="4"/>
  <c r="A616" i="9" s="1"/>
  <c r="B7342" i="4"/>
  <c r="A7342" i="4"/>
  <c r="A615" i="9" s="1"/>
  <c r="B7341" i="4"/>
  <c r="A7341" i="4"/>
  <c r="A614" i="9" s="1"/>
  <c r="B7340" i="4"/>
  <c r="A7340" i="4"/>
  <c r="A613" i="9" s="1"/>
  <c r="B7339" i="4"/>
  <c r="A7339" i="4"/>
  <c r="A612" i="9" s="1"/>
  <c r="B7338" i="4"/>
  <c r="A7338" i="4"/>
  <c r="A611" i="9" s="1"/>
  <c r="B7337" i="4"/>
  <c r="A7337" i="4"/>
  <c r="A610" i="9" s="1"/>
  <c r="B7336" i="4"/>
  <c r="A7336" i="4"/>
  <c r="A609" i="9" s="1"/>
  <c r="B7335" i="4"/>
  <c r="A7335" i="4"/>
  <c r="A608" i="9" s="1"/>
  <c r="B7334" i="4"/>
  <c r="A7334" i="4"/>
  <c r="A607" i="9" s="1"/>
  <c r="B7333" i="4"/>
  <c r="A7333" i="4"/>
  <c r="A606" i="9" s="1"/>
  <c r="B7332" i="4"/>
  <c r="A7332" i="4"/>
  <c r="A605" i="9" s="1"/>
  <c r="B7331" i="4"/>
  <c r="A7331" i="4"/>
  <c r="A604" i="9" s="1"/>
  <c r="B7330" i="4"/>
  <c r="A7330" i="4"/>
  <c r="A603" i="9" s="1"/>
  <c r="B7329" i="4"/>
  <c r="A7329" i="4"/>
  <c r="A602" i="9" s="1"/>
  <c r="B7328" i="4"/>
  <c r="A7328" i="4"/>
  <c r="A601" i="9" s="1"/>
  <c r="B7327" i="4"/>
  <c r="A7327" i="4"/>
  <c r="A600" i="9" s="1"/>
  <c r="B7326" i="4"/>
  <c r="A7326" i="4"/>
  <c r="B7325" i="4"/>
  <c r="A7325" i="4"/>
  <c r="B7324" i="4"/>
  <c r="A7324" i="4"/>
  <c r="B7323" i="4"/>
  <c r="A7323" i="4"/>
  <c r="B7322" i="4"/>
  <c r="A7322" i="4"/>
  <c r="B7321" i="4"/>
  <c r="A7321" i="4"/>
  <c r="B7320" i="4"/>
  <c r="A7320" i="4"/>
  <c r="B7319" i="4"/>
  <c r="A7319" i="4"/>
  <c r="B7318" i="4"/>
  <c r="A7318" i="4"/>
  <c r="B7317" i="4"/>
  <c r="A7317" i="4"/>
  <c r="B7316" i="4"/>
  <c r="A7316" i="4"/>
  <c r="B7315" i="4"/>
  <c r="A7315" i="4"/>
  <c r="B7314" i="4"/>
  <c r="A7314" i="4"/>
  <c r="B7313" i="4"/>
  <c r="A7313" i="4"/>
  <c r="B7312" i="4"/>
  <c r="A7312" i="4"/>
  <c r="B7311" i="4"/>
  <c r="A7311" i="4"/>
  <c r="B7310" i="4"/>
  <c r="A7310" i="4"/>
  <c r="B7309" i="4"/>
  <c r="A7309" i="4"/>
  <c r="B7308" i="4"/>
  <c r="A7308" i="4"/>
  <c r="B7307" i="4"/>
  <c r="A7307" i="4"/>
  <c r="B7306" i="4"/>
  <c r="A7306" i="4"/>
  <c r="B7305" i="4"/>
  <c r="A7305" i="4"/>
  <c r="B7304" i="4"/>
  <c r="A7304" i="4"/>
  <c r="B7303" i="4"/>
  <c r="A7303" i="4"/>
  <c r="B7302" i="4"/>
  <c r="A7302" i="4"/>
  <c r="B7301" i="4"/>
  <c r="A7301" i="4"/>
  <c r="B7300" i="4"/>
  <c r="A7300" i="4"/>
  <c r="B7299" i="4"/>
  <c r="A7299" i="4"/>
  <c r="B7298" i="4"/>
  <c r="A7298" i="4"/>
  <c r="B7297" i="4"/>
  <c r="A7297" i="4"/>
  <c r="B7296" i="4"/>
  <c r="A7296" i="4"/>
  <c r="B7295" i="4"/>
  <c r="A7295" i="4"/>
  <c r="B7294" i="4"/>
  <c r="A7294" i="4"/>
  <c r="B7293" i="4"/>
  <c r="A7293" i="4"/>
  <c r="B7292" i="4"/>
  <c r="A7292" i="4"/>
  <c r="B7291" i="4"/>
  <c r="A7291" i="4"/>
  <c r="B7290" i="4"/>
  <c r="A7290" i="4"/>
  <c r="B7289" i="4"/>
  <c r="A7289" i="4"/>
  <c r="B7288" i="4"/>
  <c r="A7288" i="4"/>
  <c r="B7287" i="4"/>
  <c r="A7287" i="4"/>
  <c r="B7286" i="4"/>
  <c r="A7286" i="4"/>
  <c r="B7285" i="4"/>
  <c r="A7285" i="4"/>
  <c r="B7284" i="4"/>
  <c r="A7284" i="4"/>
  <c r="B7283" i="4"/>
  <c r="A7283" i="4"/>
  <c r="B7282" i="4"/>
  <c r="A7282" i="4"/>
  <c r="B7281" i="4"/>
  <c r="A7281" i="4"/>
  <c r="B7280" i="4"/>
  <c r="A7280" i="4"/>
  <c r="B7279" i="4"/>
  <c r="A7279" i="4"/>
  <c r="B7278" i="4"/>
  <c r="A7278" i="4"/>
  <c r="B7277" i="4"/>
  <c r="A7277" i="4"/>
  <c r="B7276" i="4"/>
  <c r="A7276" i="4"/>
  <c r="B7275" i="4"/>
  <c r="A7275" i="4"/>
  <c r="B7274" i="4"/>
  <c r="A7274" i="4"/>
  <c r="B7273" i="4"/>
  <c r="A7273" i="4"/>
  <c r="B7272" i="4"/>
  <c r="A7272" i="4"/>
  <c r="B7271" i="4"/>
  <c r="A7271" i="4"/>
  <c r="B7270" i="4"/>
  <c r="A7270" i="4"/>
  <c r="B7269" i="4"/>
  <c r="A7269" i="4"/>
  <c r="B7268" i="4"/>
  <c r="A7268" i="4"/>
  <c r="B7267" i="4"/>
  <c r="A7267" i="4"/>
  <c r="B7266" i="4"/>
  <c r="A7266" i="4"/>
  <c r="B7265" i="4"/>
  <c r="A7265" i="4"/>
  <c r="B7264" i="4"/>
  <c r="A7264" i="4"/>
  <c r="B7263" i="4"/>
  <c r="A7263" i="4"/>
  <c r="B7262" i="4"/>
  <c r="A7262" i="4"/>
  <c r="B7261" i="4"/>
  <c r="A7261" i="4"/>
  <c r="B7260" i="4"/>
  <c r="A7260" i="4"/>
  <c r="B7259" i="4"/>
  <c r="A7259" i="4"/>
  <c r="B7258" i="4"/>
  <c r="A7258" i="4"/>
  <c r="B7257" i="4"/>
  <c r="A7257" i="4"/>
  <c r="B7256" i="4"/>
  <c r="A7256" i="4"/>
  <c r="B7255" i="4"/>
  <c r="A7255" i="4"/>
  <c r="B7254" i="4"/>
  <c r="A7254" i="4"/>
  <c r="B7253" i="4"/>
  <c r="A7253" i="4"/>
  <c r="B7252" i="4"/>
  <c r="A7252" i="4"/>
  <c r="B7251" i="4"/>
  <c r="A7251" i="4"/>
  <c r="B7250" i="4"/>
  <c r="A7250" i="4"/>
  <c r="B7249" i="4"/>
  <c r="A7249" i="4"/>
  <c r="B7248" i="4"/>
  <c r="A7248" i="4"/>
  <c r="B7247" i="4"/>
  <c r="A7247" i="4"/>
  <c r="B7246" i="4"/>
  <c r="A7246" i="4"/>
  <c r="B7245" i="4"/>
  <c r="A7245" i="4"/>
  <c r="B7244" i="4"/>
  <c r="A7244" i="4"/>
  <c r="B7243" i="4"/>
  <c r="A7243" i="4"/>
  <c r="B7242" i="4"/>
  <c r="A7242" i="4"/>
  <c r="B7241" i="4"/>
  <c r="A7241" i="4"/>
  <c r="B7240" i="4"/>
  <c r="A7240" i="4"/>
  <c r="B7239" i="4"/>
  <c r="A7239" i="4"/>
  <c r="B7238" i="4"/>
  <c r="A7238" i="4"/>
  <c r="B7237" i="4"/>
  <c r="A7237" i="4"/>
  <c r="B7236" i="4"/>
  <c r="A7236" i="4"/>
  <c r="B7235" i="4"/>
  <c r="A7235" i="4"/>
  <c r="B7234" i="4"/>
  <c r="A7234" i="4"/>
  <c r="B7233" i="4"/>
  <c r="A7233" i="4"/>
  <c r="B7232" i="4"/>
  <c r="A7232" i="4"/>
  <c r="B7231" i="4"/>
  <c r="A7231" i="4"/>
  <c r="B7230" i="4"/>
  <c r="A7230" i="4"/>
  <c r="B7229" i="4"/>
  <c r="A7229" i="4"/>
  <c r="B7228" i="4"/>
  <c r="A7228" i="4"/>
  <c r="B7227" i="4"/>
  <c r="A7227" i="4"/>
  <c r="B7226" i="4"/>
  <c r="A7226" i="4"/>
  <c r="B7225" i="4"/>
  <c r="A7225" i="4"/>
  <c r="B7224" i="4"/>
  <c r="A7224" i="4"/>
  <c r="B7223" i="4"/>
  <c r="A7223" i="4"/>
  <c r="B7222" i="4"/>
  <c r="A7222" i="4"/>
  <c r="B7221" i="4"/>
  <c r="A7221" i="4"/>
  <c r="B7220" i="4"/>
  <c r="A7220" i="4"/>
  <c r="B7219" i="4"/>
  <c r="A7219" i="4"/>
  <c r="B7218" i="4"/>
  <c r="A7218" i="4"/>
  <c r="B7217" i="4"/>
  <c r="A7217" i="4"/>
  <c r="B7216" i="4"/>
  <c r="A7216" i="4"/>
  <c r="B7215" i="4"/>
  <c r="A7215" i="4"/>
  <c r="B7214" i="4"/>
  <c r="A7214" i="4"/>
  <c r="B7213" i="4"/>
  <c r="A7213" i="4"/>
  <c r="B7212" i="4"/>
  <c r="A7212" i="4"/>
  <c r="B7211" i="4"/>
  <c r="A7211" i="4"/>
  <c r="B7210" i="4"/>
  <c r="A7210" i="4"/>
  <c r="B7209" i="4"/>
  <c r="A7209" i="4"/>
  <c r="B7208" i="4"/>
  <c r="A7208" i="4"/>
  <c r="B7207" i="4"/>
  <c r="A7207" i="4"/>
  <c r="B7206" i="4"/>
  <c r="A7206" i="4"/>
  <c r="B7205" i="4"/>
  <c r="A7205" i="4"/>
  <c r="B7204" i="4"/>
  <c r="A7204" i="4"/>
  <c r="B7203" i="4"/>
  <c r="A7203" i="4"/>
  <c r="B7202" i="4"/>
  <c r="A7202" i="4"/>
  <c r="B7201" i="4"/>
  <c r="A7201" i="4"/>
  <c r="B7200" i="4"/>
  <c r="A7200" i="4"/>
  <c r="B7199" i="4"/>
  <c r="A7199" i="4"/>
  <c r="B7198" i="4"/>
  <c r="A7198" i="4"/>
  <c r="B7197" i="4"/>
  <c r="A7197" i="4"/>
  <c r="B7196" i="4"/>
  <c r="A7196" i="4"/>
  <c r="B7195" i="4"/>
  <c r="A7195" i="4"/>
  <c r="B7194" i="4"/>
  <c r="A7194" i="4"/>
  <c r="B7193" i="4"/>
  <c r="A7193" i="4"/>
  <c r="B7192" i="4"/>
  <c r="A7192" i="4"/>
  <c r="B7191" i="4"/>
  <c r="A7191" i="4"/>
  <c r="B7190" i="4"/>
  <c r="A7190" i="4"/>
  <c r="B7189" i="4"/>
  <c r="A7189" i="4"/>
  <c r="B7188" i="4"/>
  <c r="A7188" i="4"/>
  <c r="B7187" i="4"/>
  <c r="A7187" i="4"/>
  <c r="B7186" i="4"/>
  <c r="A7186" i="4"/>
  <c r="B7185" i="4"/>
  <c r="A7185" i="4"/>
  <c r="B7184" i="4"/>
  <c r="A7184" i="4"/>
  <c r="B7183" i="4"/>
  <c r="A7183" i="4"/>
  <c r="B7182" i="4"/>
  <c r="A7182" i="4"/>
  <c r="B7181" i="4"/>
  <c r="A7181" i="4"/>
  <c r="B7180" i="4"/>
  <c r="A7180" i="4"/>
  <c r="B7179" i="4"/>
  <c r="A7179" i="4"/>
  <c r="B7178" i="4"/>
  <c r="A7178" i="4"/>
  <c r="B7177" i="4"/>
  <c r="A7177" i="4"/>
  <c r="B7176" i="4"/>
  <c r="A7176" i="4"/>
  <c r="B7175" i="4"/>
  <c r="A7175" i="4"/>
  <c r="B7174" i="4"/>
  <c r="A7174" i="4"/>
  <c r="B7173" i="4"/>
  <c r="A7173" i="4"/>
  <c r="B7172" i="4"/>
  <c r="A7172" i="4"/>
  <c r="B7171" i="4"/>
  <c r="A7171" i="4"/>
  <c r="B7170" i="4"/>
  <c r="A7170" i="4"/>
  <c r="B7169" i="4"/>
  <c r="A7169" i="4"/>
  <c r="B7168" i="4"/>
  <c r="A7168" i="4"/>
  <c r="B7167" i="4"/>
  <c r="A7167" i="4"/>
  <c r="B7166" i="4"/>
  <c r="A7166" i="4"/>
  <c r="B7165" i="4"/>
  <c r="A7165" i="4"/>
  <c r="B7164" i="4"/>
  <c r="A7164" i="4"/>
  <c r="B7163" i="4"/>
  <c r="A7163" i="4"/>
  <c r="B7162" i="4"/>
  <c r="A7162" i="4"/>
  <c r="B7161" i="4"/>
  <c r="A7161" i="4"/>
  <c r="B7160" i="4"/>
  <c r="A7160" i="4"/>
  <c r="B7159" i="4"/>
  <c r="A7159" i="4"/>
  <c r="B7158" i="4"/>
  <c r="A7158" i="4"/>
  <c r="B7157" i="4"/>
  <c r="A7157" i="4"/>
  <c r="B7156" i="4"/>
  <c r="A7156" i="4"/>
  <c r="B7155" i="4"/>
  <c r="A7155" i="4"/>
  <c r="B7154" i="4"/>
  <c r="A7154" i="4"/>
  <c r="B7153" i="4"/>
  <c r="A7153" i="4"/>
  <c r="B7152" i="4"/>
  <c r="A7152" i="4"/>
  <c r="B7151" i="4"/>
  <c r="A7151" i="4"/>
  <c r="B7150" i="4"/>
  <c r="A7150" i="4"/>
  <c r="B7149" i="4"/>
  <c r="A7149" i="4"/>
  <c r="B7148" i="4"/>
  <c r="A7148" i="4"/>
  <c r="A210" i="40" s="1"/>
  <c r="B7147" i="4"/>
  <c r="A7147" i="4"/>
  <c r="A209" i="40" s="1"/>
  <c r="B7146" i="4"/>
  <c r="A7146" i="4"/>
  <c r="A208" i="40" s="1"/>
  <c r="B7145" i="4"/>
  <c r="A7145" i="4"/>
  <c r="A207" i="40" s="1"/>
  <c r="B7144" i="4"/>
  <c r="A7144" i="4"/>
  <c r="A206" i="40" s="1"/>
  <c r="B7143" i="4"/>
  <c r="A7143" i="4"/>
  <c r="A205" i="40" s="1"/>
  <c r="B7142" i="4"/>
  <c r="A7142" i="4"/>
  <c r="A204" i="40" s="1"/>
  <c r="B7141" i="4"/>
  <c r="A7141" i="4"/>
  <c r="A203" i="40" s="1"/>
  <c r="B7140" i="4"/>
  <c r="A7140" i="4"/>
  <c r="A202" i="40" s="1"/>
  <c r="B7139" i="4"/>
  <c r="A7139" i="4"/>
  <c r="A201" i="40" s="1"/>
  <c r="B7138" i="4"/>
  <c r="A7138" i="4"/>
  <c r="A200" i="40" s="1"/>
  <c r="B7137" i="4"/>
  <c r="A7137" i="4"/>
  <c r="B7136" i="4"/>
  <c r="A7136" i="4"/>
  <c r="B7135" i="4"/>
  <c r="A7135" i="4"/>
  <c r="B7134" i="4"/>
  <c r="A7134" i="4"/>
  <c r="B7133" i="4"/>
  <c r="A7133" i="4"/>
  <c r="B7132" i="4"/>
  <c r="A7132" i="4"/>
  <c r="B7131" i="4"/>
  <c r="A7131" i="4"/>
  <c r="B7130" i="4"/>
  <c r="A7130" i="4"/>
  <c r="B7129" i="4"/>
  <c r="A7129" i="4"/>
  <c r="B7128" i="4"/>
  <c r="A7128" i="4"/>
  <c r="B7127" i="4"/>
  <c r="A7127" i="4"/>
  <c r="B7126" i="4"/>
  <c r="A7126" i="4"/>
  <c r="B7125" i="4"/>
  <c r="A7125" i="4"/>
  <c r="B7124" i="4"/>
  <c r="A7124" i="4"/>
  <c r="B7123" i="4"/>
  <c r="A7123" i="4"/>
  <c r="B7122" i="4"/>
  <c r="A7122" i="4"/>
  <c r="B7121" i="4"/>
  <c r="A7121" i="4"/>
  <c r="B7120" i="4"/>
  <c r="B7119" i="4"/>
  <c r="B7118" i="4"/>
  <c r="B7117" i="4"/>
  <c r="B7116" i="4"/>
  <c r="B7115" i="4"/>
  <c r="B7114" i="4"/>
  <c r="B7113" i="4"/>
  <c r="B7112" i="4"/>
  <c r="B7111" i="4"/>
  <c r="B7110" i="4"/>
  <c r="B7109" i="4"/>
  <c r="B7108" i="4"/>
  <c r="B7107" i="4"/>
  <c r="B7106" i="4"/>
  <c r="B7105" i="4"/>
  <c r="B7104" i="4"/>
  <c r="B7103" i="4"/>
  <c r="B7102" i="4"/>
  <c r="B7101" i="4"/>
  <c r="B7100" i="4"/>
  <c r="B7099" i="4"/>
  <c r="B7098" i="4"/>
  <c r="B7097" i="4"/>
  <c r="B7096" i="4"/>
  <c r="B7095" i="4"/>
  <c r="B7094" i="4"/>
  <c r="B7093" i="4"/>
  <c r="B7092" i="4"/>
  <c r="B7091" i="4"/>
  <c r="B7090" i="4"/>
  <c r="B7089" i="4"/>
  <c r="B7088" i="4"/>
  <c r="B7087" i="4"/>
  <c r="B7086" i="4"/>
  <c r="B7085" i="4"/>
  <c r="B7084" i="4"/>
  <c r="B7083" i="4"/>
  <c r="B7082" i="4"/>
  <c r="B7081" i="4"/>
  <c r="B7080" i="4"/>
  <c r="B7079" i="4"/>
  <c r="A7079" i="4"/>
  <c r="B7078" i="4"/>
  <c r="A7078" i="4"/>
  <c r="B7077" i="4"/>
  <c r="A7077" i="4"/>
  <c r="B7076" i="4"/>
  <c r="A7076" i="4"/>
  <c r="B7075" i="4"/>
  <c r="A7075" i="4"/>
  <c r="B7074" i="4"/>
  <c r="A7074" i="4"/>
  <c r="B7073" i="4"/>
  <c r="A7073" i="4"/>
  <c r="B7072" i="4"/>
  <c r="A7072" i="4"/>
  <c r="B7071" i="4"/>
  <c r="A7071" i="4"/>
  <c r="B7070" i="4"/>
  <c r="A7070" i="4"/>
  <c r="B7069" i="4"/>
  <c r="A7069" i="4"/>
  <c r="B7068" i="4"/>
  <c r="A7068" i="4"/>
  <c r="B7067" i="4"/>
  <c r="A7067" i="4"/>
  <c r="D344" i="4" s="1" a="1"/>
  <c r="D344" i="4" s="1"/>
  <c r="B7066" i="4"/>
  <c r="A7066" i="4"/>
  <c r="C346" i="4"/>
  <c r="C345" i="4"/>
  <c r="C344" i="4"/>
  <c r="D343" i="4" a="1"/>
  <c r="D343" i="4" s="1"/>
  <c r="N1" i="4"/>
  <c r="M1" i="4"/>
  <c r="D1230" i="3" a="1"/>
  <c r="D1230" i="3"/>
  <c r="D1229" i="3" a="1"/>
  <c r="D1229" i="3"/>
  <c r="D1228" i="3" a="1"/>
  <c r="D1228" i="3" s="1"/>
  <c r="D1227" i="3" a="1"/>
  <c r="D1227" i="3"/>
  <c r="D1226" i="3" a="1"/>
  <c r="D1226" i="3"/>
  <c r="D1225" i="3" a="1"/>
  <c r="D1225" i="3"/>
  <c r="D1224" i="3" a="1"/>
  <c r="D1224" i="3" s="1"/>
  <c r="D1223" i="3" a="1"/>
  <c r="D1223" i="3"/>
  <c r="D1222" i="3" a="1"/>
  <c r="D1222" i="3" s="1"/>
  <c r="D1221" i="3" a="1"/>
  <c r="D1221" i="3" s="1"/>
  <c r="D1220" i="3" a="1"/>
  <c r="D1220" i="3" s="1"/>
  <c r="D1219" i="3" a="1"/>
  <c r="D1219" i="3" s="1"/>
  <c r="D1218" i="3" a="1"/>
  <c r="D1218" i="3" s="1"/>
  <c r="D1217" i="3" a="1"/>
  <c r="D1217" i="3" s="1"/>
  <c r="D1216" i="3" a="1"/>
  <c r="D1216" i="3" s="1"/>
  <c r="D1215" i="3" a="1"/>
  <c r="D1215" i="3"/>
  <c r="D1214" i="3" a="1"/>
  <c r="D1214" i="3"/>
  <c r="D1213" i="3" a="1"/>
  <c r="D1213" i="3"/>
  <c r="D1212" i="3" a="1"/>
  <c r="D1212" i="3" s="1"/>
  <c r="D1211" i="3" a="1"/>
  <c r="D1211" i="3"/>
  <c r="D1210" i="3" a="1"/>
  <c r="D1210" i="3"/>
  <c r="D1209" i="3" a="1"/>
  <c r="D1209" i="3"/>
  <c r="D1208" i="3" a="1"/>
  <c r="D1208" i="3" s="1"/>
  <c r="D1207" i="3" a="1"/>
  <c r="D1207" i="3"/>
  <c r="D1206" i="3" a="1"/>
  <c r="D1206" i="3" s="1"/>
  <c r="D1205" i="3" a="1"/>
  <c r="D1205" i="3" s="1"/>
  <c r="D1204" i="3" a="1"/>
  <c r="D1204" i="3"/>
  <c r="D1203" i="3" a="1"/>
  <c r="D1203" i="3" s="1"/>
  <c r="D1202" i="3" a="1"/>
  <c r="D1202" i="3"/>
  <c r="D1201" i="3" a="1"/>
  <c r="D1201" i="3" s="1"/>
  <c r="D1200" i="3" a="1"/>
  <c r="D1200" i="3"/>
  <c r="D1199" i="3" a="1"/>
  <c r="D1199" i="3" s="1"/>
  <c r="D1198" i="3" a="1"/>
  <c r="D1198" i="3" s="1"/>
  <c r="D1197" i="3" a="1"/>
  <c r="D1197" i="3"/>
  <c r="D1196" i="3" a="1"/>
  <c r="D1196" i="3"/>
  <c r="D1195" i="3" a="1"/>
  <c r="D1195" i="3"/>
  <c r="D1194" i="3" a="1"/>
  <c r="D1194" i="3"/>
  <c r="D1193" i="3" a="1"/>
  <c r="D1193" i="3" s="1"/>
  <c r="D1192" i="3" a="1"/>
  <c r="D1192" i="3" s="1"/>
  <c r="D1191" i="3" a="1"/>
  <c r="D1191" i="3"/>
  <c r="D1190" i="3" a="1"/>
  <c r="D1190" i="3"/>
  <c r="D1189" i="3" a="1"/>
  <c r="D1189" i="3"/>
  <c r="D1188" i="3" a="1"/>
  <c r="D1188" i="3"/>
  <c r="D1187" i="3" a="1"/>
  <c r="D1187" i="3" s="1"/>
  <c r="D1186" i="3" a="1"/>
  <c r="D1186" i="3" s="1"/>
  <c r="D1185" i="3" a="1"/>
  <c r="D1185" i="3" s="1"/>
  <c r="D1184" i="3" a="1"/>
  <c r="D1184" i="3" s="1"/>
  <c r="D1183" i="3" a="1"/>
  <c r="D1183" i="3" s="1"/>
  <c r="D1182" i="3" a="1"/>
  <c r="D1182" i="3" s="1"/>
  <c r="D1181" i="3" a="1"/>
  <c r="D1181" i="3" s="1"/>
  <c r="D1180" i="3" a="1"/>
  <c r="D1180" i="3" s="1"/>
  <c r="D1179" i="3" a="1"/>
  <c r="D1179" i="3"/>
  <c r="D1178" i="3" a="1"/>
  <c r="D1178" i="3"/>
  <c r="D1177" i="3" a="1"/>
  <c r="D1177" i="3"/>
  <c r="D1176" i="3" a="1"/>
  <c r="D1176" i="3" s="1"/>
  <c r="D1175" i="3" a="1"/>
  <c r="D1175" i="3"/>
  <c r="D1174" i="3" a="1"/>
  <c r="D1174" i="3" s="1"/>
  <c r="D1173" i="3" a="1"/>
  <c r="D1173" i="3" s="1"/>
  <c r="D1172" i="3" a="1"/>
  <c r="D1172" i="3" s="1"/>
  <c r="D1171" i="3" a="1"/>
  <c r="D1171" i="3"/>
  <c r="D1170" i="3" a="1"/>
  <c r="D1170" i="3"/>
  <c r="D1169" i="3" a="1"/>
  <c r="D1169" i="3"/>
  <c r="D1168" i="3" a="1"/>
  <c r="D1168" i="3"/>
  <c r="D1167" i="3" a="1"/>
  <c r="D1167" i="3" s="1"/>
  <c r="D1166" i="3" a="1"/>
  <c r="D1166" i="3"/>
  <c r="D1165" i="3" a="1"/>
  <c r="D1165" i="3" s="1"/>
  <c r="D1164" i="3" a="1"/>
  <c r="D1164" i="3"/>
  <c r="D1163" i="3" a="1"/>
  <c r="D1163" i="3" s="1"/>
  <c r="D1162" i="3" a="1"/>
  <c r="D1162" i="3" s="1"/>
  <c r="D1161" i="3" a="1"/>
  <c r="D1161" i="3"/>
  <c r="D1160" i="3" a="1"/>
  <c r="D1160" i="3"/>
  <c r="D1159" i="3" a="1"/>
  <c r="D1159" i="3" s="1"/>
  <c r="D1158" i="3" a="1"/>
  <c r="D1158" i="3"/>
  <c r="D1157" i="3" a="1"/>
  <c r="D1157" i="3"/>
  <c r="D1156" i="3" a="1"/>
  <c r="D1156" i="3" s="1"/>
  <c r="D1155" i="3" a="1"/>
  <c r="D1155" i="3"/>
  <c r="D1154" i="3" a="1"/>
  <c r="D1154" i="3"/>
  <c r="D1153" i="3" a="1"/>
  <c r="D1153" i="3"/>
  <c r="D1152" i="3" a="1"/>
  <c r="D1152" i="3" s="1"/>
  <c r="D1151" i="3" a="1"/>
  <c r="D1151" i="3" s="1"/>
  <c r="D1150" i="3" a="1"/>
  <c r="D1150" i="3" s="1"/>
  <c r="D1149" i="3" a="1"/>
  <c r="D1149" i="3"/>
  <c r="D1148" i="3" a="1"/>
  <c r="D1148" i="3"/>
  <c r="D1147" i="3" a="1"/>
  <c r="D1147" i="3" s="1"/>
  <c r="D1146" i="3" a="1"/>
  <c r="D1146" i="3" s="1"/>
  <c r="D1145" i="3" a="1"/>
  <c r="D1145" i="3" s="1"/>
  <c r="D1144" i="3" a="1"/>
  <c r="D1144" i="3" s="1"/>
  <c r="D1143" i="3" a="1"/>
  <c r="D1143" i="3"/>
  <c r="D1142" i="3" a="1"/>
  <c r="D1142" i="3"/>
  <c r="D1141" i="3" a="1"/>
  <c r="D1141" i="3" s="1"/>
  <c r="D1140" i="3" a="1"/>
  <c r="D1140" i="3" s="1"/>
  <c r="D1139" i="3" a="1"/>
  <c r="D1139" i="3"/>
  <c r="D1138" i="3" a="1"/>
  <c r="D1138" i="3"/>
  <c r="D1137" i="3" a="1"/>
  <c r="D1137" i="3" s="1"/>
  <c r="D1136" i="3" a="1"/>
  <c r="D1136" i="3"/>
  <c r="D1135" i="3" a="1"/>
  <c r="D1135" i="3" s="1"/>
  <c r="D1134" i="3" a="1"/>
  <c r="D1134" i="3" s="1"/>
  <c r="D1133" i="3" a="1"/>
  <c r="D1133" i="3"/>
  <c r="D1132" i="3" a="1"/>
  <c r="D1132" i="3"/>
  <c r="D1131" i="3" a="1"/>
  <c r="D1131" i="3" s="1"/>
  <c r="D1130" i="3" a="1"/>
  <c r="D1130" i="3"/>
  <c r="D1129" i="3" a="1"/>
  <c r="D1129" i="3" s="1"/>
  <c r="D1128" i="3" a="1"/>
  <c r="D1128" i="3"/>
  <c r="D1127" i="3" a="1"/>
  <c r="D1127" i="3" s="1"/>
  <c r="D1126" i="3" a="1"/>
  <c r="D1126" i="3" s="1"/>
  <c r="D1125" i="3" a="1"/>
  <c r="D1125" i="3" s="1"/>
  <c r="D1124" i="3" a="1"/>
  <c r="D1124" i="3"/>
  <c r="D1123" i="3" a="1"/>
  <c r="D1123" i="3" s="1"/>
  <c r="D1122" i="3" a="1"/>
  <c r="D1122" i="3"/>
  <c r="D1121" i="3" a="1"/>
  <c r="D1121" i="3"/>
  <c r="D1120" i="3" a="1"/>
  <c r="D1120" i="3" s="1"/>
  <c r="D1119" i="3" a="1"/>
  <c r="D1119" i="3"/>
  <c r="D1118" i="3" a="1"/>
  <c r="D1118" i="3" s="1"/>
  <c r="D1117" i="3" a="1"/>
  <c r="D1117" i="3"/>
  <c r="D1116" i="3" a="1"/>
  <c r="D1116" i="3" s="1"/>
  <c r="D1115" i="3" a="1"/>
  <c r="D1115" i="3" s="1"/>
  <c r="D1114" i="3" a="1"/>
  <c r="D1114" i="3" s="1"/>
  <c r="D1113" i="3" a="1"/>
  <c r="D1113" i="3"/>
  <c r="D1112" i="3" a="1"/>
  <c r="D1112" i="3" s="1"/>
  <c r="D1111" i="3" a="1"/>
  <c r="D1111" i="3"/>
  <c r="D1110" i="3" a="1"/>
  <c r="D1110" i="3" s="1"/>
  <c r="D1109" i="3" a="1"/>
  <c r="D1109" i="3" s="1"/>
  <c r="D1108" i="3" a="1"/>
  <c r="D1108" i="3" s="1"/>
  <c r="D1107" i="3" a="1"/>
  <c r="D1107" i="3"/>
  <c r="D1106" i="3" a="1"/>
  <c r="D1106" i="3" s="1"/>
  <c r="D1105" i="3" a="1"/>
  <c r="D1105" i="3"/>
  <c r="D1104" i="3" a="1"/>
  <c r="D1104" i="3" s="1"/>
  <c r="D1103" i="3" a="1"/>
  <c r="D1103" i="3"/>
  <c r="D1102" i="3" a="1"/>
  <c r="D1102" i="3"/>
  <c r="D1101" i="3" a="1"/>
  <c r="D1101" i="3" s="1"/>
  <c r="D1100" i="3" a="1"/>
  <c r="D1100" i="3" s="1"/>
  <c r="D1099" i="3" a="1"/>
  <c r="D1099" i="3" s="1"/>
  <c r="D1098" i="3" a="1"/>
  <c r="D1098" i="3" s="1"/>
  <c r="D1097" i="3" a="1"/>
  <c r="D1097" i="3" s="1"/>
  <c r="D1096" i="3" a="1"/>
  <c r="D1096" i="3"/>
  <c r="D1095" i="3" a="1"/>
  <c r="D1095" i="3" s="1"/>
  <c r="D1094" i="3" a="1"/>
  <c r="D1094" i="3"/>
  <c r="D1093" i="3" a="1"/>
  <c r="D1093" i="3" s="1"/>
  <c r="D1092" i="3" a="1"/>
  <c r="D1092" i="3"/>
  <c r="D1091" i="3" a="1"/>
  <c r="D1091" i="3" s="1"/>
  <c r="D1090" i="3" a="1"/>
  <c r="D1090" i="3" s="1"/>
  <c r="D1089" i="3" a="1"/>
  <c r="D1089" i="3"/>
  <c r="D1088" i="3" a="1"/>
  <c r="D1088" i="3"/>
  <c r="D1087" i="3" a="1"/>
  <c r="D1087" i="3"/>
  <c r="D1086" i="3" a="1"/>
  <c r="D1086" i="3" s="1"/>
  <c r="D1085" i="3" a="1"/>
  <c r="D1085" i="3" s="1"/>
  <c r="D1084" i="3" a="1"/>
  <c r="D1084" i="3" s="1"/>
  <c r="D1083" i="3" a="1"/>
  <c r="D1083" i="3"/>
  <c r="D1082" i="3" a="1"/>
  <c r="D1082" i="3"/>
  <c r="D1081" i="3" a="1"/>
  <c r="D1081" i="3"/>
  <c r="D1080" i="3" a="1"/>
  <c r="D1080" i="3" s="1"/>
  <c r="D1079" i="3" a="1"/>
  <c r="D1079" i="3" s="1"/>
  <c r="D1078" i="3" a="1"/>
  <c r="D1078" i="3" s="1"/>
  <c r="D1077" i="3" a="1"/>
  <c r="D1077" i="3" s="1"/>
  <c r="D1076" i="3" a="1"/>
  <c r="D1076" i="3"/>
  <c r="D1075" i="3" a="1"/>
  <c r="D1075" i="3"/>
  <c r="D1074" i="3" a="1"/>
  <c r="D1074" i="3" s="1"/>
  <c r="D1073" i="3" a="1"/>
  <c r="D1073" i="3"/>
  <c r="D1072" i="3" a="1"/>
  <c r="D1072" i="3" s="1"/>
  <c r="D1071" i="3" a="1"/>
  <c r="D1071" i="3"/>
  <c r="D1070" i="3" a="1"/>
  <c r="D1070" i="3"/>
  <c r="D1069" i="3" a="1"/>
  <c r="D1069" i="3" s="1"/>
  <c r="D1068" i="3" a="1"/>
  <c r="D1068" i="3" s="1"/>
  <c r="D1067" i="3" a="1"/>
  <c r="D1067" i="3"/>
  <c r="D1066" i="3" a="1"/>
  <c r="D1066" i="3" s="1"/>
  <c r="D1065" i="3" a="1"/>
  <c r="D1065" i="3" s="1"/>
  <c r="D1064" i="3" a="1"/>
  <c r="D1064" i="3"/>
  <c r="D1063" i="3" a="1"/>
  <c r="D1063" i="3"/>
  <c r="D1062" i="3" a="1"/>
  <c r="D1062" i="3"/>
  <c r="D1061" i="3" a="1"/>
  <c r="D1061" i="3"/>
  <c r="D1060" i="3" a="1"/>
  <c r="D1060" i="3"/>
  <c r="D1059" i="3" a="1"/>
  <c r="D1059" i="3"/>
  <c r="D1058" i="3" a="1"/>
  <c r="D1058" i="3"/>
  <c r="D1057" i="3" a="1"/>
  <c r="D1057" i="3" s="1"/>
  <c r="D1056" i="3" a="1"/>
  <c r="D1056" i="3"/>
  <c r="D1055" i="3" a="1"/>
  <c r="D1055" i="3" s="1"/>
  <c r="D1054" i="3" a="1"/>
  <c r="D1054" i="3" s="1"/>
  <c r="D1053" i="3" a="1"/>
  <c r="D1053" i="3"/>
  <c r="D1052" i="3" a="1"/>
  <c r="D1052" i="3"/>
  <c r="D1051" i="3" a="1"/>
  <c r="D1051" i="3" s="1"/>
  <c r="D1050" i="3" a="1"/>
  <c r="D1050" i="3" s="1"/>
  <c r="D1049" i="3" a="1"/>
  <c r="D1049" i="3"/>
  <c r="D1048" i="3" a="1"/>
  <c r="D1048" i="3"/>
  <c r="D1047" i="3" a="1"/>
  <c r="D1047" i="3"/>
  <c r="D1046" i="3" a="1"/>
  <c r="D1046" i="3"/>
  <c r="D1045" i="3" a="1"/>
  <c r="D1045" i="3"/>
  <c r="D1044" i="3" a="1"/>
  <c r="D1044" i="3" s="1"/>
  <c r="D1043" i="3" a="1"/>
  <c r="D1043" i="3" s="1"/>
  <c r="D1042" i="3" a="1"/>
  <c r="D1042" i="3" s="1"/>
  <c r="D1041" i="3" a="1"/>
  <c r="D1041" i="3"/>
  <c r="D1040" i="3" a="1"/>
  <c r="D1040" i="3" s="1"/>
  <c r="D1039" i="3" a="1"/>
  <c r="D1039" i="3" s="1"/>
  <c r="D1038" i="3" a="1"/>
  <c r="D1038" i="3"/>
  <c r="D1037" i="3" a="1"/>
  <c r="D1037" i="3" s="1"/>
  <c r="D1036" i="3" a="1"/>
  <c r="D1036" i="3" s="1"/>
  <c r="D1035" i="3" a="1"/>
  <c r="D1035" i="3"/>
  <c r="D1034" i="3" a="1"/>
  <c r="D1034" i="3" s="1"/>
  <c r="D1033" i="3" a="1"/>
  <c r="D1033" i="3" s="1"/>
  <c r="D1032" i="3" a="1"/>
  <c r="D1032" i="3" s="1"/>
  <c r="D1031" i="3" a="1"/>
  <c r="D1031" i="3" s="1"/>
  <c r="D1030" i="3" a="1"/>
  <c r="D1030" i="3"/>
  <c r="D1029" i="3" a="1"/>
  <c r="D1029" i="3" s="1"/>
  <c r="D1028" i="3" a="1"/>
  <c r="D1028" i="3"/>
  <c r="D1027" i="3" a="1"/>
  <c r="D1027" i="3"/>
  <c r="D1026" i="3" a="1"/>
  <c r="D1026" i="3" s="1"/>
  <c r="D1025" i="3" a="1"/>
  <c r="D1025" i="3"/>
  <c r="D1024" i="3" a="1"/>
  <c r="D1024" i="3"/>
  <c r="D1023" i="3" a="1"/>
  <c r="D1023" i="3" s="1"/>
  <c r="D1022" i="3" a="1"/>
  <c r="D1022" i="3"/>
  <c r="D1021" i="3" a="1"/>
  <c r="D1021" i="3"/>
  <c r="D1020" i="3" a="1"/>
  <c r="D1020" i="3"/>
  <c r="D1019" i="3" a="1"/>
  <c r="D1019" i="3" s="1"/>
  <c r="D1018" i="3" a="1"/>
  <c r="D1018" i="3" s="1"/>
  <c r="D1017" i="3" a="1"/>
  <c r="D1017" i="3" s="1"/>
  <c r="D1016" i="3" a="1"/>
  <c r="D1016" i="3"/>
  <c r="D1015" i="3" a="1"/>
  <c r="D1015" i="3" s="1"/>
  <c r="D1014" i="3" a="1"/>
  <c r="D1014" i="3"/>
  <c r="D1013" i="3" a="1"/>
  <c r="D1013" i="3" s="1"/>
  <c r="D1012" i="3" a="1"/>
  <c r="D1012" i="3" s="1"/>
  <c r="D1011" i="3" a="1"/>
  <c r="D1011" i="3"/>
  <c r="D1010" i="3" a="1"/>
  <c r="D1010" i="3"/>
  <c r="D1009" i="3" a="1"/>
  <c r="D1009" i="3"/>
  <c r="D1008" i="3" a="1"/>
  <c r="D1008" i="3" s="1"/>
  <c r="D1007" i="3" a="1"/>
  <c r="D1007" i="3"/>
  <c r="D1006" i="3" a="1"/>
  <c r="D1006" i="3" s="1"/>
  <c r="D1005" i="3" a="1"/>
  <c r="D1005" i="3"/>
  <c r="D1004" i="3" a="1"/>
  <c r="D1004" i="3" s="1"/>
  <c r="D1003" i="3" a="1"/>
  <c r="D1003" i="3"/>
  <c r="D1002" i="3" a="1"/>
  <c r="D1002" i="3" s="1"/>
  <c r="D1001" i="3" a="1"/>
  <c r="D1001" i="3" s="1"/>
  <c r="D1000" i="3" a="1"/>
  <c r="D1000" i="3"/>
  <c r="D999" i="3" a="1"/>
  <c r="D999" i="3"/>
  <c r="D998" i="3" a="1"/>
  <c r="D998" i="3" s="1"/>
  <c r="D997" i="3" a="1"/>
  <c r="D997" i="3"/>
  <c r="D996" i="3" a="1"/>
  <c r="D996" i="3" s="1"/>
  <c r="D995" i="3" a="1"/>
  <c r="D995" i="3"/>
  <c r="D994" i="3" a="1"/>
  <c r="D994" i="3"/>
  <c r="D993" i="3" a="1"/>
  <c r="D993" i="3"/>
  <c r="D992" i="3" a="1"/>
  <c r="D992" i="3" s="1"/>
  <c r="D991" i="3" a="1"/>
  <c r="D991" i="3"/>
  <c r="D990" i="3" a="1"/>
  <c r="D990" i="3" s="1"/>
  <c r="D989" i="3" a="1"/>
  <c r="D989" i="3" s="1"/>
  <c r="D988" i="3" a="1"/>
  <c r="D988" i="3"/>
  <c r="D987" i="3" a="1"/>
  <c r="D987" i="3" s="1"/>
  <c r="D986" i="3" a="1"/>
  <c r="D986" i="3"/>
  <c r="D985" i="3" a="1"/>
  <c r="D985" i="3" s="1"/>
  <c r="D984" i="3" a="1"/>
  <c r="D984" i="3" s="1"/>
  <c r="D983" i="3" a="1"/>
  <c r="D983" i="3" s="1"/>
  <c r="D982" i="3" a="1"/>
  <c r="D982" i="3" s="1"/>
  <c r="D981" i="3" a="1"/>
  <c r="D981" i="3"/>
  <c r="D980" i="3" a="1"/>
  <c r="D980" i="3"/>
  <c r="D979" i="3" a="1"/>
  <c r="D979" i="3" s="1"/>
  <c r="D978" i="3" a="1"/>
  <c r="D978" i="3" s="1"/>
  <c r="D977" i="3" a="1"/>
  <c r="D977" i="3" s="1"/>
  <c r="D976" i="3" a="1"/>
  <c r="D976" i="3" s="1"/>
  <c r="D975" i="3" a="1"/>
  <c r="D975" i="3" s="1"/>
  <c r="D974" i="3" a="1"/>
  <c r="D974" i="3"/>
  <c r="D973" i="3" a="1"/>
  <c r="D973" i="3"/>
  <c r="D972" i="3" a="1"/>
  <c r="D972" i="3"/>
  <c r="D971" i="3" a="1"/>
  <c r="D971" i="3" s="1"/>
  <c r="D970" i="3" a="1"/>
  <c r="D970" i="3" s="1"/>
  <c r="D969" i="3" a="1"/>
  <c r="D969" i="3" s="1"/>
  <c r="D968" i="3" a="1"/>
  <c r="D968" i="3" s="1"/>
  <c r="D967" i="3" a="1"/>
  <c r="D967" i="3" s="1"/>
  <c r="D966" i="3" a="1"/>
  <c r="D966" i="3" s="1"/>
  <c r="D965" i="3" a="1"/>
  <c r="D965" i="3"/>
  <c r="D964" i="3" a="1"/>
  <c r="D964" i="3" s="1"/>
  <c r="D963" i="3" a="1"/>
  <c r="D963" i="3"/>
  <c r="D962" i="3" a="1"/>
  <c r="D962" i="3"/>
  <c r="D961" i="3" a="1"/>
  <c r="D961" i="3" s="1"/>
  <c r="D960" i="3" a="1"/>
  <c r="D960" i="3" s="1"/>
  <c r="D959" i="3" a="1"/>
  <c r="D959" i="3"/>
  <c r="D958" i="3" a="1"/>
  <c r="D958" i="3" s="1"/>
  <c r="D957" i="3" a="1"/>
  <c r="D957" i="3" s="1"/>
  <c r="D956" i="3" a="1"/>
  <c r="D956" i="3"/>
  <c r="D955" i="3" a="1"/>
  <c r="D955" i="3"/>
  <c r="D954" i="3" a="1"/>
  <c r="D954" i="3"/>
  <c r="D953" i="3" a="1"/>
  <c r="D953" i="3"/>
  <c r="D952" i="3" a="1"/>
  <c r="D952" i="3"/>
  <c r="D951" i="3" a="1"/>
  <c r="D951" i="3" s="1"/>
  <c r="D950" i="3" a="1"/>
  <c r="D950" i="3"/>
  <c r="D949" i="3" a="1"/>
  <c r="D949" i="3" s="1"/>
  <c r="D948" i="3" a="1"/>
  <c r="D948" i="3"/>
  <c r="D947" i="3" a="1"/>
  <c r="D947" i="3" s="1"/>
  <c r="D946" i="3" a="1"/>
  <c r="D946" i="3"/>
  <c r="D945" i="3" a="1"/>
  <c r="D945" i="3"/>
  <c r="D944" i="3" a="1"/>
  <c r="D944" i="3" s="1"/>
  <c r="D943" i="3" a="1"/>
  <c r="D943" i="3" s="1"/>
  <c r="D942" i="3" a="1"/>
  <c r="D942" i="3" s="1"/>
  <c r="D941" i="3" a="1"/>
  <c r="D941" i="3"/>
  <c r="D940" i="3" a="1"/>
  <c r="D940" i="3"/>
  <c r="D939" i="3" a="1"/>
  <c r="D939" i="3"/>
  <c r="D938" i="3" a="1"/>
  <c r="D938" i="3"/>
  <c r="D937" i="3" a="1"/>
  <c r="D937" i="3"/>
  <c r="D936" i="3" a="1"/>
  <c r="D936" i="3" s="1"/>
  <c r="D935" i="3" a="1"/>
  <c r="D935" i="3" s="1"/>
  <c r="D934" i="3" a="1"/>
  <c r="D934" i="3" s="1"/>
  <c r="D933" i="3" a="1"/>
  <c r="D933" i="3" s="1"/>
  <c r="D932" i="3" a="1"/>
  <c r="D932" i="3" s="1"/>
  <c r="D931" i="3" a="1"/>
  <c r="D931" i="3" s="1"/>
  <c r="D930" i="3" a="1"/>
  <c r="D930" i="3" s="1"/>
  <c r="D929" i="3" a="1"/>
  <c r="D929" i="3" s="1"/>
  <c r="D928" i="3" a="1"/>
  <c r="D928" i="3" s="1"/>
  <c r="D927" i="3" a="1"/>
  <c r="D927" i="3"/>
  <c r="D926" i="3" a="1"/>
  <c r="D926" i="3"/>
  <c r="D925" i="3" a="1"/>
  <c r="D925" i="3"/>
  <c r="D924" i="3" a="1"/>
  <c r="D924" i="3" s="1"/>
  <c r="D923" i="3" a="1"/>
  <c r="D923" i="3" s="1"/>
  <c r="D922" i="3" a="1"/>
  <c r="D922" i="3"/>
  <c r="D921" i="3" a="1"/>
  <c r="D921" i="3" s="1"/>
  <c r="D920" i="3" a="1"/>
  <c r="D920" i="3"/>
  <c r="D919" i="3" a="1"/>
  <c r="D919" i="3"/>
  <c r="D918" i="3" a="1"/>
  <c r="D918" i="3"/>
  <c r="D917" i="3" a="1"/>
  <c r="D917" i="3"/>
  <c r="D916" i="3" a="1"/>
  <c r="D916" i="3" s="1"/>
  <c r="D915" i="3" a="1"/>
  <c r="D915" i="3" s="1"/>
  <c r="D914" i="3" a="1"/>
  <c r="D914" i="3"/>
  <c r="D913" i="3" a="1"/>
  <c r="D913" i="3"/>
  <c r="D912" i="3" a="1"/>
  <c r="D912" i="3" s="1"/>
  <c r="D911" i="3" a="1"/>
  <c r="D911" i="3" s="1"/>
  <c r="D910" i="3" a="1"/>
  <c r="D910" i="3" s="1"/>
  <c r="D909" i="3" a="1"/>
  <c r="D909" i="3" s="1"/>
  <c r="D908" i="3" a="1"/>
  <c r="D908" i="3"/>
  <c r="D907" i="3" a="1"/>
  <c r="D907" i="3" s="1"/>
  <c r="D906" i="3" a="1"/>
  <c r="D906" i="3"/>
  <c r="D905" i="3" a="1"/>
  <c r="D905" i="3"/>
  <c r="D904" i="3" a="1"/>
  <c r="D904" i="3" s="1"/>
  <c r="D903" i="3" a="1"/>
  <c r="D903" i="3"/>
  <c r="D902" i="3" a="1"/>
  <c r="D902" i="3"/>
  <c r="D901" i="3" a="1"/>
  <c r="D901" i="3"/>
  <c r="D900" i="3" a="1"/>
  <c r="D900" i="3" s="1"/>
  <c r="D899" i="3" a="1"/>
  <c r="D899" i="3"/>
  <c r="D898" i="3" a="1"/>
  <c r="D898" i="3" s="1"/>
  <c r="D897" i="3" a="1"/>
  <c r="D897" i="3" s="1"/>
  <c r="D896" i="3" a="1"/>
  <c r="D896" i="3" s="1"/>
  <c r="D895" i="3" a="1"/>
  <c r="D895" i="3" s="1"/>
  <c r="D894" i="3" a="1"/>
  <c r="D894" i="3" s="1"/>
  <c r="D893" i="3" a="1"/>
  <c r="D893" i="3" s="1"/>
  <c r="D892" i="3" a="1"/>
  <c r="D892" i="3" s="1"/>
  <c r="D891" i="3" a="1"/>
  <c r="D891" i="3"/>
  <c r="D890" i="3" a="1"/>
  <c r="D890" i="3"/>
  <c r="D889" i="3" a="1"/>
  <c r="D889" i="3"/>
  <c r="D888" i="3" a="1"/>
  <c r="D888" i="3" s="1"/>
  <c r="D887" i="3" a="1"/>
  <c r="D887" i="3"/>
  <c r="D886" i="3" a="1"/>
  <c r="D886" i="3"/>
  <c r="D885" i="3" a="1"/>
  <c r="D885" i="3"/>
  <c r="D884" i="3" a="1"/>
  <c r="D884" i="3" s="1"/>
  <c r="D883" i="3" a="1"/>
  <c r="D883" i="3"/>
  <c r="D882" i="3" a="1"/>
  <c r="D882" i="3" s="1"/>
  <c r="D881" i="3" a="1"/>
  <c r="D881" i="3" s="1"/>
  <c r="D880" i="3" a="1"/>
  <c r="D880" i="3"/>
  <c r="D879" i="3" a="1"/>
  <c r="D879" i="3" s="1"/>
  <c r="D878" i="3" a="1"/>
  <c r="D878" i="3"/>
  <c r="D877" i="3" a="1"/>
  <c r="D877" i="3" s="1"/>
  <c r="D876" i="3" a="1"/>
  <c r="D876" i="3"/>
  <c r="D875" i="3" a="1"/>
  <c r="D875" i="3" s="1"/>
  <c r="D874" i="3" a="1"/>
  <c r="D874" i="3" s="1"/>
  <c r="D873" i="3" a="1"/>
  <c r="D873" i="3"/>
  <c r="D872" i="3" a="1"/>
  <c r="D872" i="3"/>
  <c r="D871" i="3" a="1"/>
  <c r="D871" i="3"/>
  <c r="D870" i="3" a="1"/>
  <c r="D870" i="3" s="1"/>
  <c r="D869" i="3" a="1"/>
  <c r="D869" i="3" s="1"/>
  <c r="D868" i="3" a="1"/>
  <c r="D868" i="3" s="1"/>
  <c r="D867" i="3" a="1"/>
  <c r="D867" i="3" s="1"/>
  <c r="D866" i="3" a="1"/>
  <c r="D866" i="3"/>
  <c r="D865" i="3" a="1"/>
  <c r="D865" i="3"/>
  <c r="D864" i="3" a="1"/>
  <c r="D864" i="3"/>
  <c r="D863" i="3" a="1"/>
  <c r="D863" i="3" s="1"/>
  <c r="D862" i="3" a="1"/>
  <c r="D862" i="3" s="1"/>
  <c r="D861" i="3" a="1"/>
  <c r="D861" i="3" s="1"/>
  <c r="D860" i="3" a="1"/>
  <c r="D860" i="3" s="1"/>
  <c r="D859" i="3" a="1"/>
  <c r="D859" i="3" s="1"/>
  <c r="D858" i="3" a="1"/>
  <c r="D858" i="3" s="1"/>
  <c r="D857" i="3" a="1"/>
  <c r="D857" i="3"/>
  <c r="D856" i="3" a="1"/>
  <c r="D856" i="3" s="1"/>
  <c r="D855" i="3" a="1"/>
  <c r="D855" i="3"/>
  <c r="D854" i="3" a="1"/>
  <c r="D854" i="3"/>
  <c r="D853" i="3" a="1"/>
  <c r="D853" i="3" s="1"/>
  <c r="D852" i="3" a="1"/>
  <c r="D852" i="3" s="1"/>
  <c r="D851" i="3" a="1"/>
  <c r="D851" i="3"/>
  <c r="D850" i="3" a="1"/>
  <c r="D850" i="3" s="1"/>
  <c r="D849" i="3" a="1"/>
  <c r="D849" i="3" s="1"/>
  <c r="D848" i="3" a="1"/>
  <c r="D848" i="3" s="1"/>
  <c r="D847" i="3" a="1"/>
  <c r="D847" i="3"/>
  <c r="D846" i="3" a="1"/>
  <c r="D846" i="3" s="1"/>
  <c r="D845" i="3" a="1"/>
  <c r="D845" i="3"/>
  <c r="D844" i="3" a="1"/>
  <c r="D844" i="3"/>
  <c r="D843" i="3" a="1"/>
  <c r="D843" i="3" s="1"/>
  <c r="D842" i="3" a="1"/>
  <c r="D842" i="3"/>
  <c r="D841" i="3" a="1"/>
  <c r="D841" i="3" s="1"/>
  <c r="D840" i="3" a="1"/>
  <c r="D840" i="3"/>
  <c r="D839" i="3" a="1"/>
  <c r="D839" i="3" s="1"/>
  <c r="D838" i="3" a="1"/>
  <c r="D838" i="3" s="1"/>
  <c r="D837" i="3" a="1"/>
  <c r="D837" i="3"/>
  <c r="D836" i="3" a="1"/>
  <c r="D836" i="3"/>
  <c r="D835" i="3" a="1"/>
  <c r="D835" i="3" s="1"/>
  <c r="D834" i="3" a="1"/>
  <c r="D834" i="3"/>
  <c r="D833" i="3" a="1"/>
  <c r="D833" i="3"/>
  <c r="D832" i="3" a="1"/>
  <c r="D832" i="3" s="1"/>
  <c r="D831" i="3" a="1"/>
  <c r="D831" i="3"/>
  <c r="D830" i="3" a="1"/>
  <c r="D830" i="3"/>
  <c r="D829" i="3" a="1"/>
  <c r="D829" i="3"/>
  <c r="D828" i="3" a="1"/>
  <c r="D828" i="3" s="1"/>
  <c r="D827" i="3" a="1"/>
  <c r="D827" i="3" s="1"/>
  <c r="D826" i="3" a="1"/>
  <c r="D826" i="3" s="1"/>
  <c r="D825" i="3" a="1"/>
  <c r="D825" i="3"/>
  <c r="D824" i="3" a="1"/>
  <c r="D824" i="3"/>
  <c r="D823" i="3" a="1"/>
  <c r="D823" i="3" s="1"/>
  <c r="D822" i="3" a="1"/>
  <c r="D822" i="3" s="1"/>
  <c r="D821" i="3" a="1"/>
  <c r="D821" i="3" s="1"/>
  <c r="D820" i="3" a="1"/>
  <c r="D820" i="3" s="1"/>
  <c r="D819" i="3" a="1"/>
  <c r="D819" i="3"/>
  <c r="D818" i="3" a="1"/>
  <c r="D818" i="3"/>
  <c r="D817" i="3" a="1"/>
  <c r="D817" i="3" s="1"/>
  <c r="D816" i="3" a="1"/>
  <c r="D816" i="3" s="1"/>
  <c r="D815" i="3" a="1"/>
  <c r="D815" i="3" s="1"/>
  <c r="D814" i="3" a="1"/>
  <c r="D814" i="3"/>
  <c r="D813" i="3" a="1"/>
  <c r="D813" i="3" s="1"/>
  <c r="D812" i="3" a="1"/>
  <c r="D812" i="3"/>
  <c r="D811" i="3" a="1"/>
  <c r="D811" i="3" s="1"/>
  <c r="D810" i="3" a="1"/>
  <c r="D810" i="3" s="1"/>
  <c r="D809" i="3" a="1"/>
  <c r="D809" i="3"/>
  <c r="D808" i="3" a="1"/>
  <c r="D808" i="3"/>
  <c r="D807" i="3" a="1"/>
  <c r="D807" i="3" s="1"/>
  <c r="D806" i="3" a="1"/>
  <c r="D806" i="3"/>
  <c r="D805" i="3" a="1"/>
  <c r="D805" i="3" s="1"/>
  <c r="D804" i="3" a="1"/>
  <c r="D804" i="3"/>
  <c r="D803" i="3" a="1"/>
  <c r="D803" i="3" s="1"/>
  <c r="D802" i="3" a="1"/>
  <c r="D802" i="3" s="1"/>
  <c r="D801" i="3" a="1"/>
  <c r="D801" i="3" s="1"/>
  <c r="D800" i="3" a="1"/>
  <c r="D800" i="3"/>
  <c r="D799" i="3" a="1"/>
  <c r="D799" i="3" s="1"/>
  <c r="D798" i="3" a="1"/>
  <c r="D798" i="3"/>
  <c r="D797" i="3" a="1"/>
  <c r="D797" i="3"/>
  <c r="D796" i="3" a="1"/>
  <c r="D796" i="3"/>
  <c r="D795" i="3" a="1"/>
  <c r="D795" i="3"/>
  <c r="D794" i="3" a="1"/>
  <c r="D794" i="3" s="1"/>
  <c r="D793" i="3" a="1"/>
  <c r="D793" i="3"/>
  <c r="D792" i="3" a="1"/>
  <c r="D792" i="3" s="1"/>
  <c r="D791" i="3" a="1"/>
  <c r="D791" i="3"/>
  <c r="D790" i="3" a="1"/>
  <c r="D790" i="3" s="1"/>
  <c r="D789" i="3" a="1"/>
  <c r="D789" i="3"/>
  <c r="D788" i="3" a="1"/>
  <c r="D788" i="3" s="1"/>
  <c r="D787" i="3" a="1"/>
  <c r="D787" i="3"/>
  <c r="D786" i="3" a="1"/>
  <c r="D786" i="3" s="1"/>
  <c r="D785" i="3" a="1"/>
  <c r="D785" i="3" s="1"/>
  <c r="D784" i="3" a="1"/>
  <c r="D784" i="3" s="1"/>
  <c r="D783" i="3" a="1"/>
  <c r="D783" i="3"/>
  <c r="D782" i="3" a="1"/>
  <c r="D782" i="3" s="1"/>
  <c r="D781" i="3" a="1"/>
  <c r="D781" i="3"/>
  <c r="D780" i="3" a="1"/>
  <c r="D780" i="3" s="1"/>
  <c r="D779" i="3" a="1"/>
  <c r="D779" i="3"/>
  <c r="D778" i="3" a="1"/>
  <c r="D778" i="3"/>
  <c r="D777" i="3" a="1"/>
  <c r="D777" i="3" s="1"/>
  <c r="D776" i="3" a="1"/>
  <c r="D776" i="3" s="1"/>
  <c r="D775" i="3" a="1"/>
  <c r="D775" i="3" s="1"/>
  <c r="D774" i="3" a="1"/>
  <c r="D774" i="3" s="1"/>
  <c r="D773" i="3" a="1"/>
  <c r="D773" i="3"/>
  <c r="D772" i="3" a="1"/>
  <c r="D772" i="3"/>
  <c r="D771" i="3" a="1"/>
  <c r="D771" i="3" s="1"/>
  <c r="D770" i="3" a="1"/>
  <c r="D770" i="3"/>
  <c r="D769" i="3" a="1"/>
  <c r="D769" i="3" s="1"/>
  <c r="D768" i="3" a="1"/>
  <c r="D768" i="3"/>
  <c r="D767" i="3" a="1"/>
  <c r="D767" i="3" s="1"/>
  <c r="D766" i="3" a="1"/>
  <c r="D766" i="3" s="1"/>
  <c r="D765" i="3" a="1"/>
  <c r="D765" i="3"/>
  <c r="D764" i="3" a="1"/>
  <c r="D764" i="3"/>
  <c r="D763" i="3" a="1"/>
  <c r="D763" i="3"/>
  <c r="D762" i="3" a="1"/>
  <c r="D762" i="3" s="1"/>
  <c r="D761" i="3" a="1"/>
  <c r="D761" i="3"/>
  <c r="D760" i="3" a="1"/>
  <c r="D760" i="3" s="1"/>
  <c r="D759" i="3" a="1"/>
  <c r="D759" i="3" s="1"/>
  <c r="D758" i="3" a="1"/>
  <c r="D758" i="3"/>
  <c r="D757" i="3" a="1"/>
  <c r="D757" i="3"/>
  <c r="D756" i="3" a="1"/>
  <c r="D756" i="3" s="1"/>
  <c r="D755" i="3" a="1"/>
  <c r="D755" i="3" s="1"/>
  <c r="D754" i="3" a="1"/>
  <c r="D754" i="3" s="1"/>
  <c r="D753" i="3" a="1"/>
  <c r="D753" i="3" s="1"/>
  <c r="D752" i="3" a="1"/>
  <c r="D752" i="3"/>
  <c r="D751" i="3" a="1"/>
  <c r="D751" i="3" s="1"/>
  <c r="D750" i="3" a="1"/>
  <c r="D750" i="3" s="1"/>
  <c r="D749" i="3" a="1"/>
  <c r="D749" i="3" s="1"/>
  <c r="D748" i="3" a="1"/>
  <c r="D748" i="3" s="1"/>
  <c r="D747" i="3" a="1"/>
  <c r="D747" i="3"/>
  <c r="D746" i="3" a="1"/>
  <c r="D746" i="3"/>
  <c r="D745" i="3" a="1"/>
  <c r="D745" i="3" s="1"/>
  <c r="D744" i="3" a="1"/>
  <c r="D744" i="3" s="1"/>
  <c r="D743" i="3" a="1"/>
  <c r="D743" i="3"/>
  <c r="D742" i="3" a="1"/>
  <c r="D742" i="3" s="1"/>
  <c r="D741" i="3" a="1"/>
  <c r="D741" i="3" s="1"/>
  <c r="D740" i="3" a="1"/>
  <c r="D740" i="3"/>
  <c r="D739" i="3" a="1"/>
  <c r="D739" i="3"/>
  <c r="D738" i="3" a="1"/>
  <c r="D738" i="3"/>
  <c r="D737" i="3" a="1"/>
  <c r="D737" i="3"/>
  <c r="D736" i="3" a="1"/>
  <c r="D736" i="3"/>
  <c r="D735" i="3" a="1"/>
  <c r="D735" i="3"/>
  <c r="D734" i="3" a="1"/>
  <c r="D734" i="3"/>
  <c r="D733" i="3" a="1"/>
  <c r="D733" i="3" s="1"/>
  <c r="D732" i="3" a="1"/>
  <c r="D732" i="3"/>
  <c r="D731" i="3" a="1"/>
  <c r="D731" i="3" s="1"/>
  <c r="D730" i="3" a="1"/>
  <c r="D730" i="3" s="1"/>
  <c r="D729" i="3" a="1"/>
  <c r="D729" i="3"/>
  <c r="D728" i="3" a="1"/>
  <c r="D728" i="3" s="1"/>
  <c r="D727" i="3" a="1"/>
  <c r="D727" i="3" s="1"/>
  <c r="D726" i="3" a="1"/>
  <c r="D726" i="3"/>
  <c r="D725" i="3" a="1"/>
  <c r="D725" i="3"/>
  <c r="D724" i="3" a="1"/>
  <c r="D724" i="3"/>
  <c r="D723" i="3" a="1"/>
  <c r="D723" i="3"/>
  <c r="D722" i="3" a="1"/>
  <c r="D722" i="3"/>
  <c r="D721" i="3" a="1"/>
  <c r="D721" i="3"/>
  <c r="D720" i="3" a="1"/>
  <c r="D720" i="3" s="1"/>
  <c r="D719" i="3" a="1"/>
  <c r="D719" i="3" s="1"/>
  <c r="D718" i="3" a="1"/>
  <c r="D718" i="3" s="1"/>
  <c r="D717" i="3" a="1"/>
  <c r="D717" i="3"/>
  <c r="D716" i="3" a="1"/>
  <c r="D716" i="3"/>
  <c r="D715" i="3" a="1"/>
  <c r="D715" i="3" s="1"/>
  <c r="D714" i="3" a="1"/>
  <c r="D714" i="3" s="1"/>
  <c r="D713" i="3" a="1"/>
  <c r="D713" i="3" s="1"/>
  <c r="D712" i="3" a="1"/>
  <c r="D712" i="3" s="1"/>
  <c r="D711" i="3" a="1"/>
  <c r="D711" i="3" s="1"/>
  <c r="D710" i="3" a="1"/>
  <c r="D710" i="3"/>
  <c r="D709" i="3" a="1"/>
  <c r="D709" i="3" s="1"/>
  <c r="D708" i="3" a="1"/>
  <c r="D708" i="3"/>
  <c r="D707" i="3" a="1"/>
  <c r="D707" i="3" s="1"/>
  <c r="D706" i="3" a="1"/>
  <c r="D706" i="3" s="1"/>
  <c r="D705" i="3" a="1"/>
  <c r="D705" i="3"/>
  <c r="D704" i="3" a="1"/>
  <c r="D704" i="3"/>
  <c r="D703" i="3" a="1"/>
  <c r="D703" i="3" s="1"/>
  <c r="D702" i="3" a="1"/>
  <c r="D702" i="3" s="1"/>
  <c r="D701" i="3" a="1"/>
  <c r="D701" i="3" s="1"/>
  <c r="D700" i="3" a="1"/>
  <c r="D700" i="3" s="1"/>
  <c r="D699" i="3" a="1"/>
  <c r="D699" i="3"/>
  <c r="D698" i="3" a="1"/>
  <c r="D698" i="3" s="1"/>
  <c r="D697" i="3" a="1"/>
  <c r="D697" i="3" s="1"/>
  <c r="D696" i="3" a="1"/>
  <c r="D696" i="3" s="1"/>
  <c r="D695" i="3" a="1"/>
  <c r="D695" i="3" s="1"/>
  <c r="D694" i="3" a="1"/>
  <c r="D694" i="3" s="1"/>
  <c r="D693" i="3" a="1"/>
  <c r="D693" i="3" s="1"/>
  <c r="D692" i="3" a="1"/>
  <c r="D692" i="3"/>
  <c r="D691" i="3" a="1"/>
  <c r="D691" i="3" s="1"/>
  <c r="D690" i="3" a="1"/>
  <c r="D690" i="3" s="1"/>
  <c r="D689" i="3" a="1"/>
  <c r="D689" i="3" s="1"/>
  <c r="D688" i="3" a="1"/>
  <c r="D688" i="3" s="1"/>
  <c r="D687" i="3" a="1"/>
  <c r="D687" i="3"/>
  <c r="D686" i="3" a="1"/>
  <c r="D686" i="3"/>
  <c r="D685" i="3" a="1"/>
  <c r="D685" i="3" s="1"/>
  <c r="D684" i="3" a="1"/>
  <c r="D684" i="3"/>
  <c r="D683" i="3" a="1"/>
  <c r="D683" i="3"/>
  <c r="D682" i="3" a="1"/>
  <c r="D682" i="3"/>
  <c r="D681" i="3" a="1"/>
  <c r="D681" i="3"/>
  <c r="D680" i="3" a="1"/>
  <c r="D680" i="3"/>
  <c r="D679" i="3" a="1"/>
  <c r="D679" i="3"/>
  <c r="D678" i="3" a="1"/>
  <c r="D678" i="3"/>
  <c r="D677" i="3" a="1"/>
  <c r="D677" i="3"/>
  <c r="D676" i="3" a="1"/>
  <c r="D676" i="3" s="1"/>
  <c r="D675" i="3" a="1"/>
  <c r="D675" i="3"/>
  <c r="D674" i="3" a="1"/>
  <c r="D674" i="3"/>
  <c r="D673" i="3" a="1"/>
  <c r="D673" i="3" s="1"/>
  <c r="D672" i="3" a="1"/>
  <c r="D672" i="3"/>
  <c r="D671" i="3" a="1"/>
  <c r="D671" i="3"/>
  <c r="D670" i="3" a="1"/>
  <c r="D670" i="3"/>
  <c r="D669" i="3" a="1"/>
  <c r="D669" i="3"/>
  <c r="D668" i="3" a="1"/>
  <c r="D668" i="3"/>
  <c r="D667" i="3" a="1"/>
  <c r="D667" i="3" s="1"/>
  <c r="D666" i="3" a="1"/>
  <c r="D666" i="3"/>
  <c r="D665" i="3" a="1"/>
  <c r="D665" i="3"/>
  <c r="D664" i="3" a="1"/>
  <c r="D664" i="3" s="1"/>
  <c r="D663" i="3" a="1"/>
  <c r="D663" i="3"/>
  <c r="D662" i="3" a="1"/>
  <c r="D662" i="3"/>
  <c r="D661" i="3" a="1"/>
  <c r="D661" i="3"/>
  <c r="D660" i="3" a="1"/>
  <c r="D660" i="3"/>
  <c r="D659" i="3" a="1"/>
  <c r="D659" i="3"/>
  <c r="D658" i="3" a="1"/>
  <c r="D658" i="3" s="1"/>
  <c r="D657" i="3" a="1"/>
  <c r="D657" i="3"/>
  <c r="D656" i="3" a="1"/>
  <c r="D656" i="3"/>
  <c r="D655" i="3" a="1"/>
  <c r="D655" i="3"/>
  <c r="D654" i="3" a="1"/>
  <c r="D654" i="3"/>
  <c r="D653" i="3" a="1"/>
  <c r="D653" i="3"/>
  <c r="D652" i="3" a="1"/>
  <c r="D652" i="3" s="1"/>
  <c r="D651" i="3" a="1"/>
  <c r="D651" i="3"/>
  <c r="D650" i="3" a="1"/>
  <c r="D650" i="3"/>
  <c r="D649" i="3" a="1"/>
  <c r="D649" i="3" s="1"/>
  <c r="D648" i="3" a="1"/>
  <c r="D648" i="3"/>
  <c r="D647" i="3" a="1"/>
  <c r="D647" i="3"/>
  <c r="D646" i="3" a="1"/>
  <c r="D646" i="3"/>
  <c r="D645" i="3" a="1"/>
  <c r="D645" i="3"/>
  <c r="D644" i="3" a="1"/>
  <c r="D644" i="3"/>
  <c r="D643" i="3" a="1"/>
  <c r="D643" i="3"/>
  <c r="D642" i="3" a="1"/>
  <c r="D642" i="3"/>
  <c r="D641" i="3" a="1"/>
  <c r="D641" i="3"/>
  <c r="D640" i="3" a="1"/>
  <c r="D640" i="3" s="1"/>
  <c r="D639" i="3" a="1"/>
  <c r="D639" i="3"/>
  <c r="D638" i="3" a="1"/>
  <c r="D638" i="3"/>
  <c r="D637" i="3" a="1"/>
  <c r="D637" i="3"/>
  <c r="D636" i="3" a="1"/>
  <c r="D636" i="3"/>
  <c r="D635" i="3" a="1"/>
  <c r="D635" i="3"/>
  <c r="D634" i="3" a="1"/>
  <c r="D634" i="3"/>
  <c r="D633" i="3" a="1"/>
  <c r="D633" i="3"/>
  <c r="D632" i="3" a="1"/>
  <c r="D632" i="3"/>
  <c r="D631" i="3" a="1"/>
  <c r="D631" i="3" s="1"/>
  <c r="D630" i="3" a="1"/>
  <c r="D630" i="3"/>
  <c r="D629" i="3" a="1"/>
  <c r="D629" i="3"/>
  <c r="D628" i="3" a="1"/>
  <c r="D628" i="3" s="1"/>
  <c r="D627" i="3" a="1"/>
  <c r="D627" i="3"/>
  <c r="D626" i="3" a="1"/>
  <c r="D626" i="3"/>
  <c r="D625" i="3" a="1"/>
  <c r="D625" i="3" s="1"/>
  <c r="D624" i="3" a="1"/>
  <c r="D624" i="3"/>
  <c r="D623" i="3" a="1"/>
  <c r="D623" i="3"/>
  <c r="D622" i="3" a="1"/>
  <c r="D622" i="3" s="1"/>
  <c r="D621" i="3" a="1"/>
  <c r="D621" i="3"/>
  <c r="D620" i="3" a="1"/>
  <c r="D620" i="3"/>
  <c r="D619" i="3" a="1"/>
  <c r="D619" i="3"/>
  <c r="D618" i="3" a="1"/>
  <c r="D618" i="3"/>
  <c r="D617" i="3" a="1"/>
  <c r="D617" i="3"/>
  <c r="D616" i="3" a="1"/>
  <c r="D616" i="3" s="1"/>
  <c r="D615" i="3" a="1"/>
  <c r="D615" i="3"/>
  <c r="D614" i="3" a="1"/>
  <c r="D614" i="3"/>
  <c r="D613" i="3" a="1"/>
  <c r="D613" i="3" s="1"/>
  <c r="D612" i="3" a="1"/>
  <c r="D612" i="3"/>
  <c r="D611" i="3" a="1"/>
  <c r="D611" i="3"/>
  <c r="D610" i="3" a="1"/>
  <c r="D610" i="3"/>
  <c r="D609" i="3" a="1"/>
  <c r="D609" i="3"/>
  <c r="D608" i="3" a="1"/>
  <c r="D608" i="3"/>
  <c r="D607" i="3" a="1"/>
  <c r="D607" i="3"/>
  <c r="D606" i="3" a="1"/>
  <c r="D606" i="3"/>
  <c r="D605" i="3" a="1"/>
  <c r="D605" i="3"/>
  <c r="D604" i="3" a="1"/>
  <c r="D604" i="3" s="1"/>
  <c r="D603" i="3" a="1"/>
  <c r="D603" i="3"/>
  <c r="D602" i="3" a="1"/>
  <c r="D602" i="3"/>
  <c r="D601" i="3" a="1"/>
  <c r="D601" i="3"/>
  <c r="D600" i="3" a="1"/>
  <c r="D600" i="3"/>
  <c r="D599" i="3" a="1"/>
  <c r="D599" i="3"/>
  <c r="D598" i="3" a="1"/>
  <c r="D598" i="3"/>
  <c r="D597" i="3" a="1"/>
  <c r="D597" i="3"/>
  <c r="D596" i="3" a="1"/>
  <c r="D596" i="3"/>
  <c r="D595" i="3" a="1"/>
  <c r="D595" i="3" s="1"/>
  <c r="D594" i="3" a="1"/>
  <c r="D594" i="3"/>
  <c r="D593" i="3" a="1"/>
  <c r="D593" i="3"/>
  <c r="D592" i="3" a="1"/>
  <c r="D592" i="3" s="1"/>
  <c r="D591" i="3" a="1"/>
  <c r="D591" i="3"/>
  <c r="D590" i="3" a="1"/>
  <c r="D590" i="3"/>
  <c r="D589" i="3" a="1"/>
  <c r="D589" i="3"/>
  <c r="D588" i="3" a="1"/>
  <c r="D588" i="3"/>
  <c r="D587" i="3" a="1"/>
  <c r="D587" i="3"/>
  <c r="D586" i="3" a="1"/>
  <c r="D586" i="3" s="1"/>
  <c r="D585" i="3" a="1"/>
  <c r="D585" i="3"/>
  <c r="D584" i="3" a="1"/>
  <c r="D584" i="3"/>
  <c r="D583" i="3" a="1"/>
  <c r="D583" i="3"/>
  <c r="D582" i="3" a="1"/>
  <c r="D582" i="3"/>
  <c r="D581" i="3" a="1"/>
  <c r="D581" i="3"/>
  <c r="D580" i="3" a="1"/>
  <c r="D580" i="3"/>
  <c r="D579" i="3" a="1"/>
  <c r="D579" i="3"/>
  <c r="D578" i="3" a="1"/>
  <c r="D578" i="3"/>
  <c r="D577" i="3" a="1"/>
  <c r="D577" i="3"/>
  <c r="D576" i="3" a="1"/>
  <c r="D576" i="3"/>
  <c r="D575" i="3" a="1"/>
  <c r="D575" i="3"/>
  <c r="D574" i="3" a="1"/>
  <c r="D574" i="3"/>
  <c r="D573" i="3" a="1"/>
  <c r="D573" i="3"/>
  <c r="D572" i="3" a="1"/>
  <c r="D572" i="3"/>
  <c r="D571" i="3" a="1"/>
  <c r="D571" i="3"/>
  <c r="D570" i="3" a="1"/>
  <c r="D570" i="3"/>
  <c r="D569" i="3" a="1"/>
  <c r="D569" i="3"/>
  <c r="D568" i="3" a="1"/>
  <c r="D568" i="3"/>
  <c r="D567" i="3" a="1"/>
  <c r="D567" i="3"/>
  <c r="D566" i="3" a="1"/>
  <c r="D566" i="3"/>
  <c r="D565" i="3" a="1"/>
  <c r="D565" i="3"/>
  <c r="D564" i="3" a="1"/>
  <c r="D564" i="3"/>
  <c r="D563" i="3" a="1"/>
  <c r="D563" i="3"/>
  <c r="D562" i="3" a="1"/>
  <c r="D562" i="3"/>
  <c r="D561" i="3" a="1"/>
  <c r="D561" i="3"/>
  <c r="D560" i="3" a="1"/>
  <c r="D560" i="3"/>
  <c r="D559" i="3" a="1"/>
  <c r="D559" i="3"/>
  <c r="D558" i="3" a="1"/>
  <c r="D558" i="3"/>
  <c r="D557" i="3" a="1"/>
  <c r="D557" i="3"/>
  <c r="D556" i="3" a="1"/>
  <c r="D556" i="3"/>
  <c r="D555" i="3" a="1"/>
  <c r="D555" i="3"/>
  <c r="D554" i="3" a="1"/>
  <c r="D554" i="3"/>
  <c r="D553" i="3" a="1"/>
  <c r="D553" i="3"/>
  <c r="D552" i="3" a="1"/>
  <c r="D552" i="3"/>
  <c r="D551" i="3" a="1"/>
  <c r="D551" i="3"/>
  <c r="D550" i="3" a="1"/>
  <c r="D550" i="3"/>
  <c r="D549" i="3" a="1"/>
  <c r="D549" i="3"/>
  <c r="D548" i="3" a="1"/>
  <c r="D548" i="3"/>
  <c r="D547" i="3" a="1"/>
  <c r="D547" i="3"/>
  <c r="D546" i="3" a="1"/>
  <c r="D546" i="3"/>
  <c r="D545" i="3" a="1"/>
  <c r="D545" i="3"/>
  <c r="D544" i="3" a="1"/>
  <c r="D544" i="3"/>
  <c r="D543" i="3" a="1"/>
  <c r="D543" i="3"/>
  <c r="D542" i="3" a="1"/>
  <c r="D542" i="3"/>
  <c r="D541" i="3" a="1"/>
  <c r="D541" i="3"/>
  <c r="D540" i="3" a="1"/>
  <c r="D540" i="3"/>
  <c r="D539" i="3" a="1"/>
  <c r="D539" i="3"/>
  <c r="D538" i="3" a="1"/>
  <c r="D538" i="3"/>
  <c r="D537" i="3" a="1"/>
  <c r="D537" i="3"/>
  <c r="D536" i="3" a="1"/>
  <c r="D536" i="3"/>
  <c r="D535" i="3" a="1"/>
  <c r="D535" i="3"/>
  <c r="D534" i="3" a="1"/>
  <c r="D534" i="3"/>
  <c r="D533" i="3" a="1"/>
  <c r="D533" i="3"/>
  <c r="D532" i="3" a="1"/>
  <c r="D532" i="3"/>
  <c r="D531" i="3" a="1"/>
  <c r="D531" i="3"/>
  <c r="D530" i="3" a="1"/>
  <c r="D530" i="3"/>
  <c r="D529" i="3" a="1"/>
  <c r="D529" i="3"/>
  <c r="D528" i="3" a="1"/>
  <c r="D528" i="3"/>
  <c r="D527" i="3" a="1"/>
  <c r="D527" i="3"/>
  <c r="D526" i="3" a="1"/>
  <c r="D526" i="3"/>
  <c r="D525" i="3" a="1"/>
  <c r="D525" i="3"/>
  <c r="D524" i="3" a="1"/>
  <c r="D524" i="3"/>
  <c r="D523" i="3" a="1"/>
  <c r="D523" i="3"/>
  <c r="D522" i="3" a="1"/>
  <c r="D522" i="3"/>
  <c r="D521" i="3" a="1"/>
  <c r="D521" i="3"/>
  <c r="D520" i="3" a="1"/>
  <c r="D520" i="3"/>
  <c r="D519" i="3" a="1"/>
  <c r="D519" i="3"/>
  <c r="D518" i="3" a="1"/>
  <c r="D518" i="3"/>
  <c r="D517" i="3" a="1"/>
  <c r="D517" i="3"/>
  <c r="D516" i="3" a="1"/>
  <c r="D516" i="3"/>
  <c r="D515" i="3" a="1"/>
  <c r="D515" i="3"/>
  <c r="D514" i="3" a="1"/>
  <c r="D514" i="3"/>
  <c r="D513" i="3" a="1"/>
  <c r="D513" i="3"/>
  <c r="D512" i="3" a="1"/>
  <c r="D512" i="3"/>
  <c r="D511" i="3" a="1"/>
  <c r="D511" i="3"/>
  <c r="D510" i="3" a="1"/>
  <c r="D510" i="3"/>
  <c r="D509" i="3" a="1"/>
  <c r="D509" i="3"/>
  <c r="D508" i="3" a="1"/>
  <c r="D508" i="3"/>
  <c r="D507" i="3" a="1"/>
  <c r="D507" i="3"/>
  <c r="D506" i="3" a="1"/>
  <c r="D506" i="3"/>
  <c r="D505" i="3" a="1"/>
  <c r="D505" i="3"/>
  <c r="D504" i="3" a="1"/>
  <c r="D504" i="3"/>
  <c r="D503" i="3" a="1"/>
  <c r="D503" i="3"/>
  <c r="D502" i="3" a="1"/>
  <c r="D502" i="3"/>
  <c r="D501" i="3" a="1"/>
  <c r="D501" i="3"/>
  <c r="D500" i="3" a="1"/>
  <c r="D500" i="3"/>
  <c r="D499" i="3" a="1"/>
  <c r="D499" i="3"/>
  <c r="D498" i="3" a="1"/>
  <c r="D498" i="3"/>
  <c r="D497" i="3" a="1"/>
  <c r="D497" i="3"/>
  <c r="D496" i="3" a="1"/>
  <c r="D496" i="3"/>
  <c r="D495" i="3" a="1"/>
  <c r="D495" i="3"/>
  <c r="D494" i="3" a="1"/>
  <c r="D494" i="3"/>
  <c r="D493" i="3" a="1"/>
  <c r="D493" i="3"/>
  <c r="D492" i="3" a="1"/>
  <c r="D492" i="3"/>
  <c r="D491" i="3" a="1"/>
  <c r="D491" i="3"/>
  <c r="D490" i="3" a="1"/>
  <c r="D490" i="3"/>
  <c r="D489" i="3" a="1"/>
  <c r="D489" i="3"/>
  <c r="D488" i="3" a="1"/>
  <c r="D488" i="3"/>
  <c r="D487" i="3" a="1"/>
  <c r="D487" i="3"/>
  <c r="D486" i="3" a="1"/>
  <c r="D486" i="3"/>
  <c r="D485" i="3" a="1"/>
  <c r="D485" i="3"/>
  <c r="D484" i="3" a="1"/>
  <c r="D484" i="3"/>
  <c r="D483" i="3" a="1"/>
  <c r="D483" i="3"/>
  <c r="D482" i="3" a="1"/>
  <c r="D482" i="3"/>
  <c r="D481" i="3" a="1"/>
  <c r="D481" i="3"/>
  <c r="D480" i="3" a="1"/>
  <c r="D480" i="3"/>
  <c r="D479" i="3" a="1"/>
  <c r="D479" i="3"/>
  <c r="D478" i="3" a="1"/>
  <c r="D478" i="3"/>
  <c r="D477" i="3" a="1"/>
  <c r="D477" i="3"/>
  <c r="D476" i="3" a="1"/>
  <c r="D476" i="3"/>
  <c r="D475" i="3" a="1"/>
  <c r="D475" i="3"/>
  <c r="D474" i="3" a="1"/>
  <c r="D474" i="3"/>
  <c r="D473" i="3" a="1"/>
  <c r="D473" i="3"/>
  <c r="D472" i="3" a="1"/>
  <c r="D472" i="3"/>
  <c r="D471" i="3" a="1"/>
  <c r="D471" i="3"/>
  <c r="D470" i="3" a="1"/>
  <c r="D470" i="3"/>
  <c r="D469" i="3" a="1"/>
  <c r="D469" i="3"/>
  <c r="D468" i="3" a="1"/>
  <c r="D468" i="3"/>
  <c r="D467" i="3" a="1"/>
  <c r="D467" i="3"/>
  <c r="D466" i="3" a="1"/>
  <c r="D466" i="3"/>
  <c r="D465" i="3" a="1"/>
  <c r="D465" i="3"/>
  <c r="D464" i="3" a="1"/>
  <c r="D464" i="3"/>
  <c r="D463" i="3" a="1"/>
  <c r="D463" i="3"/>
  <c r="D462" i="3" a="1"/>
  <c r="D462" i="3"/>
  <c r="D461" i="3" a="1"/>
  <c r="D461" i="3"/>
  <c r="D460" i="3" a="1"/>
  <c r="D460" i="3"/>
  <c r="D459" i="3" a="1"/>
  <c r="D459" i="3"/>
  <c r="D458" i="3" a="1"/>
  <c r="D458" i="3"/>
  <c r="D457" i="3" a="1"/>
  <c r="D457" i="3"/>
  <c r="D456" i="3" a="1"/>
  <c r="D456" i="3"/>
  <c r="D455" i="3" a="1"/>
  <c r="D455" i="3"/>
  <c r="D454" i="3" a="1"/>
  <c r="D454" i="3"/>
  <c r="D453" i="3" a="1"/>
  <c r="D453" i="3"/>
  <c r="D452" i="3" a="1"/>
  <c r="D452" i="3"/>
  <c r="D451" i="3" a="1"/>
  <c r="D451" i="3"/>
  <c r="D450" i="3" a="1"/>
  <c r="D450" i="3"/>
  <c r="D449" i="3" a="1"/>
  <c r="D449" i="3"/>
  <c r="D448" i="3" a="1"/>
  <c r="D448" i="3"/>
  <c r="D447" i="3" a="1"/>
  <c r="D447" i="3"/>
  <c r="D446" i="3" a="1"/>
  <c r="D446" i="3"/>
  <c r="D445" i="3" a="1"/>
  <c r="D445" i="3"/>
  <c r="D444" i="3" a="1"/>
  <c r="D444" i="3"/>
  <c r="D443" i="3" a="1"/>
  <c r="D443" i="3"/>
  <c r="D442" i="3" a="1"/>
  <c r="D442" i="3"/>
  <c r="D441" i="3" a="1"/>
  <c r="D441" i="3"/>
  <c r="D440" i="3" a="1"/>
  <c r="D440" i="3"/>
  <c r="D439" i="3" a="1"/>
  <c r="D439" i="3"/>
  <c r="D438" i="3" a="1"/>
  <c r="D438" i="3"/>
  <c r="D437" i="3" a="1"/>
  <c r="D437" i="3"/>
  <c r="D436" i="3" a="1"/>
  <c r="D436" i="3"/>
  <c r="D435" i="3" a="1"/>
  <c r="D435" i="3"/>
  <c r="D434" i="3" a="1"/>
  <c r="D434" i="3"/>
  <c r="D433" i="3" a="1"/>
  <c r="D433" i="3"/>
  <c r="D432" i="3" a="1"/>
  <c r="D432" i="3"/>
  <c r="D431" i="3" a="1"/>
  <c r="D431" i="3"/>
  <c r="D430" i="3" a="1"/>
  <c r="D430" i="3"/>
  <c r="D429" i="3" a="1"/>
  <c r="D429" i="3"/>
  <c r="D428" i="3" a="1"/>
  <c r="D428" i="3"/>
  <c r="D427" i="3" a="1"/>
  <c r="D427" i="3"/>
  <c r="D426" i="3" a="1"/>
  <c r="D426" i="3"/>
  <c r="D425" i="3" a="1"/>
  <c r="D425" i="3"/>
  <c r="D424" i="3" a="1"/>
  <c r="D424" i="3"/>
  <c r="D423" i="3" a="1"/>
  <c r="D423" i="3"/>
  <c r="D422" i="3" a="1"/>
  <c r="D422" i="3"/>
  <c r="D421" i="3" a="1"/>
  <c r="D421" i="3"/>
  <c r="D420" i="3" a="1"/>
  <c r="D420" i="3"/>
  <c r="D419" i="3" a="1"/>
  <c r="D419" i="3"/>
  <c r="D418" i="3" a="1"/>
  <c r="D418" i="3"/>
  <c r="D417" i="3" a="1"/>
  <c r="D417" i="3"/>
  <c r="D416" i="3" a="1"/>
  <c r="D416" i="3"/>
  <c r="D415" i="3" a="1"/>
  <c r="D415" i="3"/>
  <c r="D414" i="3" a="1"/>
  <c r="D414" i="3"/>
  <c r="D413" i="3" a="1"/>
  <c r="D413" i="3"/>
  <c r="D412" i="3" a="1"/>
  <c r="D412" i="3"/>
  <c r="D411" i="3" a="1"/>
  <c r="D411" i="3"/>
  <c r="D410" i="3" a="1"/>
  <c r="D410" i="3"/>
  <c r="D409" i="3" a="1"/>
  <c r="D409" i="3"/>
  <c r="D408" i="3" a="1"/>
  <c r="D408" i="3"/>
  <c r="D407" i="3" a="1"/>
  <c r="D407" i="3"/>
  <c r="D406" i="3" a="1"/>
  <c r="D406" i="3"/>
  <c r="D405" i="3" a="1"/>
  <c r="D405" i="3"/>
  <c r="D404" i="3" a="1"/>
  <c r="D404" i="3"/>
  <c r="D403" i="3" a="1"/>
  <c r="D403" i="3"/>
  <c r="D402" i="3" a="1"/>
  <c r="D402" i="3"/>
  <c r="D401" i="3" a="1"/>
  <c r="D401" i="3"/>
  <c r="D400" i="3" a="1"/>
  <c r="D400" i="3"/>
  <c r="D399" i="3" a="1"/>
  <c r="D399" i="3"/>
  <c r="D398" i="3" a="1"/>
  <c r="D398" i="3"/>
  <c r="D397" i="3" a="1"/>
  <c r="D397" i="3"/>
  <c r="D396" i="3" a="1"/>
  <c r="D396" i="3"/>
  <c r="D395" i="3" a="1"/>
  <c r="D395" i="3"/>
  <c r="D394" i="3" a="1"/>
  <c r="D394" i="3"/>
  <c r="D393" i="3" a="1"/>
  <c r="D393" i="3"/>
  <c r="D392" i="3" a="1"/>
  <c r="D392" i="3"/>
  <c r="D391" i="3" a="1"/>
  <c r="D391" i="3"/>
  <c r="D390" i="3" a="1"/>
  <c r="D390" i="3"/>
  <c r="D389" i="3" a="1"/>
  <c r="D389" i="3"/>
  <c r="D388" i="3" a="1"/>
  <c r="D388" i="3"/>
  <c r="D387" i="3" a="1"/>
  <c r="D387" i="3"/>
  <c r="D386" i="3" a="1"/>
  <c r="D386" i="3"/>
  <c r="D385" i="3" a="1"/>
  <c r="D385" i="3"/>
  <c r="D384" i="3" a="1"/>
  <c r="D384" i="3"/>
  <c r="D383" i="3" a="1"/>
  <c r="D383" i="3"/>
  <c r="D382" i="3" a="1"/>
  <c r="D382" i="3"/>
  <c r="D381" i="3" a="1"/>
  <c r="D381" i="3"/>
  <c r="D380" i="3" a="1"/>
  <c r="D380" i="3"/>
  <c r="D379" i="3" a="1"/>
  <c r="D379" i="3"/>
  <c r="D378" i="3" a="1"/>
  <c r="D378" i="3"/>
  <c r="D377" i="3" a="1"/>
  <c r="D377" i="3"/>
  <c r="D376" i="3" a="1"/>
  <c r="D376" i="3"/>
  <c r="D375" i="3" a="1"/>
  <c r="D375" i="3"/>
  <c r="D374" i="3" a="1"/>
  <c r="D374" i="3"/>
  <c r="D373" i="3" a="1"/>
  <c r="D373" i="3"/>
  <c r="D372" i="3" a="1"/>
  <c r="D372" i="3"/>
  <c r="D371" i="3" a="1"/>
  <c r="D371" i="3"/>
  <c r="D370" i="3" a="1"/>
  <c r="D370" i="3"/>
  <c r="D369" i="3" a="1"/>
  <c r="D369" i="3"/>
  <c r="D368" i="3" a="1"/>
  <c r="D368" i="3"/>
  <c r="D367" i="3" a="1"/>
  <c r="D367" i="3"/>
  <c r="D366" i="3" a="1"/>
  <c r="D366" i="3"/>
  <c r="D365" i="3" a="1"/>
  <c r="D365" i="3"/>
  <c r="D364" i="3" a="1"/>
  <c r="D364" i="3"/>
  <c r="D363" i="3" a="1"/>
  <c r="D363" i="3"/>
  <c r="D362" i="3" a="1"/>
  <c r="D362" i="3"/>
  <c r="D361" i="3" a="1"/>
  <c r="D361" i="3"/>
  <c r="D360" i="3" a="1"/>
  <c r="D360" i="3"/>
  <c r="D359" i="3" a="1"/>
  <c r="D359" i="3"/>
  <c r="D358" i="3" a="1"/>
  <c r="D358" i="3"/>
  <c r="D357" i="3" a="1"/>
  <c r="D357" i="3"/>
  <c r="D356" i="3" a="1"/>
  <c r="D356" i="3"/>
  <c r="D355" i="3" a="1"/>
  <c r="D355" i="3"/>
  <c r="D354" i="3" a="1"/>
  <c r="D354" i="3"/>
  <c r="D353" i="3" a="1"/>
  <c r="D353" i="3"/>
  <c r="D352" i="3" a="1"/>
  <c r="D352" i="3"/>
  <c r="D351" i="3" a="1"/>
  <c r="D351" i="3"/>
  <c r="D350" i="3" a="1"/>
  <c r="D350" i="3"/>
  <c r="D349" i="3" a="1"/>
  <c r="D349" i="3"/>
  <c r="D348" i="3" a="1"/>
  <c r="D348" i="3"/>
  <c r="D347" i="3" a="1"/>
  <c r="D347" i="3"/>
  <c r="D346" i="3" a="1"/>
  <c r="D346" i="3"/>
  <c r="D345" i="3" a="1"/>
  <c r="D345" i="3"/>
  <c r="D344" i="3" a="1"/>
  <c r="D344" i="3"/>
  <c r="D343" i="3" a="1"/>
  <c r="D343" i="3"/>
  <c r="D342" i="3" a="1"/>
  <c r="D342" i="3"/>
  <c r="D341" i="3" a="1"/>
  <c r="D341" i="3"/>
  <c r="D340" i="3" a="1"/>
  <c r="D340" i="3"/>
  <c r="D339" i="3" a="1"/>
  <c r="D339" i="3"/>
  <c r="D338" i="3" a="1"/>
  <c r="D338" i="3"/>
  <c r="D337" i="3" a="1"/>
  <c r="D337" i="3"/>
  <c r="D336" i="3" a="1"/>
  <c r="D336" i="3"/>
  <c r="D335" i="3" a="1"/>
  <c r="D335" i="3"/>
  <c r="D334" i="3" a="1"/>
  <c r="D334" i="3"/>
  <c r="D333" i="3" a="1"/>
  <c r="D333" i="3"/>
  <c r="D332" i="3" a="1"/>
  <c r="D332" i="3"/>
  <c r="D331" i="3" a="1"/>
  <c r="D331" i="3"/>
  <c r="D330" i="3" a="1"/>
  <c r="D330" i="3"/>
  <c r="D329" i="3" a="1"/>
  <c r="D329" i="3"/>
  <c r="D328" i="3" a="1"/>
  <c r="D328" i="3"/>
  <c r="D327" i="3" a="1"/>
  <c r="D327" i="3"/>
  <c r="D326" i="3" a="1"/>
  <c r="D326" i="3"/>
  <c r="D325" i="3" a="1"/>
  <c r="D325" i="3"/>
  <c r="D324" i="3" a="1"/>
  <c r="D324" i="3"/>
  <c r="D323" i="3" a="1"/>
  <c r="D323" i="3"/>
  <c r="D322" i="3" a="1"/>
  <c r="D322" i="3"/>
  <c r="D321" i="3" a="1"/>
  <c r="D321" i="3"/>
  <c r="D320" i="3" a="1"/>
  <c r="D320" i="3"/>
  <c r="D319" i="3" a="1"/>
  <c r="D319" i="3"/>
  <c r="D318" i="3" a="1"/>
  <c r="D318" i="3"/>
  <c r="D317" i="3" a="1"/>
  <c r="D317" i="3"/>
  <c r="D316" i="3" a="1"/>
  <c r="D316" i="3"/>
  <c r="D315" i="3" a="1"/>
  <c r="D315" i="3"/>
  <c r="D314" i="3" a="1"/>
  <c r="D314" i="3"/>
  <c r="D313" i="3" a="1"/>
  <c r="D313" i="3"/>
  <c r="D312" i="3" a="1"/>
  <c r="D312" i="3"/>
  <c r="D311" i="3" a="1"/>
  <c r="D311" i="3"/>
  <c r="D310" i="3" a="1"/>
  <c r="D310" i="3"/>
  <c r="D309" i="3" a="1"/>
  <c r="D309" i="3"/>
  <c r="D308" i="3" a="1"/>
  <c r="D308" i="3"/>
  <c r="D307" i="3" a="1"/>
  <c r="D307" i="3"/>
  <c r="D306" i="3" a="1"/>
  <c r="D306" i="3"/>
  <c r="D305" i="3" a="1"/>
  <c r="D305" i="3"/>
  <c r="D304" i="3" a="1"/>
  <c r="D304" i="3"/>
  <c r="D303" i="3" a="1"/>
  <c r="D303" i="3"/>
  <c r="D302" i="3" a="1"/>
  <c r="D302" i="3"/>
  <c r="D301" i="3" a="1"/>
  <c r="D301" i="3"/>
  <c r="D300" i="3" a="1"/>
  <c r="D300" i="3"/>
  <c r="D299" i="3" a="1"/>
  <c r="D299" i="3"/>
  <c r="D298" i="3" a="1"/>
  <c r="D298" i="3"/>
  <c r="D297" i="3" a="1"/>
  <c r="D297" i="3"/>
  <c r="D296" i="3" a="1"/>
  <c r="D296" i="3"/>
  <c r="D295" i="3" a="1"/>
  <c r="D295" i="3"/>
  <c r="D294" i="3" a="1"/>
  <c r="D294" i="3"/>
  <c r="D293" i="3" a="1"/>
  <c r="D293" i="3"/>
  <c r="D292" i="3" a="1"/>
  <c r="D292" i="3"/>
  <c r="D291" i="3" a="1"/>
  <c r="D291" i="3"/>
  <c r="D290" i="3" a="1"/>
  <c r="D290" i="3"/>
  <c r="D289" i="3" a="1"/>
  <c r="D289" i="3"/>
  <c r="D288" i="3" a="1"/>
  <c r="D288" i="3"/>
  <c r="D287" i="3" a="1"/>
  <c r="D287" i="3"/>
  <c r="D286" i="3" a="1"/>
  <c r="D286" i="3"/>
  <c r="D285" i="3" a="1"/>
  <c r="D285" i="3"/>
  <c r="D284" i="3" a="1"/>
  <c r="D284" i="3"/>
  <c r="D283" i="3" a="1"/>
  <c r="D283" i="3"/>
  <c r="D282" i="3" a="1"/>
  <c r="D282" i="3"/>
  <c r="D281" i="3" a="1"/>
  <c r="D281" i="3"/>
  <c r="D280" i="3" a="1"/>
  <c r="D280" i="3"/>
  <c r="D279" i="3" a="1"/>
  <c r="D279" i="3" s="1"/>
  <c r="D278" i="3" a="1"/>
  <c r="D278" i="3"/>
  <c r="D277" i="3" a="1"/>
  <c r="D277" i="3"/>
  <c r="D276" i="3" a="1"/>
  <c r="D276" i="3" s="1"/>
  <c r="D275" i="3" a="1"/>
  <c r="D275" i="3"/>
  <c r="D274" i="3" a="1"/>
  <c r="D274" i="3"/>
  <c r="D273" i="3" a="1"/>
  <c r="D273" i="3" s="1"/>
  <c r="D272" i="3" a="1"/>
  <c r="D272" i="3"/>
  <c r="D271" i="3" a="1"/>
  <c r="D271" i="3" s="1"/>
  <c r="D270" i="3" a="1"/>
  <c r="D270" i="3" s="1"/>
  <c r="D269" i="3" a="1"/>
  <c r="D269" i="3" s="1"/>
  <c r="D268" i="3" a="1"/>
  <c r="D268" i="3"/>
  <c r="D267" i="3" a="1"/>
  <c r="D267" i="3" s="1"/>
  <c r="D266" i="3" a="1"/>
  <c r="D266" i="3"/>
  <c r="D265" i="3" a="1"/>
  <c r="D265" i="3"/>
  <c r="D264" i="3" a="1"/>
  <c r="D264" i="3" s="1"/>
  <c r="D263" i="3" a="1"/>
  <c r="D263" i="3" s="1"/>
  <c r="D262" i="3" a="1"/>
  <c r="D262" i="3"/>
  <c r="D261" i="3" a="1"/>
  <c r="D261" i="3" s="1"/>
  <c r="D260" i="3" a="1"/>
  <c r="D260" i="3"/>
  <c r="D259" i="3" a="1"/>
  <c r="D259" i="3" s="1"/>
  <c r="D258" i="3" a="1"/>
  <c r="D258" i="3" s="1"/>
  <c r="D257" i="3" a="1"/>
  <c r="D257" i="3"/>
  <c r="D256" i="3" a="1"/>
  <c r="D256" i="3" s="1"/>
  <c r="D255" i="3" a="1"/>
  <c r="D255" i="3" s="1"/>
  <c r="D254" i="3" a="1"/>
  <c r="D254" i="3"/>
  <c r="D253" i="3" a="1"/>
  <c r="D253" i="3"/>
  <c r="D252" i="3" a="1"/>
  <c r="D252" i="3" s="1"/>
  <c r="D251" i="3" a="1"/>
  <c r="D251" i="3" s="1"/>
  <c r="D250" i="3" a="1"/>
  <c r="D250" i="3" s="1"/>
  <c r="D249" i="3" a="1"/>
  <c r="D249" i="3" s="1"/>
  <c r="D248" i="3" a="1"/>
  <c r="D248" i="3" s="1"/>
  <c r="D247" i="3" a="1"/>
  <c r="D247" i="3"/>
  <c r="D246" i="3" a="1"/>
  <c r="D246" i="3" s="1"/>
  <c r="D245" i="3" a="1"/>
  <c r="D245" i="3"/>
  <c r="D244" i="3" a="1"/>
  <c r="D244" i="3"/>
  <c r="D243" i="3" a="1"/>
  <c r="D243" i="3" s="1"/>
  <c r="D242" i="3" a="1"/>
  <c r="D242" i="3"/>
  <c r="D241" i="3" a="1"/>
  <c r="D241" i="3"/>
  <c r="D240" i="3" a="1"/>
  <c r="D240" i="3" s="1"/>
  <c r="D239" i="3" a="1"/>
  <c r="D239" i="3"/>
  <c r="D238" i="3" a="1"/>
  <c r="D238" i="3" s="1"/>
  <c r="D237" i="3" a="1"/>
  <c r="D237" i="3" s="1"/>
  <c r="D236" i="3" a="1"/>
  <c r="D236" i="3" s="1"/>
  <c r="D235" i="3" a="1"/>
  <c r="D235" i="3" s="1"/>
  <c r="D234" i="3" a="1"/>
  <c r="D234" i="3" s="1"/>
  <c r="D233" i="3" a="1"/>
  <c r="D233" i="3" s="1"/>
  <c r="D232" i="3" a="1"/>
  <c r="D232" i="3"/>
  <c r="D231" i="3" a="1"/>
  <c r="D231" i="3" s="1"/>
  <c r="D230" i="3" a="1"/>
  <c r="D230" i="3"/>
  <c r="D229" i="3" a="1"/>
  <c r="D229" i="3"/>
  <c r="D228" i="3" a="1"/>
  <c r="D228" i="3" s="1"/>
  <c r="D227" i="3" a="1"/>
  <c r="D227" i="3" s="1"/>
  <c r="D226" i="3" a="1"/>
  <c r="D226" i="3"/>
  <c r="D225" i="3" a="1"/>
  <c r="D225" i="3" s="1"/>
  <c r="D224" i="3" a="1"/>
  <c r="D224" i="3"/>
  <c r="D223" i="3" a="1"/>
  <c r="D223" i="3" s="1"/>
  <c r="D222" i="3" a="1"/>
  <c r="D222" i="3" s="1"/>
  <c r="D221" i="3" a="1"/>
  <c r="D221" i="3"/>
  <c r="D220" i="3" a="1"/>
  <c r="D220" i="3" s="1"/>
  <c r="D219" i="3" a="1"/>
  <c r="D219" i="3" s="1"/>
  <c r="D218" i="3" a="1"/>
  <c r="D218" i="3"/>
  <c r="D217" i="3" a="1"/>
  <c r="D217" i="3"/>
  <c r="D216" i="3" a="1"/>
  <c r="D216" i="3" s="1"/>
  <c r="D215" i="3" a="1"/>
  <c r="D215" i="3"/>
  <c r="D214" i="3" a="1"/>
  <c r="D214" i="3" s="1"/>
  <c r="D213" i="3" a="1"/>
  <c r="D213" i="3" s="1"/>
  <c r="D212" i="3" a="1"/>
  <c r="D212" i="3" s="1"/>
  <c r="D211" i="3" a="1"/>
  <c r="D211" i="3"/>
  <c r="D210" i="3" a="1"/>
  <c r="D210" i="3" s="1"/>
  <c r="D209" i="3" a="1"/>
  <c r="D209" i="3"/>
  <c r="D208" i="3" a="1"/>
  <c r="D208" i="3"/>
  <c r="D207" i="3" a="1"/>
  <c r="D207" i="3" s="1"/>
  <c r="D206" i="3" a="1"/>
  <c r="D206" i="3"/>
  <c r="D205" i="3" a="1"/>
  <c r="D205" i="3"/>
  <c r="D204" i="3" a="1"/>
  <c r="D204" i="3" s="1"/>
  <c r="D203" i="3" a="1"/>
  <c r="D203" i="3"/>
  <c r="D202" i="3" a="1"/>
  <c r="D202" i="3"/>
  <c r="D201" i="3" a="1"/>
  <c r="D201" i="3" s="1"/>
  <c r="D200" i="3" a="1"/>
  <c r="D200" i="3" s="1"/>
  <c r="D199" i="3" a="1"/>
  <c r="D199" i="3" s="1"/>
  <c r="D198" i="3" a="1"/>
  <c r="D198" i="3" s="1"/>
  <c r="D197" i="3" a="1"/>
  <c r="D197" i="3" s="1"/>
  <c r="D196" i="3" a="1"/>
  <c r="D196" i="3"/>
  <c r="D195" i="3" a="1"/>
  <c r="D195" i="3" s="1"/>
  <c r="D194" i="3" a="1"/>
  <c r="D194" i="3"/>
  <c r="D193" i="3" a="1"/>
  <c r="D193" i="3"/>
  <c r="D192" i="3" a="1"/>
  <c r="D192" i="3" s="1"/>
  <c r="D191" i="3" a="1"/>
  <c r="D191" i="3" s="1"/>
  <c r="D190" i="3" a="1"/>
  <c r="D190" i="3"/>
  <c r="D189" i="3" a="1"/>
  <c r="D189" i="3" s="1"/>
  <c r="D188" i="3" a="1"/>
  <c r="D188" i="3" s="1"/>
  <c r="D187" i="3" a="1"/>
  <c r="D187" i="3" s="1"/>
  <c r="D186" i="3" a="1"/>
  <c r="D186" i="3" s="1"/>
  <c r="D185" i="3" a="1"/>
  <c r="D185" i="3"/>
  <c r="D184" i="3" a="1"/>
  <c r="D184" i="3" s="1"/>
  <c r="D183" i="3" a="1"/>
  <c r="D183" i="3" s="1"/>
  <c r="D182" i="3" a="1"/>
  <c r="D182" i="3"/>
  <c r="D181" i="3" a="1"/>
  <c r="D181" i="3"/>
  <c r="D180" i="3" a="1"/>
  <c r="D180" i="3" s="1"/>
  <c r="D179" i="3" a="1"/>
  <c r="D179" i="3"/>
  <c r="D178" i="3" a="1"/>
  <c r="D178" i="3" s="1"/>
  <c r="D177" i="3" a="1"/>
  <c r="D177" i="3" s="1"/>
  <c r="D176" i="3" a="1"/>
  <c r="D176" i="3" s="1"/>
  <c r="D175" i="3" a="1"/>
  <c r="D175" i="3" s="1"/>
  <c r="D174" i="3" a="1"/>
  <c r="D174" i="3" s="1"/>
  <c r="D173" i="3" a="1"/>
  <c r="D173" i="3"/>
  <c r="D172" i="3" a="1"/>
  <c r="D172" i="3"/>
  <c r="D171" i="3" a="1"/>
  <c r="D171" i="3" s="1"/>
  <c r="D170" i="3" a="1"/>
  <c r="D170" i="3"/>
  <c r="D169" i="3" a="1"/>
  <c r="D169" i="3"/>
  <c r="D168" i="3" a="1"/>
  <c r="D168" i="3" s="1"/>
  <c r="D167" i="3" a="1"/>
  <c r="D167" i="3"/>
  <c r="D166" i="3" a="1"/>
  <c r="D166" i="3"/>
  <c r="D165" i="3" a="1"/>
  <c r="D165" i="3" s="1"/>
  <c r="D164" i="3" a="1"/>
  <c r="D164" i="3" s="1"/>
  <c r="D163" i="3" a="1"/>
  <c r="D163" i="3" s="1"/>
  <c r="D162" i="3" a="1"/>
  <c r="D162" i="3" s="1"/>
  <c r="D161" i="3" a="1"/>
  <c r="D161" i="3" s="1"/>
  <c r="D160" i="3" a="1"/>
  <c r="D160" i="3"/>
  <c r="D159" i="3" a="1"/>
  <c r="D159" i="3" s="1"/>
  <c r="D158" i="3" a="1"/>
  <c r="D158" i="3"/>
  <c r="D157" i="3" a="1"/>
  <c r="D157" i="3"/>
  <c r="D156" i="3" a="1"/>
  <c r="D156" i="3" s="1"/>
  <c r="D155" i="3" a="1"/>
  <c r="D155" i="3" s="1"/>
  <c r="D154" i="3" a="1"/>
  <c r="D154" i="3"/>
  <c r="D153" i="3" a="1"/>
  <c r="D153" i="3" s="1"/>
  <c r="D152" i="3" a="1"/>
  <c r="D152" i="3" s="1"/>
  <c r="D151" i="3" a="1"/>
  <c r="D151" i="3" s="1"/>
  <c r="D150" i="3" a="1"/>
  <c r="D150" i="3" s="1"/>
  <c r="D149" i="3" a="1"/>
  <c r="D149" i="3"/>
  <c r="D148" i="3" a="1"/>
  <c r="D148" i="3" s="1"/>
  <c r="D147" i="3" a="1"/>
  <c r="D147" i="3" s="1"/>
  <c r="D146" i="3" a="1"/>
  <c r="D146" i="3"/>
  <c r="D145" i="3" a="1"/>
  <c r="D145" i="3"/>
  <c r="D144" i="3" a="1"/>
  <c r="D144" i="3" s="1"/>
  <c r="D143" i="3" a="1"/>
  <c r="D143" i="3"/>
  <c r="D142" i="3" a="1"/>
  <c r="D142" i="3" s="1"/>
  <c r="D141" i="3" a="1"/>
  <c r="D141" i="3" s="1"/>
  <c r="D140" i="3" a="1"/>
  <c r="D140" i="3" s="1"/>
  <c r="D139" i="3" a="1"/>
  <c r="D139" i="3" s="1"/>
  <c r="D138" i="3" a="1"/>
  <c r="D138" i="3" s="1"/>
  <c r="D137" i="3" a="1"/>
  <c r="D137" i="3"/>
  <c r="D136" i="3" a="1"/>
  <c r="D136" i="3"/>
  <c r="D135" i="3" a="1"/>
  <c r="D135" i="3" s="1"/>
  <c r="D134" i="3" a="1"/>
  <c r="D134" i="3"/>
  <c r="D133" i="3" a="1"/>
  <c r="D133" i="3"/>
  <c r="D132" i="3" a="1"/>
  <c r="D132" i="3" s="1"/>
  <c r="D131" i="3" a="1"/>
  <c r="D131" i="3"/>
  <c r="D130" i="3" a="1"/>
  <c r="D130" i="3"/>
  <c r="D129" i="3" a="1"/>
  <c r="D129" i="3" s="1"/>
  <c r="D128" i="3" a="1"/>
  <c r="D128" i="3" s="1"/>
  <c r="D127" i="3" a="1"/>
  <c r="D127" i="3" s="1"/>
  <c r="D126" i="3" a="1"/>
  <c r="D126" i="3" s="1"/>
  <c r="D125" i="3" a="1"/>
  <c r="D125" i="3" s="1"/>
  <c r="D124" i="3" a="1"/>
  <c r="D124" i="3"/>
  <c r="D123" i="3" a="1"/>
  <c r="D123" i="3" s="1"/>
  <c r="D122" i="3" a="1"/>
  <c r="D122" i="3"/>
  <c r="D121" i="3" a="1"/>
  <c r="D121" i="3"/>
  <c r="D120" i="3" a="1"/>
  <c r="D120" i="3" s="1"/>
  <c r="D119" i="3" a="1"/>
  <c r="D119" i="3" s="1"/>
  <c r="D118" i="3" a="1"/>
  <c r="D118" i="3"/>
  <c r="D117" i="3" a="1"/>
  <c r="D117" i="3" s="1"/>
  <c r="D116" i="3" a="1"/>
  <c r="D116" i="3" s="1"/>
  <c r="D115" i="3" a="1"/>
  <c r="D115" i="3" s="1"/>
  <c r="D114" i="3" a="1"/>
  <c r="D114" i="3" s="1"/>
  <c r="D113" i="3" a="1"/>
  <c r="D113" i="3"/>
  <c r="D112" i="3" a="1"/>
  <c r="D112" i="3" s="1"/>
  <c r="D111" i="3" a="1"/>
  <c r="D111" i="3" s="1"/>
  <c r="D110" i="3" a="1"/>
  <c r="D110" i="3"/>
  <c r="D109" i="3" a="1"/>
  <c r="D109" i="3"/>
  <c r="D108" i="3" a="1"/>
  <c r="D108" i="3" s="1"/>
  <c r="D107" i="3" a="1"/>
  <c r="D107" i="3"/>
  <c r="D106" i="3" a="1"/>
  <c r="D106" i="3" s="1"/>
  <c r="D105" i="3" a="1"/>
  <c r="D105" i="3" s="1"/>
  <c r="D104" i="3" a="1"/>
  <c r="D104" i="3" s="1"/>
  <c r="D103" i="3" a="1"/>
  <c r="D103" i="3" s="1"/>
  <c r="D102" i="3" a="1"/>
  <c r="D102" i="3" s="1"/>
  <c r="D101" i="3" a="1"/>
  <c r="D101" i="3" s="1"/>
  <c r="D100" i="3" a="1"/>
  <c r="D100" i="3"/>
  <c r="D99" i="3" a="1"/>
  <c r="D99" i="3" s="1"/>
  <c r="D98" i="3" a="1"/>
  <c r="D98" i="3"/>
  <c r="D97" i="3" a="1"/>
  <c r="D97" i="3"/>
  <c r="D96" i="3" a="1"/>
  <c r="D96" i="3" s="1"/>
  <c r="D95" i="3" a="1"/>
  <c r="D95" i="3"/>
  <c r="D94" i="3" a="1"/>
  <c r="D94" i="3"/>
  <c r="D93" i="3" a="1"/>
  <c r="D93" i="3" s="1"/>
  <c r="D92" i="3" a="1"/>
  <c r="D92" i="3" s="1"/>
  <c r="D91" i="3" a="1"/>
  <c r="D91" i="3" s="1"/>
  <c r="D90" i="3" a="1"/>
  <c r="D90" i="3" s="1"/>
  <c r="D89" i="3" a="1"/>
  <c r="D89" i="3" s="1"/>
  <c r="D88" i="3" a="1"/>
  <c r="D88" i="3" s="1"/>
  <c r="D87" i="3" a="1"/>
  <c r="D87" i="3" s="1"/>
  <c r="D86" i="3" a="1"/>
  <c r="D86" i="3"/>
  <c r="D85" i="3" a="1"/>
  <c r="D85" i="3"/>
  <c r="D84" i="3" a="1"/>
  <c r="D84" i="3" s="1"/>
  <c r="D83" i="3" a="1"/>
  <c r="D83" i="3" s="1"/>
  <c r="D82" i="3" a="1"/>
  <c r="D82" i="3"/>
  <c r="D81" i="3" a="1"/>
  <c r="D81" i="3" s="1"/>
  <c r="D80" i="3" a="1"/>
  <c r="D80" i="3" s="1"/>
  <c r="D79" i="3" a="1"/>
  <c r="D79" i="3" s="1"/>
  <c r="D78" i="3" a="1"/>
  <c r="D78" i="3" s="1"/>
  <c r="D77" i="3" a="1"/>
  <c r="D77" i="3"/>
  <c r="D76" i="3" a="1"/>
  <c r="D76" i="3" s="1"/>
  <c r="D75" i="3" a="1"/>
  <c r="D75" i="3" s="1"/>
  <c r="D74" i="3" a="1"/>
  <c r="D74" i="3"/>
  <c r="D73" i="3" a="1"/>
  <c r="D73" i="3"/>
  <c r="D72" i="3" a="1"/>
  <c r="D72" i="3" s="1"/>
  <c r="D71" i="3" a="1"/>
  <c r="D71" i="3"/>
  <c r="D70" i="3" a="1"/>
  <c r="D70" i="3" s="1"/>
  <c r="D69" i="3" a="1"/>
  <c r="D69" i="3" s="1"/>
  <c r="D68" i="3" a="1"/>
  <c r="D68" i="3" s="1"/>
  <c r="D67" i="3" a="1"/>
  <c r="D67" i="3" s="1"/>
  <c r="D66" i="3" a="1"/>
  <c r="D66" i="3" s="1"/>
  <c r="D65" i="3" a="1"/>
  <c r="D65" i="3"/>
  <c r="D64" i="3" a="1"/>
  <c r="D64" i="3"/>
  <c r="D63" i="3" a="1"/>
  <c r="D63" i="3" s="1"/>
  <c r="D62" i="3" a="1"/>
  <c r="D62" i="3"/>
  <c r="D61" i="3" a="1"/>
  <c r="D61" i="3"/>
  <c r="D60" i="3" a="1"/>
  <c r="D60" i="3" s="1"/>
  <c r="D59" i="3" a="1"/>
  <c r="D59" i="3"/>
  <c r="D58" i="3" a="1"/>
  <c r="D58" i="3"/>
  <c r="D57" i="3" a="1"/>
  <c r="D57" i="3" s="1"/>
  <c r="D56" i="3" a="1"/>
  <c r="D56" i="3" s="1"/>
  <c r="D55" i="3" a="1"/>
  <c r="D55" i="3" s="1"/>
  <c r="D54" i="3" a="1"/>
  <c r="D54" i="3" s="1"/>
  <c r="D53" i="3" a="1"/>
  <c r="D53" i="3" s="1"/>
  <c r="D52" i="3" a="1"/>
  <c r="D52" i="3" s="1"/>
  <c r="D51" i="3" a="1"/>
  <c r="D51" i="3" s="1"/>
  <c r="D50" i="3" a="1"/>
  <c r="D50" i="3"/>
  <c r="D49" i="3" a="1"/>
  <c r="D49" i="3"/>
  <c r="D48" i="3" a="1"/>
  <c r="D48" i="3" s="1"/>
  <c r="D47" i="3" a="1"/>
  <c r="D47" i="3" s="1"/>
  <c r="D46" i="3" a="1"/>
  <c r="D46" i="3"/>
  <c r="D45" i="3" a="1"/>
  <c r="D45" i="3" s="1"/>
  <c r="D44" i="3" a="1"/>
  <c r="D44" i="3"/>
  <c r="D43" i="3" a="1"/>
  <c r="D43" i="3"/>
  <c r="D42" i="3" a="1"/>
  <c r="D42" i="3" s="1"/>
  <c r="D41" i="3" a="1"/>
  <c r="D41" i="3"/>
  <c r="D40" i="3" a="1"/>
  <c r="D40" i="3" s="1"/>
  <c r="D39" i="3" a="1"/>
  <c r="D39" i="3" s="1"/>
  <c r="D38" i="3" a="1"/>
  <c r="D38" i="3"/>
  <c r="D37" i="3" a="1"/>
  <c r="D37" i="3"/>
  <c r="D36" i="3" a="1"/>
  <c r="D36" i="3" s="1"/>
  <c r="D35" i="3" a="1"/>
  <c r="D35" i="3"/>
  <c r="D34" i="3" a="1"/>
  <c r="D34" i="3" s="1"/>
  <c r="D33" i="3" a="1"/>
  <c r="D33" i="3" s="1"/>
  <c r="D32" i="3" a="1"/>
  <c r="D32" i="3" s="1"/>
  <c r="D31" i="3" a="1"/>
  <c r="D31" i="3" s="1"/>
  <c r="D30" i="3" a="1"/>
  <c r="D30" i="3" s="1"/>
  <c r="D29" i="3" a="1"/>
  <c r="D29" i="3" s="1"/>
  <c r="D28" i="3" a="1"/>
  <c r="D28" i="3"/>
  <c r="D27" i="3" a="1"/>
  <c r="D27" i="3" s="1"/>
  <c r="D26" i="3" a="1"/>
  <c r="D26" i="3" s="1"/>
  <c r="D25" i="3" a="1"/>
  <c r="D25" i="3"/>
  <c r="D24" i="3" a="1"/>
  <c r="D24" i="3" s="1"/>
  <c r="V23" i="3"/>
  <c r="D23" i="3" a="1"/>
  <c r="D23" i="3" s="1"/>
  <c r="V22" i="3"/>
  <c r="D22" i="3" a="1"/>
  <c r="D22" i="3"/>
  <c r="V21" i="3"/>
  <c r="D21" i="3" a="1"/>
  <c r="D21" i="3" s="1"/>
  <c r="X20" i="3"/>
  <c r="W20" i="3"/>
  <c r="V20" i="3"/>
  <c r="D20" i="3" a="1"/>
  <c r="D20" i="3" s="1"/>
  <c r="X19" i="3"/>
  <c r="W19" i="3"/>
  <c r="V19" i="3"/>
  <c r="D19" i="3" a="1"/>
  <c r="D19" i="3"/>
  <c r="X18" i="3"/>
  <c r="W18" i="3"/>
  <c r="V18" i="3"/>
  <c r="D18" i="3" a="1"/>
  <c r="D18" i="3" s="1"/>
  <c r="X17" i="3"/>
  <c r="W17" i="3"/>
  <c r="V17" i="3"/>
  <c r="D17" i="3" a="1"/>
  <c r="D17" i="3"/>
  <c r="X16" i="3"/>
  <c r="W16" i="3"/>
  <c r="V16" i="3"/>
  <c r="D16" i="3" a="1"/>
  <c r="D16" i="3" s="1"/>
  <c r="X15" i="3"/>
  <c r="W15" i="3"/>
  <c r="V15" i="3"/>
  <c r="D15" i="3" a="1"/>
  <c r="D15" i="3" s="1"/>
  <c r="X14" i="3"/>
  <c r="W14" i="3"/>
  <c r="V14" i="3"/>
  <c r="D14" i="3" a="1"/>
  <c r="D14" i="3" s="1"/>
  <c r="X13" i="3"/>
  <c r="W13" i="3"/>
  <c r="V13" i="3"/>
  <c r="N13" i="3" a="1"/>
  <c r="N13" i="3" s="1"/>
  <c r="D13" i="3" a="1"/>
  <c r="D13" i="3" s="1"/>
  <c r="X12" i="3"/>
  <c r="W12" i="3"/>
  <c r="V12" i="3"/>
  <c r="N12" i="3" a="1"/>
  <c r="N12" i="3" s="1"/>
  <c r="D12" i="3" a="1"/>
  <c r="D12" i="3" s="1"/>
  <c r="X11" i="3"/>
  <c r="W11" i="3"/>
  <c r="V11" i="3"/>
  <c r="N11" i="3" a="1"/>
  <c r="N11" i="3" s="1"/>
  <c r="M11" i="3" s="1"/>
  <c r="D11" i="3" a="1"/>
  <c r="D11" i="3" s="1"/>
  <c r="X10" i="3"/>
  <c r="W10" i="3"/>
  <c r="V10" i="3"/>
  <c r="N10" i="3" a="1"/>
  <c r="N10" i="3" s="1"/>
  <c r="D10" i="3" a="1"/>
  <c r="D10" i="3" s="1"/>
  <c r="X9" i="3"/>
  <c r="W9" i="3"/>
  <c r="V9" i="3"/>
  <c r="N9" i="3" a="1"/>
  <c r="N9" i="3" s="1"/>
  <c r="M9" i="3" s="1"/>
  <c r="D9" i="3" a="1"/>
  <c r="D9" i="3" s="1"/>
  <c r="X8" i="3"/>
  <c r="W8" i="3"/>
  <c r="V8" i="3"/>
  <c r="N8" i="3" a="1"/>
  <c r="N8" i="3"/>
  <c r="M8" i="3" s="1"/>
  <c r="D8" i="3" a="1"/>
  <c r="D8" i="3" s="1"/>
  <c r="X7" i="3"/>
  <c r="W7" i="3"/>
  <c r="V7" i="3"/>
  <c r="N7" i="3" a="1"/>
  <c r="N7" i="3" s="1"/>
  <c r="M7" i="3" s="1"/>
  <c r="D7" i="3" a="1"/>
  <c r="D7" i="3" s="1"/>
  <c r="X6" i="3"/>
  <c r="W6" i="3"/>
  <c r="V6" i="3"/>
  <c r="N6" i="3" a="1"/>
  <c r="N6" i="3" s="1"/>
  <c r="D6" i="3" a="1"/>
  <c r="D6" i="3" s="1"/>
  <c r="X5" i="3"/>
  <c r="W5" i="3"/>
  <c r="V5" i="3"/>
  <c r="N5" i="3" a="1"/>
  <c r="N5" i="3" s="1"/>
  <c r="M5" i="3" s="1"/>
  <c r="D5" i="3" a="1"/>
  <c r="D5" i="3"/>
  <c r="X4" i="3"/>
  <c r="W4" i="3"/>
  <c r="V4" i="3"/>
  <c r="N4" i="3" a="1"/>
  <c r="N4" i="3" s="1"/>
  <c r="D4" i="3" a="1"/>
  <c r="D4" i="3" s="1"/>
  <c r="X3" i="3"/>
  <c r="W3" i="3"/>
  <c r="V3" i="3"/>
  <c r="N3" i="3" a="1"/>
  <c r="N3" i="3" s="1"/>
  <c r="M3" i="3" s="1"/>
  <c r="D3" i="3" a="1"/>
  <c r="D3" i="3"/>
  <c r="X2" i="3" a="1"/>
  <c r="X2" i="3"/>
  <c r="W2" i="3"/>
  <c r="V2" i="3"/>
  <c r="N2" i="3" a="1"/>
  <c r="N2" i="3"/>
  <c r="D2" i="3" a="1"/>
  <c r="D2" i="3" s="1"/>
  <c r="N1" i="3"/>
  <c r="M1" i="3"/>
  <c r="K55" i="1"/>
  <c r="I55" i="1"/>
  <c r="H55" i="1"/>
  <c r="G55" i="1"/>
  <c r="I54" i="1"/>
  <c r="H54" i="1"/>
  <c r="G54" i="1"/>
  <c r="G53" i="1"/>
  <c r="H53" i="1" s="1"/>
  <c r="G52" i="1"/>
  <c r="I51" i="1"/>
  <c r="H51" i="1"/>
  <c r="G51" i="1"/>
  <c r="G50" i="1"/>
  <c r="K49" i="1"/>
  <c r="G49" i="1"/>
  <c r="C49" i="1"/>
  <c r="B49" i="1"/>
  <c r="I48" i="1"/>
  <c r="H48" i="1"/>
  <c r="G48" i="1"/>
  <c r="B48" i="1"/>
  <c r="K47" i="1"/>
  <c r="I47" i="1"/>
  <c r="H47" i="1"/>
  <c r="G47" i="1"/>
  <c r="B47" i="1"/>
  <c r="K46" i="1"/>
  <c r="G46" i="1"/>
  <c r="H46" i="1" s="1"/>
  <c r="B46" i="1"/>
  <c r="G45" i="1"/>
  <c r="B45" i="1"/>
  <c r="I44" i="1"/>
  <c r="G44" i="1"/>
  <c r="H44" i="1" s="1"/>
  <c r="B44" i="1"/>
  <c r="K43" i="1"/>
  <c r="I43" i="1"/>
  <c r="H43" i="1"/>
  <c r="G43" i="1"/>
  <c r="B43" i="1"/>
  <c r="G42" i="1"/>
  <c r="H42" i="1" s="1"/>
  <c r="B42" i="1"/>
  <c r="I41" i="1"/>
  <c r="K53" i="1" s="1"/>
  <c r="H41" i="1"/>
  <c r="G41" i="1"/>
  <c r="B41" i="1"/>
  <c r="H40" i="1"/>
  <c r="G40" i="1"/>
  <c r="I40" i="1" s="1"/>
  <c r="K52" i="1" s="1"/>
  <c r="B40" i="1"/>
  <c r="I39" i="1"/>
  <c r="K51" i="1" s="1"/>
  <c r="H39" i="1"/>
  <c r="G39" i="1"/>
  <c r="B39" i="1"/>
  <c r="I38" i="1"/>
  <c r="K50" i="1" s="1"/>
  <c r="G38" i="1"/>
  <c r="H38" i="1" s="1"/>
  <c r="B38" i="1"/>
  <c r="G37" i="1"/>
  <c r="I37" i="1" s="1"/>
  <c r="B37" i="1"/>
  <c r="G36" i="1"/>
  <c r="B36" i="1"/>
  <c r="H35" i="1"/>
  <c r="G35" i="1"/>
  <c r="I35" i="1" s="1"/>
  <c r="B35" i="1"/>
  <c r="I34" i="1"/>
  <c r="G34" i="1"/>
  <c r="H34" i="1" s="1"/>
  <c r="B34" i="1"/>
  <c r="K33" i="1"/>
  <c r="G33" i="1"/>
  <c r="B33" i="1"/>
  <c r="G32" i="1"/>
  <c r="B32" i="1"/>
  <c r="I31" i="1"/>
  <c r="H31" i="1"/>
  <c r="G31" i="1"/>
  <c r="B31" i="1"/>
  <c r="K30" i="1"/>
  <c r="G30" i="1"/>
  <c r="B30" i="1"/>
  <c r="G29" i="1"/>
  <c r="B29" i="1"/>
  <c r="H28" i="1"/>
  <c r="G28" i="1"/>
  <c r="I28" i="1" s="1"/>
  <c r="K40" i="1" s="1"/>
  <c r="B28" i="1"/>
  <c r="I27" i="1"/>
  <c r="K39" i="1" s="1"/>
  <c r="H27" i="1"/>
  <c r="G27" i="1"/>
  <c r="B27" i="1"/>
  <c r="G26" i="1"/>
  <c r="B26" i="1"/>
  <c r="K25" i="1"/>
  <c r="G25" i="1"/>
  <c r="B25" i="1"/>
  <c r="G24" i="1"/>
  <c r="B24" i="1"/>
  <c r="G23" i="1"/>
  <c r="B23" i="1"/>
  <c r="K22" i="1"/>
  <c r="H22" i="1"/>
  <c r="G22" i="1"/>
  <c r="I22" i="1" s="1"/>
  <c r="K34" i="1" s="1"/>
  <c r="B22" i="1"/>
  <c r="H21" i="1"/>
  <c r="G21" i="1"/>
  <c r="I21" i="1" s="1"/>
  <c r="B21" i="1"/>
  <c r="G20" i="1"/>
  <c r="B20" i="1"/>
  <c r="I19" i="1"/>
  <c r="K31" i="1" s="1"/>
  <c r="H19" i="1"/>
  <c r="G19" i="1"/>
  <c r="B19" i="1"/>
  <c r="I18" i="1"/>
  <c r="H18" i="1"/>
  <c r="G18" i="1"/>
  <c r="B18" i="1"/>
  <c r="G17" i="1"/>
  <c r="B17" i="1"/>
  <c r="H16" i="1"/>
  <c r="G16" i="1"/>
  <c r="I16" i="1" s="1"/>
  <c r="K28" i="1" s="1"/>
  <c r="B16" i="1"/>
  <c r="G15" i="1"/>
  <c r="B15" i="1"/>
  <c r="G14" i="1"/>
  <c r="B14" i="1"/>
  <c r="H13" i="1"/>
  <c r="G13" i="1"/>
  <c r="I13" i="1" s="1"/>
  <c r="B13" i="1"/>
  <c r="I12" i="1"/>
  <c r="K24" i="1" s="1"/>
  <c r="G12" i="1"/>
  <c r="H12" i="1" s="1"/>
  <c r="B12" i="1"/>
  <c r="I11" i="1"/>
  <c r="K23" i="1" s="1"/>
  <c r="G11" i="1"/>
  <c r="H11" i="1" s="1"/>
  <c r="B11" i="1"/>
  <c r="I10" i="1"/>
  <c r="H10" i="1"/>
  <c r="G10" i="1"/>
  <c r="B10" i="1"/>
  <c r="I9" i="1"/>
  <c r="K21" i="1" s="1"/>
  <c r="H9" i="1"/>
  <c r="G9" i="1"/>
  <c r="B9" i="1"/>
  <c r="G8" i="1"/>
  <c r="B8" i="1"/>
  <c r="H7" i="1"/>
  <c r="G7" i="1"/>
  <c r="I7" i="1" s="1"/>
  <c r="K19" i="1" s="1"/>
  <c r="B7" i="1"/>
  <c r="G6" i="1"/>
  <c r="B6" i="1"/>
  <c r="G5" i="1"/>
  <c r="B5" i="1"/>
  <c r="I4" i="1"/>
  <c r="K16" i="1" s="1"/>
  <c r="G4" i="1"/>
  <c r="H4" i="1" s="1"/>
  <c r="B4" i="1"/>
  <c r="G3" i="1"/>
  <c r="B3" i="1"/>
  <c r="G2" i="1"/>
  <c r="B2" i="1"/>
  <c r="D5729" i="2" a="1"/>
  <c r="D5729" i="2" s="1"/>
  <c r="D5728" i="2" a="1"/>
  <c r="D5728" i="2"/>
  <c r="D5727" i="2" a="1"/>
  <c r="D5727" i="2"/>
  <c r="D5726" i="2" a="1"/>
  <c r="D5726" i="2" s="1"/>
  <c r="D5725" i="2" a="1"/>
  <c r="D5725" i="2" s="1"/>
  <c r="D5724" i="2" a="1"/>
  <c r="D5724" i="2" s="1"/>
  <c r="D5723" i="2" a="1"/>
  <c r="D5723" i="2"/>
  <c r="D5722" i="2" a="1"/>
  <c r="D5722" i="2"/>
  <c r="D5721" i="2" a="1"/>
  <c r="D5721" i="2"/>
  <c r="D5720" i="2" a="1"/>
  <c r="D5720" i="2"/>
  <c r="D5719" i="2" a="1"/>
  <c r="D5719" i="2" s="1"/>
  <c r="D5718" i="2" a="1"/>
  <c r="D5718" i="2"/>
  <c r="D5717" i="2" a="1"/>
  <c r="D5717" i="2" s="1"/>
  <c r="D5716" i="2" a="1"/>
  <c r="D5716" i="2"/>
  <c r="D5715" i="2" a="1"/>
  <c r="D5715" i="2" s="1"/>
  <c r="D5714" i="2" a="1"/>
  <c r="D5714" i="2"/>
  <c r="D5713" i="2" a="1"/>
  <c r="D5713" i="2" s="1"/>
  <c r="D5712" i="2" a="1"/>
  <c r="D5712" i="2"/>
  <c r="D5711" i="2" a="1"/>
  <c r="D5711" i="2" s="1"/>
  <c r="D5710" i="2" a="1"/>
  <c r="D5710" i="2" s="1"/>
  <c r="D5709" i="2" a="1"/>
  <c r="D5709" i="2"/>
  <c r="D5708" i="2" a="1"/>
  <c r="D5708" i="2"/>
  <c r="D5707" i="2" a="1"/>
  <c r="D5707" i="2"/>
  <c r="D5706" i="2" a="1"/>
  <c r="D5706" i="2"/>
  <c r="D5705" i="2" a="1"/>
  <c r="D5705" i="2" s="1"/>
  <c r="D5704" i="2" a="1"/>
  <c r="D5704" i="2" s="1"/>
  <c r="D5703" i="2" a="1"/>
  <c r="D5703" i="2" s="1"/>
  <c r="D5702" i="2" a="1"/>
  <c r="D5702" i="2"/>
  <c r="D5701" i="2" a="1"/>
  <c r="D5701" i="2"/>
  <c r="D5700" i="2" a="1"/>
  <c r="D5700" i="2"/>
  <c r="D5699" i="2" a="1"/>
  <c r="D5699" i="2" s="1"/>
  <c r="D5698" i="2" a="1"/>
  <c r="D5698" i="2" s="1"/>
  <c r="D5697" i="2" a="1"/>
  <c r="D5697" i="2" s="1"/>
  <c r="D5696" i="2" a="1"/>
  <c r="D5696" i="2"/>
  <c r="D5695" i="2" a="1"/>
  <c r="D5695" i="2" s="1"/>
  <c r="D5694" i="2" a="1"/>
  <c r="D5694" i="2" s="1"/>
  <c r="D5693" i="2" a="1"/>
  <c r="D5693" i="2"/>
  <c r="D5692" i="2" a="1"/>
  <c r="D5692" i="2" s="1"/>
  <c r="D5691" i="2" a="1"/>
  <c r="D5691" i="2"/>
  <c r="D5690" i="2" a="1"/>
  <c r="D5690" i="2" s="1"/>
  <c r="D5689" i="2" a="1"/>
  <c r="D5689" i="2"/>
  <c r="D5688" i="2" a="1"/>
  <c r="D5688" i="2" s="1"/>
  <c r="D5687" i="2" a="1"/>
  <c r="D5687" i="2"/>
  <c r="D5686" i="2" a="1"/>
  <c r="D5686" i="2"/>
  <c r="D5685" i="2" a="1"/>
  <c r="D5685" i="2" s="1"/>
  <c r="D5684" i="2" a="1"/>
  <c r="D5684" i="2" s="1"/>
  <c r="D5683" i="2" a="1"/>
  <c r="D5683" i="2" s="1"/>
  <c r="D5682" i="2" a="1"/>
  <c r="D5682" i="2"/>
  <c r="D5681" i="2" a="1"/>
  <c r="D5681" i="2"/>
  <c r="D5680" i="2" a="1"/>
  <c r="D5680" i="2"/>
  <c r="D5679" i="2" a="1"/>
  <c r="D5679" i="2"/>
  <c r="D5678" i="2" a="1"/>
  <c r="D5678" i="2"/>
  <c r="D5677" i="2" a="1"/>
  <c r="D5677" i="2" s="1"/>
  <c r="D5676" i="2" a="1"/>
  <c r="D5676" i="2" s="1"/>
  <c r="D5675" i="2" a="1"/>
  <c r="D5675" i="2" s="1"/>
  <c r="D5674" i="2" a="1"/>
  <c r="D5674" i="2" s="1"/>
  <c r="D5673" i="2" a="1"/>
  <c r="D5673" i="2"/>
  <c r="D5672" i="2" a="1"/>
  <c r="D5672" i="2" s="1"/>
  <c r="D5671" i="2" a="1"/>
  <c r="D5671" i="2" s="1"/>
  <c r="D5670" i="2" a="1"/>
  <c r="D5670" i="2"/>
  <c r="D5669" i="2" a="1"/>
  <c r="D5669" i="2" s="1"/>
  <c r="D5668" i="2" a="1"/>
  <c r="D5668" i="2"/>
  <c r="D5667" i="2" a="1"/>
  <c r="D5667" i="2"/>
  <c r="D5666" i="2" a="1"/>
  <c r="D5666" i="2"/>
  <c r="D5665" i="2" a="1"/>
  <c r="D5665" i="2"/>
  <c r="D5664" i="2" a="1"/>
  <c r="D5664" i="2" s="1"/>
  <c r="D5663" i="2" a="1"/>
  <c r="D5663" i="2" s="1"/>
  <c r="D5662" i="2" a="1"/>
  <c r="D5662" i="2" s="1"/>
  <c r="D5661" i="2" a="1"/>
  <c r="D5661" i="2" s="1"/>
  <c r="D5660" i="2" a="1"/>
  <c r="D5660" i="2"/>
  <c r="D5659" i="2" a="1"/>
  <c r="D5659" i="2" s="1"/>
  <c r="D5658" i="2" a="1"/>
  <c r="D5658" i="2"/>
  <c r="D5657" i="2" a="1"/>
  <c r="D5657" i="2" s="1"/>
  <c r="D5656" i="2" a="1"/>
  <c r="D5656" i="2" s="1"/>
  <c r="D5655" i="2" a="1"/>
  <c r="D5655" i="2"/>
  <c r="D5654" i="2" a="1"/>
  <c r="D5654" i="2"/>
  <c r="D5653" i="2" a="1"/>
  <c r="D5653" i="2" s="1"/>
  <c r="D5652" i="2" a="1"/>
  <c r="D5652" i="2" s="1"/>
  <c r="D5651" i="2" a="1"/>
  <c r="D5651" i="2"/>
  <c r="D5650" i="2" a="1"/>
  <c r="D5650" i="2"/>
  <c r="D5649" i="2" a="1"/>
  <c r="D5649" i="2" s="1"/>
  <c r="D5648" i="2" a="1"/>
  <c r="D5648" i="2" s="1"/>
  <c r="D5647" i="2" a="1"/>
  <c r="D5647" i="2"/>
  <c r="D5646" i="2" a="1"/>
  <c r="D5646" i="2"/>
  <c r="D5645" i="2" a="1"/>
  <c r="D5645" i="2"/>
  <c r="D5644" i="2" a="1"/>
  <c r="D5644" i="2" s="1"/>
  <c r="D5643" i="2" a="1"/>
  <c r="D5643" i="2" s="1"/>
  <c r="D5642" i="2" a="1"/>
  <c r="D5642" i="2"/>
  <c r="D5641" i="2" a="1"/>
  <c r="D5641" i="2"/>
  <c r="D5640" i="2" a="1"/>
  <c r="D5640" i="2"/>
  <c r="D5639" i="2" a="1"/>
  <c r="D5639" i="2" s="1"/>
  <c r="D5638" i="2" a="1"/>
  <c r="D5638" i="2" s="1"/>
  <c r="D5637" i="2" a="1"/>
  <c r="D5637" i="2" s="1"/>
  <c r="D5636" i="2" a="1"/>
  <c r="D5636" i="2"/>
  <c r="D5635" i="2" a="1"/>
  <c r="D5635" i="2" s="1"/>
  <c r="D5634" i="2" a="1"/>
  <c r="D5634" i="2" s="1"/>
  <c r="D5633" i="2" a="1"/>
  <c r="D5633" i="2"/>
  <c r="D5632" i="2" a="1"/>
  <c r="D5632" i="2"/>
  <c r="D5631" i="2" a="1"/>
  <c r="D5631" i="2"/>
  <c r="D5630" i="2" a="1"/>
  <c r="D5630" i="2" s="1"/>
  <c r="D5629" i="2" a="1"/>
  <c r="D5629" i="2"/>
  <c r="D5628" i="2" a="1"/>
  <c r="D5628" i="2" s="1"/>
  <c r="D5627" i="2" a="1"/>
  <c r="D5627" i="2"/>
  <c r="D5626" i="2" a="1"/>
  <c r="D5626" i="2" s="1"/>
  <c r="D5625" i="2" a="1"/>
  <c r="D5625" i="2" s="1"/>
  <c r="D5624" i="2" a="1"/>
  <c r="D5624" i="2" s="1"/>
  <c r="D5623" i="2" a="1"/>
  <c r="D5623" i="2"/>
  <c r="D5622" i="2" a="1"/>
  <c r="D5622" i="2" s="1"/>
  <c r="D5621" i="2" a="1"/>
  <c r="D5621" i="2" s="1"/>
  <c r="D5620" i="2" a="1"/>
  <c r="D5620" i="2"/>
  <c r="D5619" i="2" a="1"/>
  <c r="D5619" i="2"/>
  <c r="D5618" i="2" a="1"/>
  <c r="D5618" i="2"/>
  <c r="D5617" i="2" a="1"/>
  <c r="D5617" i="2" s="1"/>
  <c r="D5616" i="2" a="1"/>
  <c r="D5616" i="2" s="1"/>
  <c r="D5615" i="2" a="1"/>
  <c r="D5615" i="2"/>
  <c r="D5614" i="2" a="1"/>
  <c r="D5614" i="2"/>
  <c r="D5613" i="2" a="1"/>
  <c r="D5613" i="2"/>
  <c r="D5612" i="2" a="1"/>
  <c r="D5612" i="2"/>
  <c r="D5611" i="2" a="1"/>
  <c r="D5611" i="2" s="1"/>
  <c r="D5610" i="2" a="1"/>
  <c r="D5610" i="2" s="1"/>
  <c r="D5609" i="2" a="1"/>
  <c r="D5609" i="2"/>
  <c r="D5608" i="2" a="1"/>
  <c r="D5608" i="2"/>
  <c r="D5607" i="2" a="1"/>
  <c r="D5607" i="2" s="1"/>
  <c r="D5606" i="2" a="1"/>
  <c r="D5606" i="2"/>
  <c r="D5605" i="2" a="1"/>
  <c r="D5605" i="2" s="1"/>
  <c r="D5604" i="2" a="1"/>
  <c r="D5604" i="2"/>
  <c r="D5603" i="2" a="1"/>
  <c r="D5603" i="2" s="1"/>
  <c r="D5602" i="2" a="1"/>
  <c r="D5602" i="2" s="1"/>
  <c r="D5601" i="2" a="1"/>
  <c r="D5601" i="2"/>
  <c r="D5600" i="2" a="1"/>
  <c r="D5600" i="2"/>
  <c r="D5599" i="2" a="1"/>
  <c r="D5599" i="2"/>
  <c r="D5598" i="2" a="1"/>
  <c r="D5598" i="2" s="1"/>
  <c r="D5597" i="2" a="1"/>
  <c r="D5597" i="2" s="1"/>
  <c r="D5596" i="2" a="1"/>
  <c r="D5596" i="2" s="1"/>
  <c r="D5595" i="2" a="1"/>
  <c r="D5595" i="2" s="1"/>
  <c r="D5594" i="2" a="1"/>
  <c r="D5594" i="2"/>
  <c r="D5593" i="2" a="1"/>
  <c r="D5593" i="2"/>
  <c r="D5592" i="2" a="1"/>
  <c r="D5592" i="2"/>
  <c r="D5591" i="2" a="1"/>
  <c r="D5591" i="2" s="1"/>
  <c r="D5590" i="2" a="1"/>
  <c r="D5590" i="2" s="1"/>
  <c r="D5589" i="2" a="1"/>
  <c r="D5589" i="2" s="1"/>
  <c r="D5588" i="2" a="1"/>
  <c r="D5588" i="2"/>
  <c r="D5587" i="2" a="1"/>
  <c r="D5587" i="2"/>
  <c r="D5586" i="2" a="1"/>
  <c r="D5586" i="2" s="1"/>
  <c r="D5585" i="2" a="1"/>
  <c r="D5585" i="2"/>
  <c r="D5584" i="2" a="1"/>
  <c r="D5584" i="2" s="1"/>
  <c r="D5583" i="2" a="1"/>
  <c r="D5583" i="2"/>
  <c r="D5582" i="2" a="1"/>
  <c r="D5582" i="2" s="1"/>
  <c r="D5581" i="2" a="1"/>
  <c r="D5581" i="2"/>
  <c r="D5580" i="2" a="1"/>
  <c r="D5580" i="2" s="1"/>
  <c r="D5579" i="2" a="1"/>
  <c r="D5579" i="2"/>
  <c r="D5578" i="2" a="1"/>
  <c r="D5578" i="2"/>
  <c r="D5577" i="2" a="1"/>
  <c r="D5577" i="2" s="1"/>
  <c r="D5576" i="2" a="1"/>
  <c r="D5576" i="2"/>
  <c r="D5575" i="2" a="1"/>
  <c r="D5575" i="2" s="1"/>
  <c r="D5574" i="2" a="1"/>
  <c r="D5574" i="2" s="1"/>
  <c r="D5573" i="2" a="1"/>
  <c r="D5573" i="2"/>
  <c r="D5572" i="2" a="1"/>
  <c r="D5572" i="2"/>
  <c r="D5571" i="2" a="1"/>
  <c r="D5571" i="2"/>
  <c r="D5570" i="2" a="1"/>
  <c r="D5570" i="2"/>
  <c r="D5569" i="2" a="1"/>
  <c r="D5569" i="2" s="1"/>
  <c r="D5568" i="2" a="1"/>
  <c r="D5568" i="2" s="1"/>
  <c r="D5567" i="2" a="1"/>
  <c r="D5567" i="2" s="1"/>
  <c r="D5566" i="2" a="1"/>
  <c r="D5566" i="2" s="1"/>
  <c r="D5565" i="2" a="1"/>
  <c r="D5565" i="2"/>
  <c r="D5564" i="2" a="1"/>
  <c r="D5564" i="2"/>
  <c r="D5563" i="2" a="1"/>
  <c r="D5563" i="2" s="1"/>
  <c r="D5562" i="2" a="1"/>
  <c r="D5562" i="2" s="1"/>
  <c r="D5561" i="2" a="1"/>
  <c r="D5561" i="2" s="1"/>
  <c r="D5560" i="2" a="1"/>
  <c r="D5560" i="2" s="1"/>
  <c r="D5559" i="2" a="1"/>
  <c r="D5559" i="2"/>
  <c r="D5558" i="2" a="1"/>
  <c r="D5558" i="2"/>
  <c r="D5557" i="2" a="1"/>
  <c r="D5557" i="2"/>
  <c r="D5556" i="2" a="1"/>
  <c r="D5556" i="2" s="1"/>
  <c r="D5555" i="2" a="1"/>
  <c r="D5555" i="2" s="1"/>
  <c r="D5554" i="2" a="1"/>
  <c r="D5554" i="2" s="1"/>
  <c r="D5553" i="2" a="1"/>
  <c r="D5553" i="2"/>
  <c r="D5552" i="2" a="1"/>
  <c r="D5552" i="2" s="1"/>
  <c r="D5551" i="2" a="1"/>
  <c r="D5551" i="2" s="1"/>
  <c r="D5550" i="2" a="1"/>
  <c r="D5550" i="2"/>
  <c r="D5549" i="2" a="1"/>
  <c r="D5549" i="2" s="1"/>
  <c r="D5548" i="2" a="1"/>
  <c r="D5548" i="2" s="1"/>
  <c r="D5547" i="2" a="1"/>
  <c r="D5547" i="2"/>
  <c r="D5546" i="2" a="1"/>
  <c r="D5546" i="2" s="1"/>
  <c r="D5545" i="2" a="1"/>
  <c r="D5545" i="2"/>
  <c r="D5544" i="2" a="1"/>
  <c r="D5544" i="2" s="1"/>
  <c r="D5543" i="2" a="1"/>
  <c r="D5543" i="2"/>
  <c r="D5542" i="2" a="1"/>
  <c r="D5542" i="2"/>
  <c r="D5541" i="2" a="1"/>
  <c r="D5541" i="2" s="1"/>
  <c r="D5540" i="2" a="1"/>
  <c r="D5540" i="2" s="1"/>
  <c r="D5539" i="2" a="1"/>
  <c r="D5539" i="2"/>
  <c r="D5538" i="2" a="1"/>
  <c r="D5538" i="2" s="1"/>
  <c r="D5537" i="2" a="1"/>
  <c r="D5537" i="2"/>
  <c r="D5536" i="2" a="1"/>
  <c r="D5536" i="2"/>
  <c r="D5535" i="2" a="1"/>
  <c r="D5535" i="2" s="1"/>
  <c r="D5534" i="2" a="1"/>
  <c r="D5534" i="2"/>
  <c r="D5533" i="2" a="1"/>
  <c r="D5533" i="2"/>
  <c r="D5532" i="2" a="1"/>
  <c r="D5532" i="2"/>
  <c r="D5531" i="2" a="1"/>
  <c r="D5531" i="2" s="1"/>
  <c r="D5530" i="2" a="1"/>
  <c r="D5530" i="2"/>
  <c r="D5529" i="2" a="1"/>
  <c r="D5529" i="2"/>
  <c r="D5528" i="2" a="1"/>
  <c r="D5528" i="2"/>
  <c r="D5527" i="2" a="1"/>
  <c r="D5527" i="2" s="1"/>
  <c r="D5526" i="2" a="1"/>
  <c r="D5526" i="2" s="1"/>
  <c r="D5525" i="2" a="1"/>
  <c r="D5525" i="2" s="1"/>
  <c r="D5524" i="2" a="1"/>
  <c r="D5524" i="2" s="1"/>
  <c r="D5523" i="2" a="1"/>
  <c r="D5523" i="2"/>
  <c r="D5522" i="2" a="1"/>
  <c r="D5522" i="2"/>
  <c r="D5521" i="2" a="1"/>
  <c r="D5521" i="2"/>
  <c r="D5520" i="2" a="1"/>
  <c r="D5520" i="2" s="1"/>
  <c r="D5519" i="2" a="1"/>
  <c r="D5519" i="2"/>
  <c r="D5518" i="2" a="1"/>
  <c r="D5518" i="2" s="1"/>
  <c r="D5517" i="2" a="1"/>
  <c r="D5517" i="2"/>
  <c r="D5516" i="2" a="1"/>
  <c r="D5516" i="2"/>
  <c r="D5515" i="2" a="1"/>
  <c r="D5515" i="2"/>
  <c r="D5514" i="2" a="1"/>
  <c r="D5514" i="2" s="1"/>
  <c r="D5513" i="2" a="1"/>
  <c r="D5513" i="2" s="1"/>
  <c r="D5512" i="2" a="1"/>
  <c r="D5512" i="2"/>
  <c r="D5511" i="2" a="1"/>
  <c r="D5511" i="2"/>
  <c r="D5510" i="2" a="1"/>
  <c r="D5510" i="2" s="1"/>
  <c r="D5509" i="2" a="1"/>
  <c r="D5509" i="2" s="1"/>
  <c r="D5508" i="2" a="1"/>
  <c r="D5508" i="2" s="1"/>
  <c r="D5507" i="2" a="1"/>
  <c r="D5507" i="2"/>
  <c r="D5506" i="2" a="1"/>
  <c r="D5506" i="2"/>
  <c r="D5505" i="2" a="1"/>
  <c r="D5505" i="2"/>
  <c r="D5504" i="2" a="1"/>
  <c r="D5504" i="2"/>
  <c r="D5503" i="2" a="1"/>
  <c r="D5503" i="2"/>
  <c r="D5502" i="2" a="1"/>
  <c r="D5502" i="2" s="1"/>
  <c r="D5501" i="2" a="1"/>
  <c r="D5501" i="2"/>
  <c r="D5500" i="2" a="1"/>
  <c r="D5500" i="2"/>
  <c r="D5499" i="2" a="1"/>
  <c r="D5499" i="2" s="1"/>
  <c r="D5498" i="2" a="1"/>
  <c r="D5498" i="2"/>
  <c r="D5497" i="2" a="1"/>
  <c r="D5497" i="2" s="1"/>
  <c r="D5496" i="2" a="1"/>
  <c r="D5496" i="2"/>
  <c r="D5495" i="2" a="1"/>
  <c r="D5495" i="2" s="1"/>
  <c r="D5494" i="2" a="1"/>
  <c r="D5494" i="2" s="1"/>
  <c r="D5493" i="2" a="1"/>
  <c r="D5493" i="2"/>
  <c r="D5492" i="2" a="1"/>
  <c r="D5492" i="2"/>
  <c r="D5491" i="2" a="1"/>
  <c r="D5491" i="2"/>
  <c r="D5490" i="2" a="1"/>
  <c r="D5490" i="2"/>
  <c r="D5489" i="2" a="1"/>
  <c r="D5489" i="2"/>
  <c r="D5488" i="2" a="1"/>
  <c r="D5488" i="2"/>
  <c r="D5487" i="2" a="1"/>
  <c r="D5487" i="2"/>
  <c r="D5486" i="2" a="1"/>
  <c r="D5486" i="2"/>
  <c r="D5485" i="2" a="1"/>
  <c r="D5485" i="2"/>
  <c r="D5484" i="2" a="1"/>
  <c r="D5484" i="2"/>
  <c r="D5483" i="2" a="1"/>
  <c r="D5483" i="2" s="1"/>
  <c r="D5482" i="2" a="1"/>
  <c r="D5482" i="2" s="1"/>
  <c r="D5481" i="2" a="1"/>
  <c r="D5481" i="2"/>
  <c r="D5480" i="2" a="1"/>
  <c r="D5480" i="2" s="1"/>
  <c r="D5479" i="2" a="1"/>
  <c r="D5479" i="2"/>
  <c r="D5478" i="2" a="1"/>
  <c r="D5478" i="2" s="1"/>
  <c r="D5477" i="2" a="1"/>
  <c r="D5477" i="2"/>
  <c r="D5476" i="2" a="1"/>
  <c r="D5476" i="2" s="1"/>
  <c r="D5475" i="2" a="1"/>
  <c r="D5475" i="2"/>
  <c r="D5474" i="2" a="1"/>
  <c r="D5474" i="2" s="1"/>
  <c r="D5473" i="2" a="1"/>
  <c r="D5473" i="2" s="1"/>
  <c r="D5472" i="2" a="1"/>
  <c r="D5472" i="2" s="1"/>
  <c r="D5471" i="2" a="1"/>
  <c r="D5471" i="2"/>
  <c r="D5470" i="2" a="1"/>
  <c r="D5470" i="2"/>
  <c r="D5469" i="2" a="1"/>
  <c r="D5469" i="2" s="1"/>
  <c r="D5468" i="2" a="1"/>
  <c r="D5468" i="2"/>
  <c r="D5467" i="2" a="1"/>
  <c r="D5467" i="2" s="1"/>
  <c r="D5466" i="2" a="1"/>
  <c r="D5466" i="2"/>
  <c r="D5465" i="2" a="1"/>
  <c r="D5465" i="2"/>
  <c r="D5464" i="2" a="1"/>
  <c r="D5464" i="2"/>
  <c r="D5463" i="2" a="1"/>
  <c r="D5463" i="2"/>
  <c r="D5462" i="2" a="1"/>
  <c r="D5462" i="2"/>
  <c r="D5461" i="2" a="1"/>
  <c r="D5461" i="2" s="1"/>
  <c r="D5460" i="2" a="1"/>
  <c r="D5460" i="2" s="1"/>
  <c r="D5459" i="2" a="1"/>
  <c r="D5459" i="2" s="1"/>
  <c r="D5458" i="2" a="1"/>
  <c r="D5458" i="2"/>
  <c r="D5457" i="2" a="1"/>
  <c r="D5457" i="2"/>
  <c r="D5456" i="2" a="1"/>
  <c r="D5456" i="2"/>
  <c r="D5455" i="2" a="1"/>
  <c r="D5455" i="2" s="1"/>
  <c r="D5454" i="2" a="1"/>
  <c r="D5454" i="2" s="1"/>
  <c r="D5453" i="2" a="1"/>
  <c r="D5453" i="2" s="1"/>
  <c r="D5452" i="2" a="1"/>
  <c r="D5452" i="2"/>
  <c r="D5451" i="2" a="1"/>
  <c r="D5451" i="2"/>
  <c r="D5450" i="2" a="1"/>
  <c r="D5450" i="2"/>
  <c r="D5449" i="2" a="1"/>
  <c r="D5449" i="2"/>
  <c r="D5448" i="2" a="1"/>
  <c r="D5448" i="2" s="1"/>
  <c r="D5447" i="2" a="1"/>
  <c r="D5447" i="2" s="1"/>
  <c r="D5446" i="2" a="1"/>
  <c r="D5446" i="2" s="1"/>
  <c r="D5445" i="2" a="1"/>
  <c r="D5445" i="2" s="1"/>
  <c r="D5444" i="2" a="1"/>
  <c r="D5444" i="2"/>
  <c r="D5443" i="2" a="1"/>
  <c r="D5443" i="2"/>
  <c r="D5442" i="2" a="1"/>
  <c r="D5442" i="2"/>
  <c r="D5441" i="2" a="1"/>
  <c r="D5441" i="2" s="1"/>
  <c r="D5440" i="2" a="1"/>
  <c r="D5440" i="2" s="1"/>
  <c r="D5439" i="2" a="1"/>
  <c r="D5439" i="2"/>
  <c r="D5438" i="2" a="1"/>
  <c r="D5438" i="2"/>
  <c r="D5437" i="2" a="1"/>
  <c r="D5437" i="2"/>
  <c r="D5436" i="2" a="1"/>
  <c r="D5436" i="2" s="1"/>
  <c r="D5435" i="2" a="1"/>
  <c r="D5435" i="2" s="1"/>
  <c r="D5434" i="2" a="1"/>
  <c r="D5434" i="2"/>
  <c r="D5433" i="2" a="1"/>
  <c r="D5433" i="2" s="1"/>
  <c r="D5432" i="2" a="1"/>
  <c r="D5432" i="2" s="1"/>
  <c r="D5431" i="2" a="1"/>
  <c r="D5431" i="2" s="1"/>
  <c r="D5430" i="2" a="1"/>
  <c r="D5430" i="2"/>
  <c r="D5429" i="2" a="1"/>
  <c r="D5429" i="2"/>
  <c r="D5428" i="2" a="1"/>
  <c r="D5428" i="2" s="1"/>
  <c r="D5427" i="2" a="1"/>
  <c r="D5427" i="2" s="1"/>
  <c r="D5426" i="2" a="1"/>
  <c r="D5426" i="2"/>
  <c r="D5425" i="2" a="1"/>
  <c r="D5425" i="2"/>
  <c r="D5424" i="2" a="1"/>
  <c r="D5424" i="2" s="1"/>
  <c r="D5423" i="2" a="1"/>
  <c r="D5423" i="2" s="1"/>
  <c r="D5422" i="2" a="1"/>
  <c r="D5422" i="2"/>
  <c r="D5421" i="2" a="1"/>
  <c r="D5421" i="2" s="1"/>
  <c r="D5420" i="2" a="1"/>
  <c r="D5420" i="2" s="1"/>
  <c r="D5419" i="2" a="1"/>
  <c r="D5419" i="2"/>
  <c r="D5418" i="2" a="1"/>
  <c r="D5418" i="2" s="1"/>
  <c r="D5417" i="2" a="1"/>
  <c r="D5417" i="2" s="1"/>
  <c r="D5416" i="2" a="1"/>
  <c r="D5416" i="2" s="1"/>
  <c r="D5415" i="2" a="1"/>
  <c r="D5415" i="2"/>
  <c r="D5414" i="2" a="1"/>
  <c r="D5414" i="2" s="1"/>
  <c r="D5413" i="2" a="1"/>
  <c r="D5413" i="2" s="1"/>
  <c r="D5412" i="2" a="1"/>
  <c r="D5412" i="2" s="1"/>
  <c r="D5411" i="2" a="1"/>
  <c r="D5411" i="2" s="1"/>
  <c r="D5410" i="2" a="1"/>
  <c r="D5410" i="2"/>
  <c r="D5409" i="2" a="1"/>
  <c r="D5409" i="2" s="1"/>
  <c r="D5408" i="2" a="1"/>
  <c r="D5408" i="2" s="1"/>
  <c r="D5407" i="2" a="1"/>
  <c r="D5407" i="2"/>
  <c r="D5406" i="2" a="1"/>
  <c r="D5406" i="2"/>
  <c r="D5405" i="2" a="1"/>
  <c r="D5405" i="2" s="1"/>
  <c r="D5404" i="2" a="1"/>
  <c r="D5404" i="2" s="1"/>
  <c r="D5403" i="2" a="1"/>
  <c r="D5403" i="2" s="1"/>
  <c r="D5402" i="2" a="1"/>
  <c r="D5402" i="2" s="1"/>
  <c r="D5401" i="2" a="1"/>
  <c r="D5401" i="2"/>
  <c r="D5400" i="2" a="1"/>
  <c r="D5400" i="2" s="1"/>
  <c r="D5399" i="2" a="1"/>
  <c r="D5399" i="2" s="1"/>
  <c r="D5398" i="2" a="1"/>
  <c r="D5398" i="2"/>
  <c r="D5397" i="2" a="1"/>
  <c r="D5397" i="2"/>
  <c r="D5396" i="2" a="1"/>
  <c r="D5396" i="2" s="1"/>
  <c r="D5395" i="2" a="1"/>
  <c r="D5395" i="2" s="1"/>
  <c r="D5394" i="2" a="1"/>
  <c r="D5394" i="2"/>
  <c r="D5393" i="2" a="1"/>
  <c r="D5393" i="2" s="1"/>
  <c r="D5392" i="2" a="1"/>
  <c r="D5392" i="2"/>
  <c r="D5391" i="2" a="1"/>
  <c r="D5391" i="2" s="1"/>
  <c r="D5390" i="2" a="1"/>
  <c r="D5390" i="2" s="1"/>
  <c r="D5389" i="2" a="1"/>
  <c r="D5389" i="2" s="1"/>
  <c r="D5388" i="2" a="1"/>
  <c r="D5388" i="2" s="1"/>
  <c r="D5387" i="2" a="1"/>
  <c r="D5387" i="2" s="1"/>
  <c r="D5386" i="2" a="1"/>
  <c r="D5386" i="2" s="1"/>
  <c r="D5385" i="2" a="1"/>
  <c r="D5385" i="2"/>
  <c r="D5384" i="2" a="1"/>
  <c r="D5384" i="2" s="1"/>
  <c r="D5383" i="2" a="1"/>
  <c r="D5383" i="2"/>
  <c r="D5382" i="2" a="1"/>
  <c r="D5382" i="2"/>
  <c r="D5381" i="2" a="1"/>
  <c r="D5381" i="2" s="1"/>
  <c r="D5380" i="2" a="1"/>
  <c r="D5380" i="2" s="1"/>
  <c r="D5379" i="2" a="1"/>
  <c r="D5379" i="2"/>
  <c r="D5378" i="2" a="1"/>
  <c r="D5378" i="2" s="1"/>
  <c r="D5377" i="2" a="1"/>
  <c r="D5377" i="2"/>
  <c r="D5376" i="2" a="1"/>
  <c r="D5376" i="2" s="1"/>
  <c r="D5375" i="2" a="1"/>
  <c r="D5375" i="2" s="1"/>
  <c r="D5374" i="2" a="1"/>
  <c r="D5374" i="2" s="1"/>
  <c r="D5373" i="2" a="1"/>
  <c r="D5373" i="2"/>
  <c r="D5372" i="2" a="1"/>
  <c r="D5372" i="2" s="1"/>
  <c r="D5371" i="2" a="1"/>
  <c r="D5371" i="2"/>
  <c r="D5370" i="2" a="1"/>
  <c r="D5370" i="2"/>
  <c r="D5369" i="2" a="1"/>
  <c r="D5369" i="2" s="1"/>
  <c r="D5368" i="2" a="1"/>
  <c r="D5368" i="2" s="1"/>
  <c r="D5367" i="2" a="1"/>
  <c r="D5367" i="2" s="1"/>
  <c r="D5366" i="2" a="1"/>
  <c r="D5366" i="2" s="1"/>
  <c r="D5365" i="2" a="1"/>
  <c r="D5365" i="2"/>
  <c r="D5364" i="2" a="1"/>
  <c r="D5364" i="2" s="1"/>
  <c r="D5363" i="2" a="1"/>
  <c r="D5363" i="2" s="1"/>
  <c r="D5362" i="2" a="1"/>
  <c r="D5362" i="2"/>
  <c r="D5361" i="2" a="1"/>
  <c r="D5361" i="2" s="1"/>
  <c r="D5360" i="2" a="1"/>
  <c r="D5360" i="2" s="1"/>
  <c r="D5359" i="2" a="1"/>
  <c r="D5359" i="2"/>
  <c r="D5358" i="2" a="1"/>
  <c r="D5358" i="2"/>
  <c r="D5357" i="2" a="1"/>
  <c r="D5357" i="2" s="1"/>
  <c r="D5356" i="2" a="1"/>
  <c r="D5356" i="2"/>
  <c r="D5355" i="2" a="1"/>
  <c r="D5355" i="2" s="1"/>
  <c r="D5354" i="2" a="1"/>
  <c r="D5354" i="2" s="1"/>
  <c r="D5353" i="2" a="1"/>
  <c r="D5353" i="2" s="1"/>
  <c r="D5352" i="2" a="1"/>
  <c r="D5352" i="2"/>
  <c r="D5351" i="2" a="1"/>
  <c r="D5351" i="2" s="1"/>
  <c r="D5350" i="2" a="1"/>
  <c r="D5350" i="2"/>
  <c r="D5349" i="2" a="1"/>
  <c r="D5349" i="2" s="1"/>
  <c r="D5348" i="2" a="1"/>
  <c r="D5348" i="2" s="1"/>
  <c r="D5347" i="2" a="1"/>
  <c r="D5347" i="2"/>
  <c r="D5346" i="2" a="1"/>
  <c r="D5346" i="2" s="1"/>
  <c r="D5345" i="2" a="1"/>
  <c r="D5345" i="2" s="1"/>
  <c r="D5344" i="2" a="1"/>
  <c r="D5344" i="2" s="1"/>
  <c r="D5343" i="2" a="1"/>
  <c r="D5343" i="2"/>
  <c r="D5342" i="2" a="1"/>
  <c r="D5342" i="2" s="1"/>
  <c r="D5341" i="2" a="1"/>
  <c r="D5341" i="2" s="1"/>
  <c r="D5340" i="2" a="1"/>
  <c r="D5340" i="2" s="1"/>
  <c r="D5339" i="2" a="1"/>
  <c r="D5339" i="2" s="1"/>
  <c r="D5338" i="2" a="1"/>
  <c r="D5338" i="2" s="1"/>
  <c r="D5337" i="2" a="1"/>
  <c r="D5337" i="2" s="1"/>
  <c r="D5336" i="2" a="1"/>
  <c r="D5336" i="2" s="1"/>
  <c r="D5335" i="2" a="1"/>
  <c r="D5335" i="2"/>
  <c r="D5334" i="2" a="1"/>
  <c r="D5334" i="2"/>
  <c r="D5333" i="2" a="1"/>
  <c r="D5333" i="2" s="1"/>
  <c r="D5332" i="2" a="1"/>
  <c r="D5332" i="2" s="1"/>
  <c r="D5331" i="2" a="1"/>
  <c r="D5331" i="2" s="1"/>
  <c r="D5330" i="2" a="1"/>
  <c r="D5330" i="2" s="1"/>
  <c r="D5329" i="2" a="1"/>
  <c r="D5329" i="2"/>
  <c r="D5328" i="2" a="1"/>
  <c r="D5328" i="2" s="1"/>
  <c r="D5327" i="2" a="1"/>
  <c r="D5327" i="2" s="1"/>
  <c r="D5326" i="2" a="1"/>
  <c r="D5326" i="2" s="1"/>
  <c r="D5325" i="2" a="1"/>
  <c r="D5325" i="2"/>
  <c r="D5324" i="2" a="1"/>
  <c r="D5324" i="2" s="1"/>
  <c r="D5323" i="2" a="1"/>
  <c r="D5323" i="2" s="1"/>
  <c r="D5322" i="2" a="1"/>
  <c r="D5322" i="2"/>
  <c r="D5321" i="2" a="1"/>
  <c r="D5321" i="2" s="1"/>
  <c r="D5320" i="2" a="1"/>
  <c r="D5320" i="2"/>
  <c r="D5319" i="2" a="1"/>
  <c r="D5319" i="2" s="1"/>
  <c r="D5318" i="2" a="1"/>
  <c r="D5318" i="2" s="1"/>
  <c r="D5317" i="2" a="1"/>
  <c r="D5317" i="2" s="1"/>
  <c r="D5316" i="2" a="1"/>
  <c r="D5316" i="2" s="1"/>
  <c r="D5315" i="2" a="1"/>
  <c r="D5315" i="2" s="1"/>
  <c r="D5314" i="2" a="1"/>
  <c r="D5314" i="2" s="1"/>
  <c r="D5313" i="2" a="1"/>
  <c r="D5313" i="2"/>
  <c r="D5312" i="2" a="1"/>
  <c r="D5312" i="2" s="1"/>
  <c r="D5311" i="2" a="1"/>
  <c r="D5311" i="2"/>
  <c r="D5310" i="2" a="1"/>
  <c r="D5310" i="2"/>
  <c r="D5309" i="2" a="1"/>
  <c r="D5309" i="2" s="1"/>
  <c r="D5308" i="2" a="1"/>
  <c r="D5308" i="2" s="1"/>
  <c r="D5307" i="2" a="1"/>
  <c r="D5307" i="2"/>
  <c r="D5306" i="2" a="1"/>
  <c r="D5306" i="2" s="1"/>
  <c r="D5305" i="2" a="1"/>
  <c r="D5305" i="2" s="1"/>
  <c r="D5304" i="2" a="1"/>
  <c r="D5304" i="2" s="1"/>
  <c r="D5303" i="2" a="1"/>
  <c r="D5303" i="2" s="1"/>
  <c r="D5302" i="2" a="1"/>
  <c r="D5302" i="2" s="1"/>
  <c r="D5301" i="2" a="1"/>
  <c r="D5301" i="2"/>
  <c r="D5300" i="2" a="1"/>
  <c r="D5300" i="2" s="1"/>
  <c r="D5299" i="2" a="1"/>
  <c r="D5299" i="2"/>
  <c r="D5298" i="2" a="1"/>
  <c r="D5298" i="2"/>
  <c r="D5297" i="2" a="1"/>
  <c r="D5297" i="2" s="1"/>
  <c r="D5296" i="2" a="1"/>
  <c r="D5296" i="2" s="1"/>
  <c r="D5295" i="2" a="1"/>
  <c r="D5295" i="2" s="1"/>
  <c r="D5294" i="2" a="1"/>
  <c r="D5294" i="2" s="1"/>
  <c r="D5293" i="2" a="1"/>
  <c r="D5293" i="2" s="1"/>
  <c r="D5292" i="2" a="1"/>
  <c r="D5292" i="2" s="1"/>
  <c r="D5291" i="2" a="1"/>
  <c r="D5291" i="2" s="1"/>
  <c r="D5290" i="2" a="1"/>
  <c r="D5290" i="2"/>
  <c r="D5289" i="2" a="1"/>
  <c r="D5289" i="2" s="1"/>
  <c r="D5288" i="2" a="1"/>
  <c r="D5288" i="2" s="1"/>
  <c r="D5287" i="2" a="1"/>
  <c r="D5287" i="2" s="1"/>
  <c r="D5286" i="2" a="1"/>
  <c r="D5286" i="2"/>
  <c r="D5285" i="2" a="1"/>
  <c r="D5285" i="2"/>
  <c r="D5284" i="2" a="1"/>
  <c r="D5284" i="2"/>
  <c r="D5283" i="2" a="1"/>
  <c r="D5283" i="2"/>
  <c r="D5282" i="2" a="1"/>
  <c r="D5282" i="2"/>
  <c r="D5281" i="2" a="1"/>
  <c r="D5281" i="2" s="1"/>
  <c r="D5280" i="2" a="1"/>
  <c r="D5280" i="2"/>
  <c r="D5279" i="2" a="1"/>
  <c r="D5279" i="2"/>
  <c r="D5278" i="2" a="1"/>
  <c r="D5278" i="2"/>
  <c r="D5277" i="2" a="1"/>
  <c r="D5277" i="2"/>
  <c r="D5276" i="2" a="1"/>
  <c r="D5276" i="2"/>
  <c r="D5275" i="2" a="1"/>
  <c r="D5275" i="2"/>
  <c r="D5274" i="2" a="1"/>
  <c r="D5274" i="2"/>
  <c r="D5273" i="2" a="1"/>
  <c r="D5273" i="2"/>
  <c r="D5272" i="2" a="1"/>
  <c r="D5272" i="2"/>
  <c r="D5271" i="2" a="1"/>
  <c r="D5271" i="2"/>
  <c r="D5270" i="2" a="1"/>
  <c r="D5270" i="2"/>
  <c r="D5269" i="2" a="1"/>
  <c r="D5269" i="2" s="1"/>
  <c r="D5268" i="2" a="1"/>
  <c r="D5268" i="2"/>
  <c r="D5267" i="2" a="1"/>
  <c r="D5267" i="2"/>
  <c r="D5266" i="2" a="1"/>
  <c r="D5266" i="2" s="1"/>
  <c r="D5265" i="2" a="1"/>
  <c r="D5265" i="2"/>
  <c r="D5264" i="2" a="1"/>
  <c r="D5264" i="2"/>
  <c r="D5263" i="2" a="1"/>
  <c r="D5263" i="2" s="1"/>
  <c r="D5262" i="2" a="1"/>
  <c r="D5262" i="2"/>
  <c r="D5261" i="2" a="1"/>
  <c r="D5261" i="2"/>
  <c r="D5260" i="2" a="1"/>
  <c r="D5260" i="2"/>
  <c r="D5259" i="2" a="1"/>
  <c r="D5259" i="2"/>
  <c r="D5258" i="2" a="1"/>
  <c r="D5258" i="2"/>
  <c r="D5257" i="2" a="1"/>
  <c r="D5257" i="2" s="1"/>
  <c r="D5256" i="2" a="1"/>
  <c r="D5256" i="2"/>
  <c r="D5255" i="2" a="1"/>
  <c r="D5255" i="2"/>
  <c r="D5254" i="2" a="1"/>
  <c r="D5254" i="2"/>
  <c r="D5253" i="2" a="1"/>
  <c r="D5253" i="2"/>
  <c r="D5252" i="2" a="1"/>
  <c r="D5252" i="2"/>
  <c r="D5251" i="2" a="1"/>
  <c r="D5251" i="2"/>
  <c r="D5250" i="2" a="1"/>
  <c r="D5250" i="2"/>
  <c r="D5249" i="2" a="1"/>
  <c r="D5249" i="2"/>
  <c r="D5248" i="2" a="1"/>
  <c r="D5248" i="2"/>
  <c r="D5247" i="2" a="1"/>
  <c r="D5247" i="2"/>
  <c r="D5246" i="2" a="1"/>
  <c r="D5246" i="2"/>
  <c r="D5245" i="2" a="1"/>
  <c r="D5245" i="2" s="1"/>
  <c r="D5244" i="2" a="1"/>
  <c r="D5244" i="2"/>
  <c r="D5243" i="2" a="1"/>
  <c r="D5243" i="2"/>
  <c r="D5242" i="2" a="1"/>
  <c r="D5242" i="2"/>
  <c r="D5241" i="2" a="1"/>
  <c r="D5241" i="2"/>
  <c r="D5240" i="2" a="1"/>
  <c r="D5240" i="2"/>
  <c r="D5239" i="2" a="1"/>
  <c r="D5239" i="2"/>
  <c r="D5238" i="2" a="1"/>
  <c r="D5238" i="2"/>
  <c r="D5237" i="2" a="1"/>
  <c r="D5237" i="2"/>
  <c r="D5236" i="2" a="1"/>
  <c r="D5236" i="2"/>
  <c r="D5235" i="2" a="1"/>
  <c r="D5235" i="2"/>
  <c r="D5234" i="2" a="1"/>
  <c r="D5234" i="2"/>
  <c r="D5233" i="2" a="1"/>
  <c r="D5233" i="2" s="1"/>
  <c r="D5232" i="2" a="1"/>
  <c r="D5232" i="2"/>
  <c r="D5231" i="2" a="1"/>
  <c r="D5231" i="2"/>
  <c r="D5230" i="2" a="1"/>
  <c r="D5230" i="2"/>
  <c r="D5229" i="2" a="1"/>
  <c r="D5229" i="2"/>
  <c r="D5228" i="2" a="1"/>
  <c r="D5228" i="2"/>
  <c r="D5227" i="2" a="1"/>
  <c r="D5227" i="2"/>
  <c r="D5226" i="2" a="1"/>
  <c r="D5226" i="2"/>
  <c r="D5225" i="2" a="1"/>
  <c r="D5225" i="2"/>
  <c r="D5224" i="2" a="1"/>
  <c r="D5224" i="2"/>
  <c r="D5223" i="2" a="1"/>
  <c r="D5223" i="2"/>
  <c r="D5222" i="2" a="1"/>
  <c r="D5222" i="2"/>
  <c r="D5221" i="2" a="1"/>
  <c r="D5221" i="2" s="1"/>
  <c r="D5220" i="2" a="1"/>
  <c r="D5220" i="2"/>
  <c r="D5219" i="2" a="1"/>
  <c r="D5219" i="2"/>
  <c r="D5218" i="2" a="1"/>
  <c r="D5218" i="2" s="1"/>
  <c r="D5217" i="2" a="1"/>
  <c r="D5217" i="2"/>
  <c r="D5216" i="2" a="1"/>
  <c r="D5216" i="2"/>
  <c r="D5215" i="2" a="1"/>
  <c r="D5215" i="2" s="1"/>
  <c r="D5214" i="2" a="1"/>
  <c r="D5214" i="2"/>
  <c r="D5213" i="2" a="1"/>
  <c r="D5213" i="2"/>
  <c r="D5212" i="2" a="1"/>
  <c r="D5212" i="2"/>
  <c r="D5211" i="2" a="1"/>
  <c r="D5211" i="2"/>
  <c r="D5210" i="2" a="1"/>
  <c r="D5210" i="2"/>
  <c r="D5209" i="2" a="1"/>
  <c r="D5209" i="2" s="1"/>
  <c r="D5208" i="2" a="1"/>
  <c r="D5208" i="2"/>
  <c r="D5207" i="2" a="1"/>
  <c r="D5207" i="2"/>
  <c r="D5206" i="2" a="1"/>
  <c r="D5206" i="2"/>
  <c r="D5205" i="2" a="1"/>
  <c r="D5205" i="2"/>
  <c r="D5204" i="2" a="1"/>
  <c r="D5204" i="2"/>
  <c r="D5203" i="2" a="1"/>
  <c r="D5203" i="2"/>
  <c r="D5202" i="2" a="1"/>
  <c r="D5202" i="2"/>
  <c r="D5201" i="2" a="1"/>
  <c r="D5201" i="2"/>
  <c r="D5200" i="2" a="1"/>
  <c r="D5200" i="2"/>
  <c r="D5199" i="2" a="1"/>
  <c r="D5199" i="2"/>
  <c r="D5198" i="2" a="1"/>
  <c r="D5198" i="2"/>
  <c r="D5197" i="2" a="1"/>
  <c r="D5197" i="2" s="1"/>
  <c r="D5196" i="2" a="1"/>
  <c r="D5196" i="2"/>
  <c r="D5195" i="2" a="1"/>
  <c r="D5195" i="2"/>
  <c r="D5194" i="2" a="1"/>
  <c r="D5194" i="2" s="1"/>
  <c r="D5193" i="2" a="1"/>
  <c r="D5193" i="2"/>
  <c r="D5192" i="2" a="1"/>
  <c r="D5192" i="2"/>
  <c r="D5191" i="2" a="1"/>
  <c r="D5191" i="2" s="1"/>
  <c r="D5190" i="2" a="1"/>
  <c r="D5190" i="2"/>
  <c r="D5189" i="2" a="1"/>
  <c r="D5189" i="2"/>
  <c r="D5188" i="2" a="1"/>
  <c r="D5188" i="2"/>
  <c r="D5187" i="2" a="1"/>
  <c r="D5187" i="2"/>
  <c r="D5186" i="2" a="1"/>
  <c r="D5186" i="2"/>
  <c r="D5185" i="2" a="1"/>
  <c r="D5185" i="2" s="1"/>
  <c r="D5184" i="2" a="1"/>
  <c r="D5184" i="2"/>
  <c r="D5183" i="2" a="1"/>
  <c r="D5183" i="2"/>
  <c r="D5182" i="2" a="1"/>
  <c r="D5182" i="2"/>
  <c r="D5181" i="2" a="1"/>
  <c r="D5181" i="2"/>
  <c r="D5180" i="2" a="1"/>
  <c r="D5180" i="2"/>
  <c r="D5179" i="2" a="1"/>
  <c r="D5179" i="2"/>
  <c r="D5178" i="2" a="1"/>
  <c r="D5178" i="2"/>
  <c r="D5177" i="2" a="1"/>
  <c r="D5177" i="2"/>
  <c r="D5176" i="2" a="1"/>
  <c r="D5176" i="2"/>
  <c r="D5175" i="2" a="1"/>
  <c r="D5175" i="2"/>
  <c r="D5174" i="2" a="1"/>
  <c r="D5174" i="2"/>
  <c r="D5173" i="2" a="1"/>
  <c r="D5173" i="2" s="1"/>
  <c r="D5172" i="2" a="1"/>
  <c r="D5172" i="2"/>
  <c r="D5171" i="2" a="1"/>
  <c r="D5171" i="2"/>
  <c r="D5170" i="2" a="1"/>
  <c r="D5170" i="2"/>
  <c r="D5169" i="2" a="1"/>
  <c r="D5169" i="2"/>
  <c r="D5168" i="2" a="1"/>
  <c r="D5168" i="2"/>
  <c r="D5167" i="2" a="1"/>
  <c r="D5167" i="2"/>
  <c r="D5166" i="2" a="1"/>
  <c r="D5166" i="2"/>
  <c r="D5165" i="2" a="1"/>
  <c r="D5165" i="2"/>
  <c r="D5164" i="2" a="1"/>
  <c r="D5164" i="2"/>
  <c r="D5163" i="2" a="1"/>
  <c r="D5163" i="2"/>
  <c r="D5162" i="2" a="1"/>
  <c r="D5162" i="2"/>
  <c r="D5161" i="2" a="1"/>
  <c r="D5161" i="2" s="1"/>
  <c r="D5160" i="2" a="1"/>
  <c r="D5160" i="2"/>
  <c r="D5159" i="2" a="1"/>
  <c r="D5159" i="2"/>
  <c r="D5158" i="2" a="1"/>
  <c r="D5158" i="2"/>
  <c r="D5157" i="2" a="1"/>
  <c r="D5157" i="2"/>
  <c r="D5156" i="2" a="1"/>
  <c r="D5156" i="2"/>
  <c r="D5155" i="2" a="1"/>
  <c r="D5155" i="2"/>
  <c r="D5154" i="2" a="1"/>
  <c r="D5154" i="2"/>
  <c r="D5153" i="2" a="1"/>
  <c r="D5153" i="2"/>
  <c r="D5152" i="2" a="1"/>
  <c r="D5152" i="2"/>
  <c r="D5151" i="2" a="1"/>
  <c r="D5151" i="2"/>
  <c r="D5150" i="2" a="1"/>
  <c r="D5150" i="2"/>
  <c r="D5149" i="2" a="1"/>
  <c r="D5149" i="2" s="1"/>
  <c r="D5148" i="2" a="1"/>
  <c r="D5148" i="2"/>
  <c r="D5147" i="2" a="1"/>
  <c r="D5147" i="2"/>
  <c r="D5146" i="2" a="1"/>
  <c r="D5146" i="2" s="1"/>
  <c r="D5145" i="2" a="1"/>
  <c r="D5145" i="2"/>
  <c r="D5144" i="2" a="1"/>
  <c r="D5144" i="2"/>
  <c r="D5143" i="2" a="1"/>
  <c r="D5143" i="2" s="1"/>
  <c r="D5142" i="2" a="1"/>
  <c r="D5142" i="2"/>
  <c r="D5141" i="2" a="1"/>
  <c r="D5141" i="2"/>
  <c r="D5140" i="2" a="1"/>
  <c r="D5140" i="2"/>
  <c r="D5139" i="2" a="1"/>
  <c r="D5139" i="2"/>
  <c r="D5138" i="2" a="1"/>
  <c r="D5138" i="2"/>
  <c r="D5137" i="2" a="1"/>
  <c r="D5137" i="2" s="1"/>
  <c r="D5136" i="2" a="1"/>
  <c r="D5136" i="2"/>
  <c r="D5135" i="2" a="1"/>
  <c r="D5135" i="2"/>
  <c r="D5134" i="2" a="1"/>
  <c r="D5134" i="2"/>
  <c r="D5133" i="2" a="1"/>
  <c r="D5133" i="2"/>
  <c r="D5132" i="2" a="1"/>
  <c r="D5132" i="2"/>
  <c r="D5131" i="2" a="1"/>
  <c r="D5131" i="2"/>
  <c r="D5130" i="2" a="1"/>
  <c r="D5130" i="2"/>
  <c r="D5129" i="2" a="1"/>
  <c r="D5129" i="2"/>
  <c r="D5128" i="2" a="1"/>
  <c r="D5128" i="2"/>
  <c r="D5127" i="2" a="1"/>
  <c r="D5127" i="2"/>
  <c r="D5126" i="2" a="1"/>
  <c r="D5126" i="2"/>
  <c r="D5125" i="2" a="1"/>
  <c r="D5125" i="2" s="1"/>
  <c r="D5124" i="2" a="1"/>
  <c r="D5124" i="2"/>
  <c r="D5123" i="2" a="1"/>
  <c r="D5123" i="2"/>
  <c r="D5122" i="2" a="1"/>
  <c r="D5122" i="2" s="1"/>
  <c r="D5121" i="2" a="1"/>
  <c r="D5121" i="2"/>
  <c r="D5120" i="2" a="1"/>
  <c r="D5120" i="2"/>
  <c r="D5119" i="2" a="1"/>
  <c r="D5119" i="2" s="1"/>
  <c r="D5118" i="2" a="1"/>
  <c r="D5118" i="2"/>
  <c r="D5117" i="2" a="1"/>
  <c r="D5117" i="2"/>
  <c r="D5116" i="2" a="1"/>
  <c r="D5116" i="2"/>
  <c r="D5115" i="2" a="1"/>
  <c r="D5115" i="2"/>
  <c r="D5114" i="2" a="1"/>
  <c r="D5114" i="2"/>
  <c r="D5113" i="2" a="1"/>
  <c r="D5113" i="2" s="1"/>
  <c r="D5112" i="2" a="1"/>
  <c r="D5112" i="2"/>
  <c r="D5111" i="2" a="1"/>
  <c r="D5111" i="2"/>
  <c r="D5110" i="2" a="1"/>
  <c r="D5110" i="2"/>
  <c r="D5109" i="2" a="1"/>
  <c r="D5109" i="2"/>
  <c r="D5108" i="2" a="1"/>
  <c r="D5108" i="2"/>
  <c r="D5107" i="2" a="1"/>
  <c r="D5107" i="2"/>
  <c r="D5106" i="2" a="1"/>
  <c r="D5106" i="2"/>
  <c r="D5105" i="2" a="1"/>
  <c r="D5105" i="2"/>
  <c r="D5104" i="2" a="1"/>
  <c r="D5104" i="2"/>
  <c r="D5103" i="2" a="1"/>
  <c r="D5103" i="2"/>
  <c r="D5102" i="2" a="1"/>
  <c r="D5102" i="2"/>
  <c r="D5101" i="2" a="1"/>
  <c r="D5101" i="2" s="1"/>
  <c r="D5100" i="2" a="1"/>
  <c r="D5100" i="2"/>
  <c r="D5099" i="2" a="1"/>
  <c r="D5099" i="2"/>
  <c r="D5098" i="2" a="1"/>
  <c r="D5098" i="2"/>
  <c r="D5097" i="2" a="1"/>
  <c r="D5097" i="2"/>
  <c r="D5096" i="2" a="1"/>
  <c r="D5096" i="2"/>
  <c r="D5095" i="2" a="1"/>
  <c r="D5095" i="2"/>
  <c r="D5094" i="2" a="1"/>
  <c r="D5094" i="2"/>
  <c r="D5093" i="2" a="1"/>
  <c r="D5093" i="2"/>
  <c r="D5092" i="2" a="1"/>
  <c r="D5092" i="2"/>
  <c r="D5091" i="2" a="1"/>
  <c r="D5091" i="2"/>
  <c r="D5090" i="2" a="1"/>
  <c r="D5090" i="2"/>
  <c r="D5089" i="2" a="1"/>
  <c r="D5089" i="2" s="1"/>
  <c r="D5088" i="2" a="1"/>
  <c r="D5088" i="2"/>
  <c r="D5087" i="2" a="1"/>
  <c r="D5087" i="2"/>
  <c r="D5086" i="2" a="1"/>
  <c r="D5086" i="2"/>
  <c r="D5085" i="2" a="1"/>
  <c r="D5085" i="2"/>
  <c r="D5084" i="2" a="1"/>
  <c r="D5084" i="2"/>
  <c r="D5083" i="2" a="1"/>
  <c r="D5083" i="2"/>
  <c r="D5082" i="2" a="1"/>
  <c r="D5082" i="2"/>
  <c r="D5081" i="2" a="1"/>
  <c r="D5081" i="2"/>
  <c r="D5080" i="2" a="1"/>
  <c r="D5080" i="2"/>
  <c r="D5079" i="2" a="1"/>
  <c r="D5079" i="2"/>
  <c r="D5078" i="2" a="1"/>
  <c r="D5078" i="2"/>
  <c r="D5077" i="2" a="1"/>
  <c r="D5077" i="2" s="1"/>
  <c r="D5076" i="2" a="1"/>
  <c r="D5076" i="2"/>
  <c r="D5075" i="2" a="1"/>
  <c r="D5075" i="2"/>
  <c r="D5074" i="2" a="1"/>
  <c r="D5074" i="2" s="1"/>
  <c r="D5073" i="2" a="1"/>
  <c r="D5073" i="2"/>
  <c r="D5072" i="2" a="1"/>
  <c r="D5072" i="2"/>
  <c r="D5071" i="2" a="1"/>
  <c r="D5071" i="2" s="1"/>
  <c r="D5070" i="2" a="1"/>
  <c r="D5070" i="2"/>
  <c r="D5069" i="2" a="1"/>
  <c r="D5069" i="2"/>
  <c r="D5068" i="2" a="1"/>
  <c r="D5068" i="2"/>
  <c r="D5067" i="2" a="1"/>
  <c r="D5067" i="2"/>
  <c r="D5066" i="2" a="1"/>
  <c r="D5066" i="2"/>
  <c r="D5065" i="2" a="1"/>
  <c r="D5065" i="2" s="1"/>
  <c r="D5064" i="2" a="1"/>
  <c r="D5064" i="2"/>
  <c r="D5063" i="2" a="1"/>
  <c r="D5063" i="2"/>
  <c r="D5062" i="2" a="1"/>
  <c r="D5062" i="2"/>
  <c r="D5061" i="2" a="1"/>
  <c r="D5061" i="2"/>
  <c r="D5060" i="2" a="1"/>
  <c r="D5060" i="2"/>
  <c r="D5059" i="2" a="1"/>
  <c r="D5059" i="2"/>
  <c r="D5058" i="2" a="1"/>
  <c r="D5058" i="2"/>
  <c r="D5057" i="2" a="1"/>
  <c r="D5057" i="2"/>
  <c r="D5056" i="2" a="1"/>
  <c r="D5056" i="2"/>
  <c r="D5055" i="2" a="1"/>
  <c r="D5055" i="2"/>
  <c r="D5054" i="2" a="1"/>
  <c r="D5054" i="2"/>
  <c r="D5053" i="2" a="1"/>
  <c r="D5053" i="2" s="1"/>
  <c r="D5052" i="2" a="1"/>
  <c r="D5052" i="2"/>
  <c r="D5051" i="2" a="1"/>
  <c r="D5051" i="2"/>
  <c r="D5050" i="2" a="1"/>
  <c r="D5050" i="2" s="1"/>
  <c r="D5049" i="2" a="1"/>
  <c r="D5049" i="2"/>
  <c r="D5048" i="2" a="1"/>
  <c r="D5048" i="2"/>
  <c r="D5047" i="2" a="1"/>
  <c r="D5047" i="2" s="1"/>
  <c r="D5046" i="2" a="1"/>
  <c r="D5046" i="2"/>
  <c r="D5045" i="2" a="1"/>
  <c r="D5045" i="2"/>
  <c r="D5044" i="2" a="1"/>
  <c r="D5044" i="2"/>
  <c r="D5043" i="2" a="1"/>
  <c r="D5043" i="2"/>
  <c r="D5042" i="2" a="1"/>
  <c r="D5042" i="2"/>
  <c r="D5041" i="2" a="1"/>
  <c r="D5041" i="2" s="1"/>
  <c r="D5040" i="2" a="1"/>
  <c r="D5040" i="2"/>
  <c r="D5039" i="2" a="1"/>
  <c r="D5039" i="2"/>
  <c r="D5038" i="2" a="1"/>
  <c r="D5038" i="2"/>
  <c r="D5037" i="2" a="1"/>
  <c r="D5037" i="2"/>
  <c r="D5036" i="2" a="1"/>
  <c r="D5036" i="2"/>
  <c r="D5035" i="2" a="1"/>
  <c r="D5035" i="2"/>
  <c r="D5034" i="2" a="1"/>
  <c r="D5034" i="2"/>
  <c r="D5033" i="2" a="1"/>
  <c r="D5033" i="2"/>
  <c r="D5032" i="2" a="1"/>
  <c r="D5032" i="2"/>
  <c r="D5031" i="2" a="1"/>
  <c r="D5031" i="2"/>
  <c r="D5030" i="2" a="1"/>
  <c r="D5030" i="2"/>
  <c r="D5029" i="2" a="1"/>
  <c r="D5029" i="2" s="1"/>
  <c r="D5028" i="2" a="1"/>
  <c r="D5028" i="2"/>
  <c r="D5027" i="2" a="1"/>
  <c r="D5027" i="2"/>
  <c r="D5026" i="2" a="1"/>
  <c r="D5026" i="2"/>
  <c r="D5025" i="2" a="1"/>
  <c r="D5025" i="2"/>
  <c r="D5024" i="2" a="1"/>
  <c r="D5024" i="2"/>
  <c r="D5023" i="2" a="1"/>
  <c r="D5023" i="2" s="1"/>
  <c r="D5022" i="2" a="1"/>
  <c r="D5022" i="2"/>
  <c r="D5021" i="2" a="1"/>
  <c r="D5021" i="2"/>
  <c r="D5020" i="2" a="1"/>
  <c r="D5020" i="2"/>
  <c r="D5019" i="2" a="1"/>
  <c r="D5019" i="2"/>
  <c r="D5018" i="2" a="1"/>
  <c r="D5018" i="2"/>
  <c r="D5017" i="2" a="1"/>
  <c r="D5017" i="2" s="1"/>
  <c r="D5016" i="2" a="1"/>
  <c r="D5016" i="2"/>
  <c r="D5015" i="2" a="1"/>
  <c r="D5015" i="2"/>
  <c r="D5014" i="2" a="1"/>
  <c r="D5014" i="2"/>
  <c r="D5013" i="2" a="1"/>
  <c r="D5013" i="2"/>
  <c r="D5012" i="2" a="1"/>
  <c r="D5012" i="2"/>
  <c r="D5011" i="2" a="1"/>
  <c r="D5011" i="2"/>
  <c r="D5010" i="2" a="1"/>
  <c r="D5010" i="2"/>
  <c r="D5009" i="2" a="1"/>
  <c r="D5009" i="2"/>
  <c r="D5008" i="2" a="1"/>
  <c r="D5008" i="2"/>
  <c r="D5007" i="2" a="1"/>
  <c r="D5007" i="2"/>
  <c r="D5006" i="2" a="1"/>
  <c r="D5006" i="2"/>
  <c r="D5005" i="2" a="1"/>
  <c r="D5005" i="2" s="1"/>
  <c r="D5004" i="2" a="1"/>
  <c r="D5004" i="2"/>
  <c r="D5003" i="2" a="1"/>
  <c r="D5003" i="2"/>
  <c r="D5002" i="2" a="1"/>
  <c r="D5002" i="2" s="1"/>
  <c r="D5001" i="2" a="1"/>
  <c r="D5001" i="2"/>
  <c r="D5000" i="2" a="1"/>
  <c r="D5000" i="2"/>
  <c r="D4999" i="2" a="1"/>
  <c r="D4999" i="2"/>
  <c r="D4998" i="2" a="1"/>
  <c r="D4998" i="2"/>
  <c r="D4997" i="2" a="1"/>
  <c r="D4997" i="2"/>
  <c r="D4996" i="2" a="1"/>
  <c r="D4996" i="2"/>
  <c r="D4995" i="2" a="1"/>
  <c r="D4995" i="2"/>
  <c r="D4994" i="2" a="1"/>
  <c r="D4994" i="2"/>
  <c r="D4993" i="2" a="1"/>
  <c r="D4993" i="2" s="1"/>
  <c r="D4992" i="2" a="1"/>
  <c r="D4992" i="2"/>
  <c r="D4991" i="2" a="1"/>
  <c r="D4991" i="2"/>
  <c r="D4990" i="2" a="1"/>
  <c r="D4990" i="2"/>
  <c r="D4989" i="2" a="1"/>
  <c r="D4989" i="2"/>
  <c r="D4988" i="2" a="1"/>
  <c r="D4988" i="2"/>
  <c r="D4987" i="2" a="1"/>
  <c r="D4987" i="2"/>
  <c r="D4986" i="2" a="1"/>
  <c r="D4986" i="2"/>
  <c r="D4985" i="2" a="1"/>
  <c r="D4985" i="2"/>
  <c r="D4984" i="2" a="1"/>
  <c r="D4984" i="2"/>
  <c r="D4983" i="2" a="1"/>
  <c r="D4983" i="2"/>
  <c r="D4982" i="2" a="1"/>
  <c r="D4982" i="2"/>
  <c r="D4981" i="2" a="1"/>
  <c r="D4981" i="2" s="1"/>
  <c r="D4980" i="2" a="1"/>
  <c r="D4980" i="2"/>
  <c r="D4979" i="2" a="1"/>
  <c r="D4979" i="2"/>
  <c r="D4978" i="2" a="1"/>
  <c r="D4978" i="2" s="1"/>
  <c r="D4977" i="2" a="1"/>
  <c r="D4977" i="2"/>
  <c r="D4976" i="2" a="1"/>
  <c r="D4976" i="2"/>
  <c r="D4975" i="2" a="1"/>
  <c r="D4975" i="2" s="1"/>
  <c r="D4974" i="2" a="1"/>
  <c r="D4974" i="2"/>
  <c r="D4973" i="2" a="1"/>
  <c r="D4973" i="2"/>
  <c r="D4972" i="2" a="1"/>
  <c r="D4972" i="2"/>
  <c r="D4971" i="2" a="1"/>
  <c r="D4971" i="2"/>
  <c r="D4970" i="2" a="1"/>
  <c r="D4970" i="2"/>
  <c r="D4969" i="2" a="1"/>
  <c r="D4969" i="2" s="1"/>
  <c r="D4968" i="2" a="1"/>
  <c r="D4968" i="2"/>
  <c r="D4967" i="2" a="1"/>
  <c r="D4967" i="2"/>
  <c r="D4966" i="2" a="1"/>
  <c r="D4966" i="2"/>
  <c r="D4965" i="2" a="1"/>
  <c r="D4965" i="2"/>
  <c r="D4964" i="2" a="1"/>
  <c r="D4964" i="2"/>
  <c r="D4963" i="2" a="1"/>
  <c r="D4963" i="2"/>
  <c r="D4962" i="2" a="1"/>
  <c r="D4962" i="2"/>
  <c r="D4961" i="2" a="1"/>
  <c r="D4961" i="2"/>
  <c r="D4960" i="2" a="1"/>
  <c r="D4960" i="2"/>
  <c r="D4959" i="2" a="1"/>
  <c r="D4959" i="2"/>
  <c r="D4958" i="2" a="1"/>
  <c r="D4958" i="2"/>
  <c r="D4957" i="2" a="1"/>
  <c r="D4957" i="2" s="1"/>
  <c r="D4956" i="2" a="1"/>
  <c r="D4956" i="2"/>
  <c r="D4955" i="2" a="1"/>
  <c r="D4955" i="2"/>
  <c r="D4954" i="2" a="1"/>
  <c r="D4954" i="2"/>
  <c r="D4953" i="2" a="1"/>
  <c r="D4953" i="2"/>
  <c r="D4952" i="2" a="1"/>
  <c r="D4952" i="2"/>
  <c r="D4951" i="2" a="1"/>
  <c r="D4951" i="2"/>
  <c r="D4950" i="2" a="1"/>
  <c r="D4950" i="2"/>
  <c r="D4949" i="2" a="1"/>
  <c r="D4949" i="2"/>
  <c r="D4948" i="2" a="1"/>
  <c r="D4948" i="2"/>
  <c r="D4947" i="2" a="1"/>
  <c r="D4947" i="2"/>
  <c r="D4946" i="2" a="1"/>
  <c r="D4946" i="2"/>
  <c r="D4945" i="2" a="1"/>
  <c r="D4945" i="2" s="1"/>
  <c r="D4944" i="2" a="1"/>
  <c r="D4944" i="2"/>
  <c r="D4943" i="2" a="1"/>
  <c r="D4943" i="2"/>
  <c r="D4942" i="2" a="1"/>
  <c r="D4942" i="2"/>
  <c r="D4941" i="2" a="1"/>
  <c r="D4941" i="2"/>
  <c r="D4940" i="2" a="1"/>
  <c r="D4940" i="2"/>
  <c r="D4939" i="2" a="1"/>
  <c r="D4939" i="2"/>
  <c r="D4938" i="2" a="1"/>
  <c r="D4938" i="2"/>
  <c r="D4937" i="2" a="1"/>
  <c r="D4937" i="2"/>
  <c r="D4936" i="2" a="1"/>
  <c r="D4936" i="2"/>
  <c r="D4935" i="2" a="1"/>
  <c r="D4935" i="2"/>
  <c r="D4934" i="2" a="1"/>
  <c r="D4934" i="2"/>
  <c r="D4933" i="2" a="1"/>
  <c r="D4933" i="2" s="1"/>
  <c r="D4932" i="2" a="1"/>
  <c r="D4932" i="2"/>
  <c r="D4931" i="2" a="1"/>
  <c r="D4931" i="2"/>
  <c r="D4930" i="2" a="1"/>
  <c r="D4930" i="2" s="1"/>
  <c r="D4929" i="2" a="1"/>
  <c r="D4929" i="2"/>
  <c r="D4928" i="2" a="1"/>
  <c r="D4928" i="2"/>
  <c r="D4927" i="2" a="1"/>
  <c r="D4927" i="2" s="1"/>
  <c r="D4926" i="2" a="1"/>
  <c r="D4926" i="2"/>
  <c r="D4925" i="2" a="1"/>
  <c r="D4925" i="2"/>
  <c r="D4924" i="2" a="1"/>
  <c r="D4924" i="2"/>
  <c r="D4923" i="2" a="1"/>
  <c r="D4923" i="2"/>
  <c r="D4922" i="2" a="1"/>
  <c r="D4922" i="2"/>
  <c r="D4921" i="2" a="1"/>
  <c r="D4921" i="2" s="1"/>
  <c r="D4920" i="2" a="1"/>
  <c r="D4920" i="2"/>
  <c r="D4919" i="2" a="1"/>
  <c r="D4919" i="2"/>
  <c r="D4918" i="2" a="1"/>
  <c r="D4918" i="2"/>
  <c r="D4917" i="2" a="1"/>
  <c r="D4917" i="2"/>
  <c r="D4916" i="2" a="1"/>
  <c r="D4916" i="2"/>
  <c r="D4915" i="2" a="1"/>
  <c r="D4915" i="2"/>
  <c r="D4914" i="2" a="1"/>
  <c r="D4914" i="2"/>
  <c r="D4913" i="2" a="1"/>
  <c r="D4913" i="2"/>
  <c r="D4912" i="2" a="1"/>
  <c r="D4912" i="2"/>
  <c r="D4911" i="2" a="1"/>
  <c r="D4911" i="2"/>
  <c r="D4910" i="2" a="1"/>
  <c r="D4910" i="2"/>
  <c r="D4909" i="2" a="1"/>
  <c r="D4909" i="2" s="1"/>
  <c r="D4908" i="2" a="1"/>
  <c r="D4908" i="2"/>
  <c r="D4907" i="2" a="1"/>
  <c r="D4907" i="2"/>
  <c r="D4906" i="2" a="1"/>
  <c r="D4906" i="2" s="1"/>
  <c r="D4905" i="2" a="1"/>
  <c r="D4905" i="2"/>
  <c r="D4904" i="2" a="1"/>
  <c r="D4904" i="2"/>
  <c r="D4903" i="2" a="1"/>
  <c r="D4903" i="2" s="1"/>
  <c r="D4902" i="2" a="1"/>
  <c r="D4902" i="2"/>
  <c r="D4901" i="2" a="1"/>
  <c r="D4901" i="2"/>
  <c r="D4900" i="2" a="1"/>
  <c r="D4900" i="2"/>
  <c r="D4899" i="2" a="1"/>
  <c r="D4899" i="2"/>
  <c r="D4898" i="2" a="1"/>
  <c r="D4898" i="2"/>
  <c r="D4897" i="2" a="1"/>
  <c r="D4897" i="2" s="1"/>
  <c r="D4896" i="2" a="1"/>
  <c r="D4896" i="2"/>
  <c r="D4895" i="2" a="1"/>
  <c r="D4895" i="2"/>
  <c r="D4894" i="2" a="1"/>
  <c r="D4894" i="2"/>
  <c r="D4893" i="2" a="1"/>
  <c r="D4893" i="2"/>
  <c r="D4892" i="2" a="1"/>
  <c r="D4892" i="2"/>
  <c r="D4891" i="2" a="1"/>
  <c r="D4891" i="2"/>
  <c r="D4890" i="2" a="1"/>
  <c r="D4890" i="2"/>
  <c r="D4889" i="2" a="1"/>
  <c r="D4889" i="2"/>
  <c r="D4888" i="2" a="1"/>
  <c r="D4888" i="2"/>
  <c r="D4887" i="2" a="1"/>
  <c r="D4887" i="2"/>
  <c r="D4886" i="2" a="1"/>
  <c r="D4886" i="2"/>
  <c r="D4885" i="2" a="1"/>
  <c r="D4885" i="2" s="1"/>
  <c r="D4884" i="2" a="1"/>
  <c r="D4884" i="2"/>
  <c r="D4883" i="2" a="1"/>
  <c r="D4883" i="2"/>
  <c r="D4882" i="2" a="1"/>
  <c r="D4882" i="2"/>
  <c r="D4881" i="2" a="1"/>
  <c r="D4881" i="2"/>
  <c r="D4880" i="2" a="1"/>
  <c r="D4880" i="2"/>
  <c r="D4879" i="2" a="1"/>
  <c r="D4879" i="2"/>
  <c r="D4878" i="2" a="1"/>
  <c r="D4878" i="2"/>
  <c r="D4877" i="2" a="1"/>
  <c r="D4877" i="2"/>
  <c r="D4876" i="2" a="1"/>
  <c r="D4876" i="2"/>
  <c r="D4875" i="2" a="1"/>
  <c r="D4875" i="2"/>
  <c r="D4874" i="2" a="1"/>
  <c r="D4874" i="2"/>
  <c r="D4873" i="2" a="1"/>
  <c r="D4873" i="2" s="1"/>
  <c r="D4872" i="2" a="1"/>
  <c r="D4872" i="2"/>
  <c r="D4871" i="2" a="1"/>
  <c r="D4871" i="2"/>
  <c r="D4870" i="2" a="1"/>
  <c r="D4870" i="2"/>
  <c r="D4869" i="2" a="1"/>
  <c r="D4869" i="2"/>
  <c r="D4868" i="2" a="1"/>
  <c r="D4868" i="2"/>
  <c r="D4867" i="2" a="1"/>
  <c r="D4867" i="2"/>
  <c r="D4866" i="2" a="1"/>
  <c r="D4866" i="2"/>
  <c r="D4865" i="2" a="1"/>
  <c r="D4865" i="2"/>
  <c r="D4864" i="2" a="1"/>
  <c r="D4864" i="2"/>
  <c r="D4863" i="2" a="1"/>
  <c r="D4863" i="2"/>
  <c r="D4862" i="2" a="1"/>
  <c r="D4862" i="2"/>
  <c r="D4861" i="2" a="1"/>
  <c r="D4861" i="2" s="1"/>
  <c r="D4860" i="2" a="1"/>
  <c r="D4860" i="2"/>
  <c r="D4859" i="2" a="1"/>
  <c r="D4859" i="2"/>
  <c r="D4858" i="2" a="1"/>
  <c r="D4858" i="2" s="1"/>
  <c r="D4857" i="2" a="1"/>
  <c r="D4857" i="2"/>
  <c r="D4856" i="2" a="1"/>
  <c r="D4856" i="2"/>
  <c r="D4855" i="2" a="1"/>
  <c r="D4855" i="2" s="1"/>
  <c r="D4854" i="2" a="1"/>
  <c r="D4854" i="2"/>
  <c r="D4853" i="2" a="1"/>
  <c r="D4853" i="2"/>
  <c r="D4852" i="2" a="1"/>
  <c r="D4852" i="2"/>
  <c r="D4851" i="2" a="1"/>
  <c r="D4851" i="2"/>
  <c r="D4850" i="2" a="1"/>
  <c r="D4850" i="2"/>
  <c r="D4849" i="2" a="1"/>
  <c r="D4849" i="2" s="1"/>
  <c r="D4848" i="2" a="1"/>
  <c r="D4848" i="2"/>
  <c r="D4847" i="2" a="1"/>
  <c r="D4847" i="2"/>
  <c r="D4846" i="2" a="1"/>
  <c r="D4846" i="2"/>
  <c r="D4845" i="2" a="1"/>
  <c r="D4845" i="2"/>
  <c r="D4844" i="2" a="1"/>
  <c r="D4844" i="2"/>
  <c r="D4843" i="2" a="1"/>
  <c r="D4843" i="2"/>
  <c r="D4842" i="2" a="1"/>
  <c r="D4842" i="2"/>
  <c r="D4841" i="2" a="1"/>
  <c r="D4841" i="2"/>
  <c r="D4840" i="2" a="1"/>
  <c r="D4840" i="2"/>
  <c r="D4839" i="2" a="1"/>
  <c r="D4839" i="2"/>
  <c r="D4838" i="2" a="1"/>
  <c r="D4838" i="2"/>
  <c r="D4837" i="2" a="1"/>
  <c r="D4837" i="2" s="1"/>
  <c r="D4836" i="2" a="1"/>
  <c r="D4836" i="2"/>
  <c r="D4835" i="2" a="1"/>
  <c r="D4835" i="2"/>
  <c r="D4834" i="2" a="1"/>
  <c r="D4834" i="2" s="1"/>
  <c r="D4833" i="2" a="1"/>
  <c r="D4833" i="2"/>
  <c r="D4832" i="2" a="1"/>
  <c r="D4832" i="2"/>
  <c r="D4831" i="2" a="1"/>
  <c r="D4831" i="2" s="1"/>
  <c r="D4830" i="2" a="1"/>
  <c r="D4830" i="2"/>
  <c r="D4829" i="2" a="1"/>
  <c r="D4829" i="2"/>
  <c r="D4828" i="2" a="1"/>
  <c r="D4828" i="2"/>
  <c r="D4827" i="2" a="1"/>
  <c r="D4827" i="2"/>
  <c r="D4826" i="2" a="1"/>
  <c r="D4826" i="2"/>
  <c r="D4825" i="2" a="1"/>
  <c r="D4825" i="2" s="1"/>
  <c r="D4824" i="2" a="1"/>
  <c r="D4824" i="2"/>
  <c r="D4823" i="2" a="1"/>
  <c r="D4823" i="2"/>
  <c r="D4822" i="2" a="1"/>
  <c r="D4822" i="2"/>
  <c r="D4821" i="2" a="1"/>
  <c r="D4821" i="2"/>
  <c r="D4820" i="2" a="1"/>
  <c r="D4820" i="2"/>
  <c r="D4819" i="2" a="1"/>
  <c r="D4819" i="2"/>
  <c r="D4818" i="2" a="1"/>
  <c r="D4818" i="2"/>
  <c r="D4817" i="2" a="1"/>
  <c r="D4817" i="2"/>
  <c r="D4816" i="2" a="1"/>
  <c r="D4816" i="2"/>
  <c r="D4815" i="2" a="1"/>
  <c r="D4815" i="2"/>
  <c r="D4814" i="2" a="1"/>
  <c r="D4814" i="2"/>
  <c r="D4813" i="2" a="1"/>
  <c r="D4813" i="2" s="1"/>
  <c r="D4812" i="2" a="1"/>
  <c r="D4812" i="2"/>
  <c r="D4811" i="2" a="1"/>
  <c r="D4811" i="2"/>
  <c r="D4810" i="2" a="1"/>
  <c r="D4810" i="2"/>
  <c r="D4809" i="2" a="1"/>
  <c r="D4809" i="2"/>
  <c r="D4808" i="2" a="1"/>
  <c r="D4808" i="2"/>
  <c r="D4807" i="2" a="1"/>
  <c r="D4807" i="2"/>
  <c r="D4806" i="2" a="1"/>
  <c r="D4806" i="2"/>
  <c r="D4805" i="2" a="1"/>
  <c r="D4805" i="2"/>
  <c r="D4804" i="2" a="1"/>
  <c r="D4804" i="2"/>
  <c r="D4803" i="2" a="1"/>
  <c r="D4803" i="2"/>
  <c r="D4802" i="2" a="1"/>
  <c r="D4802" i="2"/>
  <c r="D4801" i="2" a="1"/>
  <c r="D4801" i="2" s="1"/>
  <c r="D4800" i="2" a="1"/>
  <c r="D4800" i="2"/>
  <c r="D4799" i="2" a="1"/>
  <c r="D4799" i="2"/>
  <c r="D4798" i="2" a="1"/>
  <c r="D4798" i="2"/>
  <c r="D4797" i="2" a="1"/>
  <c r="D4797" i="2"/>
  <c r="D4796" i="2" a="1"/>
  <c r="D4796" i="2"/>
  <c r="D4795" i="2" a="1"/>
  <c r="D4795" i="2"/>
  <c r="D4794" i="2" a="1"/>
  <c r="D4794" i="2"/>
  <c r="D4793" i="2" a="1"/>
  <c r="D4793" i="2"/>
  <c r="D4792" i="2" a="1"/>
  <c r="D4792" i="2"/>
  <c r="D4791" i="2" a="1"/>
  <c r="D4791" i="2"/>
  <c r="D4790" i="2" a="1"/>
  <c r="D4790" i="2"/>
  <c r="D4789" i="2" a="1"/>
  <c r="D4789" i="2" s="1"/>
  <c r="D4788" i="2" a="1"/>
  <c r="D4788" i="2"/>
  <c r="D4787" i="2" a="1"/>
  <c r="D4787" i="2"/>
  <c r="D4786" i="2" a="1"/>
  <c r="D4786" i="2" s="1"/>
  <c r="D4785" i="2" a="1"/>
  <c r="D4785" i="2"/>
  <c r="D4784" i="2" a="1"/>
  <c r="D4784" i="2"/>
  <c r="D4783" i="2" a="1"/>
  <c r="D4783" i="2" s="1"/>
  <c r="D4782" i="2" a="1"/>
  <c r="D4782" i="2"/>
  <c r="D4781" i="2" a="1"/>
  <c r="D4781" i="2"/>
  <c r="D4780" i="2" a="1"/>
  <c r="D4780" i="2"/>
  <c r="D4779" i="2" a="1"/>
  <c r="D4779" i="2"/>
  <c r="D4778" i="2" a="1"/>
  <c r="D4778" i="2"/>
  <c r="D4777" i="2" a="1"/>
  <c r="D4777" i="2" s="1"/>
  <c r="D4776" i="2" a="1"/>
  <c r="D4776" i="2"/>
  <c r="D4775" i="2" a="1"/>
  <c r="D4775" i="2"/>
  <c r="D4774" i="2" a="1"/>
  <c r="D4774" i="2"/>
  <c r="D4773" i="2" a="1"/>
  <c r="D4773" i="2"/>
  <c r="D4772" i="2" a="1"/>
  <c r="D4772" i="2"/>
  <c r="D4771" i="2" a="1"/>
  <c r="D4771" i="2"/>
  <c r="D4770" i="2" a="1"/>
  <c r="D4770" i="2"/>
  <c r="D4769" i="2" a="1"/>
  <c r="D4769" i="2"/>
  <c r="D4768" i="2" a="1"/>
  <c r="D4768" i="2"/>
  <c r="D4767" i="2" a="1"/>
  <c r="D4767" i="2"/>
  <c r="D4766" i="2" a="1"/>
  <c r="D4766" i="2"/>
  <c r="D4765" i="2" a="1"/>
  <c r="D4765" i="2" s="1"/>
  <c r="D4764" i="2" a="1"/>
  <c r="D4764" i="2"/>
  <c r="D4763" i="2" a="1"/>
  <c r="D4763" i="2"/>
  <c r="D4762" i="2" a="1"/>
  <c r="D4762" i="2" s="1"/>
  <c r="D4761" i="2" a="1"/>
  <c r="D4761" i="2"/>
  <c r="D4760" i="2" a="1"/>
  <c r="D4760" i="2"/>
  <c r="D4759" i="2" a="1"/>
  <c r="D4759" i="2" s="1"/>
  <c r="D4758" i="2" a="1"/>
  <c r="D4758" i="2"/>
  <c r="D4757" i="2" a="1"/>
  <c r="D4757" i="2"/>
  <c r="D4756" i="2" a="1"/>
  <c r="D4756" i="2"/>
  <c r="D4755" i="2" a="1"/>
  <c r="D4755" i="2"/>
  <c r="D4754" i="2" a="1"/>
  <c r="D4754" i="2"/>
  <c r="D4753" i="2" a="1"/>
  <c r="D4753" i="2" s="1"/>
  <c r="D4752" i="2" a="1"/>
  <c r="D4752" i="2"/>
  <c r="D4751" i="2" a="1"/>
  <c r="D4751" i="2"/>
  <c r="D4750" i="2" a="1"/>
  <c r="D4750" i="2"/>
  <c r="D4749" i="2" a="1"/>
  <c r="D4749" i="2"/>
  <c r="D4748" i="2" a="1"/>
  <c r="D4748" i="2"/>
  <c r="D4747" i="2" a="1"/>
  <c r="D4747" i="2"/>
  <c r="D4746" i="2" a="1"/>
  <c r="D4746" i="2"/>
  <c r="D4745" i="2" a="1"/>
  <c r="D4745" i="2"/>
  <c r="D4744" i="2" a="1"/>
  <c r="D4744" i="2"/>
  <c r="D4743" i="2" a="1"/>
  <c r="D4743" i="2"/>
  <c r="D4742" i="2" a="1"/>
  <c r="D4742" i="2"/>
  <c r="D4741" i="2" a="1"/>
  <c r="D4741" i="2" s="1"/>
  <c r="D4740" i="2" a="1"/>
  <c r="D4740" i="2"/>
  <c r="D4739" i="2" a="1"/>
  <c r="D4739" i="2"/>
  <c r="D4738" i="2" a="1"/>
  <c r="D4738" i="2"/>
  <c r="D4737" i="2" a="1"/>
  <c r="D4737" i="2"/>
  <c r="D4736" i="2" a="1"/>
  <c r="D4736" i="2"/>
  <c r="D4735" i="2" a="1"/>
  <c r="D4735" i="2"/>
  <c r="D4734" i="2" a="1"/>
  <c r="D4734" i="2"/>
  <c r="D4733" i="2" a="1"/>
  <c r="D4733" i="2"/>
  <c r="D4732" i="2" a="1"/>
  <c r="D4732" i="2"/>
  <c r="D4731" i="2" a="1"/>
  <c r="D4731" i="2"/>
  <c r="D4730" i="2" a="1"/>
  <c r="D4730" i="2"/>
  <c r="D4729" i="2" a="1"/>
  <c r="D4729" i="2" s="1"/>
  <c r="D4728" i="2" a="1"/>
  <c r="D4728" i="2"/>
  <c r="D4727" i="2" a="1"/>
  <c r="D4727" i="2"/>
  <c r="D4726" i="2" a="1"/>
  <c r="D4726" i="2"/>
  <c r="D4725" i="2" a="1"/>
  <c r="D4725" i="2"/>
  <c r="D4724" i="2" a="1"/>
  <c r="D4724" i="2"/>
  <c r="D4723" i="2" a="1"/>
  <c r="D4723" i="2"/>
  <c r="D4722" i="2" a="1"/>
  <c r="D4722" i="2"/>
  <c r="D4721" i="2" a="1"/>
  <c r="D4721" i="2"/>
  <c r="D4720" i="2" a="1"/>
  <c r="D4720" i="2"/>
  <c r="D4719" i="2" a="1"/>
  <c r="D4719" i="2"/>
  <c r="D4718" i="2" a="1"/>
  <c r="D4718" i="2"/>
  <c r="D4717" i="2" a="1"/>
  <c r="D4717" i="2" s="1"/>
  <c r="D4716" i="2" a="1"/>
  <c r="D4716" i="2"/>
  <c r="D4715" i="2" a="1"/>
  <c r="D4715" i="2"/>
  <c r="D4714" i="2" a="1"/>
  <c r="D4714" i="2" s="1"/>
  <c r="D4713" i="2" a="1"/>
  <c r="D4713" i="2"/>
  <c r="D4712" i="2" a="1"/>
  <c r="D4712" i="2"/>
  <c r="D4711" i="2" a="1"/>
  <c r="D4711" i="2" s="1"/>
  <c r="D4710" i="2" a="1"/>
  <c r="D4710" i="2"/>
  <c r="D4709" i="2" a="1"/>
  <c r="D4709" i="2"/>
  <c r="D4708" i="2" a="1"/>
  <c r="D4708" i="2"/>
  <c r="D4707" i="2" a="1"/>
  <c r="D4707" i="2"/>
  <c r="D4706" i="2" a="1"/>
  <c r="D4706" i="2"/>
  <c r="D4705" i="2" a="1"/>
  <c r="D4705" i="2" s="1"/>
  <c r="D4704" i="2" a="1"/>
  <c r="D4704" i="2"/>
  <c r="D4703" i="2" a="1"/>
  <c r="D4703" i="2"/>
  <c r="D4702" i="2" a="1"/>
  <c r="D4702" i="2"/>
  <c r="D4701" i="2" a="1"/>
  <c r="D4701" i="2"/>
  <c r="D4700" i="2" a="1"/>
  <c r="D4700" i="2"/>
  <c r="D4699" i="2" a="1"/>
  <c r="D4699" i="2"/>
  <c r="D4698" i="2" a="1"/>
  <c r="D4698" i="2"/>
  <c r="D4697" i="2" a="1"/>
  <c r="D4697" i="2"/>
  <c r="D4696" i="2" a="1"/>
  <c r="D4696" i="2"/>
  <c r="D4695" i="2" a="1"/>
  <c r="D4695" i="2"/>
  <c r="D4694" i="2" a="1"/>
  <c r="D4694" i="2"/>
  <c r="D4693" i="2" a="1"/>
  <c r="D4693" i="2" s="1"/>
  <c r="D4692" i="2" a="1"/>
  <c r="D4692" i="2"/>
  <c r="D4691" i="2" a="1"/>
  <c r="D4691" i="2"/>
  <c r="D4690" i="2" a="1"/>
  <c r="D4690" i="2" s="1"/>
  <c r="D4689" i="2" a="1"/>
  <c r="D4689" i="2"/>
  <c r="D4688" i="2" a="1"/>
  <c r="D4688" i="2"/>
  <c r="D4687" i="2" a="1"/>
  <c r="D4687" i="2" s="1"/>
  <c r="D4686" i="2" a="1"/>
  <c r="D4686" i="2"/>
  <c r="D4685" i="2" a="1"/>
  <c r="D4685" i="2"/>
  <c r="D4684" i="2" a="1"/>
  <c r="D4684" i="2"/>
  <c r="D4683" i="2" a="1"/>
  <c r="D4683" i="2"/>
  <c r="D4682" i="2" a="1"/>
  <c r="D4682" i="2"/>
  <c r="D4681" i="2" a="1"/>
  <c r="D4681" i="2" s="1"/>
  <c r="D4680" i="2" a="1"/>
  <c r="D4680" i="2"/>
  <c r="D4679" i="2" a="1"/>
  <c r="D4679" i="2"/>
  <c r="D4678" i="2" a="1"/>
  <c r="D4678" i="2"/>
  <c r="D4677" i="2" a="1"/>
  <c r="D4677" i="2"/>
  <c r="D4676" i="2" a="1"/>
  <c r="D4676" i="2"/>
  <c r="D4675" i="2" a="1"/>
  <c r="D4675" i="2"/>
  <c r="D4674" i="2" a="1"/>
  <c r="D4674" i="2"/>
  <c r="D4673" i="2" a="1"/>
  <c r="D4673" i="2"/>
  <c r="D4672" i="2" a="1"/>
  <c r="D4672" i="2"/>
  <c r="D4671" i="2" a="1"/>
  <c r="D4671" i="2"/>
  <c r="D4670" i="2" a="1"/>
  <c r="D4670" i="2"/>
  <c r="D4669" i="2" a="1"/>
  <c r="D4669" i="2" s="1"/>
  <c r="D4668" i="2" a="1"/>
  <c r="D4668" i="2"/>
  <c r="D4667" i="2" a="1"/>
  <c r="D4667" i="2"/>
  <c r="D4666" i="2" a="1"/>
  <c r="D4666" i="2"/>
  <c r="D4665" i="2" a="1"/>
  <c r="D4665" i="2"/>
  <c r="D4664" i="2" a="1"/>
  <c r="D4664" i="2"/>
  <c r="D4663" i="2" a="1"/>
  <c r="D4663" i="2"/>
  <c r="D4662" i="2" a="1"/>
  <c r="D4662" i="2"/>
  <c r="D4661" i="2" a="1"/>
  <c r="D4661" i="2"/>
  <c r="D4660" i="2" a="1"/>
  <c r="D4660" i="2"/>
  <c r="D4659" i="2" a="1"/>
  <c r="D4659" i="2"/>
  <c r="D4658" i="2" a="1"/>
  <c r="D4658" i="2"/>
  <c r="D4657" i="2" a="1"/>
  <c r="D4657" i="2" s="1"/>
  <c r="D4656" i="2" a="1"/>
  <c r="D4656" i="2"/>
  <c r="D4655" i="2" a="1"/>
  <c r="D4655" i="2"/>
  <c r="D4654" i="2" a="1"/>
  <c r="D4654" i="2"/>
  <c r="D4653" i="2" a="1"/>
  <c r="D4653" i="2"/>
  <c r="D4652" i="2" a="1"/>
  <c r="D4652" i="2"/>
  <c r="D4651" i="2" a="1"/>
  <c r="D4651" i="2"/>
  <c r="D4650" i="2" a="1"/>
  <c r="D4650" i="2"/>
  <c r="D4649" i="2" a="1"/>
  <c r="D4649" i="2"/>
  <c r="D4648" i="2" a="1"/>
  <c r="D4648" i="2"/>
  <c r="D4647" i="2" a="1"/>
  <c r="D4647" i="2"/>
  <c r="D4646" i="2" a="1"/>
  <c r="D4646" i="2"/>
  <c r="D4645" i="2" a="1"/>
  <c r="D4645" i="2" s="1"/>
  <c r="D4644" i="2" a="1"/>
  <c r="D4644" i="2"/>
  <c r="D4643" i="2" a="1"/>
  <c r="D4643" i="2"/>
  <c r="D4642" i="2" a="1"/>
  <c r="D4642" i="2"/>
  <c r="D4641" i="2" a="1"/>
  <c r="D4641" i="2"/>
  <c r="D4640" i="2" a="1"/>
  <c r="D4640" i="2"/>
  <c r="D4639" i="2" a="1"/>
  <c r="D4639" i="2" s="1"/>
  <c r="D4638" i="2" a="1"/>
  <c r="D4638" i="2"/>
  <c r="D4637" i="2" a="1"/>
  <c r="D4637" i="2"/>
  <c r="D4636" i="2" a="1"/>
  <c r="D4636" i="2"/>
  <c r="D4635" i="2" a="1"/>
  <c r="D4635" i="2"/>
  <c r="D4634" i="2" a="1"/>
  <c r="D4634" i="2"/>
  <c r="D4633" i="2" a="1"/>
  <c r="D4633" i="2" s="1"/>
  <c r="D4632" i="2" a="1"/>
  <c r="D4632" i="2"/>
  <c r="D4631" i="2" a="1"/>
  <c r="D4631" i="2"/>
  <c r="D4630" i="2" a="1"/>
  <c r="D4630" i="2" s="1"/>
  <c r="D4629" i="2" a="1"/>
  <c r="D4629" i="2"/>
  <c r="D4628" i="2" a="1"/>
  <c r="D4628" i="2"/>
  <c r="D4627" i="2" a="1"/>
  <c r="D4627" i="2"/>
  <c r="D4626" i="2" a="1"/>
  <c r="D4626" i="2"/>
  <c r="D4625" i="2" a="1"/>
  <c r="D4625" i="2"/>
  <c r="D4624" i="2" a="1"/>
  <c r="D4624" i="2"/>
  <c r="D4623" i="2" a="1"/>
  <c r="D4623" i="2"/>
  <c r="D4622" i="2" a="1"/>
  <c r="D4622" i="2"/>
  <c r="D4621" i="2" a="1"/>
  <c r="D4621" i="2" s="1"/>
  <c r="D4620" i="2" a="1"/>
  <c r="D4620" i="2"/>
  <c r="D4619" i="2" a="1"/>
  <c r="D4619" i="2"/>
  <c r="D4618" i="2" a="1"/>
  <c r="D4618" i="2" s="1"/>
  <c r="D4617" i="2" a="1"/>
  <c r="D4617" i="2"/>
  <c r="D4616" i="2" a="1"/>
  <c r="D4616" i="2"/>
  <c r="D4615" i="2" a="1"/>
  <c r="D4615" i="2"/>
  <c r="D4614" i="2" a="1"/>
  <c r="D4614" i="2"/>
  <c r="D4613" i="2" a="1"/>
  <c r="D4613" i="2"/>
  <c r="D4612" i="2" a="1"/>
  <c r="D4612" i="2"/>
  <c r="D4611" i="2" a="1"/>
  <c r="D4611" i="2"/>
  <c r="D4610" i="2" a="1"/>
  <c r="D4610" i="2"/>
  <c r="D4609" i="2" a="1"/>
  <c r="D4609" i="2" s="1"/>
  <c r="D4608" i="2" a="1"/>
  <c r="D4608" i="2"/>
  <c r="D4607" i="2" a="1"/>
  <c r="D4607" i="2"/>
  <c r="D4606" i="2" a="1"/>
  <c r="D4606" i="2" s="1"/>
  <c r="D4605" i="2" a="1"/>
  <c r="D4605" i="2"/>
  <c r="D4604" i="2" a="1"/>
  <c r="D4604" i="2"/>
  <c r="D4603" i="2" a="1"/>
  <c r="D4603" i="2" s="1"/>
  <c r="D4602" i="2" a="1"/>
  <c r="D4602" i="2"/>
  <c r="D4601" i="2" a="1"/>
  <c r="D4601" i="2"/>
  <c r="D4600" i="2" a="1"/>
  <c r="D4600" i="2" s="1"/>
  <c r="D4599" i="2" a="1"/>
  <c r="D4599" i="2"/>
  <c r="D4598" i="2" a="1"/>
  <c r="D4598" i="2"/>
  <c r="D4597" i="2" a="1"/>
  <c r="D4597" i="2" s="1"/>
  <c r="D4596" i="2" a="1"/>
  <c r="D4596" i="2"/>
  <c r="D4595" i="2" a="1"/>
  <c r="D4595" i="2"/>
  <c r="D4594" i="2" a="1"/>
  <c r="D4594" i="2" s="1"/>
  <c r="D4593" i="2" a="1"/>
  <c r="D4593" i="2"/>
  <c r="D4592" i="2" a="1"/>
  <c r="D4592" i="2"/>
  <c r="D4591" i="2" a="1"/>
  <c r="D4591" i="2" s="1"/>
  <c r="D4590" i="2" a="1"/>
  <c r="D4590" i="2"/>
  <c r="D4589" i="2" a="1"/>
  <c r="D4589" i="2"/>
  <c r="D4588" i="2" a="1"/>
  <c r="D4588" i="2" s="1"/>
  <c r="D4587" i="2" a="1"/>
  <c r="D4587" i="2"/>
  <c r="D4586" i="2" a="1"/>
  <c r="D4586" i="2"/>
  <c r="D4585" i="2" a="1"/>
  <c r="D4585" i="2" s="1"/>
  <c r="D4584" i="2" a="1"/>
  <c r="D4584" i="2"/>
  <c r="D4583" i="2" a="1"/>
  <c r="D4583" i="2"/>
  <c r="D4582" i="2" a="1"/>
  <c r="D4582" i="2" s="1"/>
  <c r="D4581" i="2" a="1"/>
  <c r="D4581" i="2"/>
  <c r="D4580" i="2" a="1"/>
  <c r="D4580" i="2"/>
  <c r="D4579" i="2" a="1"/>
  <c r="D4579" i="2" s="1"/>
  <c r="D4578" i="2" a="1"/>
  <c r="D4578" i="2"/>
  <c r="D4577" i="2" a="1"/>
  <c r="D4577" i="2"/>
  <c r="D4576" i="2" a="1"/>
  <c r="D4576" i="2" s="1"/>
  <c r="D4575" i="2" a="1"/>
  <c r="D4575" i="2"/>
  <c r="D4574" i="2" a="1"/>
  <c r="D4574" i="2"/>
  <c r="D4573" i="2" a="1"/>
  <c r="D4573" i="2" s="1"/>
  <c r="D4572" i="2" a="1"/>
  <c r="D4572" i="2"/>
  <c r="D4571" i="2" a="1"/>
  <c r="D4571" i="2"/>
  <c r="D4570" i="2" a="1"/>
  <c r="D4570" i="2" s="1"/>
  <c r="D4569" i="2" a="1"/>
  <c r="D4569" i="2"/>
  <c r="D4568" i="2" a="1"/>
  <c r="D4568" i="2"/>
  <c r="D4567" i="2" a="1"/>
  <c r="D4567" i="2" s="1"/>
  <c r="D4566" i="2" a="1"/>
  <c r="D4566" i="2"/>
  <c r="D4565" i="2" a="1"/>
  <c r="D4565" i="2"/>
  <c r="D4564" i="2" a="1"/>
  <c r="D4564" i="2" s="1"/>
  <c r="D4563" i="2" a="1"/>
  <c r="D4563" i="2"/>
  <c r="D4562" i="2" a="1"/>
  <c r="D4562" i="2"/>
  <c r="D4561" i="2" a="1"/>
  <c r="D4561" i="2" s="1"/>
  <c r="D4560" i="2" a="1"/>
  <c r="D4560" i="2"/>
  <c r="D4559" i="2" a="1"/>
  <c r="D4559" i="2"/>
  <c r="D4558" i="2" a="1"/>
  <c r="D4558" i="2" s="1"/>
  <c r="D4557" i="2" a="1"/>
  <c r="D4557" i="2"/>
  <c r="D4556" i="2" a="1"/>
  <c r="D4556" i="2"/>
  <c r="D4555" i="2" a="1"/>
  <c r="D4555" i="2" s="1"/>
  <c r="D4554" i="2" a="1"/>
  <c r="D4554" i="2"/>
  <c r="D4553" i="2" a="1"/>
  <c r="D4553" i="2"/>
  <c r="D4552" i="2" a="1"/>
  <c r="D4552" i="2" s="1"/>
  <c r="D4551" i="2" a="1"/>
  <c r="D4551" i="2"/>
  <c r="D4550" i="2" a="1"/>
  <c r="D4550" i="2"/>
  <c r="D4549" i="2" a="1"/>
  <c r="D4549" i="2" s="1"/>
  <c r="D4548" i="2" a="1"/>
  <c r="D4548" i="2"/>
  <c r="D4547" i="2" a="1"/>
  <c r="D4547" i="2"/>
  <c r="D4546" i="2" a="1"/>
  <c r="D4546" i="2" s="1"/>
  <c r="D4545" i="2" a="1"/>
  <c r="D4545" i="2"/>
  <c r="D4544" i="2" a="1"/>
  <c r="D4544" i="2"/>
  <c r="D4543" i="2" a="1"/>
  <c r="D4543" i="2" s="1"/>
  <c r="D4542" i="2" a="1"/>
  <c r="D4542" i="2"/>
  <c r="D4541" i="2" a="1"/>
  <c r="D4541" i="2"/>
  <c r="D4540" i="2" a="1"/>
  <c r="D4540" i="2" s="1"/>
  <c r="D4539" i="2" a="1"/>
  <c r="D4539" i="2"/>
  <c r="D4538" i="2" a="1"/>
  <c r="D4538" i="2"/>
  <c r="D4537" i="2" a="1"/>
  <c r="D4537" i="2" s="1"/>
  <c r="D4536" i="2" a="1"/>
  <c r="D4536" i="2"/>
  <c r="D4535" i="2" a="1"/>
  <c r="D4535" i="2"/>
  <c r="D4534" i="2" a="1"/>
  <c r="D4534" i="2" s="1"/>
  <c r="D4533" i="2" a="1"/>
  <c r="D4533" i="2"/>
  <c r="D4532" i="2" a="1"/>
  <c r="D4532" i="2"/>
  <c r="D4531" i="2" a="1"/>
  <c r="D4531" i="2" s="1"/>
  <c r="D4530" i="2" a="1"/>
  <c r="D4530" i="2"/>
  <c r="D4529" i="2" a="1"/>
  <c r="D4529" i="2"/>
  <c r="D4528" i="2" a="1"/>
  <c r="D4528" i="2" s="1"/>
  <c r="D4527" i="2" a="1"/>
  <c r="D4527" i="2"/>
  <c r="D4526" i="2" a="1"/>
  <c r="D4526" i="2"/>
  <c r="D4525" i="2" a="1"/>
  <c r="D4525" i="2" s="1"/>
  <c r="D4524" i="2" a="1"/>
  <c r="D4524" i="2"/>
  <c r="D4523" i="2" a="1"/>
  <c r="D4523" i="2"/>
  <c r="D4522" i="2" a="1"/>
  <c r="D4522" i="2" s="1"/>
  <c r="D4521" i="2" a="1"/>
  <c r="D4521" i="2"/>
  <c r="D4520" i="2" a="1"/>
  <c r="D4520" i="2"/>
  <c r="D4519" i="2" a="1"/>
  <c r="D4519" i="2" s="1"/>
  <c r="D4518" i="2" a="1"/>
  <c r="D4518" i="2"/>
  <c r="D4517" i="2" a="1"/>
  <c r="D4517" i="2"/>
  <c r="D4516" i="2" a="1"/>
  <c r="D4516" i="2" s="1"/>
  <c r="D4515" i="2" a="1"/>
  <c r="D4515" i="2"/>
  <c r="D4514" i="2" a="1"/>
  <c r="D4514" i="2"/>
  <c r="D4513" i="2" a="1"/>
  <c r="D4513" i="2" s="1"/>
  <c r="D4512" i="2" a="1"/>
  <c r="D4512" i="2"/>
  <c r="D4511" i="2" a="1"/>
  <c r="D4511" i="2"/>
  <c r="D4510" i="2" a="1"/>
  <c r="D4510" i="2" s="1"/>
  <c r="D4509" i="2" a="1"/>
  <c r="D4509" i="2"/>
  <c r="D4508" i="2" a="1"/>
  <c r="D4508" i="2"/>
  <c r="D4507" i="2" a="1"/>
  <c r="D4507" i="2" s="1"/>
  <c r="D4506" i="2" a="1"/>
  <c r="D4506" i="2"/>
  <c r="D4505" i="2" a="1"/>
  <c r="D4505" i="2"/>
  <c r="D4504" i="2" a="1"/>
  <c r="D4504" i="2" s="1"/>
  <c r="D4503" i="2" a="1"/>
  <c r="D4503" i="2"/>
  <c r="D4502" i="2" a="1"/>
  <c r="D4502" i="2"/>
  <c r="D4501" i="2" a="1"/>
  <c r="D4501" i="2" s="1"/>
  <c r="D4500" i="2" a="1"/>
  <c r="D4500" i="2"/>
  <c r="D4499" i="2" a="1"/>
  <c r="D4499" i="2"/>
  <c r="D4498" i="2" a="1"/>
  <c r="D4498" i="2" s="1"/>
  <c r="D4497" i="2" a="1"/>
  <c r="D4497" i="2"/>
  <c r="D4496" i="2" a="1"/>
  <c r="D4496" i="2"/>
  <c r="D4495" i="2" a="1"/>
  <c r="D4495" i="2" s="1"/>
  <c r="D4494" i="2" a="1"/>
  <c r="D4494" i="2"/>
  <c r="D4493" i="2" a="1"/>
  <c r="D4493" i="2"/>
  <c r="D4492" i="2" a="1"/>
  <c r="D4492" i="2" s="1"/>
  <c r="D4491" i="2" a="1"/>
  <c r="D4491" i="2"/>
  <c r="D4490" i="2" a="1"/>
  <c r="D4490" i="2"/>
  <c r="D4489" i="2" a="1"/>
  <c r="D4489" i="2" s="1"/>
  <c r="D4488" i="2" a="1"/>
  <c r="D4488" i="2"/>
  <c r="D4487" i="2" a="1"/>
  <c r="D4487" i="2"/>
  <c r="D4486" i="2" a="1"/>
  <c r="D4486" i="2" s="1"/>
  <c r="D4485" i="2" a="1"/>
  <c r="D4485" i="2"/>
  <c r="D4484" i="2" a="1"/>
  <c r="D4484" i="2"/>
  <c r="D4483" i="2" a="1"/>
  <c r="D4483" i="2" s="1"/>
  <c r="D4482" i="2" a="1"/>
  <c r="D4482" i="2"/>
  <c r="D4481" i="2" a="1"/>
  <c r="D4481" i="2"/>
  <c r="D4480" i="2" a="1"/>
  <c r="D4480" i="2" s="1"/>
  <c r="D4479" i="2" a="1"/>
  <c r="D4479" i="2"/>
  <c r="D4478" i="2" a="1"/>
  <c r="D4478" i="2"/>
  <c r="D4477" i="2" a="1"/>
  <c r="D4477" i="2" s="1"/>
  <c r="D4476" i="2" a="1"/>
  <c r="D4476" i="2"/>
  <c r="D4475" i="2" a="1"/>
  <c r="D4475" i="2"/>
  <c r="D4474" i="2" a="1"/>
  <c r="D4474" i="2" s="1"/>
  <c r="D4473" i="2" a="1"/>
  <c r="D4473" i="2"/>
  <c r="D4472" i="2" a="1"/>
  <c r="D4472" i="2"/>
  <c r="D4471" i="2" a="1"/>
  <c r="D4471" i="2" s="1"/>
  <c r="D4470" i="2" a="1"/>
  <c r="D4470" i="2"/>
  <c r="D4469" i="2" a="1"/>
  <c r="D4469" i="2"/>
  <c r="D4468" i="2" a="1"/>
  <c r="D4468" i="2" s="1"/>
  <c r="D4467" i="2" a="1"/>
  <c r="D4467" i="2"/>
  <c r="D4466" i="2" a="1"/>
  <c r="D4466" i="2"/>
  <c r="D4465" i="2" a="1"/>
  <c r="D4465" i="2" s="1"/>
  <c r="D4464" i="2" a="1"/>
  <c r="D4464" i="2"/>
  <c r="D4463" i="2" a="1"/>
  <c r="D4463" i="2"/>
  <c r="D4462" i="2" a="1"/>
  <c r="D4462" i="2" s="1"/>
  <c r="D4461" i="2" a="1"/>
  <c r="D4461" i="2"/>
  <c r="D4460" i="2" a="1"/>
  <c r="D4460" i="2"/>
  <c r="D4459" i="2" a="1"/>
  <c r="D4459" i="2" s="1"/>
  <c r="D4458" i="2" a="1"/>
  <c r="D4458" i="2"/>
  <c r="D4457" i="2" a="1"/>
  <c r="D4457" i="2"/>
  <c r="D4456" i="2" a="1"/>
  <c r="D4456" i="2" s="1"/>
  <c r="D4455" i="2" a="1"/>
  <c r="D4455" i="2"/>
  <c r="D4454" i="2" a="1"/>
  <c r="D4454" i="2"/>
  <c r="D4453" i="2" a="1"/>
  <c r="D4453" i="2" s="1"/>
  <c r="D4452" i="2" a="1"/>
  <c r="D4452" i="2"/>
  <c r="D4451" i="2" a="1"/>
  <c r="D4451" i="2"/>
  <c r="D4450" i="2" a="1"/>
  <c r="D4450" i="2" s="1"/>
  <c r="D4449" i="2" a="1"/>
  <c r="D4449" i="2"/>
  <c r="D4448" i="2" a="1"/>
  <c r="D4448" i="2"/>
  <c r="D4447" i="2" a="1"/>
  <c r="D4447" i="2" s="1"/>
  <c r="D4446" i="2" a="1"/>
  <c r="D4446" i="2"/>
  <c r="D4445" i="2" a="1"/>
  <c r="D4445" i="2"/>
  <c r="D4444" i="2" a="1"/>
  <c r="D4444" i="2" s="1"/>
  <c r="D4443" i="2" a="1"/>
  <c r="D4443" i="2"/>
  <c r="D4442" i="2" a="1"/>
  <c r="D4442" i="2"/>
  <c r="D4441" i="2" a="1"/>
  <c r="D4441" i="2" s="1"/>
  <c r="D4440" i="2" a="1"/>
  <c r="D4440" i="2"/>
  <c r="D4439" i="2" a="1"/>
  <c r="D4439" i="2"/>
  <c r="D4438" i="2" a="1"/>
  <c r="D4438" i="2" s="1"/>
  <c r="D4437" i="2" a="1"/>
  <c r="D4437" i="2"/>
  <c r="D4436" i="2" a="1"/>
  <c r="D4436" i="2"/>
  <c r="D4435" i="2" a="1"/>
  <c r="D4435" i="2" s="1"/>
  <c r="D4434" i="2" a="1"/>
  <c r="D4434" i="2"/>
  <c r="D4433" i="2" a="1"/>
  <c r="D4433" i="2"/>
  <c r="D4432" i="2" a="1"/>
  <c r="D4432" i="2" s="1"/>
  <c r="D4431" i="2" a="1"/>
  <c r="D4431" i="2"/>
  <c r="D4430" i="2" a="1"/>
  <c r="D4430" i="2"/>
  <c r="D4429" i="2" a="1"/>
  <c r="D4429" i="2" s="1"/>
  <c r="D4428" i="2" a="1"/>
  <c r="D4428" i="2"/>
  <c r="D4427" i="2" a="1"/>
  <c r="D4427" i="2"/>
  <c r="D4426" i="2" a="1"/>
  <c r="D4426" i="2" s="1"/>
  <c r="D4425" i="2" a="1"/>
  <c r="D4425" i="2"/>
  <c r="D4424" i="2" a="1"/>
  <c r="D4424" i="2"/>
  <c r="D4423" i="2" a="1"/>
  <c r="D4423" i="2" s="1"/>
  <c r="D4422" i="2" a="1"/>
  <c r="D4422" i="2"/>
  <c r="D4421" i="2" a="1"/>
  <c r="D4421" i="2"/>
  <c r="D4420" i="2" a="1"/>
  <c r="D4420" i="2" s="1"/>
  <c r="D4419" i="2" a="1"/>
  <c r="D4419" i="2"/>
  <c r="D4418" i="2" a="1"/>
  <c r="D4418" i="2"/>
  <c r="D4417" i="2" a="1"/>
  <c r="D4417" i="2" s="1"/>
  <c r="D4416" i="2" a="1"/>
  <c r="D4416" i="2"/>
  <c r="D4415" i="2" a="1"/>
  <c r="D4415" i="2"/>
  <c r="D4414" i="2" a="1"/>
  <c r="D4414" i="2" s="1"/>
  <c r="D4413" i="2" a="1"/>
  <c r="D4413" i="2"/>
  <c r="D4412" i="2" a="1"/>
  <c r="D4412" i="2"/>
  <c r="D4411" i="2" a="1"/>
  <c r="D4411" i="2" s="1"/>
  <c r="D4410" i="2" a="1"/>
  <c r="D4410" i="2"/>
  <c r="D4409" i="2" a="1"/>
  <c r="D4409" i="2"/>
  <c r="D4408" i="2" a="1"/>
  <c r="D4408" i="2" s="1"/>
  <c r="D4407" i="2" a="1"/>
  <c r="D4407" i="2"/>
  <c r="D4406" i="2" a="1"/>
  <c r="D4406" i="2"/>
  <c r="D4405" i="2" a="1"/>
  <c r="D4405" i="2" s="1"/>
  <c r="D4404" i="2" a="1"/>
  <c r="D4404" i="2"/>
  <c r="D4403" i="2" a="1"/>
  <c r="D4403" i="2"/>
  <c r="D4402" i="2" a="1"/>
  <c r="D4402" i="2" s="1"/>
  <c r="D4401" i="2" a="1"/>
  <c r="D4401" i="2"/>
  <c r="D4400" i="2" a="1"/>
  <c r="D4400" i="2"/>
  <c r="D4399" i="2" a="1"/>
  <c r="D4399" i="2" s="1"/>
  <c r="D4398" i="2" a="1"/>
  <c r="D4398" i="2"/>
  <c r="D4397" i="2" a="1"/>
  <c r="D4397" i="2"/>
  <c r="D4396" i="2" a="1"/>
  <c r="D4396" i="2" s="1"/>
  <c r="D4395" i="2" a="1"/>
  <c r="D4395" i="2"/>
  <c r="D4394" i="2" a="1"/>
  <c r="D4394" i="2"/>
  <c r="D4393" i="2" a="1"/>
  <c r="D4393" i="2" s="1"/>
  <c r="D4392" i="2" a="1"/>
  <c r="D4392" i="2"/>
  <c r="D4391" i="2" a="1"/>
  <c r="D4391" i="2"/>
  <c r="D4390" i="2" a="1"/>
  <c r="D4390" i="2" s="1"/>
  <c r="D4389" i="2" a="1"/>
  <c r="D4389" i="2"/>
  <c r="D4388" i="2" a="1"/>
  <c r="D4388" i="2"/>
  <c r="D4387" i="2" a="1"/>
  <c r="D4387" i="2" s="1"/>
  <c r="D4386" i="2" a="1"/>
  <c r="D4386" i="2"/>
  <c r="D4385" i="2" a="1"/>
  <c r="D4385" i="2"/>
  <c r="D4384" i="2" a="1"/>
  <c r="D4384" i="2" s="1"/>
  <c r="D4383" i="2" a="1"/>
  <c r="D4383" i="2"/>
  <c r="D4382" i="2" a="1"/>
  <c r="D4382" i="2"/>
  <c r="D4381" i="2" a="1"/>
  <c r="D4381" i="2" s="1"/>
  <c r="D4380" i="2" a="1"/>
  <c r="D4380" i="2"/>
  <c r="D4379" i="2" a="1"/>
  <c r="D4379" i="2"/>
  <c r="D4378" i="2" a="1"/>
  <c r="D4378" i="2" s="1"/>
  <c r="D4377" i="2" a="1"/>
  <c r="D4377" i="2"/>
  <c r="D4376" i="2" a="1"/>
  <c r="D4376" i="2"/>
  <c r="D4375" i="2" a="1"/>
  <c r="D4375" i="2" s="1"/>
  <c r="D4374" i="2" a="1"/>
  <c r="D4374" i="2"/>
  <c r="D4373" i="2" a="1"/>
  <c r="D4373" i="2"/>
  <c r="D4372" i="2" a="1"/>
  <c r="D4372" i="2" s="1"/>
  <c r="D4371" i="2" a="1"/>
  <c r="D4371" i="2"/>
  <c r="D4370" i="2" a="1"/>
  <c r="D4370" i="2"/>
  <c r="D4369" i="2" a="1"/>
  <c r="D4369" i="2" s="1"/>
  <c r="D4368" i="2" a="1"/>
  <c r="D4368" i="2"/>
  <c r="D4367" i="2" a="1"/>
  <c r="D4367" i="2"/>
  <c r="D4366" i="2" a="1"/>
  <c r="D4366" i="2" s="1"/>
  <c r="D4365" i="2" a="1"/>
  <c r="D4365" i="2"/>
  <c r="D4364" i="2" a="1"/>
  <c r="D4364" i="2"/>
  <c r="D4363" i="2" a="1"/>
  <c r="D4363" i="2" s="1"/>
  <c r="D4362" i="2" a="1"/>
  <c r="D4362" i="2"/>
  <c r="D4361" i="2" a="1"/>
  <c r="D4361" i="2"/>
  <c r="D4360" i="2" a="1"/>
  <c r="D4360" i="2" s="1"/>
  <c r="D4359" i="2" a="1"/>
  <c r="D4359" i="2"/>
  <c r="D4358" i="2" a="1"/>
  <c r="D4358" i="2"/>
  <c r="D4357" i="2" a="1"/>
  <c r="D4357" i="2" s="1"/>
  <c r="D4356" i="2" a="1"/>
  <c r="D4356" i="2"/>
  <c r="D4355" i="2" a="1"/>
  <c r="D4355" i="2"/>
  <c r="D4354" i="2" a="1"/>
  <c r="D4354" i="2" s="1"/>
  <c r="D4353" i="2" a="1"/>
  <c r="D4353" i="2"/>
  <c r="D4352" i="2" a="1"/>
  <c r="D4352" i="2"/>
  <c r="D4351" i="2" a="1"/>
  <c r="D4351" i="2" s="1"/>
  <c r="D4350" i="2" a="1"/>
  <c r="D4350" i="2"/>
  <c r="D4349" i="2" a="1"/>
  <c r="D4349" i="2"/>
  <c r="D4348" i="2" a="1"/>
  <c r="D4348" i="2" s="1"/>
  <c r="D4347" i="2" a="1"/>
  <c r="D4347" i="2"/>
  <c r="D4346" i="2" a="1"/>
  <c r="D4346" i="2"/>
  <c r="D4345" i="2" a="1"/>
  <c r="D4345" i="2" s="1"/>
  <c r="D4344" i="2" a="1"/>
  <c r="D4344" i="2"/>
  <c r="D4343" i="2" a="1"/>
  <c r="D4343" i="2"/>
  <c r="D4342" i="2" a="1"/>
  <c r="D4342" i="2" s="1"/>
  <c r="D4341" i="2" a="1"/>
  <c r="D4341" i="2"/>
  <c r="D4340" i="2" a="1"/>
  <c r="D4340" i="2"/>
  <c r="D4339" i="2" a="1"/>
  <c r="D4339" i="2" s="1"/>
  <c r="D4338" i="2" a="1"/>
  <c r="D4338" i="2"/>
  <c r="D4337" i="2" a="1"/>
  <c r="D4337" i="2"/>
  <c r="D4336" i="2" a="1"/>
  <c r="D4336" i="2" s="1"/>
  <c r="D4335" i="2" a="1"/>
  <c r="D4335" i="2"/>
  <c r="D4334" i="2" a="1"/>
  <c r="D4334" i="2"/>
  <c r="D4333" i="2" a="1"/>
  <c r="D4333" i="2" s="1"/>
  <c r="D4332" i="2" a="1"/>
  <c r="D4332" i="2"/>
  <c r="D4331" i="2" a="1"/>
  <c r="D4331" i="2"/>
  <c r="D4330" i="2" a="1"/>
  <c r="D4330" i="2" s="1"/>
  <c r="D4329" i="2" a="1"/>
  <c r="D4329" i="2"/>
  <c r="D4328" i="2" a="1"/>
  <c r="D4328" i="2"/>
  <c r="D4327" i="2" a="1"/>
  <c r="D4327" i="2" s="1"/>
  <c r="D4326" i="2" a="1"/>
  <c r="D4326" i="2"/>
  <c r="D4325" i="2" a="1"/>
  <c r="D4325" i="2"/>
  <c r="D4324" i="2" a="1"/>
  <c r="D4324" i="2" s="1"/>
  <c r="D4323" i="2" a="1"/>
  <c r="D4323" i="2"/>
  <c r="D4322" i="2" a="1"/>
  <c r="D4322" i="2"/>
  <c r="D4321" i="2" a="1"/>
  <c r="D4321" i="2" s="1"/>
  <c r="D4320" i="2" a="1"/>
  <c r="D4320" i="2"/>
  <c r="D4319" i="2" a="1"/>
  <c r="D4319" i="2"/>
  <c r="D4318" i="2" a="1"/>
  <c r="D4318" i="2" s="1"/>
  <c r="D4317" i="2" a="1"/>
  <c r="D4317" i="2"/>
  <c r="D4316" i="2" a="1"/>
  <c r="D4316" i="2"/>
  <c r="D4315" i="2" a="1"/>
  <c r="D4315" i="2" s="1"/>
  <c r="D4314" i="2" a="1"/>
  <c r="D4314" i="2"/>
  <c r="D4313" i="2" a="1"/>
  <c r="D4313" i="2"/>
  <c r="D4312" i="2" a="1"/>
  <c r="D4312" i="2" s="1"/>
  <c r="D4311" i="2" a="1"/>
  <c r="D4311" i="2"/>
  <c r="D4310" i="2" a="1"/>
  <c r="D4310" i="2"/>
  <c r="D4309" i="2" a="1"/>
  <c r="D4309" i="2" s="1"/>
  <c r="D4308" i="2" a="1"/>
  <c r="D4308" i="2"/>
  <c r="D4307" i="2" a="1"/>
  <c r="D4307" i="2"/>
  <c r="D4306" i="2" a="1"/>
  <c r="D4306" i="2" s="1"/>
  <c r="D4305" i="2" a="1"/>
  <c r="D4305" i="2"/>
  <c r="D4304" i="2" a="1"/>
  <c r="D4304" i="2"/>
  <c r="D4303" i="2" a="1"/>
  <c r="D4303" i="2" s="1"/>
  <c r="D4302" i="2" a="1"/>
  <c r="D4302" i="2"/>
  <c r="D4301" i="2" a="1"/>
  <c r="D4301" i="2"/>
  <c r="D4300" i="2" a="1"/>
  <c r="D4300" i="2" s="1"/>
  <c r="D4299" i="2" a="1"/>
  <c r="D4299" i="2"/>
  <c r="D4298" i="2" a="1"/>
  <c r="D4298" i="2"/>
  <c r="D4297" i="2" a="1"/>
  <c r="D4297" i="2" s="1"/>
  <c r="D4296" i="2" a="1"/>
  <c r="D4296" i="2"/>
  <c r="D4295" i="2" a="1"/>
  <c r="D4295" i="2"/>
  <c r="D4294" i="2" a="1"/>
  <c r="D4294" i="2" s="1"/>
  <c r="D4293" i="2" a="1"/>
  <c r="D4293" i="2"/>
  <c r="D4292" i="2" a="1"/>
  <c r="D4292" i="2"/>
  <c r="D4291" i="2" a="1"/>
  <c r="D4291" i="2" s="1"/>
  <c r="D4290" i="2" a="1"/>
  <c r="D4290" i="2"/>
  <c r="D4289" i="2" a="1"/>
  <c r="D4289" i="2"/>
  <c r="D4288" i="2" a="1"/>
  <c r="D4288" i="2" s="1"/>
  <c r="D4287" i="2" a="1"/>
  <c r="D4287" i="2"/>
  <c r="D4286" i="2" a="1"/>
  <c r="D4286" i="2"/>
  <c r="D4285" i="2" a="1"/>
  <c r="D4285" i="2" s="1"/>
  <c r="D4284" i="2" a="1"/>
  <c r="D4284" i="2"/>
  <c r="D4283" i="2" a="1"/>
  <c r="D4283" i="2"/>
  <c r="D4282" i="2" a="1"/>
  <c r="D4282" i="2" s="1"/>
  <c r="D4281" i="2" a="1"/>
  <c r="D4281" i="2"/>
  <c r="D4280" i="2" a="1"/>
  <c r="D4280" i="2"/>
  <c r="D4279" i="2" a="1"/>
  <c r="D4279" i="2" s="1"/>
  <c r="D4278" i="2" a="1"/>
  <c r="D4278" i="2"/>
  <c r="D4277" i="2" a="1"/>
  <c r="D4277" i="2"/>
  <c r="D4276" i="2" a="1"/>
  <c r="D4276" i="2" s="1"/>
  <c r="D4275" i="2" a="1"/>
  <c r="D4275" i="2"/>
  <c r="D4274" i="2" a="1"/>
  <c r="D4274" i="2"/>
  <c r="D4273" i="2" a="1"/>
  <c r="D4273" i="2" s="1"/>
  <c r="D4272" i="2" a="1"/>
  <c r="D4272" i="2"/>
  <c r="D4271" i="2" a="1"/>
  <c r="D4271" i="2"/>
  <c r="D4270" i="2" a="1"/>
  <c r="D4270" i="2" s="1"/>
  <c r="D4269" i="2" a="1"/>
  <c r="D4269" i="2"/>
  <c r="D4268" i="2" a="1"/>
  <c r="D4268" i="2"/>
  <c r="D4267" i="2" a="1"/>
  <c r="D4267" i="2" s="1"/>
  <c r="D4266" i="2" a="1"/>
  <c r="D4266" i="2"/>
  <c r="D4265" i="2" a="1"/>
  <c r="D4265" i="2"/>
  <c r="D4264" i="2" a="1"/>
  <c r="D4264" i="2" s="1"/>
  <c r="D4263" i="2" a="1"/>
  <c r="D4263" i="2"/>
  <c r="D4262" i="2" a="1"/>
  <c r="D4262" i="2"/>
  <c r="D4261" i="2" a="1"/>
  <c r="D4261" i="2" s="1"/>
  <c r="D4260" i="2" a="1"/>
  <c r="D4260" i="2"/>
  <c r="D4259" i="2" a="1"/>
  <c r="D4259" i="2"/>
  <c r="D4258" i="2" a="1"/>
  <c r="D4258" i="2" s="1"/>
  <c r="D4257" i="2" a="1"/>
  <c r="D4257" i="2"/>
  <c r="D4256" i="2" a="1"/>
  <c r="D4256" i="2"/>
  <c r="D4255" i="2" a="1"/>
  <c r="D4255" i="2" s="1"/>
  <c r="D4254" i="2" a="1"/>
  <c r="D4254" i="2"/>
  <c r="D4253" i="2" a="1"/>
  <c r="D4253" i="2"/>
  <c r="D4252" i="2" a="1"/>
  <c r="D4252" i="2" s="1"/>
  <c r="D4251" i="2" a="1"/>
  <c r="D4251" i="2"/>
  <c r="D4250" i="2" a="1"/>
  <c r="D4250" i="2"/>
  <c r="D4249" i="2" a="1"/>
  <c r="D4249" i="2" s="1"/>
  <c r="D4248" i="2" a="1"/>
  <c r="D4248" i="2"/>
  <c r="D4247" i="2" a="1"/>
  <c r="D4247" i="2"/>
  <c r="D4246" i="2" a="1"/>
  <c r="D4246" i="2" s="1"/>
  <c r="D4245" i="2" a="1"/>
  <c r="D4245" i="2"/>
  <c r="D4244" i="2" a="1"/>
  <c r="D4244" i="2"/>
  <c r="D4243" i="2" a="1"/>
  <c r="D4243" i="2" s="1"/>
  <c r="D4242" i="2" a="1"/>
  <c r="D4242" i="2"/>
  <c r="D4241" i="2" a="1"/>
  <c r="D4241" i="2"/>
  <c r="D4240" i="2" a="1"/>
  <c r="D4240" i="2" s="1"/>
  <c r="D4239" i="2" a="1"/>
  <c r="D4239" i="2"/>
  <c r="D4238" i="2" a="1"/>
  <c r="D4238" i="2"/>
  <c r="D4237" i="2" a="1"/>
  <c r="D4237" i="2" s="1"/>
  <c r="D4236" i="2" a="1"/>
  <c r="D4236" i="2"/>
  <c r="D4235" i="2" a="1"/>
  <c r="D4235" i="2"/>
  <c r="D4234" i="2" a="1"/>
  <c r="D4234" i="2" s="1"/>
  <c r="D4233" i="2" a="1"/>
  <c r="D4233" i="2"/>
  <c r="D4232" i="2" a="1"/>
  <c r="D4232" i="2"/>
  <c r="D4231" i="2" a="1"/>
  <c r="D4231" i="2" s="1"/>
  <c r="D4230" i="2" a="1"/>
  <c r="D4230" i="2"/>
  <c r="D4229" i="2" a="1"/>
  <c r="D4229" i="2"/>
  <c r="D4228" i="2" a="1"/>
  <c r="D4228" i="2" s="1"/>
  <c r="D4227" i="2" a="1"/>
  <c r="D4227" i="2"/>
  <c r="D4226" i="2" a="1"/>
  <c r="D4226" i="2"/>
  <c r="D4225" i="2" a="1"/>
  <c r="D4225" i="2" s="1"/>
  <c r="D4224" i="2" a="1"/>
  <c r="D4224" i="2"/>
  <c r="D4223" i="2" a="1"/>
  <c r="D4223" i="2"/>
  <c r="D4222" i="2" a="1"/>
  <c r="D4222" i="2" s="1"/>
  <c r="D4221" i="2" a="1"/>
  <c r="D4221" i="2"/>
  <c r="D4220" i="2" a="1"/>
  <c r="D4220" i="2"/>
  <c r="D4219" i="2" a="1"/>
  <c r="D4219" i="2" s="1"/>
  <c r="D4218" i="2" a="1"/>
  <c r="D4218" i="2"/>
  <c r="D4217" i="2" a="1"/>
  <c r="D4217" i="2"/>
  <c r="D4216" i="2" a="1"/>
  <c r="D4216" i="2" s="1"/>
  <c r="D4215" i="2" a="1"/>
  <c r="D4215" i="2"/>
  <c r="D4214" i="2" a="1"/>
  <c r="D4214" i="2"/>
  <c r="D4213" i="2" a="1"/>
  <c r="D4213" i="2" s="1"/>
  <c r="D4212" i="2" a="1"/>
  <c r="D4212" i="2"/>
  <c r="D4211" i="2" a="1"/>
  <c r="D4211" i="2"/>
  <c r="D4210" i="2" a="1"/>
  <c r="D4210" i="2" s="1"/>
  <c r="D4209" i="2" a="1"/>
  <c r="D4209" i="2"/>
  <c r="D4208" i="2" a="1"/>
  <c r="D4208" i="2"/>
  <c r="D4207" i="2" a="1"/>
  <c r="D4207" i="2" s="1"/>
  <c r="D4206" i="2" a="1"/>
  <c r="D4206" i="2"/>
  <c r="D4205" i="2" a="1"/>
  <c r="D4205" i="2"/>
  <c r="D4204" i="2" a="1"/>
  <c r="D4204" i="2" s="1"/>
  <c r="D4203" i="2" a="1"/>
  <c r="D4203" i="2"/>
  <c r="D4202" i="2" a="1"/>
  <c r="D4202" i="2"/>
  <c r="D4201" i="2" a="1"/>
  <c r="D4201" i="2" s="1"/>
  <c r="D4200" i="2" a="1"/>
  <c r="D4200" i="2"/>
  <c r="D4199" i="2" a="1"/>
  <c r="D4199" i="2"/>
  <c r="D4198" i="2" a="1"/>
  <c r="D4198" i="2" s="1"/>
  <c r="D4197" i="2" a="1"/>
  <c r="D4197" i="2"/>
  <c r="D4196" i="2" a="1"/>
  <c r="D4196" i="2"/>
  <c r="D4195" i="2" a="1"/>
  <c r="D4195" i="2" s="1"/>
  <c r="D4194" i="2" a="1"/>
  <c r="D4194" i="2"/>
  <c r="D4193" i="2" a="1"/>
  <c r="D4193" i="2"/>
  <c r="D4192" i="2" a="1"/>
  <c r="D4192" i="2" s="1"/>
  <c r="D4191" i="2" a="1"/>
  <c r="D4191" i="2"/>
  <c r="D4190" i="2" a="1"/>
  <c r="D4190" i="2"/>
  <c r="D4189" i="2" a="1"/>
  <c r="D4189" i="2" s="1"/>
  <c r="D4188" i="2" a="1"/>
  <c r="D4188" i="2"/>
  <c r="D4187" i="2" a="1"/>
  <c r="D4187" i="2"/>
  <c r="D4186" i="2" a="1"/>
  <c r="D4186" i="2" s="1"/>
  <c r="D4185" i="2" a="1"/>
  <c r="D4185" i="2"/>
  <c r="D4184" i="2" a="1"/>
  <c r="D4184" i="2"/>
  <c r="D4183" i="2" a="1"/>
  <c r="D4183" i="2" s="1"/>
  <c r="D4182" i="2" a="1"/>
  <c r="D4182" i="2"/>
  <c r="D4181" i="2" a="1"/>
  <c r="D4181" i="2"/>
  <c r="D4180" i="2" a="1"/>
  <c r="D4180" i="2" s="1"/>
  <c r="D4179" i="2" a="1"/>
  <c r="D4179" i="2"/>
  <c r="D4178" i="2" a="1"/>
  <c r="D4178" i="2"/>
  <c r="D4177" i="2" a="1"/>
  <c r="D4177" i="2" s="1"/>
  <c r="D4176" i="2" a="1"/>
  <c r="D4176" i="2"/>
  <c r="D4175" i="2" a="1"/>
  <c r="D4175" i="2"/>
  <c r="D4174" i="2" a="1"/>
  <c r="D4174" i="2" s="1"/>
  <c r="D4173" i="2" a="1"/>
  <c r="D4173" i="2"/>
  <c r="D4172" i="2" a="1"/>
  <c r="D4172" i="2"/>
  <c r="D4171" i="2" a="1"/>
  <c r="D4171" i="2" s="1"/>
  <c r="D4170" i="2" a="1"/>
  <c r="D4170" i="2"/>
  <c r="D4169" i="2" a="1"/>
  <c r="D4169" i="2"/>
  <c r="D4168" i="2" a="1"/>
  <c r="D4168" i="2" s="1"/>
  <c r="D4167" i="2" a="1"/>
  <c r="D4167" i="2"/>
  <c r="D4166" i="2" a="1"/>
  <c r="D4166" i="2"/>
  <c r="D4165" i="2" a="1"/>
  <c r="D4165" i="2" s="1"/>
  <c r="D4164" i="2" a="1"/>
  <c r="D4164" i="2"/>
  <c r="D4163" i="2" a="1"/>
  <c r="D4163" i="2"/>
  <c r="D4162" i="2" a="1"/>
  <c r="D4162" i="2" s="1"/>
  <c r="D4161" i="2" a="1"/>
  <c r="D4161" i="2"/>
  <c r="D4160" i="2" a="1"/>
  <c r="D4160" i="2"/>
  <c r="D4159" i="2" a="1"/>
  <c r="D4159" i="2" s="1"/>
  <c r="D4158" i="2" a="1"/>
  <c r="D4158" i="2"/>
  <c r="D4157" i="2" a="1"/>
  <c r="D4157" i="2"/>
  <c r="D4156" i="2" a="1"/>
  <c r="D4156" i="2" s="1"/>
  <c r="D4155" i="2" a="1"/>
  <c r="D4155" i="2"/>
  <c r="D4154" i="2" a="1"/>
  <c r="D4154" i="2"/>
  <c r="D4153" i="2" a="1"/>
  <c r="D4153" i="2" s="1"/>
  <c r="D4152" i="2" a="1"/>
  <c r="D4152" i="2"/>
  <c r="D4151" i="2" a="1"/>
  <c r="D4151" i="2"/>
  <c r="D4150" i="2" a="1"/>
  <c r="D4150" i="2" s="1"/>
  <c r="D4149" i="2" a="1"/>
  <c r="D4149" i="2"/>
  <c r="D4148" i="2" a="1"/>
  <c r="D4148" i="2"/>
  <c r="D4147" i="2" a="1"/>
  <c r="D4147" i="2" s="1"/>
  <c r="D4146" i="2" a="1"/>
  <c r="D4146" i="2"/>
  <c r="D4145" i="2" a="1"/>
  <c r="D4145" i="2"/>
  <c r="D4144" i="2" a="1"/>
  <c r="D4144" i="2" s="1"/>
  <c r="D4143" i="2" a="1"/>
  <c r="D4143" i="2"/>
  <c r="D4142" i="2" a="1"/>
  <c r="D4142" i="2"/>
  <c r="D4141" i="2" a="1"/>
  <c r="D4141" i="2" s="1"/>
  <c r="D4140" i="2" a="1"/>
  <c r="D4140" i="2"/>
  <c r="D4139" i="2" a="1"/>
  <c r="D4139" i="2"/>
  <c r="D4138" i="2" a="1"/>
  <c r="D4138" i="2" s="1"/>
  <c r="D4137" i="2" a="1"/>
  <c r="D4137" i="2"/>
  <c r="D4136" i="2" a="1"/>
  <c r="D4136" i="2"/>
  <c r="D4135" i="2" a="1"/>
  <c r="D4135" i="2" s="1"/>
  <c r="D4134" i="2" a="1"/>
  <c r="D4134" i="2"/>
  <c r="D4133" i="2" a="1"/>
  <c r="D4133" i="2"/>
  <c r="D4132" i="2" a="1"/>
  <c r="D4132" i="2" s="1"/>
  <c r="D4131" i="2" a="1"/>
  <c r="D4131" i="2"/>
  <c r="D4130" i="2" a="1"/>
  <c r="D4130" i="2"/>
  <c r="D4129" i="2" a="1"/>
  <c r="D4129" i="2" s="1"/>
  <c r="D4128" i="2" a="1"/>
  <c r="D4128" i="2"/>
  <c r="D4127" i="2" a="1"/>
  <c r="D4127" i="2"/>
  <c r="D4126" i="2" a="1"/>
  <c r="D4126" i="2" s="1"/>
  <c r="D4125" i="2" a="1"/>
  <c r="D4125" i="2" s="1"/>
  <c r="D4124" i="2" a="1"/>
  <c r="D4124" i="2"/>
  <c r="D4123" i="2" a="1"/>
  <c r="D4123" i="2" s="1"/>
  <c r="D4122" i="2" a="1"/>
  <c r="D4122" i="2" s="1"/>
  <c r="D4121" i="2" a="1"/>
  <c r="D4121" i="2"/>
  <c r="D4120" i="2" a="1"/>
  <c r="D4120" i="2" s="1"/>
  <c r="D4119" i="2" a="1"/>
  <c r="D4119" i="2" s="1"/>
  <c r="D4118" i="2" a="1"/>
  <c r="D4118" i="2"/>
  <c r="D4117" i="2" a="1"/>
  <c r="D4117" i="2" s="1"/>
  <c r="D4116" i="2" a="1"/>
  <c r="D4116" i="2" s="1"/>
  <c r="D4115" i="2" a="1"/>
  <c r="D4115" i="2"/>
  <c r="D4114" i="2" a="1"/>
  <c r="D4114" i="2" s="1"/>
  <c r="D4113" i="2" a="1"/>
  <c r="D4113" i="2" s="1"/>
  <c r="D4112" i="2" a="1"/>
  <c r="D4112" i="2"/>
  <c r="D4111" i="2" a="1"/>
  <c r="D4111" i="2" s="1"/>
  <c r="D4110" i="2" a="1"/>
  <c r="D4110" i="2" s="1"/>
  <c r="D4109" i="2" a="1"/>
  <c r="D4109" i="2"/>
  <c r="D4108" i="2" a="1"/>
  <c r="D4108" i="2" s="1"/>
  <c r="D4107" i="2" a="1"/>
  <c r="D4107" i="2" s="1"/>
  <c r="D4106" i="2" a="1"/>
  <c r="D4106" i="2"/>
  <c r="D4105" i="2" a="1"/>
  <c r="D4105" i="2" s="1"/>
  <c r="D4104" i="2" a="1"/>
  <c r="D4104" i="2" s="1"/>
  <c r="D4103" i="2" a="1"/>
  <c r="D4103" i="2"/>
  <c r="D4102" i="2" a="1"/>
  <c r="D4102" i="2" s="1"/>
  <c r="D4101" i="2" a="1"/>
  <c r="D4101" i="2" s="1"/>
  <c r="D4100" i="2" a="1"/>
  <c r="D4100" i="2"/>
  <c r="D4099" i="2" a="1"/>
  <c r="D4099" i="2" s="1"/>
  <c r="D4098" i="2" a="1"/>
  <c r="D4098" i="2" s="1"/>
  <c r="D4097" i="2" a="1"/>
  <c r="D4097" i="2"/>
  <c r="D4096" i="2" a="1"/>
  <c r="D4096" i="2" s="1"/>
  <c r="D4095" i="2" a="1"/>
  <c r="D4095" i="2" s="1"/>
  <c r="D4094" i="2" a="1"/>
  <c r="D4094" i="2"/>
  <c r="D4093" i="2" a="1"/>
  <c r="D4093" i="2" s="1"/>
  <c r="D4092" i="2" a="1"/>
  <c r="D4092" i="2" s="1"/>
  <c r="D4091" i="2" a="1"/>
  <c r="D4091" i="2"/>
  <c r="D4090" i="2" a="1"/>
  <c r="D4090" i="2" s="1"/>
  <c r="D4089" i="2" a="1"/>
  <c r="D4089" i="2" s="1"/>
  <c r="D4088" i="2" a="1"/>
  <c r="D4088" i="2"/>
  <c r="D4087" i="2" a="1"/>
  <c r="D4087" i="2" s="1"/>
  <c r="D4086" i="2" a="1"/>
  <c r="D4086" i="2" s="1"/>
  <c r="D4085" i="2" a="1"/>
  <c r="D4085" i="2"/>
  <c r="D4084" i="2" a="1"/>
  <c r="D4084" i="2" s="1"/>
  <c r="D4083" i="2" a="1"/>
  <c r="D4083" i="2" s="1"/>
  <c r="D4082" i="2" a="1"/>
  <c r="D4082" i="2"/>
  <c r="D4081" i="2" a="1"/>
  <c r="D4081" i="2" s="1"/>
  <c r="D4080" i="2" a="1"/>
  <c r="D4080" i="2" s="1"/>
  <c r="D4079" i="2" a="1"/>
  <c r="D4079" i="2"/>
  <c r="D4078" i="2" a="1"/>
  <c r="D4078" i="2" s="1"/>
  <c r="D4077" i="2" a="1"/>
  <c r="D4077" i="2" s="1"/>
  <c r="D4076" i="2" a="1"/>
  <c r="D4076" i="2"/>
  <c r="D4075" i="2" a="1"/>
  <c r="D4075" i="2" s="1"/>
  <c r="D4074" i="2" a="1"/>
  <c r="D4074" i="2" s="1"/>
  <c r="D4073" i="2" a="1"/>
  <c r="D4073" i="2"/>
  <c r="D4072" i="2" a="1"/>
  <c r="D4072" i="2" s="1"/>
  <c r="D4071" i="2" a="1"/>
  <c r="D4071" i="2" s="1"/>
  <c r="D4070" i="2" a="1"/>
  <c r="D4070" i="2"/>
  <c r="D4069" i="2" a="1"/>
  <c r="D4069" i="2" s="1"/>
  <c r="D4068" i="2" a="1"/>
  <c r="D4068" i="2" s="1"/>
  <c r="D4067" i="2" a="1"/>
  <c r="D4067" i="2"/>
  <c r="D4066" i="2" a="1"/>
  <c r="D4066" i="2" s="1"/>
  <c r="D4065" i="2" a="1"/>
  <c r="D4065" i="2" s="1"/>
  <c r="D4064" i="2" a="1"/>
  <c r="D4064" i="2"/>
  <c r="D4063" i="2" a="1"/>
  <c r="D4063" i="2" s="1"/>
  <c r="D4062" i="2" a="1"/>
  <c r="D4062" i="2" s="1"/>
  <c r="D4061" i="2" a="1"/>
  <c r="D4061" i="2"/>
  <c r="D4060" i="2" a="1"/>
  <c r="D4060" i="2" s="1"/>
  <c r="D4059" i="2" a="1"/>
  <c r="D4059" i="2" s="1"/>
  <c r="D4058" i="2" a="1"/>
  <c r="D4058" i="2"/>
  <c r="D4057" i="2" a="1"/>
  <c r="D4057" i="2" s="1"/>
  <c r="D4056" i="2" a="1"/>
  <c r="D4056" i="2" s="1"/>
  <c r="D4055" i="2" a="1"/>
  <c r="D4055" i="2"/>
  <c r="D4054" i="2" a="1"/>
  <c r="D4054" i="2" s="1"/>
  <c r="D4053" i="2" a="1"/>
  <c r="D4053" i="2" s="1"/>
  <c r="D4052" i="2" a="1"/>
  <c r="D4052" i="2"/>
  <c r="D4051" i="2" a="1"/>
  <c r="D4051" i="2" s="1"/>
  <c r="D4050" i="2" a="1"/>
  <c r="D4050" i="2" s="1"/>
  <c r="D4049" i="2" a="1"/>
  <c r="D4049" i="2"/>
  <c r="D4048" i="2" a="1"/>
  <c r="D4048" i="2" s="1"/>
  <c r="D4047" i="2" a="1"/>
  <c r="D4047" i="2" s="1"/>
  <c r="D4046" i="2" a="1"/>
  <c r="D4046" i="2"/>
  <c r="D4045" i="2" a="1"/>
  <c r="D4045" i="2" s="1"/>
  <c r="D4044" i="2" a="1"/>
  <c r="D4044" i="2" s="1"/>
  <c r="D4043" i="2" a="1"/>
  <c r="D4043" i="2"/>
  <c r="D4042" i="2" a="1"/>
  <c r="D4042" i="2" s="1"/>
  <c r="D4041" i="2" a="1"/>
  <c r="D4041" i="2" s="1"/>
  <c r="D4040" i="2" a="1"/>
  <c r="D4040" i="2"/>
  <c r="D4039" i="2" a="1"/>
  <c r="D4039" i="2" s="1"/>
  <c r="D4038" i="2" a="1"/>
  <c r="D4038" i="2" s="1"/>
  <c r="D4037" i="2" a="1"/>
  <c r="D4037" i="2"/>
  <c r="D4036" i="2" a="1"/>
  <c r="D4036" i="2" s="1"/>
  <c r="D4035" i="2" a="1"/>
  <c r="D4035" i="2" s="1"/>
  <c r="D4034" i="2" a="1"/>
  <c r="D4034" i="2"/>
  <c r="D4033" i="2" a="1"/>
  <c r="D4033" i="2" s="1"/>
  <c r="D4032" i="2" a="1"/>
  <c r="D4032" i="2" s="1"/>
  <c r="D4031" i="2" a="1"/>
  <c r="D4031" i="2"/>
  <c r="D4030" i="2" a="1"/>
  <c r="D4030" i="2" s="1"/>
  <c r="D4029" i="2" a="1"/>
  <c r="D4029" i="2" s="1"/>
  <c r="D4028" i="2" a="1"/>
  <c r="D4028" i="2"/>
  <c r="D4027" i="2" a="1"/>
  <c r="D4027" i="2" s="1"/>
  <c r="D4026" i="2" a="1"/>
  <c r="D4026" i="2" s="1"/>
  <c r="D4025" i="2" a="1"/>
  <c r="D4025" i="2"/>
  <c r="D4024" i="2" a="1"/>
  <c r="D4024" i="2" s="1"/>
  <c r="D4023" i="2" a="1"/>
  <c r="D4023" i="2" s="1"/>
  <c r="D4022" i="2" a="1"/>
  <c r="D4022" i="2"/>
  <c r="D4021" i="2" a="1"/>
  <c r="D4021" i="2" s="1"/>
  <c r="D4020" i="2" a="1"/>
  <c r="D4020" i="2" s="1"/>
  <c r="D4019" i="2" a="1"/>
  <c r="D4019" i="2"/>
  <c r="D4018" i="2" a="1"/>
  <c r="D4018" i="2" s="1"/>
  <c r="D4017" i="2" a="1"/>
  <c r="D4017" i="2" s="1"/>
  <c r="D4016" i="2" a="1"/>
  <c r="D4016" i="2"/>
  <c r="D4015" i="2" a="1"/>
  <c r="D4015" i="2" s="1"/>
  <c r="D4014" i="2" a="1"/>
  <c r="D4014" i="2" s="1"/>
  <c r="D4013" i="2" a="1"/>
  <c r="D4013" i="2"/>
  <c r="D4012" i="2" a="1"/>
  <c r="D4012" i="2" s="1"/>
  <c r="D4011" i="2" a="1"/>
  <c r="D4011" i="2" s="1"/>
  <c r="D4010" i="2" a="1"/>
  <c r="D4010" i="2"/>
  <c r="D4009" i="2" a="1"/>
  <c r="D4009" i="2" s="1"/>
  <c r="D4008" i="2" a="1"/>
  <c r="D4008" i="2" s="1"/>
  <c r="D4007" i="2" a="1"/>
  <c r="D4007" i="2"/>
  <c r="D4006" i="2" a="1"/>
  <c r="D4006" i="2" s="1"/>
  <c r="D4005" i="2" a="1"/>
  <c r="D4005" i="2" s="1"/>
  <c r="D4004" i="2" a="1"/>
  <c r="D4004" i="2"/>
  <c r="D4003" i="2" a="1"/>
  <c r="D4003" i="2" s="1"/>
  <c r="D4002" i="2" a="1"/>
  <c r="D4002" i="2" s="1"/>
  <c r="D4001" i="2" a="1"/>
  <c r="D4001" i="2"/>
  <c r="D4000" i="2" a="1"/>
  <c r="D4000" i="2" s="1"/>
  <c r="D3999" i="2" a="1"/>
  <c r="D3999" i="2" s="1"/>
  <c r="D3998" i="2" a="1"/>
  <c r="D3998" i="2"/>
  <c r="D3997" i="2" a="1"/>
  <c r="D3997" i="2" s="1"/>
  <c r="D3996" i="2" a="1"/>
  <c r="D3996" i="2" s="1"/>
  <c r="D3995" i="2" a="1"/>
  <c r="D3995" i="2"/>
  <c r="D3994" i="2" a="1"/>
  <c r="D3994" i="2" s="1"/>
  <c r="D3993" i="2" a="1"/>
  <c r="D3993" i="2" s="1"/>
  <c r="D3992" i="2" a="1"/>
  <c r="D3992" i="2"/>
  <c r="D3991" i="2" a="1"/>
  <c r="D3991" i="2" s="1"/>
  <c r="D3990" i="2" a="1"/>
  <c r="D3990" i="2" s="1"/>
  <c r="D3989" i="2" a="1"/>
  <c r="D3989" i="2"/>
  <c r="D3988" i="2" a="1"/>
  <c r="D3988" i="2" s="1"/>
  <c r="D3987" i="2" a="1"/>
  <c r="D3987" i="2" s="1"/>
  <c r="D3986" i="2" a="1"/>
  <c r="D3986" i="2"/>
  <c r="D3985" i="2" a="1"/>
  <c r="D3985" i="2" s="1"/>
  <c r="D3984" i="2" a="1"/>
  <c r="D3984" i="2" s="1"/>
  <c r="D3983" i="2" a="1"/>
  <c r="D3983" i="2"/>
  <c r="D3982" i="2" a="1"/>
  <c r="D3982" i="2" s="1"/>
  <c r="D3981" i="2" a="1"/>
  <c r="D3981" i="2" s="1"/>
  <c r="D3980" i="2" a="1"/>
  <c r="D3980" i="2"/>
  <c r="D3979" i="2" a="1"/>
  <c r="D3979" i="2" s="1"/>
  <c r="D3978" i="2" a="1"/>
  <c r="D3978" i="2" s="1"/>
  <c r="D3977" i="2" a="1"/>
  <c r="D3977" i="2"/>
  <c r="D3976" i="2" a="1"/>
  <c r="D3976" i="2" s="1"/>
  <c r="D3975" i="2" a="1"/>
  <c r="D3975" i="2" s="1"/>
  <c r="D3974" i="2" a="1"/>
  <c r="D3974" i="2"/>
  <c r="D3973" i="2" a="1"/>
  <c r="D3973" i="2" s="1"/>
  <c r="D3972" i="2" a="1"/>
  <c r="D3972" i="2" s="1"/>
  <c r="D3971" i="2" a="1"/>
  <c r="D3971" i="2"/>
  <c r="D3970" i="2" a="1"/>
  <c r="D3970" i="2" s="1"/>
  <c r="D3969" i="2" a="1"/>
  <c r="D3969" i="2" s="1"/>
  <c r="D3968" i="2" a="1"/>
  <c r="D3968" i="2"/>
  <c r="D3967" i="2" a="1"/>
  <c r="D3967" i="2" s="1"/>
  <c r="D3966" i="2" a="1"/>
  <c r="D3966" i="2" s="1"/>
  <c r="D3965" i="2" a="1"/>
  <c r="D3965" i="2"/>
  <c r="D3964" i="2" a="1"/>
  <c r="D3964" i="2" s="1"/>
  <c r="D3963" i="2" a="1"/>
  <c r="D3963" i="2" s="1"/>
  <c r="D3962" i="2" a="1"/>
  <c r="D3962" i="2"/>
  <c r="D3961" i="2" a="1"/>
  <c r="D3961" i="2" s="1"/>
  <c r="D3960" i="2" a="1"/>
  <c r="D3960" i="2" s="1"/>
  <c r="D3959" i="2" a="1"/>
  <c r="D3959" i="2"/>
  <c r="D3958" i="2" a="1"/>
  <c r="D3958" i="2" s="1"/>
  <c r="D3957" i="2" a="1"/>
  <c r="D3957" i="2" s="1"/>
  <c r="D3956" i="2" a="1"/>
  <c r="D3956" i="2"/>
  <c r="D3955" i="2" a="1"/>
  <c r="D3955" i="2" s="1"/>
  <c r="D3954" i="2" a="1"/>
  <c r="D3954" i="2" s="1"/>
  <c r="D3953" i="2" a="1"/>
  <c r="D3953" i="2"/>
  <c r="D3952" i="2" a="1"/>
  <c r="D3952" i="2" s="1"/>
  <c r="D3951" i="2" a="1"/>
  <c r="D3951" i="2" s="1"/>
  <c r="D3950" i="2" a="1"/>
  <c r="D3950" i="2"/>
  <c r="D3949" i="2" a="1"/>
  <c r="D3949" i="2" s="1"/>
  <c r="D3948" i="2" a="1"/>
  <c r="D3948" i="2" s="1"/>
  <c r="D3947" i="2" a="1"/>
  <c r="D3947" i="2"/>
  <c r="D3946" i="2" a="1"/>
  <c r="D3946" i="2" s="1"/>
  <c r="D3945" i="2" a="1"/>
  <c r="D3945" i="2" s="1"/>
  <c r="D3944" i="2" a="1"/>
  <c r="D3944" i="2"/>
  <c r="D3943" i="2" a="1"/>
  <c r="D3943" i="2" s="1"/>
  <c r="D3942" i="2" a="1"/>
  <c r="D3942" i="2" s="1"/>
  <c r="D3941" i="2" a="1"/>
  <c r="D3941" i="2"/>
  <c r="D3940" i="2" a="1"/>
  <c r="D3940" i="2" s="1"/>
  <c r="D3939" i="2" a="1"/>
  <c r="D3939" i="2" s="1"/>
  <c r="D3938" i="2" a="1"/>
  <c r="D3938" i="2"/>
  <c r="D3937" i="2" a="1"/>
  <c r="D3937" i="2" s="1"/>
  <c r="D3936" i="2" a="1"/>
  <c r="D3936" i="2" s="1"/>
  <c r="D3935" i="2" a="1"/>
  <c r="D3935" i="2"/>
  <c r="D3934" i="2" a="1"/>
  <c r="D3934" i="2" s="1"/>
  <c r="D3933" i="2" a="1"/>
  <c r="D3933" i="2" s="1"/>
  <c r="D3932" i="2" a="1"/>
  <c r="D3932" i="2"/>
  <c r="D3931" i="2" a="1"/>
  <c r="D3931" i="2" s="1"/>
  <c r="D3930" i="2" a="1"/>
  <c r="D3930" i="2" s="1"/>
  <c r="D3929" i="2" a="1"/>
  <c r="D3929" i="2"/>
  <c r="D3928" i="2" a="1"/>
  <c r="D3928" i="2" s="1"/>
  <c r="D3927" i="2" a="1"/>
  <c r="D3927" i="2" s="1"/>
  <c r="D3926" i="2" a="1"/>
  <c r="D3926" i="2"/>
  <c r="D3925" i="2" a="1"/>
  <c r="D3925" i="2" s="1"/>
  <c r="D3924" i="2" a="1"/>
  <c r="D3924" i="2" s="1"/>
  <c r="D3923" i="2" a="1"/>
  <c r="D3923" i="2"/>
  <c r="D3922" i="2" a="1"/>
  <c r="D3922" i="2" s="1"/>
  <c r="D3921" i="2" a="1"/>
  <c r="D3921" i="2" s="1"/>
  <c r="D3920" i="2" a="1"/>
  <c r="D3920" i="2"/>
  <c r="D3919" i="2" a="1"/>
  <c r="D3919" i="2" s="1"/>
  <c r="D3918" i="2" a="1"/>
  <c r="D3918" i="2" s="1"/>
  <c r="D3917" i="2" a="1"/>
  <c r="D3917" i="2"/>
  <c r="D3916" i="2" a="1"/>
  <c r="D3916" i="2" s="1"/>
  <c r="D3915" i="2" a="1"/>
  <c r="D3915" i="2" s="1"/>
  <c r="D3914" i="2" a="1"/>
  <c r="D3914" i="2"/>
  <c r="D3913" i="2" a="1"/>
  <c r="D3913" i="2" s="1"/>
  <c r="D3912" i="2" a="1"/>
  <c r="D3912" i="2" s="1"/>
  <c r="D3911" i="2" a="1"/>
  <c r="D3911" i="2"/>
  <c r="D3910" i="2" a="1"/>
  <c r="D3910" i="2" s="1"/>
  <c r="D3909" i="2" a="1"/>
  <c r="D3909" i="2" s="1"/>
  <c r="D3908" i="2" a="1"/>
  <c r="D3908" i="2"/>
  <c r="D3907" i="2" a="1"/>
  <c r="D3907" i="2" s="1"/>
  <c r="D3906" i="2" a="1"/>
  <c r="D3906" i="2" s="1"/>
  <c r="D3905" i="2" a="1"/>
  <c r="D3905" i="2"/>
  <c r="D3904" i="2" a="1"/>
  <c r="D3904" i="2" s="1"/>
  <c r="D3903" i="2" a="1"/>
  <c r="D3903" i="2" s="1"/>
  <c r="D3902" i="2" a="1"/>
  <c r="D3902" i="2"/>
  <c r="D3901" i="2" a="1"/>
  <c r="D3901" i="2" s="1"/>
  <c r="D3900" i="2" a="1"/>
  <c r="D3900" i="2" s="1"/>
  <c r="D3899" i="2" a="1"/>
  <c r="D3899" i="2"/>
  <c r="D3898" i="2" a="1"/>
  <c r="D3898" i="2" s="1"/>
  <c r="D3897" i="2" a="1"/>
  <c r="D3897" i="2" s="1"/>
  <c r="D3896" i="2" a="1"/>
  <c r="D3896" i="2"/>
  <c r="D3895" i="2" a="1"/>
  <c r="D3895" i="2" s="1"/>
  <c r="D3894" i="2" a="1"/>
  <c r="D3894" i="2" s="1"/>
  <c r="D3893" i="2" a="1"/>
  <c r="D3893" i="2"/>
  <c r="D3892" i="2" a="1"/>
  <c r="D3892" i="2" s="1"/>
  <c r="D3891" i="2" a="1"/>
  <c r="D3891" i="2" s="1"/>
  <c r="D3890" i="2" a="1"/>
  <c r="D3890" i="2"/>
  <c r="D3889" i="2" a="1"/>
  <c r="D3889" i="2" s="1"/>
  <c r="D3888" i="2" a="1"/>
  <c r="D3888" i="2" s="1"/>
  <c r="D3887" i="2" a="1"/>
  <c r="D3887" i="2"/>
  <c r="D3886" i="2" a="1"/>
  <c r="D3886" i="2" s="1"/>
  <c r="D3885" i="2" a="1"/>
  <c r="D3885" i="2" s="1"/>
  <c r="D3884" i="2" a="1"/>
  <c r="D3884" i="2"/>
  <c r="D3883" i="2" a="1"/>
  <c r="D3883" i="2" s="1"/>
  <c r="D3882" i="2" a="1"/>
  <c r="D3882" i="2" s="1"/>
  <c r="D3881" i="2" a="1"/>
  <c r="D3881" i="2"/>
  <c r="D3880" i="2" a="1"/>
  <c r="D3880" i="2" s="1"/>
  <c r="D3879" i="2" a="1"/>
  <c r="D3879" i="2" s="1"/>
  <c r="D3878" i="2" a="1"/>
  <c r="D3878" i="2"/>
  <c r="D3877" i="2" a="1"/>
  <c r="D3877" i="2" s="1"/>
  <c r="D3876" i="2" a="1"/>
  <c r="D3876" i="2" s="1"/>
  <c r="D3875" i="2" a="1"/>
  <c r="D3875" i="2"/>
  <c r="D3874" i="2" a="1"/>
  <c r="D3874" i="2" s="1"/>
  <c r="D3873" i="2" a="1"/>
  <c r="D3873" i="2" s="1"/>
  <c r="D3872" i="2" a="1"/>
  <c r="D3872" i="2"/>
  <c r="D3871" i="2" a="1"/>
  <c r="D3871" i="2" s="1"/>
  <c r="D3870" i="2" a="1"/>
  <c r="D3870" i="2" s="1"/>
  <c r="D3869" i="2" a="1"/>
  <c r="D3869" i="2"/>
  <c r="D3868" i="2" a="1"/>
  <c r="D3868" i="2" s="1"/>
  <c r="D3867" i="2" a="1"/>
  <c r="D3867" i="2" s="1"/>
  <c r="D3866" i="2" a="1"/>
  <c r="D3866" i="2"/>
  <c r="D3865" i="2" a="1"/>
  <c r="D3865" i="2" s="1"/>
  <c r="D3864" i="2" a="1"/>
  <c r="D3864" i="2" s="1"/>
  <c r="D3863" i="2" a="1"/>
  <c r="D3863" i="2"/>
  <c r="D3862" i="2" a="1"/>
  <c r="D3862" i="2" s="1"/>
  <c r="D3861" i="2" a="1"/>
  <c r="D3861" i="2" s="1"/>
  <c r="D3860" i="2" a="1"/>
  <c r="D3860" i="2"/>
  <c r="D3859" i="2" a="1"/>
  <c r="D3859" i="2" s="1"/>
  <c r="D3858" i="2" a="1"/>
  <c r="D3858" i="2" s="1"/>
  <c r="D3857" i="2" a="1"/>
  <c r="D3857" i="2"/>
  <c r="D3856" i="2" a="1"/>
  <c r="D3856" i="2" s="1"/>
  <c r="D3855" i="2" a="1"/>
  <c r="D3855" i="2" s="1"/>
  <c r="D3854" i="2" a="1"/>
  <c r="D3854" i="2"/>
  <c r="D3853" i="2" a="1"/>
  <c r="D3853" i="2" s="1"/>
  <c r="D3852" i="2" a="1"/>
  <c r="D3852" i="2" s="1"/>
  <c r="D3851" i="2" a="1"/>
  <c r="D3851" i="2"/>
  <c r="D3850" i="2" a="1"/>
  <c r="D3850" i="2" s="1"/>
  <c r="D3849" i="2" a="1"/>
  <c r="D3849" i="2" s="1"/>
  <c r="D3848" i="2" a="1"/>
  <c r="D3848" i="2"/>
  <c r="D3847" i="2" a="1"/>
  <c r="D3847" i="2" s="1"/>
  <c r="D3846" i="2" a="1"/>
  <c r="D3846" i="2" s="1"/>
  <c r="D3845" i="2" a="1"/>
  <c r="D3845" i="2"/>
  <c r="D3844" i="2" a="1"/>
  <c r="D3844" i="2" s="1"/>
  <c r="D3843" i="2" a="1"/>
  <c r="D3843" i="2" s="1"/>
  <c r="D3842" i="2" a="1"/>
  <c r="D3842" i="2"/>
  <c r="D3841" i="2" a="1"/>
  <c r="D3841" i="2" s="1"/>
  <c r="D3840" i="2" a="1"/>
  <c r="D3840" i="2" s="1"/>
  <c r="D3839" i="2" a="1"/>
  <c r="D3839" i="2"/>
  <c r="D3838" i="2" a="1"/>
  <c r="D3838" i="2" s="1"/>
  <c r="D3837" i="2" a="1"/>
  <c r="D3837" i="2" s="1"/>
  <c r="D3836" i="2" a="1"/>
  <c r="D3836" i="2"/>
  <c r="D3835" i="2" a="1"/>
  <c r="D3835" i="2" s="1"/>
  <c r="D3834" i="2" a="1"/>
  <c r="D3834" i="2" s="1"/>
  <c r="D3833" i="2" a="1"/>
  <c r="D3833" i="2"/>
  <c r="D3832" i="2" a="1"/>
  <c r="D3832" i="2" s="1"/>
  <c r="D3831" i="2" a="1"/>
  <c r="D3831" i="2" s="1"/>
  <c r="D3830" i="2" a="1"/>
  <c r="D3830" i="2"/>
  <c r="D3829" i="2" a="1"/>
  <c r="D3829" i="2" s="1"/>
  <c r="D3828" i="2" a="1"/>
  <c r="D3828" i="2" s="1"/>
  <c r="D3827" i="2" a="1"/>
  <c r="D3827" i="2"/>
  <c r="D3826" i="2" a="1"/>
  <c r="D3826" i="2" s="1"/>
  <c r="D3825" i="2" a="1"/>
  <c r="D3825" i="2" s="1"/>
  <c r="D3824" i="2" a="1"/>
  <c r="D3824" i="2"/>
  <c r="D3823" i="2" a="1"/>
  <c r="D3823" i="2" s="1"/>
  <c r="D3822" i="2" a="1"/>
  <c r="D3822" i="2" s="1"/>
  <c r="D3821" i="2" a="1"/>
  <c r="D3821" i="2"/>
  <c r="D3820" i="2" a="1"/>
  <c r="D3820" i="2" s="1"/>
  <c r="D3819" i="2" a="1"/>
  <c r="D3819" i="2" s="1"/>
  <c r="D3818" i="2" a="1"/>
  <c r="D3818" i="2"/>
  <c r="D3817" i="2" a="1"/>
  <c r="D3817" i="2" s="1"/>
  <c r="D3816" i="2" a="1"/>
  <c r="D3816" i="2" s="1"/>
  <c r="D3815" i="2" a="1"/>
  <c r="D3815" i="2"/>
  <c r="D3814" i="2" a="1"/>
  <c r="D3814" i="2" s="1"/>
  <c r="D3813" i="2" a="1"/>
  <c r="D3813" i="2" s="1"/>
  <c r="D3812" i="2" a="1"/>
  <c r="D3812" i="2"/>
  <c r="D3811" i="2" a="1"/>
  <c r="D3811" i="2" s="1"/>
  <c r="D3810" i="2" a="1"/>
  <c r="D3810" i="2" s="1"/>
  <c r="D3809" i="2" a="1"/>
  <c r="D3809" i="2"/>
  <c r="D3808" i="2" a="1"/>
  <c r="D3808" i="2" s="1"/>
  <c r="D3807" i="2" a="1"/>
  <c r="D3807" i="2" s="1"/>
  <c r="D3806" i="2" a="1"/>
  <c r="D3806" i="2"/>
  <c r="D3805" i="2" a="1"/>
  <c r="D3805" i="2" s="1"/>
  <c r="D3804" i="2" a="1"/>
  <c r="D3804" i="2" s="1"/>
  <c r="D3803" i="2" a="1"/>
  <c r="D3803" i="2"/>
  <c r="D3802" i="2" a="1"/>
  <c r="D3802" i="2" s="1"/>
  <c r="D3801" i="2" a="1"/>
  <c r="D3801" i="2" s="1"/>
  <c r="D3800" i="2" a="1"/>
  <c r="D3800" i="2"/>
  <c r="D3799" i="2" a="1"/>
  <c r="D3799" i="2" s="1"/>
  <c r="D3798" i="2" a="1"/>
  <c r="D3798" i="2" s="1"/>
  <c r="D3797" i="2" a="1"/>
  <c r="D3797" i="2"/>
  <c r="D3796" i="2" a="1"/>
  <c r="D3796" i="2" s="1"/>
  <c r="D3795" i="2" a="1"/>
  <c r="D3795" i="2" s="1"/>
  <c r="D3794" i="2" a="1"/>
  <c r="D3794" i="2"/>
  <c r="D3793" i="2" a="1"/>
  <c r="D3793" i="2" s="1"/>
  <c r="D3792" i="2" a="1"/>
  <c r="D3792" i="2" s="1"/>
  <c r="D3791" i="2" a="1"/>
  <c r="D3791" i="2"/>
  <c r="D3790" i="2" a="1"/>
  <c r="D3790" i="2" s="1"/>
  <c r="D3789" i="2" a="1"/>
  <c r="D3789" i="2" s="1"/>
  <c r="D3788" i="2" a="1"/>
  <c r="D3788" i="2"/>
  <c r="D3787" i="2" a="1"/>
  <c r="D3787" i="2" s="1"/>
  <c r="D3786" i="2" a="1"/>
  <c r="D3786" i="2" s="1"/>
  <c r="D3785" i="2" a="1"/>
  <c r="D3785" i="2"/>
  <c r="D3784" i="2" a="1"/>
  <c r="D3784" i="2" s="1"/>
  <c r="D3783" i="2" a="1"/>
  <c r="D3783" i="2" s="1"/>
  <c r="D3782" i="2" a="1"/>
  <c r="D3782" i="2"/>
  <c r="D3781" i="2" a="1"/>
  <c r="D3781" i="2" s="1"/>
  <c r="D3780" i="2" a="1"/>
  <c r="D3780" i="2" s="1"/>
  <c r="D3779" i="2" a="1"/>
  <c r="D3779" i="2"/>
  <c r="D3778" i="2" a="1"/>
  <c r="D3778" i="2" s="1"/>
  <c r="D3777" i="2" a="1"/>
  <c r="D3777" i="2" s="1"/>
  <c r="D3776" i="2" a="1"/>
  <c r="D3776" i="2"/>
  <c r="D3775" i="2" a="1"/>
  <c r="D3775" i="2" s="1"/>
  <c r="D3774" i="2" a="1"/>
  <c r="D3774" i="2" s="1"/>
  <c r="D3773" i="2" a="1"/>
  <c r="D3773" i="2"/>
  <c r="D3772" i="2" a="1"/>
  <c r="D3772" i="2" s="1"/>
  <c r="D3771" i="2" a="1"/>
  <c r="D3771" i="2" s="1"/>
  <c r="D3770" i="2" a="1"/>
  <c r="D3770" i="2"/>
  <c r="D3769" i="2" a="1"/>
  <c r="D3769" i="2" s="1"/>
  <c r="D3768" i="2" a="1"/>
  <c r="D3768" i="2" s="1"/>
  <c r="D3767" i="2" a="1"/>
  <c r="D3767" i="2"/>
  <c r="D3766" i="2" a="1"/>
  <c r="D3766" i="2" s="1"/>
  <c r="D3765" i="2" a="1"/>
  <c r="D3765" i="2" s="1"/>
  <c r="D3764" i="2" a="1"/>
  <c r="D3764" i="2"/>
  <c r="D3763" i="2" a="1"/>
  <c r="D3763" i="2" s="1"/>
  <c r="D3762" i="2" a="1"/>
  <c r="D3762" i="2" s="1"/>
  <c r="D3761" i="2" a="1"/>
  <c r="D3761" i="2"/>
  <c r="D3760" i="2" a="1"/>
  <c r="D3760" i="2" s="1"/>
  <c r="D3759" i="2" a="1"/>
  <c r="D3759" i="2" s="1"/>
  <c r="D3758" i="2" a="1"/>
  <c r="D3758" i="2"/>
  <c r="D3757" i="2" a="1"/>
  <c r="D3757" i="2" s="1"/>
  <c r="D3756" i="2" a="1"/>
  <c r="D3756" i="2" s="1"/>
  <c r="D3755" i="2" a="1"/>
  <c r="D3755" i="2"/>
  <c r="D3754" i="2" a="1"/>
  <c r="D3754" i="2" s="1"/>
  <c r="D3753" i="2" a="1"/>
  <c r="D3753" i="2" s="1"/>
  <c r="D3752" i="2" a="1"/>
  <c r="D3752" i="2"/>
  <c r="D3751" i="2" a="1"/>
  <c r="D3751" i="2" s="1"/>
  <c r="D3750" i="2" a="1"/>
  <c r="D3750" i="2" s="1"/>
  <c r="D3749" i="2" a="1"/>
  <c r="D3749" i="2"/>
  <c r="D3748" i="2" a="1"/>
  <c r="D3748" i="2" s="1"/>
  <c r="D3747" i="2" a="1"/>
  <c r="D3747" i="2" s="1"/>
  <c r="D3746" i="2" a="1"/>
  <c r="D3746" i="2"/>
  <c r="D3745" i="2" a="1"/>
  <c r="D3745" i="2" s="1"/>
  <c r="D3744" i="2" a="1"/>
  <c r="D3744" i="2" s="1"/>
  <c r="D3743" i="2" a="1"/>
  <c r="D3743" i="2"/>
  <c r="D3742" i="2" a="1"/>
  <c r="D3742" i="2" s="1"/>
  <c r="D3741" i="2" a="1"/>
  <c r="D3741" i="2" s="1"/>
  <c r="D3740" i="2" a="1"/>
  <c r="D3740" i="2"/>
  <c r="D3739" i="2" a="1"/>
  <c r="D3739" i="2" s="1"/>
  <c r="D3738" i="2" a="1"/>
  <c r="D3738" i="2" s="1"/>
  <c r="D3737" i="2" a="1"/>
  <c r="D3737" i="2"/>
  <c r="D3736" i="2" a="1"/>
  <c r="D3736" i="2" s="1"/>
  <c r="D3735" i="2" a="1"/>
  <c r="D3735" i="2" s="1"/>
  <c r="D3734" i="2" a="1"/>
  <c r="D3734" i="2"/>
  <c r="D3733" i="2" a="1"/>
  <c r="D3733" i="2" s="1"/>
  <c r="D3732" i="2" a="1"/>
  <c r="D3732" i="2" s="1"/>
  <c r="D3731" i="2" a="1"/>
  <c r="D3731" i="2"/>
  <c r="D3730" i="2" a="1"/>
  <c r="D3730" i="2" s="1"/>
  <c r="D3729" i="2" a="1"/>
  <c r="D3729" i="2" s="1"/>
  <c r="D3728" i="2" a="1"/>
  <c r="D3728" i="2"/>
  <c r="D3727" i="2" a="1"/>
  <c r="D3727" i="2" s="1"/>
  <c r="D3726" i="2" a="1"/>
  <c r="D3726" i="2" s="1"/>
  <c r="D3725" i="2" a="1"/>
  <c r="D3725" i="2"/>
  <c r="D3724" i="2" a="1"/>
  <c r="D3724" i="2" s="1"/>
  <c r="D3723" i="2" a="1"/>
  <c r="D3723" i="2" s="1"/>
  <c r="D3722" i="2" a="1"/>
  <c r="D3722" i="2"/>
  <c r="D3721" i="2" a="1"/>
  <c r="D3721" i="2" s="1"/>
  <c r="D3720" i="2" a="1"/>
  <c r="D3720" i="2" s="1"/>
  <c r="D3719" i="2" a="1"/>
  <c r="D3719" i="2"/>
  <c r="D3718" i="2" a="1"/>
  <c r="D3718" i="2" s="1"/>
  <c r="D3717" i="2" a="1"/>
  <c r="D3717" i="2" s="1"/>
  <c r="D3716" i="2" a="1"/>
  <c r="D3716" i="2"/>
  <c r="D3715" i="2" a="1"/>
  <c r="D3715" i="2"/>
  <c r="D3714" i="2" a="1"/>
  <c r="D3714" i="2" s="1"/>
  <c r="D3713" i="2" a="1"/>
  <c r="D3713" i="2"/>
  <c r="D3712" i="2" a="1"/>
  <c r="D3712" i="2" s="1"/>
  <c r="D3711" i="2" a="1"/>
  <c r="D3711" i="2" s="1"/>
  <c r="D3710" i="2" a="1"/>
  <c r="D3710" i="2"/>
  <c r="D3709" i="2" a="1"/>
  <c r="D3709" i="2"/>
  <c r="D3708" i="2" a="1"/>
  <c r="D3708" i="2" s="1"/>
  <c r="D3707" i="2" a="1"/>
  <c r="D3707" i="2"/>
  <c r="D3706" i="2" a="1"/>
  <c r="D3706" i="2"/>
  <c r="D3705" i="2" a="1"/>
  <c r="D3705" i="2" s="1"/>
  <c r="D3704" i="2" a="1"/>
  <c r="D3704" i="2"/>
  <c r="D3703" i="2" a="1"/>
  <c r="D3703" i="2" s="1"/>
  <c r="D3702" i="2" a="1"/>
  <c r="D3702" i="2" s="1"/>
  <c r="D3701" i="2" a="1"/>
  <c r="D3701" i="2"/>
  <c r="D3700" i="2" a="1"/>
  <c r="D3700" i="2"/>
  <c r="D3699" i="2" a="1"/>
  <c r="D3699" i="2" s="1"/>
  <c r="D3698" i="2" a="1"/>
  <c r="D3698" i="2"/>
  <c r="D3697" i="2" a="1"/>
  <c r="D3697" i="2"/>
  <c r="D3696" i="2" a="1"/>
  <c r="D3696" i="2" s="1"/>
  <c r="D3695" i="2" a="1"/>
  <c r="D3695" i="2"/>
  <c r="D3694" i="2" a="1"/>
  <c r="D3694" i="2" s="1"/>
  <c r="D3693" i="2" a="1"/>
  <c r="D3693" i="2" s="1"/>
  <c r="D3692" i="2" a="1"/>
  <c r="D3692" i="2"/>
  <c r="D3691" i="2" a="1"/>
  <c r="D3691" i="2"/>
  <c r="D3690" i="2" a="1"/>
  <c r="D3690" i="2" s="1"/>
  <c r="D3689" i="2" a="1"/>
  <c r="D3689" i="2"/>
  <c r="D3688" i="2" a="1"/>
  <c r="D3688" i="2"/>
  <c r="D3687" i="2" a="1"/>
  <c r="D3687" i="2" s="1"/>
  <c r="D3686" i="2" a="1"/>
  <c r="D3686" i="2"/>
  <c r="D3685" i="2" a="1"/>
  <c r="D3685" i="2" s="1"/>
  <c r="D3684" i="2" a="1"/>
  <c r="D3684" i="2" s="1"/>
  <c r="D3683" i="2" a="1"/>
  <c r="D3683" i="2"/>
  <c r="D3682" i="2" a="1"/>
  <c r="D3682" i="2" s="1"/>
  <c r="D3681" i="2" a="1"/>
  <c r="D3681" i="2" s="1"/>
  <c r="D3680" i="2" a="1"/>
  <c r="D3680" i="2"/>
  <c r="D3679" i="2" a="1"/>
  <c r="D3679" i="2" s="1"/>
  <c r="D3678" i="2" a="1"/>
  <c r="D3678" i="2" s="1"/>
  <c r="D3677" i="2" a="1"/>
  <c r="D3677" i="2"/>
  <c r="D3676" i="2" a="1"/>
  <c r="D3676" i="2"/>
  <c r="D3675" i="2" a="1"/>
  <c r="D3675" i="2" s="1"/>
  <c r="D3674" i="2" a="1"/>
  <c r="D3674" i="2"/>
  <c r="D3673" i="2" a="1"/>
  <c r="D3673" i="2" s="1"/>
  <c r="D3672" i="2" a="1"/>
  <c r="D3672" i="2" s="1"/>
  <c r="D3671" i="2" a="1"/>
  <c r="D3671" i="2"/>
  <c r="D3670" i="2" a="1"/>
  <c r="D3670" i="2"/>
  <c r="D3669" i="2" a="1"/>
  <c r="D3669" i="2" s="1"/>
  <c r="D3668" i="2" a="1"/>
  <c r="D3668" i="2"/>
  <c r="D3667" i="2" a="1"/>
  <c r="D3667" i="2"/>
  <c r="D3666" i="2" a="1"/>
  <c r="D3666" i="2" s="1"/>
  <c r="D3665" i="2" a="1"/>
  <c r="D3665" i="2"/>
  <c r="D3664" i="2" a="1"/>
  <c r="D3664" i="2"/>
  <c r="D3663" i="2" a="1"/>
  <c r="D3663" i="2" s="1"/>
  <c r="D3662" i="2" a="1"/>
  <c r="D3662" i="2"/>
  <c r="D3661" i="2" a="1"/>
  <c r="D3661" i="2"/>
  <c r="D3660" i="2" a="1"/>
  <c r="D3660" i="2" s="1"/>
  <c r="D3659" i="2" a="1"/>
  <c r="D3659" i="2"/>
  <c r="D3658" i="2" a="1"/>
  <c r="D3658" i="2" s="1"/>
  <c r="D3657" i="2" a="1"/>
  <c r="D3657" i="2" s="1"/>
  <c r="D3656" i="2" a="1"/>
  <c r="D3656" i="2"/>
  <c r="D3655" i="2" a="1"/>
  <c r="D3655" i="2" s="1"/>
  <c r="D3654" i="2" a="1"/>
  <c r="D3654" i="2" s="1"/>
  <c r="D3653" i="2" a="1"/>
  <c r="D3653" i="2"/>
  <c r="D3652" i="2" a="1"/>
  <c r="D3652" i="2" s="1"/>
  <c r="D3651" i="2" a="1"/>
  <c r="D3651" i="2" s="1"/>
  <c r="D3650" i="2" a="1"/>
  <c r="D3650" i="2"/>
  <c r="D3649" i="2" a="1"/>
  <c r="D3649" i="2"/>
  <c r="D3648" i="2" a="1"/>
  <c r="D3648" i="2" s="1"/>
  <c r="D3647" i="2" a="1"/>
  <c r="D3647" i="2"/>
  <c r="D3646" i="2" a="1"/>
  <c r="D3646" i="2" s="1"/>
  <c r="D3645" i="2" a="1"/>
  <c r="D3645" i="2" s="1"/>
  <c r="D3644" i="2" a="1"/>
  <c r="D3644" i="2"/>
  <c r="D3643" i="2" a="1"/>
  <c r="D3643" i="2" s="1"/>
  <c r="D3642" i="2" a="1"/>
  <c r="D3642" i="2" s="1"/>
  <c r="D3641" i="2" a="1"/>
  <c r="D3641" i="2"/>
  <c r="D3640" i="2" a="1"/>
  <c r="D3640" i="2" s="1"/>
  <c r="D3639" i="2" a="1"/>
  <c r="D3639" i="2" s="1"/>
  <c r="D3638" i="2" a="1"/>
  <c r="D3638" i="2"/>
  <c r="D3637" i="2" a="1"/>
  <c r="D3637" i="2"/>
  <c r="D3636" i="2" a="1"/>
  <c r="D3636" i="2" s="1"/>
  <c r="D3635" i="2" a="1"/>
  <c r="D3635" i="2"/>
  <c r="D3634" i="2" a="1"/>
  <c r="D3634" i="2" s="1"/>
  <c r="D3633" i="2" a="1"/>
  <c r="D3633" i="2" s="1"/>
  <c r="D3632" i="2" a="1"/>
  <c r="D3632" i="2"/>
  <c r="D3631" i="2" a="1"/>
  <c r="D3631" i="2" s="1"/>
  <c r="D3630" i="2" a="1"/>
  <c r="D3630" i="2" s="1"/>
  <c r="D3629" i="2" a="1"/>
  <c r="D3629" i="2"/>
  <c r="D3628" i="2" a="1"/>
  <c r="D3628" i="2"/>
  <c r="D3627" i="2" a="1"/>
  <c r="D3627" i="2" s="1"/>
  <c r="D3626" i="2" a="1"/>
  <c r="D3626" i="2"/>
  <c r="D3625" i="2" a="1"/>
  <c r="D3625" i="2"/>
  <c r="D3624" i="2" a="1"/>
  <c r="D3624" i="2" s="1"/>
  <c r="D3623" i="2" a="1"/>
  <c r="D3623" i="2"/>
  <c r="D3622" i="2" a="1"/>
  <c r="D3622" i="2" s="1"/>
  <c r="D3621" i="2" a="1"/>
  <c r="D3621" i="2" s="1"/>
  <c r="D3620" i="2" a="1"/>
  <c r="D3620" i="2"/>
  <c r="D3619" i="2" a="1"/>
  <c r="D3619" i="2"/>
  <c r="D3618" i="2" a="1"/>
  <c r="D3618" i="2" s="1"/>
  <c r="D3617" i="2" a="1"/>
  <c r="D3617" i="2"/>
  <c r="D3616" i="2" a="1"/>
  <c r="D3616" i="2" s="1"/>
  <c r="D3615" i="2" a="1"/>
  <c r="D3615" i="2" s="1"/>
  <c r="D3614" i="2" a="1"/>
  <c r="D3614" i="2"/>
  <c r="D3613" i="2" a="1"/>
  <c r="D3613" i="2" s="1"/>
  <c r="D3612" i="2" a="1"/>
  <c r="D3612" i="2" s="1"/>
  <c r="D3611" i="2" a="1"/>
  <c r="D3611" i="2"/>
  <c r="D3610" i="2" a="1"/>
  <c r="D3610" i="2"/>
  <c r="D3609" i="2" a="1"/>
  <c r="D3609" i="2" s="1"/>
  <c r="D3608" i="2" a="1"/>
  <c r="D3608" i="2"/>
  <c r="D3607" i="2" a="1"/>
  <c r="D3607" i="2"/>
  <c r="D3606" i="2" a="1"/>
  <c r="D3606" i="2" s="1"/>
  <c r="D3605" i="2" a="1"/>
  <c r="D3605" i="2"/>
  <c r="D3604" i="2" a="1"/>
  <c r="D3604" i="2"/>
  <c r="D3603" i="2" a="1"/>
  <c r="D3603" i="2" s="1"/>
  <c r="D3602" i="2" a="1"/>
  <c r="D3602" i="2"/>
  <c r="D3601" i="2" a="1"/>
  <c r="D3601" i="2"/>
  <c r="D3600" i="2" a="1"/>
  <c r="D3600" i="2" s="1"/>
  <c r="D3599" i="2" a="1"/>
  <c r="D3599" i="2"/>
  <c r="D3598" i="2" a="1"/>
  <c r="D3598" i="2" s="1"/>
  <c r="D3597" i="2" a="1"/>
  <c r="D3597" i="2" s="1"/>
  <c r="D3596" i="2" a="1"/>
  <c r="D3596" i="2"/>
  <c r="D3595" i="2" a="1"/>
  <c r="D3595" i="2" s="1"/>
  <c r="D3594" i="2" a="1"/>
  <c r="D3594" i="2" s="1"/>
  <c r="D3593" i="2" a="1"/>
  <c r="D3593" i="2"/>
  <c r="D3592" i="2" a="1"/>
  <c r="D3592" i="2"/>
  <c r="D3591" i="2" a="1"/>
  <c r="D3591" i="2" s="1"/>
  <c r="D3590" i="2" a="1"/>
  <c r="D3590" i="2"/>
  <c r="D3589" i="2" a="1"/>
  <c r="D3589" i="2"/>
  <c r="D3588" i="2" a="1"/>
  <c r="D3588" i="2" s="1"/>
  <c r="D3587" i="2" a="1"/>
  <c r="D3587" i="2"/>
  <c r="D3586" i="2" a="1"/>
  <c r="D3586" i="2" s="1"/>
  <c r="D3585" i="2" a="1"/>
  <c r="D3585" i="2" s="1"/>
  <c r="D3584" i="2" a="1"/>
  <c r="D3584" i="2"/>
  <c r="D3583" i="2" a="1"/>
  <c r="D3583" i="2"/>
  <c r="D3582" i="2" a="1"/>
  <c r="D3582" i="2" s="1"/>
  <c r="D3581" i="2" a="1"/>
  <c r="D3581" i="2"/>
  <c r="D3580" i="2" a="1"/>
  <c r="D3580" i="2"/>
  <c r="D3579" i="2" a="1"/>
  <c r="D3579" i="2" s="1"/>
  <c r="D3578" i="2" a="1"/>
  <c r="D3578" i="2"/>
  <c r="D3577" i="2" a="1"/>
  <c r="D3577" i="2" s="1"/>
  <c r="D3576" i="2" a="1"/>
  <c r="D3576" i="2" s="1"/>
  <c r="D3575" i="2" a="1"/>
  <c r="D3575" i="2"/>
  <c r="D3574" i="2" a="1"/>
  <c r="D3574" i="2" s="1"/>
  <c r="D3573" i="2" a="1"/>
  <c r="D3573" i="2" s="1"/>
  <c r="D3572" i="2" a="1"/>
  <c r="D3572" i="2"/>
  <c r="D3571" i="2" a="1"/>
  <c r="D3571" i="2"/>
  <c r="D3570" i="2" a="1"/>
  <c r="D3570" i="2" s="1"/>
  <c r="D3569" i="2" a="1"/>
  <c r="D3569" i="2"/>
  <c r="D3568" i="2" a="1"/>
  <c r="D3568" i="2"/>
  <c r="D3567" i="2" a="1"/>
  <c r="D3567" i="2" s="1"/>
  <c r="D3566" i="2" a="1"/>
  <c r="D3566" i="2"/>
  <c r="D3565" i="2" a="1"/>
  <c r="D3565" i="2"/>
  <c r="D3564" i="2" a="1"/>
  <c r="D3564" i="2" s="1"/>
  <c r="D3563" i="2" a="1"/>
  <c r="D3563" i="2"/>
  <c r="D3562" i="2" a="1"/>
  <c r="D3562" i="2" s="1"/>
  <c r="D3561" i="2" a="1"/>
  <c r="D3561" i="2" s="1"/>
  <c r="D3560" i="2" a="1"/>
  <c r="D3560" i="2"/>
  <c r="D3559" i="2" a="1"/>
  <c r="D3559" i="2"/>
  <c r="D3558" i="2" a="1"/>
  <c r="D3558" i="2" s="1"/>
  <c r="D3557" i="2" a="1"/>
  <c r="D3557" i="2"/>
  <c r="D3556" i="2" a="1"/>
  <c r="D3556" i="2" s="1"/>
  <c r="D3555" i="2" a="1"/>
  <c r="D3555" i="2" s="1"/>
  <c r="D3554" i="2" a="1"/>
  <c r="D3554" i="2"/>
  <c r="D3553" i="2" a="1"/>
  <c r="D3553" i="2"/>
  <c r="D3552" i="2" a="1"/>
  <c r="D3552" i="2" s="1"/>
  <c r="D3551" i="2" a="1"/>
  <c r="D3551" i="2"/>
  <c r="D3550" i="2" a="1"/>
  <c r="D3550" i="2" s="1"/>
  <c r="D3549" i="2" a="1"/>
  <c r="D3549" i="2" s="1"/>
  <c r="D3548" i="2" a="1"/>
  <c r="D3548" i="2"/>
  <c r="D3547" i="2" a="1"/>
  <c r="D3547" i="2"/>
  <c r="D3546" i="2" a="1"/>
  <c r="D3546" i="2" s="1"/>
  <c r="D3545" i="2" a="1"/>
  <c r="D3545" i="2"/>
  <c r="D3544" i="2" a="1"/>
  <c r="D3544" i="2"/>
  <c r="D3543" i="2" a="1"/>
  <c r="D3543" i="2" s="1"/>
  <c r="D3542" i="2" a="1"/>
  <c r="D3542" i="2"/>
  <c r="D3541" i="2" a="1"/>
  <c r="D3541" i="2" s="1"/>
  <c r="D3540" i="2" a="1"/>
  <c r="D3540" i="2" s="1"/>
  <c r="D3539" i="2" a="1"/>
  <c r="D3539" i="2"/>
  <c r="D3538" i="2" a="1"/>
  <c r="D3538" i="2" s="1"/>
  <c r="D3537" i="2" a="1"/>
  <c r="D3537" i="2" s="1"/>
  <c r="D3536" i="2" a="1"/>
  <c r="D3536" i="2"/>
  <c r="D3535" i="2" a="1"/>
  <c r="D3535" i="2" s="1"/>
  <c r="D3534" i="2" a="1"/>
  <c r="D3534" i="2" s="1"/>
  <c r="D3533" i="2" a="1"/>
  <c r="D3533" i="2"/>
  <c r="D3532" i="2" a="1"/>
  <c r="D3532" i="2"/>
  <c r="D3531" i="2" a="1"/>
  <c r="D3531" i="2" s="1"/>
  <c r="D3530" i="2" a="1"/>
  <c r="D3530" i="2"/>
  <c r="D3529" i="2" a="1"/>
  <c r="D3529" i="2" s="1"/>
  <c r="D3528" i="2" a="1"/>
  <c r="D3528" i="2" s="1"/>
  <c r="D3527" i="2" a="1"/>
  <c r="D3527" i="2"/>
  <c r="D3526" i="2" a="1"/>
  <c r="D3526" i="2" s="1"/>
  <c r="D3525" i="2" a="1"/>
  <c r="D3525" i="2" s="1"/>
  <c r="D3524" i="2" a="1"/>
  <c r="D3524" i="2"/>
  <c r="D3523" i="2" a="1"/>
  <c r="D3523" i="2" s="1"/>
  <c r="D3522" i="2" a="1"/>
  <c r="D3522" i="2" s="1"/>
  <c r="D3521" i="2" a="1"/>
  <c r="D3521" i="2"/>
  <c r="D3520" i="2" a="1"/>
  <c r="D3520" i="2"/>
  <c r="D3519" i="2" a="1"/>
  <c r="D3519" i="2" s="1"/>
  <c r="D3518" i="2" a="1"/>
  <c r="D3518" i="2"/>
  <c r="D3517" i="2" a="1"/>
  <c r="D3517" i="2"/>
  <c r="D3516" i="2" a="1"/>
  <c r="D3516" i="2" s="1"/>
  <c r="D3515" i="2" a="1"/>
  <c r="D3515" i="2"/>
  <c r="D3514" i="2" a="1"/>
  <c r="D3514" i="2" s="1"/>
  <c r="D3513" i="2" a="1"/>
  <c r="D3513" i="2" s="1"/>
  <c r="D3512" i="2" a="1"/>
  <c r="D3512" i="2"/>
  <c r="D3511" i="2" a="1"/>
  <c r="D3511" i="2" s="1"/>
  <c r="D3510" i="2" a="1"/>
  <c r="D3510" i="2" s="1"/>
  <c r="D3509" i="2" a="1"/>
  <c r="D3509" i="2"/>
  <c r="D3508" i="2" a="1"/>
  <c r="D3508" i="2"/>
  <c r="D3507" i="2" a="1"/>
  <c r="D3507" i="2" s="1"/>
  <c r="D3506" i="2" a="1"/>
  <c r="D3506" i="2"/>
  <c r="D3505" i="2" a="1"/>
  <c r="D3505" i="2" s="1"/>
  <c r="D3504" i="2" a="1"/>
  <c r="D3504" i="2" s="1"/>
  <c r="D3503" i="2" a="1"/>
  <c r="D3503" i="2"/>
  <c r="D3502" i="2" a="1"/>
  <c r="D3502" i="2"/>
  <c r="D3501" i="2" a="1"/>
  <c r="D3501" i="2" s="1"/>
  <c r="D3500" i="2" a="1"/>
  <c r="D3500" i="2"/>
  <c r="D3499" i="2" a="1"/>
  <c r="D3499" i="2"/>
  <c r="D3498" i="2" a="1"/>
  <c r="D3498" i="2" s="1"/>
  <c r="D3497" i="2" a="1"/>
  <c r="D3497" i="2"/>
  <c r="D3496" i="2" a="1"/>
  <c r="D3496" i="2" s="1"/>
  <c r="D3495" i="2" a="1"/>
  <c r="D3495" i="2" s="1"/>
  <c r="D3494" i="2" a="1"/>
  <c r="D3494" i="2"/>
  <c r="D3493" i="2" a="1"/>
  <c r="D3493" i="2" s="1"/>
  <c r="D3492" i="2" a="1"/>
  <c r="D3492" i="2" s="1"/>
  <c r="D3491" i="2" a="1"/>
  <c r="D3491" i="2"/>
  <c r="D3490" i="2" a="1"/>
  <c r="D3490" i="2"/>
  <c r="D3489" i="2" a="1"/>
  <c r="D3489" i="2" s="1"/>
  <c r="D3488" i="2" a="1"/>
  <c r="D3488" i="2"/>
  <c r="D3487" i="2" a="1"/>
  <c r="D3487" i="2" s="1"/>
  <c r="D3486" i="2" a="1"/>
  <c r="D3486" i="2" s="1"/>
  <c r="D3485" i="2" a="1"/>
  <c r="D3485" i="2"/>
  <c r="D3484" i="2" a="1"/>
  <c r="D3484" i="2" s="1"/>
  <c r="D3483" i="2" a="1"/>
  <c r="D3483" i="2" s="1"/>
  <c r="D3482" i="2" a="1"/>
  <c r="D3482" i="2"/>
  <c r="D3481" i="2" a="1"/>
  <c r="D3481" i="2"/>
  <c r="D3480" i="2" a="1"/>
  <c r="D3480" i="2" s="1"/>
  <c r="D3479" i="2" a="1"/>
  <c r="D3479" i="2"/>
  <c r="D3478" i="2" a="1"/>
  <c r="D3478" i="2" s="1"/>
  <c r="D3477" i="2" a="1"/>
  <c r="D3477" i="2" s="1"/>
  <c r="D3476" i="2" a="1"/>
  <c r="D3476" i="2"/>
  <c r="D3475" i="2" a="1"/>
  <c r="D3475" i="2"/>
  <c r="D3474" i="2" a="1"/>
  <c r="D3474" i="2" s="1"/>
  <c r="D3473" i="2" a="1"/>
  <c r="D3473" i="2"/>
  <c r="D3472" i="2" a="1"/>
  <c r="D3472" i="2" s="1"/>
  <c r="D3471" i="2" a="1"/>
  <c r="D3471" i="2" s="1"/>
  <c r="D3470" i="2" a="1"/>
  <c r="D3470" i="2"/>
  <c r="D3469" i="2" a="1"/>
  <c r="D3469" i="2"/>
  <c r="D3468" i="2" a="1"/>
  <c r="D3468" i="2" s="1"/>
  <c r="D3467" i="2" a="1"/>
  <c r="D3467" i="2"/>
  <c r="D3466" i="2" a="1"/>
  <c r="D3466" i="2" s="1"/>
  <c r="D3465" i="2" a="1"/>
  <c r="D3465" i="2" s="1"/>
  <c r="D3464" i="2" a="1"/>
  <c r="D3464" i="2"/>
  <c r="D3463" i="2" a="1"/>
  <c r="D3463" i="2"/>
  <c r="D3462" i="2" a="1"/>
  <c r="D3462" i="2" s="1"/>
  <c r="D3461" i="2" a="1"/>
  <c r="D3461" i="2"/>
  <c r="D3460" i="2" a="1"/>
  <c r="D3460" i="2" s="1"/>
  <c r="D3459" i="2" a="1"/>
  <c r="D3459" i="2" s="1"/>
  <c r="D3458" i="2" a="1"/>
  <c r="D3458" i="2"/>
  <c r="D3457" i="2" a="1"/>
  <c r="D3457" i="2"/>
  <c r="D3456" i="2" a="1"/>
  <c r="D3456" i="2" s="1"/>
  <c r="D3455" i="2" a="1"/>
  <c r="D3455" i="2"/>
  <c r="D3454" i="2" a="1"/>
  <c r="D3454" i="2" s="1"/>
  <c r="D3453" i="2" a="1"/>
  <c r="D3453" i="2" s="1"/>
  <c r="D3452" i="2" a="1"/>
  <c r="D3452" i="2"/>
  <c r="D3451" i="2" a="1"/>
  <c r="D3451" i="2"/>
  <c r="D3450" i="2" a="1"/>
  <c r="D3450" i="2" s="1"/>
  <c r="D3449" i="2" a="1"/>
  <c r="D3449" i="2"/>
  <c r="D3448" i="2" a="1"/>
  <c r="D3448" i="2" s="1"/>
  <c r="D3447" i="2" a="1"/>
  <c r="D3447" i="2" s="1"/>
  <c r="D3446" i="2" a="1"/>
  <c r="D3446" i="2"/>
  <c r="D3445" i="2" a="1"/>
  <c r="D3445" i="2"/>
  <c r="D3444" i="2" a="1"/>
  <c r="D3444" i="2" s="1"/>
  <c r="D3443" i="2" a="1"/>
  <c r="D3443" i="2"/>
  <c r="D3442" i="2" a="1"/>
  <c r="D3442" i="2" s="1"/>
  <c r="D3441" i="2" a="1"/>
  <c r="D3441" i="2" s="1"/>
  <c r="D3440" i="2" a="1"/>
  <c r="D3440" i="2"/>
  <c r="D3439" i="2" a="1"/>
  <c r="D3439" i="2"/>
  <c r="D3438" i="2" a="1"/>
  <c r="D3438" i="2" s="1"/>
  <c r="D3437" i="2" a="1"/>
  <c r="D3437" i="2"/>
  <c r="D3436" i="2" a="1"/>
  <c r="D3436" i="2" s="1"/>
  <c r="D3435" i="2" a="1"/>
  <c r="D3435" i="2" s="1"/>
  <c r="D3434" i="2" a="1"/>
  <c r="D3434" i="2"/>
  <c r="D3433" i="2" a="1"/>
  <c r="D3433" i="2"/>
  <c r="D3432" i="2" a="1"/>
  <c r="D3432" i="2" s="1"/>
  <c r="D3431" i="2" a="1"/>
  <c r="D3431" i="2"/>
  <c r="D3430" i="2" a="1"/>
  <c r="D3430" i="2" s="1"/>
  <c r="D3429" i="2" a="1"/>
  <c r="D3429" i="2" s="1"/>
  <c r="D3428" i="2" a="1"/>
  <c r="D3428" i="2"/>
  <c r="D3427" i="2" a="1"/>
  <c r="D3427" i="2"/>
  <c r="D3426" i="2" a="1"/>
  <c r="D3426" i="2" s="1"/>
  <c r="D3425" i="2" a="1"/>
  <c r="D3425" i="2"/>
  <c r="D3424" i="2" a="1"/>
  <c r="D3424" i="2"/>
  <c r="D3423" i="2" a="1"/>
  <c r="D3423" i="2" s="1"/>
  <c r="D3422" i="2" a="1"/>
  <c r="D3422" i="2"/>
  <c r="D3421" i="2" a="1"/>
  <c r="D3421" i="2" s="1"/>
  <c r="D3420" i="2" a="1"/>
  <c r="D3420" i="2" s="1"/>
  <c r="D3419" i="2" a="1"/>
  <c r="D3419" i="2"/>
  <c r="D3418" i="2" a="1"/>
  <c r="D3418" i="2" s="1"/>
  <c r="D3417" i="2" a="1"/>
  <c r="D3417" i="2" s="1"/>
  <c r="D3416" i="2" a="1"/>
  <c r="D3416" i="2"/>
  <c r="D3415" i="2" a="1"/>
  <c r="D3415" i="2"/>
  <c r="D3414" i="2" a="1"/>
  <c r="D3414" i="2" s="1"/>
  <c r="D3413" i="2" a="1"/>
  <c r="D3413" i="2"/>
  <c r="D3412" i="2" a="1"/>
  <c r="D3412" i="2" s="1"/>
  <c r="D3411" i="2" a="1"/>
  <c r="D3411" i="2" s="1"/>
  <c r="D3410" i="2" a="1"/>
  <c r="D3410" i="2"/>
  <c r="D3409" i="2" a="1"/>
  <c r="D3409" i="2" s="1"/>
  <c r="D3408" i="2" a="1"/>
  <c r="D3408" i="2" s="1"/>
  <c r="D3407" i="2" a="1"/>
  <c r="D3407" i="2"/>
  <c r="D3406" i="2" a="1"/>
  <c r="D3406" i="2"/>
  <c r="D3405" i="2" a="1"/>
  <c r="D3405" i="2" s="1"/>
  <c r="D3404" i="2" a="1"/>
  <c r="D3404" i="2"/>
  <c r="D3403" i="2" a="1"/>
  <c r="D3403" i="2" s="1"/>
  <c r="D3402" i="2" a="1"/>
  <c r="D3402" i="2" s="1"/>
  <c r="D3401" i="2" a="1"/>
  <c r="D3401" i="2"/>
  <c r="D3400" i="2" a="1"/>
  <c r="D3400" i="2" s="1"/>
  <c r="D3399" i="2" a="1"/>
  <c r="D3399" i="2" s="1"/>
  <c r="D3398" i="2" a="1"/>
  <c r="D3398" i="2"/>
  <c r="D3397" i="2" a="1"/>
  <c r="D3397" i="2"/>
  <c r="D3396" i="2" a="1"/>
  <c r="D3396" i="2" s="1"/>
  <c r="D3395" i="2" a="1"/>
  <c r="D3395" i="2"/>
  <c r="D3394" i="2" a="1"/>
  <c r="D3394" i="2" s="1"/>
  <c r="D3393" i="2" a="1"/>
  <c r="D3393" i="2" s="1"/>
  <c r="D3392" i="2" a="1"/>
  <c r="D3392" i="2"/>
  <c r="D3391" i="2" a="1"/>
  <c r="D3391" i="2"/>
  <c r="D3390" i="2" a="1"/>
  <c r="D3390" i="2" s="1"/>
  <c r="D3389" i="2" a="1"/>
  <c r="D3389" i="2"/>
  <c r="D3388" i="2" a="1"/>
  <c r="D3388" i="2"/>
  <c r="D3387" i="2" a="1"/>
  <c r="D3387" i="2" s="1"/>
  <c r="D3386" i="2" a="1"/>
  <c r="D3386" i="2"/>
  <c r="D3385" i="2" a="1"/>
  <c r="D3385" i="2" s="1"/>
  <c r="D3384" i="2" a="1"/>
  <c r="D3384" i="2" s="1"/>
  <c r="D3383" i="2" a="1"/>
  <c r="D3383" i="2"/>
  <c r="D3382" i="2" a="1"/>
  <c r="D3382" i="2" s="1"/>
  <c r="D3381" i="2" a="1"/>
  <c r="D3381" i="2" s="1"/>
  <c r="D3380" i="2" a="1"/>
  <c r="D3380" i="2"/>
  <c r="D3379" i="2" a="1"/>
  <c r="D3379" i="2"/>
  <c r="D3378" i="2" a="1"/>
  <c r="D3378" i="2" s="1"/>
  <c r="D3377" i="2" a="1"/>
  <c r="D3377" i="2"/>
  <c r="D3376" i="2" a="1"/>
  <c r="D3376" i="2" s="1"/>
  <c r="D3375" i="2" a="1"/>
  <c r="D3375" i="2" s="1"/>
  <c r="D3374" i="2" a="1"/>
  <c r="D3374" i="2"/>
  <c r="D3373" i="2" a="1"/>
  <c r="D3373" i="2" s="1"/>
  <c r="D3372" i="2" a="1"/>
  <c r="D3372" i="2" s="1"/>
  <c r="D3371" i="2" a="1"/>
  <c r="D3371" i="2"/>
  <c r="D3370" i="2" a="1"/>
  <c r="D3370" i="2"/>
  <c r="D3369" i="2" a="1"/>
  <c r="D3369" i="2" s="1"/>
  <c r="D3368" i="2" a="1"/>
  <c r="D3368" i="2"/>
  <c r="D3367" i="2" a="1"/>
  <c r="D3367" i="2" s="1"/>
  <c r="D3366" i="2" a="1"/>
  <c r="D3366" i="2" s="1"/>
  <c r="D3365" i="2" a="1"/>
  <c r="D3365" i="2"/>
  <c r="D3364" i="2" a="1"/>
  <c r="D3364" i="2" s="1"/>
  <c r="D3363" i="2" a="1"/>
  <c r="D3363" i="2" s="1"/>
  <c r="D3362" i="2" a="1"/>
  <c r="D3362" i="2"/>
  <c r="D3361" i="2" a="1"/>
  <c r="D3361" i="2"/>
  <c r="D3360" i="2" a="1"/>
  <c r="D3360" i="2" s="1"/>
  <c r="D3359" i="2" a="1"/>
  <c r="D3359" i="2"/>
  <c r="D3358" i="2" a="1"/>
  <c r="D3358" i="2" s="1"/>
  <c r="D3357" i="2" a="1"/>
  <c r="D3357" i="2" s="1"/>
  <c r="D3356" i="2" a="1"/>
  <c r="D3356" i="2"/>
  <c r="D3355" i="2" a="1"/>
  <c r="D3355" i="2"/>
  <c r="D3354" i="2" a="1"/>
  <c r="D3354" i="2" s="1"/>
  <c r="D3353" i="2" a="1"/>
  <c r="D3353" i="2"/>
  <c r="D3352" i="2" a="1"/>
  <c r="D3352" i="2"/>
  <c r="D3351" i="2" a="1"/>
  <c r="D3351" i="2" s="1"/>
  <c r="D3350" i="2" a="1"/>
  <c r="D3350" i="2"/>
  <c r="D3349" i="2" a="1"/>
  <c r="D3349" i="2" s="1"/>
  <c r="D3348" i="2" a="1"/>
  <c r="D3348" i="2" s="1"/>
  <c r="D3347" i="2" a="1"/>
  <c r="D3347" i="2"/>
  <c r="D3346" i="2" a="1"/>
  <c r="D3346" i="2" s="1"/>
  <c r="D3345" i="2" a="1"/>
  <c r="D3345" i="2" s="1"/>
  <c r="D3344" i="2" a="1"/>
  <c r="D3344" i="2"/>
  <c r="D3343" i="2" a="1"/>
  <c r="D3343" i="2"/>
  <c r="D3342" i="2" a="1"/>
  <c r="D3342" i="2" s="1"/>
  <c r="D3341" i="2" a="1"/>
  <c r="D3341" i="2"/>
  <c r="D3340" i="2" a="1"/>
  <c r="D3340" i="2" s="1"/>
  <c r="D3339" i="2" a="1"/>
  <c r="D3339" i="2" s="1"/>
  <c r="D3338" i="2" a="1"/>
  <c r="D3338" i="2"/>
  <c r="D3337" i="2" a="1"/>
  <c r="D3337" i="2" s="1"/>
  <c r="D3336" i="2" a="1"/>
  <c r="D3336" i="2" s="1"/>
  <c r="D3335" i="2" a="1"/>
  <c r="D3335" i="2"/>
  <c r="D3334" i="2" a="1"/>
  <c r="D3334" i="2"/>
  <c r="D3333" i="2" a="1"/>
  <c r="D3333" i="2" s="1"/>
  <c r="D3332" i="2" a="1"/>
  <c r="D3332" i="2"/>
  <c r="D3331" i="2" a="1"/>
  <c r="D3331" i="2" s="1"/>
  <c r="D3330" i="2" a="1"/>
  <c r="D3330" i="2" s="1"/>
  <c r="D3329" i="2" a="1"/>
  <c r="D3329" i="2"/>
  <c r="D3328" i="2" a="1"/>
  <c r="D3328" i="2" s="1"/>
  <c r="D3327" i="2" a="1"/>
  <c r="D3327" i="2" s="1"/>
  <c r="D3326" i="2" a="1"/>
  <c r="D3326" i="2"/>
  <c r="D3325" i="2" a="1"/>
  <c r="D3325" i="2"/>
  <c r="D3324" i="2" a="1"/>
  <c r="D3324" i="2" s="1"/>
  <c r="D3323" i="2" a="1"/>
  <c r="D3323" i="2"/>
  <c r="D3322" i="2" a="1"/>
  <c r="D3322" i="2" s="1"/>
  <c r="D3321" i="2" a="1"/>
  <c r="D3321" i="2" s="1"/>
  <c r="D3320" i="2" a="1"/>
  <c r="D3320" i="2"/>
  <c r="D3319" i="2" a="1"/>
  <c r="D3319" i="2"/>
  <c r="D3318" i="2" a="1"/>
  <c r="D3318" i="2" s="1"/>
  <c r="D3317" i="2" a="1"/>
  <c r="D3317" i="2"/>
  <c r="D3316" i="2" a="1"/>
  <c r="D3316" i="2"/>
  <c r="D3315" i="2" a="1"/>
  <c r="D3315" i="2" s="1"/>
  <c r="D3314" i="2" a="1"/>
  <c r="D3314" i="2"/>
  <c r="D3313" i="2" a="1"/>
  <c r="D3313" i="2" s="1"/>
  <c r="D3312" i="2" a="1"/>
  <c r="D3312" i="2" s="1"/>
  <c r="D3311" i="2" a="1"/>
  <c r="D3311" i="2"/>
  <c r="D3310" i="2" a="1"/>
  <c r="D3310" i="2" s="1"/>
  <c r="D3309" i="2" a="1"/>
  <c r="D3309" i="2" s="1"/>
  <c r="D3308" i="2" a="1"/>
  <c r="D3308" i="2"/>
  <c r="D3307" i="2" a="1"/>
  <c r="D3307" i="2"/>
  <c r="D3306" i="2" a="1"/>
  <c r="D3306" i="2" s="1"/>
  <c r="D3305" i="2" a="1"/>
  <c r="D3305" i="2"/>
  <c r="D3304" i="2" a="1"/>
  <c r="D3304" i="2" s="1"/>
  <c r="D3303" i="2" a="1"/>
  <c r="D3303" i="2" s="1"/>
  <c r="D3302" i="2" a="1"/>
  <c r="D3302" i="2"/>
  <c r="D3301" i="2" a="1"/>
  <c r="D3301" i="2" s="1"/>
  <c r="D3300" i="2" a="1"/>
  <c r="D3300" i="2" s="1"/>
  <c r="D3299" i="2" a="1"/>
  <c r="D3299" i="2"/>
  <c r="D3298" i="2" a="1"/>
  <c r="D3298" i="2"/>
  <c r="D3297" i="2" a="1"/>
  <c r="D3297" i="2" s="1"/>
  <c r="D3296" i="2" a="1"/>
  <c r="D3296" i="2"/>
  <c r="D3295" i="2" a="1"/>
  <c r="D3295" i="2" s="1"/>
  <c r="D3294" i="2" a="1"/>
  <c r="D3294" i="2" s="1"/>
  <c r="D3293" i="2" a="1"/>
  <c r="D3293" i="2"/>
  <c r="D3292" i="2" a="1"/>
  <c r="D3292" i="2" s="1"/>
  <c r="D3291" i="2" a="1"/>
  <c r="D3291" i="2" s="1"/>
  <c r="D3290" i="2" a="1"/>
  <c r="D3290" i="2"/>
  <c r="D3289" i="2" a="1"/>
  <c r="D3289" i="2"/>
  <c r="D3288" i="2" a="1"/>
  <c r="D3288" i="2" s="1"/>
  <c r="D3287" i="2" a="1"/>
  <c r="D3287" i="2"/>
  <c r="D3286" i="2" a="1"/>
  <c r="D3286" i="2" s="1"/>
  <c r="D3285" i="2" a="1"/>
  <c r="D3285" i="2" s="1"/>
  <c r="D3284" i="2" a="1"/>
  <c r="D3284" i="2"/>
  <c r="D3283" i="2" a="1"/>
  <c r="D3283" i="2"/>
  <c r="D3282" i="2" a="1"/>
  <c r="D3282" i="2" s="1"/>
  <c r="D3281" i="2" a="1"/>
  <c r="D3281" i="2"/>
  <c r="D3280" i="2" a="1"/>
  <c r="D3280" i="2"/>
  <c r="D3279" i="2" a="1"/>
  <c r="D3279" i="2" s="1"/>
  <c r="D3278" i="2" a="1"/>
  <c r="D3278" i="2"/>
  <c r="D3277" i="2" a="1"/>
  <c r="D3277" i="2" s="1"/>
  <c r="D3276" i="2" a="1"/>
  <c r="D3276" i="2" s="1"/>
  <c r="D3275" i="2" a="1"/>
  <c r="D3275" i="2"/>
  <c r="D3274" i="2" a="1"/>
  <c r="D3274" i="2" s="1"/>
  <c r="D3273" i="2" a="1"/>
  <c r="D3273" i="2" s="1"/>
  <c r="D3272" i="2" a="1"/>
  <c r="D3272" i="2"/>
  <c r="D3271" i="2" a="1"/>
  <c r="D3271" i="2"/>
  <c r="D3270" i="2" a="1"/>
  <c r="D3270" i="2" s="1"/>
  <c r="D3269" i="2" a="1"/>
  <c r="D3269" i="2"/>
  <c r="D3268" i="2" a="1"/>
  <c r="D3268" i="2" s="1"/>
  <c r="D3267" i="2" a="1"/>
  <c r="D3267" i="2" s="1"/>
  <c r="D3266" i="2" a="1"/>
  <c r="D3266" i="2"/>
  <c r="D3265" i="2" a="1"/>
  <c r="D3265" i="2" s="1"/>
  <c r="D3264" i="2" a="1"/>
  <c r="D3264" i="2" s="1"/>
  <c r="D3263" i="2" a="1"/>
  <c r="D3263" i="2"/>
  <c r="D3262" i="2" a="1"/>
  <c r="D3262" i="2"/>
  <c r="D3261" i="2" a="1"/>
  <c r="D3261" i="2" s="1"/>
  <c r="D3260" i="2" a="1"/>
  <c r="D3260" i="2"/>
  <c r="D3259" i="2" a="1"/>
  <c r="D3259" i="2" s="1"/>
  <c r="D3258" i="2" a="1"/>
  <c r="D3258" i="2" s="1"/>
  <c r="D3257" i="2" a="1"/>
  <c r="D3257" i="2"/>
  <c r="D3256" i="2" a="1"/>
  <c r="D3256" i="2" s="1"/>
  <c r="D3255" i="2" a="1"/>
  <c r="D3255" i="2" s="1"/>
  <c r="D3254" i="2" a="1"/>
  <c r="D3254" i="2"/>
  <c r="D3253" i="2" a="1"/>
  <c r="D3253" i="2"/>
  <c r="D3252" i="2" a="1"/>
  <c r="D3252" i="2" s="1"/>
  <c r="D3251" i="2" a="1"/>
  <c r="D3251" i="2"/>
  <c r="D3250" i="2" a="1"/>
  <c r="D3250" i="2" s="1"/>
  <c r="D3249" i="2" a="1"/>
  <c r="D3249" i="2" s="1"/>
  <c r="D3248" i="2" a="1"/>
  <c r="D3248" i="2"/>
  <c r="D3247" i="2" a="1"/>
  <c r="D3247" i="2"/>
  <c r="D3246" i="2" a="1"/>
  <c r="D3246" i="2" s="1"/>
  <c r="D3245" i="2" a="1"/>
  <c r="D3245" i="2"/>
  <c r="D3244" i="2" a="1"/>
  <c r="D3244" i="2"/>
  <c r="D3243" i="2" a="1"/>
  <c r="D3243" i="2" s="1"/>
  <c r="D3242" i="2" a="1"/>
  <c r="D3242" i="2"/>
  <c r="D3241" i="2" a="1"/>
  <c r="D3241" i="2" s="1"/>
  <c r="D3240" i="2" a="1"/>
  <c r="D3240" i="2" s="1"/>
  <c r="D3239" i="2" a="1"/>
  <c r="D3239" i="2"/>
  <c r="D3238" i="2" a="1"/>
  <c r="D3238" i="2" s="1"/>
  <c r="D3237" i="2" a="1"/>
  <c r="D3237" i="2" s="1"/>
  <c r="D3236" i="2" a="1"/>
  <c r="D3236" i="2"/>
  <c r="D3235" i="2" a="1"/>
  <c r="D3235" i="2"/>
  <c r="D3234" i="2" a="1"/>
  <c r="D3234" i="2" s="1"/>
  <c r="D3233" i="2" a="1"/>
  <c r="D3233" i="2"/>
  <c r="D3232" i="2" a="1"/>
  <c r="D3232" i="2" s="1"/>
  <c r="D3231" i="2" a="1"/>
  <c r="D3231" i="2" s="1"/>
  <c r="D3230" i="2" a="1"/>
  <c r="D3230" i="2"/>
  <c r="D3229" i="2" a="1"/>
  <c r="D3229" i="2" s="1"/>
  <c r="D3228" i="2" a="1"/>
  <c r="D3228" i="2" s="1"/>
  <c r="D3227" i="2" a="1"/>
  <c r="D3227" i="2"/>
  <c r="D3226" i="2" a="1"/>
  <c r="D3226" i="2"/>
  <c r="D3225" i="2" a="1"/>
  <c r="D3225" i="2" s="1"/>
  <c r="D3224" i="2" a="1"/>
  <c r="D3224" i="2"/>
  <c r="D3223" i="2" a="1"/>
  <c r="D3223" i="2" s="1"/>
  <c r="D3222" i="2" a="1"/>
  <c r="D3222" i="2" s="1"/>
  <c r="D3221" i="2" a="1"/>
  <c r="D3221" i="2"/>
  <c r="D3220" i="2" a="1"/>
  <c r="D3220" i="2" s="1"/>
  <c r="D3219" i="2" a="1"/>
  <c r="D3219" i="2" s="1"/>
  <c r="D3218" i="2" a="1"/>
  <c r="D3218" i="2"/>
  <c r="D3217" i="2" a="1"/>
  <c r="D3217" i="2"/>
  <c r="D3216" i="2" a="1"/>
  <c r="D3216" i="2" s="1"/>
  <c r="D3215" i="2" a="1"/>
  <c r="D3215" i="2"/>
  <c r="D3214" i="2" a="1"/>
  <c r="D3214" i="2" s="1"/>
  <c r="D3213" i="2" a="1"/>
  <c r="D3213" i="2" s="1"/>
  <c r="D3212" i="2" a="1"/>
  <c r="D3212" i="2"/>
  <c r="D3211" i="2" a="1"/>
  <c r="D3211" i="2"/>
  <c r="D3210" i="2" a="1"/>
  <c r="D3210" i="2" s="1"/>
  <c r="D3209" i="2" a="1"/>
  <c r="D3209" i="2"/>
  <c r="D3208" i="2" a="1"/>
  <c r="D3208" i="2"/>
  <c r="D3207" i="2" a="1"/>
  <c r="D3207" i="2" s="1"/>
  <c r="D3206" i="2" a="1"/>
  <c r="D3206" i="2"/>
  <c r="D3205" i="2" a="1"/>
  <c r="D3205" i="2" s="1"/>
  <c r="D3204" i="2" a="1"/>
  <c r="D3204" i="2" s="1"/>
  <c r="D3203" i="2" a="1"/>
  <c r="D3203" i="2"/>
  <c r="D3202" i="2" a="1"/>
  <c r="D3202" i="2" s="1"/>
  <c r="D3201" i="2" a="1"/>
  <c r="D3201" i="2" s="1"/>
  <c r="D3200" i="2" a="1"/>
  <c r="D3200" i="2"/>
  <c r="D3199" i="2" a="1"/>
  <c r="D3199" i="2"/>
  <c r="D3198" i="2" a="1"/>
  <c r="D3198" i="2" s="1"/>
  <c r="D3197" i="2" a="1"/>
  <c r="D3197" i="2"/>
  <c r="D3196" i="2" a="1"/>
  <c r="D3196" i="2" s="1"/>
  <c r="D3195" i="2" a="1"/>
  <c r="D3195" i="2" s="1"/>
  <c r="D3194" i="2" a="1"/>
  <c r="D3194" i="2"/>
  <c r="D3193" i="2" a="1"/>
  <c r="D3193" i="2" s="1"/>
  <c r="D3192" i="2" a="1"/>
  <c r="D3192" i="2" s="1"/>
  <c r="D3191" i="2" a="1"/>
  <c r="D3191" i="2"/>
  <c r="D3190" i="2" a="1"/>
  <c r="D3190" i="2"/>
  <c r="D3189" i="2" a="1"/>
  <c r="D3189" i="2" s="1"/>
  <c r="D3188" i="2" a="1"/>
  <c r="D3188" i="2"/>
  <c r="D3187" i="2" a="1"/>
  <c r="D3187" i="2" s="1"/>
  <c r="D3186" i="2" a="1"/>
  <c r="D3186" i="2" s="1"/>
  <c r="D3185" i="2" a="1"/>
  <c r="D3185" i="2"/>
  <c r="D3184" i="2" a="1"/>
  <c r="D3184" i="2" s="1"/>
  <c r="D3183" i="2" a="1"/>
  <c r="D3183" i="2" s="1"/>
  <c r="D3182" i="2" a="1"/>
  <c r="D3182" i="2"/>
  <c r="D3181" i="2" a="1"/>
  <c r="D3181" i="2"/>
  <c r="D3180" i="2" a="1"/>
  <c r="D3180" i="2" s="1"/>
  <c r="D3179" i="2" a="1"/>
  <c r="D3179" i="2"/>
  <c r="D3178" i="2" a="1"/>
  <c r="D3178" i="2" s="1"/>
  <c r="D3177" i="2" a="1"/>
  <c r="D3177" i="2" s="1"/>
  <c r="D3176" i="2" a="1"/>
  <c r="D3176" i="2"/>
  <c r="D3175" i="2" a="1"/>
  <c r="D3175" i="2"/>
  <c r="D3174" i="2" a="1"/>
  <c r="D3174" i="2" s="1"/>
  <c r="D3173" i="2" a="1"/>
  <c r="D3173" i="2"/>
  <c r="D3172" i="2" a="1"/>
  <c r="D3172" i="2"/>
  <c r="D3171" i="2" a="1"/>
  <c r="D3171" i="2" s="1"/>
  <c r="D3170" i="2" a="1"/>
  <c r="D3170" i="2"/>
  <c r="D3169" i="2" a="1"/>
  <c r="D3169" i="2" s="1"/>
  <c r="D3168" i="2" a="1"/>
  <c r="D3168" i="2" s="1"/>
  <c r="D3167" i="2" a="1"/>
  <c r="D3167" i="2"/>
  <c r="D3166" i="2" a="1"/>
  <c r="D3166" i="2" s="1"/>
  <c r="D3165" i="2" a="1"/>
  <c r="D3165" i="2" s="1"/>
  <c r="D3164" i="2" a="1"/>
  <c r="D3164" i="2"/>
  <c r="D3163" i="2" a="1"/>
  <c r="D3163" i="2"/>
  <c r="D3162" i="2" a="1"/>
  <c r="D3162" i="2" s="1"/>
  <c r="D3161" i="2" a="1"/>
  <c r="D3161" i="2"/>
  <c r="D3160" i="2" a="1"/>
  <c r="D3160" i="2" s="1"/>
  <c r="D3159" i="2" a="1"/>
  <c r="D3159" i="2" s="1"/>
  <c r="D3158" i="2" a="1"/>
  <c r="D3158" i="2"/>
  <c r="D3157" i="2" a="1"/>
  <c r="D3157" i="2" s="1"/>
  <c r="D3156" i="2" a="1"/>
  <c r="D3156" i="2" s="1"/>
  <c r="D3155" i="2" a="1"/>
  <c r="D3155" i="2"/>
  <c r="D3154" i="2" a="1"/>
  <c r="D3154" i="2"/>
  <c r="D3153" i="2" a="1"/>
  <c r="D3153" i="2" s="1"/>
  <c r="D3152" i="2" a="1"/>
  <c r="D3152" i="2"/>
  <c r="D3151" i="2" a="1"/>
  <c r="D3151" i="2" s="1"/>
  <c r="D3150" i="2" a="1"/>
  <c r="D3150" i="2" s="1"/>
  <c r="D3149" i="2" a="1"/>
  <c r="D3149" i="2"/>
  <c r="D3148" i="2" a="1"/>
  <c r="D3148" i="2" s="1"/>
  <c r="D3147" i="2" a="1"/>
  <c r="D3147" i="2" s="1"/>
  <c r="D3146" i="2" a="1"/>
  <c r="D3146" i="2"/>
  <c r="D3145" i="2" a="1"/>
  <c r="D3145" i="2"/>
  <c r="D3144" i="2" a="1"/>
  <c r="D3144" i="2" s="1"/>
  <c r="D3143" i="2" a="1"/>
  <c r="D3143" i="2"/>
  <c r="D3142" i="2" a="1"/>
  <c r="D3142" i="2" s="1"/>
  <c r="D3141" i="2" a="1"/>
  <c r="D3141" i="2" s="1"/>
  <c r="D3140" i="2" a="1"/>
  <c r="D3140" i="2"/>
  <c r="D3139" i="2" a="1"/>
  <c r="D3139" i="2" s="1"/>
  <c r="D3138" i="2" a="1"/>
  <c r="D3138" i="2" s="1"/>
  <c r="D3137" i="2" a="1"/>
  <c r="D3137" i="2"/>
  <c r="D3136" i="2" a="1"/>
  <c r="D3136" i="2"/>
  <c r="D3135" i="2" a="1"/>
  <c r="D3135" i="2" s="1"/>
  <c r="D3134" i="2" a="1"/>
  <c r="D3134" i="2"/>
  <c r="D3133" i="2" a="1"/>
  <c r="D3133" i="2" s="1"/>
  <c r="D3132" i="2" a="1"/>
  <c r="D3132" i="2" s="1"/>
  <c r="D3131" i="2" a="1"/>
  <c r="D3131" i="2"/>
  <c r="D3130" i="2" a="1"/>
  <c r="D3130" i="2" s="1"/>
  <c r="D3129" i="2" a="1"/>
  <c r="D3129" i="2" s="1"/>
  <c r="D3128" i="2" a="1"/>
  <c r="D3128" i="2"/>
  <c r="D3127" i="2" a="1"/>
  <c r="D3127" i="2"/>
  <c r="D3126" i="2" a="1"/>
  <c r="D3126" i="2" s="1"/>
  <c r="D3125" i="2" a="1"/>
  <c r="D3125" i="2"/>
  <c r="D3124" i="2" a="1"/>
  <c r="D3124" i="2" s="1"/>
  <c r="D3123" i="2" a="1"/>
  <c r="D3123" i="2" s="1"/>
  <c r="D3122" i="2" a="1"/>
  <c r="D3122" i="2"/>
  <c r="D3121" i="2" a="1"/>
  <c r="D3121" i="2" s="1"/>
  <c r="D3120" i="2" a="1"/>
  <c r="D3120" i="2" s="1"/>
  <c r="D3119" i="2" a="1"/>
  <c r="D3119" i="2"/>
  <c r="D3118" i="2" a="1"/>
  <c r="D3118" i="2"/>
  <c r="D3117" i="2" a="1"/>
  <c r="D3117" i="2" s="1"/>
  <c r="D3116" i="2" a="1"/>
  <c r="D3116" i="2"/>
  <c r="D3115" i="2" a="1"/>
  <c r="D3115" i="2" s="1"/>
  <c r="D3114" i="2" a="1"/>
  <c r="D3114" i="2" s="1"/>
  <c r="D3113" i="2" a="1"/>
  <c r="D3113" i="2"/>
  <c r="D3112" i="2" a="1"/>
  <c r="D3112" i="2" s="1"/>
  <c r="D3111" i="2" a="1"/>
  <c r="D3111" i="2" s="1"/>
  <c r="D3110" i="2" a="1"/>
  <c r="D3110" i="2"/>
  <c r="D3109" i="2" a="1"/>
  <c r="D3109" i="2"/>
  <c r="D3108" i="2" a="1"/>
  <c r="D3108" i="2" s="1"/>
  <c r="D3107" i="2" a="1"/>
  <c r="D3107" i="2"/>
  <c r="D3106" i="2" a="1"/>
  <c r="D3106" i="2" s="1"/>
  <c r="D3105" i="2" a="1"/>
  <c r="D3105" i="2" s="1"/>
  <c r="D3104" i="2" a="1"/>
  <c r="D3104" i="2"/>
  <c r="D3103" i="2" a="1"/>
  <c r="D3103" i="2"/>
  <c r="D3102" i="2" a="1"/>
  <c r="D3102" i="2" s="1"/>
  <c r="D3101" i="2" a="1"/>
  <c r="D3101" i="2"/>
  <c r="D3100" i="2" a="1"/>
  <c r="D3100" i="2"/>
  <c r="D3099" i="2" a="1"/>
  <c r="D3099" i="2" s="1"/>
  <c r="D3098" i="2" a="1"/>
  <c r="D3098" i="2"/>
  <c r="D3097" i="2" a="1"/>
  <c r="D3097" i="2" s="1"/>
  <c r="D3096" i="2" a="1"/>
  <c r="D3096" i="2" s="1"/>
  <c r="D3095" i="2" a="1"/>
  <c r="D3095" i="2"/>
  <c r="D3094" i="2" a="1"/>
  <c r="D3094" i="2" s="1"/>
  <c r="D3093" i="2" a="1"/>
  <c r="D3093" i="2" s="1"/>
  <c r="D3092" i="2" a="1"/>
  <c r="D3092" i="2"/>
  <c r="D3091" i="2" a="1"/>
  <c r="D3091" i="2"/>
  <c r="D3090" i="2" a="1"/>
  <c r="D3090" i="2" s="1"/>
  <c r="D3089" i="2" a="1"/>
  <c r="D3089" i="2"/>
  <c r="D3088" i="2" a="1"/>
  <c r="D3088" i="2" s="1"/>
  <c r="D3087" i="2" a="1"/>
  <c r="D3087" i="2" s="1"/>
  <c r="D3086" i="2" a="1"/>
  <c r="D3086" i="2"/>
  <c r="D3085" i="2" a="1"/>
  <c r="D3085" i="2" s="1"/>
  <c r="D3084" i="2" a="1"/>
  <c r="D3084" i="2" s="1"/>
  <c r="D3083" i="2" a="1"/>
  <c r="D3083" i="2"/>
  <c r="D3082" i="2" a="1"/>
  <c r="D3082" i="2"/>
  <c r="D3081" i="2" a="1"/>
  <c r="D3081" i="2" s="1"/>
  <c r="D3080" i="2" a="1"/>
  <c r="D3080" i="2"/>
  <c r="D3079" i="2" a="1"/>
  <c r="D3079" i="2" s="1"/>
  <c r="D3078" i="2" a="1"/>
  <c r="D3078" i="2" s="1"/>
  <c r="D3077" i="2" a="1"/>
  <c r="D3077" i="2"/>
  <c r="D3076" i="2" a="1"/>
  <c r="D3076" i="2" s="1"/>
  <c r="D3075" i="2" a="1"/>
  <c r="D3075" i="2" s="1"/>
  <c r="D3074" i="2" a="1"/>
  <c r="D3074" i="2"/>
  <c r="D3073" i="2" a="1"/>
  <c r="D3073" i="2"/>
  <c r="D3072" i="2" a="1"/>
  <c r="D3072" i="2" s="1"/>
  <c r="D3071" i="2" a="1"/>
  <c r="D3071" i="2"/>
  <c r="D3070" i="2" a="1"/>
  <c r="D3070" i="2" s="1"/>
  <c r="D3069" i="2" a="1"/>
  <c r="D3069" i="2" s="1"/>
  <c r="D3068" i="2" a="1"/>
  <c r="D3068" i="2"/>
  <c r="D3067" i="2" a="1"/>
  <c r="D3067" i="2"/>
  <c r="D3066" i="2" a="1"/>
  <c r="D3066" i="2" s="1"/>
  <c r="D3065" i="2" a="1"/>
  <c r="D3065" i="2"/>
  <c r="D3064" i="2" a="1"/>
  <c r="D3064" i="2"/>
  <c r="D3063" i="2" a="1"/>
  <c r="D3063" i="2" s="1"/>
  <c r="D3062" i="2" a="1"/>
  <c r="D3062" i="2"/>
  <c r="D3061" i="2" a="1"/>
  <c r="D3061" i="2" s="1"/>
  <c r="D3060" i="2" a="1"/>
  <c r="D3060" i="2" s="1"/>
  <c r="D3059" i="2" a="1"/>
  <c r="D3059" i="2"/>
  <c r="D3058" i="2" a="1"/>
  <c r="D3058" i="2" s="1"/>
  <c r="D3057" i="2" a="1"/>
  <c r="D3057" i="2" s="1"/>
  <c r="D3056" i="2" a="1"/>
  <c r="D3056" i="2"/>
  <c r="D3055" i="2" a="1"/>
  <c r="D3055" i="2"/>
  <c r="D3054" i="2" a="1"/>
  <c r="D3054" i="2" s="1"/>
  <c r="D3053" i="2" a="1"/>
  <c r="D3053" i="2"/>
  <c r="D3052" i="2" a="1"/>
  <c r="D3052" i="2" s="1"/>
  <c r="D3051" i="2" a="1"/>
  <c r="D3051" i="2" s="1"/>
  <c r="D3050" i="2" a="1"/>
  <c r="D3050" i="2"/>
  <c r="D3049" i="2" a="1"/>
  <c r="D3049" i="2" s="1"/>
  <c r="D3048" i="2" a="1"/>
  <c r="D3048" i="2" s="1"/>
  <c r="D3047" i="2" a="1"/>
  <c r="D3047" i="2"/>
  <c r="D3046" i="2" a="1"/>
  <c r="D3046" i="2"/>
  <c r="D3045" i="2" a="1"/>
  <c r="D3045" i="2" s="1"/>
  <c r="D3044" i="2" a="1"/>
  <c r="D3044" i="2"/>
  <c r="D3043" i="2" a="1"/>
  <c r="D3043" i="2"/>
  <c r="D3042" i="2" a="1"/>
  <c r="D3042" i="2" s="1"/>
  <c r="D3041" i="2" a="1"/>
  <c r="D3041" i="2"/>
  <c r="D3040" i="2" a="1"/>
  <c r="D3040" i="2" s="1"/>
  <c r="D3039" i="2" a="1"/>
  <c r="D3039" i="2" s="1"/>
  <c r="D3038" i="2" a="1"/>
  <c r="D3038" i="2"/>
  <c r="D3037" i="2" a="1"/>
  <c r="D3037" i="2"/>
  <c r="D3036" i="2" a="1"/>
  <c r="D3036" i="2" s="1"/>
  <c r="D3035" i="2" a="1"/>
  <c r="D3035" i="2"/>
  <c r="D3034" i="2" a="1"/>
  <c r="D3034" i="2" s="1"/>
  <c r="D3033" i="2" a="1"/>
  <c r="D3033" i="2" s="1"/>
  <c r="D3032" i="2" a="1"/>
  <c r="D3032" i="2"/>
  <c r="D3031" i="2" a="1"/>
  <c r="D3031" i="2"/>
  <c r="D3030" i="2" a="1"/>
  <c r="D3030" i="2" s="1"/>
  <c r="D3029" i="2" a="1"/>
  <c r="D3029" i="2"/>
  <c r="D3028" i="2" a="1"/>
  <c r="D3028" i="2"/>
  <c r="D3027" i="2" a="1"/>
  <c r="D3027" i="2" s="1"/>
  <c r="D3026" i="2" a="1"/>
  <c r="D3026" i="2"/>
  <c r="D3025" i="2" a="1"/>
  <c r="D3025" i="2" s="1"/>
  <c r="D3024" i="2" a="1"/>
  <c r="D3024" i="2" s="1"/>
  <c r="D3023" i="2" a="1"/>
  <c r="D3023" i="2"/>
  <c r="D3022" i="2" a="1"/>
  <c r="D3022" i="2" s="1"/>
  <c r="D3021" i="2" a="1"/>
  <c r="D3021" i="2" s="1"/>
  <c r="D3020" i="2" a="1"/>
  <c r="D3020" i="2"/>
  <c r="D3019" i="2" a="1"/>
  <c r="D3019" i="2"/>
  <c r="D3018" i="2" a="1"/>
  <c r="D3018" i="2" s="1"/>
  <c r="D3017" i="2" a="1"/>
  <c r="D3017" i="2"/>
  <c r="D3016" i="2" a="1"/>
  <c r="D3016" i="2" s="1"/>
  <c r="D3015" i="2" a="1"/>
  <c r="D3015" i="2" s="1"/>
  <c r="D3014" i="2" a="1"/>
  <c r="D3014" i="2"/>
  <c r="D3013" i="2" a="1"/>
  <c r="D3013" i="2" s="1"/>
  <c r="D3012" i="2" a="1"/>
  <c r="D3012" i="2" s="1"/>
  <c r="D3011" i="2" a="1"/>
  <c r="D3011" i="2"/>
  <c r="D3010" i="2" a="1"/>
  <c r="D3010" i="2"/>
  <c r="D3009" i="2" a="1"/>
  <c r="D3009" i="2" s="1"/>
  <c r="D3008" i="2" a="1"/>
  <c r="D3008" i="2"/>
  <c r="D3007" i="2" a="1"/>
  <c r="D3007" i="2"/>
  <c r="D3006" i="2" a="1"/>
  <c r="D3006" i="2" s="1"/>
  <c r="D3005" i="2" a="1"/>
  <c r="D3005" i="2"/>
  <c r="D3004" i="2" a="1"/>
  <c r="D3004" i="2" s="1"/>
  <c r="D3003" i="2" a="1"/>
  <c r="D3003" i="2" s="1"/>
  <c r="D3002" i="2" a="1"/>
  <c r="D3002" i="2"/>
  <c r="D3001" i="2" a="1"/>
  <c r="D3001" i="2"/>
  <c r="D3000" i="2" a="1"/>
  <c r="D3000" i="2" s="1"/>
  <c r="D2999" i="2" a="1"/>
  <c r="D2999" i="2"/>
  <c r="D2998" i="2" a="1"/>
  <c r="D2998" i="2" s="1"/>
  <c r="D2997" i="2" a="1"/>
  <c r="D2997" i="2" s="1"/>
  <c r="D2996" i="2" a="1"/>
  <c r="D2996" i="2"/>
  <c r="D2995" i="2" a="1"/>
  <c r="D2995" i="2" s="1"/>
  <c r="D2994" i="2" a="1"/>
  <c r="D2994" i="2" s="1"/>
  <c r="D2993" i="2" a="1"/>
  <c r="D2993" i="2"/>
  <c r="D2992" i="2" a="1"/>
  <c r="D2992" i="2"/>
  <c r="D2991" i="2" a="1"/>
  <c r="D2991" i="2" s="1"/>
  <c r="D2990" i="2" a="1"/>
  <c r="D2990" i="2"/>
  <c r="D2989" i="2" a="1"/>
  <c r="D2989" i="2" s="1"/>
  <c r="D2988" i="2" a="1"/>
  <c r="D2988" i="2" s="1"/>
  <c r="D2987" i="2" a="1"/>
  <c r="D2987" i="2"/>
  <c r="D2986" i="2" a="1"/>
  <c r="D2986" i="2" s="1"/>
  <c r="D2985" i="2" a="1"/>
  <c r="D2985" i="2" s="1"/>
  <c r="D2984" i="2" a="1"/>
  <c r="D2984" i="2"/>
  <c r="D2983" i="2" a="1"/>
  <c r="D2983" i="2"/>
  <c r="D2982" i="2" a="1"/>
  <c r="D2982" i="2" s="1"/>
  <c r="D2981" i="2" a="1"/>
  <c r="D2981" i="2"/>
  <c r="D2980" i="2" a="1"/>
  <c r="D2980" i="2" s="1"/>
  <c r="D2979" i="2" a="1"/>
  <c r="D2979" i="2" s="1"/>
  <c r="D2978" i="2" a="1"/>
  <c r="D2978" i="2"/>
  <c r="D2977" i="2" a="1"/>
  <c r="D2977" i="2" s="1"/>
  <c r="D2976" i="2" a="1"/>
  <c r="D2976" i="2" s="1"/>
  <c r="D2975" i="2" a="1"/>
  <c r="D2975" i="2"/>
  <c r="D2974" i="2" a="1"/>
  <c r="D2974" i="2"/>
  <c r="D2973" i="2" a="1"/>
  <c r="D2973" i="2" s="1"/>
  <c r="D2972" i="2" a="1"/>
  <c r="D2972" i="2"/>
  <c r="D2971" i="2" a="1"/>
  <c r="D2971" i="2"/>
  <c r="D2970" i="2" a="1"/>
  <c r="D2970" i="2" s="1"/>
  <c r="D2969" i="2" a="1"/>
  <c r="D2969" i="2"/>
  <c r="D2968" i="2" a="1"/>
  <c r="D2968" i="2" s="1"/>
  <c r="D2967" i="2" a="1"/>
  <c r="D2967" i="2" s="1"/>
  <c r="D2966" i="2" a="1"/>
  <c r="D2966" i="2"/>
  <c r="D2965" i="2" a="1"/>
  <c r="D2965" i="2"/>
  <c r="D2964" i="2" a="1"/>
  <c r="D2964" i="2" s="1"/>
  <c r="D2963" i="2" a="1"/>
  <c r="D2963" i="2"/>
  <c r="D2962" i="2" a="1"/>
  <c r="D2962" i="2" s="1"/>
  <c r="D2961" i="2" a="1"/>
  <c r="D2961" i="2" s="1"/>
  <c r="D2960" i="2" a="1"/>
  <c r="D2960" i="2"/>
  <c r="D2959" i="2" a="1"/>
  <c r="D2959" i="2" s="1"/>
  <c r="D2958" i="2" a="1"/>
  <c r="D2958" i="2" s="1"/>
  <c r="D2957" i="2" a="1"/>
  <c r="D2957" i="2"/>
  <c r="D2956" i="2" a="1"/>
  <c r="D2956" i="2"/>
  <c r="D2955" i="2" a="1"/>
  <c r="D2955" i="2" s="1"/>
  <c r="D2954" i="2" a="1"/>
  <c r="D2954" i="2"/>
  <c r="D2953" i="2" a="1"/>
  <c r="D2953" i="2" s="1"/>
  <c r="D2952" i="2" a="1"/>
  <c r="D2952" i="2" s="1"/>
  <c r="D2951" i="2" a="1"/>
  <c r="D2951" i="2"/>
  <c r="D2950" i="2" a="1"/>
  <c r="D2950" i="2" s="1"/>
  <c r="D2949" i="2" a="1"/>
  <c r="D2949" i="2" s="1"/>
  <c r="D2948" i="2" a="1"/>
  <c r="D2948" i="2"/>
  <c r="D2947" i="2" a="1"/>
  <c r="D2947" i="2"/>
  <c r="D2946" i="2" a="1"/>
  <c r="D2946" i="2" s="1"/>
  <c r="D2945" i="2" a="1"/>
  <c r="D2945" i="2"/>
  <c r="D2944" i="2" a="1"/>
  <c r="D2944" i="2" s="1"/>
  <c r="D2943" i="2" a="1"/>
  <c r="D2943" i="2" s="1"/>
  <c r="D2942" i="2" a="1"/>
  <c r="D2942" i="2"/>
  <c r="D2941" i="2" a="1"/>
  <c r="D2941" i="2"/>
  <c r="D2940" i="2" a="1"/>
  <c r="D2940" i="2" s="1"/>
  <c r="D2939" i="2" a="1"/>
  <c r="D2939" i="2"/>
  <c r="D2938" i="2" a="1"/>
  <c r="D2938" i="2"/>
  <c r="D2937" i="2" a="1"/>
  <c r="D2937" i="2" s="1"/>
  <c r="D2936" i="2" a="1"/>
  <c r="D2936" i="2"/>
  <c r="D2935" i="2" a="1"/>
  <c r="D2935" i="2"/>
  <c r="D2934" i="2" a="1"/>
  <c r="D2934" i="2" s="1"/>
  <c r="D2933" i="2" a="1"/>
  <c r="D2933" i="2"/>
  <c r="D2932" i="2" a="1"/>
  <c r="D2932" i="2" s="1"/>
  <c r="D2931" i="2" a="1"/>
  <c r="D2931" i="2" s="1"/>
  <c r="D2930" i="2" a="1"/>
  <c r="D2930" i="2"/>
  <c r="D2929" i="2" a="1"/>
  <c r="D2929" i="2"/>
  <c r="D2928" i="2" a="1"/>
  <c r="D2928" i="2" s="1"/>
  <c r="D2927" i="2" a="1"/>
  <c r="D2927" i="2"/>
  <c r="D2926" i="2" a="1"/>
  <c r="D2926" i="2" s="1"/>
  <c r="D2925" i="2" a="1"/>
  <c r="D2925" i="2" s="1"/>
  <c r="D2924" i="2" a="1"/>
  <c r="D2924" i="2"/>
  <c r="D2923" i="2" a="1"/>
  <c r="D2923" i="2"/>
  <c r="D2922" i="2" a="1"/>
  <c r="D2922" i="2" s="1"/>
  <c r="D2921" i="2" a="1"/>
  <c r="D2921" i="2"/>
  <c r="D2920" i="2" a="1"/>
  <c r="D2920" i="2"/>
  <c r="D2919" i="2" a="1"/>
  <c r="D2919" i="2" s="1"/>
  <c r="D2918" i="2" a="1"/>
  <c r="D2918" i="2"/>
  <c r="D2917" i="2" a="1"/>
  <c r="D2917" i="2" s="1"/>
  <c r="D2916" i="2" a="1"/>
  <c r="D2916" i="2" s="1"/>
  <c r="D2915" i="2" a="1"/>
  <c r="D2915" i="2"/>
  <c r="D2914" i="2" a="1"/>
  <c r="D2914" i="2" s="1"/>
  <c r="D2913" i="2" a="1"/>
  <c r="D2913" i="2" s="1"/>
  <c r="D2912" i="2" a="1"/>
  <c r="D2912" i="2"/>
  <c r="D2911" i="2" a="1"/>
  <c r="D2911" i="2"/>
  <c r="D2910" i="2" a="1"/>
  <c r="D2910" i="2" s="1"/>
  <c r="D2909" i="2" a="1"/>
  <c r="D2909" i="2"/>
  <c r="D2908" i="2" a="1"/>
  <c r="D2908" i="2" s="1"/>
  <c r="D2907" i="2" a="1"/>
  <c r="D2907" i="2" s="1"/>
  <c r="D2906" i="2" a="1"/>
  <c r="D2906" i="2"/>
  <c r="D2905" i="2" a="1"/>
  <c r="D2905" i="2" s="1"/>
  <c r="D2904" i="2" a="1"/>
  <c r="D2904" i="2" s="1"/>
  <c r="D2903" i="2" a="1"/>
  <c r="D2903" i="2"/>
  <c r="D2902" i="2" a="1"/>
  <c r="D2902" i="2"/>
  <c r="D2901" i="2" a="1"/>
  <c r="D2901" i="2" s="1"/>
  <c r="D2900" i="2" a="1"/>
  <c r="D2900" i="2"/>
  <c r="D2899" i="2" a="1"/>
  <c r="D2899" i="2"/>
  <c r="D2898" i="2" a="1"/>
  <c r="D2898" i="2" s="1"/>
  <c r="D2897" i="2" a="1"/>
  <c r="D2897" i="2"/>
  <c r="D2896" i="2" a="1"/>
  <c r="D2896" i="2" s="1"/>
  <c r="D2895" i="2" a="1"/>
  <c r="D2895" i="2" s="1"/>
  <c r="D2894" i="2" a="1"/>
  <c r="D2894" i="2"/>
  <c r="D2893" i="2" a="1"/>
  <c r="D2893" i="2"/>
  <c r="D2892" i="2" a="1"/>
  <c r="D2892" i="2" s="1"/>
  <c r="D2891" i="2" a="1"/>
  <c r="D2891" i="2"/>
  <c r="D2890" i="2" a="1"/>
  <c r="D2890" i="2" s="1"/>
  <c r="D2889" i="2" a="1"/>
  <c r="D2889" i="2" s="1"/>
  <c r="D2888" i="2" a="1"/>
  <c r="D2888" i="2"/>
  <c r="D2887" i="2" a="1"/>
  <c r="D2887" i="2"/>
  <c r="D2886" i="2" a="1"/>
  <c r="D2886" i="2" s="1"/>
  <c r="D2885" i="2" a="1"/>
  <c r="D2885" i="2"/>
  <c r="D2884" i="2" a="1"/>
  <c r="D2884" i="2"/>
  <c r="D2883" i="2" a="1"/>
  <c r="D2883" i="2" s="1"/>
  <c r="D2882" i="2" a="1"/>
  <c r="D2882" i="2"/>
  <c r="D2881" i="2" a="1"/>
  <c r="D2881" i="2" s="1"/>
  <c r="D2880" i="2" a="1"/>
  <c r="D2880" i="2" s="1"/>
  <c r="D2879" i="2" a="1"/>
  <c r="D2879" i="2"/>
  <c r="D2878" i="2" a="1"/>
  <c r="D2878" i="2" s="1"/>
  <c r="D2877" i="2" a="1"/>
  <c r="D2877" i="2" s="1"/>
  <c r="D2876" i="2" a="1"/>
  <c r="D2876" i="2"/>
  <c r="D2875" i="2" a="1"/>
  <c r="D2875" i="2"/>
  <c r="D2874" i="2" a="1"/>
  <c r="D2874" i="2" s="1"/>
  <c r="D2873" i="2" a="1"/>
  <c r="D2873" i="2"/>
  <c r="D2872" i="2" a="1"/>
  <c r="D2872" i="2" s="1"/>
  <c r="D2871" i="2" a="1"/>
  <c r="D2871" i="2" s="1"/>
  <c r="D2870" i="2" a="1"/>
  <c r="D2870" i="2"/>
  <c r="D2869" i="2" a="1"/>
  <c r="D2869" i="2"/>
  <c r="D2868" i="2" a="1"/>
  <c r="D2868" i="2" s="1"/>
  <c r="D2867" i="2" a="1"/>
  <c r="D2867" i="2"/>
  <c r="D2866" i="2" a="1"/>
  <c r="D2866" i="2"/>
  <c r="D2865" i="2" a="1"/>
  <c r="D2865" i="2" s="1"/>
  <c r="D2864" i="2" a="1"/>
  <c r="D2864" i="2"/>
  <c r="D2863" i="2" a="1"/>
  <c r="D2863" i="2"/>
  <c r="D2862" i="2" a="1"/>
  <c r="D2862" i="2" s="1"/>
  <c r="D2861" i="2" a="1"/>
  <c r="D2861" i="2"/>
  <c r="D2860" i="2" a="1"/>
  <c r="D2860" i="2" s="1"/>
  <c r="D2859" i="2" a="1"/>
  <c r="D2859" i="2" s="1"/>
  <c r="D2858" i="2" a="1"/>
  <c r="D2858" i="2"/>
  <c r="D2857" i="2" a="1"/>
  <c r="D2857" i="2"/>
  <c r="D2856" i="2" a="1"/>
  <c r="D2856" i="2" s="1"/>
  <c r="D2855" i="2" a="1"/>
  <c r="D2855" i="2"/>
  <c r="D2854" i="2" a="1"/>
  <c r="D2854" i="2"/>
  <c r="D2853" i="2" a="1"/>
  <c r="D2853" i="2" s="1"/>
  <c r="D2852" i="2" a="1"/>
  <c r="D2852" i="2"/>
  <c r="D2851" i="2" a="1"/>
  <c r="D2851" i="2" s="1"/>
  <c r="D2850" i="2" a="1"/>
  <c r="D2850" i="2" s="1"/>
  <c r="D2849" i="2" a="1"/>
  <c r="D2849" i="2"/>
  <c r="D2848" i="2" a="1"/>
  <c r="D2848" i="2"/>
  <c r="D2847" i="2" a="1"/>
  <c r="D2847" i="2" s="1"/>
  <c r="D2846" i="2" a="1"/>
  <c r="D2846" i="2"/>
  <c r="D2845" i="2" a="1"/>
  <c r="D2845" i="2" s="1"/>
  <c r="D2844" i="2" a="1"/>
  <c r="D2844" i="2" s="1"/>
  <c r="D2843" i="2" a="1"/>
  <c r="D2843" i="2"/>
  <c r="D2842" i="2" a="1"/>
  <c r="D2842" i="2"/>
  <c r="D2841" i="2" a="1"/>
  <c r="D2841" i="2" s="1"/>
  <c r="D2840" i="2" a="1"/>
  <c r="D2840" i="2"/>
  <c r="D2839" i="2" a="1"/>
  <c r="D2839" i="2" s="1"/>
  <c r="D2838" i="2" a="1"/>
  <c r="D2838" i="2" s="1"/>
  <c r="D2837" i="2" a="1"/>
  <c r="D2837" i="2"/>
  <c r="D2836" i="2" a="1"/>
  <c r="D2836" i="2"/>
  <c r="D2835" i="2" a="1"/>
  <c r="D2835" i="2" s="1"/>
  <c r="D2834" i="2" a="1"/>
  <c r="D2834" i="2"/>
  <c r="D2833" i="2" a="1"/>
  <c r="D2833" i="2"/>
  <c r="D2832" i="2" a="1"/>
  <c r="D2832" i="2" s="1"/>
  <c r="D2831" i="2" a="1"/>
  <c r="D2831" i="2"/>
  <c r="D2830" i="2" a="1"/>
  <c r="D2830" i="2"/>
  <c r="D2829" i="2" a="1"/>
  <c r="D2829" i="2" s="1"/>
  <c r="D2828" i="2" a="1"/>
  <c r="D2828" i="2"/>
  <c r="D2827" i="2" a="1"/>
  <c r="D2827" i="2"/>
  <c r="D2826" i="2" a="1"/>
  <c r="D2826" i="2" s="1"/>
  <c r="D2825" i="2" a="1"/>
  <c r="D2825" i="2"/>
  <c r="D2824" i="2" a="1"/>
  <c r="D2824" i="2" s="1"/>
  <c r="D2823" i="2" a="1"/>
  <c r="D2823" i="2" s="1"/>
  <c r="D2822" i="2" a="1"/>
  <c r="D2822" i="2"/>
  <c r="D2821" i="2" a="1"/>
  <c r="D2821" i="2"/>
  <c r="D2820" i="2" a="1"/>
  <c r="D2820" i="2" s="1"/>
  <c r="D2819" i="2" a="1"/>
  <c r="D2819" i="2"/>
  <c r="D2818" i="2" a="1"/>
  <c r="D2818" i="2"/>
  <c r="D2817" i="2" a="1"/>
  <c r="D2817" i="2"/>
  <c r="D2816" i="2" a="1"/>
  <c r="D2816" i="2"/>
  <c r="D2815" i="2" a="1"/>
  <c r="D2815" i="2" s="1"/>
  <c r="D2814" i="2" a="1"/>
  <c r="D2814" i="2"/>
  <c r="D2813" i="2" a="1"/>
  <c r="D2813" i="2"/>
  <c r="D2812" i="2" a="1"/>
  <c r="D2812" i="2" s="1"/>
  <c r="D2811" i="2" a="1"/>
  <c r="D2811" i="2" s="1"/>
  <c r="D2810" i="2" a="1"/>
  <c r="D2810" i="2"/>
  <c r="D2809" i="2" a="1"/>
  <c r="D2809" i="2"/>
  <c r="D2808" i="2" a="1"/>
  <c r="D2808" i="2" s="1"/>
  <c r="D2807" i="2" a="1"/>
  <c r="D2807" i="2"/>
  <c r="D2806" i="2" a="1"/>
  <c r="D2806" i="2" s="1"/>
  <c r="D2805" i="2" a="1"/>
  <c r="D2805" i="2"/>
  <c r="D2804" i="2" a="1"/>
  <c r="D2804" i="2"/>
  <c r="D2803" i="2" a="1"/>
  <c r="D2803" i="2"/>
  <c r="D2802" i="2" a="1"/>
  <c r="D2802" i="2" s="1"/>
  <c r="D2801" i="2" a="1"/>
  <c r="D2801" i="2"/>
  <c r="D2800" i="2" a="1"/>
  <c r="D2800" i="2"/>
  <c r="D2799" i="2" a="1"/>
  <c r="D2799" i="2" s="1"/>
  <c r="D2798" i="2" a="1"/>
  <c r="D2798" i="2"/>
  <c r="D2797" i="2" a="1"/>
  <c r="D2797" i="2"/>
  <c r="D2796" i="2" a="1"/>
  <c r="D2796" i="2" s="1"/>
  <c r="D2795" i="2" a="1"/>
  <c r="D2795" i="2"/>
  <c r="D2794" i="2" a="1"/>
  <c r="D2794" i="2"/>
  <c r="D2793" i="2" a="1"/>
  <c r="D2793" i="2"/>
  <c r="D2792" i="2" a="1"/>
  <c r="D2792" i="2"/>
  <c r="D2791" i="2" a="1"/>
  <c r="D2791" i="2" s="1"/>
  <c r="D2790" i="2" a="1"/>
  <c r="D2790" i="2"/>
  <c r="D2789" i="2" a="1"/>
  <c r="D2789" i="2"/>
  <c r="D2788" i="2" a="1"/>
  <c r="D2788" i="2"/>
  <c r="D2787" i="2" a="1"/>
  <c r="D2787" i="2"/>
  <c r="D2786" i="2" a="1"/>
  <c r="D2786" i="2"/>
  <c r="D2785" i="2" a="1"/>
  <c r="D2785" i="2" s="1"/>
  <c r="D2784" i="2" a="1"/>
  <c r="D2784" i="2"/>
  <c r="D2783" i="2" a="1"/>
  <c r="D2783" i="2"/>
  <c r="D2782" i="2" a="1"/>
  <c r="D2782" i="2"/>
  <c r="D2781" i="2" a="1"/>
  <c r="D2781" i="2" s="1"/>
  <c r="D2780" i="2" a="1"/>
  <c r="D2780" i="2"/>
  <c r="D2779" i="2" a="1"/>
  <c r="D2779" i="2"/>
  <c r="D2778" i="2" a="1"/>
  <c r="D2778" i="2"/>
  <c r="D2777" i="2" a="1"/>
  <c r="D2777" i="2"/>
  <c r="D2776" i="2" a="1"/>
  <c r="D2776" i="2" s="1"/>
  <c r="D2775" i="2" a="1"/>
  <c r="D2775" i="2" s="1"/>
  <c r="D2774" i="2" a="1"/>
  <c r="D2774" i="2"/>
  <c r="D2773" i="2" a="1"/>
  <c r="D2773" i="2" s="1"/>
  <c r="D2772" i="2" a="1"/>
  <c r="D2772" i="2"/>
  <c r="D2771" i="2" a="1"/>
  <c r="D2771" i="2"/>
  <c r="D2770" i="2" a="1"/>
  <c r="D2770" i="2" s="1"/>
  <c r="D2769" i="2" a="1"/>
  <c r="D2769" i="2"/>
  <c r="D2768" i="2" a="1"/>
  <c r="D2768" i="2"/>
  <c r="D2767" i="2" a="1"/>
  <c r="D2767" i="2"/>
  <c r="D2766" i="2" a="1"/>
  <c r="D2766" i="2" s="1"/>
  <c r="D2765" i="2" a="1"/>
  <c r="D2765" i="2"/>
  <c r="D2764" i="2" a="1"/>
  <c r="D2764" i="2"/>
  <c r="D2763" i="2" a="1"/>
  <c r="D2763" i="2" s="1"/>
  <c r="D2762" i="2" a="1"/>
  <c r="D2762" i="2"/>
  <c r="D2761" i="2" a="1"/>
  <c r="D2761" i="2"/>
  <c r="D2760" i="2" a="1"/>
  <c r="D2760" i="2" s="1"/>
  <c r="D2759" i="2" a="1"/>
  <c r="D2759" i="2"/>
  <c r="D2758" i="2" a="1"/>
  <c r="D2758" i="2"/>
  <c r="D2757" i="2" a="1"/>
  <c r="D2757" i="2"/>
  <c r="D2756" i="2" a="1"/>
  <c r="D2756" i="2"/>
  <c r="D2755" i="2" a="1"/>
  <c r="D2755" i="2" s="1"/>
  <c r="D2754" i="2" a="1"/>
  <c r="D2754" i="2"/>
  <c r="D2753" i="2" a="1"/>
  <c r="D2753" i="2"/>
  <c r="D2752" i="2" a="1"/>
  <c r="D2752" i="2"/>
  <c r="D2751" i="2" a="1"/>
  <c r="D2751" i="2"/>
  <c r="D2750" i="2" a="1"/>
  <c r="D2750" i="2"/>
  <c r="D2749" i="2" a="1"/>
  <c r="D2749" i="2" s="1"/>
  <c r="D2748" i="2" a="1"/>
  <c r="D2748" i="2"/>
  <c r="D2747" i="2" a="1"/>
  <c r="D2747" i="2"/>
  <c r="D2746" i="2" a="1"/>
  <c r="D2746" i="2"/>
  <c r="D2745" i="2" a="1"/>
  <c r="D2745" i="2" s="1"/>
  <c r="D2744" i="2" a="1"/>
  <c r="D2744" i="2"/>
  <c r="D2743" i="2" a="1"/>
  <c r="D2743" i="2"/>
  <c r="D2742" i="2" a="1"/>
  <c r="D2742" i="2"/>
  <c r="D2741" i="2" a="1"/>
  <c r="D2741" i="2"/>
  <c r="D2740" i="2" a="1"/>
  <c r="D2740" i="2" s="1"/>
  <c r="D2739" i="2" a="1"/>
  <c r="D2739" i="2" s="1"/>
  <c r="D2738" i="2" a="1"/>
  <c r="D2738" i="2"/>
  <c r="D2737" i="2" a="1"/>
  <c r="D2737" i="2" s="1"/>
  <c r="D2736" i="2" a="1"/>
  <c r="D2736" i="2"/>
  <c r="D2735" i="2" a="1"/>
  <c r="D2735" i="2"/>
  <c r="D2734" i="2" a="1"/>
  <c r="D2734" i="2" s="1"/>
  <c r="D2733" i="2" a="1"/>
  <c r="D2733" i="2"/>
  <c r="D2732" i="2" a="1"/>
  <c r="D2732" i="2"/>
  <c r="D2731" i="2" a="1"/>
  <c r="D2731" i="2"/>
  <c r="D2730" i="2" a="1"/>
  <c r="D2730" i="2" s="1"/>
  <c r="D2729" i="2" a="1"/>
  <c r="D2729" i="2"/>
  <c r="D2728" i="2" a="1"/>
  <c r="D2728" i="2"/>
  <c r="D2727" i="2" a="1"/>
  <c r="D2727" i="2" s="1"/>
  <c r="D2726" i="2" a="1"/>
  <c r="D2726" i="2"/>
  <c r="D2725" i="2" a="1"/>
  <c r="D2725" i="2"/>
  <c r="D2724" i="2" a="1"/>
  <c r="D2724" i="2" s="1"/>
  <c r="D2723" i="2" a="1"/>
  <c r="D2723" i="2"/>
  <c r="D2722" i="2" a="1"/>
  <c r="D2722" i="2"/>
  <c r="D2721" i="2" a="1"/>
  <c r="D2721" i="2"/>
  <c r="D2720" i="2" a="1"/>
  <c r="D2720" i="2"/>
  <c r="D2719" i="2" a="1"/>
  <c r="D2719" i="2" s="1"/>
  <c r="D2718" i="2" a="1"/>
  <c r="D2718" i="2"/>
  <c r="D2717" i="2" a="1"/>
  <c r="D2717" i="2"/>
  <c r="D2716" i="2" a="1"/>
  <c r="D2716" i="2"/>
  <c r="D2715" i="2" a="1"/>
  <c r="D2715" i="2"/>
  <c r="D2714" i="2" a="1"/>
  <c r="D2714" i="2"/>
  <c r="D2713" i="2" a="1"/>
  <c r="D2713" i="2" s="1"/>
  <c r="D2712" i="2" a="1"/>
  <c r="D2712" i="2"/>
  <c r="D2711" i="2" a="1"/>
  <c r="D2711" i="2"/>
  <c r="D2710" i="2" a="1"/>
  <c r="D2710" i="2"/>
  <c r="D2709" i="2" a="1"/>
  <c r="D2709" i="2" s="1"/>
  <c r="D2708" i="2" a="1"/>
  <c r="D2708" i="2"/>
  <c r="D2707" i="2" a="1"/>
  <c r="D2707" i="2"/>
  <c r="D2706" i="2" a="1"/>
  <c r="D2706" i="2"/>
  <c r="D2705" i="2" a="1"/>
  <c r="D2705" i="2"/>
  <c r="D2704" i="2" a="1"/>
  <c r="D2704" i="2" s="1"/>
  <c r="D2703" i="2" a="1"/>
  <c r="D2703" i="2" s="1"/>
  <c r="D2702" i="2" a="1"/>
  <c r="D2702" i="2"/>
  <c r="D2701" i="2" a="1"/>
  <c r="D2701" i="2" s="1"/>
  <c r="D2700" i="2" a="1"/>
  <c r="D2700" i="2"/>
  <c r="D2699" i="2" a="1"/>
  <c r="D2699" i="2"/>
  <c r="D2698" i="2" a="1"/>
  <c r="D2698" i="2" s="1"/>
  <c r="D2697" i="2" a="1"/>
  <c r="D2697" i="2"/>
  <c r="D2696" i="2" a="1"/>
  <c r="D2696" i="2"/>
  <c r="D2695" i="2" a="1"/>
  <c r="D2695" i="2"/>
  <c r="D2694" i="2" a="1"/>
  <c r="D2694" i="2" s="1"/>
  <c r="D2693" i="2" a="1"/>
  <c r="D2693" i="2"/>
  <c r="D2692" i="2" a="1"/>
  <c r="D2692" i="2"/>
  <c r="D2691" i="2" a="1"/>
  <c r="D2691" i="2" s="1"/>
  <c r="D2690" i="2" a="1"/>
  <c r="D2690" i="2"/>
  <c r="D2689" i="2" a="1"/>
  <c r="D2689" i="2"/>
  <c r="D2688" i="2" a="1"/>
  <c r="D2688" i="2" s="1"/>
  <c r="D2687" i="2" a="1"/>
  <c r="D2687" i="2"/>
  <c r="D2686" i="2" a="1"/>
  <c r="D2686" i="2"/>
  <c r="D2685" i="2" a="1"/>
  <c r="D2685" i="2"/>
  <c r="D2684" i="2" a="1"/>
  <c r="D2684" i="2"/>
  <c r="D2683" i="2" a="1"/>
  <c r="D2683" i="2" s="1"/>
  <c r="D2682" i="2" a="1"/>
  <c r="D2682" i="2"/>
  <c r="D2681" i="2" a="1"/>
  <c r="D2681" i="2"/>
  <c r="D2680" i="2" a="1"/>
  <c r="D2680" i="2"/>
  <c r="D2679" i="2" a="1"/>
  <c r="D2679" i="2"/>
  <c r="D2678" i="2" a="1"/>
  <c r="D2678" i="2"/>
  <c r="D2677" i="2" a="1"/>
  <c r="D2677" i="2" s="1"/>
  <c r="D2676" i="2" a="1"/>
  <c r="D2676" i="2"/>
  <c r="D2675" i="2" a="1"/>
  <c r="D2675" i="2"/>
  <c r="D2674" i="2" a="1"/>
  <c r="D2674" i="2"/>
  <c r="D2673" i="2" a="1"/>
  <c r="D2673" i="2" s="1"/>
  <c r="D2672" i="2" a="1"/>
  <c r="D2672" i="2"/>
  <c r="D2671" i="2" a="1"/>
  <c r="D2671" i="2"/>
  <c r="D2670" i="2" a="1"/>
  <c r="D2670" i="2"/>
  <c r="D2669" i="2" a="1"/>
  <c r="D2669" i="2"/>
  <c r="D2668" i="2" a="1"/>
  <c r="D2668" i="2" s="1"/>
  <c r="D2667" i="2" a="1"/>
  <c r="D2667" i="2" s="1"/>
  <c r="D2666" i="2" a="1"/>
  <c r="D2666" i="2"/>
  <c r="D2665" i="2" a="1"/>
  <c r="D2665" i="2" s="1"/>
  <c r="D2664" i="2" a="1"/>
  <c r="D2664" i="2"/>
  <c r="D2663" i="2" a="1"/>
  <c r="D2663" i="2"/>
  <c r="D2662" i="2" a="1"/>
  <c r="D2662" i="2" s="1"/>
  <c r="D2661" i="2" a="1"/>
  <c r="D2661" i="2"/>
  <c r="D2660" i="2" a="1"/>
  <c r="D2660" i="2"/>
  <c r="D2659" i="2" a="1"/>
  <c r="D2659" i="2"/>
  <c r="D2658" i="2" a="1"/>
  <c r="D2658" i="2" s="1"/>
  <c r="D2657" i="2" a="1"/>
  <c r="D2657" i="2"/>
  <c r="D2656" i="2" a="1"/>
  <c r="D2656" i="2"/>
  <c r="D2655" i="2" a="1"/>
  <c r="D2655" i="2" s="1"/>
  <c r="D2654" i="2" a="1"/>
  <c r="D2654" i="2"/>
  <c r="D2653" i="2" a="1"/>
  <c r="D2653" i="2"/>
  <c r="D2652" i="2" a="1"/>
  <c r="D2652" i="2"/>
  <c r="D2651" i="2" a="1"/>
  <c r="D2651" i="2"/>
  <c r="D2650" i="2" a="1"/>
  <c r="D2650" i="2"/>
  <c r="D2649" i="2" a="1"/>
  <c r="D2649" i="2" s="1"/>
  <c r="D2648" i="2" a="1"/>
  <c r="D2648" i="2"/>
  <c r="D2647" i="2" a="1"/>
  <c r="D2647" i="2"/>
  <c r="D2646" i="2" a="1"/>
  <c r="D2646" i="2"/>
  <c r="D2645" i="2" a="1"/>
  <c r="D2645" i="2"/>
  <c r="D2644" i="2" a="1"/>
  <c r="D2644" i="2"/>
  <c r="D2643" i="2" a="1"/>
  <c r="D2643" i="2" s="1"/>
  <c r="D2642" i="2" a="1"/>
  <c r="D2642" i="2"/>
  <c r="D2641" i="2" a="1"/>
  <c r="D2641" i="2"/>
  <c r="D2640" i="2" a="1"/>
  <c r="D2640" i="2" s="1"/>
  <c r="D2639" i="2" a="1"/>
  <c r="D2639" i="2"/>
  <c r="D2638" i="2" a="1"/>
  <c r="D2638" i="2"/>
  <c r="D2637" i="2" a="1"/>
  <c r="D2637" i="2" s="1"/>
  <c r="D2636" i="2" a="1"/>
  <c r="D2636" i="2"/>
  <c r="D2635" i="2" a="1"/>
  <c r="D2635" i="2"/>
  <c r="D2634" i="2" a="1"/>
  <c r="D2634" i="2" s="1"/>
  <c r="D2633" i="2" a="1"/>
  <c r="D2633" i="2"/>
  <c r="D2632" i="2" a="1"/>
  <c r="D2632" i="2"/>
  <c r="D2631" i="2" a="1"/>
  <c r="D2631" i="2" s="1"/>
  <c r="D2630" i="2" a="1"/>
  <c r="D2630" i="2"/>
  <c r="D2629" i="2" a="1"/>
  <c r="D2629" i="2"/>
  <c r="D2628" i="2" a="1"/>
  <c r="D2628" i="2" s="1"/>
  <c r="D2627" i="2" a="1"/>
  <c r="D2627" i="2"/>
  <c r="D2626" i="2" a="1"/>
  <c r="D2626" i="2"/>
  <c r="D2625" i="2" a="1"/>
  <c r="D2625" i="2" s="1"/>
  <c r="D2624" i="2" a="1"/>
  <c r="D2624" i="2"/>
  <c r="D2623" i="2" a="1"/>
  <c r="D2623" i="2"/>
  <c r="D2622" i="2" a="1"/>
  <c r="D2622" i="2" s="1"/>
  <c r="D2621" i="2" a="1"/>
  <c r="D2621" i="2"/>
  <c r="D2620" i="2" a="1"/>
  <c r="D2620" i="2"/>
  <c r="D2619" i="2" a="1"/>
  <c r="D2619" i="2"/>
  <c r="D2618" i="2" a="1"/>
  <c r="D2618" i="2"/>
  <c r="D2617" i="2" a="1"/>
  <c r="D2617" i="2"/>
  <c r="D2616" i="2" a="1"/>
  <c r="D2616" i="2" s="1"/>
  <c r="D2615" i="2" a="1"/>
  <c r="D2615" i="2"/>
  <c r="D2614" i="2" a="1"/>
  <c r="D2614" i="2"/>
  <c r="D2613" i="2" a="1"/>
  <c r="D2613" i="2"/>
  <c r="D2612" i="2" a="1"/>
  <c r="D2612" i="2"/>
  <c r="D2611" i="2" a="1"/>
  <c r="D2611" i="2"/>
  <c r="D2610" i="2" a="1"/>
  <c r="D2610" i="2" s="1"/>
  <c r="D2609" i="2" a="1"/>
  <c r="D2609" i="2"/>
  <c r="D2608" i="2" a="1"/>
  <c r="D2608" i="2"/>
  <c r="D2607" i="2" a="1"/>
  <c r="D2607" i="2"/>
  <c r="D2606" i="2" a="1"/>
  <c r="D2606" i="2"/>
  <c r="D2605" i="2" a="1"/>
  <c r="D2605" i="2"/>
  <c r="D2604" i="2" a="1"/>
  <c r="D2604" i="2" s="1"/>
  <c r="D2603" i="2" a="1"/>
  <c r="D2603" i="2"/>
  <c r="D2602" i="2" a="1"/>
  <c r="D2602" i="2"/>
  <c r="D2601" i="2" a="1"/>
  <c r="D2601" i="2" s="1"/>
  <c r="D2600" i="2" a="1"/>
  <c r="D2600" i="2"/>
  <c r="D2599" i="2" a="1"/>
  <c r="D2599" i="2"/>
  <c r="D2598" i="2" a="1"/>
  <c r="D2598" i="2"/>
  <c r="D2597" i="2" a="1"/>
  <c r="D2597" i="2"/>
  <c r="D2596" i="2" a="1"/>
  <c r="D2596" i="2"/>
  <c r="D2595" i="2" a="1"/>
  <c r="D2595" i="2" s="1"/>
  <c r="D2594" i="2" a="1"/>
  <c r="D2594" i="2"/>
  <c r="D2593" i="2" a="1"/>
  <c r="D2593" i="2"/>
  <c r="D2592" i="2" a="1"/>
  <c r="D2592" i="2" s="1"/>
  <c r="D2591" i="2" a="1"/>
  <c r="D2591" i="2"/>
  <c r="D2590" i="2" a="1"/>
  <c r="D2590" i="2"/>
  <c r="D2589" i="2" a="1"/>
  <c r="D2589" i="2"/>
  <c r="D2588" i="2" a="1"/>
  <c r="D2588" i="2"/>
  <c r="D2587" i="2" a="1"/>
  <c r="D2587" i="2"/>
  <c r="D2586" i="2" a="1"/>
  <c r="D2586" i="2" s="1"/>
  <c r="D2585" i="2" a="1"/>
  <c r="D2585" i="2"/>
  <c r="D2584" i="2" a="1"/>
  <c r="D2584" i="2"/>
  <c r="D2583" i="2" a="1"/>
  <c r="D2583" i="2" s="1"/>
  <c r="D2582" i="2" a="1"/>
  <c r="D2582" i="2"/>
  <c r="D2581" i="2" a="1"/>
  <c r="D2581" i="2"/>
  <c r="D2580" i="2" a="1"/>
  <c r="D2580" i="2" s="1"/>
  <c r="D2579" i="2" a="1"/>
  <c r="D2579" i="2"/>
  <c r="D2578" i="2" a="1"/>
  <c r="D2578" i="2"/>
  <c r="D2577" i="2" a="1"/>
  <c r="D2577" i="2" s="1"/>
  <c r="D2576" i="2" a="1"/>
  <c r="D2576" i="2"/>
  <c r="D2575" i="2" a="1"/>
  <c r="D2575" i="2"/>
  <c r="D2574" i="2" a="1"/>
  <c r="D2574" i="2" s="1"/>
  <c r="D2573" i="2" a="1"/>
  <c r="D2573" i="2"/>
  <c r="D2572" i="2" a="1"/>
  <c r="D2572" i="2"/>
  <c r="D2571" i="2" a="1"/>
  <c r="D2571" i="2" s="1"/>
  <c r="D2570" i="2" a="1"/>
  <c r="D2570" i="2"/>
  <c r="D2569" i="2" a="1"/>
  <c r="D2569" i="2"/>
  <c r="D2568" i="2" a="1"/>
  <c r="D2568" i="2" s="1"/>
  <c r="D2567" i="2" a="1"/>
  <c r="D2567" i="2"/>
  <c r="D2566" i="2" a="1"/>
  <c r="D2566" i="2"/>
  <c r="D2565" i="2" a="1"/>
  <c r="D2565" i="2" s="1"/>
  <c r="D2564" i="2" a="1"/>
  <c r="D2564" i="2"/>
  <c r="D2563" i="2" a="1"/>
  <c r="D2563" i="2"/>
  <c r="D2562" i="2" a="1"/>
  <c r="D2562" i="2" s="1"/>
  <c r="D2561" i="2" a="1"/>
  <c r="D2561" i="2"/>
  <c r="D2560" i="2" a="1"/>
  <c r="D2560" i="2"/>
  <c r="D2559" i="2" a="1"/>
  <c r="D2559" i="2" s="1"/>
  <c r="D2558" i="2" a="1"/>
  <c r="D2558" i="2"/>
  <c r="D2557" i="2" a="1"/>
  <c r="D2557" i="2"/>
  <c r="D2556" i="2" a="1"/>
  <c r="D2556" i="2" s="1"/>
  <c r="D2555" i="2" a="1"/>
  <c r="D2555" i="2"/>
  <c r="D2554" i="2" a="1"/>
  <c r="D2554" i="2"/>
  <c r="D2553" i="2" a="1"/>
  <c r="D2553" i="2" s="1"/>
  <c r="D2552" i="2" a="1"/>
  <c r="D2552" i="2"/>
  <c r="D2551" i="2" a="1"/>
  <c r="D2551" i="2"/>
  <c r="D2550" i="2" a="1"/>
  <c r="D2550" i="2" s="1"/>
  <c r="D2549" i="2" a="1"/>
  <c r="D2549" i="2"/>
  <c r="D2548" i="2" a="1"/>
  <c r="D2548" i="2"/>
  <c r="D2547" i="2" a="1"/>
  <c r="D2547" i="2" s="1"/>
  <c r="D2546" i="2" a="1"/>
  <c r="D2546" i="2"/>
  <c r="D2545" i="2" a="1"/>
  <c r="D2545" i="2"/>
  <c r="D2544" i="2" a="1"/>
  <c r="D2544" i="2" s="1"/>
  <c r="D2543" i="2" a="1"/>
  <c r="D2543" i="2"/>
  <c r="D2542" i="2" a="1"/>
  <c r="D2542" i="2"/>
  <c r="D2541" i="2" a="1"/>
  <c r="D2541" i="2" s="1"/>
  <c r="D2540" i="2" a="1"/>
  <c r="D2540" i="2"/>
  <c r="D2539" i="2" a="1"/>
  <c r="D2539" i="2"/>
  <c r="D2538" i="2" a="1"/>
  <c r="D2538" i="2" s="1"/>
  <c r="D2537" i="2" a="1"/>
  <c r="D2537" i="2"/>
  <c r="D2536" i="2" a="1"/>
  <c r="D2536" i="2"/>
  <c r="D2535" i="2" a="1"/>
  <c r="D2535" i="2" s="1"/>
  <c r="D2534" i="2" a="1"/>
  <c r="D2534" i="2"/>
  <c r="D2533" i="2" a="1"/>
  <c r="D2533" i="2"/>
  <c r="D2532" i="2" a="1"/>
  <c r="D2532" i="2" s="1"/>
  <c r="D2531" i="2" a="1"/>
  <c r="D2531" i="2"/>
  <c r="D2530" i="2" a="1"/>
  <c r="D2530" i="2"/>
  <c r="D2529" i="2" a="1"/>
  <c r="D2529" i="2" s="1"/>
  <c r="D2528" i="2" a="1"/>
  <c r="D2528" i="2"/>
  <c r="D2527" i="2" a="1"/>
  <c r="D2527" i="2"/>
  <c r="D2526" i="2" a="1"/>
  <c r="D2526" i="2" s="1"/>
  <c r="D2525" i="2" a="1"/>
  <c r="D2525" i="2"/>
  <c r="D2524" i="2" a="1"/>
  <c r="D2524" i="2"/>
  <c r="D2523" i="2" a="1"/>
  <c r="D2523" i="2" s="1"/>
  <c r="D2522" i="2" a="1"/>
  <c r="D2522" i="2"/>
  <c r="D2521" i="2" a="1"/>
  <c r="D2521" i="2"/>
  <c r="D2520" i="2" a="1"/>
  <c r="D2520" i="2" s="1"/>
  <c r="D2519" i="2" a="1"/>
  <c r="D2519" i="2"/>
  <c r="D2518" i="2" a="1"/>
  <c r="D2518" i="2"/>
  <c r="D2517" i="2" a="1"/>
  <c r="D2517" i="2" s="1"/>
  <c r="D2516" i="2" a="1"/>
  <c r="D2516" i="2"/>
  <c r="D2515" i="2" a="1"/>
  <c r="D2515" i="2"/>
  <c r="D2514" i="2" a="1"/>
  <c r="D2514" i="2" s="1"/>
  <c r="D2513" i="2" a="1"/>
  <c r="D2513" i="2"/>
  <c r="D2512" i="2" a="1"/>
  <c r="D2512" i="2"/>
  <c r="D2511" i="2" a="1"/>
  <c r="D2511" i="2" s="1"/>
  <c r="D2510" i="2" a="1"/>
  <c r="D2510" i="2"/>
  <c r="D2509" i="2" a="1"/>
  <c r="D2509" i="2"/>
  <c r="D2508" i="2" a="1"/>
  <c r="D2508" i="2" s="1"/>
  <c r="D2507" i="2" a="1"/>
  <c r="D2507" i="2"/>
  <c r="D2506" i="2" a="1"/>
  <c r="D2506" i="2"/>
  <c r="D2505" i="2" a="1"/>
  <c r="D2505" i="2" s="1"/>
  <c r="D2504" i="2" a="1"/>
  <c r="D2504" i="2"/>
  <c r="D2503" i="2" a="1"/>
  <c r="D2503" i="2"/>
  <c r="D2502" i="2" a="1"/>
  <c r="D2502" i="2" s="1"/>
  <c r="D2501" i="2" a="1"/>
  <c r="D2501" i="2"/>
  <c r="D2500" i="2" a="1"/>
  <c r="D2500" i="2"/>
  <c r="D2499" i="2" a="1"/>
  <c r="D2499" i="2" s="1"/>
  <c r="D2498" i="2" a="1"/>
  <c r="D2498" i="2"/>
  <c r="D2497" i="2" a="1"/>
  <c r="D2497" i="2"/>
  <c r="D2496" i="2" a="1"/>
  <c r="D2496" i="2" s="1"/>
  <c r="D2495" i="2" a="1"/>
  <c r="D2495" i="2"/>
  <c r="D2494" i="2" a="1"/>
  <c r="D2494" i="2"/>
  <c r="D2493" i="2" a="1"/>
  <c r="D2493" i="2" s="1"/>
  <c r="D2492" i="2" a="1"/>
  <c r="D2492" i="2"/>
  <c r="D2491" i="2" a="1"/>
  <c r="D2491" i="2"/>
  <c r="D2490" i="2" a="1"/>
  <c r="D2490" i="2" s="1"/>
  <c r="D2489" i="2" a="1"/>
  <c r="D2489" i="2"/>
  <c r="D2488" i="2" a="1"/>
  <c r="D2488" i="2"/>
  <c r="D2487" i="2" a="1"/>
  <c r="D2487" i="2" s="1"/>
  <c r="D2486" i="2" a="1"/>
  <c r="D2486" i="2"/>
  <c r="D2485" i="2" a="1"/>
  <c r="D2485" i="2"/>
  <c r="D2484" i="2" a="1"/>
  <c r="D2484" i="2" s="1"/>
  <c r="D2483" i="2" a="1"/>
  <c r="D2483" i="2"/>
  <c r="D2482" i="2" a="1"/>
  <c r="D2482" i="2"/>
  <c r="D2481" i="2" a="1"/>
  <c r="D2481" i="2" s="1"/>
  <c r="D2480" i="2" a="1"/>
  <c r="D2480" i="2"/>
  <c r="D2479" i="2" a="1"/>
  <c r="D2479" i="2"/>
  <c r="D2478" i="2" a="1"/>
  <c r="D2478" i="2" s="1"/>
  <c r="D2477" i="2" a="1"/>
  <c r="D2477" i="2"/>
  <c r="D2476" i="2" a="1"/>
  <c r="D2476" i="2"/>
  <c r="D2475" i="2" a="1"/>
  <c r="D2475" i="2" s="1"/>
  <c r="D2474" i="2" a="1"/>
  <c r="D2474" i="2"/>
  <c r="D2473" i="2" a="1"/>
  <c r="D2473" i="2"/>
  <c r="D2472" i="2" a="1"/>
  <c r="D2472" i="2" s="1"/>
  <c r="D2471" i="2" a="1"/>
  <c r="D2471" i="2"/>
  <c r="D2470" i="2" a="1"/>
  <c r="D2470" i="2"/>
  <c r="D2469" i="2" a="1"/>
  <c r="D2469" i="2" s="1"/>
  <c r="D2468" i="2" a="1"/>
  <c r="D2468" i="2"/>
  <c r="D2467" i="2" a="1"/>
  <c r="D2467" i="2"/>
  <c r="D2466" i="2" a="1"/>
  <c r="D2466" i="2" s="1"/>
  <c r="D2465" i="2" a="1"/>
  <c r="D2465" i="2"/>
  <c r="D2464" i="2" a="1"/>
  <c r="D2464" i="2" s="1"/>
  <c r="D2463" i="2" a="1"/>
  <c r="D2463" i="2"/>
  <c r="D2462" i="2" a="1"/>
  <c r="D2462" i="2"/>
  <c r="D2461" i="2" a="1"/>
  <c r="D2461" i="2" s="1"/>
  <c r="D2460" i="2" a="1"/>
  <c r="D2460" i="2" s="1"/>
  <c r="D2459" i="2" a="1"/>
  <c r="D2459" i="2"/>
  <c r="D2458" i="2" a="1"/>
  <c r="D2458" i="2" s="1"/>
  <c r="D2457" i="2" a="1"/>
  <c r="D2457" i="2"/>
  <c r="D2456" i="2" a="1"/>
  <c r="D2456" i="2"/>
  <c r="D2455" i="2" a="1"/>
  <c r="D2455" i="2" s="1"/>
  <c r="D2454" i="2" a="1"/>
  <c r="D2454" i="2" s="1"/>
  <c r="D2453" i="2" a="1"/>
  <c r="D2453" i="2"/>
  <c r="D2452" i="2" a="1"/>
  <c r="D2452" i="2" s="1"/>
  <c r="D2451" i="2" a="1"/>
  <c r="D2451" i="2"/>
  <c r="D2450" i="2" a="1"/>
  <c r="D2450" i="2"/>
  <c r="D2449" i="2" a="1"/>
  <c r="D2449" i="2" s="1"/>
  <c r="D2448" i="2" a="1"/>
  <c r="D2448" i="2" s="1"/>
  <c r="D2447" i="2" a="1"/>
  <c r="D2447" i="2"/>
  <c r="D2446" i="2" a="1"/>
  <c r="D2446" i="2" s="1"/>
  <c r="D2445" i="2" a="1"/>
  <c r="D2445" i="2"/>
  <c r="D2444" i="2" a="1"/>
  <c r="D2444" i="2"/>
  <c r="D2443" i="2" a="1"/>
  <c r="D2443" i="2" s="1"/>
  <c r="D2442" i="2" a="1"/>
  <c r="D2442" i="2" s="1"/>
  <c r="D2441" i="2" a="1"/>
  <c r="D2441" i="2"/>
  <c r="D2440" i="2" a="1"/>
  <c r="D2440" i="2" s="1"/>
  <c r="D2439" i="2" a="1"/>
  <c r="D2439" i="2"/>
  <c r="D2438" i="2" a="1"/>
  <c r="D2438" i="2"/>
  <c r="D2437" i="2" a="1"/>
  <c r="D2437" i="2" s="1"/>
  <c r="D2436" i="2" a="1"/>
  <c r="D2436" i="2" s="1"/>
  <c r="D2435" i="2" a="1"/>
  <c r="D2435" i="2"/>
  <c r="D2434" i="2" a="1"/>
  <c r="D2434" i="2" s="1"/>
  <c r="D2433" i="2" a="1"/>
  <c r="D2433" i="2"/>
  <c r="D2432" i="2" a="1"/>
  <c r="D2432" i="2"/>
  <c r="D2431" i="2" a="1"/>
  <c r="D2431" i="2" s="1"/>
  <c r="D2430" i="2" a="1"/>
  <c r="D2430" i="2" s="1"/>
  <c r="D2429" i="2" a="1"/>
  <c r="D2429" i="2"/>
  <c r="D2428" i="2" a="1"/>
  <c r="D2428" i="2" s="1"/>
  <c r="D2427" i="2" a="1"/>
  <c r="D2427" i="2"/>
  <c r="D2426" i="2" a="1"/>
  <c r="D2426" i="2"/>
  <c r="D2425" i="2" a="1"/>
  <c r="D2425" i="2" s="1"/>
  <c r="D2424" i="2" a="1"/>
  <c r="D2424" i="2" s="1"/>
  <c r="D2423" i="2" a="1"/>
  <c r="D2423" i="2"/>
  <c r="D2422" i="2" a="1"/>
  <c r="D2422" i="2" s="1"/>
  <c r="D2421" i="2" a="1"/>
  <c r="D2421" i="2"/>
  <c r="D2420" i="2" a="1"/>
  <c r="D2420" i="2"/>
  <c r="D2419" i="2" a="1"/>
  <c r="D2419" i="2" s="1"/>
  <c r="D2418" i="2" a="1"/>
  <c r="D2418" i="2" s="1"/>
  <c r="D2417" i="2" a="1"/>
  <c r="D2417" i="2"/>
  <c r="D2416" i="2" a="1"/>
  <c r="D2416" i="2" s="1"/>
  <c r="D2415" i="2" a="1"/>
  <c r="D2415" i="2"/>
  <c r="D2414" i="2" a="1"/>
  <c r="D2414" i="2"/>
  <c r="D2413" i="2" a="1"/>
  <c r="D2413" i="2" s="1"/>
  <c r="D2412" i="2" a="1"/>
  <c r="D2412" i="2" s="1"/>
  <c r="D2411" i="2" a="1"/>
  <c r="D2411" i="2"/>
  <c r="D2410" i="2" a="1"/>
  <c r="D2410" i="2" s="1"/>
  <c r="D2409" i="2" a="1"/>
  <c r="D2409" i="2"/>
  <c r="D2408" i="2" a="1"/>
  <c r="D2408" i="2"/>
  <c r="D2407" i="2" a="1"/>
  <c r="D2407" i="2" s="1"/>
  <c r="D2406" i="2" a="1"/>
  <c r="D2406" i="2" s="1"/>
  <c r="D2405" i="2" a="1"/>
  <c r="D2405" i="2"/>
  <c r="D2404" i="2" a="1"/>
  <c r="D2404" i="2" s="1"/>
  <c r="D2403" i="2" a="1"/>
  <c r="D2403" i="2"/>
  <c r="D2402" i="2" a="1"/>
  <c r="D2402" i="2"/>
  <c r="D2401" i="2" a="1"/>
  <c r="D2401" i="2" s="1"/>
  <c r="D2400" i="2" a="1"/>
  <c r="D2400" i="2" s="1"/>
  <c r="D2399" i="2" a="1"/>
  <c r="D2399" i="2"/>
  <c r="D2398" i="2" a="1"/>
  <c r="D2398" i="2" s="1"/>
  <c r="D2397" i="2" a="1"/>
  <c r="D2397" i="2"/>
  <c r="D2396" i="2" a="1"/>
  <c r="D2396" i="2"/>
  <c r="D2395" i="2" a="1"/>
  <c r="D2395" i="2" s="1"/>
  <c r="D2394" i="2" a="1"/>
  <c r="D2394" i="2" s="1"/>
  <c r="D2393" i="2" a="1"/>
  <c r="D2393" i="2"/>
  <c r="D2392" i="2" a="1"/>
  <c r="D2392" i="2" s="1"/>
  <c r="D2391" i="2" a="1"/>
  <c r="D2391" i="2"/>
  <c r="D2390" i="2" a="1"/>
  <c r="D2390" i="2"/>
  <c r="D2389" i="2" a="1"/>
  <c r="D2389" i="2" s="1"/>
  <c r="D2388" i="2" a="1"/>
  <c r="D2388" i="2" s="1"/>
  <c r="D2387" i="2" a="1"/>
  <c r="D2387" i="2"/>
  <c r="D2386" i="2" a="1"/>
  <c r="D2386" i="2" s="1"/>
  <c r="D2385" i="2" a="1"/>
  <c r="D2385" i="2"/>
  <c r="D2384" i="2" a="1"/>
  <c r="D2384" i="2"/>
  <c r="D2383" i="2" a="1"/>
  <c r="D2383" i="2" s="1"/>
  <c r="D2382" i="2" a="1"/>
  <c r="D2382" i="2" s="1"/>
  <c r="D2381" i="2" a="1"/>
  <c r="D2381" i="2"/>
  <c r="D2380" i="2" a="1"/>
  <c r="D2380" i="2" s="1"/>
  <c r="D2379" i="2" a="1"/>
  <c r="D2379" i="2"/>
  <c r="D2378" i="2" a="1"/>
  <c r="D2378" i="2"/>
  <c r="D2377" i="2" a="1"/>
  <c r="D2377" i="2" s="1"/>
  <c r="D2376" i="2" a="1"/>
  <c r="D2376" i="2" s="1"/>
  <c r="D2375" i="2" a="1"/>
  <c r="D2375" i="2"/>
  <c r="D2374" i="2" a="1"/>
  <c r="D2374" i="2" s="1"/>
  <c r="D2373" i="2" a="1"/>
  <c r="D2373" i="2"/>
  <c r="D2372" i="2" a="1"/>
  <c r="D2372" i="2"/>
  <c r="D2371" i="2" a="1"/>
  <c r="D2371" i="2" s="1"/>
  <c r="D2370" i="2" a="1"/>
  <c r="D2370" i="2" s="1"/>
  <c r="D2369" i="2" a="1"/>
  <c r="D2369" i="2"/>
  <c r="D2368" i="2" a="1"/>
  <c r="D2368" i="2" s="1"/>
  <c r="D2367" i="2" a="1"/>
  <c r="D2367" i="2"/>
  <c r="D2366" i="2" a="1"/>
  <c r="D2366" i="2"/>
  <c r="D2365" i="2" a="1"/>
  <c r="D2365" i="2" s="1"/>
  <c r="D2364" i="2" a="1"/>
  <c r="D2364" i="2" s="1"/>
  <c r="D2363" i="2" a="1"/>
  <c r="D2363" i="2"/>
  <c r="D2362" i="2" a="1"/>
  <c r="D2362" i="2" s="1"/>
  <c r="D2361" i="2" a="1"/>
  <c r="D2361" i="2"/>
  <c r="D2360" i="2" a="1"/>
  <c r="D2360" i="2"/>
  <c r="D2359" i="2" a="1"/>
  <c r="D2359" i="2" s="1"/>
  <c r="D2358" i="2" a="1"/>
  <c r="D2358" i="2" s="1"/>
  <c r="D2357" i="2" a="1"/>
  <c r="D2357" i="2"/>
  <c r="D2356" i="2" a="1"/>
  <c r="D2356" i="2" s="1"/>
  <c r="D2355" i="2" a="1"/>
  <c r="D2355" i="2"/>
  <c r="D2354" i="2" a="1"/>
  <c r="D2354" i="2"/>
  <c r="D2353" i="2" a="1"/>
  <c r="D2353" i="2" s="1"/>
  <c r="D2352" i="2" a="1"/>
  <c r="D2352" i="2" s="1"/>
  <c r="D2351" i="2" a="1"/>
  <c r="D2351" i="2"/>
  <c r="D2350" i="2" a="1"/>
  <c r="D2350" i="2" s="1"/>
  <c r="D2349" i="2" a="1"/>
  <c r="D2349" i="2"/>
  <c r="D2348" i="2" a="1"/>
  <c r="D2348" i="2"/>
  <c r="D2347" i="2" a="1"/>
  <c r="D2347" i="2" s="1"/>
  <c r="D2346" i="2" a="1"/>
  <c r="D2346" i="2" s="1"/>
  <c r="D2345" i="2" a="1"/>
  <c r="D2345" i="2"/>
  <c r="D2344" i="2" a="1"/>
  <c r="D2344" i="2" s="1"/>
  <c r="D2343" i="2" a="1"/>
  <c r="D2343" i="2"/>
  <c r="D2342" i="2" a="1"/>
  <c r="D2342" i="2"/>
  <c r="D2341" i="2" a="1"/>
  <c r="D2341" i="2" s="1"/>
  <c r="D2340" i="2" a="1"/>
  <c r="D2340" i="2" s="1"/>
  <c r="D2339" i="2" a="1"/>
  <c r="D2339" i="2"/>
  <c r="D2338" i="2" a="1"/>
  <c r="D2338" i="2" s="1"/>
  <c r="D2337" i="2" a="1"/>
  <c r="D2337" i="2"/>
  <c r="D2336" i="2" a="1"/>
  <c r="D2336" i="2"/>
  <c r="D2335" i="2" a="1"/>
  <c r="D2335" i="2" s="1"/>
  <c r="D2334" i="2" a="1"/>
  <c r="D2334" i="2" s="1"/>
  <c r="D2333" i="2" a="1"/>
  <c r="D2333" i="2"/>
  <c r="D2332" i="2" a="1"/>
  <c r="D2332" i="2" s="1"/>
  <c r="D2331" i="2" a="1"/>
  <c r="D2331" i="2"/>
  <c r="D2330" i="2" a="1"/>
  <c r="D2330" i="2"/>
  <c r="D2329" i="2" a="1"/>
  <c r="D2329" i="2" s="1"/>
  <c r="D2328" i="2" a="1"/>
  <c r="D2328" i="2" s="1"/>
  <c r="D2327" i="2" a="1"/>
  <c r="D2327" i="2"/>
  <c r="D2326" i="2" a="1"/>
  <c r="D2326" i="2" s="1"/>
  <c r="D2325" i="2" a="1"/>
  <c r="D2325" i="2"/>
  <c r="D2324" i="2" a="1"/>
  <c r="D2324" i="2"/>
  <c r="D2323" i="2" a="1"/>
  <c r="D2323" i="2" s="1"/>
  <c r="D2322" i="2" a="1"/>
  <c r="D2322" i="2" s="1"/>
  <c r="D2321" i="2" a="1"/>
  <c r="D2321" i="2"/>
  <c r="D2320" i="2" a="1"/>
  <c r="D2320" i="2" s="1"/>
  <c r="D2319" i="2" a="1"/>
  <c r="D2319" i="2"/>
  <c r="D2318" i="2" a="1"/>
  <c r="D2318" i="2"/>
  <c r="D2317" i="2" a="1"/>
  <c r="D2317" i="2" s="1"/>
  <c r="D2316" i="2" a="1"/>
  <c r="D2316" i="2" s="1"/>
  <c r="D2315" i="2" a="1"/>
  <c r="D2315" i="2"/>
  <c r="D2314" i="2" a="1"/>
  <c r="D2314" i="2" s="1"/>
  <c r="D2313" i="2" a="1"/>
  <c r="D2313" i="2"/>
  <c r="D2312" i="2" a="1"/>
  <c r="D2312" i="2"/>
  <c r="D2311" i="2" a="1"/>
  <c r="D2311" i="2" s="1"/>
  <c r="D2310" i="2" a="1"/>
  <c r="D2310" i="2"/>
  <c r="D2309" i="2" a="1"/>
  <c r="D2309" i="2"/>
  <c r="D2308" i="2" a="1"/>
  <c r="D2308" i="2" s="1"/>
  <c r="D2307" i="2" a="1"/>
  <c r="D2307" i="2"/>
  <c r="D2306" i="2" a="1"/>
  <c r="D2306" i="2"/>
  <c r="D2305" i="2" a="1"/>
  <c r="D2305" i="2" s="1"/>
  <c r="D2304" i="2" a="1"/>
  <c r="D2304" i="2"/>
  <c r="D2303" i="2" a="1"/>
  <c r="D2303" i="2"/>
  <c r="D2302" i="2" a="1"/>
  <c r="D2302" i="2" s="1"/>
  <c r="D2301" i="2" a="1"/>
  <c r="D2301" i="2"/>
  <c r="D2300" i="2" a="1"/>
  <c r="D2300" i="2"/>
  <c r="D2299" i="2" a="1"/>
  <c r="D2299" i="2" s="1"/>
  <c r="D2298" i="2" a="1"/>
  <c r="D2298" i="2"/>
  <c r="D2297" i="2" a="1"/>
  <c r="D2297" i="2"/>
  <c r="D2296" i="2" a="1"/>
  <c r="D2296" i="2" s="1"/>
  <c r="D2295" i="2" a="1"/>
  <c r="D2295" i="2"/>
  <c r="D2294" i="2" a="1"/>
  <c r="D2294" i="2"/>
  <c r="D2293" i="2" a="1"/>
  <c r="D2293" i="2" s="1"/>
  <c r="D2292" i="2" a="1"/>
  <c r="D2292" i="2" s="1"/>
  <c r="D2291" i="2" a="1"/>
  <c r="D2291" i="2"/>
  <c r="D2290" i="2" a="1"/>
  <c r="D2290" i="2" s="1"/>
  <c r="D2289" i="2" a="1"/>
  <c r="D2289" i="2" s="1"/>
  <c r="D2288" i="2" a="1"/>
  <c r="D2288" i="2"/>
  <c r="D2287" i="2" a="1"/>
  <c r="D2287" i="2" s="1"/>
  <c r="D2286" i="2" a="1"/>
  <c r="D2286" i="2"/>
  <c r="D2285" i="2" a="1"/>
  <c r="D2285" i="2"/>
  <c r="D2284" i="2" a="1"/>
  <c r="D2284" i="2" s="1"/>
  <c r="D2283" i="2" a="1"/>
  <c r="D2283" i="2" s="1"/>
  <c r="D2282" i="2" a="1"/>
  <c r="D2282" i="2"/>
  <c r="D2281" i="2" a="1"/>
  <c r="D2281" i="2" s="1"/>
  <c r="D2280" i="2" a="1"/>
  <c r="D2280" i="2" s="1"/>
  <c r="D2279" i="2" a="1"/>
  <c r="D2279" i="2"/>
  <c r="D2278" i="2" a="1"/>
  <c r="D2278" i="2" s="1"/>
  <c r="D2277" i="2" a="1"/>
  <c r="D2277" i="2"/>
  <c r="D2276" i="2" a="1"/>
  <c r="D2276" i="2"/>
  <c r="D2275" i="2" a="1"/>
  <c r="D2275" i="2" s="1"/>
  <c r="D2274" i="2" a="1"/>
  <c r="D2274" i="2" s="1"/>
  <c r="D2273" i="2" a="1"/>
  <c r="D2273" i="2"/>
  <c r="D2272" i="2" a="1"/>
  <c r="D2272" i="2" s="1"/>
  <c r="D2271" i="2" a="1"/>
  <c r="D2271" i="2" s="1"/>
  <c r="D2270" i="2" a="1"/>
  <c r="D2270" i="2"/>
  <c r="D2269" i="2" a="1"/>
  <c r="D2269" i="2" s="1"/>
  <c r="D2268" i="2" a="1"/>
  <c r="D2268" i="2"/>
  <c r="D2267" i="2" a="1"/>
  <c r="D2267" i="2"/>
  <c r="D2266" i="2" a="1"/>
  <c r="D2266" i="2" s="1"/>
  <c r="D2265" i="2" a="1"/>
  <c r="D2265" i="2" s="1"/>
  <c r="D2264" i="2" a="1"/>
  <c r="D2264" i="2"/>
  <c r="D2263" i="2" a="1"/>
  <c r="D2263" i="2" s="1"/>
  <c r="D2262" i="2" a="1"/>
  <c r="D2262" i="2" s="1"/>
  <c r="D2261" i="2" a="1"/>
  <c r="D2261" i="2"/>
  <c r="D2260" i="2" a="1"/>
  <c r="D2260" i="2" s="1"/>
  <c r="D2259" i="2" a="1"/>
  <c r="D2259" i="2"/>
  <c r="D2258" i="2" a="1"/>
  <c r="D2258" i="2"/>
  <c r="D2257" i="2" a="1"/>
  <c r="D2257" i="2" s="1"/>
  <c r="D2256" i="2" a="1"/>
  <c r="D2256" i="2" s="1"/>
  <c r="D2255" i="2" a="1"/>
  <c r="D2255" i="2"/>
  <c r="D2254" i="2" a="1"/>
  <c r="D2254" i="2" s="1"/>
  <c r="D2253" i="2" a="1"/>
  <c r="D2253" i="2" s="1"/>
  <c r="D2252" i="2" a="1"/>
  <c r="D2252" i="2"/>
  <c r="D2251" i="2" a="1"/>
  <c r="D2251" i="2" s="1"/>
  <c r="D2250" i="2" a="1"/>
  <c r="D2250" i="2"/>
  <c r="D2249" i="2" a="1"/>
  <c r="D2249" i="2"/>
  <c r="D2248" i="2" a="1"/>
  <c r="D2248" i="2" s="1"/>
  <c r="D2247" i="2" a="1"/>
  <c r="D2247" i="2" s="1"/>
  <c r="D2246" i="2" a="1"/>
  <c r="D2246" i="2"/>
  <c r="D2245" i="2" a="1"/>
  <c r="D2245" i="2" s="1"/>
  <c r="D2244" i="2" a="1"/>
  <c r="D2244" i="2" s="1"/>
  <c r="D2243" i="2" a="1"/>
  <c r="D2243" i="2"/>
  <c r="D2242" i="2" a="1"/>
  <c r="D2242" i="2" s="1"/>
  <c r="D2241" i="2" a="1"/>
  <c r="D2241" i="2"/>
  <c r="D2240" i="2" a="1"/>
  <c r="D2240" i="2"/>
  <c r="D2239" i="2" a="1"/>
  <c r="D2239" i="2" s="1"/>
  <c r="D2238" i="2" a="1"/>
  <c r="D2238" i="2" s="1"/>
  <c r="D2237" i="2" a="1"/>
  <c r="D2237" i="2"/>
  <c r="D2236" i="2" a="1"/>
  <c r="D2236" i="2" s="1"/>
  <c r="D2235" i="2" a="1"/>
  <c r="D2235" i="2" s="1"/>
  <c r="D2234" i="2" a="1"/>
  <c r="D2234" i="2"/>
  <c r="D2233" i="2" a="1"/>
  <c r="D2233" i="2" s="1"/>
  <c r="D2232" i="2" a="1"/>
  <c r="D2232" i="2" s="1"/>
  <c r="D2231" i="2" a="1"/>
  <c r="D2231" i="2"/>
  <c r="D2230" i="2" a="1"/>
  <c r="D2230" i="2" s="1"/>
  <c r="D2229" i="2" a="1"/>
  <c r="D2229" i="2" s="1"/>
  <c r="D2228" i="2" a="1"/>
  <c r="D2228" i="2"/>
  <c r="D2227" i="2" a="1"/>
  <c r="D2227" i="2" s="1"/>
  <c r="D2226" i="2" a="1"/>
  <c r="D2226" i="2" s="1"/>
  <c r="D2225" i="2" a="1"/>
  <c r="D2225" i="2"/>
  <c r="D2224" i="2" a="1"/>
  <c r="D2224" i="2" s="1"/>
  <c r="D2223" i="2" a="1"/>
  <c r="D2223" i="2"/>
  <c r="D2222" i="2" a="1"/>
  <c r="D2222" i="2"/>
  <c r="D2221" i="2" a="1"/>
  <c r="D2221" i="2" s="1"/>
  <c r="D2220" i="2" a="1"/>
  <c r="D2220" i="2" s="1"/>
  <c r="D2219" i="2" a="1"/>
  <c r="D2219" i="2"/>
  <c r="D2218" i="2" a="1"/>
  <c r="D2218" i="2" s="1"/>
  <c r="D2217" i="2" a="1"/>
  <c r="D2217" i="2" s="1"/>
  <c r="D2216" i="2" a="1"/>
  <c r="D2216" i="2"/>
  <c r="D2215" i="2" a="1"/>
  <c r="D2215" i="2" s="1"/>
  <c r="D2214" i="2" a="1"/>
  <c r="D2214" i="2" s="1"/>
  <c r="D2213" i="2" a="1"/>
  <c r="D2213" i="2"/>
  <c r="D2212" i="2" a="1"/>
  <c r="D2212" i="2" s="1"/>
  <c r="D2211" i="2" a="1"/>
  <c r="D2211" i="2" s="1"/>
  <c r="D2210" i="2" a="1"/>
  <c r="D2210" i="2"/>
  <c r="D2209" i="2" a="1"/>
  <c r="D2209" i="2" s="1"/>
  <c r="D2208" i="2" a="1"/>
  <c r="D2208" i="2" s="1"/>
  <c r="D2207" i="2" a="1"/>
  <c r="D2207" i="2"/>
  <c r="D2206" i="2" a="1"/>
  <c r="D2206" i="2" s="1"/>
  <c r="D2205" i="2" a="1"/>
  <c r="D2205" i="2"/>
  <c r="D2204" i="2" a="1"/>
  <c r="D2204" i="2"/>
  <c r="D2203" i="2" a="1"/>
  <c r="D2203" i="2" s="1"/>
  <c r="D2202" i="2" a="1"/>
  <c r="D2202" i="2" s="1"/>
  <c r="D2201" i="2" a="1"/>
  <c r="D2201" i="2"/>
  <c r="D2200" i="2" a="1"/>
  <c r="D2200" i="2" s="1"/>
  <c r="D2199" i="2" a="1"/>
  <c r="D2199" i="2" s="1"/>
  <c r="D2198" i="2" a="1"/>
  <c r="D2198" i="2"/>
  <c r="D2197" i="2" a="1"/>
  <c r="D2197" i="2" s="1"/>
  <c r="D2196" i="2" a="1"/>
  <c r="D2196" i="2" s="1"/>
  <c r="D2195" i="2" a="1"/>
  <c r="D2195" i="2"/>
  <c r="D2194" i="2" a="1"/>
  <c r="D2194" i="2" s="1"/>
  <c r="D2193" i="2" a="1"/>
  <c r="D2193" i="2" s="1"/>
  <c r="D2192" i="2" a="1"/>
  <c r="D2192" i="2"/>
  <c r="D2191" i="2" a="1"/>
  <c r="D2191" i="2" s="1"/>
  <c r="D2190" i="2" a="1"/>
  <c r="D2190" i="2" s="1"/>
  <c r="D2189" i="2" a="1"/>
  <c r="D2189" i="2"/>
  <c r="D2188" i="2" a="1"/>
  <c r="D2188" i="2" s="1"/>
  <c r="D2187" i="2" a="1"/>
  <c r="D2187" i="2" s="1"/>
  <c r="D2186" i="2" a="1"/>
  <c r="D2186" i="2"/>
  <c r="D2185" i="2" a="1"/>
  <c r="D2185" i="2" s="1"/>
  <c r="D2184" i="2" a="1"/>
  <c r="D2184" i="2" s="1"/>
  <c r="D2183" i="2" a="1"/>
  <c r="D2183" i="2"/>
  <c r="D2182" i="2" a="1"/>
  <c r="D2182" i="2" s="1"/>
  <c r="D2181" i="2" a="1"/>
  <c r="D2181" i="2" s="1"/>
  <c r="D2180" i="2" a="1"/>
  <c r="D2180" i="2"/>
  <c r="D2179" i="2" a="1"/>
  <c r="D2179" i="2" s="1"/>
  <c r="D2178" i="2" a="1"/>
  <c r="D2178" i="2" s="1"/>
  <c r="D2177" i="2" a="1"/>
  <c r="D2177" i="2"/>
  <c r="D2176" i="2" a="1"/>
  <c r="D2176" i="2" s="1"/>
  <c r="D2175" i="2" a="1"/>
  <c r="D2175" i="2" s="1"/>
  <c r="D2174" i="2" a="1"/>
  <c r="D2174" i="2"/>
  <c r="D2173" i="2" a="1"/>
  <c r="D2173" i="2" s="1"/>
  <c r="D2172" i="2" a="1"/>
  <c r="D2172" i="2" s="1"/>
  <c r="D2171" i="2" a="1"/>
  <c r="D2171" i="2"/>
  <c r="D2170" i="2" a="1"/>
  <c r="D2170" i="2" s="1"/>
  <c r="D2169" i="2" a="1"/>
  <c r="D2169" i="2" s="1"/>
  <c r="D2168" i="2" a="1"/>
  <c r="D2168" i="2"/>
  <c r="D2167" i="2" a="1"/>
  <c r="D2167" i="2" s="1"/>
  <c r="D2166" i="2" a="1"/>
  <c r="D2166" i="2" s="1"/>
  <c r="D2165" i="2" a="1"/>
  <c r="D2165" i="2"/>
  <c r="D2164" i="2" a="1"/>
  <c r="D2164" i="2" s="1"/>
  <c r="D2163" i="2" a="1"/>
  <c r="D2163" i="2" s="1"/>
  <c r="D2162" i="2" a="1"/>
  <c r="D2162" i="2"/>
  <c r="D2161" i="2" a="1"/>
  <c r="D2161" i="2" s="1"/>
  <c r="D2160" i="2" a="1"/>
  <c r="D2160" i="2" s="1"/>
  <c r="D2159" i="2" a="1"/>
  <c r="D2159" i="2"/>
  <c r="D2158" i="2" a="1"/>
  <c r="D2158" i="2" s="1"/>
  <c r="D2157" i="2" a="1"/>
  <c r="D2157" i="2" s="1"/>
  <c r="D2156" i="2" a="1"/>
  <c r="D2156" i="2"/>
  <c r="D2155" i="2" a="1"/>
  <c r="D2155" i="2" s="1"/>
  <c r="D2154" i="2" a="1"/>
  <c r="D2154" i="2" s="1"/>
  <c r="D2153" i="2" a="1"/>
  <c r="D2153" i="2"/>
  <c r="D2152" i="2" a="1"/>
  <c r="D2152" i="2" s="1"/>
  <c r="D2151" i="2" a="1"/>
  <c r="D2151" i="2" s="1"/>
  <c r="D2150" i="2" a="1"/>
  <c r="D2150" i="2"/>
  <c r="D2149" i="2" a="1"/>
  <c r="D2149" i="2" s="1"/>
  <c r="D2148" i="2" a="1"/>
  <c r="D2148" i="2" s="1"/>
  <c r="D2147" i="2" a="1"/>
  <c r="D2147" i="2"/>
  <c r="D2146" i="2" a="1"/>
  <c r="D2146" i="2" s="1"/>
  <c r="D2145" i="2" a="1"/>
  <c r="D2145" i="2" s="1"/>
  <c r="D2144" i="2" a="1"/>
  <c r="D2144" i="2"/>
  <c r="D2143" i="2" a="1"/>
  <c r="D2143" i="2" s="1"/>
  <c r="D2142" i="2" a="1"/>
  <c r="D2142" i="2" s="1"/>
  <c r="D2141" i="2" a="1"/>
  <c r="D2141" i="2"/>
  <c r="D2140" i="2" a="1"/>
  <c r="D2140" i="2" s="1"/>
  <c r="D2139" i="2" a="1"/>
  <c r="D2139" i="2" s="1"/>
  <c r="D2138" i="2" a="1"/>
  <c r="D2138" i="2"/>
  <c r="D2137" i="2" a="1"/>
  <c r="D2137" i="2" s="1"/>
  <c r="D2136" i="2" a="1"/>
  <c r="D2136" i="2" s="1"/>
  <c r="D2135" i="2" a="1"/>
  <c r="D2135" i="2"/>
  <c r="D2134" i="2" a="1"/>
  <c r="D2134" i="2" s="1"/>
  <c r="D2133" i="2" a="1"/>
  <c r="D2133" i="2" s="1"/>
  <c r="D2132" i="2" a="1"/>
  <c r="D2132" i="2"/>
  <c r="D2131" i="2" a="1"/>
  <c r="D2131" i="2" s="1"/>
  <c r="D2130" i="2" a="1"/>
  <c r="D2130" i="2" s="1"/>
  <c r="D2129" i="2" a="1"/>
  <c r="D2129" i="2"/>
  <c r="D2128" i="2" a="1"/>
  <c r="D2128" i="2" s="1"/>
  <c r="D2127" i="2" a="1"/>
  <c r="D2127" i="2" s="1"/>
  <c r="D2126" i="2" a="1"/>
  <c r="D2126" i="2"/>
  <c r="D2125" i="2" a="1"/>
  <c r="D2125" i="2" s="1"/>
  <c r="D2124" i="2" a="1"/>
  <c r="D2124" i="2" s="1"/>
  <c r="D2123" i="2" a="1"/>
  <c r="D2123" i="2"/>
  <c r="D2122" i="2" a="1"/>
  <c r="D2122" i="2" s="1"/>
  <c r="D2121" i="2" a="1"/>
  <c r="D2121" i="2" s="1"/>
  <c r="D2120" i="2" a="1"/>
  <c r="D2120" i="2"/>
  <c r="D2119" i="2" a="1"/>
  <c r="D2119" i="2" s="1"/>
  <c r="D2118" i="2" a="1"/>
  <c r="D2118" i="2" s="1"/>
  <c r="D2117" i="2" a="1"/>
  <c r="D2117" i="2"/>
  <c r="D2116" i="2" a="1"/>
  <c r="D2116" i="2" s="1"/>
  <c r="D2115" i="2" a="1"/>
  <c r="D2115" i="2" s="1"/>
  <c r="D2114" i="2" a="1"/>
  <c r="D2114" i="2"/>
  <c r="D2113" i="2" a="1"/>
  <c r="D2113" i="2" s="1"/>
  <c r="D2112" i="2" a="1"/>
  <c r="D2112" i="2" s="1"/>
  <c r="D2111" i="2" a="1"/>
  <c r="D2111" i="2"/>
  <c r="D2110" i="2" a="1"/>
  <c r="D2110" i="2" s="1"/>
  <c r="D2109" i="2" a="1"/>
  <c r="D2109" i="2" s="1"/>
  <c r="D2108" i="2" a="1"/>
  <c r="D2108" i="2"/>
  <c r="D2107" i="2" a="1"/>
  <c r="D2107" i="2" s="1"/>
  <c r="D2106" i="2" a="1"/>
  <c r="D2106" i="2" s="1"/>
  <c r="D2105" i="2" a="1"/>
  <c r="D2105" i="2"/>
  <c r="D2104" i="2" a="1"/>
  <c r="D2104" i="2" s="1"/>
  <c r="D2103" i="2" a="1"/>
  <c r="D2103" i="2" s="1"/>
  <c r="D2102" i="2" a="1"/>
  <c r="D2102" i="2"/>
  <c r="D2101" i="2" a="1"/>
  <c r="D2101" i="2" s="1"/>
  <c r="D2100" i="2" a="1"/>
  <c r="D2100" i="2" s="1"/>
  <c r="D2099" i="2" a="1"/>
  <c r="D2099" i="2"/>
  <c r="D2098" i="2" a="1"/>
  <c r="D2098" i="2" s="1"/>
  <c r="D2097" i="2" a="1"/>
  <c r="D2097" i="2" s="1"/>
  <c r="D2096" i="2" a="1"/>
  <c r="D2096" i="2"/>
  <c r="D2095" i="2" a="1"/>
  <c r="D2095" i="2" s="1"/>
  <c r="D2094" i="2" a="1"/>
  <c r="D2094" i="2" s="1"/>
  <c r="D2093" i="2" a="1"/>
  <c r="D2093" i="2"/>
  <c r="D2092" i="2" a="1"/>
  <c r="D2092" i="2" s="1"/>
  <c r="D2091" i="2" a="1"/>
  <c r="D2091" i="2" s="1"/>
  <c r="D2090" i="2" a="1"/>
  <c r="D2090" i="2"/>
  <c r="D2089" i="2" a="1"/>
  <c r="D2089" i="2" s="1"/>
  <c r="D2088" i="2" a="1"/>
  <c r="D2088" i="2" s="1"/>
  <c r="D2087" i="2" a="1"/>
  <c r="D2087" i="2"/>
  <c r="D2086" i="2" a="1"/>
  <c r="D2086" i="2" s="1"/>
  <c r="D2085" i="2" a="1"/>
  <c r="D2085" i="2" s="1"/>
  <c r="D2084" i="2" a="1"/>
  <c r="D2084" i="2"/>
  <c r="D2083" i="2" a="1"/>
  <c r="D2083" i="2" s="1"/>
  <c r="D2082" i="2" a="1"/>
  <c r="D2082" i="2" s="1"/>
  <c r="D2081" i="2" a="1"/>
  <c r="D2081" i="2"/>
  <c r="D2080" i="2" a="1"/>
  <c r="D2080" i="2" s="1"/>
  <c r="D2079" i="2" a="1"/>
  <c r="D2079" i="2" s="1"/>
  <c r="D2078" i="2" a="1"/>
  <c r="D2078" i="2"/>
  <c r="D2077" i="2" a="1"/>
  <c r="D2077" i="2" s="1"/>
  <c r="D2076" i="2" a="1"/>
  <c r="D2076" i="2" s="1"/>
  <c r="D2075" i="2" a="1"/>
  <c r="D2075" i="2"/>
  <c r="D2074" i="2" a="1"/>
  <c r="D2074" i="2" s="1"/>
  <c r="D2073" i="2" a="1"/>
  <c r="D2073" i="2" s="1"/>
  <c r="D2072" i="2" a="1"/>
  <c r="D2072" i="2"/>
  <c r="D2071" i="2" a="1"/>
  <c r="D2071" i="2" s="1"/>
  <c r="D2070" i="2" a="1"/>
  <c r="D2070" i="2" s="1"/>
  <c r="D2069" i="2" a="1"/>
  <c r="D2069" i="2"/>
  <c r="D2068" i="2" a="1"/>
  <c r="D2068" i="2" s="1"/>
  <c r="D2067" i="2" a="1"/>
  <c r="D2067" i="2" s="1"/>
  <c r="D2066" i="2" a="1"/>
  <c r="D2066" i="2"/>
  <c r="D2065" i="2" a="1"/>
  <c r="D2065" i="2" s="1"/>
  <c r="D2064" i="2" a="1"/>
  <c r="D2064" i="2" s="1"/>
  <c r="D2063" i="2" a="1"/>
  <c r="D2063" i="2"/>
  <c r="D2062" i="2" a="1"/>
  <c r="D2062" i="2" s="1"/>
  <c r="D2061" i="2" a="1"/>
  <c r="D2061" i="2" s="1"/>
  <c r="D2060" i="2" a="1"/>
  <c r="D2060" i="2"/>
  <c r="D2059" i="2" a="1"/>
  <c r="D2059" i="2" s="1"/>
  <c r="D2058" i="2" a="1"/>
  <c r="D2058" i="2" s="1"/>
  <c r="D2057" i="2" a="1"/>
  <c r="D2057" i="2"/>
  <c r="D2056" i="2" a="1"/>
  <c r="D2056" i="2" s="1"/>
  <c r="D2055" i="2" a="1"/>
  <c r="D2055" i="2" s="1"/>
  <c r="D2054" i="2" a="1"/>
  <c r="D2054" i="2"/>
  <c r="D2053" i="2" a="1"/>
  <c r="D2053" i="2" s="1"/>
  <c r="D2052" i="2" a="1"/>
  <c r="D2052" i="2" s="1"/>
  <c r="D2051" i="2" a="1"/>
  <c r="D2051" i="2"/>
  <c r="D2050" i="2" a="1"/>
  <c r="D2050" i="2" s="1"/>
  <c r="D2049" i="2" a="1"/>
  <c r="D2049" i="2" s="1"/>
  <c r="D2048" i="2" a="1"/>
  <c r="D2048" i="2"/>
  <c r="D2047" i="2" a="1"/>
  <c r="D2047" i="2" s="1"/>
  <c r="D2046" i="2" a="1"/>
  <c r="D2046" i="2" s="1"/>
  <c r="D2045" i="2" a="1"/>
  <c r="D2045" i="2"/>
  <c r="D2044" i="2" a="1"/>
  <c r="D2044" i="2" s="1"/>
  <c r="D2043" i="2" a="1"/>
  <c r="D2043" i="2" s="1"/>
  <c r="D2042" i="2" a="1"/>
  <c r="D2042" i="2"/>
  <c r="D2041" i="2" a="1"/>
  <c r="D2041" i="2" s="1"/>
  <c r="D2040" i="2" a="1"/>
  <c r="D2040" i="2" s="1"/>
  <c r="D2039" i="2" a="1"/>
  <c r="D2039" i="2"/>
  <c r="D2038" i="2" a="1"/>
  <c r="D2038" i="2" s="1"/>
  <c r="D2037" i="2" a="1"/>
  <c r="D2037" i="2" s="1"/>
  <c r="D2036" i="2" a="1"/>
  <c r="D2036" i="2"/>
  <c r="D2035" i="2" a="1"/>
  <c r="D2035" i="2" s="1"/>
  <c r="D2034" i="2" a="1"/>
  <c r="D2034" i="2" s="1"/>
  <c r="D2033" i="2" a="1"/>
  <c r="D2033" i="2"/>
  <c r="D2032" i="2" a="1"/>
  <c r="D2032" i="2" s="1"/>
  <c r="D2031" i="2" a="1"/>
  <c r="D2031" i="2" s="1"/>
  <c r="D2030" i="2" a="1"/>
  <c r="D2030" i="2"/>
  <c r="D2029" i="2" a="1"/>
  <c r="D2029" i="2" s="1"/>
  <c r="D2028" i="2" a="1"/>
  <c r="D2028" i="2" s="1"/>
  <c r="D2027" i="2" a="1"/>
  <c r="D2027" i="2"/>
  <c r="D2026" i="2" a="1"/>
  <c r="D2026" i="2" s="1"/>
  <c r="D2025" i="2" a="1"/>
  <c r="D2025" i="2" s="1"/>
  <c r="D2024" i="2" a="1"/>
  <c r="D2024" i="2"/>
  <c r="D2023" i="2" a="1"/>
  <c r="D2023" i="2" s="1"/>
  <c r="D2022" i="2" a="1"/>
  <c r="D2022" i="2" s="1"/>
  <c r="D2021" i="2" a="1"/>
  <c r="D2021" i="2"/>
  <c r="D2020" i="2" a="1"/>
  <c r="D2020" i="2" s="1"/>
  <c r="D2019" i="2" a="1"/>
  <c r="D2019" i="2" s="1"/>
  <c r="D2018" i="2" a="1"/>
  <c r="D2018" i="2"/>
  <c r="D2017" i="2" a="1"/>
  <c r="D2017" i="2" s="1"/>
  <c r="D2016" i="2" a="1"/>
  <c r="D2016" i="2" s="1"/>
  <c r="D2015" i="2" a="1"/>
  <c r="D2015" i="2"/>
  <c r="D2014" i="2" a="1"/>
  <c r="D2014" i="2" s="1"/>
  <c r="D2013" i="2" a="1"/>
  <c r="D2013" i="2" s="1"/>
  <c r="D2012" i="2" a="1"/>
  <c r="D2012" i="2"/>
  <c r="D2011" i="2" a="1"/>
  <c r="D2011" i="2" s="1"/>
  <c r="D2010" i="2" a="1"/>
  <c r="D2010" i="2" s="1"/>
  <c r="D2009" i="2" a="1"/>
  <c r="D2009" i="2"/>
  <c r="D2008" i="2" a="1"/>
  <c r="D2008" i="2" s="1"/>
  <c r="D2007" i="2" a="1"/>
  <c r="D2007" i="2" s="1"/>
  <c r="D2006" i="2" a="1"/>
  <c r="D2006" i="2"/>
  <c r="D2005" i="2" a="1"/>
  <c r="D2005" i="2" s="1"/>
  <c r="D2004" i="2" a="1"/>
  <c r="D2004" i="2" s="1"/>
  <c r="D2003" i="2" a="1"/>
  <c r="D2003" i="2"/>
  <c r="D2002" i="2" a="1"/>
  <c r="D2002" i="2" s="1"/>
  <c r="D2001" i="2" a="1"/>
  <c r="D2001" i="2" s="1"/>
  <c r="D2000" i="2" a="1"/>
  <c r="D2000" i="2"/>
  <c r="D1999" i="2" a="1"/>
  <c r="D1999" i="2" s="1"/>
  <c r="D1998" i="2" a="1"/>
  <c r="D1998" i="2" s="1"/>
  <c r="D1997" i="2" a="1"/>
  <c r="D1997" i="2"/>
  <c r="D1996" i="2" a="1"/>
  <c r="D1996" i="2" s="1"/>
  <c r="D1995" i="2" a="1"/>
  <c r="D1995" i="2" s="1"/>
  <c r="D1994" i="2" a="1"/>
  <c r="D1994" i="2"/>
  <c r="D1993" i="2" a="1"/>
  <c r="D1993" i="2" s="1"/>
  <c r="D1992" i="2" a="1"/>
  <c r="D1992" i="2" s="1"/>
  <c r="D1991" i="2" a="1"/>
  <c r="D1991" i="2"/>
  <c r="D1990" i="2" a="1"/>
  <c r="D1990" i="2" s="1"/>
  <c r="D1989" i="2" a="1"/>
  <c r="D1989" i="2" s="1"/>
  <c r="D1988" i="2" a="1"/>
  <c r="D1988" i="2"/>
  <c r="D1987" i="2" a="1"/>
  <c r="D1987" i="2" s="1"/>
  <c r="D1986" i="2" a="1"/>
  <c r="D1986" i="2" s="1"/>
  <c r="D1985" i="2" a="1"/>
  <c r="D1985" i="2"/>
  <c r="D1984" i="2" a="1"/>
  <c r="D1984" i="2" s="1"/>
  <c r="D1983" i="2" a="1"/>
  <c r="D1983" i="2" s="1"/>
  <c r="D1982" i="2" a="1"/>
  <c r="D1982" i="2"/>
  <c r="D1981" i="2" a="1"/>
  <c r="D1981" i="2" s="1"/>
  <c r="D1980" i="2" a="1"/>
  <c r="D1980" i="2" s="1"/>
  <c r="D1979" i="2" a="1"/>
  <c r="D1979" i="2"/>
  <c r="D1978" i="2" a="1"/>
  <c r="D1978" i="2" s="1"/>
  <c r="D1977" i="2" a="1"/>
  <c r="D1977" i="2" s="1"/>
  <c r="D1976" i="2" a="1"/>
  <c r="D1976" i="2"/>
  <c r="D1975" i="2" a="1"/>
  <c r="D1975" i="2" s="1"/>
  <c r="D1974" i="2" a="1"/>
  <c r="D1974" i="2" s="1"/>
  <c r="D1973" i="2" a="1"/>
  <c r="D1973" i="2"/>
  <c r="D1972" i="2" a="1"/>
  <c r="D1972" i="2" s="1"/>
  <c r="D1971" i="2" a="1"/>
  <c r="D1971" i="2" s="1"/>
  <c r="D1970" i="2" a="1"/>
  <c r="D1970" i="2"/>
  <c r="D1969" i="2" a="1"/>
  <c r="D1969" i="2" s="1"/>
  <c r="D1968" i="2" a="1"/>
  <c r="D1968" i="2" s="1"/>
  <c r="D1967" i="2" a="1"/>
  <c r="D1967" i="2"/>
  <c r="D1966" i="2" a="1"/>
  <c r="D1966" i="2" s="1"/>
  <c r="D1965" i="2" a="1"/>
  <c r="D1965" i="2" s="1"/>
  <c r="D1964" i="2" a="1"/>
  <c r="D1964" i="2"/>
  <c r="D1963" i="2" a="1"/>
  <c r="D1963" i="2" s="1"/>
  <c r="D1962" i="2" a="1"/>
  <c r="D1962" i="2" s="1"/>
  <c r="D1961" i="2" a="1"/>
  <c r="D1961" i="2"/>
  <c r="D1960" i="2" a="1"/>
  <c r="D1960" i="2" s="1"/>
  <c r="D1959" i="2" a="1"/>
  <c r="D1959" i="2" s="1"/>
  <c r="D1958" i="2" a="1"/>
  <c r="D1958" i="2"/>
  <c r="D1957" i="2" a="1"/>
  <c r="D1957" i="2" s="1"/>
  <c r="D1956" i="2" a="1"/>
  <c r="D1956" i="2" s="1"/>
  <c r="D1955" i="2" a="1"/>
  <c r="D1955" i="2"/>
  <c r="D1954" i="2" a="1"/>
  <c r="D1954" i="2" s="1"/>
  <c r="D1953" i="2" a="1"/>
  <c r="D1953" i="2" s="1"/>
  <c r="D1952" i="2" a="1"/>
  <c r="D1952" i="2"/>
  <c r="D1951" i="2" a="1"/>
  <c r="D1951" i="2" s="1"/>
  <c r="D1950" i="2" a="1"/>
  <c r="D1950" i="2" s="1"/>
  <c r="D1949" i="2" a="1"/>
  <c r="D1949" i="2"/>
  <c r="D1948" i="2" a="1"/>
  <c r="D1948" i="2" s="1"/>
  <c r="D1947" i="2" a="1"/>
  <c r="D1947" i="2" s="1"/>
  <c r="D1946" i="2" a="1"/>
  <c r="D1946" i="2"/>
  <c r="D1945" i="2" a="1"/>
  <c r="D1945" i="2" s="1"/>
  <c r="D1944" i="2" a="1"/>
  <c r="D1944" i="2" s="1"/>
  <c r="D1943" i="2" a="1"/>
  <c r="D1943" i="2"/>
  <c r="D1942" i="2" a="1"/>
  <c r="D1942" i="2" s="1"/>
  <c r="D1941" i="2" a="1"/>
  <c r="D1941" i="2" s="1"/>
  <c r="D1940" i="2" a="1"/>
  <c r="D1940" i="2"/>
  <c r="D1939" i="2" a="1"/>
  <c r="D1939" i="2" s="1"/>
  <c r="D1938" i="2" a="1"/>
  <c r="D1938" i="2" s="1"/>
  <c r="D1937" i="2" a="1"/>
  <c r="D1937" i="2"/>
  <c r="D1936" i="2" a="1"/>
  <c r="D1936" i="2" s="1"/>
  <c r="D1935" i="2" a="1"/>
  <c r="D1935" i="2" s="1"/>
  <c r="D1934" i="2" a="1"/>
  <c r="D1934" i="2"/>
  <c r="D1933" i="2" a="1"/>
  <c r="D1933" i="2" s="1"/>
  <c r="D1932" i="2" a="1"/>
  <c r="D1932" i="2" s="1"/>
  <c r="D1931" i="2" a="1"/>
  <c r="D1931" i="2"/>
  <c r="D1930" i="2" a="1"/>
  <c r="D1930" i="2" s="1"/>
  <c r="D1929" i="2" a="1"/>
  <c r="D1929" i="2" s="1"/>
  <c r="D1928" i="2" a="1"/>
  <c r="D1928" i="2"/>
  <c r="D1927" i="2" a="1"/>
  <c r="D1927" i="2" s="1"/>
  <c r="D1926" i="2" a="1"/>
  <c r="D1926" i="2" s="1"/>
  <c r="D1925" i="2" a="1"/>
  <c r="D1925" i="2"/>
  <c r="D1924" i="2" a="1"/>
  <c r="D1924" i="2" s="1"/>
  <c r="D1923" i="2" a="1"/>
  <c r="D1923" i="2" s="1"/>
  <c r="D1922" i="2" a="1"/>
  <c r="D1922" i="2"/>
  <c r="D1921" i="2" a="1"/>
  <c r="D1921" i="2" s="1"/>
  <c r="D1920" i="2" a="1"/>
  <c r="D1920" i="2" s="1"/>
  <c r="D1919" i="2" a="1"/>
  <c r="D1919" i="2"/>
  <c r="D1918" i="2" a="1"/>
  <c r="D1918" i="2" s="1"/>
  <c r="D1917" i="2" a="1"/>
  <c r="D1917" i="2" s="1"/>
  <c r="D1916" i="2" a="1"/>
  <c r="D1916" i="2"/>
  <c r="D1915" i="2" a="1"/>
  <c r="D1915" i="2" s="1"/>
  <c r="D1914" i="2" a="1"/>
  <c r="D1914" i="2" s="1"/>
  <c r="D1913" i="2" a="1"/>
  <c r="D1913" i="2"/>
  <c r="D1912" i="2" a="1"/>
  <c r="D1912" i="2" s="1"/>
  <c r="D1911" i="2" a="1"/>
  <c r="D1911" i="2" s="1"/>
  <c r="D1910" i="2" a="1"/>
  <c r="D1910" i="2"/>
  <c r="D1909" i="2" a="1"/>
  <c r="D1909" i="2" s="1"/>
  <c r="D1908" i="2" a="1"/>
  <c r="D1908" i="2" s="1"/>
  <c r="D1907" i="2" a="1"/>
  <c r="D1907" i="2"/>
  <c r="D1906" i="2" a="1"/>
  <c r="D1906" i="2" s="1"/>
  <c r="D1905" i="2" a="1"/>
  <c r="D1905" i="2" s="1"/>
  <c r="D1904" i="2" a="1"/>
  <c r="D1904" i="2"/>
  <c r="D1903" i="2" a="1"/>
  <c r="D1903" i="2" s="1"/>
  <c r="D1902" i="2" a="1"/>
  <c r="D1902" i="2" s="1"/>
  <c r="D1901" i="2" a="1"/>
  <c r="D1901" i="2"/>
  <c r="D1900" i="2" a="1"/>
  <c r="D1900" i="2" s="1"/>
  <c r="D1899" i="2" a="1"/>
  <c r="D1899" i="2" s="1"/>
  <c r="D1898" i="2" a="1"/>
  <c r="D1898" i="2"/>
  <c r="D1897" i="2" a="1"/>
  <c r="D1897" i="2" s="1"/>
  <c r="D1896" i="2" a="1"/>
  <c r="D1896" i="2" s="1"/>
  <c r="D1895" i="2" a="1"/>
  <c r="D1895" i="2"/>
  <c r="D1894" i="2" a="1"/>
  <c r="D1894" i="2" s="1"/>
  <c r="D1893" i="2" a="1"/>
  <c r="D1893" i="2" s="1"/>
  <c r="D1892" i="2" a="1"/>
  <c r="D1892" i="2"/>
  <c r="D1891" i="2" a="1"/>
  <c r="D1891" i="2" s="1"/>
  <c r="D1890" i="2" a="1"/>
  <c r="D1890" i="2" s="1"/>
  <c r="D1889" i="2" a="1"/>
  <c r="D1889" i="2"/>
  <c r="D1888" i="2" a="1"/>
  <c r="D1888" i="2" s="1"/>
  <c r="D1887" i="2" a="1"/>
  <c r="D1887" i="2" s="1"/>
  <c r="D1886" i="2" a="1"/>
  <c r="D1886" i="2"/>
  <c r="D1885" i="2" a="1"/>
  <c r="D1885" i="2" s="1"/>
  <c r="D1884" i="2" a="1"/>
  <c r="D1884" i="2" s="1"/>
  <c r="D1883" i="2" a="1"/>
  <c r="D1883" i="2"/>
  <c r="D1882" i="2" a="1"/>
  <c r="D1882" i="2" s="1"/>
  <c r="D1881" i="2" a="1"/>
  <c r="D1881" i="2" s="1"/>
  <c r="D1880" i="2" a="1"/>
  <c r="D1880" i="2"/>
  <c r="D1879" i="2" a="1"/>
  <c r="D1879" i="2" s="1"/>
  <c r="D1878" i="2" a="1"/>
  <c r="D1878" i="2" s="1"/>
  <c r="D1877" i="2" a="1"/>
  <c r="D1877" i="2"/>
  <c r="D1876" i="2" a="1"/>
  <c r="D1876" i="2" s="1"/>
  <c r="D1875" i="2" a="1"/>
  <c r="D1875" i="2" s="1"/>
  <c r="D1874" i="2" a="1"/>
  <c r="D1874" i="2"/>
  <c r="D1873" i="2" a="1"/>
  <c r="D1873" i="2" s="1"/>
  <c r="D1872" i="2" a="1"/>
  <c r="D1872" i="2" s="1"/>
  <c r="D1871" i="2" a="1"/>
  <c r="D1871" i="2"/>
  <c r="D1870" i="2" a="1"/>
  <c r="D1870" i="2" s="1"/>
  <c r="D1869" i="2" a="1"/>
  <c r="D1869" i="2" s="1"/>
  <c r="D1868" i="2" a="1"/>
  <c r="D1868" i="2"/>
  <c r="D1867" i="2" a="1"/>
  <c r="D1867" i="2" s="1"/>
  <c r="D1866" i="2" a="1"/>
  <c r="D1866" i="2" s="1"/>
  <c r="D1865" i="2" a="1"/>
  <c r="D1865" i="2"/>
  <c r="D1864" i="2" a="1"/>
  <c r="D1864" i="2" s="1"/>
  <c r="D1863" i="2" a="1"/>
  <c r="D1863" i="2" s="1"/>
  <c r="D1862" i="2" a="1"/>
  <c r="D1862" i="2"/>
  <c r="D1861" i="2" a="1"/>
  <c r="D1861" i="2" s="1"/>
  <c r="D1860" i="2" a="1"/>
  <c r="D1860" i="2" s="1"/>
  <c r="D1859" i="2" a="1"/>
  <c r="D1859" i="2"/>
  <c r="D1858" i="2" a="1"/>
  <c r="D1858" i="2" s="1"/>
  <c r="D1857" i="2" a="1"/>
  <c r="D1857" i="2" s="1"/>
  <c r="D1856" i="2" a="1"/>
  <c r="D1856" i="2"/>
  <c r="D1855" i="2" a="1"/>
  <c r="D1855" i="2" s="1"/>
  <c r="D1854" i="2" a="1"/>
  <c r="D1854" i="2" s="1"/>
  <c r="D1853" i="2" a="1"/>
  <c r="D1853" i="2"/>
  <c r="D1852" i="2" a="1"/>
  <c r="D1852" i="2" s="1"/>
  <c r="D1851" i="2" a="1"/>
  <c r="D1851" i="2" s="1"/>
  <c r="D1850" i="2" a="1"/>
  <c r="D1850" i="2"/>
  <c r="D1849" i="2" a="1"/>
  <c r="D1849" i="2" s="1"/>
  <c r="D1848" i="2" a="1"/>
  <c r="D1848" i="2" s="1"/>
  <c r="D1847" i="2" a="1"/>
  <c r="D1847" i="2"/>
  <c r="D1846" i="2" a="1"/>
  <c r="D1846" i="2" s="1"/>
  <c r="D1845" i="2" a="1"/>
  <c r="D1845" i="2" s="1"/>
  <c r="D1844" i="2" a="1"/>
  <c r="D1844" i="2"/>
  <c r="D1843" i="2" a="1"/>
  <c r="D1843" i="2" s="1"/>
  <c r="D1842" i="2" a="1"/>
  <c r="D1842" i="2" s="1"/>
  <c r="D1841" i="2" a="1"/>
  <c r="D1841" i="2"/>
  <c r="D1840" i="2" a="1"/>
  <c r="D1840" i="2" s="1"/>
  <c r="D1839" i="2" a="1"/>
  <c r="D1839" i="2" s="1"/>
  <c r="D1838" i="2" a="1"/>
  <c r="D1838" i="2"/>
  <c r="D1837" i="2" a="1"/>
  <c r="D1837" i="2" s="1"/>
  <c r="D1836" i="2" a="1"/>
  <c r="D1836" i="2" s="1"/>
  <c r="D1835" i="2" a="1"/>
  <c r="D1835" i="2"/>
  <c r="D1834" i="2" a="1"/>
  <c r="D1834" i="2" s="1"/>
  <c r="D1833" i="2" a="1"/>
  <c r="D1833" i="2" s="1"/>
  <c r="D1832" i="2" a="1"/>
  <c r="D1832" i="2"/>
  <c r="D1831" i="2" a="1"/>
  <c r="D1831" i="2" s="1"/>
  <c r="D1830" i="2" a="1"/>
  <c r="D1830" i="2" s="1"/>
  <c r="D1829" i="2" a="1"/>
  <c r="D1829" i="2"/>
  <c r="D1828" i="2" a="1"/>
  <c r="D1828" i="2" s="1"/>
  <c r="D1827" i="2" a="1"/>
  <c r="D1827" i="2" s="1"/>
  <c r="D1826" i="2" a="1"/>
  <c r="D1826" i="2"/>
  <c r="D1825" i="2" a="1"/>
  <c r="D1825" i="2" s="1"/>
  <c r="D1824" i="2" a="1"/>
  <c r="D1824" i="2" s="1"/>
  <c r="D1823" i="2" a="1"/>
  <c r="D1823" i="2"/>
  <c r="D1822" i="2" a="1"/>
  <c r="D1822" i="2" s="1"/>
  <c r="D1821" i="2" a="1"/>
  <c r="D1821" i="2" s="1"/>
  <c r="D1820" i="2" a="1"/>
  <c r="D1820" i="2"/>
  <c r="D1819" i="2" a="1"/>
  <c r="D1819" i="2" s="1"/>
  <c r="D1818" i="2" a="1"/>
  <c r="D1818" i="2" s="1"/>
  <c r="D1817" i="2" a="1"/>
  <c r="D1817" i="2"/>
  <c r="D1816" i="2" a="1"/>
  <c r="D1816" i="2" s="1"/>
  <c r="D1815" i="2" a="1"/>
  <c r="D1815" i="2" s="1"/>
  <c r="D1814" i="2" a="1"/>
  <c r="D1814" i="2"/>
  <c r="D1813" i="2" a="1"/>
  <c r="D1813" i="2" s="1"/>
  <c r="D1812" i="2" a="1"/>
  <c r="D1812" i="2" s="1"/>
  <c r="D1811" i="2" a="1"/>
  <c r="D1811" i="2"/>
  <c r="D1810" i="2" a="1"/>
  <c r="D1810" i="2" s="1"/>
  <c r="D1809" i="2" a="1"/>
  <c r="D1809" i="2" s="1"/>
  <c r="D1808" i="2" a="1"/>
  <c r="D1808" i="2"/>
  <c r="D1807" i="2" a="1"/>
  <c r="D1807" i="2" s="1"/>
  <c r="D1806" i="2" a="1"/>
  <c r="D1806" i="2" s="1"/>
  <c r="D1805" i="2" a="1"/>
  <c r="D1805" i="2"/>
  <c r="D1804" i="2" a="1"/>
  <c r="D1804" i="2" s="1"/>
  <c r="D1803" i="2" a="1"/>
  <c r="D1803" i="2" s="1"/>
  <c r="D1802" i="2" a="1"/>
  <c r="D1802" i="2"/>
  <c r="D1801" i="2" a="1"/>
  <c r="D1801" i="2" s="1"/>
  <c r="D1800" i="2" a="1"/>
  <c r="D1800" i="2" s="1"/>
  <c r="D1799" i="2" a="1"/>
  <c r="D1799" i="2"/>
  <c r="D1798" i="2" a="1"/>
  <c r="D1798" i="2" s="1"/>
  <c r="D1797" i="2" a="1"/>
  <c r="D1797" i="2" s="1"/>
  <c r="D1796" i="2" a="1"/>
  <c r="D1796" i="2"/>
  <c r="D1795" i="2" a="1"/>
  <c r="D1795" i="2" s="1"/>
  <c r="D1794" i="2" a="1"/>
  <c r="D1794" i="2" s="1"/>
  <c r="D1793" i="2" a="1"/>
  <c r="D1793" i="2"/>
  <c r="D1792" i="2" a="1"/>
  <c r="D1792" i="2" s="1"/>
  <c r="D1791" i="2" a="1"/>
  <c r="D1791" i="2" s="1"/>
  <c r="D1790" i="2" a="1"/>
  <c r="D1790" i="2"/>
  <c r="D1789" i="2" a="1"/>
  <c r="D1789" i="2" s="1"/>
  <c r="D1788" i="2" a="1"/>
  <c r="D1788" i="2" s="1"/>
  <c r="D1787" i="2" a="1"/>
  <c r="D1787" i="2"/>
  <c r="D1786" i="2" a="1"/>
  <c r="D1786" i="2" s="1"/>
  <c r="D1785" i="2" a="1"/>
  <c r="D1785" i="2" s="1"/>
  <c r="D1784" i="2" a="1"/>
  <c r="D1784" i="2"/>
  <c r="D1783" i="2" a="1"/>
  <c r="D1783" i="2" s="1"/>
  <c r="D1782" i="2" a="1"/>
  <c r="D1782" i="2" s="1"/>
  <c r="D1781" i="2" a="1"/>
  <c r="D1781" i="2"/>
  <c r="D1780" i="2" a="1"/>
  <c r="D1780" i="2" s="1"/>
  <c r="D1779" i="2" a="1"/>
  <c r="D1779" i="2" s="1"/>
  <c r="D1778" i="2" a="1"/>
  <c r="D1778" i="2"/>
  <c r="D1777" i="2" a="1"/>
  <c r="D1777" i="2" s="1"/>
  <c r="D1776" i="2" a="1"/>
  <c r="D1776" i="2" s="1"/>
  <c r="D1775" i="2" a="1"/>
  <c r="D1775" i="2"/>
  <c r="D1774" i="2" a="1"/>
  <c r="D1774" i="2" s="1"/>
  <c r="D1773" i="2" a="1"/>
  <c r="D1773" i="2" s="1"/>
  <c r="D1772" i="2" a="1"/>
  <c r="D1772" i="2"/>
  <c r="D1771" i="2" a="1"/>
  <c r="D1771" i="2" s="1"/>
  <c r="D1770" i="2" a="1"/>
  <c r="D1770" i="2" s="1"/>
  <c r="D1769" i="2" a="1"/>
  <c r="D1769" i="2"/>
  <c r="D1768" i="2" a="1"/>
  <c r="D1768" i="2" s="1"/>
  <c r="D1767" i="2" a="1"/>
  <c r="D1767" i="2" s="1"/>
  <c r="D1766" i="2" a="1"/>
  <c r="D1766" i="2"/>
  <c r="D1765" i="2" a="1"/>
  <c r="D1765" i="2" s="1"/>
  <c r="D1764" i="2" a="1"/>
  <c r="D1764" i="2" s="1"/>
  <c r="D1763" i="2" a="1"/>
  <c r="D1763" i="2"/>
  <c r="D1762" i="2" a="1"/>
  <c r="D1762" i="2" s="1"/>
  <c r="D1761" i="2" a="1"/>
  <c r="D1761" i="2" s="1"/>
  <c r="D1760" i="2" a="1"/>
  <c r="D1760" i="2"/>
  <c r="D1759" i="2" a="1"/>
  <c r="D1759" i="2" s="1"/>
  <c r="D1758" i="2" a="1"/>
  <c r="D1758" i="2" s="1"/>
  <c r="D1757" i="2" a="1"/>
  <c r="D1757" i="2"/>
  <c r="D1756" i="2" a="1"/>
  <c r="D1756" i="2" s="1"/>
  <c r="D1755" i="2" a="1"/>
  <c r="D1755" i="2" s="1"/>
  <c r="D1754" i="2" a="1"/>
  <c r="D1754" i="2"/>
  <c r="D1753" i="2" a="1"/>
  <c r="D1753" i="2" s="1"/>
  <c r="D1752" i="2" a="1"/>
  <c r="D1752" i="2" s="1"/>
  <c r="D1751" i="2" a="1"/>
  <c r="D1751" i="2"/>
  <c r="D1750" i="2" a="1"/>
  <c r="D1750" i="2" s="1"/>
  <c r="D1749" i="2" a="1"/>
  <c r="D1749" i="2" s="1"/>
  <c r="D1748" i="2" a="1"/>
  <c r="D1748" i="2"/>
  <c r="D1747" i="2" a="1"/>
  <c r="D1747" i="2" s="1"/>
  <c r="D1746" i="2" a="1"/>
  <c r="D1746" i="2" s="1"/>
  <c r="D1745" i="2" a="1"/>
  <c r="D1745" i="2"/>
  <c r="D1744" i="2" a="1"/>
  <c r="D1744" i="2" s="1"/>
  <c r="D1743" i="2" a="1"/>
  <c r="D1743" i="2" s="1"/>
  <c r="D1742" i="2" a="1"/>
  <c r="D1742" i="2"/>
  <c r="D1741" i="2" a="1"/>
  <c r="D1741" i="2" s="1"/>
  <c r="D1740" i="2" a="1"/>
  <c r="D1740" i="2" s="1"/>
  <c r="D1739" i="2" a="1"/>
  <c r="D1739" i="2"/>
  <c r="D1738" i="2" a="1"/>
  <c r="D1738" i="2" s="1"/>
  <c r="D1737" i="2" a="1"/>
  <c r="D1737" i="2" s="1"/>
  <c r="D1736" i="2" a="1"/>
  <c r="D1736" i="2"/>
  <c r="D1735" i="2" a="1"/>
  <c r="D1735" i="2" s="1"/>
  <c r="D1734" i="2" a="1"/>
  <c r="D1734" i="2" s="1"/>
  <c r="D1733" i="2" a="1"/>
  <c r="D1733" i="2"/>
  <c r="D1732" i="2" a="1"/>
  <c r="D1732" i="2" s="1"/>
  <c r="D1731" i="2" a="1"/>
  <c r="D1731" i="2" s="1"/>
  <c r="D1730" i="2" a="1"/>
  <c r="D1730" i="2"/>
  <c r="D1729" i="2" a="1"/>
  <c r="D1729" i="2" s="1"/>
  <c r="D1728" i="2" a="1"/>
  <c r="D1728" i="2" s="1"/>
  <c r="D1727" i="2" a="1"/>
  <c r="D1727" i="2"/>
  <c r="D1726" i="2" a="1"/>
  <c r="D1726" i="2" s="1"/>
  <c r="D1725" i="2" a="1"/>
  <c r="D1725" i="2" s="1"/>
  <c r="D1724" i="2" a="1"/>
  <c r="D1724" i="2"/>
  <c r="D1723" i="2" a="1"/>
  <c r="D1723" i="2" s="1"/>
  <c r="D1722" i="2" a="1"/>
  <c r="D1722" i="2" s="1"/>
  <c r="D1721" i="2" a="1"/>
  <c r="D1721" i="2"/>
  <c r="D1720" i="2" a="1"/>
  <c r="D1720" i="2" s="1"/>
  <c r="D1719" i="2" a="1"/>
  <c r="D1719" i="2" s="1"/>
  <c r="D1718" i="2" a="1"/>
  <c r="D1718" i="2"/>
  <c r="D1717" i="2" a="1"/>
  <c r="D1717" i="2" s="1"/>
  <c r="D1716" i="2" a="1"/>
  <c r="D1716" i="2" s="1"/>
  <c r="D1715" i="2" a="1"/>
  <c r="D1715" i="2"/>
  <c r="D1714" i="2" a="1"/>
  <c r="D1714" i="2" s="1"/>
  <c r="D1713" i="2" a="1"/>
  <c r="D1713" i="2" s="1"/>
  <c r="D1712" i="2" a="1"/>
  <c r="D1712" i="2"/>
  <c r="D1711" i="2" a="1"/>
  <c r="D1711" i="2" s="1"/>
  <c r="D1710" i="2" a="1"/>
  <c r="D1710" i="2" s="1"/>
  <c r="D1709" i="2" a="1"/>
  <c r="D1709" i="2"/>
  <c r="D1708" i="2" a="1"/>
  <c r="D1708" i="2" s="1"/>
  <c r="D1707" i="2" a="1"/>
  <c r="D1707" i="2" s="1"/>
  <c r="D1706" i="2" a="1"/>
  <c r="D1706" i="2"/>
  <c r="D1705" i="2" a="1"/>
  <c r="D1705" i="2" s="1"/>
  <c r="D1704" i="2" a="1"/>
  <c r="D1704" i="2" s="1"/>
  <c r="D1703" i="2" a="1"/>
  <c r="D1703" i="2"/>
  <c r="D1702" i="2" a="1"/>
  <c r="D1702" i="2" s="1"/>
  <c r="D1701" i="2" a="1"/>
  <c r="D1701" i="2" s="1"/>
  <c r="D1700" i="2" a="1"/>
  <c r="D1700" i="2"/>
  <c r="D1699" i="2" a="1"/>
  <c r="D1699" i="2" s="1"/>
  <c r="D1698" i="2" a="1"/>
  <c r="D1698" i="2" s="1"/>
  <c r="D1697" i="2" a="1"/>
  <c r="D1697" i="2"/>
  <c r="D1696" i="2" a="1"/>
  <c r="D1696" i="2" s="1"/>
  <c r="D1695" i="2" a="1"/>
  <c r="D1695" i="2" s="1"/>
  <c r="D1694" i="2" a="1"/>
  <c r="D1694" i="2"/>
  <c r="D1693" i="2" a="1"/>
  <c r="D1693" i="2" s="1"/>
  <c r="D1692" i="2" a="1"/>
  <c r="D1692" i="2" s="1"/>
  <c r="D1691" i="2" a="1"/>
  <c r="D1691" i="2"/>
  <c r="D1690" i="2" a="1"/>
  <c r="D1690" i="2" s="1"/>
  <c r="D1689" i="2" a="1"/>
  <c r="D1689" i="2" s="1"/>
  <c r="D1688" i="2" a="1"/>
  <c r="D1688" i="2"/>
  <c r="D1687" i="2" a="1"/>
  <c r="D1687" i="2" s="1"/>
  <c r="D1686" i="2" a="1"/>
  <c r="D1686" i="2" s="1"/>
  <c r="D1685" i="2" a="1"/>
  <c r="D1685" i="2"/>
  <c r="D1684" i="2" a="1"/>
  <c r="D1684" i="2" s="1"/>
  <c r="D1683" i="2" a="1"/>
  <c r="D1683" i="2" s="1"/>
  <c r="D1682" i="2" a="1"/>
  <c r="D1682" i="2"/>
  <c r="D1681" i="2" a="1"/>
  <c r="D1681" i="2" s="1"/>
  <c r="D1680" i="2" a="1"/>
  <c r="D1680" i="2" s="1"/>
  <c r="D1679" i="2" a="1"/>
  <c r="D1679" i="2"/>
  <c r="D1678" i="2" a="1"/>
  <c r="D1678" i="2" s="1"/>
  <c r="D1677" i="2" a="1"/>
  <c r="D1677" i="2" s="1"/>
  <c r="D1676" i="2" a="1"/>
  <c r="D1676" i="2"/>
  <c r="D1675" i="2" a="1"/>
  <c r="D1675" i="2" s="1"/>
  <c r="D1674" i="2" a="1"/>
  <c r="D1674" i="2" s="1"/>
  <c r="D1673" i="2" a="1"/>
  <c r="D1673" i="2"/>
  <c r="D1672" i="2" a="1"/>
  <c r="D1672" i="2" s="1"/>
  <c r="D1671" i="2" a="1"/>
  <c r="D1671" i="2" s="1"/>
  <c r="D1670" i="2" a="1"/>
  <c r="D1670" i="2"/>
  <c r="D1669" i="2" a="1"/>
  <c r="D1669" i="2" s="1"/>
  <c r="D1668" i="2" a="1"/>
  <c r="D1668" i="2" s="1"/>
  <c r="D1667" i="2" a="1"/>
  <c r="D1667" i="2"/>
  <c r="D1666" i="2" a="1"/>
  <c r="D1666" i="2" s="1"/>
  <c r="D1665" i="2" a="1"/>
  <c r="D1665" i="2" s="1"/>
  <c r="D1664" i="2" a="1"/>
  <c r="D1664" i="2"/>
  <c r="D1663" i="2" a="1"/>
  <c r="D1663" i="2" s="1"/>
  <c r="D1662" i="2" a="1"/>
  <c r="D1662" i="2" s="1"/>
  <c r="D1661" i="2" a="1"/>
  <c r="D1661" i="2"/>
  <c r="D1660" i="2" a="1"/>
  <c r="D1660" i="2" s="1"/>
  <c r="D1659" i="2" a="1"/>
  <c r="D1659" i="2" s="1"/>
  <c r="D1658" i="2" a="1"/>
  <c r="D1658" i="2"/>
  <c r="D1657" i="2" a="1"/>
  <c r="D1657" i="2" s="1"/>
  <c r="D1656" i="2" a="1"/>
  <c r="D1656" i="2" s="1"/>
  <c r="D1655" i="2" a="1"/>
  <c r="D1655" i="2"/>
  <c r="D1654" i="2" a="1"/>
  <c r="D1654" i="2" s="1"/>
  <c r="D1653" i="2" a="1"/>
  <c r="D1653" i="2" s="1"/>
  <c r="D1652" i="2" a="1"/>
  <c r="D1652" i="2"/>
  <c r="D1651" i="2" a="1"/>
  <c r="D1651" i="2" s="1"/>
  <c r="D1650" i="2" a="1"/>
  <c r="D1650" i="2" s="1"/>
  <c r="D1649" i="2" a="1"/>
  <c r="D1649" i="2"/>
  <c r="D1648" i="2" a="1"/>
  <c r="D1648" i="2" s="1"/>
  <c r="D1647" i="2" a="1"/>
  <c r="D1647" i="2" s="1"/>
  <c r="D1646" i="2" a="1"/>
  <c r="D1646" i="2"/>
  <c r="D1645" i="2" a="1"/>
  <c r="D1645" i="2" s="1"/>
  <c r="D1644" i="2" a="1"/>
  <c r="D1644" i="2" s="1"/>
  <c r="D1643" i="2" a="1"/>
  <c r="D1643" i="2"/>
  <c r="D1642" i="2" a="1"/>
  <c r="D1642" i="2" s="1"/>
  <c r="D1641" i="2" a="1"/>
  <c r="D1641" i="2" s="1"/>
  <c r="D1640" i="2" a="1"/>
  <c r="D1640" i="2"/>
  <c r="D1639" i="2" a="1"/>
  <c r="D1639" i="2" s="1"/>
  <c r="D1638" i="2" a="1"/>
  <c r="D1638" i="2" s="1"/>
  <c r="D1637" i="2" a="1"/>
  <c r="D1637" i="2"/>
  <c r="D1636" i="2" a="1"/>
  <c r="D1636" i="2" s="1"/>
  <c r="D1635" i="2" a="1"/>
  <c r="D1635" i="2" s="1"/>
  <c r="D1634" i="2" a="1"/>
  <c r="D1634" i="2"/>
  <c r="D1633" i="2" a="1"/>
  <c r="D1633" i="2" s="1"/>
  <c r="D1632" i="2" a="1"/>
  <c r="D1632" i="2" s="1"/>
  <c r="D1631" i="2" a="1"/>
  <c r="D1631" i="2"/>
  <c r="D1630" i="2" a="1"/>
  <c r="D1630" i="2" s="1"/>
  <c r="D1629" i="2" a="1"/>
  <c r="D1629" i="2" s="1"/>
  <c r="D1628" i="2" a="1"/>
  <c r="D1628" i="2"/>
  <c r="D1627" i="2" a="1"/>
  <c r="D1627" i="2" s="1"/>
  <c r="D1626" i="2" a="1"/>
  <c r="D1626" i="2" s="1"/>
  <c r="D1625" i="2" a="1"/>
  <c r="D1625" i="2"/>
  <c r="D1624" i="2" a="1"/>
  <c r="D1624" i="2" s="1"/>
  <c r="D1623" i="2" a="1"/>
  <c r="D1623" i="2" s="1"/>
  <c r="D1622" i="2" a="1"/>
  <c r="D1622" i="2"/>
  <c r="D1621" i="2" a="1"/>
  <c r="D1621" i="2" s="1"/>
  <c r="D1620" i="2" a="1"/>
  <c r="D1620" i="2" s="1"/>
  <c r="D1619" i="2" a="1"/>
  <c r="D1619" i="2"/>
  <c r="D1618" i="2" a="1"/>
  <c r="D1618" i="2" s="1"/>
  <c r="D1617" i="2" a="1"/>
  <c r="D1617" i="2" s="1"/>
  <c r="D1616" i="2" a="1"/>
  <c r="D1616" i="2"/>
  <c r="D1615" i="2" a="1"/>
  <c r="D1615" i="2" s="1"/>
  <c r="D1614" i="2" a="1"/>
  <c r="D1614" i="2" s="1"/>
  <c r="D1613" i="2" a="1"/>
  <c r="D1613" i="2"/>
  <c r="D1612" i="2" a="1"/>
  <c r="D1612" i="2" s="1"/>
  <c r="D1611" i="2" a="1"/>
  <c r="D1611" i="2" s="1"/>
  <c r="D1610" i="2" a="1"/>
  <c r="D1610" i="2"/>
  <c r="D1609" i="2" a="1"/>
  <c r="D1609" i="2" s="1"/>
  <c r="D1608" i="2" a="1"/>
  <c r="D1608" i="2" s="1"/>
  <c r="D1607" i="2" a="1"/>
  <c r="D1607" i="2"/>
  <c r="D1606" i="2" a="1"/>
  <c r="D1606" i="2" s="1"/>
  <c r="D1605" i="2" a="1"/>
  <c r="D1605" i="2" s="1"/>
  <c r="D1604" i="2" a="1"/>
  <c r="D1604" i="2"/>
  <c r="D1603" i="2" a="1"/>
  <c r="D1603" i="2" s="1"/>
  <c r="D1602" i="2" a="1"/>
  <c r="D1602" i="2" s="1"/>
  <c r="D1601" i="2" a="1"/>
  <c r="D1601" i="2"/>
  <c r="D1600" i="2" a="1"/>
  <c r="D1600" i="2" s="1"/>
  <c r="D1599" i="2" a="1"/>
  <c r="D1599" i="2" s="1"/>
  <c r="D1598" i="2" a="1"/>
  <c r="D1598" i="2"/>
  <c r="D1597" i="2" a="1"/>
  <c r="D1597" i="2" s="1"/>
  <c r="D1596" i="2" a="1"/>
  <c r="D1596" i="2" s="1"/>
  <c r="D1595" i="2" a="1"/>
  <c r="D1595" i="2"/>
  <c r="D1594" i="2" a="1"/>
  <c r="D1594" i="2" s="1"/>
  <c r="D1593" i="2" a="1"/>
  <c r="D1593" i="2" s="1"/>
  <c r="D1592" i="2" a="1"/>
  <c r="D1592" i="2"/>
  <c r="D1591" i="2" a="1"/>
  <c r="D1591" i="2" s="1"/>
  <c r="D1590" i="2" a="1"/>
  <c r="D1590" i="2" s="1"/>
  <c r="D1589" i="2" a="1"/>
  <c r="D1589" i="2"/>
  <c r="D1588" i="2" a="1"/>
  <c r="D1588" i="2" s="1"/>
  <c r="D1587" i="2" a="1"/>
  <c r="D1587" i="2" s="1"/>
  <c r="D1586" i="2" a="1"/>
  <c r="D1586" i="2"/>
  <c r="D1585" i="2" a="1"/>
  <c r="D1585" i="2" s="1"/>
  <c r="D1584" i="2" a="1"/>
  <c r="D1584" i="2" s="1"/>
  <c r="D1583" i="2" a="1"/>
  <c r="D1583" i="2"/>
  <c r="D1582" i="2" a="1"/>
  <c r="D1582" i="2" s="1"/>
  <c r="D1581" i="2" a="1"/>
  <c r="D1581" i="2" s="1"/>
  <c r="D1580" i="2" a="1"/>
  <c r="D1580" i="2"/>
  <c r="D1579" i="2" a="1"/>
  <c r="D1579" i="2" s="1"/>
  <c r="D1578" i="2" a="1"/>
  <c r="D1578" i="2" s="1"/>
  <c r="D1577" i="2" a="1"/>
  <c r="D1577" i="2"/>
  <c r="D1576" i="2" a="1"/>
  <c r="D1576" i="2" s="1"/>
  <c r="D1575" i="2" a="1"/>
  <c r="D1575" i="2" s="1"/>
  <c r="D1574" i="2" a="1"/>
  <c r="D1574" i="2"/>
  <c r="D1573" i="2" a="1"/>
  <c r="D1573" i="2" s="1"/>
  <c r="D1572" i="2" a="1"/>
  <c r="D1572" i="2" s="1"/>
  <c r="D1571" i="2" a="1"/>
  <c r="D1571" i="2"/>
  <c r="D1570" i="2" a="1"/>
  <c r="D1570" i="2" s="1"/>
  <c r="D1569" i="2" a="1"/>
  <c r="D1569" i="2" s="1"/>
  <c r="D1568" i="2" a="1"/>
  <c r="D1568" i="2"/>
  <c r="D1567" i="2" a="1"/>
  <c r="D1567" i="2" s="1"/>
  <c r="D1566" i="2" a="1"/>
  <c r="D1566" i="2" s="1"/>
  <c r="D1565" i="2" a="1"/>
  <c r="D1565" i="2"/>
  <c r="D1564" i="2" a="1"/>
  <c r="D1564" i="2" s="1"/>
  <c r="D1563" i="2" a="1"/>
  <c r="D1563" i="2" s="1"/>
  <c r="D1562" i="2" a="1"/>
  <c r="D1562" i="2"/>
  <c r="D1561" i="2" a="1"/>
  <c r="D1561" i="2" s="1"/>
  <c r="D1560" i="2" a="1"/>
  <c r="D1560" i="2" s="1"/>
  <c r="D1559" i="2" a="1"/>
  <c r="D1559" i="2"/>
  <c r="D1558" i="2" a="1"/>
  <c r="D1558" i="2" s="1"/>
  <c r="D1557" i="2" a="1"/>
  <c r="D1557" i="2" s="1"/>
  <c r="D1556" i="2" a="1"/>
  <c r="D1556" i="2"/>
  <c r="D1555" i="2" a="1"/>
  <c r="D1555" i="2" s="1"/>
  <c r="D1554" i="2" a="1"/>
  <c r="D1554" i="2" s="1"/>
  <c r="D1553" i="2" a="1"/>
  <c r="D1553" i="2"/>
  <c r="D1552" i="2" a="1"/>
  <c r="D1552" i="2" s="1"/>
  <c r="D1551" i="2" a="1"/>
  <c r="D1551" i="2" s="1"/>
  <c r="D1550" i="2" a="1"/>
  <c r="D1550" i="2"/>
  <c r="D1549" i="2" a="1"/>
  <c r="D1549" i="2" s="1"/>
  <c r="D1548" i="2" a="1"/>
  <c r="D1548" i="2" s="1"/>
  <c r="D1547" i="2" a="1"/>
  <c r="D1547" i="2"/>
  <c r="D1546" i="2" a="1"/>
  <c r="D1546" i="2" s="1"/>
  <c r="D1545" i="2" a="1"/>
  <c r="D1545" i="2" s="1"/>
  <c r="D1544" i="2" a="1"/>
  <c r="D1544" i="2"/>
  <c r="D1543" i="2" a="1"/>
  <c r="D1543" i="2" s="1"/>
  <c r="D1542" i="2" a="1"/>
  <c r="D1542" i="2" s="1"/>
  <c r="D1541" i="2" a="1"/>
  <c r="D1541" i="2"/>
  <c r="D1540" i="2" a="1"/>
  <c r="D1540" i="2" s="1"/>
  <c r="D1539" i="2" a="1"/>
  <c r="D1539" i="2" s="1"/>
  <c r="D1538" i="2" a="1"/>
  <c r="D1538" i="2"/>
  <c r="D1537" i="2" a="1"/>
  <c r="D1537" i="2" s="1"/>
  <c r="D1536" i="2" a="1"/>
  <c r="D1536" i="2" s="1"/>
  <c r="D1535" i="2" a="1"/>
  <c r="D1535" i="2"/>
  <c r="D1534" i="2" a="1"/>
  <c r="D1534" i="2" s="1"/>
  <c r="D1533" i="2" a="1"/>
  <c r="D1533" i="2" s="1"/>
  <c r="D1532" i="2" a="1"/>
  <c r="D1532" i="2"/>
  <c r="D1531" i="2" a="1"/>
  <c r="D1531" i="2" s="1"/>
  <c r="D1530" i="2" a="1"/>
  <c r="D1530" i="2" s="1"/>
  <c r="D1529" i="2" a="1"/>
  <c r="D1529" i="2"/>
  <c r="D1528" i="2" a="1"/>
  <c r="D1528" i="2" s="1"/>
  <c r="D1527" i="2" a="1"/>
  <c r="D1527" i="2" s="1"/>
  <c r="D1526" i="2" a="1"/>
  <c r="D1526" i="2"/>
  <c r="D1525" i="2" a="1"/>
  <c r="D1525" i="2" s="1"/>
  <c r="D1524" i="2" a="1"/>
  <c r="D1524" i="2" s="1"/>
  <c r="D1523" i="2" a="1"/>
  <c r="D1523" i="2"/>
  <c r="D1522" i="2" a="1"/>
  <c r="D1522" i="2" s="1"/>
  <c r="D1521" i="2" a="1"/>
  <c r="D1521" i="2" s="1"/>
  <c r="D1520" i="2" a="1"/>
  <c r="D1520" i="2"/>
  <c r="D1519" i="2" a="1"/>
  <c r="D1519" i="2" s="1"/>
  <c r="D1518" i="2" a="1"/>
  <c r="D1518" i="2" s="1"/>
  <c r="D1517" i="2" a="1"/>
  <c r="D1517" i="2"/>
  <c r="D1516" i="2" a="1"/>
  <c r="D1516" i="2" s="1"/>
  <c r="D1515" i="2" a="1"/>
  <c r="D1515" i="2" s="1"/>
  <c r="D1514" i="2" a="1"/>
  <c r="D1514" i="2"/>
  <c r="D1513" i="2" a="1"/>
  <c r="D1513" i="2" s="1"/>
  <c r="D1512" i="2" a="1"/>
  <c r="D1512" i="2" s="1"/>
  <c r="D1511" i="2" a="1"/>
  <c r="D1511" i="2"/>
  <c r="D1510" i="2" a="1"/>
  <c r="D1510" i="2" s="1"/>
  <c r="D1509" i="2" a="1"/>
  <c r="D1509" i="2" s="1"/>
  <c r="D1508" i="2" a="1"/>
  <c r="D1508" i="2"/>
  <c r="D1507" i="2" a="1"/>
  <c r="D1507" i="2" s="1"/>
  <c r="D1506" i="2" a="1"/>
  <c r="D1506" i="2" s="1"/>
  <c r="D1505" i="2" a="1"/>
  <c r="D1505" i="2"/>
  <c r="D1504" i="2" a="1"/>
  <c r="D1504" i="2" s="1"/>
  <c r="D1503" i="2" a="1"/>
  <c r="D1503" i="2" s="1"/>
  <c r="D1502" i="2" a="1"/>
  <c r="D1502" i="2"/>
  <c r="D1501" i="2" a="1"/>
  <c r="D1501" i="2" s="1"/>
  <c r="D1500" i="2" a="1"/>
  <c r="D1500" i="2" s="1"/>
  <c r="D1499" i="2" a="1"/>
  <c r="D1499" i="2"/>
  <c r="D1498" i="2" a="1"/>
  <c r="D1498" i="2" s="1"/>
  <c r="D1497" i="2" a="1"/>
  <c r="D1497" i="2" s="1"/>
  <c r="D1496" i="2" a="1"/>
  <c r="D1496" i="2"/>
  <c r="D1495" i="2" a="1"/>
  <c r="D1495" i="2" s="1"/>
  <c r="D1494" i="2" a="1"/>
  <c r="D1494" i="2" s="1"/>
  <c r="D1493" i="2" a="1"/>
  <c r="D1493" i="2"/>
  <c r="D1492" i="2" a="1"/>
  <c r="D1492" i="2" s="1"/>
  <c r="D1491" i="2" a="1"/>
  <c r="D1491" i="2" s="1"/>
  <c r="D1490" i="2" a="1"/>
  <c r="D1490" i="2"/>
  <c r="D1489" i="2" a="1"/>
  <c r="D1489" i="2" s="1"/>
  <c r="D1488" i="2" a="1"/>
  <c r="D1488" i="2" s="1"/>
  <c r="D1487" i="2" a="1"/>
  <c r="D1487" i="2"/>
  <c r="D1486" i="2" a="1"/>
  <c r="D1486" i="2" s="1"/>
  <c r="D1485" i="2" a="1"/>
  <c r="D1485" i="2" s="1"/>
  <c r="D1484" i="2" a="1"/>
  <c r="D1484" i="2"/>
  <c r="D1483" i="2" a="1"/>
  <c r="D1483" i="2" s="1"/>
  <c r="D1482" i="2" a="1"/>
  <c r="D1482" i="2" s="1"/>
  <c r="D1481" i="2" a="1"/>
  <c r="D1481" i="2"/>
  <c r="D1480" i="2" a="1"/>
  <c r="D1480" i="2" s="1"/>
  <c r="D1479" i="2" a="1"/>
  <c r="D1479" i="2" s="1"/>
  <c r="D1478" i="2" a="1"/>
  <c r="D1478" i="2"/>
  <c r="D1477" i="2" a="1"/>
  <c r="D1477" i="2" s="1"/>
  <c r="D1476" i="2" a="1"/>
  <c r="D1476" i="2" s="1"/>
  <c r="D1475" i="2" a="1"/>
  <c r="D1475" i="2"/>
  <c r="D1474" i="2" a="1"/>
  <c r="D1474" i="2" s="1"/>
  <c r="D1473" i="2" a="1"/>
  <c r="D1473" i="2" s="1"/>
  <c r="D1472" i="2" a="1"/>
  <c r="D1472" i="2"/>
  <c r="D1471" i="2" a="1"/>
  <c r="D1471" i="2" s="1"/>
  <c r="D1470" i="2" a="1"/>
  <c r="D1470" i="2" s="1"/>
  <c r="D1469" i="2" a="1"/>
  <c r="D1469" i="2"/>
  <c r="D1468" i="2" a="1"/>
  <c r="D1468" i="2" s="1"/>
  <c r="D1467" i="2" a="1"/>
  <c r="D1467" i="2" s="1"/>
  <c r="D1466" i="2" a="1"/>
  <c r="D1466" i="2"/>
  <c r="D1465" i="2" a="1"/>
  <c r="D1465" i="2" s="1"/>
  <c r="D1464" i="2" a="1"/>
  <c r="D1464" i="2" s="1"/>
  <c r="D1463" i="2" a="1"/>
  <c r="D1463" i="2"/>
  <c r="D1462" i="2" a="1"/>
  <c r="D1462" i="2" s="1"/>
  <c r="D1461" i="2" a="1"/>
  <c r="D1461" i="2" s="1"/>
  <c r="D1460" i="2" a="1"/>
  <c r="D1460" i="2"/>
  <c r="D1459" i="2" a="1"/>
  <c r="D1459" i="2" s="1"/>
  <c r="D1458" i="2" a="1"/>
  <c r="D1458" i="2" s="1"/>
  <c r="D1457" i="2" a="1"/>
  <c r="D1457" i="2"/>
  <c r="D1456" i="2" a="1"/>
  <c r="D1456" i="2" s="1"/>
  <c r="D1455" i="2" a="1"/>
  <c r="D1455" i="2" s="1"/>
  <c r="D1454" i="2" a="1"/>
  <c r="D1454" i="2"/>
  <c r="D1453" i="2" a="1"/>
  <c r="D1453" i="2" s="1"/>
  <c r="D1452" i="2" a="1"/>
  <c r="D1452" i="2" s="1"/>
  <c r="D1451" i="2" a="1"/>
  <c r="D1451" i="2"/>
  <c r="D1450" i="2" a="1"/>
  <c r="D1450" i="2" s="1"/>
  <c r="D1449" i="2" a="1"/>
  <c r="D1449" i="2" s="1"/>
  <c r="D1448" i="2" a="1"/>
  <c r="D1448" i="2"/>
  <c r="D1447" i="2" a="1"/>
  <c r="D1447" i="2" s="1"/>
  <c r="D1446" i="2" a="1"/>
  <c r="D1446" i="2" s="1"/>
  <c r="D1445" i="2" a="1"/>
  <c r="D1445" i="2"/>
  <c r="D1444" i="2" a="1"/>
  <c r="D1444" i="2" s="1"/>
  <c r="D1443" i="2" a="1"/>
  <c r="D1443" i="2" s="1"/>
  <c r="D1442" i="2" a="1"/>
  <c r="D1442" i="2"/>
  <c r="D1441" i="2" a="1"/>
  <c r="D1441" i="2" s="1"/>
  <c r="D1440" i="2" a="1"/>
  <c r="D1440" i="2" s="1"/>
  <c r="D1439" i="2" a="1"/>
  <c r="D1439" i="2"/>
  <c r="D1438" i="2" a="1"/>
  <c r="D1438" i="2" s="1"/>
  <c r="D1437" i="2" a="1"/>
  <c r="D1437" i="2" s="1"/>
  <c r="D1436" i="2" a="1"/>
  <c r="D1436" i="2"/>
  <c r="D1435" i="2" a="1"/>
  <c r="D1435" i="2" s="1"/>
  <c r="D1434" i="2" a="1"/>
  <c r="D1434" i="2" s="1"/>
  <c r="D1433" i="2" a="1"/>
  <c r="D1433" i="2"/>
  <c r="D1432" i="2" a="1"/>
  <c r="D1432" i="2" s="1"/>
  <c r="D1431" i="2" a="1"/>
  <c r="D1431" i="2" s="1"/>
  <c r="D1430" i="2" a="1"/>
  <c r="D1430" i="2"/>
  <c r="D1429" i="2" a="1"/>
  <c r="D1429" i="2" s="1"/>
  <c r="D1428" i="2" a="1"/>
  <c r="D1428" i="2" s="1"/>
  <c r="D1427" i="2" a="1"/>
  <c r="D1427" i="2"/>
  <c r="D1426" i="2" a="1"/>
  <c r="D1426" i="2" s="1"/>
  <c r="D1425" i="2" a="1"/>
  <c r="D1425" i="2"/>
  <c r="D1424" i="2" a="1"/>
  <c r="D1424" i="2"/>
  <c r="D1423" i="2" a="1"/>
  <c r="D1423" i="2" s="1"/>
  <c r="D1422" i="2" a="1"/>
  <c r="D1422" i="2" s="1"/>
  <c r="D1421" i="2" a="1"/>
  <c r="D1421" i="2"/>
  <c r="D1420" i="2" a="1"/>
  <c r="D1420" i="2" s="1"/>
  <c r="D1419" i="2" a="1"/>
  <c r="D1419" i="2" s="1"/>
  <c r="D1418" i="2" a="1"/>
  <c r="D1418" i="2"/>
  <c r="D1417" i="2" a="1"/>
  <c r="D1417" i="2" s="1"/>
  <c r="D1416" i="2" a="1"/>
  <c r="D1416" i="2" s="1"/>
  <c r="D1415" i="2" a="1"/>
  <c r="D1415" i="2"/>
  <c r="D1414" i="2" a="1"/>
  <c r="D1414" i="2" s="1"/>
  <c r="D1413" i="2" a="1"/>
  <c r="D1413" i="2"/>
  <c r="D1412" i="2" a="1"/>
  <c r="D1412" i="2"/>
  <c r="D1411" i="2" a="1"/>
  <c r="D1411" i="2" s="1"/>
  <c r="D1410" i="2" a="1"/>
  <c r="D1410" i="2" s="1"/>
  <c r="D1409" i="2" a="1"/>
  <c r="D1409" i="2"/>
  <c r="D1408" i="2" a="1"/>
  <c r="D1408" i="2" s="1"/>
  <c r="D1407" i="2" a="1"/>
  <c r="D1407" i="2" s="1"/>
  <c r="D1406" i="2" a="1"/>
  <c r="D1406" i="2"/>
  <c r="D1405" i="2" a="1"/>
  <c r="D1405" i="2" s="1"/>
  <c r="D1404" i="2" a="1"/>
  <c r="D1404" i="2" s="1"/>
  <c r="D1403" i="2" a="1"/>
  <c r="D1403" i="2"/>
  <c r="D1402" i="2" a="1"/>
  <c r="D1402" i="2" s="1"/>
  <c r="D1401" i="2" a="1"/>
  <c r="D1401" i="2" s="1"/>
  <c r="D1400" i="2" a="1"/>
  <c r="D1400" i="2"/>
  <c r="D1399" i="2" a="1"/>
  <c r="D1399" i="2" s="1"/>
  <c r="D1398" i="2" a="1"/>
  <c r="D1398" i="2" s="1"/>
  <c r="D1397" i="2" a="1"/>
  <c r="D1397" i="2"/>
  <c r="D1396" i="2" a="1"/>
  <c r="D1396" i="2" s="1"/>
  <c r="D1395" i="2" a="1"/>
  <c r="D1395" i="2" s="1"/>
  <c r="D1394" i="2" a="1"/>
  <c r="D1394" i="2"/>
  <c r="D1393" i="2" a="1"/>
  <c r="D1393" i="2" s="1"/>
  <c r="D1392" i="2" a="1"/>
  <c r="D1392" i="2" s="1"/>
  <c r="D1391" i="2" a="1"/>
  <c r="D1391" i="2"/>
  <c r="D1390" i="2" a="1"/>
  <c r="D1390" i="2" s="1"/>
  <c r="D1389" i="2" a="1"/>
  <c r="D1389" i="2"/>
  <c r="D1388" i="2" a="1"/>
  <c r="D1388" i="2"/>
  <c r="D1387" i="2" a="1"/>
  <c r="D1387" i="2" s="1"/>
  <c r="D1386" i="2" a="1"/>
  <c r="D1386" i="2" s="1"/>
  <c r="D1385" i="2" a="1"/>
  <c r="D1385" i="2"/>
  <c r="D1384" i="2" a="1"/>
  <c r="D1384" i="2" s="1"/>
  <c r="D1383" i="2" a="1"/>
  <c r="D1383" i="2" s="1"/>
  <c r="D1382" i="2" a="1"/>
  <c r="D1382" i="2"/>
  <c r="D1381" i="2" a="1"/>
  <c r="D1381" i="2" s="1"/>
  <c r="D1380" i="2" a="1"/>
  <c r="D1380" i="2" s="1"/>
  <c r="D1379" i="2" a="1"/>
  <c r="D1379" i="2"/>
  <c r="D1378" i="2" a="1"/>
  <c r="D1378" i="2" s="1"/>
  <c r="D1377" i="2" a="1"/>
  <c r="D1377" i="2"/>
  <c r="D1376" i="2" a="1"/>
  <c r="D1376" i="2"/>
  <c r="D1375" i="2" a="1"/>
  <c r="D1375" i="2" s="1"/>
  <c r="D1374" i="2" a="1"/>
  <c r="D1374" i="2" s="1"/>
  <c r="D1373" i="2" a="1"/>
  <c r="D1373" i="2"/>
  <c r="D1372" i="2" a="1"/>
  <c r="D1372" i="2" s="1"/>
  <c r="D1371" i="2" a="1"/>
  <c r="D1371" i="2" s="1"/>
  <c r="D1370" i="2" a="1"/>
  <c r="D1370" i="2"/>
  <c r="D1369" i="2" a="1"/>
  <c r="D1369" i="2" s="1"/>
  <c r="D1368" i="2" a="1"/>
  <c r="D1368" i="2" s="1"/>
  <c r="D1367" i="2" a="1"/>
  <c r="D1367" i="2"/>
  <c r="D1366" i="2" a="1"/>
  <c r="D1366" i="2" s="1"/>
  <c r="D1365" i="2" a="1"/>
  <c r="D1365" i="2" s="1"/>
  <c r="D1364" i="2" a="1"/>
  <c r="D1364" i="2"/>
  <c r="D1363" i="2" a="1"/>
  <c r="D1363" i="2" s="1"/>
  <c r="D1362" i="2" a="1"/>
  <c r="D1362" i="2" s="1"/>
  <c r="D1361" i="2" a="1"/>
  <c r="D1361" i="2"/>
  <c r="D1360" i="2" a="1"/>
  <c r="D1360" i="2" s="1"/>
  <c r="D1359" i="2" a="1"/>
  <c r="D1359" i="2" s="1"/>
  <c r="D1358" i="2" a="1"/>
  <c r="D1358" i="2"/>
  <c r="D1357" i="2" a="1"/>
  <c r="D1357" i="2" s="1"/>
  <c r="D1356" i="2" a="1"/>
  <c r="D1356" i="2" s="1"/>
  <c r="D1355" i="2" a="1"/>
  <c r="D1355" i="2"/>
  <c r="D1354" i="2" a="1"/>
  <c r="D1354" i="2" s="1"/>
  <c r="D1353" i="2" a="1"/>
  <c r="D1353" i="2"/>
  <c r="D1352" i="2" a="1"/>
  <c r="D1352" i="2"/>
  <c r="D1351" i="2" a="1"/>
  <c r="D1351" i="2" s="1"/>
  <c r="D1350" i="2" a="1"/>
  <c r="D1350" i="2" s="1"/>
  <c r="D1349" i="2" a="1"/>
  <c r="D1349" i="2"/>
  <c r="D1348" i="2" a="1"/>
  <c r="D1348" i="2" s="1"/>
  <c r="D1347" i="2" a="1"/>
  <c r="D1347" i="2" s="1"/>
  <c r="D1346" i="2" a="1"/>
  <c r="D1346" i="2"/>
  <c r="D1345" i="2" a="1"/>
  <c r="D1345" i="2" s="1"/>
  <c r="D1344" i="2" a="1"/>
  <c r="D1344" i="2" s="1"/>
  <c r="D1343" i="2" a="1"/>
  <c r="D1343" i="2"/>
  <c r="D1342" i="2" a="1"/>
  <c r="D1342" i="2" s="1"/>
  <c r="D1341" i="2" a="1"/>
  <c r="D1341" i="2"/>
  <c r="D1340" i="2" a="1"/>
  <c r="D1340" i="2"/>
  <c r="D1339" i="2" a="1"/>
  <c r="D1339" i="2" s="1"/>
  <c r="D1338" i="2" a="1"/>
  <c r="D1338" i="2" s="1"/>
  <c r="D1337" i="2" a="1"/>
  <c r="D1337" i="2"/>
  <c r="D1336" i="2" a="1"/>
  <c r="D1336" i="2" s="1"/>
  <c r="D1335" i="2" a="1"/>
  <c r="D1335" i="2" s="1"/>
  <c r="D1334" i="2" a="1"/>
  <c r="D1334" i="2"/>
  <c r="D1333" i="2" a="1"/>
  <c r="D1333" i="2" s="1"/>
  <c r="D1332" i="2" a="1"/>
  <c r="D1332" i="2" s="1"/>
  <c r="D1331" i="2" a="1"/>
  <c r="D1331" i="2"/>
  <c r="D1330" i="2" a="1"/>
  <c r="D1330" i="2" s="1"/>
  <c r="D1329" i="2" a="1"/>
  <c r="D1329" i="2" s="1"/>
  <c r="D1328" i="2" a="1"/>
  <c r="D1328" i="2"/>
  <c r="D1327" i="2" a="1"/>
  <c r="D1327" i="2" s="1"/>
  <c r="D1326" i="2" a="1"/>
  <c r="D1326" i="2" s="1"/>
  <c r="D1325" i="2" a="1"/>
  <c r="D1325" i="2"/>
  <c r="D1324" i="2" a="1"/>
  <c r="D1324" i="2" s="1"/>
  <c r="D1323" i="2" a="1"/>
  <c r="D1323" i="2" s="1"/>
  <c r="D1322" i="2" a="1"/>
  <c r="D1322" i="2"/>
  <c r="D1321" i="2" a="1"/>
  <c r="D1321" i="2" s="1"/>
  <c r="D1320" i="2" a="1"/>
  <c r="D1320" i="2" s="1"/>
  <c r="D1319" i="2" a="1"/>
  <c r="D1319" i="2"/>
  <c r="D1318" i="2" a="1"/>
  <c r="D1318" i="2" s="1"/>
  <c r="D1317" i="2" a="1"/>
  <c r="D1317" i="2"/>
  <c r="D1316" i="2" a="1"/>
  <c r="D1316" i="2"/>
  <c r="D1315" i="2" a="1"/>
  <c r="D1315" i="2" s="1"/>
  <c r="D1314" i="2" a="1"/>
  <c r="D1314" i="2" s="1"/>
  <c r="D1313" i="2" a="1"/>
  <c r="D1313" i="2"/>
  <c r="D1312" i="2" a="1"/>
  <c r="D1312" i="2" s="1"/>
  <c r="D1311" i="2" a="1"/>
  <c r="D1311" i="2" s="1"/>
  <c r="D1310" i="2" a="1"/>
  <c r="D1310" i="2"/>
  <c r="D1309" i="2" a="1"/>
  <c r="D1309" i="2" s="1"/>
  <c r="D1308" i="2" a="1"/>
  <c r="D1308" i="2" s="1"/>
  <c r="D1307" i="2" a="1"/>
  <c r="D1307" i="2"/>
  <c r="D1306" i="2" a="1"/>
  <c r="D1306" i="2" s="1"/>
  <c r="D1305" i="2" a="1"/>
  <c r="D1305" i="2"/>
  <c r="D1304" i="2" a="1"/>
  <c r="D1304" i="2"/>
  <c r="D1303" i="2" a="1"/>
  <c r="D1303" i="2" s="1"/>
  <c r="D1302" i="2" a="1"/>
  <c r="D1302" i="2" s="1"/>
  <c r="D1301" i="2" a="1"/>
  <c r="D1301" i="2"/>
  <c r="D1300" i="2" a="1"/>
  <c r="D1300" i="2" s="1"/>
  <c r="D1299" i="2" a="1"/>
  <c r="D1299" i="2" s="1"/>
  <c r="D1298" i="2" a="1"/>
  <c r="D1298" i="2"/>
  <c r="D1297" i="2" a="1"/>
  <c r="D1297" i="2" s="1"/>
  <c r="D1296" i="2" a="1"/>
  <c r="D1296" i="2" s="1"/>
  <c r="D1295" i="2" a="1"/>
  <c r="D1295" i="2"/>
  <c r="D1294" i="2" a="1"/>
  <c r="D1294" i="2" s="1"/>
  <c r="D1293" i="2" a="1"/>
  <c r="D1293" i="2" s="1"/>
  <c r="D1292" i="2" a="1"/>
  <c r="D1292" i="2"/>
  <c r="D1291" i="2" a="1"/>
  <c r="D1291" i="2" s="1"/>
  <c r="D1290" i="2" a="1"/>
  <c r="D1290" i="2" s="1"/>
  <c r="D1289" i="2" a="1"/>
  <c r="D1289" i="2"/>
  <c r="D1288" i="2" a="1"/>
  <c r="D1288" i="2" s="1"/>
  <c r="D1287" i="2" a="1"/>
  <c r="D1287" i="2"/>
  <c r="D1286" i="2" a="1"/>
  <c r="D1286" i="2"/>
  <c r="D1285" i="2" a="1"/>
  <c r="D1285" i="2" s="1"/>
  <c r="D1284" i="2" a="1"/>
  <c r="D1284" i="2" s="1"/>
  <c r="D1283" i="2" a="1"/>
  <c r="D1283" i="2"/>
  <c r="D1282" i="2" a="1"/>
  <c r="D1282" i="2" s="1"/>
  <c r="D1281" i="2" a="1"/>
  <c r="D1281" i="2"/>
  <c r="D1280" i="2" a="1"/>
  <c r="D1280" i="2"/>
  <c r="D1279" i="2" a="1"/>
  <c r="D1279" i="2" s="1"/>
  <c r="D1278" i="2" a="1"/>
  <c r="D1278" i="2" s="1"/>
  <c r="D1277" i="2" a="1"/>
  <c r="D1277" i="2"/>
  <c r="D1276" i="2" a="1"/>
  <c r="D1276" i="2" s="1"/>
  <c r="D1275" i="2" a="1"/>
  <c r="D1275" i="2" s="1"/>
  <c r="D1274" i="2" a="1"/>
  <c r="D1274" i="2"/>
  <c r="D1273" i="2" a="1"/>
  <c r="D1273" i="2" s="1"/>
  <c r="D1272" i="2" a="1"/>
  <c r="D1272" i="2" s="1"/>
  <c r="D1271" i="2" a="1"/>
  <c r="D1271" i="2"/>
  <c r="D1270" i="2" a="1"/>
  <c r="D1270" i="2" s="1"/>
  <c r="D1269" i="2" a="1"/>
  <c r="D1269" i="2"/>
  <c r="D1268" i="2" a="1"/>
  <c r="D1268" i="2"/>
  <c r="D1267" i="2" a="1"/>
  <c r="D1267" i="2" s="1"/>
  <c r="D1266" i="2" a="1"/>
  <c r="D1266" i="2" s="1"/>
  <c r="D1265" i="2" a="1"/>
  <c r="D1265" i="2"/>
  <c r="D1264" i="2" a="1"/>
  <c r="D1264" i="2" s="1"/>
  <c r="D1263" i="2" a="1"/>
  <c r="D1263" i="2"/>
  <c r="D1262" i="2" a="1"/>
  <c r="D1262" i="2"/>
  <c r="D1261" i="2" a="1"/>
  <c r="D1261" i="2" s="1"/>
  <c r="D1260" i="2" a="1"/>
  <c r="D1260" i="2" s="1"/>
  <c r="D1259" i="2" a="1"/>
  <c r="D1259" i="2"/>
  <c r="D1258" i="2" a="1"/>
  <c r="D1258" i="2" s="1"/>
  <c r="D1257" i="2" a="1"/>
  <c r="D1257" i="2" s="1"/>
  <c r="D1256" i="2" a="1"/>
  <c r="D1256" i="2"/>
  <c r="D1255" i="2" a="1"/>
  <c r="D1255" i="2" s="1"/>
  <c r="D1254" i="2" a="1"/>
  <c r="D1254" i="2" s="1"/>
  <c r="D1253" i="2" a="1"/>
  <c r="D1253" i="2"/>
  <c r="D1252" i="2" a="1"/>
  <c r="D1252" i="2" s="1"/>
  <c r="D1251" i="2" a="1"/>
  <c r="D1251" i="2"/>
  <c r="D1250" i="2" a="1"/>
  <c r="D1250" i="2"/>
  <c r="D1249" i="2" a="1"/>
  <c r="D1249" i="2" s="1"/>
  <c r="D1248" i="2" a="1"/>
  <c r="D1248" i="2" s="1"/>
  <c r="D1247" i="2" a="1"/>
  <c r="D1247" i="2"/>
  <c r="D1246" i="2" a="1"/>
  <c r="D1246" i="2" s="1"/>
  <c r="D1245" i="2" a="1"/>
  <c r="D1245" i="2"/>
  <c r="D1244" i="2" a="1"/>
  <c r="D1244" i="2"/>
  <c r="D1243" i="2" a="1"/>
  <c r="D1243" i="2" s="1"/>
  <c r="D1242" i="2" a="1"/>
  <c r="D1242" i="2"/>
  <c r="D1241" i="2" a="1"/>
  <c r="D1241" i="2"/>
  <c r="D1240" i="2" a="1"/>
  <c r="D1240" i="2" s="1"/>
  <c r="D1239" i="2" a="1"/>
  <c r="D1239" i="2" s="1"/>
  <c r="D1238" i="2" a="1"/>
  <c r="D1238" i="2"/>
  <c r="D1237" i="2" a="1"/>
  <c r="D1237" i="2" s="1"/>
  <c r="D1236" i="2" a="1"/>
  <c r="D1236" i="2" s="1"/>
  <c r="D1235" i="2" a="1"/>
  <c r="D1235" i="2"/>
  <c r="D1234" i="2" a="1"/>
  <c r="D1234" i="2" s="1"/>
  <c r="D1233" i="2" a="1"/>
  <c r="D1233" i="2"/>
  <c r="D1232" i="2" a="1"/>
  <c r="D1232" i="2"/>
  <c r="D1231" i="2" a="1"/>
  <c r="D1231" i="2" s="1"/>
  <c r="D1230" i="2" a="1"/>
  <c r="D1230" i="2" s="1"/>
  <c r="D1229" i="2" a="1"/>
  <c r="D1229" i="2"/>
  <c r="D1228" i="2" a="1"/>
  <c r="D1228" i="2" s="1"/>
  <c r="D1227" i="2" a="1"/>
  <c r="D1227" i="2"/>
  <c r="D1226" i="2" a="1"/>
  <c r="D1226" i="2"/>
  <c r="D1225" i="2" a="1"/>
  <c r="D1225" i="2" s="1"/>
  <c r="D1224" i="2" a="1"/>
  <c r="D1224" i="2" s="1"/>
  <c r="D1223" i="2" a="1"/>
  <c r="D1223" i="2"/>
  <c r="D1222" i="2" a="1"/>
  <c r="D1222" i="2" s="1"/>
  <c r="D1221" i="2" a="1"/>
  <c r="D1221" i="2" s="1"/>
  <c r="D1220" i="2" a="1"/>
  <c r="D1220" i="2"/>
  <c r="D1219" i="2" a="1"/>
  <c r="D1219" i="2" s="1"/>
  <c r="D1218" i="2" a="1"/>
  <c r="D1218" i="2"/>
  <c r="D1217" i="2" a="1"/>
  <c r="D1217" i="2"/>
  <c r="D1216" i="2" a="1"/>
  <c r="D1216" i="2" s="1"/>
  <c r="D1215" i="2" a="1"/>
  <c r="D1215" i="2"/>
  <c r="D1214" i="2" a="1"/>
  <c r="D1214" i="2"/>
  <c r="D1213" i="2" a="1"/>
  <c r="D1213" i="2" s="1"/>
  <c r="D1212" i="2" a="1"/>
  <c r="D1212" i="2" s="1"/>
  <c r="D1211" i="2" a="1"/>
  <c r="D1211" i="2"/>
  <c r="D1210" i="2" a="1"/>
  <c r="D1210" i="2" s="1"/>
  <c r="D1209" i="2" a="1"/>
  <c r="D1209" i="2"/>
  <c r="D1208" i="2" a="1"/>
  <c r="D1208" i="2"/>
  <c r="D1207" i="2" a="1"/>
  <c r="D1207" i="2" s="1"/>
  <c r="D1206" i="2" a="1"/>
  <c r="D1206" i="2"/>
  <c r="D1205" i="2" a="1"/>
  <c r="D1205" i="2"/>
  <c r="D1204" i="2" a="1"/>
  <c r="D1204" i="2" s="1"/>
  <c r="D1203" i="2" a="1"/>
  <c r="D1203" i="2" s="1"/>
  <c r="D1202" i="2" a="1"/>
  <c r="D1202" i="2"/>
  <c r="D1201" i="2" a="1"/>
  <c r="D1201" i="2" s="1"/>
  <c r="D1200" i="2" a="1"/>
  <c r="D1200" i="2"/>
  <c r="D1199" i="2" a="1"/>
  <c r="D1199" i="2"/>
  <c r="D1198" i="2" a="1"/>
  <c r="D1198" i="2" s="1"/>
  <c r="D1197" i="2" a="1"/>
  <c r="D1197" i="2"/>
  <c r="D1196" i="2" a="1"/>
  <c r="D1196" i="2"/>
  <c r="D1195" i="2" a="1"/>
  <c r="D1195" i="2" s="1"/>
  <c r="D1194" i="2" a="1"/>
  <c r="D1194" i="2" s="1"/>
  <c r="D1193" i="2" a="1"/>
  <c r="D1193" i="2"/>
  <c r="D1192" i="2" a="1"/>
  <c r="D1192" i="2" s="1"/>
  <c r="D1191" i="2" a="1"/>
  <c r="D1191" i="2"/>
  <c r="D1190" i="2" a="1"/>
  <c r="D1190" i="2"/>
  <c r="D1189" i="2" a="1"/>
  <c r="D1189" i="2" s="1"/>
  <c r="D1188" i="2" a="1"/>
  <c r="D1188" i="2"/>
  <c r="D1187" i="2" a="1"/>
  <c r="D1187" i="2"/>
  <c r="D1186" i="2" a="1"/>
  <c r="D1186" i="2" s="1"/>
  <c r="D1185" i="2" a="1"/>
  <c r="D1185" i="2" s="1"/>
  <c r="D1184" i="2" a="1"/>
  <c r="D1184" i="2"/>
  <c r="D1183" i="2" a="1"/>
  <c r="D1183" i="2" s="1"/>
  <c r="D1182" i="2" a="1"/>
  <c r="D1182" i="2"/>
  <c r="D1181" i="2" a="1"/>
  <c r="D1181" i="2"/>
  <c r="D1180" i="2" a="1"/>
  <c r="D1180" i="2" s="1"/>
  <c r="D1179" i="2" a="1"/>
  <c r="D1179" i="2"/>
  <c r="D1178" i="2" a="1"/>
  <c r="D1178" i="2"/>
  <c r="D1177" i="2" a="1"/>
  <c r="D1177" i="2" s="1"/>
  <c r="D1176" i="2" a="1"/>
  <c r="D1176" i="2" s="1"/>
  <c r="D1175" i="2" a="1"/>
  <c r="D1175" i="2"/>
  <c r="D1174" i="2" a="1"/>
  <c r="D1174" i="2" s="1"/>
  <c r="D1173" i="2" a="1"/>
  <c r="D1173" i="2"/>
  <c r="D1172" i="2" a="1"/>
  <c r="D1172" i="2"/>
  <c r="D1171" i="2" a="1"/>
  <c r="D1171" i="2" s="1"/>
  <c r="D1170" i="2" a="1"/>
  <c r="D1170" i="2"/>
  <c r="D1169" i="2" a="1"/>
  <c r="D1169" i="2"/>
  <c r="D1168" i="2" a="1"/>
  <c r="D1168" i="2" s="1"/>
  <c r="D1167" i="2" a="1"/>
  <c r="D1167" i="2" s="1"/>
  <c r="D1166" i="2" a="1"/>
  <c r="D1166" i="2"/>
  <c r="D1165" i="2" a="1"/>
  <c r="D1165" i="2" s="1"/>
  <c r="D1164" i="2" a="1"/>
  <c r="D1164" i="2"/>
  <c r="D1163" i="2" a="1"/>
  <c r="D1163" i="2"/>
  <c r="D1162" i="2" a="1"/>
  <c r="D1162" i="2" s="1"/>
  <c r="D1161" i="2" a="1"/>
  <c r="D1161" i="2"/>
  <c r="D1160" i="2" a="1"/>
  <c r="D1160" i="2"/>
  <c r="D1159" i="2" a="1"/>
  <c r="D1159" i="2" s="1"/>
  <c r="D1158" i="2" a="1"/>
  <c r="D1158" i="2" s="1"/>
  <c r="D1157" i="2" a="1"/>
  <c r="D1157" i="2"/>
  <c r="D1156" i="2" a="1"/>
  <c r="D1156" i="2" s="1"/>
  <c r="D1155" i="2" a="1"/>
  <c r="D1155" i="2"/>
  <c r="D1154" i="2" a="1"/>
  <c r="D1154" i="2"/>
  <c r="D1153" i="2" a="1"/>
  <c r="D1153" i="2" s="1"/>
  <c r="D1152" i="2" a="1"/>
  <c r="D1152" i="2"/>
  <c r="D1151" i="2" a="1"/>
  <c r="D1151" i="2"/>
  <c r="D1150" i="2" a="1"/>
  <c r="D1150" i="2" s="1"/>
  <c r="D1149" i="2" a="1"/>
  <c r="D1149" i="2" s="1"/>
  <c r="D1148" i="2" a="1"/>
  <c r="D1148" i="2"/>
  <c r="D1147" i="2" a="1"/>
  <c r="D1147" i="2" s="1"/>
  <c r="D1146" i="2" a="1"/>
  <c r="D1146" i="2"/>
  <c r="D1145" i="2" a="1"/>
  <c r="D1145" i="2"/>
  <c r="D1144" i="2" a="1"/>
  <c r="D1144" i="2" s="1"/>
  <c r="D1143" i="2" a="1"/>
  <c r="D1143" i="2"/>
  <c r="D1142" i="2" a="1"/>
  <c r="D1142" i="2"/>
  <c r="D1141" i="2" a="1"/>
  <c r="D1141" i="2" s="1"/>
  <c r="D1140" i="2" a="1"/>
  <c r="D1140" i="2" s="1"/>
  <c r="D1139" i="2" a="1"/>
  <c r="D1139" i="2"/>
  <c r="D1138" i="2" a="1"/>
  <c r="D1138" i="2" s="1"/>
  <c r="D1137" i="2" a="1"/>
  <c r="D1137" i="2"/>
  <c r="D1136" i="2" a="1"/>
  <c r="D1136" i="2"/>
  <c r="D1135" i="2" a="1"/>
  <c r="D1135" i="2" s="1"/>
  <c r="D1134" i="2" a="1"/>
  <c r="D1134" i="2"/>
  <c r="D1133" i="2" a="1"/>
  <c r="D1133" i="2"/>
  <c r="D1132" i="2" a="1"/>
  <c r="D1132" i="2" s="1"/>
  <c r="D1131" i="2" a="1"/>
  <c r="D1131" i="2" s="1"/>
  <c r="D1130" i="2" a="1"/>
  <c r="D1130" i="2"/>
  <c r="D1129" i="2" a="1"/>
  <c r="D1129" i="2" s="1"/>
  <c r="D1128" i="2" a="1"/>
  <c r="D1128" i="2"/>
  <c r="D1127" i="2" a="1"/>
  <c r="D1127" i="2"/>
  <c r="D1126" i="2" a="1"/>
  <c r="D1126" i="2" s="1"/>
  <c r="D1125" i="2" a="1"/>
  <c r="D1125" i="2"/>
  <c r="D1124" i="2" a="1"/>
  <c r="D1124" i="2"/>
  <c r="D1123" i="2" a="1"/>
  <c r="D1123" i="2" s="1"/>
  <c r="D1122" i="2" a="1"/>
  <c r="D1122" i="2" s="1"/>
  <c r="D1121" i="2" a="1"/>
  <c r="D1121" i="2"/>
  <c r="D1120" i="2" a="1"/>
  <c r="D1120" i="2" s="1"/>
  <c r="D1119" i="2" a="1"/>
  <c r="D1119" i="2"/>
  <c r="D1118" i="2" a="1"/>
  <c r="D1118" i="2"/>
  <c r="D1117" i="2" a="1"/>
  <c r="D1117" i="2" s="1"/>
  <c r="D1116" i="2" a="1"/>
  <c r="D1116" i="2"/>
  <c r="D1115" i="2" a="1"/>
  <c r="D1115" i="2"/>
  <c r="D1114" i="2" a="1"/>
  <c r="D1114" i="2" s="1"/>
  <c r="D1113" i="2" a="1"/>
  <c r="D1113" i="2" s="1"/>
  <c r="D1112" i="2" a="1"/>
  <c r="D1112" i="2"/>
  <c r="D1111" i="2" a="1"/>
  <c r="D1111" i="2" s="1"/>
  <c r="D1110" i="2" a="1"/>
  <c r="D1110" i="2"/>
  <c r="D1109" i="2" a="1"/>
  <c r="D1109" i="2"/>
  <c r="D1108" i="2" a="1"/>
  <c r="D1108" i="2" s="1"/>
  <c r="D1107" i="2" a="1"/>
  <c r="D1107" i="2"/>
  <c r="D1106" i="2" a="1"/>
  <c r="D1106" i="2"/>
  <c r="D1105" i="2" a="1"/>
  <c r="D1105" i="2" s="1"/>
  <c r="D1104" i="2" a="1"/>
  <c r="D1104" i="2" s="1"/>
  <c r="D1103" i="2" a="1"/>
  <c r="D1103" i="2"/>
  <c r="D1102" i="2" a="1"/>
  <c r="D1102" i="2" s="1"/>
  <c r="D1101" i="2" a="1"/>
  <c r="D1101" i="2"/>
  <c r="D1100" i="2" a="1"/>
  <c r="D1100" i="2"/>
  <c r="D1099" i="2" a="1"/>
  <c r="D1099" i="2" s="1"/>
  <c r="D1098" i="2" a="1"/>
  <c r="D1098" i="2"/>
  <c r="D1097" i="2" a="1"/>
  <c r="D1097" i="2"/>
  <c r="D1096" i="2" a="1"/>
  <c r="D1096" i="2" s="1"/>
  <c r="D1095" i="2" a="1"/>
  <c r="D1095" i="2" s="1"/>
  <c r="D1094" i="2" a="1"/>
  <c r="D1094" i="2"/>
  <c r="D1093" i="2" a="1"/>
  <c r="D1093" i="2" s="1"/>
  <c r="D1092" i="2" a="1"/>
  <c r="D1092" i="2"/>
  <c r="D1091" i="2" a="1"/>
  <c r="D1091" i="2"/>
  <c r="D1090" i="2" a="1"/>
  <c r="D1090" i="2" s="1"/>
  <c r="D1089" i="2" a="1"/>
  <c r="D1089" i="2"/>
  <c r="D1088" i="2" a="1"/>
  <c r="D1088" i="2"/>
  <c r="D1087" i="2" a="1"/>
  <c r="D1087" i="2" s="1"/>
  <c r="D1086" i="2" a="1"/>
  <c r="D1086" i="2" s="1"/>
  <c r="D1085" i="2" a="1"/>
  <c r="D1085" i="2"/>
  <c r="D1084" i="2" a="1"/>
  <c r="D1084" i="2" s="1"/>
  <c r="D1083" i="2" a="1"/>
  <c r="D1083" i="2"/>
  <c r="D1082" i="2" a="1"/>
  <c r="D1082" i="2"/>
  <c r="D1081" i="2" a="1"/>
  <c r="D1081" i="2" s="1"/>
  <c r="D1080" i="2" a="1"/>
  <c r="D1080" i="2"/>
  <c r="D1079" i="2" a="1"/>
  <c r="D1079" i="2"/>
  <c r="D1078" i="2" a="1"/>
  <c r="D1078" i="2" s="1"/>
  <c r="D1077" i="2" a="1"/>
  <c r="D1077" i="2" s="1"/>
  <c r="D1076" i="2" a="1"/>
  <c r="D1076" i="2"/>
  <c r="D1075" i="2" a="1"/>
  <c r="D1075" i="2" s="1"/>
  <c r="D1074" i="2" a="1"/>
  <c r="D1074" i="2"/>
  <c r="D1073" i="2" a="1"/>
  <c r="D1073" i="2"/>
  <c r="D1072" i="2" a="1"/>
  <c r="D1072" i="2" s="1"/>
  <c r="D1071" i="2" a="1"/>
  <c r="D1071" i="2"/>
  <c r="D1070" i="2" a="1"/>
  <c r="D1070" i="2"/>
  <c r="D1069" i="2" a="1"/>
  <c r="D1069" i="2" s="1"/>
  <c r="D1068" i="2" a="1"/>
  <c r="D1068" i="2" s="1"/>
  <c r="D1067" i="2" a="1"/>
  <c r="D1067" i="2"/>
  <c r="D1066" i="2" a="1"/>
  <c r="D1066" i="2" s="1"/>
  <c r="D1065" i="2" a="1"/>
  <c r="D1065" i="2"/>
  <c r="D1064" i="2" a="1"/>
  <c r="D1064" i="2"/>
  <c r="D1063" i="2" a="1"/>
  <c r="D1063" i="2" s="1"/>
  <c r="D1062" i="2" a="1"/>
  <c r="D1062" i="2"/>
  <c r="D1061" i="2" a="1"/>
  <c r="D1061" i="2"/>
  <c r="D1060" i="2" a="1"/>
  <c r="D1060" i="2" s="1"/>
  <c r="D1059" i="2" a="1"/>
  <c r="D1059" i="2" s="1"/>
  <c r="D1058" i="2" a="1"/>
  <c r="D1058" i="2"/>
  <c r="D1057" i="2" a="1"/>
  <c r="D1057" i="2" s="1"/>
  <c r="D1056" i="2" a="1"/>
  <c r="D1056" i="2"/>
  <c r="D1055" i="2" a="1"/>
  <c r="D1055" i="2"/>
  <c r="D1054" i="2" a="1"/>
  <c r="D1054" i="2" s="1"/>
  <c r="D1053" i="2" a="1"/>
  <c r="D1053" i="2"/>
  <c r="D1052" i="2" a="1"/>
  <c r="D1052" i="2"/>
  <c r="D1051" i="2" a="1"/>
  <c r="D1051" i="2" s="1"/>
  <c r="D1050" i="2" a="1"/>
  <c r="D1050" i="2" s="1"/>
  <c r="D1049" i="2" a="1"/>
  <c r="D1049" i="2"/>
  <c r="D1048" i="2" a="1"/>
  <c r="D1048" i="2" s="1"/>
  <c r="D1047" i="2" a="1"/>
  <c r="D1047" i="2"/>
  <c r="D1046" i="2" a="1"/>
  <c r="D1046" i="2"/>
  <c r="D1045" i="2" a="1"/>
  <c r="D1045" i="2" s="1"/>
  <c r="D1044" i="2" a="1"/>
  <c r="D1044" i="2"/>
  <c r="D1043" i="2" a="1"/>
  <c r="D1043" i="2"/>
  <c r="D1042" i="2" a="1"/>
  <c r="D1042" i="2" s="1"/>
  <c r="D1041" i="2" a="1"/>
  <c r="D1041" i="2" s="1"/>
  <c r="D1040" i="2" a="1"/>
  <c r="D1040" i="2"/>
  <c r="D1039" i="2" a="1"/>
  <c r="D1039" i="2" s="1"/>
  <c r="D1038" i="2" a="1"/>
  <c r="D1038" i="2"/>
  <c r="D1037" i="2" a="1"/>
  <c r="D1037" i="2"/>
  <c r="D1036" i="2" a="1"/>
  <c r="D1036" i="2" s="1"/>
  <c r="D1035" i="2" a="1"/>
  <c r="D1035" i="2"/>
  <c r="D1034" i="2" a="1"/>
  <c r="D1034" i="2"/>
  <c r="D1033" i="2" a="1"/>
  <c r="D1033" i="2" s="1"/>
  <c r="D1032" i="2" a="1"/>
  <c r="D1032" i="2" s="1"/>
  <c r="D1031" i="2" a="1"/>
  <c r="D1031" i="2"/>
  <c r="D1030" i="2" a="1"/>
  <c r="D1030" i="2" s="1"/>
  <c r="D1029" i="2" a="1"/>
  <c r="D1029" i="2"/>
  <c r="D1028" i="2" a="1"/>
  <c r="D1028" i="2"/>
  <c r="D1027" i="2" a="1"/>
  <c r="D1027" i="2" s="1"/>
  <c r="D1026" i="2" a="1"/>
  <c r="D1026" i="2"/>
  <c r="D1025" i="2" a="1"/>
  <c r="D1025" i="2"/>
  <c r="D1024" i="2" a="1"/>
  <c r="D1024" i="2" s="1"/>
  <c r="D1023" i="2" a="1"/>
  <c r="D1023" i="2" s="1"/>
  <c r="D1022" i="2" a="1"/>
  <c r="D1022" i="2"/>
  <c r="D1021" i="2" a="1"/>
  <c r="D1021" i="2" s="1"/>
  <c r="D1020" i="2" a="1"/>
  <c r="D1020" i="2"/>
  <c r="D1019" i="2" a="1"/>
  <c r="D1019" i="2"/>
  <c r="D1018" i="2" a="1"/>
  <c r="D1018" i="2" s="1"/>
  <c r="D1017" i="2" a="1"/>
  <c r="D1017" i="2"/>
  <c r="D1016" i="2" a="1"/>
  <c r="D1016" i="2"/>
  <c r="D1015" i="2" a="1"/>
  <c r="D1015" i="2" s="1"/>
  <c r="D1014" i="2" a="1"/>
  <c r="D1014" i="2" s="1"/>
  <c r="D1013" i="2" a="1"/>
  <c r="D1013" i="2"/>
  <c r="D1012" i="2" a="1"/>
  <c r="D1012" i="2" s="1"/>
  <c r="D1011" i="2" a="1"/>
  <c r="D1011" i="2"/>
  <c r="D1010" i="2" a="1"/>
  <c r="D1010" i="2"/>
  <c r="D1009" i="2" a="1"/>
  <c r="D1009" i="2" s="1"/>
  <c r="D1008" i="2" a="1"/>
  <c r="D1008" i="2"/>
  <c r="D1007" i="2" a="1"/>
  <c r="D1007" i="2"/>
  <c r="D1006" i="2" a="1"/>
  <c r="D1006" i="2" s="1"/>
  <c r="D1005" i="2" a="1"/>
  <c r="D1005" i="2" s="1"/>
  <c r="D1004" i="2" a="1"/>
  <c r="D1004" i="2"/>
  <c r="D1003" i="2" a="1"/>
  <c r="D1003" i="2" s="1"/>
  <c r="D1002" i="2" a="1"/>
  <c r="D1002" i="2"/>
  <c r="D1001" i="2" a="1"/>
  <c r="D1001" i="2"/>
  <c r="D1000" i="2" a="1"/>
  <c r="D1000" i="2" s="1"/>
  <c r="D999" i="2" a="1"/>
  <c r="D999" i="2"/>
  <c r="D998" i="2" a="1"/>
  <c r="D998" i="2"/>
  <c r="D997" i="2" a="1"/>
  <c r="D997" i="2" s="1"/>
  <c r="D996" i="2" a="1"/>
  <c r="D996" i="2" s="1"/>
  <c r="D995" i="2" a="1"/>
  <c r="D995" i="2"/>
  <c r="D994" i="2" a="1"/>
  <c r="D994" i="2" s="1"/>
  <c r="D993" i="2" a="1"/>
  <c r="D993" i="2"/>
  <c r="D992" i="2" a="1"/>
  <c r="D992" i="2"/>
  <c r="D991" i="2" a="1"/>
  <c r="D991" i="2" s="1"/>
  <c r="D990" i="2" a="1"/>
  <c r="D990" i="2"/>
  <c r="D989" i="2" a="1"/>
  <c r="D989" i="2"/>
  <c r="D988" i="2" a="1"/>
  <c r="D988" i="2" s="1"/>
  <c r="D987" i="2" a="1"/>
  <c r="D987" i="2" s="1"/>
  <c r="D986" i="2" a="1"/>
  <c r="D986" i="2"/>
  <c r="D985" i="2" a="1"/>
  <c r="D985" i="2" s="1"/>
  <c r="D984" i="2" a="1"/>
  <c r="D984" i="2"/>
  <c r="D983" i="2" a="1"/>
  <c r="D983" i="2"/>
  <c r="D982" i="2" a="1"/>
  <c r="D982" i="2" s="1"/>
  <c r="D981" i="2" a="1"/>
  <c r="D981" i="2"/>
  <c r="D980" i="2" a="1"/>
  <c r="D980" i="2"/>
  <c r="D979" i="2" a="1"/>
  <c r="D979" i="2" s="1"/>
  <c r="D978" i="2" a="1"/>
  <c r="D978" i="2" s="1"/>
  <c r="D977" i="2" a="1"/>
  <c r="D977" i="2"/>
  <c r="D976" i="2" a="1"/>
  <c r="D976" i="2" s="1"/>
  <c r="D975" i="2" a="1"/>
  <c r="D975" i="2"/>
  <c r="D974" i="2" a="1"/>
  <c r="D974" i="2"/>
  <c r="D973" i="2" a="1"/>
  <c r="D973" i="2" s="1"/>
  <c r="D972" i="2" a="1"/>
  <c r="D972" i="2"/>
  <c r="D971" i="2" a="1"/>
  <c r="D971" i="2"/>
  <c r="D970" i="2" a="1"/>
  <c r="D970" i="2" s="1"/>
  <c r="D969" i="2" a="1"/>
  <c r="D969" i="2" s="1"/>
  <c r="D968" i="2" a="1"/>
  <c r="D968" i="2"/>
  <c r="D967" i="2" a="1"/>
  <c r="D967" i="2" s="1"/>
  <c r="D966" i="2" a="1"/>
  <c r="D966" i="2"/>
  <c r="D965" i="2" a="1"/>
  <c r="D965" i="2"/>
  <c r="D964" i="2" a="1"/>
  <c r="D964" i="2" s="1"/>
  <c r="D963" i="2" a="1"/>
  <c r="D963" i="2"/>
  <c r="D962" i="2" a="1"/>
  <c r="D962" i="2"/>
  <c r="D961" i="2" a="1"/>
  <c r="D961" i="2" s="1"/>
  <c r="D960" i="2" a="1"/>
  <c r="D960" i="2" s="1"/>
  <c r="D959" i="2" a="1"/>
  <c r="D959" i="2"/>
  <c r="D958" i="2" a="1"/>
  <c r="D958" i="2" s="1"/>
  <c r="D957" i="2" a="1"/>
  <c r="D957" i="2"/>
  <c r="D956" i="2" a="1"/>
  <c r="D956" i="2"/>
  <c r="D955" i="2" a="1"/>
  <c r="D955" i="2" s="1"/>
  <c r="D954" i="2" a="1"/>
  <c r="D954" i="2"/>
  <c r="D953" i="2" a="1"/>
  <c r="D953" i="2"/>
  <c r="D952" i="2" a="1"/>
  <c r="D952" i="2" s="1"/>
  <c r="D951" i="2" a="1"/>
  <c r="D951" i="2" s="1"/>
  <c r="D950" i="2" a="1"/>
  <c r="D950" i="2"/>
  <c r="D949" i="2" a="1"/>
  <c r="D949" i="2" s="1"/>
  <c r="D948" i="2" a="1"/>
  <c r="D948" i="2"/>
  <c r="D947" i="2" a="1"/>
  <c r="D947" i="2"/>
  <c r="D946" i="2" a="1"/>
  <c r="D946" i="2" s="1"/>
  <c r="D945" i="2" a="1"/>
  <c r="D945" i="2"/>
  <c r="D944" i="2" a="1"/>
  <c r="D944" i="2"/>
  <c r="D943" i="2" a="1"/>
  <c r="D943" i="2" s="1"/>
  <c r="D942" i="2" a="1"/>
  <c r="D942" i="2" s="1"/>
  <c r="D941" i="2" a="1"/>
  <c r="D941" i="2"/>
  <c r="D940" i="2" a="1"/>
  <c r="D940" i="2" s="1"/>
  <c r="D939" i="2" a="1"/>
  <c r="D939" i="2"/>
  <c r="D938" i="2" a="1"/>
  <c r="D938" i="2"/>
  <c r="D937" i="2" a="1"/>
  <c r="D937" i="2" s="1"/>
  <c r="D936" i="2" a="1"/>
  <c r="D936" i="2"/>
  <c r="D935" i="2" a="1"/>
  <c r="D935" i="2"/>
  <c r="D934" i="2" a="1"/>
  <c r="D934" i="2" s="1"/>
  <c r="D933" i="2" a="1"/>
  <c r="D933" i="2" s="1"/>
  <c r="D932" i="2" a="1"/>
  <c r="D932" i="2"/>
  <c r="D931" i="2" a="1"/>
  <c r="D931" i="2" s="1"/>
  <c r="D930" i="2" a="1"/>
  <c r="D930" i="2"/>
  <c r="D929" i="2" a="1"/>
  <c r="D929" i="2"/>
  <c r="D928" i="2" a="1"/>
  <c r="D928" i="2" s="1"/>
  <c r="D927" i="2" a="1"/>
  <c r="D927" i="2"/>
  <c r="D926" i="2" a="1"/>
  <c r="D926" i="2"/>
  <c r="D925" i="2" a="1"/>
  <c r="D925" i="2" s="1"/>
  <c r="D924" i="2" a="1"/>
  <c r="D924" i="2" s="1"/>
  <c r="D923" i="2" a="1"/>
  <c r="D923" i="2"/>
  <c r="D922" i="2" a="1"/>
  <c r="D922" i="2" s="1"/>
  <c r="D921" i="2" a="1"/>
  <c r="D921" i="2"/>
  <c r="D920" i="2" a="1"/>
  <c r="D920" i="2"/>
  <c r="D919" i="2" a="1"/>
  <c r="D919" i="2" s="1"/>
  <c r="D918" i="2" a="1"/>
  <c r="D918" i="2"/>
  <c r="D917" i="2" a="1"/>
  <c r="D917" i="2"/>
  <c r="D916" i="2" a="1"/>
  <c r="D916" i="2" s="1"/>
  <c r="D915" i="2" a="1"/>
  <c r="D915" i="2" s="1"/>
  <c r="D914" i="2" a="1"/>
  <c r="D914" i="2"/>
  <c r="D913" i="2" a="1"/>
  <c r="D913" i="2"/>
  <c r="D912" i="2" a="1"/>
  <c r="D912" i="2" s="1"/>
  <c r="D911" i="2" a="1"/>
  <c r="D911" i="2"/>
  <c r="D910" i="2" a="1"/>
  <c r="D910" i="2" s="1"/>
  <c r="D909" i="2" a="1"/>
  <c r="D909" i="2" s="1"/>
  <c r="D908" i="2" a="1"/>
  <c r="D908" i="2"/>
  <c r="D907" i="2" a="1"/>
  <c r="D907" i="2" s="1"/>
  <c r="D906" i="2" a="1"/>
  <c r="D906" i="2" s="1"/>
  <c r="D905" i="2" a="1"/>
  <c r="D905" i="2"/>
  <c r="D904" i="2" a="1"/>
  <c r="D904" i="2"/>
  <c r="D903" i="2" a="1"/>
  <c r="D903" i="2"/>
  <c r="D902" i="2" a="1"/>
  <c r="D902" i="2"/>
  <c r="D901" i="2" a="1"/>
  <c r="D901" i="2"/>
  <c r="D900" i="2" a="1"/>
  <c r="D900" i="2"/>
  <c r="D899" i="2" a="1"/>
  <c r="D899" i="2"/>
  <c r="D898" i="2" a="1"/>
  <c r="D898" i="2" s="1"/>
  <c r="D897" i="2" a="1"/>
  <c r="D897" i="2" s="1"/>
  <c r="D896" i="2" a="1"/>
  <c r="D896" i="2"/>
  <c r="D895" i="2" a="1"/>
  <c r="D895" i="2"/>
  <c r="D894" i="2" a="1"/>
  <c r="D894" i="2"/>
  <c r="D893" i="2" a="1"/>
  <c r="D893" i="2"/>
  <c r="D892" i="2" a="1"/>
  <c r="D892" i="2" s="1"/>
  <c r="D891" i="2" a="1"/>
  <c r="D891" i="2"/>
  <c r="D890" i="2" a="1"/>
  <c r="D890" i="2"/>
  <c r="D889" i="2" a="1"/>
  <c r="D889" i="2" s="1"/>
  <c r="D888" i="2" a="1"/>
  <c r="D888" i="2"/>
  <c r="D887" i="2" a="1"/>
  <c r="D887" i="2"/>
  <c r="D886" i="2" a="1"/>
  <c r="D886" i="2" s="1"/>
  <c r="D885" i="2" a="1"/>
  <c r="D885" i="2" s="1"/>
  <c r="D884" i="2" a="1"/>
  <c r="D884" i="2"/>
  <c r="D883" i="2" a="1"/>
  <c r="D883" i="2" s="1"/>
  <c r="D882" i="2" a="1"/>
  <c r="D882" i="2"/>
  <c r="D881" i="2" a="1"/>
  <c r="D881" i="2"/>
  <c r="D880" i="2" a="1"/>
  <c r="D880" i="2"/>
  <c r="D879" i="2" a="1"/>
  <c r="D879" i="2" s="1"/>
  <c r="D878" i="2" a="1"/>
  <c r="D878" i="2"/>
  <c r="D877" i="2" a="1"/>
  <c r="D877" i="2"/>
  <c r="D876" i="2" a="1"/>
  <c r="D876" i="2" s="1"/>
  <c r="D875" i="2" a="1"/>
  <c r="D875" i="2"/>
  <c r="D874" i="2" a="1"/>
  <c r="D874" i="2" s="1"/>
  <c r="D873" i="2" a="1"/>
  <c r="D873" i="2" s="1"/>
  <c r="D872" i="2" a="1"/>
  <c r="D872" i="2"/>
  <c r="D871" i="2" a="1"/>
  <c r="D871" i="2"/>
  <c r="D870" i="2" a="1"/>
  <c r="D870" i="2"/>
  <c r="D869" i="2" a="1"/>
  <c r="D869" i="2"/>
  <c r="D868" i="2" a="1"/>
  <c r="D868" i="2" s="1"/>
  <c r="D867" i="2" a="1"/>
  <c r="D867" i="2" s="1"/>
  <c r="D866" i="2" a="1"/>
  <c r="D866" i="2"/>
  <c r="D865" i="2" a="1"/>
  <c r="D865" i="2" s="1"/>
  <c r="D864" i="2" a="1"/>
  <c r="D864" i="2"/>
  <c r="D863" i="2" a="1"/>
  <c r="D863" i="2"/>
  <c r="D862" i="2" a="1"/>
  <c r="D862" i="2" s="1"/>
  <c r="D861" i="2" a="1"/>
  <c r="D861" i="2" s="1"/>
  <c r="D860" i="2" a="1"/>
  <c r="D860" i="2"/>
  <c r="D859" i="2" a="1"/>
  <c r="D859" i="2"/>
  <c r="D858" i="2" a="1"/>
  <c r="D858" i="2" s="1"/>
  <c r="D857" i="2" a="1"/>
  <c r="D857" i="2"/>
  <c r="D856" i="2" a="1"/>
  <c r="D856" i="2" s="1"/>
  <c r="D855" i="2" a="1"/>
  <c r="D855" i="2"/>
  <c r="D854" i="2" a="1"/>
  <c r="D854" i="2"/>
  <c r="D853" i="2" a="1"/>
  <c r="D853" i="2" s="1"/>
  <c r="D852" i="2" a="1"/>
  <c r="D852" i="2" s="1"/>
  <c r="D851" i="2" a="1"/>
  <c r="D851" i="2"/>
  <c r="D850" i="2" a="1"/>
  <c r="D850" i="2"/>
  <c r="D849" i="2" a="1"/>
  <c r="D849" i="2"/>
  <c r="D848" i="2" a="1"/>
  <c r="D848" i="2"/>
  <c r="D847" i="2" a="1"/>
  <c r="D847" i="2"/>
  <c r="D846" i="2" a="1"/>
  <c r="D846" i="2"/>
  <c r="D845" i="2" a="1"/>
  <c r="D845" i="2"/>
  <c r="D844" i="2" a="1"/>
  <c r="D844" i="2"/>
  <c r="D843" i="2" a="1"/>
  <c r="D843" i="2" s="1"/>
  <c r="D842" i="2" a="1"/>
  <c r="D842" i="2"/>
  <c r="D841" i="2" a="1"/>
  <c r="D841" i="2"/>
  <c r="D840" i="2" a="1"/>
  <c r="D840" i="2"/>
  <c r="D839" i="2" a="1"/>
  <c r="D839" i="2"/>
  <c r="D838" i="2" a="1"/>
  <c r="D838" i="2" s="1"/>
  <c r="D837" i="2" a="1"/>
  <c r="D837" i="2"/>
  <c r="D836" i="2" a="1"/>
  <c r="D836" i="2"/>
  <c r="D835" i="2" a="1"/>
  <c r="D835" i="2" s="1"/>
  <c r="D834" i="2" a="1"/>
  <c r="D834" i="2" s="1"/>
  <c r="D833" i="2" a="1"/>
  <c r="D833" i="2"/>
  <c r="D832" i="2" a="1"/>
  <c r="D832" i="2" s="1"/>
  <c r="D831" i="2" a="1"/>
  <c r="D831" i="2" s="1"/>
  <c r="D830" i="2" a="1"/>
  <c r="D830" i="2"/>
  <c r="D829" i="2" a="1"/>
  <c r="D829" i="2" s="1"/>
  <c r="D828" i="2" a="1"/>
  <c r="D828" i="2"/>
  <c r="D827" i="2" a="1"/>
  <c r="D827" i="2"/>
  <c r="D826" i="2" a="1"/>
  <c r="D826" i="2"/>
  <c r="D825" i="2" a="1"/>
  <c r="D825" i="2" s="1"/>
  <c r="D824" i="2" a="1"/>
  <c r="D824" i="2"/>
  <c r="D823" i="2" a="1"/>
  <c r="D823" i="2"/>
  <c r="D822" i="2" a="1"/>
  <c r="D822" i="2" s="1"/>
  <c r="D821" i="2" a="1"/>
  <c r="D821" i="2"/>
  <c r="D820" i="2" a="1"/>
  <c r="D820" i="2" s="1"/>
  <c r="D819" i="2" a="1"/>
  <c r="D819" i="2" s="1"/>
  <c r="D818" i="2" a="1"/>
  <c r="D818" i="2"/>
  <c r="D817" i="2" a="1"/>
  <c r="D817" i="2"/>
  <c r="D816" i="2" a="1"/>
  <c r="D816" i="2"/>
  <c r="D815" i="2" a="1"/>
  <c r="D815" i="2"/>
  <c r="D814" i="2" a="1"/>
  <c r="D814" i="2" s="1"/>
  <c r="D813" i="2" a="1"/>
  <c r="D813" i="2" s="1"/>
  <c r="D812" i="2" a="1"/>
  <c r="D812" i="2"/>
  <c r="D811" i="2" a="1"/>
  <c r="D811" i="2"/>
  <c r="D810" i="2" a="1"/>
  <c r="D810" i="2"/>
  <c r="D809" i="2" a="1"/>
  <c r="D809" i="2"/>
  <c r="D808" i="2" a="1"/>
  <c r="D808" i="2" s="1"/>
  <c r="D807" i="2" a="1"/>
  <c r="D807" i="2" s="1"/>
  <c r="D806" i="2" a="1"/>
  <c r="D806" i="2"/>
  <c r="D805" i="2" a="1"/>
  <c r="D805" i="2"/>
  <c r="D804" i="2" a="1"/>
  <c r="D804" i="2" s="1"/>
  <c r="D803" i="2" a="1"/>
  <c r="D803" i="2"/>
  <c r="D802" i="2" a="1"/>
  <c r="D802" i="2"/>
  <c r="D801" i="2" a="1"/>
  <c r="D801" i="2"/>
  <c r="D800" i="2" a="1"/>
  <c r="D800" i="2"/>
  <c r="D799" i="2" a="1"/>
  <c r="D799" i="2" s="1"/>
  <c r="D798" i="2" a="1"/>
  <c r="D798" i="2" s="1"/>
  <c r="D797" i="2" a="1"/>
  <c r="D797" i="2"/>
  <c r="D796" i="2" a="1"/>
  <c r="D796" i="2" s="1"/>
  <c r="D795" i="2" a="1"/>
  <c r="D795" i="2"/>
  <c r="D794" i="2" a="1"/>
  <c r="D794" i="2"/>
  <c r="D793" i="2" a="1"/>
  <c r="D793" i="2"/>
  <c r="D792" i="2" a="1"/>
  <c r="D792" i="2"/>
  <c r="D791" i="2" a="1"/>
  <c r="D791" i="2"/>
  <c r="D790" i="2" a="1"/>
  <c r="D790" i="2" s="1"/>
  <c r="D789" i="2" a="1"/>
  <c r="D789" i="2" s="1"/>
  <c r="D788" i="2" a="1"/>
  <c r="D788" i="2"/>
  <c r="D787" i="2" a="1"/>
  <c r="D787" i="2" s="1"/>
  <c r="D786" i="2" a="1"/>
  <c r="D786" i="2" s="1"/>
  <c r="D785" i="2" a="1"/>
  <c r="D785" i="2"/>
  <c r="D784" i="2" a="1"/>
  <c r="D784" i="2"/>
  <c r="D783" i="2" a="1"/>
  <c r="D783" i="2"/>
  <c r="D782" i="2" a="1"/>
  <c r="D782" i="2"/>
  <c r="D781" i="2" a="1"/>
  <c r="D781" i="2" s="1"/>
  <c r="D780" i="2" a="1"/>
  <c r="D780" i="2" s="1"/>
  <c r="D779" i="2" a="1"/>
  <c r="D779" i="2"/>
  <c r="D778" i="2" a="1"/>
  <c r="D778" i="2" s="1"/>
  <c r="D777" i="2" a="1"/>
  <c r="D777" i="2" s="1"/>
  <c r="D776" i="2" a="1"/>
  <c r="D776" i="2"/>
  <c r="D775" i="2" a="1"/>
  <c r="D775" i="2"/>
  <c r="D774" i="2" a="1"/>
  <c r="D774" i="2"/>
  <c r="D773" i="2" a="1"/>
  <c r="D773" i="2"/>
  <c r="D772" i="2" a="1"/>
  <c r="D772" i="2" s="1"/>
  <c r="D771" i="2" a="1"/>
  <c r="D771" i="2" s="1"/>
  <c r="D770" i="2" a="1"/>
  <c r="D770" i="2"/>
  <c r="D769" i="2" a="1"/>
  <c r="D769" i="2"/>
  <c r="D768" i="2" a="1"/>
  <c r="D768" i="2" s="1"/>
  <c r="D767" i="2" a="1"/>
  <c r="D767" i="2"/>
  <c r="D766" i="2" a="1"/>
  <c r="D766" i="2"/>
  <c r="D765" i="2" a="1"/>
  <c r="D765" i="2"/>
  <c r="D764" i="2" a="1"/>
  <c r="D764" i="2"/>
  <c r="D763" i="2" a="1"/>
  <c r="D763" i="2" s="1"/>
  <c r="D762" i="2" a="1"/>
  <c r="D762" i="2" s="1"/>
  <c r="D761" i="2" a="1"/>
  <c r="D761" i="2"/>
  <c r="D760" i="2" a="1"/>
  <c r="D760" i="2" s="1"/>
  <c r="D759" i="2" a="1"/>
  <c r="D759" i="2"/>
  <c r="D758" i="2" a="1"/>
  <c r="D758" i="2"/>
  <c r="D757" i="2" a="1"/>
  <c r="D757" i="2"/>
  <c r="D756" i="2" a="1"/>
  <c r="D756" i="2"/>
  <c r="D755" i="2" a="1"/>
  <c r="D755" i="2"/>
  <c r="D754" i="2" a="1"/>
  <c r="D754" i="2" s="1"/>
  <c r="D753" i="2" a="1"/>
  <c r="D753" i="2" s="1"/>
  <c r="D752" i="2" a="1"/>
  <c r="D752" i="2"/>
  <c r="D751" i="2" a="1"/>
  <c r="D751" i="2" s="1"/>
  <c r="D750" i="2" a="1"/>
  <c r="D750" i="2" s="1"/>
  <c r="D749" i="2" a="1"/>
  <c r="D749" i="2"/>
  <c r="D748" i="2" a="1"/>
  <c r="D748" i="2"/>
  <c r="D747" i="2" a="1"/>
  <c r="D747" i="2"/>
  <c r="D746" i="2" a="1"/>
  <c r="D746" i="2"/>
  <c r="D745" i="2" a="1"/>
  <c r="D745" i="2" s="1"/>
  <c r="D744" i="2" a="1"/>
  <c r="D744" i="2" s="1"/>
  <c r="D743" i="2" a="1"/>
  <c r="D743" i="2"/>
  <c r="D742" i="2" a="1"/>
  <c r="D742" i="2" s="1"/>
  <c r="D741" i="2" a="1"/>
  <c r="D741" i="2" s="1"/>
  <c r="D740" i="2" a="1"/>
  <c r="D740" i="2"/>
  <c r="D739" i="2" a="1"/>
  <c r="D739" i="2"/>
  <c r="D738" i="2" a="1"/>
  <c r="D738" i="2"/>
  <c r="D737" i="2" a="1"/>
  <c r="D737" i="2"/>
  <c r="D736" i="2" a="1"/>
  <c r="D736" i="2" s="1"/>
  <c r="D735" i="2" a="1"/>
  <c r="D735" i="2" s="1"/>
  <c r="D734" i="2" a="1"/>
  <c r="D734" i="2"/>
  <c r="D733" i="2" a="1"/>
  <c r="D733" i="2"/>
  <c r="D732" i="2" a="1"/>
  <c r="D732" i="2" s="1"/>
  <c r="D731" i="2" a="1"/>
  <c r="D731" i="2"/>
  <c r="D730" i="2" a="1"/>
  <c r="D730" i="2"/>
  <c r="D729" i="2" a="1"/>
  <c r="D729" i="2"/>
  <c r="D728" i="2" a="1"/>
  <c r="D728" i="2"/>
  <c r="D727" i="2" a="1"/>
  <c r="D727" i="2" s="1"/>
  <c r="D726" i="2" a="1"/>
  <c r="D726" i="2" s="1"/>
  <c r="D725" i="2" a="1"/>
  <c r="D725" i="2"/>
  <c r="D724" i="2" a="1"/>
  <c r="D724" i="2" s="1"/>
  <c r="D723" i="2" a="1"/>
  <c r="D723" i="2"/>
  <c r="D722" i="2" a="1"/>
  <c r="D722" i="2"/>
  <c r="D721" i="2" a="1"/>
  <c r="D721" i="2"/>
  <c r="D720" i="2" a="1"/>
  <c r="D720" i="2"/>
  <c r="D719" i="2" a="1"/>
  <c r="D719" i="2"/>
  <c r="D718" i="2" a="1"/>
  <c r="D718" i="2" s="1"/>
  <c r="D717" i="2" a="1"/>
  <c r="D717" i="2" s="1"/>
  <c r="D716" i="2" a="1"/>
  <c r="D716" i="2"/>
  <c r="D715" i="2" a="1"/>
  <c r="D715" i="2" s="1"/>
  <c r="D714" i="2" a="1"/>
  <c r="D714" i="2" s="1"/>
  <c r="D713" i="2" a="1"/>
  <c r="D713" i="2"/>
  <c r="D712" i="2" a="1"/>
  <c r="D712" i="2"/>
  <c r="D711" i="2" a="1"/>
  <c r="D711" i="2"/>
  <c r="D710" i="2" a="1"/>
  <c r="D710" i="2"/>
  <c r="D709" i="2" a="1"/>
  <c r="D709" i="2" s="1"/>
  <c r="D708" i="2" a="1"/>
  <c r="D708" i="2" s="1"/>
  <c r="D707" i="2" a="1"/>
  <c r="D707" i="2"/>
  <c r="D706" i="2" a="1"/>
  <c r="D706" i="2" s="1"/>
  <c r="D705" i="2" a="1"/>
  <c r="D705" i="2" s="1"/>
  <c r="D704" i="2" a="1"/>
  <c r="D704" i="2"/>
  <c r="D703" i="2" a="1"/>
  <c r="D703" i="2"/>
  <c r="D702" i="2" a="1"/>
  <c r="D702" i="2"/>
  <c r="D701" i="2" a="1"/>
  <c r="D701" i="2"/>
  <c r="D700" i="2" a="1"/>
  <c r="D700" i="2" s="1"/>
  <c r="D699" i="2" a="1"/>
  <c r="D699" i="2" s="1"/>
  <c r="D698" i="2" a="1"/>
  <c r="D698" i="2"/>
  <c r="D697" i="2" a="1"/>
  <c r="D697" i="2"/>
  <c r="D696" i="2" a="1"/>
  <c r="D696" i="2" s="1"/>
  <c r="D695" i="2" a="1"/>
  <c r="D695" i="2"/>
  <c r="D694" i="2" a="1"/>
  <c r="D694" i="2"/>
  <c r="D693" i="2" a="1"/>
  <c r="D693" i="2"/>
  <c r="D692" i="2" a="1"/>
  <c r="D692" i="2"/>
  <c r="D691" i="2" a="1"/>
  <c r="D691" i="2" s="1"/>
  <c r="D690" i="2" a="1"/>
  <c r="D690" i="2" s="1"/>
  <c r="D689" i="2" a="1"/>
  <c r="D689" i="2"/>
  <c r="D688" i="2" a="1"/>
  <c r="D688" i="2" s="1"/>
  <c r="D687" i="2" a="1"/>
  <c r="D687" i="2"/>
  <c r="D686" i="2" a="1"/>
  <c r="D686" i="2"/>
  <c r="D685" i="2" a="1"/>
  <c r="D685" i="2"/>
  <c r="D684" i="2" a="1"/>
  <c r="D684" i="2"/>
  <c r="D683" i="2" a="1"/>
  <c r="D683" i="2"/>
  <c r="D682" i="2" a="1"/>
  <c r="D682" i="2" s="1"/>
  <c r="D681" i="2" a="1"/>
  <c r="D681" i="2" s="1"/>
  <c r="D680" i="2" a="1"/>
  <c r="D680" i="2"/>
  <c r="D679" i="2" a="1"/>
  <c r="D679" i="2" s="1"/>
  <c r="D678" i="2" a="1"/>
  <c r="D678" i="2" s="1"/>
  <c r="D677" i="2" a="1"/>
  <c r="D677" i="2"/>
  <c r="D676" i="2" a="1"/>
  <c r="D676" i="2"/>
  <c r="D675" i="2" a="1"/>
  <c r="D675" i="2"/>
  <c r="D674" i="2" a="1"/>
  <c r="D674" i="2"/>
  <c r="D673" i="2" a="1"/>
  <c r="D673" i="2" s="1"/>
  <c r="D672" i="2" a="1"/>
  <c r="D672" i="2" s="1"/>
  <c r="D671" i="2" a="1"/>
  <c r="D671" i="2"/>
  <c r="D670" i="2" a="1"/>
  <c r="D670" i="2" s="1"/>
  <c r="D669" i="2" a="1"/>
  <c r="D669" i="2" s="1"/>
  <c r="D668" i="2" a="1"/>
  <c r="D668" i="2"/>
  <c r="D667" i="2" a="1"/>
  <c r="D667" i="2"/>
  <c r="D666" i="2" a="1"/>
  <c r="D666" i="2"/>
  <c r="D665" i="2" a="1"/>
  <c r="D665" i="2"/>
  <c r="D664" i="2" a="1"/>
  <c r="D664" i="2" s="1"/>
  <c r="D663" i="2" a="1"/>
  <c r="D663" i="2" s="1"/>
  <c r="D662" i="2" a="1"/>
  <c r="D662" i="2"/>
  <c r="D661" i="2" a="1"/>
  <c r="D661" i="2"/>
  <c r="D660" i="2" a="1"/>
  <c r="D660" i="2" s="1"/>
  <c r="D659" i="2" a="1"/>
  <c r="D659" i="2"/>
  <c r="D658" i="2" a="1"/>
  <c r="D658" i="2"/>
  <c r="D657" i="2" a="1"/>
  <c r="D657" i="2"/>
  <c r="D656" i="2" a="1"/>
  <c r="D656" i="2"/>
  <c r="D655" i="2" a="1"/>
  <c r="D655" i="2" s="1"/>
  <c r="D654" i="2" a="1"/>
  <c r="D654" i="2" s="1"/>
  <c r="D653" i="2" a="1"/>
  <c r="D653" i="2"/>
  <c r="D652" i="2" a="1"/>
  <c r="D652" i="2" s="1"/>
  <c r="D651" i="2" a="1"/>
  <c r="D651" i="2"/>
  <c r="D650" i="2" a="1"/>
  <c r="D650" i="2"/>
  <c r="D649" i="2" a="1"/>
  <c r="D649" i="2"/>
  <c r="D648" i="2" a="1"/>
  <c r="D648" i="2"/>
  <c r="D647" i="2" a="1"/>
  <c r="D647" i="2"/>
  <c r="D646" i="2" a="1"/>
  <c r="D646" i="2" s="1"/>
  <c r="D645" i="2" a="1"/>
  <c r="D645" i="2" s="1"/>
  <c r="D644" i="2" a="1"/>
  <c r="D644" i="2"/>
  <c r="D643" i="2" a="1"/>
  <c r="D643" i="2" s="1"/>
  <c r="D642" i="2" a="1"/>
  <c r="D642" i="2" s="1"/>
  <c r="D641" i="2" a="1"/>
  <c r="D641" i="2"/>
  <c r="D640" i="2" a="1"/>
  <c r="D640" i="2"/>
  <c r="D639" i="2" a="1"/>
  <c r="D639" i="2"/>
  <c r="D638" i="2" a="1"/>
  <c r="D638" i="2"/>
  <c r="D637" i="2" a="1"/>
  <c r="D637" i="2" s="1"/>
  <c r="D636" i="2" a="1"/>
  <c r="D636" i="2" s="1"/>
  <c r="D635" i="2" a="1"/>
  <c r="D635" i="2"/>
  <c r="D634" i="2" a="1"/>
  <c r="D634" i="2" s="1"/>
  <c r="D633" i="2" a="1"/>
  <c r="D633" i="2" s="1"/>
  <c r="D632" i="2" a="1"/>
  <c r="D632" i="2"/>
  <c r="D631" i="2" a="1"/>
  <c r="D631" i="2"/>
  <c r="D630" i="2" a="1"/>
  <c r="D630" i="2"/>
  <c r="D629" i="2" a="1"/>
  <c r="D629" i="2"/>
  <c r="D628" i="2" a="1"/>
  <c r="D628" i="2" s="1"/>
  <c r="D627" i="2" a="1"/>
  <c r="D627" i="2" s="1"/>
  <c r="D626" i="2" a="1"/>
  <c r="D626" i="2"/>
  <c r="D625" i="2" a="1"/>
  <c r="D625" i="2"/>
  <c r="D624" i="2" a="1"/>
  <c r="D624" i="2" s="1"/>
  <c r="D623" i="2" a="1"/>
  <c r="D623" i="2"/>
  <c r="D622" i="2" a="1"/>
  <c r="D622" i="2"/>
  <c r="D621" i="2" a="1"/>
  <c r="D621" i="2"/>
  <c r="D620" i="2" a="1"/>
  <c r="D620" i="2"/>
  <c r="D619" i="2" a="1"/>
  <c r="D619" i="2" s="1"/>
  <c r="D618" i="2" a="1"/>
  <c r="D618" i="2" s="1"/>
  <c r="D617" i="2" a="1"/>
  <c r="D617" i="2"/>
  <c r="D616" i="2" a="1"/>
  <c r="D616" i="2" s="1"/>
  <c r="D615" i="2" a="1"/>
  <c r="D615" i="2"/>
  <c r="D614" i="2" a="1"/>
  <c r="D614" i="2"/>
  <c r="D613" i="2" a="1"/>
  <c r="D613" i="2"/>
  <c r="D612" i="2" a="1"/>
  <c r="D612" i="2"/>
  <c r="D611" i="2" a="1"/>
  <c r="D611" i="2"/>
  <c r="D610" i="2" a="1"/>
  <c r="D610" i="2" s="1"/>
  <c r="D609" i="2" a="1"/>
  <c r="D609" i="2" s="1"/>
  <c r="D608" i="2" a="1"/>
  <c r="D608" i="2"/>
  <c r="D607" i="2" a="1"/>
  <c r="D607" i="2" s="1"/>
  <c r="D606" i="2" a="1"/>
  <c r="D606" i="2" s="1"/>
  <c r="D605" i="2" a="1"/>
  <c r="D605" i="2"/>
  <c r="D604" i="2" a="1"/>
  <c r="D604" i="2"/>
  <c r="D603" i="2" a="1"/>
  <c r="D603" i="2"/>
  <c r="D602" i="2" a="1"/>
  <c r="D602" i="2"/>
  <c r="D601" i="2" a="1"/>
  <c r="D601" i="2" s="1"/>
  <c r="D600" i="2" a="1"/>
  <c r="D600" i="2" s="1"/>
  <c r="D599" i="2" a="1"/>
  <c r="D599" i="2"/>
  <c r="D598" i="2" a="1"/>
  <c r="D598" i="2" s="1"/>
  <c r="D597" i="2" a="1"/>
  <c r="D597" i="2" s="1"/>
  <c r="D596" i="2" a="1"/>
  <c r="D596" i="2"/>
  <c r="D595" i="2" a="1"/>
  <c r="D595" i="2"/>
  <c r="D594" i="2" a="1"/>
  <c r="D594" i="2"/>
  <c r="D593" i="2" a="1"/>
  <c r="D593" i="2"/>
  <c r="D592" i="2" a="1"/>
  <c r="D592" i="2" s="1"/>
  <c r="D591" i="2" a="1"/>
  <c r="D591" i="2" s="1"/>
  <c r="D590" i="2" a="1"/>
  <c r="D590" i="2"/>
  <c r="D589" i="2" a="1"/>
  <c r="D589" i="2"/>
  <c r="D588" i="2" a="1"/>
  <c r="D588" i="2" s="1"/>
  <c r="D587" i="2" a="1"/>
  <c r="D587" i="2"/>
  <c r="D586" i="2" a="1"/>
  <c r="D586" i="2"/>
  <c r="D585" i="2" a="1"/>
  <c r="D585" i="2"/>
  <c r="D584" i="2" a="1"/>
  <c r="D584" i="2"/>
  <c r="D583" i="2" a="1"/>
  <c r="D583" i="2" s="1"/>
  <c r="D582" i="2" a="1"/>
  <c r="D582" i="2" s="1"/>
  <c r="D581" i="2" a="1"/>
  <c r="D581" i="2"/>
  <c r="D580" i="2" a="1"/>
  <c r="D580" i="2" s="1"/>
  <c r="D579" i="2" a="1"/>
  <c r="D579" i="2" s="1"/>
  <c r="D578" i="2" a="1"/>
  <c r="D578" i="2"/>
  <c r="D577" i="2" a="1"/>
  <c r="D577" i="2"/>
  <c r="D576" i="2" a="1"/>
  <c r="D576" i="2"/>
  <c r="D575" i="2" a="1"/>
  <c r="D575" i="2"/>
  <c r="D574" i="2" a="1"/>
  <c r="D574" i="2" s="1"/>
  <c r="D573" i="2" a="1"/>
  <c r="D573" i="2" s="1"/>
  <c r="D572" i="2" a="1"/>
  <c r="D572" i="2"/>
  <c r="D571" i="2" a="1"/>
  <c r="D571" i="2" s="1"/>
  <c r="D570" i="2" a="1"/>
  <c r="D570" i="2" s="1"/>
  <c r="D569" i="2" a="1"/>
  <c r="D569" i="2"/>
  <c r="D568" i="2" a="1"/>
  <c r="D568" i="2"/>
  <c r="D567" i="2" a="1"/>
  <c r="D567" i="2"/>
  <c r="D566" i="2" a="1"/>
  <c r="D566" i="2"/>
  <c r="D565" i="2" a="1"/>
  <c r="D565" i="2" s="1"/>
  <c r="D564" i="2" a="1"/>
  <c r="D564" i="2" s="1"/>
  <c r="D563" i="2" a="1"/>
  <c r="D563" i="2"/>
  <c r="D562" i="2" a="1"/>
  <c r="D562" i="2" s="1"/>
  <c r="D561" i="2" a="1"/>
  <c r="D561" i="2" s="1"/>
  <c r="D560" i="2" a="1"/>
  <c r="D560" i="2"/>
  <c r="D559" i="2" a="1"/>
  <c r="D559" i="2"/>
  <c r="D558" i="2" a="1"/>
  <c r="D558" i="2"/>
  <c r="D557" i="2" a="1"/>
  <c r="D557" i="2"/>
  <c r="D556" i="2" a="1"/>
  <c r="D556" i="2" s="1"/>
  <c r="D555" i="2" a="1"/>
  <c r="D555" i="2" s="1"/>
  <c r="D554" i="2" a="1"/>
  <c r="D554" i="2"/>
  <c r="D553" i="2" a="1"/>
  <c r="D553" i="2" s="1"/>
  <c r="D552" i="2" a="1"/>
  <c r="D552" i="2" s="1"/>
  <c r="D551" i="2" a="1"/>
  <c r="D551" i="2"/>
  <c r="D550" i="2" a="1"/>
  <c r="D550" i="2"/>
  <c r="D549" i="2" a="1"/>
  <c r="D549" i="2"/>
  <c r="D548" i="2" a="1"/>
  <c r="D548" i="2"/>
  <c r="D547" i="2" a="1"/>
  <c r="D547" i="2" s="1"/>
  <c r="D546" i="2" a="1"/>
  <c r="D546" i="2" s="1"/>
  <c r="D545" i="2" a="1"/>
  <c r="D545" i="2"/>
  <c r="D544" i="2" a="1"/>
  <c r="D544" i="2" s="1"/>
  <c r="D543" i="2" a="1"/>
  <c r="D543" i="2" s="1"/>
  <c r="D542" i="2" a="1"/>
  <c r="D542" i="2"/>
  <c r="D541" i="2" a="1"/>
  <c r="D541" i="2"/>
  <c r="D540" i="2" a="1"/>
  <c r="D540" i="2"/>
  <c r="D539" i="2" a="1"/>
  <c r="D539" i="2"/>
  <c r="D538" i="2" a="1"/>
  <c r="D538" i="2" s="1"/>
  <c r="D537" i="2" a="1"/>
  <c r="D537" i="2" s="1"/>
  <c r="D536" i="2" a="1"/>
  <c r="D536" i="2"/>
  <c r="D535" i="2" a="1"/>
  <c r="D535" i="2" s="1"/>
  <c r="D534" i="2" a="1"/>
  <c r="D534" i="2" s="1"/>
  <c r="D533" i="2" a="1"/>
  <c r="D533" i="2"/>
  <c r="D532" i="2" a="1"/>
  <c r="D532" i="2"/>
  <c r="D531" i="2" a="1"/>
  <c r="D531" i="2"/>
  <c r="D530" i="2" a="1"/>
  <c r="D530" i="2"/>
  <c r="D529" i="2" a="1"/>
  <c r="D529" i="2" s="1"/>
  <c r="D528" i="2" a="1"/>
  <c r="D528" i="2" s="1"/>
  <c r="D527" i="2" a="1"/>
  <c r="D527" i="2"/>
  <c r="D526" i="2" a="1"/>
  <c r="D526" i="2" s="1"/>
  <c r="D525" i="2" a="1"/>
  <c r="D525" i="2" s="1"/>
  <c r="D524" i="2" a="1"/>
  <c r="D524" i="2"/>
  <c r="D523" i="2" a="1"/>
  <c r="D523" i="2"/>
  <c r="D522" i="2" a="1"/>
  <c r="D522" i="2"/>
  <c r="D521" i="2" a="1"/>
  <c r="D521" i="2"/>
  <c r="D520" i="2" a="1"/>
  <c r="D520" i="2" s="1"/>
  <c r="D519" i="2" a="1"/>
  <c r="D519" i="2" s="1"/>
  <c r="D518" i="2" a="1"/>
  <c r="D518" i="2"/>
  <c r="D517" i="2" a="1"/>
  <c r="D517" i="2" s="1"/>
  <c r="D516" i="2" a="1"/>
  <c r="D516" i="2" s="1"/>
  <c r="D515" i="2" a="1"/>
  <c r="D515" i="2"/>
  <c r="D514" i="2" a="1"/>
  <c r="D514" i="2"/>
  <c r="D513" i="2" a="1"/>
  <c r="D513" i="2"/>
  <c r="D512" i="2" a="1"/>
  <c r="D512" i="2"/>
  <c r="D511" i="2" a="1"/>
  <c r="D511" i="2" s="1"/>
  <c r="D510" i="2" a="1"/>
  <c r="D510" i="2" s="1"/>
  <c r="D509" i="2" a="1"/>
  <c r="D509" i="2"/>
  <c r="D508" i="2" a="1"/>
  <c r="D508" i="2" s="1"/>
  <c r="D507" i="2" a="1"/>
  <c r="D507" i="2" s="1"/>
  <c r="D506" i="2" a="1"/>
  <c r="D506" i="2"/>
  <c r="D505" i="2" a="1"/>
  <c r="D505" i="2"/>
  <c r="D504" i="2" a="1"/>
  <c r="D504" i="2"/>
  <c r="D503" i="2" a="1"/>
  <c r="D503" i="2"/>
  <c r="D502" i="2" a="1"/>
  <c r="D502" i="2" s="1"/>
  <c r="D501" i="2" a="1"/>
  <c r="D501" i="2" s="1"/>
  <c r="D500" i="2" a="1"/>
  <c r="D500" i="2"/>
  <c r="D499" i="2" a="1"/>
  <c r="D499" i="2" s="1"/>
  <c r="D498" i="2" a="1"/>
  <c r="D498" i="2" s="1"/>
  <c r="D497" i="2" a="1"/>
  <c r="D497" i="2"/>
  <c r="D496" i="2" a="1"/>
  <c r="D496" i="2"/>
  <c r="D495" i="2" a="1"/>
  <c r="D495" i="2"/>
  <c r="D494" i="2" a="1"/>
  <c r="D494" i="2"/>
  <c r="D493" i="2" a="1"/>
  <c r="D493" i="2" s="1"/>
  <c r="D492" i="2" a="1"/>
  <c r="D492" i="2" s="1"/>
  <c r="D491" i="2" a="1"/>
  <c r="D491" i="2"/>
  <c r="D490" i="2" a="1"/>
  <c r="D490" i="2" s="1"/>
  <c r="D489" i="2" a="1"/>
  <c r="D489" i="2" s="1"/>
  <c r="D488" i="2" a="1"/>
  <c r="D488" i="2"/>
  <c r="D487" i="2" a="1"/>
  <c r="D487" i="2"/>
  <c r="D486" i="2" a="1"/>
  <c r="D486" i="2"/>
  <c r="D485" i="2" a="1"/>
  <c r="D485" i="2"/>
  <c r="D484" i="2" a="1"/>
  <c r="D484" i="2" s="1"/>
  <c r="D483" i="2" a="1"/>
  <c r="D483" i="2" s="1"/>
  <c r="D482" i="2" a="1"/>
  <c r="D482" i="2"/>
  <c r="D481" i="2" a="1"/>
  <c r="D481" i="2" s="1"/>
  <c r="D480" i="2" a="1"/>
  <c r="D480" i="2" s="1"/>
  <c r="D479" i="2" a="1"/>
  <c r="D479" i="2"/>
  <c r="D478" i="2" a="1"/>
  <c r="D478" i="2"/>
  <c r="D477" i="2" a="1"/>
  <c r="D477" i="2"/>
  <c r="D476" i="2" a="1"/>
  <c r="D476" i="2"/>
  <c r="D475" i="2" a="1"/>
  <c r="D475" i="2" s="1"/>
  <c r="D474" i="2" a="1"/>
  <c r="D474" i="2" s="1"/>
  <c r="D473" i="2" a="1"/>
  <c r="D473" i="2"/>
  <c r="D472" i="2" a="1"/>
  <c r="D472" i="2" s="1"/>
  <c r="D471" i="2" a="1"/>
  <c r="D471" i="2" s="1"/>
  <c r="D470" i="2" a="1"/>
  <c r="D470" i="2"/>
  <c r="D469" i="2" a="1"/>
  <c r="D469" i="2"/>
  <c r="D468" i="2" a="1"/>
  <c r="D468" i="2"/>
  <c r="D467" i="2" a="1"/>
  <c r="D467" i="2"/>
  <c r="D466" i="2" a="1"/>
  <c r="D466" i="2" s="1"/>
  <c r="D465" i="2" a="1"/>
  <c r="D465" i="2" s="1"/>
  <c r="D464" i="2" a="1"/>
  <c r="D464" i="2"/>
  <c r="D463" i="2" a="1"/>
  <c r="D463" i="2" s="1"/>
  <c r="D462" i="2" a="1"/>
  <c r="D462" i="2" s="1"/>
  <c r="D461" i="2" a="1"/>
  <c r="D461" i="2"/>
  <c r="D460" i="2" a="1"/>
  <c r="D460" i="2"/>
  <c r="D459" i="2" a="1"/>
  <c r="D459" i="2"/>
  <c r="D458" i="2" a="1"/>
  <c r="D458" i="2"/>
  <c r="D457" i="2" a="1"/>
  <c r="D457" i="2" s="1"/>
  <c r="D456" i="2" a="1"/>
  <c r="D456" i="2" s="1"/>
  <c r="D455" i="2" a="1"/>
  <c r="D455" i="2"/>
  <c r="D454" i="2" a="1"/>
  <c r="D454" i="2" s="1"/>
  <c r="D453" i="2" a="1"/>
  <c r="D453" i="2" s="1"/>
  <c r="D452" i="2" a="1"/>
  <c r="D452" i="2"/>
  <c r="D451" i="2" a="1"/>
  <c r="D451" i="2"/>
  <c r="D450" i="2" a="1"/>
  <c r="D450" i="2"/>
  <c r="D449" i="2" a="1"/>
  <c r="D449" i="2"/>
  <c r="D448" i="2" a="1"/>
  <c r="D448" i="2" s="1"/>
  <c r="D447" i="2" a="1"/>
  <c r="D447" i="2" s="1"/>
  <c r="D446" i="2" a="1"/>
  <c r="D446" i="2"/>
  <c r="D445" i="2" a="1"/>
  <c r="D445" i="2" s="1"/>
  <c r="D444" i="2" a="1"/>
  <c r="D444" i="2" s="1"/>
  <c r="D443" i="2" a="1"/>
  <c r="D443" i="2"/>
  <c r="D442" i="2" a="1"/>
  <c r="D442" i="2"/>
  <c r="D441" i="2" a="1"/>
  <c r="D441" i="2"/>
  <c r="D440" i="2" a="1"/>
  <c r="D440" i="2"/>
  <c r="D439" i="2" a="1"/>
  <c r="D439" i="2" s="1"/>
  <c r="D438" i="2" a="1"/>
  <c r="D438" i="2" s="1"/>
  <c r="D437" i="2" a="1"/>
  <c r="D437" i="2"/>
  <c r="D436" i="2" a="1"/>
  <c r="D436" i="2" s="1"/>
  <c r="D435" i="2" a="1"/>
  <c r="D435" i="2" s="1"/>
  <c r="D434" i="2" a="1"/>
  <c r="D434" i="2"/>
  <c r="D433" i="2" a="1"/>
  <c r="D433" i="2"/>
  <c r="D432" i="2" a="1"/>
  <c r="D432" i="2" s="1"/>
  <c r="D431" i="2" a="1"/>
  <c r="D431" i="2"/>
  <c r="D430" i="2" a="1"/>
  <c r="D430" i="2"/>
  <c r="D429" i="2" a="1"/>
  <c r="D429" i="2" s="1"/>
  <c r="D428" i="2" a="1"/>
  <c r="D428" i="2"/>
  <c r="D427" i="2" a="1"/>
  <c r="D427" i="2"/>
  <c r="D426" i="2" a="1"/>
  <c r="D426" i="2" s="1"/>
  <c r="D425" i="2" a="1"/>
  <c r="D425" i="2"/>
  <c r="D424" i="2" a="1"/>
  <c r="D424" i="2"/>
  <c r="D423" i="2" a="1"/>
  <c r="D423" i="2" s="1"/>
  <c r="D422" i="2" a="1"/>
  <c r="D422" i="2"/>
  <c r="D421" i="2" a="1"/>
  <c r="D421" i="2"/>
  <c r="D420" i="2" a="1"/>
  <c r="D420" i="2" s="1"/>
  <c r="D419" i="2" a="1"/>
  <c r="D419" i="2"/>
  <c r="D418" i="2" a="1"/>
  <c r="D418" i="2"/>
  <c r="D417" i="2" a="1"/>
  <c r="D417" i="2" s="1"/>
  <c r="D416" i="2" a="1"/>
  <c r="D416" i="2"/>
  <c r="D415" i="2" a="1"/>
  <c r="D415" i="2"/>
  <c r="D414" i="2" a="1"/>
  <c r="D414" i="2" s="1"/>
  <c r="D413" i="2" a="1"/>
  <c r="D413" i="2"/>
  <c r="D412" i="2" a="1"/>
  <c r="D412" i="2"/>
  <c r="D411" i="2" a="1"/>
  <c r="D411" i="2" s="1"/>
  <c r="D410" i="2" a="1"/>
  <c r="D410" i="2"/>
  <c r="D409" i="2" a="1"/>
  <c r="D409" i="2"/>
  <c r="D408" i="2" a="1"/>
  <c r="D408" i="2" s="1"/>
  <c r="D407" i="2" a="1"/>
  <c r="D407" i="2"/>
  <c r="D406" i="2" a="1"/>
  <c r="D406" i="2"/>
  <c r="D405" i="2" a="1"/>
  <c r="D405" i="2" s="1"/>
  <c r="D404" i="2" a="1"/>
  <c r="D404" i="2"/>
  <c r="D403" i="2" a="1"/>
  <c r="D403" i="2"/>
  <c r="D402" i="2" a="1"/>
  <c r="D402" i="2" s="1"/>
  <c r="D401" i="2" a="1"/>
  <c r="D401" i="2"/>
  <c r="D400" i="2" a="1"/>
  <c r="D400" i="2"/>
  <c r="D399" i="2" a="1"/>
  <c r="D399" i="2" s="1"/>
  <c r="D398" i="2" a="1"/>
  <c r="D398" i="2"/>
  <c r="D397" i="2" a="1"/>
  <c r="D397" i="2"/>
  <c r="D396" i="2" a="1"/>
  <c r="D396" i="2" s="1"/>
  <c r="D395" i="2" a="1"/>
  <c r="D395" i="2"/>
  <c r="D394" i="2" a="1"/>
  <c r="D394" i="2"/>
  <c r="D393" i="2" a="1"/>
  <c r="D393" i="2" s="1"/>
  <c r="D392" i="2" a="1"/>
  <c r="D392" i="2"/>
  <c r="D391" i="2" a="1"/>
  <c r="D391" i="2"/>
  <c r="D390" i="2" a="1"/>
  <c r="D390" i="2" s="1"/>
  <c r="D389" i="2" a="1"/>
  <c r="D389" i="2"/>
  <c r="D388" i="2" a="1"/>
  <c r="D388" i="2"/>
  <c r="D387" i="2" a="1"/>
  <c r="D387" i="2" s="1"/>
  <c r="D386" i="2" a="1"/>
  <c r="D386" i="2"/>
  <c r="D385" i="2" a="1"/>
  <c r="D385" i="2"/>
  <c r="D384" i="2" a="1"/>
  <c r="D384" i="2" s="1"/>
  <c r="D383" i="2" a="1"/>
  <c r="D383" i="2"/>
  <c r="D382" i="2" a="1"/>
  <c r="D382" i="2"/>
  <c r="D381" i="2" a="1"/>
  <c r="D381" i="2" s="1"/>
  <c r="D380" i="2" a="1"/>
  <c r="D380" i="2"/>
  <c r="D379" i="2" a="1"/>
  <c r="D379" i="2"/>
  <c r="D378" i="2" a="1"/>
  <c r="D378" i="2" s="1"/>
  <c r="D377" i="2" a="1"/>
  <c r="D377" i="2"/>
  <c r="D376" i="2" a="1"/>
  <c r="D376" i="2"/>
  <c r="D375" i="2" a="1"/>
  <c r="D375" i="2" s="1"/>
  <c r="D374" i="2" a="1"/>
  <c r="D374" i="2"/>
  <c r="D373" i="2" a="1"/>
  <c r="D373" i="2"/>
  <c r="D372" i="2" a="1"/>
  <c r="D372" i="2" s="1"/>
  <c r="D371" i="2" a="1"/>
  <c r="D371" i="2"/>
  <c r="D370" i="2" a="1"/>
  <c r="D370" i="2"/>
  <c r="D369" i="2" a="1"/>
  <c r="D369" i="2" s="1"/>
  <c r="D368" i="2" a="1"/>
  <c r="D368" i="2"/>
  <c r="D367" i="2" a="1"/>
  <c r="D367" i="2"/>
  <c r="D366" i="2" a="1"/>
  <c r="D366" i="2" s="1"/>
  <c r="D365" i="2" a="1"/>
  <c r="D365" i="2"/>
  <c r="D364" i="2" a="1"/>
  <c r="D364" i="2"/>
  <c r="D363" i="2" a="1"/>
  <c r="D363" i="2" s="1"/>
  <c r="D362" i="2" a="1"/>
  <c r="D362" i="2"/>
  <c r="D361" i="2" a="1"/>
  <c r="D361" i="2"/>
  <c r="D360" i="2" a="1"/>
  <c r="D360" i="2" s="1"/>
  <c r="D359" i="2" a="1"/>
  <c r="D359" i="2"/>
  <c r="D358" i="2" a="1"/>
  <c r="D358" i="2"/>
  <c r="D357" i="2" a="1"/>
  <c r="D357" i="2" s="1"/>
  <c r="D356" i="2" a="1"/>
  <c r="D356" i="2"/>
  <c r="D355" i="2" a="1"/>
  <c r="D355" i="2"/>
  <c r="D354" i="2" a="1"/>
  <c r="D354" i="2" s="1"/>
  <c r="D353" i="2" a="1"/>
  <c r="D353" i="2"/>
  <c r="D352" i="2" a="1"/>
  <c r="D352" i="2"/>
  <c r="D351" i="2" a="1"/>
  <c r="D351" i="2" s="1"/>
  <c r="D350" i="2" a="1"/>
  <c r="D350" i="2"/>
  <c r="D349" i="2" a="1"/>
  <c r="D349" i="2"/>
  <c r="D348" i="2" a="1"/>
  <c r="D348" i="2" s="1"/>
  <c r="D347" i="2" a="1"/>
  <c r="D347" i="2"/>
  <c r="D346" i="2" a="1"/>
  <c r="D346" i="2"/>
  <c r="D345" i="2" a="1"/>
  <c r="D345" i="2" s="1"/>
  <c r="D344" i="2" a="1"/>
  <c r="D344" i="2"/>
  <c r="D343" i="2" a="1"/>
  <c r="D343" i="2"/>
  <c r="D342" i="2" a="1"/>
  <c r="D342" i="2" s="1"/>
  <c r="D341" i="2" a="1"/>
  <c r="D341" i="2"/>
  <c r="D340" i="2" a="1"/>
  <c r="D340" i="2"/>
  <c r="D339" i="2" a="1"/>
  <c r="D339" i="2" s="1"/>
  <c r="D338" i="2" a="1"/>
  <c r="D338" i="2"/>
  <c r="D337" i="2" a="1"/>
  <c r="D337" i="2"/>
  <c r="D336" i="2" a="1"/>
  <c r="D336" i="2" s="1"/>
  <c r="D335" i="2" a="1"/>
  <c r="D335" i="2"/>
  <c r="D334" i="2" a="1"/>
  <c r="D334" i="2"/>
  <c r="D333" i="2" a="1"/>
  <c r="D333" i="2" s="1"/>
  <c r="D332" i="2" a="1"/>
  <c r="D332" i="2"/>
  <c r="D331" i="2" a="1"/>
  <c r="D331" i="2"/>
  <c r="D330" i="2" a="1"/>
  <c r="D330" i="2" s="1"/>
  <c r="D329" i="2" a="1"/>
  <c r="D329" i="2"/>
  <c r="D328" i="2" a="1"/>
  <c r="D328" i="2"/>
  <c r="D327" i="2" a="1"/>
  <c r="D327" i="2" s="1"/>
  <c r="D326" i="2" a="1"/>
  <c r="D326" i="2"/>
  <c r="D325" i="2" a="1"/>
  <c r="D325" i="2"/>
  <c r="D324" i="2" a="1"/>
  <c r="D324" i="2" s="1"/>
  <c r="D323" i="2" a="1"/>
  <c r="D323" i="2"/>
  <c r="D322" i="2" a="1"/>
  <c r="D322" i="2"/>
  <c r="D321" i="2" a="1"/>
  <c r="D321" i="2" s="1"/>
  <c r="D320" i="2" a="1"/>
  <c r="D320" i="2"/>
  <c r="D319" i="2" a="1"/>
  <c r="D319" i="2"/>
  <c r="D318" i="2" a="1"/>
  <c r="D318" i="2" s="1"/>
  <c r="D317" i="2" a="1"/>
  <c r="D317" i="2"/>
  <c r="D316" i="2" a="1"/>
  <c r="D316" i="2"/>
  <c r="D315" i="2" a="1"/>
  <c r="D315" i="2" s="1"/>
  <c r="D314" i="2" a="1"/>
  <c r="D314" i="2"/>
  <c r="D313" i="2" a="1"/>
  <c r="D313" i="2"/>
  <c r="D312" i="2" a="1"/>
  <c r="D312" i="2" s="1"/>
  <c r="D311" i="2" a="1"/>
  <c r="D311" i="2"/>
  <c r="D310" i="2" a="1"/>
  <c r="D310" i="2"/>
  <c r="D309" i="2" a="1"/>
  <c r="D309" i="2" s="1"/>
  <c r="D308" i="2" a="1"/>
  <c r="D308" i="2"/>
  <c r="D307" i="2" a="1"/>
  <c r="D307" i="2"/>
  <c r="D306" i="2" a="1"/>
  <c r="D306" i="2" s="1"/>
  <c r="D305" i="2" a="1"/>
  <c r="D305" i="2"/>
  <c r="D304" i="2" a="1"/>
  <c r="D304" i="2"/>
  <c r="D303" i="2" a="1"/>
  <c r="D303" i="2" s="1"/>
  <c r="D302" i="2" a="1"/>
  <c r="D302" i="2"/>
  <c r="D301" i="2" a="1"/>
  <c r="D301" i="2"/>
  <c r="D300" i="2" a="1"/>
  <c r="D300" i="2" s="1"/>
  <c r="D299" i="2" a="1"/>
  <c r="D299" i="2"/>
  <c r="D298" i="2" a="1"/>
  <c r="D298" i="2"/>
  <c r="D297" i="2" a="1"/>
  <c r="D297" i="2" s="1"/>
  <c r="D296" i="2" a="1"/>
  <c r="D296" i="2"/>
  <c r="D295" i="2" a="1"/>
  <c r="D295" i="2"/>
  <c r="D294" i="2" a="1"/>
  <c r="D294" i="2" s="1"/>
  <c r="D293" i="2" a="1"/>
  <c r="D293" i="2"/>
  <c r="D292" i="2" a="1"/>
  <c r="D292" i="2"/>
  <c r="D291" i="2" a="1"/>
  <c r="D291" i="2" s="1"/>
  <c r="D290" i="2" a="1"/>
  <c r="D290" i="2"/>
  <c r="D289" i="2" a="1"/>
  <c r="D289" i="2"/>
  <c r="D288" i="2" a="1"/>
  <c r="D288" i="2" s="1"/>
  <c r="D287" i="2" a="1"/>
  <c r="D287" i="2"/>
  <c r="D286" i="2" a="1"/>
  <c r="D286" i="2"/>
  <c r="D285" i="2" a="1"/>
  <c r="D285" i="2" s="1"/>
  <c r="D284" i="2" a="1"/>
  <c r="D284" i="2"/>
  <c r="D283" i="2" a="1"/>
  <c r="D283" i="2"/>
  <c r="D282" i="2" a="1"/>
  <c r="D282" i="2" s="1"/>
  <c r="D281" i="2" a="1"/>
  <c r="D281" i="2"/>
  <c r="D280" i="2" a="1"/>
  <c r="D280" i="2"/>
  <c r="D279" i="2" a="1"/>
  <c r="D279" i="2" s="1"/>
  <c r="D278" i="2" a="1"/>
  <c r="D278" i="2"/>
  <c r="D277" i="2" a="1"/>
  <c r="D277" i="2" s="1"/>
  <c r="D276" i="2" a="1"/>
  <c r="D276" i="2" s="1"/>
  <c r="D275" i="2" a="1"/>
  <c r="D275" i="2" s="1"/>
  <c r="D274" i="2" a="1"/>
  <c r="D274" i="2" s="1"/>
  <c r="D273" i="2" a="1"/>
  <c r="D273" i="2"/>
  <c r="D272" i="2" a="1"/>
  <c r="D272" i="2" s="1"/>
  <c r="D271" i="2" a="1"/>
  <c r="D271" i="2" s="1"/>
  <c r="D270" i="2" a="1"/>
  <c r="D270" i="2" s="1"/>
  <c r="D269" i="2" a="1"/>
  <c r="D269" i="2" s="1"/>
  <c r="D268" i="2" a="1"/>
  <c r="D268" i="2"/>
  <c r="D267" i="2" a="1"/>
  <c r="D267" i="2"/>
  <c r="D266" i="2" a="1"/>
  <c r="D266" i="2" s="1"/>
  <c r="D265" i="2" a="1"/>
  <c r="D265" i="2" s="1"/>
  <c r="D264" i="2" a="1"/>
  <c r="D264" i="2" s="1"/>
  <c r="D263" i="2" a="1"/>
  <c r="D263" i="2" s="1"/>
  <c r="D262" i="2" a="1"/>
  <c r="D262" i="2" s="1"/>
  <c r="D261" i="2" a="1"/>
  <c r="D261" i="2" s="1"/>
  <c r="D260" i="2" a="1"/>
  <c r="D260" i="2" s="1"/>
  <c r="D259" i="2" a="1"/>
  <c r="D259" i="2" s="1"/>
  <c r="D258" i="2" a="1"/>
  <c r="D258" i="2" s="1"/>
  <c r="D257" i="2" a="1"/>
  <c r="D257" i="2" s="1"/>
  <c r="D256" i="2" a="1"/>
  <c r="D256" i="2"/>
  <c r="D255" i="2" a="1"/>
  <c r="D255" i="2"/>
  <c r="D254" i="2" a="1"/>
  <c r="D254" i="2" s="1"/>
  <c r="D253" i="2" a="1"/>
  <c r="D253" i="2" s="1"/>
  <c r="D252" i="2" a="1"/>
  <c r="D252" i="2" s="1"/>
  <c r="D251" i="2" a="1"/>
  <c r="D251" i="2" s="1"/>
  <c r="D250" i="2" a="1"/>
  <c r="D250" i="2"/>
  <c r="D249" i="2" a="1"/>
  <c r="D249" i="2" s="1"/>
  <c r="D248" i="2" a="1"/>
  <c r="D248" i="2" s="1"/>
  <c r="D247" i="2" a="1"/>
  <c r="D247" i="2" s="1"/>
  <c r="D246" i="2" a="1"/>
  <c r="D246" i="2" s="1"/>
  <c r="D245" i="2" a="1"/>
  <c r="D245" i="2" s="1"/>
  <c r="D244" i="2" a="1"/>
  <c r="D244" i="2"/>
  <c r="D243" i="2" a="1"/>
  <c r="D243" i="2" s="1"/>
  <c r="D242" i="2" a="1"/>
  <c r="D242" i="2" s="1"/>
  <c r="D241" i="2" a="1"/>
  <c r="D241" i="2" s="1"/>
  <c r="D240" i="2" a="1"/>
  <c r="D240" i="2" s="1"/>
  <c r="D239" i="2" a="1"/>
  <c r="D239" i="2" s="1"/>
  <c r="D238" i="2" a="1"/>
  <c r="D238" i="2"/>
  <c r="D237" i="2" a="1"/>
  <c r="D237" i="2"/>
  <c r="D236" i="2" a="1"/>
  <c r="D236" i="2" s="1"/>
  <c r="D235" i="2" a="1"/>
  <c r="D235" i="2" s="1"/>
  <c r="D234" i="2" a="1"/>
  <c r="D234" i="2" s="1"/>
  <c r="D233" i="2" a="1"/>
  <c r="D233" i="2" s="1"/>
  <c r="D232" i="2" a="1"/>
  <c r="D232" i="2"/>
  <c r="D231" i="2" a="1"/>
  <c r="D231" i="2"/>
  <c r="D230" i="2" a="1"/>
  <c r="D230" i="2" s="1"/>
  <c r="D229" i="2" a="1"/>
  <c r="D229" i="2" s="1"/>
  <c r="D228" i="2" a="1"/>
  <c r="D228" i="2" s="1"/>
  <c r="D227" i="2" a="1"/>
  <c r="D227" i="2" s="1"/>
  <c r="D226" i="2" a="1"/>
  <c r="D226" i="2"/>
  <c r="D225" i="2" a="1"/>
  <c r="D225" i="2" s="1"/>
  <c r="D224" i="2" a="1"/>
  <c r="D224" i="2" s="1"/>
  <c r="D223" i="2" a="1"/>
  <c r="D223" i="2" s="1"/>
  <c r="D222" i="2" a="1"/>
  <c r="D222" i="2"/>
  <c r="D221" i="2" a="1"/>
  <c r="D221" i="2" s="1"/>
  <c r="D220" i="2" a="1"/>
  <c r="D220" i="2"/>
  <c r="D219" i="2" a="1"/>
  <c r="D219" i="2"/>
  <c r="D218" i="2" a="1"/>
  <c r="D218" i="2" s="1"/>
  <c r="D217" i="2" a="1"/>
  <c r="D217" i="2" s="1"/>
  <c r="D216" i="2" a="1"/>
  <c r="D216" i="2" s="1"/>
  <c r="D215" i="2" a="1"/>
  <c r="D215" i="2" s="1"/>
  <c r="D214" i="2" a="1"/>
  <c r="D214" i="2"/>
  <c r="D213" i="2" a="1"/>
  <c r="D213" i="2"/>
  <c r="D212" i="2" a="1"/>
  <c r="D212" i="2" s="1"/>
  <c r="D211" i="2" a="1"/>
  <c r="D211" i="2" s="1"/>
  <c r="D210" i="2" a="1"/>
  <c r="D210" i="2" s="1"/>
  <c r="D209" i="2" a="1"/>
  <c r="D209" i="2" s="1"/>
  <c r="D208" i="2" a="1"/>
  <c r="D208" i="2"/>
  <c r="D207" i="2" a="1"/>
  <c r="D207" i="2"/>
  <c r="D206" i="2" a="1"/>
  <c r="D206" i="2" s="1"/>
  <c r="D205" i="2" a="1"/>
  <c r="D205" i="2" s="1"/>
  <c r="D204" i="2" a="1"/>
  <c r="D204" i="2" s="1"/>
  <c r="D203" i="2" a="1"/>
  <c r="D203" i="2" s="1"/>
  <c r="D202" i="2" a="1"/>
  <c r="D202" i="2" s="1"/>
  <c r="D201" i="2" a="1"/>
  <c r="D201" i="2"/>
  <c r="D200" i="2" a="1"/>
  <c r="D200" i="2" s="1"/>
  <c r="D199" i="2" a="1"/>
  <c r="D199" i="2"/>
  <c r="D198" i="2" a="1"/>
  <c r="D198" i="2" s="1"/>
  <c r="D197" i="2" a="1"/>
  <c r="D197" i="2" s="1"/>
  <c r="D196" i="2" a="1"/>
  <c r="D196" i="2"/>
  <c r="D195" i="2" a="1"/>
  <c r="D195" i="2"/>
  <c r="D194" i="2" a="1"/>
  <c r="D194" i="2" s="1"/>
  <c r="D193" i="2" a="1"/>
  <c r="D193" i="2" s="1"/>
  <c r="D192" i="2" a="1"/>
  <c r="D192" i="2" s="1"/>
  <c r="D191" i="2" a="1"/>
  <c r="D191" i="2" s="1"/>
  <c r="D190" i="2" a="1"/>
  <c r="D190" i="2"/>
  <c r="D189" i="2" a="1"/>
  <c r="D189" i="2" s="1"/>
  <c r="D188" i="2" a="1"/>
  <c r="D188" i="2" s="1"/>
  <c r="D187" i="2" a="1"/>
  <c r="D187" i="2" s="1"/>
  <c r="D186" i="2" a="1"/>
  <c r="D186" i="2"/>
  <c r="D185" i="2" a="1"/>
  <c r="D185" i="2" s="1"/>
  <c r="D184" i="2" a="1"/>
  <c r="D184" i="2"/>
  <c r="D183" i="2" a="1"/>
  <c r="D183" i="2"/>
  <c r="D182" i="2" a="1"/>
  <c r="D182" i="2" s="1"/>
  <c r="D181" i="2" a="1"/>
  <c r="D181" i="2" s="1"/>
  <c r="D180" i="2" a="1"/>
  <c r="D180" i="2" s="1"/>
  <c r="D179" i="2" a="1"/>
  <c r="D179" i="2" s="1"/>
  <c r="D178" i="2" a="1"/>
  <c r="D178" i="2"/>
  <c r="D177" i="2" a="1"/>
  <c r="D177" i="2"/>
  <c r="D176" i="2" a="1"/>
  <c r="D176" i="2" s="1"/>
  <c r="D175" i="2" a="1"/>
  <c r="D175" i="2" s="1"/>
  <c r="D174" i="2" a="1"/>
  <c r="D174" i="2" s="1"/>
  <c r="D173" i="2" a="1"/>
  <c r="D173" i="2" s="1"/>
  <c r="D172" i="2" a="1"/>
  <c r="D172" i="2"/>
  <c r="D171" i="2" a="1"/>
  <c r="D171" i="2"/>
  <c r="D170" i="2" a="1"/>
  <c r="D170" i="2" s="1"/>
  <c r="D169" i="2" a="1"/>
  <c r="D169" i="2" s="1"/>
  <c r="D168" i="2" a="1"/>
  <c r="D168" i="2" s="1"/>
  <c r="D167" i="2" a="1"/>
  <c r="D167" i="2" s="1"/>
  <c r="D166" i="2" a="1"/>
  <c r="D166" i="2" s="1"/>
  <c r="D165" i="2" a="1"/>
  <c r="D165" i="2"/>
  <c r="D164" i="2" a="1"/>
  <c r="D164" i="2" s="1"/>
  <c r="D163" i="2" a="1"/>
  <c r="D163" i="2"/>
  <c r="D162" i="2" a="1"/>
  <c r="D162" i="2" s="1"/>
  <c r="D161" i="2" a="1"/>
  <c r="D161" i="2" s="1"/>
  <c r="D160" i="2" a="1"/>
  <c r="D160" i="2"/>
  <c r="D159" i="2" a="1"/>
  <c r="D159" i="2"/>
  <c r="D158" i="2" a="1"/>
  <c r="D158" i="2" s="1"/>
  <c r="D157" i="2" a="1"/>
  <c r="D157" i="2" s="1"/>
  <c r="D156" i="2" a="1"/>
  <c r="D156" i="2" s="1"/>
  <c r="D155" i="2" a="1"/>
  <c r="D155" i="2" s="1"/>
  <c r="D154" i="2" a="1"/>
  <c r="D154" i="2"/>
  <c r="D153" i="2" a="1"/>
  <c r="D153" i="2" s="1"/>
  <c r="D152" i="2" a="1"/>
  <c r="D152" i="2" s="1"/>
  <c r="D151" i="2" a="1"/>
  <c r="D151" i="2" s="1"/>
  <c r="D150" i="2" a="1"/>
  <c r="D150" i="2"/>
  <c r="D149" i="2" a="1"/>
  <c r="D149" i="2" s="1"/>
  <c r="D148" i="2" a="1"/>
  <c r="D148" i="2"/>
  <c r="D147" i="2" a="1"/>
  <c r="D147" i="2"/>
  <c r="D146" i="2" a="1"/>
  <c r="D146" i="2" s="1"/>
  <c r="D145" i="2" a="1"/>
  <c r="D145" i="2" s="1"/>
  <c r="D144" i="2" a="1"/>
  <c r="D144" i="2" s="1"/>
  <c r="D143" i="2" a="1"/>
  <c r="D143" i="2" s="1"/>
  <c r="D142" i="2" a="1"/>
  <c r="D142" i="2"/>
  <c r="D141" i="2" a="1"/>
  <c r="D141" i="2"/>
  <c r="D140" i="2" a="1"/>
  <c r="D140" i="2" s="1"/>
  <c r="D139" i="2" a="1"/>
  <c r="D139" i="2" s="1"/>
  <c r="D138" i="2" a="1"/>
  <c r="D138" i="2" s="1"/>
  <c r="D137" i="2" a="1"/>
  <c r="D137" i="2" s="1"/>
  <c r="D136" i="2" a="1"/>
  <c r="D136" i="2"/>
  <c r="D135" i="2" a="1"/>
  <c r="D135" i="2"/>
  <c r="D134" i="2" a="1"/>
  <c r="D134" i="2" s="1"/>
  <c r="D133" i="2" a="1"/>
  <c r="D133" i="2" s="1"/>
  <c r="D132" i="2" a="1"/>
  <c r="D132" i="2" s="1"/>
  <c r="D131" i="2" a="1"/>
  <c r="D131" i="2" s="1"/>
  <c r="D130" i="2" a="1"/>
  <c r="D130" i="2" s="1"/>
  <c r="D129" i="2" a="1"/>
  <c r="D129" i="2"/>
  <c r="D128" i="2" a="1"/>
  <c r="D128" i="2" s="1"/>
  <c r="D127" i="2" a="1"/>
  <c r="D127" i="2" s="1"/>
  <c r="D126" i="2" a="1"/>
  <c r="D126" i="2" s="1"/>
  <c r="D125" i="2" a="1"/>
  <c r="D125" i="2" s="1"/>
  <c r="D124" i="2" a="1"/>
  <c r="D124" i="2"/>
  <c r="D123" i="2" a="1"/>
  <c r="D123" i="2"/>
  <c r="D122" i="2" a="1"/>
  <c r="D122" i="2" s="1"/>
  <c r="D121" i="2" a="1"/>
  <c r="D121" i="2" s="1"/>
  <c r="D120" i="2" a="1"/>
  <c r="D120" i="2" s="1"/>
  <c r="D119" i="2" a="1"/>
  <c r="D119" i="2" s="1"/>
  <c r="D118" i="2" a="1"/>
  <c r="D118" i="2"/>
  <c r="D117" i="2" a="1"/>
  <c r="D117" i="2" s="1"/>
  <c r="D116" i="2" a="1"/>
  <c r="D116" i="2" s="1"/>
  <c r="D115" i="2" a="1"/>
  <c r="D115" i="2" s="1"/>
  <c r="D114" i="2" a="1"/>
  <c r="D114" i="2"/>
  <c r="D113" i="2" a="1"/>
  <c r="D113" i="2" s="1"/>
  <c r="D112" i="2" a="1"/>
  <c r="D112" i="2"/>
  <c r="D111" i="2" a="1"/>
  <c r="D111" i="2"/>
  <c r="D110" i="2" a="1"/>
  <c r="D110" i="2" s="1"/>
  <c r="D109" i="2" a="1"/>
  <c r="D109" i="2" s="1"/>
  <c r="D108" i="2" a="1"/>
  <c r="D108" i="2" s="1"/>
  <c r="D107" i="2" a="1"/>
  <c r="D107" i="2" s="1"/>
  <c r="D106" i="2" a="1"/>
  <c r="D106" i="2"/>
  <c r="D105" i="2" a="1"/>
  <c r="D105" i="2"/>
  <c r="D104" i="2" a="1"/>
  <c r="D104" i="2" s="1"/>
  <c r="D103" i="2" a="1"/>
  <c r="D103" i="2" s="1"/>
  <c r="D102" i="2" a="1"/>
  <c r="D102" i="2" s="1"/>
  <c r="D101" i="2" a="1"/>
  <c r="D101" i="2" s="1"/>
  <c r="D100" i="2" a="1"/>
  <c r="D100" i="2"/>
  <c r="D99" i="2" a="1"/>
  <c r="D99" i="2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3" i="2" a="1"/>
  <c r="D93" i="2"/>
  <c r="D92" i="2" a="1"/>
  <c r="D92" i="2" s="1"/>
  <c r="D91" i="2" a="1"/>
  <c r="D91" i="2"/>
  <c r="D90" i="2" a="1"/>
  <c r="D90" i="2" s="1"/>
  <c r="D89" i="2" a="1"/>
  <c r="D89" i="2" s="1"/>
  <c r="D88" i="2" a="1"/>
  <c r="D88" i="2"/>
  <c r="D87" i="2" a="1"/>
  <c r="D87" i="2"/>
  <c r="D86" i="2" a="1"/>
  <c r="D86" i="2" s="1"/>
  <c r="D85" i="2" a="1"/>
  <c r="D85" i="2" s="1"/>
  <c r="D84" i="2" a="1"/>
  <c r="D84" i="2" s="1"/>
  <c r="D83" i="2" a="1"/>
  <c r="D83" i="2" s="1"/>
  <c r="D82" i="2" a="1"/>
  <c r="D82" i="2"/>
  <c r="D81" i="2" a="1"/>
  <c r="D81" i="2" s="1"/>
  <c r="D80" i="2" a="1"/>
  <c r="D80" i="2" s="1"/>
  <c r="D79" i="2" a="1"/>
  <c r="D79" i="2" s="1"/>
  <c r="D78" i="2" a="1"/>
  <c r="D78" i="2"/>
  <c r="D77" i="2" a="1"/>
  <c r="D77" i="2" s="1"/>
  <c r="D76" i="2" a="1"/>
  <c r="D76" i="2"/>
  <c r="D75" i="2" a="1"/>
  <c r="D75" i="2"/>
  <c r="D74" i="2" a="1"/>
  <c r="D74" i="2" s="1"/>
  <c r="D73" i="2" a="1"/>
  <c r="D73" i="2" s="1"/>
  <c r="D72" i="2" a="1"/>
  <c r="D72" i="2" s="1"/>
  <c r="D71" i="2" a="1"/>
  <c r="D71" i="2" s="1"/>
  <c r="D70" i="2" a="1"/>
  <c r="D70" i="2"/>
  <c r="D69" i="2" a="1"/>
  <c r="D69" i="2"/>
  <c r="D68" i="2" a="1"/>
  <c r="D68" i="2" s="1"/>
  <c r="D67" i="2" a="1"/>
  <c r="D67" i="2" s="1"/>
  <c r="D66" i="2" a="1"/>
  <c r="D66" i="2" s="1"/>
  <c r="D65" i="2" a="1"/>
  <c r="D65" i="2" s="1"/>
  <c r="D64" i="2" a="1"/>
  <c r="D64" i="2"/>
  <c r="D63" i="2" a="1"/>
  <c r="D63" i="2"/>
  <c r="D62" i="2" a="1"/>
  <c r="D62" i="2" s="1"/>
  <c r="D61" i="2" a="1"/>
  <c r="D61" i="2" s="1"/>
  <c r="D60" i="2" a="1"/>
  <c r="D60" i="2" s="1"/>
  <c r="D59" i="2" a="1"/>
  <c r="D59" i="2" s="1"/>
  <c r="D58" i="2" a="1"/>
  <c r="D58" i="2" s="1"/>
  <c r="D57" i="2" a="1"/>
  <c r="D57" i="2"/>
  <c r="D56" i="2" a="1"/>
  <c r="D56" i="2" s="1"/>
  <c r="D55" i="2" a="1"/>
  <c r="D55" i="2" s="1"/>
  <c r="D54" i="2" a="1"/>
  <c r="D54" i="2"/>
  <c r="D53" i="2" a="1"/>
  <c r="D53" i="2" s="1"/>
  <c r="D52" i="2" a="1"/>
  <c r="D52" i="2"/>
  <c r="D51" i="2" a="1"/>
  <c r="D51" i="2"/>
  <c r="D50" i="2" a="1"/>
  <c r="D50" i="2" s="1"/>
  <c r="D49" i="2" a="1"/>
  <c r="D49" i="2" s="1"/>
  <c r="D48" i="2" a="1"/>
  <c r="D48" i="2" s="1"/>
  <c r="D47" i="2" a="1"/>
  <c r="D47" i="2" s="1"/>
  <c r="D46" i="2" a="1"/>
  <c r="D46" i="2"/>
  <c r="D45" i="2" a="1"/>
  <c r="D45" i="2" s="1"/>
  <c r="D44" i="2" a="1"/>
  <c r="D44" i="2" s="1"/>
  <c r="D43" i="2" a="1"/>
  <c r="D43" i="2" s="1"/>
  <c r="D42" i="2" a="1"/>
  <c r="D42" i="2" s="1"/>
  <c r="D41" i="2" a="1"/>
  <c r="D41" i="2" s="1"/>
  <c r="D40" i="2" a="1"/>
  <c r="D40" i="2"/>
  <c r="D39" i="2" a="1"/>
  <c r="D39" i="2"/>
  <c r="D38" i="2" a="1"/>
  <c r="D38" i="2" s="1"/>
  <c r="D37" i="2" a="1"/>
  <c r="D37" i="2" s="1"/>
  <c r="D36" i="2" a="1"/>
  <c r="D36" i="2" s="1"/>
  <c r="D35" i="2" a="1"/>
  <c r="D35" i="2" s="1"/>
  <c r="D34" i="2" a="1"/>
  <c r="D34" i="2" s="1"/>
  <c r="D33" i="2" a="1"/>
  <c r="D33" i="2"/>
  <c r="D32" i="2" a="1"/>
  <c r="D32" i="2" s="1"/>
  <c r="D31" i="2" a="1"/>
  <c r="D31" i="2" s="1"/>
  <c r="D30" i="2" a="1"/>
  <c r="D30" i="2" s="1"/>
  <c r="V29" i="2"/>
  <c r="D29" i="2" a="1"/>
  <c r="D29" i="2"/>
  <c r="V28" i="2"/>
  <c r="D28" i="2" a="1"/>
  <c r="D28" i="2" s="1"/>
  <c r="V27" i="2"/>
  <c r="D27" i="2" a="1"/>
  <c r="D27" i="2"/>
  <c r="V26" i="2"/>
  <c r="D26" i="2" a="1"/>
  <c r="D26" i="2" s="1"/>
  <c r="V25" i="2"/>
  <c r="D25" i="2" a="1"/>
  <c r="D25" i="2" s="1"/>
  <c r="V24" i="2"/>
  <c r="D24" i="2" a="1"/>
  <c r="D24" i="2" s="1"/>
  <c r="V23" i="2"/>
  <c r="D23" i="2" a="1"/>
  <c r="D23" i="2"/>
  <c r="V22" i="2"/>
  <c r="D22" i="2" a="1"/>
  <c r="D22" i="2" s="1"/>
  <c r="V21" i="2"/>
  <c r="D21" i="2" a="1"/>
  <c r="D21" i="2" s="1"/>
  <c r="V20" i="2"/>
  <c r="D20" i="2" a="1"/>
  <c r="D20" i="2"/>
  <c r="V19" i="2"/>
  <c r="D19" i="2" a="1"/>
  <c r="D19" i="2" s="1"/>
  <c r="V18" i="2"/>
  <c r="D18" i="2" a="1"/>
  <c r="D18" i="2" s="1"/>
  <c r="V17" i="2"/>
  <c r="D17" i="2" a="1"/>
  <c r="D17" i="2"/>
  <c r="V16" i="2"/>
  <c r="D16" i="2" a="1"/>
  <c r="D16" i="2" s="1"/>
  <c r="V15" i="2"/>
  <c r="D15" i="2" a="1"/>
  <c r="D15" i="2" s="1"/>
  <c r="V14" i="2"/>
  <c r="D14" i="2" a="1"/>
  <c r="D14" i="2"/>
  <c r="V13" i="2"/>
  <c r="N13" i="2" a="1"/>
  <c r="N13" i="2" s="1"/>
  <c r="D13" i="2" a="1"/>
  <c r="D13" i="2" s="1"/>
  <c r="V12" i="2"/>
  <c r="N12" i="2" a="1"/>
  <c r="N12" i="2" s="1"/>
  <c r="D12" i="2" a="1"/>
  <c r="D12" i="2" s="1"/>
  <c r="V11" i="2"/>
  <c r="N11" i="2" a="1"/>
  <c r="N11" i="2" s="1"/>
  <c r="M11" i="2" s="1"/>
  <c r="D11" i="2" a="1"/>
  <c r="D11" i="2"/>
  <c r="V10" i="2"/>
  <c r="N10" i="2" a="1"/>
  <c r="N10" i="2" s="1"/>
  <c r="D10" i="2" a="1"/>
  <c r="D10" i="2" s="1"/>
  <c r="V9" i="2"/>
  <c r="N9" i="2" a="1"/>
  <c r="N9" i="2" s="1"/>
  <c r="D9" i="2" a="1"/>
  <c r="D9" i="2" s="1"/>
  <c r="V8" i="2"/>
  <c r="N8" i="2" a="1"/>
  <c r="N8" i="2" s="1"/>
  <c r="M8" i="2" s="1"/>
  <c r="D8" i="2" a="1"/>
  <c r="D8" i="2" s="1"/>
  <c r="V7" i="2"/>
  <c r="N7" i="2" a="1"/>
  <c r="N7" i="2" s="1"/>
  <c r="M7" i="2" s="1"/>
  <c r="D7" i="2" a="1"/>
  <c r="D7" i="2" s="1"/>
  <c r="V6" i="2"/>
  <c r="N6" i="2" a="1"/>
  <c r="N6" i="2" s="1"/>
  <c r="M6" i="2" s="1"/>
  <c r="D6" i="2" a="1"/>
  <c r="D6" i="2" s="1"/>
  <c r="V5" i="2"/>
  <c r="N5" i="2" a="1"/>
  <c r="N5" i="2" s="1"/>
  <c r="M5" i="2" s="1"/>
  <c r="D5" i="2" a="1"/>
  <c r="D5" i="2"/>
  <c r="V4" i="2"/>
  <c r="N4" i="2" a="1"/>
  <c r="N4" i="2" s="1"/>
  <c r="D4" i="2" a="1"/>
  <c r="D4" i="2" s="1"/>
  <c r="V3" i="2"/>
  <c r="N3" i="2" a="1"/>
  <c r="N3" i="2" s="1"/>
  <c r="D3" i="2" a="1"/>
  <c r="D3" i="2" s="1"/>
  <c r="V2" i="2"/>
  <c r="N2" i="2" a="1"/>
  <c r="N2" i="2" s="1"/>
  <c r="D2" i="2" a="1"/>
  <c r="D2" i="2" s="1"/>
  <c r="N1" i="2"/>
  <c r="M1" i="2"/>
  <c r="M12" i="2" l="1"/>
  <c r="M13" i="2"/>
  <c r="M10" i="3"/>
  <c r="M10" i="2"/>
  <c r="M4" i="2"/>
  <c r="M6" i="3"/>
  <c r="M9" i="2"/>
  <c r="M4" i="3"/>
  <c r="M13" i="3"/>
  <c r="M3" i="2"/>
  <c r="P9" i="2" a="1"/>
  <c r="P9" i="2" s="1"/>
  <c r="O7" i="2" a="1"/>
  <c r="O7" i="2" s="1"/>
  <c r="E280" i="2" s="1" a="1"/>
  <c r="E280" i="2" s="1"/>
  <c r="P10" i="2" a="1"/>
  <c r="P10" i="2" s="1"/>
  <c r="O8" i="2" a="1"/>
  <c r="O8" i="2" s="1"/>
  <c r="E285" i="2" s="1" a="1"/>
  <c r="E285" i="2" s="1"/>
  <c r="P11" i="2" a="1"/>
  <c r="P11" i="2" s="1"/>
  <c r="O9" i="2" a="1"/>
  <c r="O9" i="2" s="1"/>
  <c r="P12" i="2" a="1"/>
  <c r="P12" i="2" s="1"/>
  <c r="O10" i="2" a="1"/>
  <c r="O10" i="2" s="1"/>
  <c r="E6" i="2" s="1" a="1"/>
  <c r="E6" i="2" s="1"/>
  <c r="P13" i="2" a="1"/>
  <c r="P13" i="2" s="1"/>
  <c r="O11" i="2" a="1"/>
  <c r="O11" i="2" s="1"/>
  <c r="E1106" i="2" s="1" a="1"/>
  <c r="E1106" i="2" s="1"/>
  <c r="O12" i="2" a="1"/>
  <c r="O12" i="2" s="1"/>
  <c r="P2" i="2" a="1"/>
  <c r="P2" i="2" s="1"/>
  <c r="P4" i="2" a="1"/>
  <c r="P4" i="2" s="1"/>
  <c r="O2" i="2" a="1"/>
  <c r="O2" i="2" s="1"/>
  <c r="E422" i="2" s="1" a="1"/>
  <c r="E422" i="2" s="1"/>
  <c r="O13" i="2" a="1"/>
  <c r="O13" i="2" s="1"/>
  <c r="E1138" i="2" s="1" a="1"/>
  <c r="E1138" i="2" s="1"/>
  <c r="P3" i="2" a="1"/>
  <c r="P3" i="2" s="1"/>
  <c r="P5" i="2" a="1"/>
  <c r="P5" i="2" s="1"/>
  <c r="O3" i="2" a="1"/>
  <c r="O3" i="2" s="1"/>
  <c r="E1184" i="2" s="1" a="1"/>
  <c r="E1184" i="2" s="1"/>
  <c r="P6" i="2" a="1"/>
  <c r="P6" i="2" s="1"/>
  <c r="O4" i="2" a="1"/>
  <c r="O4" i="2" s="1"/>
  <c r="P7" i="2" a="1"/>
  <c r="P7" i="2" s="1"/>
  <c r="O5" i="2" a="1"/>
  <c r="O5" i="2" s="1"/>
  <c r="E1957" i="2" s="1" a="1"/>
  <c r="E1957" i="2" s="1"/>
  <c r="P8" i="2" a="1"/>
  <c r="P8" i="2" s="1"/>
  <c r="O6" i="2" a="1"/>
  <c r="O6" i="2" s="1"/>
  <c r="E488" i="2" a="1"/>
  <c r="E488" i="2" s="1"/>
  <c r="E501" i="2" a="1"/>
  <c r="E501" i="2" s="1"/>
  <c r="E491" i="2" a="1"/>
  <c r="E491" i="2" s="1"/>
  <c r="E504" i="2" a="1"/>
  <c r="E504" i="2" s="1"/>
  <c r="E494" i="2" a="1"/>
  <c r="E494" i="2" s="1"/>
  <c r="E507" i="2" a="1"/>
  <c r="E507" i="2" s="1"/>
  <c r="E500" i="2" a="1"/>
  <c r="E500" i="2" s="1"/>
  <c r="E503" i="2" a="1"/>
  <c r="E503" i="2" s="1"/>
  <c r="E496" i="2" a="1"/>
  <c r="E496" i="2" s="1"/>
  <c r="E499" i="2" a="1"/>
  <c r="E499" i="2" s="1"/>
  <c r="E502" i="2" a="1"/>
  <c r="E502" i="2" s="1"/>
  <c r="E489" i="2" a="1"/>
  <c r="E489" i="2" s="1"/>
  <c r="E505" i="2" a="1"/>
  <c r="E505" i="2" s="1"/>
  <c r="E492" i="2" a="1"/>
  <c r="E492" i="2" s="1"/>
  <c r="E495" i="2" a="1"/>
  <c r="E495" i="2" s="1"/>
  <c r="E26" i="2" a="1"/>
  <c r="E26" i="2" s="1"/>
  <c r="E799" i="2" a="1"/>
  <c r="E799" i="2" s="1"/>
  <c r="E792" i="2" a="1"/>
  <c r="E792" i="2" s="1"/>
  <c r="E782" i="2" a="1"/>
  <c r="E782" i="2" s="1"/>
  <c r="E795" i="2" a="1"/>
  <c r="E795" i="2" s="1"/>
  <c r="E785" i="2" a="1"/>
  <c r="E785" i="2" s="1"/>
  <c r="E798" i="2" a="1"/>
  <c r="E798" i="2" s="1"/>
  <c r="E788" i="2" a="1"/>
  <c r="E788" i="2" s="1"/>
  <c r="E791" i="2" a="1"/>
  <c r="E791" i="2" s="1"/>
  <c r="E794" i="2" a="1"/>
  <c r="E794" i="2" s="1"/>
  <c r="E781" i="2" a="1"/>
  <c r="E781" i="2" s="1"/>
  <c r="E800" i="2" a="1"/>
  <c r="E800" i="2" s="1"/>
  <c r="E787" i="2" a="1"/>
  <c r="E787" i="2" s="1"/>
  <c r="E790" i="2" a="1"/>
  <c r="E790" i="2" s="1"/>
  <c r="E793" i="2" a="1"/>
  <c r="E793" i="2" s="1"/>
  <c r="E796" i="2" a="1"/>
  <c r="E796" i="2" s="1"/>
  <c r="E783" i="2" a="1"/>
  <c r="E783" i="2" s="1"/>
  <c r="E870" i="2" a="1"/>
  <c r="E870" i="2" s="1"/>
  <c r="E875" i="2" a="1"/>
  <c r="E875" i="2" s="1"/>
  <c r="E874" i="2" a="1"/>
  <c r="E874" i="2" s="1"/>
  <c r="E881" i="2" a="1"/>
  <c r="E881" i="2" s="1"/>
  <c r="E877" i="2" a="1"/>
  <c r="E877" i="2" s="1"/>
  <c r="E873" i="2" a="1"/>
  <c r="E873" i="2" s="1"/>
  <c r="E866" i="2" a="1"/>
  <c r="E866" i="2" s="1"/>
  <c r="E884" i="2" a="1"/>
  <c r="E884" i="2" s="1"/>
  <c r="E880" i="2" a="1"/>
  <c r="E880" i="2" s="1"/>
  <c r="E876" i="2" a="1"/>
  <c r="E876" i="2" s="1"/>
  <c r="E872" i="2" a="1"/>
  <c r="E872" i="2" s="1"/>
  <c r="E879" i="2" a="1"/>
  <c r="E879" i="2" s="1"/>
  <c r="E871" i="2" a="1"/>
  <c r="E871" i="2" s="1"/>
  <c r="E878" i="2" a="1"/>
  <c r="E878" i="2" s="1"/>
  <c r="E1124" i="2" a="1"/>
  <c r="E1124" i="2" s="1"/>
  <c r="E1272" i="2" a="1"/>
  <c r="E1272" i="2" s="1"/>
  <c r="E1958" i="2" a="1"/>
  <c r="E1958" i="2" s="1"/>
  <c r="E1961" i="2" a="1"/>
  <c r="E1961" i="2" s="1"/>
  <c r="E107" i="2" a="1"/>
  <c r="E107" i="2" s="1"/>
  <c r="E3083" i="2" a="1"/>
  <c r="E3083" i="2" s="1"/>
  <c r="E3070" i="2" a="1"/>
  <c r="E3070" i="2" s="1"/>
  <c r="E3079" i="2" a="1"/>
  <c r="E3079" i="2" s="1"/>
  <c r="E3066" i="2" a="1"/>
  <c r="E3066" i="2" s="1"/>
  <c r="E3085" i="2" a="1"/>
  <c r="E3085" i="2" s="1"/>
  <c r="E3075" i="2" a="1"/>
  <c r="E3075" i="2" s="1"/>
  <c r="E3065" i="2" a="1"/>
  <c r="E3065" i="2" s="1"/>
  <c r="E3078" i="2" a="1"/>
  <c r="E3078" i="2" s="1"/>
  <c r="E3071" i="2" a="1"/>
  <c r="E3071" i="2" s="1"/>
  <c r="E3084" i="2" a="1"/>
  <c r="E3084" i="2" s="1"/>
  <c r="E3074" i="2" a="1"/>
  <c r="E3074" i="2" s="1"/>
  <c r="E3077" i="2" a="1"/>
  <c r="E3077" i="2" s="1"/>
  <c r="E3080" i="2" a="1"/>
  <c r="E3080" i="2" s="1"/>
  <c r="E3067" i="2" a="1"/>
  <c r="E3067" i="2" s="1"/>
  <c r="E3082" i="2" a="1"/>
  <c r="E3082" i="2" s="1"/>
  <c r="E3069" i="2" a="1"/>
  <c r="E3069" i="2" s="1"/>
  <c r="E3073" i="2" a="1"/>
  <c r="E3073" i="2" s="1"/>
  <c r="E3823" i="2" a="1"/>
  <c r="E3823" i="2" s="1"/>
  <c r="E3812" i="2" a="1"/>
  <c r="E3812" i="2" s="1"/>
  <c r="E3829" i="2" a="1"/>
  <c r="E3829" i="2" s="1"/>
  <c r="E3818" i="2" a="1"/>
  <c r="E3818" i="2" s="1"/>
  <c r="E3811" i="2" a="1"/>
  <c r="E3811" i="2" s="1"/>
  <c r="E3824" i="2" a="1"/>
  <c r="E3824" i="2" s="1"/>
  <c r="E3813" i="2" a="1"/>
  <c r="E3813" i="2" s="1"/>
  <c r="E3816" i="2" a="1"/>
  <c r="E3816" i="2" s="1"/>
  <c r="E3825" i="2" a="1"/>
  <c r="E3825" i="2" s="1"/>
  <c r="E3819" i="2" a="1"/>
  <c r="E3819" i="2" s="1"/>
  <c r="E3827" i="2" a="1"/>
  <c r="E3827" i="2" s="1"/>
  <c r="E3814" i="2" a="1"/>
  <c r="E3814" i="2" s="1"/>
  <c r="E3809" i="2" a="1"/>
  <c r="E3809" i="2" s="1"/>
  <c r="E3822" i="2" a="1"/>
  <c r="E3822" i="2" s="1"/>
  <c r="E3826" i="2" a="1"/>
  <c r="E3826" i="2" s="1"/>
  <c r="E3815" i="2" a="1"/>
  <c r="E3815" i="2" s="1"/>
  <c r="E3820" i="2" a="1"/>
  <c r="E3820" i="2" s="1"/>
  <c r="E187" i="2" a="1"/>
  <c r="E187" i="2" s="1"/>
  <c r="E4557" i="2" a="1"/>
  <c r="E4557" i="2" s="1"/>
  <c r="E4569" i="2" a="1"/>
  <c r="E4569" i="2" s="1"/>
  <c r="E4556" i="2" a="1"/>
  <c r="E4556" i="2" s="1"/>
  <c r="E4564" i="2" a="1"/>
  <c r="E4564" i="2" s="1"/>
  <c r="E4560" i="2" a="1"/>
  <c r="E4560" i="2" s="1"/>
  <c r="E4559" i="2" a="1"/>
  <c r="E4559" i="2" s="1"/>
  <c r="E4562" i="2" a="1"/>
  <c r="E4562" i="2" s="1"/>
  <c r="E4565" i="2" a="1"/>
  <c r="E4565" i="2" s="1"/>
  <c r="E4558" i="2" a="1"/>
  <c r="E4558" i="2" s="1"/>
  <c r="E4571" i="2" a="1"/>
  <c r="E4571" i="2" s="1"/>
  <c r="E4566" i="2" a="1"/>
  <c r="E4566" i="2" s="1"/>
  <c r="E4570" i="2" a="1"/>
  <c r="E4570" i="2" s="1"/>
  <c r="E4554" i="2" a="1"/>
  <c r="E4554" i="2" s="1"/>
  <c r="E4563" i="2" a="1"/>
  <c r="E4563" i="2" s="1"/>
  <c r="E4568" i="2" a="1"/>
  <c r="E4568" i="2" s="1"/>
  <c r="E5168" i="2" a="1"/>
  <c r="E5168" i="2" s="1"/>
  <c r="E5155" i="2" a="1"/>
  <c r="E5155" i="2" s="1"/>
  <c r="E5161" i="2" a="1"/>
  <c r="E5161" i="2" s="1"/>
  <c r="E5154" i="2" a="1"/>
  <c r="E5154" i="2" s="1"/>
  <c r="E5157" i="2" a="1"/>
  <c r="E5157" i="2" s="1"/>
  <c r="E5166" i="2" a="1"/>
  <c r="E5166" i="2" s="1"/>
  <c r="E5158" i="2" a="1"/>
  <c r="E5158" i="2" s="1"/>
  <c r="E5164" i="2" a="1"/>
  <c r="E5164" i="2" s="1"/>
  <c r="E5167" i="2" a="1"/>
  <c r="E5167" i="2" s="1"/>
  <c r="E5163" i="2" a="1"/>
  <c r="E5163" i="2" s="1"/>
  <c r="E5172" i="2" a="1"/>
  <c r="E5172" i="2" s="1"/>
  <c r="E5160" i="2" a="1"/>
  <c r="E5160" i="2" s="1"/>
  <c r="E5170" i="2" a="1"/>
  <c r="E5170" i="2" s="1"/>
  <c r="E252" i="2" a="1"/>
  <c r="E252" i="2" s="1"/>
  <c r="E5377" i="2" a="1"/>
  <c r="E5377" i="2" s="1"/>
  <c r="E5364" i="2" a="1"/>
  <c r="E5364" i="2" s="1"/>
  <c r="E5363" i="2" a="1"/>
  <c r="E5363" i="2" s="1"/>
  <c r="E5372" i="2" a="1"/>
  <c r="E5372" i="2" s="1"/>
  <c r="E5382" i="2" a="1"/>
  <c r="E5382" i="2" s="1"/>
  <c r="E5366" i="2" a="1"/>
  <c r="E5366" i="2" s="1"/>
  <c r="E5384" i="2" a="1"/>
  <c r="E5384" i="2" s="1"/>
  <c r="E5371" i="2" a="1"/>
  <c r="E5371" i="2" s="1"/>
  <c r="E5367" i="2" a="1"/>
  <c r="E5367" i="2" s="1"/>
  <c r="E5383" i="2" a="1"/>
  <c r="E5383" i="2" s="1"/>
  <c r="E5379" i="2" a="1"/>
  <c r="E5379" i="2" s="1"/>
  <c r="E5365" i="2" a="1"/>
  <c r="E5365" i="2" s="1"/>
  <c r="E5378" i="2" a="1"/>
  <c r="E5378" i="2" s="1"/>
  <c r="E5381" i="2" a="1"/>
  <c r="E5381" i="2" s="1"/>
  <c r="E5380" i="2" a="1"/>
  <c r="E5380" i="2" s="1"/>
  <c r="E5369" i="2" a="1"/>
  <c r="E5369" i="2" s="1"/>
  <c r="E266" i="2" a="1"/>
  <c r="E266" i="2" s="1"/>
  <c r="E269" i="2" a="1"/>
  <c r="E269" i="2" s="1"/>
  <c r="E262" i="2" a="1"/>
  <c r="E262" i="2" s="1"/>
  <c r="E267" i="2" a="1"/>
  <c r="E267" i="2" s="1"/>
  <c r="E619" i="2" a="1"/>
  <c r="E619" i="2" s="1"/>
  <c r="E635" i="2" a="1"/>
  <c r="E635" i="2" s="1"/>
  <c r="E622" i="2" a="1"/>
  <c r="E622" i="2" s="1"/>
  <c r="E631" i="2" a="1"/>
  <c r="E631" i="2" s="1"/>
  <c r="E618" i="2" a="1"/>
  <c r="E618" i="2" s="1"/>
  <c r="E634" i="2" a="1"/>
  <c r="E634" i="2" s="1"/>
  <c r="E621" i="2" a="1"/>
  <c r="E621" i="2" s="1"/>
  <c r="E624" i="2" a="1"/>
  <c r="E624" i="2" s="1"/>
  <c r="E627" i="2" a="1"/>
  <c r="E627" i="2" s="1"/>
  <c r="E630" i="2" a="1"/>
  <c r="E630" i="2" s="1"/>
  <c r="E620" i="2" a="1"/>
  <c r="E620" i="2" s="1"/>
  <c r="E633" i="2" a="1"/>
  <c r="E633" i="2" s="1"/>
  <c r="E626" i="2" a="1"/>
  <c r="E626" i="2" s="1"/>
  <c r="E629" i="2" a="1"/>
  <c r="E629" i="2" s="1"/>
  <c r="E616" i="2" a="1"/>
  <c r="E616" i="2" s="1"/>
  <c r="E714" i="2" a="1"/>
  <c r="E714" i="2" s="1"/>
  <c r="E704" i="2" a="1"/>
  <c r="E704" i="2" s="1"/>
  <c r="E717" i="2" a="1"/>
  <c r="E717" i="2" s="1"/>
  <c r="E710" i="2" a="1"/>
  <c r="E710" i="2" s="1"/>
  <c r="E697" i="2" a="1"/>
  <c r="E697" i="2" s="1"/>
  <c r="E703" i="2" a="1"/>
  <c r="E703" i="2" s="1"/>
  <c r="E719" i="2" a="1"/>
  <c r="E719" i="2" s="1"/>
  <c r="E706" i="2" a="1"/>
  <c r="E706" i="2" s="1"/>
  <c r="E709" i="2" a="1"/>
  <c r="E709" i="2" s="1"/>
  <c r="E712" i="2" a="1"/>
  <c r="E712" i="2" s="1"/>
  <c r="E699" i="2" a="1"/>
  <c r="E699" i="2" s="1"/>
  <c r="E702" i="2" a="1"/>
  <c r="E702" i="2" s="1"/>
  <c r="E718" i="2" a="1"/>
  <c r="E718" i="2" s="1"/>
  <c r="E711" i="2" a="1"/>
  <c r="E711" i="2" s="1"/>
  <c r="E701" i="2" a="1"/>
  <c r="E701" i="2" s="1"/>
  <c r="E1042" i="2" a="1"/>
  <c r="E1042" i="2" s="1"/>
  <c r="E1033" i="2" a="1"/>
  <c r="E1033" i="2" s="1"/>
  <c r="E1038" i="2" a="1"/>
  <c r="E1038" i="2" s="1"/>
  <c r="E1030" i="2" a="1"/>
  <c r="E1030" i="2" s="1"/>
  <c r="E1034" i="2" a="1"/>
  <c r="E1034" i="2" s="1"/>
  <c r="E1049" i="2" a="1"/>
  <c r="E1049" i="2" s="1"/>
  <c r="E1041" i="2" a="1"/>
  <c r="E1041" i="2" s="1"/>
  <c r="E1037" i="2" a="1"/>
  <c r="E1037" i="2" s="1"/>
  <c r="E1048" i="2" a="1"/>
  <c r="E1048" i="2" s="1"/>
  <c r="E1040" i="2" a="1"/>
  <c r="E1040" i="2" s="1"/>
  <c r="E1032" i="2" a="1"/>
  <c r="E1032" i="2" s="1"/>
  <c r="E52" i="2" a="1"/>
  <c r="E52" i="2" s="1"/>
  <c r="E1044" i="2" a="1"/>
  <c r="E1044" i="2" s="1"/>
  <c r="E1047" i="2" a="1"/>
  <c r="E1047" i="2" s="1"/>
  <c r="E1039" i="2" a="1"/>
  <c r="E1039" i="2" s="1"/>
  <c r="E1031" i="2" a="1"/>
  <c r="E1031" i="2" s="1"/>
  <c r="E1146" i="2" a="1"/>
  <c r="E1146" i="2" s="1"/>
  <c r="E1149" i="2" a="1"/>
  <c r="E1149" i="2" s="1"/>
  <c r="E1137" i="2" a="1"/>
  <c r="E1137" i="2" s="1"/>
  <c r="E1147" i="2" a="1"/>
  <c r="E1147" i="2" s="1"/>
  <c r="E1434" i="2" a="1"/>
  <c r="E1434" i="2" s="1"/>
  <c r="E1600" i="2" a="1"/>
  <c r="E1600" i="2" s="1"/>
  <c r="E1588" i="2" a="1"/>
  <c r="E1588" i="2" s="1"/>
  <c r="E1601" i="2" a="1"/>
  <c r="E1601" i="2" s="1"/>
  <c r="E1596" i="2" a="1"/>
  <c r="E1596" i="2" s="1"/>
  <c r="E1592" i="2" a="1"/>
  <c r="E1592" i="2" s="1"/>
  <c r="E1587" i="2" a="1"/>
  <c r="E1587" i="2" s="1"/>
  <c r="E1583" i="2" a="1"/>
  <c r="E1583" i="2" s="1"/>
  <c r="E1595" i="2" a="1"/>
  <c r="E1595" i="2" s="1"/>
  <c r="E79" i="2" a="1"/>
  <c r="E79" i="2" s="1"/>
  <c r="E1599" i="2" a="1"/>
  <c r="E1599" i="2" s="1"/>
  <c r="E1590" i="2" a="1"/>
  <c r="E1590" i="2" s="1"/>
  <c r="E1585" i="2" a="1"/>
  <c r="E1585" i="2" s="1"/>
  <c r="E1598" i="2" a="1"/>
  <c r="E1598" i="2" s="1"/>
  <c r="E1589" i="2" a="1"/>
  <c r="E1589" i="2" s="1"/>
  <c r="E1602" i="2" a="1"/>
  <c r="E1602" i="2" s="1"/>
  <c r="E1593" i="2" a="1"/>
  <c r="E1593" i="2" s="1"/>
  <c r="E1584" i="2" a="1"/>
  <c r="E1584" i="2" s="1"/>
  <c r="E2322" i="2" a="1"/>
  <c r="E2322" i="2" s="1"/>
  <c r="E2342" i="2" a="1"/>
  <c r="E2342" i="2" s="1"/>
  <c r="E2338" i="2" a="1"/>
  <c r="E2338" i="2" s="1"/>
  <c r="E2337" i="2" a="1"/>
  <c r="E2337" i="2" s="1"/>
  <c r="E2325" i="2" a="1"/>
  <c r="E2325" i="2" s="1"/>
  <c r="E2341" i="2" a="1"/>
  <c r="E2341" i="2" s="1"/>
  <c r="E2333" i="2" a="1"/>
  <c r="E2333" i="2" s="1"/>
  <c r="E2329" i="2" a="1"/>
  <c r="E2329" i="2" s="1"/>
  <c r="E2340" i="2" a="1"/>
  <c r="E2340" i="2" s="1"/>
  <c r="E2336" i="2" a="1"/>
  <c r="E2336" i="2" s="1"/>
  <c r="E2332" i="2" a="1"/>
  <c r="E2332" i="2" s="1"/>
  <c r="E2324" i="2" a="1"/>
  <c r="E2324" i="2" s="1"/>
  <c r="E2339" i="2" a="1"/>
  <c r="E2339" i="2" s="1"/>
  <c r="E2335" i="2" a="1"/>
  <c r="E2335" i="2" s="1"/>
  <c r="E2327" i="2" a="1"/>
  <c r="E2327" i="2" s="1"/>
  <c r="E2323" i="2" a="1"/>
  <c r="E2323" i="2" s="1"/>
  <c r="E115" i="2" a="1"/>
  <c r="E115" i="2" s="1"/>
  <c r="E179" i="2" a="1"/>
  <c r="E179" i="2" s="1"/>
  <c r="E4975" i="2" a="1"/>
  <c r="E4975" i="2" s="1"/>
  <c r="E4977" i="2" a="1"/>
  <c r="E4977" i="2" s="1"/>
  <c r="E4983" i="2" a="1"/>
  <c r="E4983" i="2" s="1"/>
  <c r="E4976" i="2" a="1"/>
  <c r="E4976" i="2" s="1"/>
  <c r="E4982" i="2" a="1"/>
  <c r="E4982" i="2" s="1"/>
  <c r="E4972" i="2" a="1"/>
  <c r="E4972" i="2" s="1"/>
  <c r="E4987" i="2" a="1"/>
  <c r="E4987" i="2" s="1"/>
  <c r="E4985" i="2" a="1"/>
  <c r="E4985" i="2" s="1"/>
  <c r="E4981" i="2" a="1"/>
  <c r="E4981" i="2" s="1"/>
  <c r="E4984" i="2" a="1"/>
  <c r="E4984" i="2" s="1"/>
  <c r="E4971" i="2" a="1"/>
  <c r="E4971" i="2" s="1"/>
  <c r="E4969" i="2" a="1"/>
  <c r="E4969" i="2" s="1"/>
  <c r="E4974" i="2" a="1"/>
  <c r="E4974" i="2" s="1"/>
  <c r="E4970" i="2" a="1"/>
  <c r="E4970" i="2" s="1"/>
  <c r="E4979" i="2" a="1"/>
  <c r="E4979" i="2" s="1"/>
  <c r="E4968" i="2" a="1"/>
  <c r="E4968" i="2" s="1"/>
  <c r="E243" i="2" a="1"/>
  <c r="E243" i="2" s="1"/>
  <c r="E5191" i="2" a="1"/>
  <c r="E5191" i="2" s="1"/>
  <c r="E5188" i="2" a="1"/>
  <c r="E5188" i="2" s="1"/>
  <c r="E5179" i="2" a="1"/>
  <c r="E5179" i="2" s="1"/>
  <c r="E570" i="2" a="1"/>
  <c r="E570" i="2" s="1"/>
  <c r="E560" i="2" a="1"/>
  <c r="E560" i="2" s="1"/>
  <c r="E563" i="2" a="1"/>
  <c r="E563" i="2" s="1"/>
  <c r="E566" i="2" a="1"/>
  <c r="E566" i="2" s="1"/>
  <c r="E553" i="2" a="1"/>
  <c r="E553" i="2" s="1"/>
  <c r="E572" i="2" a="1"/>
  <c r="E572" i="2" s="1"/>
  <c r="E559" i="2" a="1"/>
  <c r="E559" i="2" s="1"/>
  <c r="E562" i="2" a="1"/>
  <c r="E562" i="2" s="1"/>
  <c r="E565" i="2" a="1"/>
  <c r="E565" i="2" s="1"/>
  <c r="E552" i="2" a="1"/>
  <c r="E552" i="2" s="1"/>
  <c r="E568" i="2" a="1"/>
  <c r="E568" i="2" s="1"/>
  <c r="E571" i="2" a="1"/>
  <c r="E571" i="2" s="1"/>
  <c r="E558" i="2" a="1"/>
  <c r="E558" i="2" s="1"/>
  <c r="E574" i="2" a="1"/>
  <c r="E574" i="2" s="1"/>
  <c r="E564" i="2" a="1"/>
  <c r="E564" i="2" s="1"/>
  <c r="E554" i="2" a="1"/>
  <c r="E554" i="2" s="1"/>
  <c r="E567" i="2" a="1"/>
  <c r="E567" i="2" s="1"/>
  <c r="E557" i="2" a="1"/>
  <c r="E557" i="2" s="1"/>
  <c r="E36" i="2" a="1"/>
  <c r="E36" i="2" s="1"/>
  <c r="E44" i="2" a="1"/>
  <c r="E44" i="2" s="1"/>
  <c r="E1617" i="2" a="1"/>
  <c r="E1617" i="2" s="1"/>
  <c r="E1806" i="2" a="1"/>
  <c r="E1806" i="2" s="1"/>
  <c r="E2922" i="2" a="1"/>
  <c r="E2922" i="2" s="1"/>
  <c r="E2928" i="2" a="1"/>
  <c r="E2928" i="2" s="1"/>
  <c r="E2918" i="2" a="1"/>
  <c r="E2918" i="2" s="1"/>
  <c r="E2931" i="2" a="1"/>
  <c r="E2931" i="2" s="1"/>
  <c r="E2921" i="2" a="1"/>
  <c r="E2921" i="2" s="1"/>
  <c r="E2930" i="2" a="1"/>
  <c r="E2930" i="2" s="1"/>
  <c r="E2923" i="2" a="1"/>
  <c r="E2923" i="2" s="1"/>
  <c r="E2925" i="2" a="1"/>
  <c r="E2925" i="2" s="1"/>
  <c r="E2924" i="2" a="1"/>
  <c r="E2924" i="2" s="1"/>
  <c r="E2938" i="2" a="1"/>
  <c r="E2938" i="2" s="1"/>
  <c r="E2933" i="2" a="1"/>
  <c r="E2933" i="2" s="1"/>
  <c r="E2919" i="2" a="1"/>
  <c r="E2919" i="2" s="1"/>
  <c r="E2937" i="2" a="1"/>
  <c r="E2937" i="2" s="1"/>
  <c r="E2932" i="2" a="1"/>
  <c r="E2932" i="2" s="1"/>
  <c r="E144" i="2" a="1"/>
  <c r="E144" i="2" s="1"/>
  <c r="E3111" i="2" a="1"/>
  <c r="E3111" i="2" s="1"/>
  <c r="E3110" i="2" a="1"/>
  <c r="E3110" i="2" s="1"/>
  <c r="E3123" i="2" a="1"/>
  <c r="E3123" i="2" s="1"/>
  <c r="E3122" i="2" a="1"/>
  <c r="E3122" i="2" s="1"/>
  <c r="E3309" i="2" a="1"/>
  <c r="E3309" i="2" s="1"/>
  <c r="E3312" i="2" a="1"/>
  <c r="E3312" i="2" s="1"/>
  <c r="E3302" i="2" a="1"/>
  <c r="E3302" i="2" s="1"/>
  <c r="E3308" i="2" a="1"/>
  <c r="E3308" i="2" s="1"/>
  <c r="E3301" i="2" a="1"/>
  <c r="E3301" i="2" s="1"/>
  <c r="E3304" i="2" a="1"/>
  <c r="E3304" i="2" s="1"/>
  <c r="E3307" i="2" a="1"/>
  <c r="E3307" i="2" s="1"/>
  <c r="E3294" i="2" a="1"/>
  <c r="E3294" i="2" s="1"/>
  <c r="E3310" i="2" a="1"/>
  <c r="E3310" i="2" s="1"/>
  <c r="E3297" i="2" a="1"/>
  <c r="E3297" i="2" s="1"/>
  <c r="E3300" i="2" a="1"/>
  <c r="E3300" i="2" s="1"/>
  <c r="E3303" i="2" a="1"/>
  <c r="E3303" i="2" s="1"/>
  <c r="E3293" i="2" a="1"/>
  <c r="E3293" i="2" s="1"/>
  <c r="E3305" i="2" a="1"/>
  <c r="E3305" i="2" s="1"/>
  <c r="E3298" i="2" a="1"/>
  <c r="E3298" i="2" s="1"/>
  <c r="E162" i="2" a="1"/>
  <c r="E162" i="2" s="1"/>
  <c r="E3680" i="2" a="1"/>
  <c r="E3680" i="2" s="1"/>
  <c r="E3667" i="2" a="1"/>
  <c r="E3667" i="2" s="1"/>
  <c r="E3670" i="2" a="1"/>
  <c r="E3670" i="2" s="1"/>
  <c r="E3662" i="2" a="1"/>
  <c r="E3662" i="2" s="1"/>
  <c r="E3676" i="2" a="1"/>
  <c r="E3676" i="2" s="1"/>
  <c r="E3668" i="2" a="1"/>
  <c r="E3668" i="2" s="1"/>
  <c r="E3682" i="2" a="1"/>
  <c r="E3682" i="2" s="1"/>
  <c r="E3664" i="2" a="1"/>
  <c r="E3664" i="2" s="1"/>
  <c r="E3678" i="2" a="1"/>
  <c r="E3678" i="2" s="1"/>
  <c r="E3671" i="2" a="1"/>
  <c r="E3671" i="2" s="1"/>
  <c r="E3674" i="2" a="1"/>
  <c r="E3674" i="2" s="1"/>
  <c r="E3681" i="2" a="1"/>
  <c r="E3681" i="2" s="1"/>
  <c r="E3677" i="2" a="1"/>
  <c r="E3677" i="2" s="1"/>
  <c r="E180" i="2" a="1"/>
  <c r="E180" i="2" s="1"/>
  <c r="E3866" i="2" a="1"/>
  <c r="E3866" i="2" s="1"/>
  <c r="E3854" i="2" a="1"/>
  <c r="E3854" i="2" s="1"/>
  <c r="E3863" i="2" a="1"/>
  <c r="E3863" i="2" s="1"/>
  <c r="E3857" i="2" a="1"/>
  <c r="E3857" i="2" s="1"/>
  <c r="E3856" i="2" a="1"/>
  <c r="E3856" i="2" s="1"/>
  <c r="E4046" i="2" a="1"/>
  <c r="E4046" i="2" s="1"/>
  <c r="E4039" i="2" a="1"/>
  <c r="E4039" i="2" s="1"/>
  <c r="E4051" i="2" a="1"/>
  <c r="E4051" i="2" s="1"/>
  <c r="E4040" i="2" a="1"/>
  <c r="E4040" i="2" s="1"/>
  <c r="E4047" i="2" a="1"/>
  <c r="E4047" i="2" s="1"/>
  <c r="E4054" i="2" a="1"/>
  <c r="E4054" i="2" s="1"/>
  <c r="E4043" i="2" a="1"/>
  <c r="E4043" i="2" s="1"/>
  <c r="E4036" i="2" a="1"/>
  <c r="E4036" i="2" s="1"/>
  <c r="E4042" i="2" a="1"/>
  <c r="E4042" i="2" s="1"/>
  <c r="E4037" i="2" a="1"/>
  <c r="E4037" i="2" s="1"/>
  <c r="E4055" i="2" a="1"/>
  <c r="E4055" i="2" s="1"/>
  <c r="E4049" i="2" a="1"/>
  <c r="E4049" i="2" s="1"/>
  <c r="E4035" i="2" a="1"/>
  <c r="E4035" i="2" s="1"/>
  <c r="E4044" i="2" a="1"/>
  <c r="E4044" i="2" s="1"/>
  <c r="E4048" i="2" a="1"/>
  <c r="E4048" i="2" s="1"/>
  <c r="E4038" i="2" a="1"/>
  <c r="E4038" i="2" s="1"/>
  <c r="E198" i="2" a="1"/>
  <c r="E198" i="2" s="1"/>
  <c r="E4413" i="2" a="1"/>
  <c r="E4413" i="2" s="1"/>
  <c r="E4425" i="2" a="1"/>
  <c r="E4425" i="2" s="1"/>
  <c r="E4426" i="2" a="1"/>
  <c r="E4426" i="2" s="1"/>
  <c r="E4422" i="2" a="1"/>
  <c r="E4422" i="2" s="1"/>
  <c r="E4415" i="2" a="1"/>
  <c r="E4415" i="2" s="1"/>
  <c r="E4404" i="2" a="1"/>
  <c r="E4404" i="2" s="1"/>
  <c r="E4421" i="2" a="1"/>
  <c r="E4421" i="2" s="1"/>
  <c r="E4414" i="2" a="1"/>
  <c r="E4414" i="2" s="1"/>
  <c r="E4420" i="2" a="1"/>
  <c r="E4420" i="2" s="1"/>
  <c r="E4411" i="2" a="1"/>
  <c r="E4411" i="2" s="1"/>
  <c r="E4409" i="2" a="1"/>
  <c r="E4409" i="2" s="1"/>
  <c r="E4418" i="2" a="1"/>
  <c r="E4418" i="2" s="1"/>
  <c r="E4417" i="2" a="1"/>
  <c r="E4417" i="2" s="1"/>
  <c r="E4407" i="2" a="1"/>
  <c r="E4407" i="2" s="1"/>
  <c r="E4416" i="2" a="1"/>
  <c r="E4416" i="2" s="1"/>
  <c r="E216" i="2" a="1"/>
  <c r="E216" i="2" s="1"/>
  <c r="E4613" i="2" a="1"/>
  <c r="E4613" i="2" s="1"/>
  <c r="E4603" i="2" a="1"/>
  <c r="E4603" i="2" s="1"/>
  <c r="E4600" i="2" a="1"/>
  <c r="E4600" i="2" s="1"/>
  <c r="E4611" i="2" a="1"/>
  <c r="E4611" i="2" s="1"/>
  <c r="E4602" i="2" a="1"/>
  <c r="E4602" i="2" s="1"/>
  <c r="E225" i="2" a="1"/>
  <c r="E225" i="2" s="1"/>
  <c r="E4795" i="2" a="1"/>
  <c r="E4795" i="2" s="1"/>
  <c r="E4785" i="2" a="1"/>
  <c r="E4785" i="2" s="1"/>
  <c r="E4792" i="2" a="1"/>
  <c r="E4792" i="2" s="1"/>
  <c r="E4801" i="2" a="1"/>
  <c r="E4801" i="2" s="1"/>
  <c r="E4794" i="2" a="1"/>
  <c r="E4794" i="2" s="1"/>
  <c r="E4798" i="2" a="1"/>
  <c r="E4798" i="2" s="1"/>
  <c r="E4790" i="2" a="1"/>
  <c r="E4790" i="2" s="1"/>
  <c r="E4786" i="2" a="1"/>
  <c r="E4786" i="2" s="1"/>
  <c r="E4789" i="2" a="1"/>
  <c r="E4789" i="2" s="1"/>
  <c r="E4800" i="2" a="1"/>
  <c r="E4800" i="2" s="1"/>
  <c r="E4784" i="2" a="1"/>
  <c r="E4784" i="2" s="1"/>
  <c r="E4788" i="2" a="1"/>
  <c r="E4788" i="2" s="1"/>
  <c r="E4787" i="2" a="1"/>
  <c r="E4787" i="2" s="1"/>
  <c r="E4791" i="2" a="1"/>
  <c r="E4791" i="2" s="1"/>
  <c r="E4782" i="2" a="1"/>
  <c r="E4782" i="2" s="1"/>
  <c r="E234" i="2" a="1"/>
  <c r="E234" i="2" s="1"/>
  <c r="E5423" i="2" a="1"/>
  <c r="E5423" i="2" s="1"/>
  <c r="E5413" i="2" a="1"/>
  <c r="E5413" i="2" s="1"/>
  <c r="E5412" i="2" a="1"/>
  <c r="E5412" i="2" s="1"/>
  <c r="E5421" i="2" a="1"/>
  <c r="E5421" i="2" s="1"/>
  <c r="E5422" i="2" a="1"/>
  <c r="E5422" i="2" s="1"/>
  <c r="E5418" i="2" a="1"/>
  <c r="E5418" i="2" s="1"/>
  <c r="E5405" i="2" a="1"/>
  <c r="E5405" i="2" s="1"/>
  <c r="E5416" i="2" a="1"/>
  <c r="E5416" i="2" s="1"/>
  <c r="E5414" i="2" a="1"/>
  <c r="E5414" i="2" s="1"/>
  <c r="E5407" i="2" a="1"/>
  <c r="E5407" i="2" s="1"/>
  <c r="E5417" i="2" a="1"/>
  <c r="E5417" i="2" s="1"/>
  <c r="E5415" i="2" a="1"/>
  <c r="E5415" i="2" s="1"/>
  <c r="E5419" i="2" a="1"/>
  <c r="E5419" i="2" s="1"/>
  <c r="E5411" i="2" a="1"/>
  <c r="E5411" i="2" s="1"/>
  <c r="E645" i="2" a="1"/>
  <c r="E645" i="2" s="1"/>
  <c r="E641" i="2" a="1"/>
  <c r="E641" i="2" s="1"/>
  <c r="E654" i="2" a="1"/>
  <c r="E654" i="2" s="1"/>
  <c r="E640" i="2" a="1"/>
  <c r="E640" i="2" s="1"/>
  <c r="E649" i="2" a="1"/>
  <c r="E649" i="2" s="1"/>
  <c r="E723" i="2" a="1"/>
  <c r="E723" i="2" s="1"/>
  <c r="E732" i="2" a="1"/>
  <c r="E732" i="2" s="1"/>
  <c r="E40" i="2" a="1"/>
  <c r="E40" i="2" s="1"/>
  <c r="E1456" i="2" a="1"/>
  <c r="E1456" i="2" s="1"/>
  <c r="E1444" i="2" a="1"/>
  <c r="E1444" i="2" s="1"/>
  <c r="E1447" i="2" a="1"/>
  <c r="E1447" i="2" s="1"/>
  <c r="E1457" i="2" a="1"/>
  <c r="E1457" i="2" s="1"/>
  <c r="E1452" i="2" a="1"/>
  <c r="E1452" i="2" s="1"/>
  <c r="E1451" i="2" a="1"/>
  <c r="E1451" i="2" s="1"/>
  <c r="E1442" i="2" a="1"/>
  <c r="E1442" i="2" s="1"/>
  <c r="E1455" i="2" a="1"/>
  <c r="E1455" i="2" s="1"/>
  <c r="E1446" i="2" a="1"/>
  <c r="E1446" i="2" s="1"/>
  <c r="E1459" i="2" a="1"/>
  <c r="E1459" i="2" s="1"/>
  <c r="E1450" i="2" a="1"/>
  <c r="E1450" i="2" s="1"/>
  <c r="E72" i="2" a="1"/>
  <c r="E72" i="2" s="1"/>
  <c r="E1454" i="2" a="1"/>
  <c r="E1454" i="2" s="1"/>
  <c r="E1440" i="2" a="1"/>
  <c r="E1440" i="2" s="1"/>
  <c r="E1636" i="2" a="1"/>
  <c r="E1636" i="2" s="1"/>
  <c r="E1627" i="2" a="1"/>
  <c r="E1627" i="2" s="1"/>
  <c r="E1635" i="2" a="1"/>
  <c r="E1635" i="2" s="1"/>
  <c r="E1643" i="2" a="1"/>
  <c r="E1643" i="2" s="1"/>
  <c r="E1634" i="2" a="1"/>
  <c r="E1634" i="2" s="1"/>
  <c r="E1826" i="2" a="1"/>
  <c r="E1826" i="2" s="1"/>
  <c r="E1815" i="2" a="1"/>
  <c r="E1815" i="2" s="1"/>
  <c r="E1808" i="2" a="1"/>
  <c r="E1808" i="2" s="1"/>
  <c r="E1822" i="2" a="1"/>
  <c r="E1822" i="2" s="1"/>
  <c r="E1825" i="2" a="1"/>
  <c r="E1825" i="2" s="1"/>
  <c r="E1807" i="2" a="1"/>
  <c r="E1807" i="2" s="1"/>
  <c r="E1813" i="2" a="1"/>
  <c r="E1813" i="2" s="1"/>
  <c r="E1827" i="2" a="1"/>
  <c r="E1827" i="2" s="1"/>
  <c r="E90" i="2" a="1"/>
  <c r="E90" i="2" s="1"/>
  <c r="E1809" i="2" a="1"/>
  <c r="E1809" i="2" s="1"/>
  <c r="E1824" i="2" a="1"/>
  <c r="E1824" i="2" s="1"/>
  <c r="E1818" i="2" a="1"/>
  <c r="E1818" i="2" s="1"/>
  <c r="E1823" i="2" a="1"/>
  <c r="E1823" i="2" s="1"/>
  <c r="E1812" i="2" a="1"/>
  <c r="E1812" i="2" s="1"/>
  <c r="E1817" i="2" a="1"/>
  <c r="E1817" i="2" s="1"/>
  <c r="E1821" i="2" a="1"/>
  <c r="E1821" i="2" s="1"/>
  <c r="E2194" i="2" a="1"/>
  <c r="E2194" i="2" s="1"/>
  <c r="E2179" i="2" a="1"/>
  <c r="E2179" i="2" s="1"/>
  <c r="E2193" i="2" a="1"/>
  <c r="E2193" i="2" s="1"/>
  <c r="E2186" i="2" a="1"/>
  <c r="E2186" i="2" s="1"/>
  <c r="E2175" i="2" a="1"/>
  <c r="E2175" i="2" s="1"/>
  <c r="E2182" i="2" a="1"/>
  <c r="E2182" i="2" s="1"/>
  <c r="E2196" i="2" a="1"/>
  <c r="E2196" i="2" s="1"/>
  <c r="E2178" i="2" a="1"/>
  <c r="E2178" i="2" s="1"/>
  <c r="E2185" i="2" a="1"/>
  <c r="E2185" i="2" s="1"/>
  <c r="E2195" i="2" a="1"/>
  <c r="E2195" i="2" s="1"/>
  <c r="E2184" i="2" a="1"/>
  <c r="E2184" i="2" s="1"/>
  <c r="E2177" i="2" a="1"/>
  <c r="E2177" i="2" s="1"/>
  <c r="E2191" i="2" a="1"/>
  <c r="E2191" i="2" s="1"/>
  <c r="E2187" i="2" a="1"/>
  <c r="E2187" i="2" s="1"/>
  <c r="E2180" i="2" a="1"/>
  <c r="E2180" i="2" s="1"/>
  <c r="E2378" i="2" a="1"/>
  <c r="E2378" i="2" s="1"/>
  <c r="E2381" i="2" a="1"/>
  <c r="E2381" i="2" s="1"/>
  <c r="E2365" i="2" a="1"/>
  <c r="E2365" i="2" s="1"/>
  <c r="E2368" i="2" a="1"/>
  <c r="E2368" i="2" s="1"/>
  <c r="E2560" i="2" a="1"/>
  <c r="E2560" i="2" s="1"/>
  <c r="E2567" i="2" a="1"/>
  <c r="E2567" i="2" s="1"/>
  <c r="E2556" i="2" a="1"/>
  <c r="E2556" i="2" s="1"/>
  <c r="E2549" i="2" a="1"/>
  <c r="E2549" i="2" s="1"/>
  <c r="E2559" i="2" a="1"/>
  <c r="E2559" i="2" s="1"/>
  <c r="E2552" i="2" a="1"/>
  <c r="E2552" i="2" s="1"/>
  <c r="E2566" i="2" a="1"/>
  <c r="E2566" i="2" s="1"/>
  <c r="E2569" i="2" a="1"/>
  <c r="E2569" i="2" s="1"/>
  <c r="E2551" i="2" a="1"/>
  <c r="E2551" i="2" s="1"/>
  <c r="E2565" i="2" a="1"/>
  <c r="E2565" i="2" s="1"/>
  <c r="E2558" i="2" a="1"/>
  <c r="E2558" i="2" s="1"/>
  <c r="E2554" i="2" a="1"/>
  <c r="E2554" i="2" s="1"/>
  <c r="E2568" i="2" a="1"/>
  <c r="E2568" i="2" s="1"/>
  <c r="E2550" i="2" a="1"/>
  <c r="E2550" i="2" s="1"/>
  <c r="E2557" i="2" a="1"/>
  <c r="E2557" i="2" s="1"/>
  <c r="E2564" i="2" a="1"/>
  <c r="E2564" i="2" s="1"/>
  <c r="E2958" i="2" a="1"/>
  <c r="E2958" i="2" s="1"/>
  <c r="E2952" i="2" a="1"/>
  <c r="E2952" i="2" s="1"/>
  <c r="E2951" i="2" a="1"/>
  <c r="E2951" i="2" s="1"/>
  <c r="E3694" i="2" a="1"/>
  <c r="E3694" i="2" s="1"/>
  <c r="E3696" i="2" a="1"/>
  <c r="E3696" i="2" s="1"/>
  <c r="E208" i="2" a="1"/>
  <c r="E208" i="2" s="1"/>
  <c r="E4437" i="2" a="1"/>
  <c r="E4437" i="2" s="1"/>
  <c r="E4428" i="2" a="1"/>
  <c r="E4428" i="2" s="1"/>
  <c r="E4821" i="2" a="1"/>
  <c r="E4821" i="2" s="1"/>
  <c r="E4809" i="2" a="1"/>
  <c r="E4809" i="2" s="1"/>
  <c r="E4815" i="2" a="1"/>
  <c r="E4815" i="2" s="1"/>
  <c r="E4805" i="2" a="1"/>
  <c r="E4805" i="2" s="1"/>
  <c r="E4816" i="2" a="1"/>
  <c r="E4816" i="2" s="1"/>
  <c r="E4806" i="2" a="1"/>
  <c r="E4806" i="2" s="1"/>
  <c r="E4822" i="2" a="1"/>
  <c r="E4822" i="2" s="1"/>
  <c r="E4817" i="2" a="1"/>
  <c r="E4817" i="2" s="1"/>
  <c r="E4813" i="2" a="1"/>
  <c r="E4813" i="2" s="1"/>
  <c r="E4804" i="2" a="1"/>
  <c r="E4804" i="2" s="1"/>
  <c r="E4820" i="2" a="1"/>
  <c r="E4820" i="2" s="1"/>
  <c r="E4810" i="2" a="1"/>
  <c r="E4810" i="2" s="1"/>
  <c r="E4819" i="2" a="1"/>
  <c r="E4819" i="2" s="1"/>
  <c r="E4807" i="2" a="1"/>
  <c r="E4807" i="2" s="1"/>
  <c r="E235" i="2" a="1"/>
  <c r="E235" i="2" s="1"/>
  <c r="E5432" i="2" a="1"/>
  <c r="E5432" i="2" s="1"/>
  <c r="E5424" i="2" a="1"/>
  <c r="E5424" i="2" s="1"/>
  <c r="E5438" i="2" a="1"/>
  <c r="E5438" i="2" s="1"/>
  <c r="E5632" i="2" a="1"/>
  <c r="E5632" i="2" s="1"/>
  <c r="E5625" i="2" a="1"/>
  <c r="E5625" i="2" s="1"/>
  <c r="E5618" i="2" a="1"/>
  <c r="E5618" i="2" s="1"/>
  <c r="E5617" i="2" a="1"/>
  <c r="E5617" i="2" s="1"/>
  <c r="E5623" i="2" a="1"/>
  <c r="E5623" i="2" s="1"/>
  <c r="E5630" i="2" a="1"/>
  <c r="E5630" i="2" s="1"/>
  <c r="E5631" i="2" a="1"/>
  <c r="E5631" i="2" s="1"/>
  <c r="E5614" i="2" a="1"/>
  <c r="E5614" i="2" s="1"/>
  <c r="E5626" i="2" a="1"/>
  <c r="E5626" i="2" s="1"/>
  <c r="E5633" i="2" a="1"/>
  <c r="E5633" i="2" s="1"/>
  <c r="E5616" i="2" a="1"/>
  <c r="E5616" i="2" s="1"/>
  <c r="E5627" i="2" a="1"/>
  <c r="E5627" i="2" s="1"/>
  <c r="E5620" i="2" a="1"/>
  <c r="E5620" i="2" s="1"/>
  <c r="E5615" i="2" a="1"/>
  <c r="E5615" i="2" s="1"/>
  <c r="E5628" i="2" a="1"/>
  <c r="E5628" i="2" s="1"/>
  <c r="E5629" i="2" a="1"/>
  <c r="E5629" i="2" s="1"/>
  <c r="E278" i="2" a="1"/>
  <c r="E278" i="2" s="1"/>
  <c r="E274" i="2" a="1"/>
  <c r="E274" i="2" s="1"/>
  <c r="E318" i="2" a="1"/>
  <c r="E318" i="2" s="1"/>
  <c r="E315" i="2" a="1"/>
  <c r="E315" i="2" s="1"/>
  <c r="E312" i="2" a="1"/>
  <c r="E312" i="2" s="1"/>
  <c r="E309" i="2" a="1"/>
  <c r="E309" i="2" s="1"/>
  <c r="E306" i="2" a="1"/>
  <c r="E306" i="2" s="1"/>
  <c r="E303" i="2" a="1"/>
  <c r="E303" i="2" s="1"/>
  <c r="E320" i="2" a="1"/>
  <c r="E320" i="2" s="1"/>
  <c r="E317" i="2" a="1"/>
  <c r="E317" i="2" s="1"/>
  <c r="E314" i="2" a="1"/>
  <c r="E314" i="2" s="1"/>
  <c r="E305" i="2" a="1"/>
  <c r="E305" i="2" s="1"/>
  <c r="E322" i="2" a="1"/>
  <c r="E322" i="2" s="1"/>
  <c r="E319" i="2" a="1"/>
  <c r="E319" i="2" s="1"/>
  <c r="E316" i="2" a="1"/>
  <c r="E316" i="2" s="1"/>
  <c r="E313" i="2" a="1"/>
  <c r="E313" i="2" s="1"/>
  <c r="E310" i="2" a="1"/>
  <c r="E310" i="2" s="1"/>
  <c r="E304" i="2" a="1"/>
  <c r="E304" i="2" s="1"/>
  <c r="E821" i="2" a="1"/>
  <c r="E821" i="2" s="1"/>
  <c r="E816" i="2" a="1"/>
  <c r="E816" i="2" s="1"/>
  <c r="E802" i="2" a="1"/>
  <c r="E802" i="2" s="1"/>
  <c r="E815" i="2" a="1"/>
  <c r="E815" i="2" s="1"/>
  <c r="E805" i="2" a="1"/>
  <c r="E805" i="2" s="1"/>
  <c r="E822" i="2" a="1"/>
  <c r="E822" i="2" s="1"/>
  <c r="E808" i="2" a="1"/>
  <c r="E808" i="2" s="1"/>
  <c r="E818" i="2" a="1"/>
  <c r="E818" i="2" s="1"/>
  <c r="E814" i="2" a="1"/>
  <c r="E814" i="2" s="1"/>
  <c r="E804" i="2" a="1"/>
  <c r="E804" i="2" s="1"/>
  <c r="E817" i="2" a="1"/>
  <c r="E817" i="2" s="1"/>
  <c r="E810" i="2" a="1"/>
  <c r="E810" i="2" s="1"/>
  <c r="E820" i="2" a="1"/>
  <c r="E820" i="2" s="1"/>
  <c r="E813" i="2" a="1"/>
  <c r="E813" i="2" s="1"/>
  <c r="E803" i="2" a="1"/>
  <c r="E803" i="2" s="1"/>
  <c r="E806" i="2" a="1"/>
  <c r="E806" i="2" s="1"/>
  <c r="E823" i="2" a="1"/>
  <c r="E823" i="2" s="1"/>
  <c r="E974" i="2" a="1"/>
  <c r="E974" i="2" s="1"/>
  <c r="E969" i="2" a="1"/>
  <c r="E969" i="2" s="1"/>
  <c r="E1060" i="2" a="1"/>
  <c r="E1060" i="2" s="1"/>
  <c r="E1069" i="2" a="1"/>
  <c r="E1069" i="2" s="1"/>
  <c r="E1051" i="2" a="1"/>
  <c r="E1051" i="2" s="1"/>
  <c r="E1058" i="2" a="1"/>
  <c r="E1058" i="2" s="1"/>
  <c r="E1050" i="2" a="1"/>
  <c r="E1050" i="2" s="1"/>
  <c r="E1070" i="2" a="1"/>
  <c r="E1070" i="2" s="1"/>
  <c r="E1065" i="2" a="1"/>
  <c r="E1065" i="2" s="1"/>
  <c r="E1057" i="2" a="1"/>
  <c r="E1057" i="2" s="1"/>
  <c r="E1061" i="2" a="1"/>
  <c r="E1061" i="2" s="1"/>
  <c r="E1053" i="2" a="1"/>
  <c r="E1053" i="2" s="1"/>
  <c r="E1068" i="2" a="1"/>
  <c r="E1068" i="2" s="1"/>
  <c r="E1056" i="2" a="1"/>
  <c r="E1056" i="2" s="1"/>
  <c r="E1064" i="2" a="1"/>
  <c r="E1064" i="2" s="1"/>
  <c r="E1052" i="2" a="1"/>
  <c r="E1052" i="2" s="1"/>
  <c r="E1067" i="2" a="1"/>
  <c r="E1067" i="2" s="1"/>
  <c r="E1063" i="2" a="1"/>
  <c r="E1063" i="2" s="1"/>
  <c r="E1055" i="2" a="1"/>
  <c r="E1055" i="2" s="1"/>
  <c r="E73" i="2" a="1"/>
  <c r="E73" i="2" s="1"/>
  <c r="E1473" i="2" a="1"/>
  <c r="E1473" i="2" s="1"/>
  <c r="E2215" i="2" a="1"/>
  <c r="E2215" i="2" s="1"/>
  <c r="E2200" i="2" a="1"/>
  <c r="E2200" i="2" s="1"/>
  <c r="E2198" i="2" a="1"/>
  <c r="E2198" i="2" s="1"/>
  <c r="E2578" i="2" a="1"/>
  <c r="E2578" i="2" s="1"/>
  <c r="E2574" i="2" a="1"/>
  <c r="E2574" i="2" s="1"/>
  <c r="E2581" i="2" a="1"/>
  <c r="E2581" i="2" s="1"/>
  <c r="E2588" i="2" a="1"/>
  <c r="E2588" i="2" s="1"/>
  <c r="E2577" i="2" a="1"/>
  <c r="E2577" i="2" s="1"/>
  <c r="E2570" i="2" a="1"/>
  <c r="E2570" i="2" s="1"/>
  <c r="E2584" i="2" a="1"/>
  <c r="E2584" i="2" s="1"/>
  <c r="E2580" i="2" a="1"/>
  <c r="E2580" i="2" s="1"/>
  <c r="E2573" i="2" a="1"/>
  <c r="E2573" i="2" s="1"/>
  <c r="E2587" i="2" a="1"/>
  <c r="E2587" i="2" s="1"/>
  <c r="E2590" i="2" a="1"/>
  <c r="E2590" i="2" s="1"/>
  <c r="E2572" i="2" a="1"/>
  <c r="E2572" i="2" s="1"/>
  <c r="E2586" i="2" a="1"/>
  <c r="E2586" i="2" s="1"/>
  <c r="E2579" i="2" a="1"/>
  <c r="E2579" i="2" s="1"/>
  <c r="E2575" i="2" a="1"/>
  <c r="E2575" i="2" s="1"/>
  <c r="E2589" i="2" a="1"/>
  <c r="E2589" i="2" s="1"/>
  <c r="E2571" i="2" a="1"/>
  <c r="E2571" i="2" s="1"/>
  <c r="E127" i="2" a="1"/>
  <c r="E127" i="2" s="1"/>
  <c r="E524" i="2" a="1"/>
  <c r="E524" i="2" s="1"/>
  <c r="E514" i="2" a="1"/>
  <c r="E514" i="2" s="1"/>
  <c r="E530" i="2" a="1"/>
  <c r="E530" i="2" s="1"/>
  <c r="E517" i="2" a="1"/>
  <c r="E517" i="2" s="1"/>
  <c r="E520" i="2" a="1"/>
  <c r="E520" i="2" s="1"/>
  <c r="E523" i="2" a="1"/>
  <c r="E523" i="2" s="1"/>
  <c r="E510" i="2" a="1"/>
  <c r="E510" i="2" s="1"/>
  <c r="E513" i="2" a="1"/>
  <c r="E513" i="2" s="1"/>
  <c r="E529" i="2" a="1"/>
  <c r="E529" i="2" s="1"/>
  <c r="E516" i="2" a="1"/>
  <c r="E516" i="2" s="1"/>
  <c r="E522" i="2" a="1"/>
  <c r="E522" i="2" s="1"/>
  <c r="E512" i="2" a="1"/>
  <c r="E512" i="2" s="1"/>
  <c r="E525" i="2" a="1"/>
  <c r="E525" i="2" s="1"/>
  <c r="E515" i="2" a="1"/>
  <c r="E515" i="2" s="1"/>
  <c r="E528" i="2" a="1"/>
  <c r="E528" i="2" s="1"/>
  <c r="E518" i="2" a="1"/>
  <c r="E518" i="2" s="1"/>
  <c r="E37" i="2" a="1"/>
  <c r="E37" i="2" s="1"/>
  <c r="E53" i="2" a="1"/>
  <c r="E53" i="2" s="1"/>
  <c r="E1310" i="2" a="1"/>
  <c r="E1310" i="2" s="1"/>
  <c r="E1302" i="2" a="1"/>
  <c r="E1302" i="2" s="1"/>
  <c r="E1314" i="2" a="1"/>
  <c r="E1314" i="2" s="1"/>
  <c r="E1306" i="2" a="1"/>
  <c r="E1306" i="2" s="1"/>
  <c r="E1298" i="2" a="1"/>
  <c r="E1298" i="2" s="1"/>
  <c r="E1317" i="2" a="1"/>
  <c r="E1317" i="2" s="1"/>
  <c r="E1301" i="2" a="1"/>
  <c r="E1301" i="2" s="1"/>
  <c r="E1313" i="2" a="1"/>
  <c r="E1313" i="2" s="1"/>
  <c r="E1305" i="2" a="1"/>
  <c r="E1305" i="2" s="1"/>
  <c r="E1300" i="2" a="1"/>
  <c r="E1300" i="2" s="1"/>
  <c r="E1316" i="2" a="1"/>
  <c r="E1316" i="2" s="1"/>
  <c r="E1304" i="2" a="1"/>
  <c r="E1304" i="2" s="1"/>
  <c r="E65" i="2" a="1"/>
  <c r="E65" i="2" s="1"/>
  <c r="E1311" i="2" a="1"/>
  <c r="E1311" i="2" s="1"/>
  <c r="E1299" i="2" a="1"/>
  <c r="E1299" i="2" s="1"/>
  <c r="E1307" i="2" a="1"/>
  <c r="E1307" i="2" s="1"/>
  <c r="E1496" i="2" a="1"/>
  <c r="E1496" i="2" s="1"/>
  <c r="E5047" i="2" a="1"/>
  <c r="E5047" i="2" s="1"/>
  <c r="E5045" i="2" a="1"/>
  <c r="E5045" i="2" s="1"/>
  <c r="E5048" i="2" a="1"/>
  <c r="E5048" i="2" s="1"/>
  <c r="E5034" i="2" a="1"/>
  <c r="E5034" i="2" s="1"/>
  <c r="E5044" i="2" a="1"/>
  <c r="E5044" i="2" s="1"/>
  <c r="E5032" i="2" a="1"/>
  <c r="E5032" i="2" s="1"/>
  <c r="E5043" i="2" a="1"/>
  <c r="E5043" i="2" s="1"/>
  <c r="E5042" i="2" a="1"/>
  <c r="E5042" i="2" s="1"/>
  <c r="E5038" i="2" a="1"/>
  <c r="E5038" i="2" s="1"/>
  <c r="E5033" i="2" a="1"/>
  <c r="E5033" i="2" s="1"/>
  <c r="E5046" i="2" a="1"/>
  <c r="E5046" i="2" s="1"/>
  <c r="E5035" i="2" a="1"/>
  <c r="E5035" i="2" s="1"/>
  <c r="E5051" i="2" a="1"/>
  <c r="E5051" i="2" s="1"/>
  <c r="E5039" i="2" a="1"/>
  <c r="E5039" i="2" s="1"/>
  <c r="E5040" i="2" a="1"/>
  <c r="E5040" i="2" s="1"/>
  <c r="E246" i="2" a="1"/>
  <c r="E246" i="2" s="1"/>
  <c r="E5658" i="2" a="1"/>
  <c r="E5658" i="2" s="1"/>
  <c r="E5653" i="2" a="1"/>
  <c r="E5653" i="2" s="1"/>
  <c r="E5669" i="2" a="1"/>
  <c r="E5669" i="2" s="1"/>
  <c r="E5654" i="2" a="1"/>
  <c r="E5654" i="2" s="1"/>
  <c r="E5666" i="2" a="1"/>
  <c r="E5666" i="2" s="1"/>
  <c r="E5661" i="2" a="1"/>
  <c r="E5661" i="2" s="1"/>
  <c r="E5665" i="2" a="1"/>
  <c r="E5665" i="2" s="1"/>
  <c r="E5656" i="2" a="1"/>
  <c r="E5656" i="2" s="1"/>
  <c r="E5659" i="2" a="1"/>
  <c r="E5659" i="2" s="1"/>
  <c r="E5657" i="2" a="1"/>
  <c r="E5657" i="2" s="1"/>
  <c r="E5667" i="2" a="1"/>
  <c r="E5667" i="2" s="1"/>
  <c r="E5662" i="2" a="1"/>
  <c r="E5662" i="2" s="1"/>
  <c r="E5672" i="2" a="1"/>
  <c r="E5672" i="2" s="1"/>
  <c r="E5670" i="2" a="1"/>
  <c r="E5670" i="2" s="1"/>
  <c r="E5663" i="2" a="1"/>
  <c r="E5663" i="2" s="1"/>
  <c r="E5668" i="2" a="1"/>
  <c r="E5668" i="2" s="1"/>
  <c r="E276" i="2" a="1"/>
  <c r="E276" i="2" s="1"/>
  <c r="E750" i="2" a="1"/>
  <c r="E750" i="2" s="1"/>
  <c r="E753" i="2" a="1"/>
  <c r="E753" i="2" s="1"/>
  <c r="E743" i="2" a="1"/>
  <c r="E743" i="2" s="1"/>
  <c r="E756" i="2" a="1"/>
  <c r="E756" i="2" s="1"/>
  <c r="E749" i="2" a="1"/>
  <c r="E749" i="2" s="1"/>
  <c r="E752" i="2" a="1"/>
  <c r="E752" i="2" s="1"/>
  <c r="E739" i="2" a="1"/>
  <c r="E739" i="2" s="1"/>
  <c r="E755" i="2" a="1"/>
  <c r="E755" i="2" s="1"/>
  <c r="E742" i="2" a="1"/>
  <c r="E742" i="2" s="1"/>
  <c r="E758" i="2" a="1"/>
  <c r="E758" i="2" s="1"/>
  <c r="E748" i="2" a="1"/>
  <c r="E748" i="2" s="1"/>
  <c r="E751" i="2" a="1"/>
  <c r="E751" i="2" s="1"/>
  <c r="E738" i="2" a="1"/>
  <c r="E738" i="2" s="1"/>
  <c r="E757" i="2" a="1"/>
  <c r="E757" i="2" s="1"/>
  <c r="E744" i="2" a="1"/>
  <c r="E744" i="2" s="1"/>
  <c r="E747" i="2" a="1"/>
  <c r="E747" i="2" s="1"/>
  <c r="E41" i="2" a="1"/>
  <c r="E41" i="2" s="1"/>
  <c r="E916" i="2" a="1"/>
  <c r="E916" i="2" s="1"/>
  <c r="E906" i="2" a="1"/>
  <c r="E906" i="2" s="1"/>
  <c r="E911" i="2" a="1"/>
  <c r="E911" i="2" s="1"/>
  <c r="E907" i="2" a="1"/>
  <c r="E907" i="2" s="1"/>
  <c r="E922" i="2" a="1"/>
  <c r="E922" i="2" s="1"/>
  <c r="E918" i="2" a="1"/>
  <c r="E918" i="2" s="1"/>
  <c r="E910" i="2" a="1"/>
  <c r="E910" i="2" s="1"/>
  <c r="E921" i="2" a="1"/>
  <c r="E921" i="2" s="1"/>
  <c r="E913" i="2" a="1"/>
  <c r="E913" i="2" s="1"/>
  <c r="E917" i="2" a="1"/>
  <c r="E917" i="2" s="1"/>
  <c r="E909" i="2" a="1"/>
  <c r="E909" i="2" s="1"/>
  <c r="E924" i="2" a="1"/>
  <c r="E924" i="2" s="1"/>
  <c r="E905" i="2" a="1"/>
  <c r="E905" i="2" s="1"/>
  <c r="E920" i="2" a="1"/>
  <c r="E920" i="2" s="1"/>
  <c r="E923" i="2" a="1"/>
  <c r="E923" i="2" s="1"/>
  <c r="E915" i="2" a="1"/>
  <c r="E915" i="2" s="1"/>
  <c r="E919" i="2" a="1"/>
  <c r="E919" i="2" s="1"/>
  <c r="E1004" i="2" a="1"/>
  <c r="E1004" i="2" s="1"/>
  <c r="E1078" i="2" a="1"/>
  <c r="E1078" i="2" s="1"/>
  <c r="E1087" i="2" a="1"/>
  <c r="E1087" i="2" s="1"/>
  <c r="E1074" i="2" a="1"/>
  <c r="E1074" i="2" s="1"/>
  <c r="E1090" i="2" a="1"/>
  <c r="E1090" i="2" s="1"/>
  <c r="E1082" i="2" a="1"/>
  <c r="E1082" i="2" s="1"/>
  <c r="E1089" i="2" a="1"/>
  <c r="E1089" i="2" s="1"/>
  <c r="E1081" i="2" a="1"/>
  <c r="E1081" i="2" s="1"/>
  <c r="E1073" i="2" a="1"/>
  <c r="E1073" i="2" s="1"/>
  <c r="E1084" i="2" a="1"/>
  <c r="E1084" i="2" s="1"/>
  <c r="E1076" i="2" a="1"/>
  <c r="E1076" i="2" s="1"/>
  <c r="E1088" i="2" a="1"/>
  <c r="E1088" i="2" s="1"/>
  <c r="E1083" i="2" a="1"/>
  <c r="E1083" i="2" s="1"/>
  <c r="E1075" i="2" a="1"/>
  <c r="E1075" i="2" s="1"/>
  <c r="E1091" i="2" a="1"/>
  <c r="E1091" i="2" s="1"/>
  <c r="E1177" i="2" a="1"/>
  <c r="E1177" i="2" s="1"/>
  <c r="E1182" i="2" a="1"/>
  <c r="E1182" i="2" s="1"/>
  <c r="E1174" i="2" a="1"/>
  <c r="E1174" i="2" s="1"/>
  <c r="E1190" i="2" a="1"/>
  <c r="E1190" i="2" s="1"/>
  <c r="E1178" i="2" a="1"/>
  <c r="E1178" i="2" s="1"/>
  <c r="E1185" i="2" a="1"/>
  <c r="E1185" i="2" s="1"/>
  <c r="E1181" i="2" a="1"/>
  <c r="E1181" i="2" s="1"/>
  <c r="E59" i="2" a="1"/>
  <c r="E59" i="2" s="1"/>
  <c r="E1192" i="2" a="1"/>
  <c r="E1192" i="2" s="1"/>
  <c r="E1188" i="2" a="1"/>
  <c r="E1188" i="2" s="1"/>
  <c r="E1180" i="2" a="1"/>
  <c r="E1180" i="2" s="1"/>
  <c r="E1191" i="2" a="1"/>
  <c r="E1191" i="2" s="1"/>
  <c r="E1183" i="2" a="1"/>
  <c r="E1183" i="2" s="1"/>
  <c r="E1175" i="2" a="1"/>
  <c r="E1175" i="2" s="1"/>
  <c r="E1187" i="2" a="1"/>
  <c r="E1187" i="2" s="1"/>
  <c r="E1330" i="2" a="1"/>
  <c r="E1330" i="2" s="1"/>
  <c r="E1339" i="2" a="1"/>
  <c r="E1339" i="2" s="1"/>
  <c r="E1321" i="2" a="1"/>
  <c r="E1321" i="2" s="1"/>
  <c r="E1318" i="2" a="1"/>
  <c r="E1318" i="2" s="1"/>
  <c r="E1334" i="2" a="1"/>
  <c r="E1334" i="2" s="1"/>
  <c r="E1322" i="2" a="1"/>
  <c r="E1322" i="2" s="1"/>
  <c r="E1337" i="2" a="1"/>
  <c r="E1337" i="2" s="1"/>
  <c r="E1329" i="2" a="1"/>
  <c r="E1329" i="2" s="1"/>
  <c r="E66" i="2" a="1"/>
  <c r="E66" i="2" s="1"/>
  <c r="E1325" i="2" a="1"/>
  <c r="E1325" i="2" s="1"/>
  <c r="E1336" i="2" a="1"/>
  <c r="E1336" i="2" s="1"/>
  <c r="E1328" i="2" a="1"/>
  <c r="E1328" i="2" s="1"/>
  <c r="E1324" i="2" a="1"/>
  <c r="E1324" i="2" s="1"/>
  <c r="E1335" i="2" a="1"/>
  <c r="E1335" i="2" s="1"/>
  <c r="E1327" i="2" a="1"/>
  <c r="E1327" i="2" s="1"/>
  <c r="E1319" i="2" a="1"/>
  <c r="E1319" i="2" s="1"/>
  <c r="E1331" i="2" a="1"/>
  <c r="E1331" i="2" s="1"/>
  <c r="E1323" i="2" a="1"/>
  <c r="E1323" i="2" s="1"/>
  <c r="E1848" i="2" a="1"/>
  <c r="E1848" i="2" s="1"/>
  <c r="E2814" i="2" a="1"/>
  <c r="E2814" i="2" s="1"/>
  <c r="E2811" i="2" a="1"/>
  <c r="E2811" i="2" s="1"/>
  <c r="E2810" i="2" a="1"/>
  <c r="E2810" i="2" s="1"/>
  <c r="E2803" i="2" a="1"/>
  <c r="E2803" i="2" s="1"/>
  <c r="E2813" i="2" a="1"/>
  <c r="E2813" i="2" s="1"/>
  <c r="E2806" i="2" a="1"/>
  <c r="E2806" i="2" s="1"/>
  <c r="E2796" i="2" a="1"/>
  <c r="E2796" i="2" s="1"/>
  <c r="E2799" i="2" a="1"/>
  <c r="E2799" i="2" s="1"/>
  <c r="E2809" i="2" a="1"/>
  <c r="E2809" i="2" s="1"/>
  <c r="E2802" i="2" a="1"/>
  <c r="E2802" i="2" s="1"/>
  <c r="E2795" i="2" a="1"/>
  <c r="E2795" i="2" s="1"/>
  <c r="E2801" i="2" a="1"/>
  <c r="E2801" i="2" s="1"/>
  <c r="E2815" i="2" a="1"/>
  <c r="E2815" i="2" s="1"/>
  <c r="E2804" i="2" a="1"/>
  <c r="E2804" i="2" s="1"/>
  <c r="E2807" i="2" a="1"/>
  <c r="E2807" i="2" s="1"/>
  <c r="E2797" i="2" a="1"/>
  <c r="E2797" i="2" s="1"/>
  <c r="E2800" i="2" a="1"/>
  <c r="E2800" i="2" s="1"/>
  <c r="E3178" i="2" a="1"/>
  <c r="E3178" i="2" s="1"/>
  <c r="E3165" i="2" a="1"/>
  <c r="E3165" i="2" s="1"/>
  <c r="E3181" i="2" a="1"/>
  <c r="E3181" i="2" s="1"/>
  <c r="E3164" i="2" a="1"/>
  <c r="E3164" i="2" s="1"/>
  <c r="E3180" i="2" a="1"/>
  <c r="E3180" i="2" s="1"/>
  <c r="E3170" i="2" a="1"/>
  <c r="E3170" i="2" s="1"/>
  <c r="E3183" i="2" a="1"/>
  <c r="E3183" i="2" s="1"/>
  <c r="E3173" i="2" a="1"/>
  <c r="E3173" i="2" s="1"/>
  <c r="E3176" i="2" a="1"/>
  <c r="E3176" i="2" s="1"/>
  <c r="E3166" i="2" a="1"/>
  <c r="E3166" i="2" s="1"/>
  <c r="E3182" i="2" a="1"/>
  <c r="E3182" i="2" s="1"/>
  <c r="E3169" i="2" a="1"/>
  <c r="E3169" i="2" s="1"/>
  <c r="E3175" i="2" a="1"/>
  <c r="E3175" i="2" s="1"/>
  <c r="E3167" i="2" a="1"/>
  <c r="E3167" i="2" s="1"/>
  <c r="E3184" i="2" a="1"/>
  <c r="E3184" i="2" s="1"/>
  <c r="E3177" i="2" a="1"/>
  <c r="E3177" i="2" s="1"/>
  <c r="E3171" i="2" a="1"/>
  <c r="E3171" i="2" s="1"/>
  <c r="E156" i="2" a="1"/>
  <c r="E156" i="2" s="1"/>
  <c r="E3546" i="2" a="1"/>
  <c r="E3546" i="2" s="1"/>
  <c r="E3554" i="2" a="1"/>
  <c r="E3554" i="2" s="1"/>
  <c r="E3561" i="2" a="1"/>
  <c r="E3561" i="2" s="1"/>
  <c r="E3543" i="2" a="1"/>
  <c r="E3543" i="2" s="1"/>
  <c r="E3560" i="2" a="1"/>
  <c r="E3560" i="2" s="1"/>
  <c r="E3553" i="2" a="1"/>
  <c r="E3553" i="2" s="1"/>
  <c r="E3556" i="2" a="1"/>
  <c r="E3556" i="2" s="1"/>
  <c r="E3549" i="2" a="1"/>
  <c r="E3549" i="2" s="1"/>
  <c r="E3545" i="2" a="1"/>
  <c r="E3545" i="2" s="1"/>
  <c r="E3562" i="2" a="1"/>
  <c r="E3562" i="2" s="1"/>
  <c r="E3555" i="2" a="1"/>
  <c r="E3555" i="2" s="1"/>
  <c r="E3548" i="2" a="1"/>
  <c r="E3548" i="2" s="1"/>
  <c r="E3544" i="2" a="1"/>
  <c r="E3544" i="2" s="1"/>
  <c r="E3557" i="2" a="1"/>
  <c r="E3557" i="2" s="1"/>
  <c r="E174" i="2" a="1"/>
  <c r="E174" i="2" s="1"/>
  <c r="E3920" i="2" a="1"/>
  <c r="E3920" i="2" s="1"/>
  <c r="E3913" i="2" a="1"/>
  <c r="E3913" i="2" s="1"/>
  <c r="E3926" i="2" a="1"/>
  <c r="E3926" i="2" s="1"/>
  <c r="E3925" i="2" a="1"/>
  <c r="E3925" i="2" s="1"/>
  <c r="E3914" i="2" a="1"/>
  <c r="E3914" i="2" s="1"/>
  <c r="E3921" i="2" a="1"/>
  <c r="E3921" i="2" s="1"/>
  <c r="E3918" i="2" a="1"/>
  <c r="E3918" i="2" s="1"/>
  <c r="E3927" i="2" a="1"/>
  <c r="E3927" i="2" s="1"/>
  <c r="E3922" i="2" a="1"/>
  <c r="E3922" i="2" s="1"/>
  <c r="E3917" i="2" a="1"/>
  <c r="E3917" i="2" s="1"/>
  <c r="E3912" i="2" a="1"/>
  <c r="E3912" i="2" s="1"/>
  <c r="E3916" i="2" a="1"/>
  <c r="E3916" i="2" s="1"/>
  <c r="E3910" i="2" a="1"/>
  <c r="E3910" i="2" s="1"/>
  <c r="E3923" i="2" a="1"/>
  <c r="E3923" i="2" s="1"/>
  <c r="E3928" i="2" a="1"/>
  <c r="E3928" i="2" s="1"/>
  <c r="E4304" i="2" a="1"/>
  <c r="E4304" i="2" s="1"/>
  <c r="E4291" i="2" a="1"/>
  <c r="E4291" i="2" s="1"/>
  <c r="E4300" i="2" a="1"/>
  <c r="E4300" i="2" s="1"/>
  <c r="E4296" i="2" a="1"/>
  <c r="E4296" i="2" s="1"/>
  <c r="E4289" i="2" a="1"/>
  <c r="E4289" i="2" s="1"/>
  <c r="E4288" i="2" a="1"/>
  <c r="E4288" i="2" s="1"/>
  <c r="E4295" i="2" a="1"/>
  <c r="E4295" i="2" s="1"/>
  <c r="E4284" i="2" a="1"/>
  <c r="E4284" i="2" s="1"/>
  <c r="E4286" i="2" a="1"/>
  <c r="E4286" i="2" s="1"/>
  <c r="E4285" i="2" a="1"/>
  <c r="E4285" i="2" s="1"/>
  <c r="E4294" i="2" a="1"/>
  <c r="E4294" i="2" s="1"/>
  <c r="E4303" i="2" a="1"/>
  <c r="E4303" i="2" s="1"/>
  <c r="E4298" i="2" a="1"/>
  <c r="E4298" i="2" s="1"/>
  <c r="E4293" i="2" a="1"/>
  <c r="E4293" i="2" s="1"/>
  <c r="E4297" i="2" a="1"/>
  <c r="E4297" i="2" s="1"/>
  <c r="E4301" i="2" a="1"/>
  <c r="E4301" i="2" s="1"/>
  <c r="E210" i="2" a="1"/>
  <c r="E210" i="2" s="1"/>
  <c r="E4664" i="2" a="1"/>
  <c r="E4664" i="2" s="1"/>
  <c r="E4671" i="2" a="1"/>
  <c r="E4671" i="2" s="1"/>
  <c r="E4661" i="2" a="1"/>
  <c r="E4661" i="2" s="1"/>
  <c r="E4674" i="2" a="1"/>
  <c r="E4674" i="2" s="1"/>
  <c r="E4657" i="2" a="1"/>
  <c r="E4657" i="2" s="1"/>
  <c r="E4670" i="2" a="1"/>
  <c r="E4670" i="2" s="1"/>
  <c r="E4673" i="2" a="1"/>
  <c r="E4673" i="2" s="1"/>
  <c r="E4667" i="2" a="1"/>
  <c r="E4667" i="2" s="1"/>
  <c r="E4662" i="2" a="1"/>
  <c r="E4662" i="2" s="1"/>
  <c r="E4654" i="2" a="1"/>
  <c r="E4654" i="2" s="1"/>
  <c r="E4663" i="2" a="1"/>
  <c r="E4663" i="2" s="1"/>
  <c r="E4668" i="2" a="1"/>
  <c r="E4668" i="2" s="1"/>
  <c r="E4656" i="2" a="1"/>
  <c r="E4656" i="2" s="1"/>
  <c r="E4660" i="2" a="1"/>
  <c r="E4660" i="2" s="1"/>
  <c r="E4675" i="2" a="1"/>
  <c r="E4675" i="2" s="1"/>
  <c r="E4655" i="2" a="1"/>
  <c r="E4655" i="2" s="1"/>
  <c r="E228" i="2" a="1"/>
  <c r="E228" i="2" s="1"/>
  <c r="E5060" i="2" a="1"/>
  <c r="E5060" i="2" s="1"/>
  <c r="E5066" i="2" a="1"/>
  <c r="E5066" i="2" s="1"/>
  <c r="E5058" i="2" a="1"/>
  <c r="E5058" i="2" s="1"/>
  <c r="E5061" i="2" a="1"/>
  <c r="E5061" i="2" s="1"/>
  <c r="E5054" i="2" a="1"/>
  <c r="E5054" i="2" s="1"/>
  <c r="E5064" i="2" a="1"/>
  <c r="E5064" i="2" s="1"/>
  <c r="E5052" i="2" a="1"/>
  <c r="E5052" i="2" s="1"/>
  <c r="E5071" i="2" a="1"/>
  <c r="E5071" i="2" s="1"/>
  <c r="E5063" i="2" a="1"/>
  <c r="E5063" i="2" s="1"/>
  <c r="E5059" i="2" a="1"/>
  <c r="E5059" i="2" s="1"/>
  <c r="E5069" i="2" a="1"/>
  <c r="E5069" i="2" s="1"/>
  <c r="E5068" i="2" a="1"/>
  <c r="E5068" i="2" s="1"/>
  <c r="E5072" i="2" a="1"/>
  <c r="E5072" i="2" s="1"/>
  <c r="E5056" i="2" a="1"/>
  <c r="E5056" i="2" s="1"/>
  <c r="E5070" i="2" a="1"/>
  <c r="E5070" i="2" s="1"/>
  <c r="E5062" i="2" a="1"/>
  <c r="E5062" i="2" s="1"/>
  <c r="E247" i="2" a="1"/>
  <c r="E247" i="2" s="1"/>
  <c r="E5688" i="2" a="1"/>
  <c r="E5688" i="2" s="1"/>
  <c r="E5679" i="2" a="1"/>
  <c r="E5679" i="2" s="1"/>
  <c r="E5675" i="2" a="1"/>
  <c r="E5675" i="2" s="1"/>
  <c r="E17" i="2" a="1"/>
  <c r="E17" i="2" s="1"/>
  <c r="E384" i="2" a="1"/>
  <c r="E384" i="2" s="1"/>
  <c r="E381" i="2" a="1"/>
  <c r="E381" i="2" s="1"/>
  <c r="E375" i="2" a="1"/>
  <c r="E375" i="2" s="1"/>
  <c r="E372" i="2" a="1"/>
  <c r="E372" i="2" s="1"/>
  <c r="E369" i="2" a="1"/>
  <c r="E369" i="2" s="1"/>
  <c r="E380" i="2" a="1"/>
  <c r="E380" i="2" s="1"/>
  <c r="E377" i="2" a="1"/>
  <c r="E377" i="2" s="1"/>
  <c r="E374" i="2" a="1"/>
  <c r="E374" i="2" s="1"/>
  <c r="E371" i="2" a="1"/>
  <c r="E371" i="2" s="1"/>
  <c r="E368" i="2" a="1"/>
  <c r="E368" i="2" s="1"/>
  <c r="E385" i="2" a="1"/>
  <c r="E385" i="2" s="1"/>
  <c r="E379" i="2" a="1"/>
  <c r="E379" i="2" s="1"/>
  <c r="E376" i="2" a="1"/>
  <c r="E376" i="2" s="1"/>
  <c r="E373" i="2" a="1"/>
  <c r="E373" i="2" s="1"/>
  <c r="E1204" i="2" a="1"/>
  <c r="E1204" i="2" s="1"/>
  <c r="E1195" i="2" a="1"/>
  <c r="E1195" i="2" s="1"/>
  <c r="E1210" i="2" a="1"/>
  <c r="E1210" i="2" s="1"/>
  <c r="E1202" i="2" a="1"/>
  <c r="E1202" i="2" s="1"/>
  <c r="E1194" i="2" a="1"/>
  <c r="E1194" i="2" s="1"/>
  <c r="E1206" i="2" a="1"/>
  <c r="E1206" i="2" s="1"/>
  <c r="E60" i="2" a="1"/>
  <c r="E60" i="2" s="1"/>
  <c r="E1209" i="2" a="1"/>
  <c r="E1209" i="2" s="1"/>
  <c r="E1201" i="2" a="1"/>
  <c r="E1201" i="2" s="1"/>
  <c r="E1197" i="2" a="1"/>
  <c r="E1197" i="2" s="1"/>
  <c r="E1212" i="2" a="1"/>
  <c r="E1212" i="2" s="1"/>
  <c r="E1200" i="2" a="1"/>
  <c r="E1200" i="2" s="1"/>
  <c r="E1208" i="2" a="1"/>
  <c r="E1208" i="2" s="1"/>
  <c r="E1196" i="2" a="1"/>
  <c r="E1196" i="2" s="1"/>
  <c r="E1211" i="2" a="1"/>
  <c r="E1211" i="2" s="1"/>
  <c r="E1207" i="2" a="1"/>
  <c r="E1207" i="2" s="1"/>
  <c r="E1199" i="2" a="1"/>
  <c r="E1199" i="2" s="1"/>
  <c r="E1348" i="2" a="1"/>
  <c r="E1348" i="2" s="1"/>
  <c r="E1362" i="2" a="1"/>
  <c r="E1362" i="2" s="1"/>
  <c r="E1354" i="2" a="1"/>
  <c r="E1354" i="2" s="1"/>
  <c r="E1346" i="2" a="1"/>
  <c r="E1346" i="2" s="1"/>
  <c r="E1358" i="2" a="1"/>
  <c r="E1358" i="2" s="1"/>
  <c r="E1350" i="2" a="1"/>
  <c r="E1350" i="2" s="1"/>
  <c r="E1342" i="2" a="1"/>
  <c r="E1342" i="2" s="1"/>
  <c r="E1345" i="2" a="1"/>
  <c r="E1345" i="2" s="1"/>
  <c r="E1361" i="2" a="1"/>
  <c r="E1361" i="2" s="1"/>
  <c r="E1349" i="2" a="1"/>
  <c r="E1349" i="2" s="1"/>
  <c r="E1344" i="2" a="1"/>
  <c r="E1344" i="2" s="1"/>
  <c r="E1360" i="2" a="1"/>
  <c r="E1360" i="2" s="1"/>
  <c r="E1352" i="2" a="1"/>
  <c r="E1352" i="2" s="1"/>
  <c r="E1340" i="2" a="1"/>
  <c r="E1340" i="2" s="1"/>
  <c r="E1355" i="2" a="1"/>
  <c r="E1355" i="2" s="1"/>
  <c r="E1347" i="2" a="1"/>
  <c r="E1347" i="2" s="1"/>
  <c r="E1351" i="2" a="1"/>
  <c r="E1351" i="2" s="1"/>
  <c r="E1343" i="2" a="1"/>
  <c r="E1343" i="2" s="1"/>
  <c r="E1690" i="2" a="1"/>
  <c r="E1690" i="2" s="1"/>
  <c r="E1699" i="2" a="1"/>
  <c r="E1699" i="2" s="1"/>
  <c r="E1702" i="2" a="1"/>
  <c r="E1702" i="2" s="1"/>
  <c r="E1684" i="2" a="1"/>
  <c r="E1684" i="2" s="1"/>
  <c r="E1687" i="2" a="1"/>
  <c r="E1687" i="2" s="1"/>
  <c r="E1701" i="2" a="1"/>
  <c r="E1701" i="2" s="1"/>
  <c r="E1685" i="2" a="1"/>
  <c r="E1685" i="2" s="1"/>
  <c r="E1695" i="2" a="1"/>
  <c r="E1695" i="2" s="1"/>
  <c r="E1694" i="2" a="1"/>
  <c r="E1694" i="2" s="1"/>
  <c r="E1689" i="2" a="1"/>
  <c r="E1689" i="2" s="1"/>
  <c r="E1683" i="2" a="1"/>
  <c r="E1683" i="2" s="1"/>
  <c r="E1703" i="2" a="1"/>
  <c r="E1703" i="2" s="1"/>
  <c r="E1698" i="2" a="1"/>
  <c r="E1698" i="2" s="1"/>
  <c r="E1682" i="2" a="1"/>
  <c r="E1682" i="2" s="1"/>
  <c r="E1697" i="2" a="1"/>
  <c r="E1697" i="2" s="1"/>
  <c r="E1692" i="2" a="1"/>
  <c r="E1692" i="2" s="1"/>
  <c r="E1691" i="2" a="1"/>
  <c r="E1691" i="2" s="1"/>
  <c r="E1686" i="2" a="1"/>
  <c r="E1686" i="2" s="1"/>
  <c r="E1875" i="2" a="1"/>
  <c r="E1875" i="2" s="1"/>
  <c r="E2057" i="2" a="1"/>
  <c r="E2057" i="2" s="1"/>
  <c r="E2071" i="2" a="1"/>
  <c r="E2071" i="2" s="1"/>
  <c r="E2053" i="2" a="1"/>
  <c r="E2053" i="2" s="1"/>
  <c r="E2067" i="2" a="1"/>
  <c r="E2067" i="2" s="1"/>
  <c r="E2060" i="2" a="1"/>
  <c r="E2060" i="2" s="1"/>
  <c r="E2056" i="2" a="1"/>
  <c r="E2056" i="2" s="1"/>
  <c r="E2063" i="2" a="1"/>
  <c r="E2063" i="2" s="1"/>
  <c r="E2052" i="2" a="1"/>
  <c r="E2052" i="2" s="1"/>
  <c r="E2059" i="2" a="1"/>
  <c r="E2059" i="2" s="1"/>
  <c r="E2062" i="2" a="1"/>
  <c r="E2062" i="2" s="1"/>
  <c r="E2069" i="2" a="1"/>
  <c r="E2069" i="2" s="1"/>
  <c r="E2058" i="2" a="1"/>
  <c r="E2058" i="2" s="1"/>
  <c r="E2065" i="2" a="1"/>
  <c r="E2065" i="2" s="1"/>
  <c r="E2072" i="2" a="1"/>
  <c r="E2072" i="2" s="1"/>
  <c r="E2061" i="2" a="1"/>
  <c r="E2061" i="2" s="1"/>
  <c r="E102" i="2" a="1"/>
  <c r="E102" i="2" s="1"/>
  <c r="E2430" i="2" a="1"/>
  <c r="E2430" i="2" s="1"/>
  <c r="E2438" i="2" a="1"/>
  <c r="E2438" i="2" s="1"/>
  <c r="E2422" i="2" a="1"/>
  <c r="E2422" i="2" s="1"/>
  <c r="E2433" i="2" a="1"/>
  <c r="E2433" i="2" s="1"/>
  <c r="E2441" i="2" a="1"/>
  <c r="E2441" i="2" s="1"/>
  <c r="E2437" i="2" a="1"/>
  <c r="E2437" i="2" s="1"/>
  <c r="E2429" i="2" a="1"/>
  <c r="E2429" i="2" s="1"/>
  <c r="E2425" i="2" a="1"/>
  <c r="E2425" i="2" s="1"/>
  <c r="E2424" i="2" a="1"/>
  <c r="E2424" i="2" s="1"/>
  <c r="E2440" i="2" a="1"/>
  <c r="E2440" i="2" s="1"/>
  <c r="E2432" i="2" a="1"/>
  <c r="E2432" i="2" s="1"/>
  <c r="E2427" i="2" a="1"/>
  <c r="E2427" i="2" s="1"/>
  <c r="E2435" i="2" a="1"/>
  <c r="E2435" i="2" s="1"/>
  <c r="E2431" i="2" a="1"/>
  <c r="E2431" i="2" s="1"/>
  <c r="E2423" i="2" a="1"/>
  <c r="E2423" i="2" s="1"/>
  <c r="E120" i="2" a="1"/>
  <c r="E120" i="2" s="1"/>
  <c r="E2831" i="2" a="1"/>
  <c r="E2831" i="2" s="1"/>
  <c r="E2820" i="2" a="1"/>
  <c r="E2820" i="2" s="1"/>
  <c r="E2817" i="2" a="1"/>
  <c r="E2817" i="2" s="1"/>
  <c r="E2836" i="2" a="1"/>
  <c r="E2836" i="2" s="1"/>
  <c r="E2832" i="2" a="1"/>
  <c r="E2832" i="2" s="1"/>
  <c r="E2828" i="2" a="1"/>
  <c r="E2828" i="2" s="1"/>
  <c r="E2839" i="2" a="1"/>
  <c r="E2839" i="2" s="1"/>
  <c r="E2824" i="2" a="1"/>
  <c r="E2824" i="2" s="1"/>
  <c r="E2835" i="2" a="1"/>
  <c r="E2835" i="2" s="1"/>
  <c r="E2827" i="2" a="1"/>
  <c r="E2827" i="2" s="1"/>
  <c r="E2838" i="2" a="1"/>
  <c r="E2838" i="2" s="1"/>
  <c r="E2834" i="2" a="1"/>
  <c r="E2834" i="2" s="1"/>
  <c r="E2830" i="2" a="1"/>
  <c r="E2830" i="2" s="1"/>
  <c r="E2837" i="2" a="1"/>
  <c r="E2837" i="2" s="1"/>
  <c r="E2829" i="2" a="1"/>
  <c r="E2829" i="2" s="1"/>
  <c r="E2818" i="2" a="1"/>
  <c r="E2818" i="2" s="1"/>
  <c r="E2825" i="2" a="1"/>
  <c r="E2825" i="2" s="1"/>
  <c r="E139" i="2" a="1"/>
  <c r="E139" i="2" s="1"/>
  <c r="E3204" i="2" a="1"/>
  <c r="E3204" i="2" s="1"/>
  <c r="E3195" i="2" a="1"/>
  <c r="E3195" i="2" s="1"/>
  <c r="E3203" i="2" a="1"/>
  <c r="E3203" i="2" s="1"/>
  <c r="E3582" i="2" a="1"/>
  <c r="E3582" i="2" s="1"/>
  <c r="E3572" i="2" a="1"/>
  <c r="E3572" i="2" s="1"/>
  <c r="E3575" i="2" a="1"/>
  <c r="E3575" i="2" s="1"/>
  <c r="E3578" i="2" a="1"/>
  <c r="E3578" i="2" s="1"/>
  <c r="E3581" i="2" a="1"/>
  <c r="E3581" i="2" s="1"/>
  <c r="E3574" i="2" a="1"/>
  <c r="E3574" i="2" s="1"/>
  <c r="E3567" i="2" a="1"/>
  <c r="E3567" i="2" s="1"/>
  <c r="E3563" i="2" a="1"/>
  <c r="E3563" i="2" s="1"/>
  <c r="E3566" i="2" a="1"/>
  <c r="E3566" i="2" s="1"/>
  <c r="E3580" i="2" a="1"/>
  <c r="E3580" i="2" s="1"/>
  <c r="E3573" i="2" a="1"/>
  <c r="E3573" i="2" s="1"/>
  <c r="E3569" i="2" a="1"/>
  <c r="E3569" i="2" s="1"/>
  <c r="E3576" i="2" a="1"/>
  <c r="E3576" i="2" s="1"/>
  <c r="E3565" i="2" a="1"/>
  <c r="E3565" i="2" s="1"/>
  <c r="E3579" i="2" a="1"/>
  <c r="E3579" i="2" s="1"/>
  <c r="E3568" i="2" a="1"/>
  <c r="E3568" i="2" s="1"/>
  <c r="E3944" i="2" a="1"/>
  <c r="E3944" i="2" s="1"/>
  <c r="E3939" i="2" a="1"/>
  <c r="E3939" i="2" s="1"/>
  <c r="E3948" i="2" a="1"/>
  <c r="E3948" i="2" s="1"/>
  <c r="E4317" i="2" a="1"/>
  <c r="E4317" i="2" s="1"/>
  <c r="E4316" i="2" a="1"/>
  <c r="E4316" i="2" s="1"/>
  <c r="E4325" i="2" a="1"/>
  <c r="E4325" i="2" s="1"/>
  <c r="E4318" i="2" a="1"/>
  <c r="E4318" i="2" s="1"/>
  <c r="E4314" i="2" a="1"/>
  <c r="E4314" i="2" s="1"/>
  <c r="E4307" i="2" a="1"/>
  <c r="E4307" i="2" s="1"/>
  <c r="E4313" i="2" a="1"/>
  <c r="E4313" i="2" s="1"/>
  <c r="E4320" i="2" a="1"/>
  <c r="E4320" i="2" s="1"/>
  <c r="E4306" i="2" a="1"/>
  <c r="E4306" i="2" s="1"/>
  <c r="E4309" i="2" a="1"/>
  <c r="E4309" i="2" s="1"/>
  <c r="E4323" i="2" a="1"/>
  <c r="E4323" i="2" s="1"/>
  <c r="E4308" i="2" a="1"/>
  <c r="E4308" i="2" s="1"/>
  <c r="E4322" i="2" a="1"/>
  <c r="E4322" i="2" s="1"/>
  <c r="E4312" i="2" a="1"/>
  <c r="E4312" i="2" s="1"/>
  <c r="E4311" i="2" a="1"/>
  <c r="E4311" i="2" s="1"/>
  <c r="E211" i="2" a="1"/>
  <c r="E211" i="2" s="1"/>
  <c r="E4692" i="2" a="1"/>
  <c r="E4692" i="2" s="1"/>
  <c r="E4682" i="2" a="1"/>
  <c r="E4682" i="2" s="1"/>
  <c r="E242" i="2" a="1"/>
  <c r="E242" i="2" s="1"/>
  <c r="E1213" i="2" a="1"/>
  <c r="E1213" i="2" s="1"/>
  <c r="E1229" i="2" a="1"/>
  <c r="E1229" i="2" s="1"/>
  <c r="E1223" i="2" a="1"/>
  <c r="E1223" i="2" s="1"/>
  <c r="E1366" i="2" a="1"/>
  <c r="E1366" i="2" s="1"/>
  <c r="E1375" i="2" a="1"/>
  <c r="E1375" i="2" s="1"/>
  <c r="E1382" i="2" a="1"/>
  <c r="E1382" i="2" s="1"/>
  <c r="E1374" i="2" a="1"/>
  <c r="E1374" i="2" s="1"/>
  <c r="E1370" i="2" a="1"/>
  <c r="E1370" i="2" s="1"/>
  <c r="E1381" i="2" a="1"/>
  <c r="E1381" i="2" s="1"/>
  <c r="E1373" i="2" a="1"/>
  <c r="E1373" i="2" s="1"/>
  <c r="E1369" i="2" a="1"/>
  <c r="E1369" i="2" s="1"/>
  <c r="E1380" i="2" a="1"/>
  <c r="E1380" i="2" s="1"/>
  <c r="E1372" i="2" a="1"/>
  <c r="E1372" i="2" s="1"/>
  <c r="E1364" i="2" a="1"/>
  <c r="E1364" i="2" s="1"/>
  <c r="E1376" i="2" a="1"/>
  <c r="E1376" i="2" s="1"/>
  <c r="E1368" i="2" a="1"/>
  <c r="E1368" i="2" s="1"/>
  <c r="E1371" i="2" a="1"/>
  <c r="E1371" i="2" s="1"/>
  <c r="E1363" i="2" a="1"/>
  <c r="E1363" i="2" s="1"/>
  <c r="E1379" i="2" a="1"/>
  <c r="E1379" i="2" s="1"/>
  <c r="E1706" i="2" a="1"/>
  <c r="E1706" i="2" s="1"/>
  <c r="E1709" i="2" a="1"/>
  <c r="E1709" i="2" s="1"/>
  <c r="E2086" i="2" a="1"/>
  <c r="E2086" i="2" s="1"/>
  <c r="E2089" i="2" a="1"/>
  <c r="E2089" i="2" s="1"/>
  <c r="E2085" i="2" a="1"/>
  <c r="E2085" i="2" s="1"/>
  <c r="E2078" i="2" a="1"/>
  <c r="E2078" i="2" s="1"/>
  <c r="E2092" i="2" a="1"/>
  <c r="E2092" i="2" s="1"/>
  <c r="E2074" i="2" a="1"/>
  <c r="E2074" i="2" s="1"/>
  <c r="E2088" i="2" a="1"/>
  <c r="E2088" i="2" s="1"/>
  <c r="E2077" i="2" a="1"/>
  <c r="E2077" i="2" s="1"/>
  <c r="E2091" i="2" a="1"/>
  <c r="E2091" i="2" s="1"/>
  <c r="E2084" i="2" a="1"/>
  <c r="E2084" i="2" s="1"/>
  <c r="E2087" i="2" a="1"/>
  <c r="E2087" i="2" s="1"/>
  <c r="E2076" i="2" a="1"/>
  <c r="E2076" i="2" s="1"/>
  <c r="E2083" i="2" a="1"/>
  <c r="E2083" i="2" s="1"/>
  <c r="E2090" i="2" a="1"/>
  <c r="E2090" i="2" s="1"/>
  <c r="E2079" i="2" a="1"/>
  <c r="E2079" i="2" s="1"/>
  <c r="E103" i="2" a="1"/>
  <c r="E103" i="2" s="1"/>
  <c r="E2442" i="2" a="1"/>
  <c r="E2442" i="2" s="1"/>
  <c r="E2456" i="2" a="1"/>
  <c r="E2456" i="2" s="1"/>
  <c r="E2459" i="2" a="1"/>
  <c r="E2459" i="2" s="1"/>
  <c r="E2649" i="2" a="1"/>
  <c r="E2649" i="2" s="1"/>
  <c r="E2643" i="2" a="1"/>
  <c r="E2643" i="2" s="1"/>
  <c r="E2640" i="2" a="1"/>
  <c r="E2640" i="2" s="1"/>
  <c r="E2637" i="2" a="1"/>
  <c r="E2637" i="2" s="1"/>
  <c r="E2645" i="2" a="1"/>
  <c r="E2645" i="2" s="1"/>
  <c r="E2642" i="2" a="1"/>
  <c r="E2642" i="2" s="1"/>
  <c r="E2639" i="2" a="1"/>
  <c r="E2639" i="2" s="1"/>
  <c r="E2636" i="2" a="1"/>
  <c r="E2636" i="2" s="1"/>
  <c r="E2633" i="2" a="1"/>
  <c r="E2633" i="2" s="1"/>
  <c r="E2650" i="2" a="1"/>
  <c r="E2650" i="2" s="1"/>
  <c r="E2644" i="2" a="1"/>
  <c r="E2644" i="2" s="1"/>
  <c r="E2641" i="2" a="1"/>
  <c r="E2641" i="2" s="1"/>
  <c r="E2638" i="2" a="1"/>
  <c r="E2638" i="2" s="1"/>
  <c r="E2631" i="2" a="1"/>
  <c r="E2631" i="2" s="1"/>
  <c r="E2634" i="2" a="1"/>
  <c r="E2634" i="2" s="1"/>
  <c r="E2652" i="2" a="1"/>
  <c r="E2652" i="2" s="1"/>
  <c r="E134" i="2" a="1"/>
  <c r="E134" i="2" s="1"/>
  <c r="E130" i="2" a="1"/>
  <c r="E130" i="2" s="1"/>
  <c r="E136" i="2" a="1"/>
  <c r="E136" i="2" s="1"/>
  <c r="E3381" i="2" a="1"/>
  <c r="E3381" i="2" s="1"/>
  <c r="E3384" i="2" a="1"/>
  <c r="E3384" i="2" s="1"/>
  <c r="E3390" i="2" a="1"/>
  <c r="E3390" i="2" s="1"/>
  <c r="E3383" i="2" a="1"/>
  <c r="E3383" i="2" s="1"/>
  <c r="E3396" i="2" a="1"/>
  <c r="E3396" i="2" s="1"/>
  <c r="E3386" i="2" a="1"/>
  <c r="E3386" i="2" s="1"/>
  <c r="E3389" i="2" a="1"/>
  <c r="E3389" i="2" s="1"/>
  <c r="E3376" i="2" a="1"/>
  <c r="E3376" i="2" s="1"/>
  <c r="E3392" i="2" a="1"/>
  <c r="E3392" i="2" s="1"/>
  <c r="E3395" i="2" a="1"/>
  <c r="E3395" i="2" s="1"/>
  <c r="E3382" i="2" a="1"/>
  <c r="E3382" i="2" s="1"/>
  <c r="E3385" i="2" a="1"/>
  <c r="E3385" i="2" s="1"/>
  <c r="E3391" i="2" a="1"/>
  <c r="E3391" i="2" s="1"/>
  <c r="E3378" i="2" a="1"/>
  <c r="E3378" i="2" s="1"/>
  <c r="E3387" i="2" a="1"/>
  <c r="E3387" i="2" s="1"/>
  <c r="E3377" i="2" a="1"/>
  <c r="E3377" i="2" s="1"/>
  <c r="E170" i="2" a="1"/>
  <c r="E170" i="2" s="1"/>
  <c r="E166" i="2" a="1"/>
  <c r="E166" i="2" s="1"/>
  <c r="E4132" i="2" a="1"/>
  <c r="E4132" i="2" s="1"/>
  <c r="E4118" i="2" a="1"/>
  <c r="E4118" i="2" s="1"/>
  <c r="E4134" i="2" a="1"/>
  <c r="E4134" i="2" s="1"/>
  <c r="E4127" i="2" a="1"/>
  <c r="E4127" i="2" s="1"/>
  <c r="E4120" i="2" a="1"/>
  <c r="E4120" i="2" s="1"/>
  <c r="E4133" i="2" a="1"/>
  <c r="E4133" i="2" s="1"/>
  <c r="E4123" i="2" a="1"/>
  <c r="E4123" i="2" s="1"/>
  <c r="E4136" i="2" a="1"/>
  <c r="E4136" i="2" s="1"/>
  <c r="E4119" i="2" a="1"/>
  <c r="E4119" i="2" s="1"/>
  <c r="E4130" i="2" a="1"/>
  <c r="E4130" i="2" s="1"/>
  <c r="E4138" i="2" a="1"/>
  <c r="E4138" i="2" s="1"/>
  <c r="E4129" i="2" a="1"/>
  <c r="E4129" i="2" s="1"/>
  <c r="E4131" i="2" a="1"/>
  <c r="E4131" i="2" s="1"/>
  <c r="E4122" i="2" a="1"/>
  <c r="E4122" i="2" s="1"/>
  <c r="E4135" i="2" a="1"/>
  <c r="E4135" i="2" s="1"/>
  <c r="E4121" i="2" a="1"/>
  <c r="E4121" i="2" s="1"/>
  <c r="E4125" i="2" a="1"/>
  <c r="E4125" i="2" s="1"/>
  <c r="E206" i="2" a="1"/>
  <c r="E206" i="2" s="1"/>
  <c r="E5109" i="2" a="1"/>
  <c r="E5109" i="2" s="1"/>
  <c r="E5102" i="2" a="1"/>
  <c r="E5102" i="2" s="1"/>
  <c r="E5094" i="2" a="1"/>
  <c r="E5094" i="2" s="1"/>
  <c r="E5110" i="2" a="1"/>
  <c r="E5110" i="2" s="1"/>
  <c r="E5101" i="2" a="1"/>
  <c r="E5101" i="2" s="1"/>
  <c r="E5292" i="2" a="1"/>
  <c r="E5292" i="2" s="1"/>
  <c r="E5291" i="2" a="1"/>
  <c r="E5291" i="2" s="1"/>
  <c r="E5300" i="2" a="1"/>
  <c r="E5300" i="2" s="1"/>
  <c r="E5298" i="2" a="1"/>
  <c r="E5298" i="2" s="1"/>
  <c r="E5294" i="2" a="1"/>
  <c r="E5294" i="2" s="1"/>
  <c r="E5282" i="2" a="1"/>
  <c r="E5282" i="2" s="1"/>
  <c r="E5301" i="2" a="1"/>
  <c r="E5301" i="2" s="1"/>
  <c r="E5299" i="2" a="1"/>
  <c r="E5299" i="2" s="1"/>
  <c r="E5288" i="2" a="1"/>
  <c r="E5288" i="2" s="1"/>
  <c r="E5293" i="2" a="1"/>
  <c r="E5293" i="2" s="1"/>
  <c r="E5287" i="2" a="1"/>
  <c r="E5287" i="2" s="1"/>
  <c r="E5283" i="2" a="1"/>
  <c r="E5283" i="2" s="1"/>
  <c r="E5296" i="2" a="1"/>
  <c r="E5296" i="2" s="1"/>
  <c r="E5285" i="2" a="1"/>
  <c r="E5285" i="2" s="1"/>
  <c r="E5284" i="2" a="1"/>
  <c r="E5284" i="2" s="1"/>
  <c r="E258" i="2" a="1"/>
  <c r="E258" i="2" s="1"/>
  <c r="E776" i="2" a="1"/>
  <c r="E776" i="2" s="1"/>
  <c r="E763" i="2" a="1"/>
  <c r="E763" i="2" s="1"/>
  <c r="E779" i="2" a="1"/>
  <c r="E779" i="2" s="1"/>
  <c r="E766" i="2" a="1"/>
  <c r="E766" i="2" s="1"/>
  <c r="E769" i="2" a="1"/>
  <c r="E769" i="2" s="1"/>
  <c r="E775" i="2" a="1"/>
  <c r="E775" i="2" s="1"/>
  <c r="E762" i="2" a="1"/>
  <c r="E762" i="2" s="1"/>
  <c r="E778" i="2" a="1"/>
  <c r="E778" i="2" s="1"/>
  <c r="E771" i="2" a="1"/>
  <c r="E771" i="2" s="1"/>
  <c r="E761" i="2" a="1"/>
  <c r="E761" i="2" s="1"/>
  <c r="E39" i="2" a="1"/>
  <c r="E39" i="2" s="1"/>
  <c r="E774" i="2" a="1"/>
  <c r="E774" i="2" s="1"/>
  <c r="E764" i="2" a="1"/>
  <c r="E764" i="2" s="1"/>
  <c r="E777" i="2" a="1"/>
  <c r="E777" i="2" s="1"/>
  <c r="E780" i="2" a="1"/>
  <c r="E780" i="2" s="1"/>
  <c r="E770" i="2" a="1"/>
  <c r="E770" i="2" s="1"/>
  <c r="E773" i="2" a="1"/>
  <c r="E773" i="2" s="1"/>
  <c r="E943" i="2" a="1"/>
  <c r="E943" i="2" s="1"/>
  <c r="E942" i="2" a="1"/>
  <c r="E942" i="2" s="1"/>
  <c r="E930" i="2" a="1"/>
  <c r="E930" i="2" s="1"/>
  <c r="E938" i="2" a="1"/>
  <c r="E938" i="2" s="1"/>
  <c r="E941" i="2" a="1"/>
  <c r="E941" i="2" s="1"/>
  <c r="E933" i="2" a="1"/>
  <c r="E933" i="2" s="1"/>
  <c r="E929" i="2" a="1"/>
  <c r="E929" i="2" s="1"/>
  <c r="E940" i="2" a="1"/>
  <c r="E940" i="2" s="1"/>
  <c r="E932" i="2" a="1"/>
  <c r="E932" i="2" s="1"/>
  <c r="E928" i="2" a="1"/>
  <c r="E928" i="2" s="1"/>
  <c r="E939" i="2" a="1"/>
  <c r="E939" i="2" s="1"/>
  <c r="E931" i="2" a="1"/>
  <c r="E931" i="2" s="1"/>
  <c r="E935" i="2" a="1"/>
  <c r="E935" i="2" s="1"/>
  <c r="E927" i="2" a="1"/>
  <c r="E927" i="2" s="1"/>
  <c r="E1024" i="2" a="1"/>
  <c r="E1024" i="2" s="1"/>
  <c r="E1022" i="2" a="1"/>
  <c r="E1022" i="2" s="1"/>
  <c r="E1014" i="2" a="1"/>
  <c r="E1014" i="2" s="1"/>
  <c r="E1026" i="2" a="1"/>
  <c r="E1026" i="2" s="1"/>
  <c r="E1021" i="2" a="1"/>
  <c r="E1021" i="2" s="1"/>
  <c r="E1013" i="2" a="1"/>
  <c r="E1013" i="2" s="1"/>
  <c r="E1025" i="2" a="1"/>
  <c r="E1025" i="2" s="1"/>
  <c r="E1017" i="2" a="1"/>
  <c r="E1017" i="2" s="1"/>
  <c r="E1009" i="2" a="1"/>
  <c r="E1009" i="2" s="1"/>
  <c r="E1020" i="2" a="1"/>
  <c r="E1020" i="2" s="1"/>
  <c r="E1028" i="2" a="1"/>
  <c r="E1028" i="2" s="1"/>
  <c r="E1016" i="2" a="1"/>
  <c r="E1016" i="2" s="1"/>
  <c r="E1023" i="2" a="1"/>
  <c r="E1023" i="2" s="1"/>
  <c r="E1019" i="2" a="1"/>
  <c r="E1019" i="2" s="1"/>
  <c r="E1399" i="2" a="1"/>
  <c r="E1399" i="2" s="1"/>
  <c r="E1739" i="2" a="1"/>
  <c r="E1739" i="2" s="1"/>
  <c r="E1888" i="2" a="1"/>
  <c r="E1888" i="2" s="1"/>
  <c r="E1902" i="2" a="1"/>
  <c r="E1902" i="2" s="1"/>
  <c r="E1895" i="2" a="1"/>
  <c r="E1895" i="2" s="1"/>
  <c r="E1905" i="2" a="1"/>
  <c r="E1905" i="2" s="1"/>
  <c r="E1898" i="2" a="1"/>
  <c r="E1898" i="2" s="1"/>
  <c r="E1894" i="2" a="1"/>
  <c r="E1894" i="2" s="1"/>
  <c r="E1897" i="2" a="1"/>
  <c r="E1897" i="2" s="1"/>
  <c r="E1904" i="2" a="1"/>
  <c r="E1904" i="2" s="1"/>
  <c r="E1900" i="2" a="1"/>
  <c r="E1900" i="2" s="1"/>
  <c r="E1903" i="2" a="1"/>
  <c r="E1903" i="2" s="1"/>
  <c r="E1899" i="2" a="1"/>
  <c r="E1899" i="2" s="1"/>
  <c r="E1892" i="2" a="1"/>
  <c r="E1892" i="2" s="1"/>
  <c r="E1889" i="2" a="1"/>
  <c r="E1889" i="2" s="1"/>
  <c r="E1896" i="2" a="1"/>
  <c r="E1896" i="2" s="1"/>
  <c r="E98" i="2" a="1"/>
  <c r="E98" i="2" s="1"/>
  <c r="E195" i="2" a="1"/>
  <c r="E195" i="2" s="1"/>
  <c r="E231" i="2" a="1"/>
  <c r="E231" i="2" s="1"/>
  <c r="E254" i="2" a="1"/>
  <c r="E254" i="2" s="1"/>
  <c r="E5315" i="2" a="1"/>
  <c r="E5315" i="2" s="1"/>
  <c r="E5305" i="2" a="1"/>
  <c r="E5305" i="2" s="1"/>
  <c r="E5317" i="2" a="1"/>
  <c r="E5317" i="2" s="1"/>
  <c r="E5313" i="2" a="1"/>
  <c r="E5313" i="2" s="1"/>
  <c r="E5314" i="2" a="1"/>
  <c r="E5314" i="2" s="1"/>
  <c r="E5310" i="2" a="1"/>
  <c r="E5310" i="2" s="1"/>
  <c r="E5311" i="2" a="1"/>
  <c r="E5311" i="2" s="1"/>
  <c r="E5307" i="2" a="1"/>
  <c r="E5307" i="2" s="1"/>
  <c r="E5303" i="2" a="1"/>
  <c r="E5303" i="2" s="1"/>
  <c r="E5323" i="2" a="1"/>
  <c r="E5323" i="2" s="1"/>
  <c r="E5306" i="2" a="1"/>
  <c r="E5306" i="2" s="1"/>
  <c r="E5322" i="2" a="1"/>
  <c r="E5322" i="2" s="1"/>
  <c r="E5309" i="2" a="1"/>
  <c r="E5309" i="2" s="1"/>
  <c r="E5321" i="2" a="1"/>
  <c r="E5321" i="2" s="1"/>
  <c r="E5316" i="2" a="1"/>
  <c r="E5316" i="2" s="1"/>
  <c r="E5308" i="2" a="1"/>
  <c r="E5308" i="2" s="1"/>
  <c r="E5320" i="2" a="1"/>
  <c r="E5320" i="2" s="1"/>
  <c r="E259" i="2" a="1"/>
  <c r="E259" i="2" s="1"/>
  <c r="E5720" i="2" a="1"/>
  <c r="E5720" i="2" s="1"/>
  <c r="E5726" i="2" a="1"/>
  <c r="E5726" i="2" s="1"/>
  <c r="E5719" i="2" a="1"/>
  <c r="E5719" i="2" s="1"/>
  <c r="E5718" i="2" a="1"/>
  <c r="E5718" i="2" s="1"/>
  <c r="E5717" i="2" a="1"/>
  <c r="E5717" i="2" s="1"/>
  <c r="E5727" i="2" a="1"/>
  <c r="E5727" i="2" s="1"/>
  <c r="E5714" i="2" a="1"/>
  <c r="E5714" i="2" s="1"/>
  <c r="E5729" i="2" a="1"/>
  <c r="E5729" i="2" s="1"/>
  <c r="E5724" i="2" a="1"/>
  <c r="E5724" i="2" s="1"/>
  <c r="E5716" i="2" a="1"/>
  <c r="E5716" i="2" s="1"/>
  <c r="E5722" i="2" a="1"/>
  <c r="E5722" i="2" s="1"/>
  <c r="E5728" i="2" a="1"/>
  <c r="E5728" i="2" s="1"/>
  <c r="E279" i="2" a="1"/>
  <c r="E279" i="2" s="1"/>
  <c r="E439" i="2" a="1"/>
  <c r="E439" i="2" s="1"/>
  <c r="E442" i="2" a="1"/>
  <c r="E442" i="2" s="1"/>
  <c r="E429" i="2" a="1"/>
  <c r="E429" i="2" s="1"/>
  <c r="E435" i="2" a="1"/>
  <c r="E435" i="2" s="1"/>
  <c r="E438" i="2" a="1"/>
  <c r="E438" i="2" s="1"/>
  <c r="E441" i="2" a="1"/>
  <c r="E441" i="2" s="1"/>
  <c r="E444" i="2" a="1"/>
  <c r="E444" i="2" s="1"/>
  <c r="E434" i="2" a="1"/>
  <c r="E434" i="2" s="1"/>
  <c r="E428" i="2" a="1"/>
  <c r="E428" i="2" s="1"/>
  <c r="E437" i="2" a="1"/>
  <c r="E437" i="2" s="1"/>
  <c r="E440" i="2" a="1"/>
  <c r="E440" i="2" s="1"/>
  <c r="E430" i="2" a="1"/>
  <c r="E430" i="2" s="1"/>
  <c r="E436" i="2" a="1"/>
  <c r="E436" i="2" s="1"/>
  <c r="E547" i="2" a="1"/>
  <c r="E547" i="2" s="1"/>
  <c r="E534" i="2" a="1"/>
  <c r="E534" i="2" s="1"/>
  <c r="E550" i="2" a="1"/>
  <c r="E550" i="2" s="1"/>
  <c r="E537" i="2" a="1"/>
  <c r="E537" i="2" s="1"/>
  <c r="E543" i="2" a="1"/>
  <c r="E543" i="2" s="1"/>
  <c r="E533" i="2" a="1"/>
  <c r="E533" i="2" s="1"/>
  <c r="E546" i="2" a="1"/>
  <c r="E546" i="2" s="1"/>
  <c r="E539" i="2" a="1"/>
  <c r="E539" i="2" s="1"/>
  <c r="E542" i="2" a="1"/>
  <c r="E542" i="2" s="1"/>
  <c r="E545" i="2" a="1"/>
  <c r="E545" i="2" s="1"/>
  <c r="E532" i="2" a="1"/>
  <c r="E532" i="2" s="1"/>
  <c r="E548" i="2" a="1"/>
  <c r="E548" i="2" s="1"/>
  <c r="E535" i="2" a="1"/>
  <c r="E535" i="2" s="1"/>
  <c r="E538" i="2" a="1"/>
  <c r="E538" i="2" s="1"/>
  <c r="E541" i="2" a="1"/>
  <c r="E541" i="2" s="1"/>
  <c r="E544" i="2" a="1"/>
  <c r="E544" i="2" s="1"/>
  <c r="E694" i="2" a="1"/>
  <c r="E694" i="2" s="1"/>
  <c r="E681" i="2" a="1"/>
  <c r="E681" i="2" s="1"/>
  <c r="E684" i="2" a="1"/>
  <c r="E684" i="2" s="1"/>
  <c r="E687" i="2" a="1"/>
  <c r="E687" i="2" s="1"/>
  <c r="E690" i="2" a="1"/>
  <c r="E690" i="2" s="1"/>
  <c r="E680" i="2" a="1"/>
  <c r="E680" i="2" s="1"/>
  <c r="E683" i="2" a="1"/>
  <c r="E683" i="2" s="1"/>
  <c r="E696" i="2" a="1"/>
  <c r="E696" i="2" s="1"/>
  <c r="E686" i="2" a="1"/>
  <c r="E686" i="2" s="1"/>
  <c r="E679" i="2" a="1"/>
  <c r="E679" i="2" s="1"/>
  <c r="E695" i="2" a="1"/>
  <c r="E695" i="2" s="1"/>
  <c r="E682" i="2" a="1"/>
  <c r="E682" i="2" s="1"/>
  <c r="E685" i="2" a="1"/>
  <c r="E685" i="2" s="1"/>
  <c r="E688" i="2" a="1"/>
  <c r="E688" i="2" s="1"/>
  <c r="E857" i="2" a="1"/>
  <c r="E857" i="2" s="1"/>
  <c r="E865" i="2" a="1"/>
  <c r="E865" i="2" s="1"/>
  <c r="E852" i="2" a="1"/>
  <c r="E852" i="2" s="1"/>
  <c r="E845" i="2" a="1"/>
  <c r="E845" i="2" s="1"/>
  <c r="E855" i="2" a="1"/>
  <c r="E855" i="2" s="1"/>
  <c r="E848" i="2" a="1"/>
  <c r="E848" i="2" s="1"/>
  <c r="E862" i="2" a="1"/>
  <c r="E862" i="2" s="1"/>
  <c r="E851" i="2" a="1"/>
  <c r="E851" i="2" s="1"/>
  <c r="E858" i="2" a="1"/>
  <c r="E858" i="2" s="1"/>
  <c r="E854" i="2" a="1"/>
  <c r="E854" i="2" s="1"/>
  <c r="E850" i="2" a="1"/>
  <c r="E850" i="2" s="1"/>
  <c r="E846" i="2" a="1"/>
  <c r="E846" i="2" s="1"/>
  <c r="E864" i="2" a="1"/>
  <c r="E864" i="2" s="1"/>
  <c r="E856" i="2" a="1"/>
  <c r="E856" i="2" s="1"/>
  <c r="E849" i="2" a="1"/>
  <c r="E849" i="2" s="1"/>
  <c r="E1559" i="2" a="1"/>
  <c r="E1559" i="2" s="1"/>
  <c r="E1751" i="2" a="1"/>
  <c r="E1751" i="2" s="1"/>
  <c r="E2682" i="2" a="1"/>
  <c r="E2682" i="2" s="1"/>
  <c r="E2675" i="2" a="1"/>
  <c r="E2675" i="2" s="1"/>
  <c r="E2688" i="2" a="1"/>
  <c r="E2688" i="2" s="1"/>
  <c r="E2678" i="2" a="1"/>
  <c r="E2678" i="2" s="1"/>
  <c r="E2687" i="2" a="1"/>
  <c r="E2687" i="2" s="1"/>
  <c r="E2674" i="2" a="1"/>
  <c r="E2674" i="2" s="1"/>
  <c r="E2690" i="2" a="1"/>
  <c r="E2690" i="2" s="1"/>
  <c r="E2677" i="2" a="1"/>
  <c r="E2677" i="2" s="1"/>
  <c r="E2680" i="2" a="1"/>
  <c r="E2680" i="2" s="1"/>
  <c r="E2683" i="2" a="1"/>
  <c r="E2683" i="2" s="1"/>
  <c r="E2673" i="2" a="1"/>
  <c r="E2673" i="2" s="1"/>
  <c r="E2689" i="2" a="1"/>
  <c r="E2689" i="2" s="1"/>
  <c r="E2676" i="2" a="1"/>
  <c r="E2676" i="2" s="1"/>
  <c r="E132" i="2" a="1"/>
  <c r="E132" i="2" s="1"/>
  <c r="E3430" i="2" a="1"/>
  <c r="E3430" i="2" s="1"/>
  <c r="E3417" i="2" a="1"/>
  <c r="E3417" i="2" s="1"/>
  <c r="E3433" i="2" a="1"/>
  <c r="E3433" i="2" s="1"/>
  <c r="E3420" i="2" a="1"/>
  <c r="E3420" i="2" s="1"/>
  <c r="E3426" i="2" a="1"/>
  <c r="E3426" i="2" s="1"/>
  <c r="E3429" i="2" a="1"/>
  <c r="E3429" i="2" s="1"/>
  <c r="E3419" i="2" a="1"/>
  <c r="E3419" i="2" s="1"/>
  <c r="E3432" i="2" a="1"/>
  <c r="E3432" i="2" s="1"/>
  <c r="E3425" i="2" a="1"/>
  <c r="E3425" i="2" s="1"/>
  <c r="E3428" i="2" a="1"/>
  <c r="E3428" i="2" s="1"/>
  <c r="E3415" i="2" a="1"/>
  <c r="E3415" i="2" s="1"/>
  <c r="E3431" i="2" a="1"/>
  <c r="E3431" i="2" s="1"/>
  <c r="E3418" i="2" a="1"/>
  <c r="E3418" i="2" s="1"/>
  <c r="E3434" i="2" a="1"/>
  <c r="E3434" i="2" s="1"/>
  <c r="E3437" i="2" a="1"/>
  <c r="E3437" i="2" s="1"/>
  <c r="E3424" i="2" a="1"/>
  <c r="E3424" i="2" s="1"/>
  <c r="E3427" i="2" a="1"/>
  <c r="E3427" i="2" s="1"/>
  <c r="E168" i="2" a="1"/>
  <c r="E168" i="2" s="1"/>
  <c r="E4171" i="2" a="1"/>
  <c r="E4171" i="2" s="1"/>
  <c r="E4173" i="2" a="1"/>
  <c r="E4173" i="2" s="1"/>
  <c r="E4172" i="2" a="1"/>
  <c r="E4172" i="2" s="1"/>
  <c r="E4158" i="2" a="1"/>
  <c r="E4158" i="2" s="1"/>
  <c r="E4157" i="2" a="1"/>
  <c r="E4157" i="2" s="1"/>
  <c r="E4170" i="2" a="1"/>
  <c r="E4170" i="2" s="1"/>
  <c r="E4163" i="2" a="1"/>
  <c r="E4163" i="2" s="1"/>
  <c r="E4169" i="2" a="1"/>
  <c r="E4169" i="2" s="1"/>
  <c r="E4162" i="2" a="1"/>
  <c r="E4162" i="2" s="1"/>
  <c r="E4166" i="2" a="1"/>
  <c r="E4166" i="2" s="1"/>
  <c r="E4175" i="2" a="1"/>
  <c r="E4175" i="2" s="1"/>
  <c r="E4165" i="2" a="1"/>
  <c r="E4165" i="2" s="1"/>
  <c r="E4164" i="2" a="1"/>
  <c r="E4164" i="2" s="1"/>
  <c r="E4160" i="2" a="1"/>
  <c r="E4160" i="2" s="1"/>
  <c r="E4168" i="2" a="1"/>
  <c r="E4168" i="2" s="1"/>
  <c r="E4167" i="2" a="1"/>
  <c r="E4167" i="2" s="1"/>
  <c r="E4177" i="2" a="1"/>
  <c r="E4177" i="2" s="1"/>
  <c r="E4916" i="2" a="1"/>
  <c r="E4916" i="2" s="1"/>
  <c r="E4922" i="2" a="1"/>
  <c r="E4922" i="2" s="1"/>
  <c r="E4905" i="2" a="1"/>
  <c r="E4905" i="2" s="1"/>
  <c r="E4911" i="2" a="1"/>
  <c r="E4911" i="2" s="1"/>
  <c r="E4921" i="2" a="1"/>
  <c r="E4921" i="2" s="1"/>
  <c r="E4914" i="2" a="1"/>
  <c r="E4914" i="2" s="1"/>
  <c r="E4917" i="2" a="1"/>
  <c r="E4917" i="2" s="1"/>
  <c r="E4910" i="2" a="1"/>
  <c r="E4910" i="2" s="1"/>
  <c r="E4920" i="2" a="1"/>
  <c r="E4920" i="2" s="1"/>
  <c r="E4919" i="2" a="1"/>
  <c r="E4919" i="2" s="1"/>
  <c r="E4915" i="2" a="1"/>
  <c r="E4915" i="2" s="1"/>
  <c r="E4906" i="2" a="1"/>
  <c r="E4906" i="2" s="1"/>
  <c r="E4918" i="2" a="1"/>
  <c r="E4918" i="2" s="1"/>
  <c r="E4909" i="2" a="1"/>
  <c r="E4909" i="2" s="1"/>
  <c r="E4926" i="2" a="1"/>
  <c r="E4926" i="2" s="1"/>
  <c r="E4907" i="2" a="1"/>
  <c r="E4907" i="2" s="1"/>
  <c r="E4925" i="2" a="1"/>
  <c r="E4925" i="2" s="1"/>
  <c r="E4924" i="2" a="1"/>
  <c r="E4924" i="2" s="1"/>
  <c r="E5550" i="2" a="1"/>
  <c r="E5550" i="2" s="1"/>
  <c r="E5540" i="2" a="1"/>
  <c r="E5540" i="2" s="1"/>
  <c r="E5545" i="2" a="1"/>
  <c r="E5545" i="2" s="1"/>
  <c r="E5538" i="2" a="1"/>
  <c r="E5538" i="2" s="1"/>
  <c r="E5531" i="2" a="1"/>
  <c r="E5531" i="2" s="1"/>
  <c r="E5544" i="2" a="1"/>
  <c r="E5544" i="2" s="1"/>
  <c r="E5547" i="2" a="1"/>
  <c r="E5547" i="2" s="1"/>
  <c r="E5534" i="2" a="1"/>
  <c r="E5534" i="2" s="1"/>
  <c r="E5541" i="2" a="1"/>
  <c r="E5541" i="2" s="1"/>
  <c r="E5535" i="2" a="1"/>
  <c r="E5535" i="2" s="1"/>
  <c r="E5543" i="2" a="1"/>
  <c r="E5543" i="2" s="1"/>
  <c r="E5530" i="2" a="1"/>
  <c r="E5530" i="2" s="1"/>
  <c r="E5532" i="2" a="1"/>
  <c r="E5532" i="2" s="1"/>
  <c r="E5536" i="2" a="1"/>
  <c r="E5536" i="2" s="1"/>
  <c r="E5546" i="2" a="1"/>
  <c r="E5546" i="2" s="1"/>
  <c r="E5537" i="2" a="1"/>
  <c r="E5537" i="2" s="1"/>
  <c r="E5549" i="2" a="1"/>
  <c r="E5549" i="2" s="1"/>
  <c r="E5542" i="2" a="1"/>
  <c r="E5542" i="2" s="1"/>
  <c r="E47" i="2" a="1"/>
  <c r="E47" i="2" s="1"/>
  <c r="E1247" i="2" a="1"/>
  <c r="E1247" i="2" s="1"/>
  <c r="E1421" i="2" a="1"/>
  <c r="E1421" i="2" s="1"/>
  <c r="E1942" i="2" a="1"/>
  <c r="E1942" i="2" s="1"/>
  <c r="E1938" i="2" a="1"/>
  <c r="E1938" i="2" s="1"/>
  <c r="E1931" i="2" a="1"/>
  <c r="E1931" i="2" s="1"/>
  <c r="E1927" i="2" a="1"/>
  <c r="E1927" i="2" s="1"/>
  <c r="E1941" i="2" a="1"/>
  <c r="E1941" i="2" s="1"/>
  <c r="E1934" i="2" a="1"/>
  <c r="E1934" i="2" s="1"/>
  <c r="E1937" i="2" a="1"/>
  <c r="E1937" i="2" s="1"/>
  <c r="E1926" i="2" a="1"/>
  <c r="E1926" i="2" s="1"/>
  <c r="E1933" i="2" a="1"/>
  <c r="E1933" i="2" s="1"/>
  <c r="E1940" i="2" a="1"/>
  <c r="E1940" i="2" s="1"/>
  <c r="E1929" i="2" a="1"/>
  <c r="E1929" i="2" s="1"/>
  <c r="E1936" i="2" a="1"/>
  <c r="E1936" i="2" s="1"/>
  <c r="E1932" i="2" a="1"/>
  <c r="E1932" i="2" s="1"/>
  <c r="E1925" i="2" a="1"/>
  <c r="E1925" i="2" s="1"/>
  <c r="E1939" i="2" a="1"/>
  <c r="E1939" i="2" s="1"/>
  <c r="E96" i="2" a="1"/>
  <c r="E96" i="2" s="1"/>
  <c r="E2707" i="2" a="1"/>
  <c r="E2707" i="2" s="1"/>
  <c r="E2703" i="2" a="1"/>
  <c r="E2703" i="2" s="1"/>
  <c r="E3438" i="2" a="1"/>
  <c r="E3438" i="2" s="1"/>
  <c r="E3440" i="2" a="1"/>
  <c r="E3440" i="2" s="1"/>
  <c r="E3443" i="2" a="1"/>
  <c r="E3443" i="2" s="1"/>
  <c r="E4197" i="2" a="1"/>
  <c r="E4197" i="2" s="1"/>
  <c r="E4195" i="2" a="1"/>
  <c r="E4195" i="2" s="1"/>
  <c r="E4193" i="2" a="1"/>
  <c r="E4193" i="2" s="1"/>
  <c r="E218" i="2" a="1"/>
  <c r="E218" i="2" s="1"/>
  <c r="E4930" i="2" a="1"/>
  <c r="E4930" i="2" s="1"/>
  <c r="E4932" i="2" a="1"/>
  <c r="E4932" i="2" s="1"/>
  <c r="E251" i="2" a="1"/>
  <c r="E251" i="2" s="1"/>
  <c r="E5353" i="2" a="1"/>
  <c r="E5353" i="2" s="1"/>
  <c r="E5362" i="2" a="1"/>
  <c r="E5362" i="2" s="1"/>
  <c r="E5358" i="2" a="1"/>
  <c r="E5358" i="2" s="1"/>
  <c r="E5357" i="2" a="1"/>
  <c r="E5357" i="2" s="1"/>
  <c r="E5355" i="2" a="1"/>
  <c r="E5355" i="2" s="1"/>
  <c r="E5345" i="2" a="1"/>
  <c r="E5345" i="2" s="1"/>
  <c r="E5563" i="2" a="1"/>
  <c r="E5563" i="2" s="1"/>
  <c r="E5558" i="2" a="1"/>
  <c r="E5558" i="2" s="1"/>
  <c r="E5554" i="2" a="1"/>
  <c r="E5554" i="2" s="1"/>
  <c r="E5562" i="2" a="1"/>
  <c r="E5562" i="2" s="1"/>
  <c r="E5570" i="2" a="1"/>
  <c r="E5570" i="2" s="1"/>
  <c r="E5566" i="2" a="1"/>
  <c r="E5566" i="2" s="1"/>
  <c r="E5557" i="2" a="1"/>
  <c r="E5557" i="2" s="1"/>
  <c r="E5571" i="2" a="1"/>
  <c r="E5571" i="2" s="1"/>
  <c r="E5553" i="2" a="1"/>
  <c r="E5553" i="2" s="1"/>
  <c r="E5573" i="2" a="1"/>
  <c r="E5573" i="2" s="1"/>
  <c r="E5572" i="2" a="1"/>
  <c r="E5572" i="2" s="1"/>
  <c r="E5560" i="2" a="1"/>
  <c r="E5560" i="2" s="1"/>
  <c r="E5555" i="2" a="1"/>
  <c r="E5555" i="2" s="1"/>
  <c r="E5567" i="2" a="1"/>
  <c r="E5567" i="2" s="1"/>
  <c r="E5556" i="2" a="1"/>
  <c r="E5556" i="2" s="1"/>
  <c r="E5569" i="2" a="1"/>
  <c r="E5569" i="2" s="1"/>
  <c r="E5565" i="2" a="1"/>
  <c r="E5565" i="2" s="1"/>
  <c r="E271" i="2" a="1"/>
  <c r="E271" i="2" s="1"/>
  <c r="E1582" i="2" a="1"/>
  <c r="E1582" i="2" s="1"/>
  <c r="E1573" i="2" a="1"/>
  <c r="E1573" i="2" s="1"/>
  <c r="E1579" i="2" a="1"/>
  <c r="E1579" i="2" s="1"/>
  <c r="E1834" i="2" a="1"/>
  <c r="E1834" i="2" s="1"/>
  <c r="E1837" i="2" a="1"/>
  <c r="E1837" i="2" s="1"/>
  <c r="E1844" i="2" a="1"/>
  <c r="E1844" i="2" s="1"/>
  <c r="E1833" i="2" a="1"/>
  <c r="E1833" i="2" s="1"/>
  <c r="E1847" i="2" a="1"/>
  <c r="E1847" i="2" s="1"/>
  <c r="E1836" i="2" a="1"/>
  <c r="E1836" i="2" s="1"/>
  <c r="E1829" i="2" a="1"/>
  <c r="E1829" i="2" s="1"/>
  <c r="E1828" i="2" a="1"/>
  <c r="E1828" i="2" s="1"/>
  <c r="E1831" i="2" a="1"/>
  <c r="E1831" i="2" s="1"/>
  <c r="E1845" i="2" a="1"/>
  <c r="E1845" i="2" s="1"/>
  <c r="E1838" i="2" a="1"/>
  <c r="E1838" i="2" s="1"/>
  <c r="E2104" i="2" a="1"/>
  <c r="E2104" i="2" s="1"/>
  <c r="E2111" i="2" a="1"/>
  <c r="E2111" i="2" s="1"/>
  <c r="E2093" i="2" a="1"/>
  <c r="E2093" i="2" s="1"/>
  <c r="E2107" i="2" a="1"/>
  <c r="E2107" i="2" s="1"/>
  <c r="E2103" i="2" a="1"/>
  <c r="E2103" i="2" s="1"/>
  <c r="E2106" i="2" a="1"/>
  <c r="E2106" i="2" s="1"/>
  <c r="E2099" i="2" a="1"/>
  <c r="E2099" i="2" s="1"/>
  <c r="E2095" i="2" a="1"/>
  <c r="E2095" i="2" s="1"/>
  <c r="E2109" i="2" a="1"/>
  <c r="E2109" i="2" s="1"/>
  <c r="E2102" i="2" a="1"/>
  <c r="E2102" i="2" s="1"/>
  <c r="E2098" i="2" a="1"/>
  <c r="E2098" i="2" s="1"/>
  <c r="E2105" i="2" a="1"/>
  <c r="E2105" i="2" s="1"/>
  <c r="E2094" i="2" a="1"/>
  <c r="E2094" i="2" s="1"/>
  <c r="E2101" i="2" a="1"/>
  <c r="E2101" i="2" s="1"/>
  <c r="E110" i="2" a="1"/>
  <c r="E110" i="2" s="1"/>
  <c r="E2310" i="2" a="1"/>
  <c r="E2310" i="2" s="1"/>
  <c r="E2318" i="2" a="1"/>
  <c r="E2318" i="2" s="1"/>
  <c r="E2314" i="2" a="1"/>
  <c r="E2314" i="2" s="1"/>
  <c r="E2306" i="2" a="1"/>
  <c r="E2306" i="2" s="1"/>
  <c r="E2313" i="2" a="1"/>
  <c r="E2313" i="2" s="1"/>
  <c r="E2317" i="2" a="1"/>
  <c r="E2317" i="2" s="1"/>
  <c r="E2309" i="2" a="1"/>
  <c r="E2309" i="2" s="1"/>
  <c r="E2305" i="2" a="1"/>
  <c r="E2305" i="2" s="1"/>
  <c r="E2320" i="2" a="1"/>
  <c r="E2320" i="2" s="1"/>
  <c r="E2312" i="2" a="1"/>
  <c r="E2312" i="2" s="1"/>
  <c r="E2308" i="2" a="1"/>
  <c r="E2308" i="2" s="1"/>
  <c r="E2319" i="2" a="1"/>
  <c r="E2319" i="2" s="1"/>
  <c r="E2307" i="2" a="1"/>
  <c r="E2307" i="2" s="1"/>
  <c r="E2315" i="2" a="1"/>
  <c r="E2315" i="2" s="1"/>
  <c r="E2303" i="2" a="1"/>
  <c r="E2303" i="2" s="1"/>
  <c r="E2854" i="2" a="1"/>
  <c r="E2854" i="2" s="1"/>
  <c r="E2841" i="2" a="1"/>
  <c r="E2841" i="2" s="1"/>
  <c r="E2849" i="2" a="1"/>
  <c r="E2849" i="2" s="1"/>
  <c r="E2858" i="2" a="1"/>
  <c r="E2858" i="2" s="1"/>
  <c r="E2845" i="2" a="1"/>
  <c r="E2845" i="2" s="1"/>
  <c r="E2848" i="2" a="1"/>
  <c r="E2848" i="2" s="1"/>
  <c r="E2843" i="2" a="1"/>
  <c r="E2843" i="2" s="1"/>
  <c r="E2855" i="2" a="1"/>
  <c r="E2855" i="2" s="1"/>
  <c r="E2847" i="2" a="1"/>
  <c r="E2847" i="2" s="1"/>
  <c r="E2842" i="2" a="1"/>
  <c r="E2842" i="2" s="1"/>
  <c r="E2850" i="2" a="1"/>
  <c r="E2850" i="2" s="1"/>
  <c r="E2852" i="2" a="1"/>
  <c r="E2852" i="2" s="1"/>
  <c r="E2844" i="2" a="1"/>
  <c r="E2844" i="2" s="1"/>
  <c r="E2840" i="2" a="1"/>
  <c r="E2840" i="2" s="1"/>
  <c r="E146" i="2" a="1"/>
  <c r="E146" i="2" s="1"/>
  <c r="E3057" i="2" a="1"/>
  <c r="E3057" i="2" s="1"/>
  <c r="E3047" i="2" a="1"/>
  <c r="E3047" i="2" s="1"/>
  <c r="E3062" i="2" a="1"/>
  <c r="E3062" i="2" s="1"/>
  <c r="E3049" i="2" a="1"/>
  <c r="E3049" i="2" s="1"/>
  <c r="E3052" i="2" a="1"/>
  <c r="E3052" i="2" s="1"/>
  <c r="E3045" i="2" a="1"/>
  <c r="E3045" i="2" s="1"/>
  <c r="E3061" i="2" a="1"/>
  <c r="E3061" i="2" s="1"/>
  <c r="E3048" i="2" a="1"/>
  <c r="E3048" i="2" s="1"/>
  <c r="E3064" i="2" a="1"/>
  <c r="E3064" i="2" s="1"/>
  <c r="E3051" i="2" a="1"/>
  <c r="E3051" i="2" s="1"/>
  <c r="E3054" i="2" a="1"/>
  <c r="E3054" i="2" s="1"/>
  <c r="E3046" i="2" a="1"/>
  <c r="E3046" i="2" s="1"/>
  <c r="E3063" i="2" a="1"/>
  <c r="E3063" i="2" s="1"/>
  <c r="E3050" i="2" a="1"/>
  <c r="E3050" i="2" s="1"/>
  <c r="E3053" i="2" a="1"/>
  <c r="E3053" i="2" s="1"/>
  <c r="E3322" i="2" a="1"/>
  <c r="E3322" i="2" s="1"/>
  <c r="E3325" i="2" a="1"/>
  <c r="E3325" i="2" s="1"/>
  <c r="E3331" i="2" a="1"/>
  <c r="E3331" i="2" s="1"/>
  <c r="E3318" i="2" a="1"/>
  <c r="E3318" i="2" s="1"/>
  <c r="E3321" i="2" a="1"/>
  <c r="E3321" i="2" s="1"/>
  <c r="E3314" i="2" a="1"/>
  <c r="E3314" i="2" s="1"/>
  <c r="E3327" i="2" a="1"/>
  <c r="E3327" i="2" s="1"/>
  <c r="E3317" i="2" a="1"/>
  <c r="E3317" i="2" s="1"/>
  <c r="E3333" i="2" a="1"/>
  <c r="E3333" i="2" s="1"/>
  <c r="E3323" i="2" a="1"/>
  <c r="E3323" i="2" s="1"/>
  <c r="E3326" i="2" a="1"/>
  <c r="E3326" i="2" s="1"/>
  <c r="E3329" i="2" a="1"/>
  <c r="E3329" i="2" s="1"/>
  <c r="E3316" i="2" a="1"/>
  <c r="E3316" i="2" s="1"/>
  <c r="E3332" i="2" a="1"/>
  <c r="E3332" i="2" s="1"/>
  <c r="E3315" i="2" a="1"/>
  <c r="E3315" i="2" s="1"/>
  <c r="E3328" i="2" a="1"/>
  <c r="E3328" i="2" s="1"/>
  <c r="E3595" i="2" a="1"/>
  <c r="E3595" i="2" s="1"/>
  <c r="E3597" i="2" a="1"/>
  <c r="E3597" i="2" s="1"/>
  <c r="E3593" i="2" a="1"/>
  <c r="E3593" i="2" s="1"/>
  <c r="E3586" i="2" a="1"/>
  <c r="E3586" i="2" s="1"/>
  <c r="E3596" i="2" a="1"/>
  <c r="E3596" i="2" s="1"/>
  <c r="E3592" i="2" a="1"/>
  <c r="E3592" i="2" s="1"/>
  <c r="E3599" i="2" a="1"/>
  <c r="E3599" i="2" s="1"/>
  <c r="E3588" i="2" a="1"/>
  <c r="E3588" i="2" s="1"/>
  <c r="E3584" i="2" a="1"/>
  <c r="E3584" i="2" s="1"/>
  <c r="E3591" i="2" a="1"/>
  <c r="E3591" i="2" s="1"/>
  <c r="E3601" i="2" a="1"/>
  <c r="E3601" i="2" s="1"/>
  <c r="E3590" i="2" a="1"/>
  <c r="E3590" i="2" s="1"/>
  <c r="E3600" i="2" a="1"/>
  <c r="E3600" i="2" s="1"/>
  <c r="E3589" i="2" a="1"/>
  <c r="E3589" i="2" s="1"/>
  <c r="E3805" i="2" a="1"/>
  <c r="E3805" i="2" s="1"/>
  <c r="E3794" i="2" a="1"/>
  <c r="E3794" i="2" s="1"/>
  <c r="E3793" i="2" a="1"/>
  <c r="E3793" i="2" s="1"/>
  <c r="E3806" i="2" a="1"/>
  <c r="E3806" i="2" s="1"/>
  <c r="E3799" i="2" a="1"/>
  <c r="E3799" i="2" s="1"/>
  <c r="E3807" i="2" a="1"/>
  <c r="E3807" i="2" s="1"/>
  <c r="E3792" i="2" a="1"/>
  <c r="E3792" i="2" s="1"/>
  <c r="E3801" i="2" a="1"/>
  <c r="E3801" i="2" s="1"/>
  <c r="E3796" i="2" a="1"/>
  <c r="E3796" i="2" s="1"/>
  <c r="E3791" i="2" a="1"/>
  <c r="E3791" i="2" s="1"/>
  <c r="E3804" i="2" a="1"/>
  <c r="E3804" i="2" s="1"/>
  <c r="E3803" i="2" a="1"/>
  <c r="E3803" i="2" s="1"/>
  <c r="E3790" i="2" a="1"/>
  <c r="E3790" i="2" s="1"/>
  <c r="E3802" i="2" a="1"/>
  <c r="E3802" i="2" s="1"/>
  <c r="E4064" i="2" a="1"/>
  <c r="E4064" i="2" s="1"/>
  <c r="E4057" i="2" a="1"/>
  <c r="E4057" i="2" s="1"/>
  <c r="E4070" i="2" a="1"/>
  <c r="E4070" i="2" s="1"/>
  <c r="E4063" i="2" a="1"/>
  <c r="E4063" i="2" s="1"/>
  <c r="E4076" i="2" a="1"/>
  <c r="E4076" i="2" s="1"/>
  <c r="E4069" i="2" a="1"/>
  <c r="E4069" i="2" s="1"/>
  <c r="E4065" i="2" a="1"/>
  <c r="E4065" i="2" s="1"/>
  <c r="E4072" i="2" a="1"/>
  <c r="E4072" i="2" s="1"/>
  <c r="E4061" i="2" a="1"/>
  <c r="E4061" i="2" s="1"/>
  <c r="E4071" i="2" a="1"/>
  <c r="E4071" i="2" s="1"/>
  <c r="E4066" i="2" a="1"/>
  <c r="E4066" i="2" s="1"/>
  <c r="E4056" i="2" a="1"/>
  <c r="E4056" i="2" s="1"/>
  <c r="E4060" i="2" a="1"/>
  <c r="E4060" i="2" s="1"/>
  <c r="E4074" i="2" a="1"/>
  <c r="E4074" i="2" s="1"/>
  <c r="E4078" i="2" a="1"/>
  <c r="E4078" i="2" s="1"/>
  <c r="E4059" i="2" a="1"/>
  <c r="E4059" i="2" s="1"/>
  <c r="E4068" i="2" a="1"/>
  <c r="E4068" i="2" s="1"/>
  <c r="E4062" i="2" a="1"/>
  <c r="E4062" i="2" s="1"/>
  <c r="E4340" i="2" a="1"/>
  <c r="E4340" i="2" s="1"/>
  <c r="E4327" i="2" a="1"/>
  <c r="E4327" i="2" s="1"/>
  <c r="E4336" i="2" a="1"/>
  <c r="E4336" i="2" s="1"/>
  <c r="E4343" i="2" a="1"/>
  <c r="E4343" i="2" s="1"/>
  <c r="E4332" i="2" a="1"/>
  <c r="E4332" i="2" s="1"/>
  <c r="E4342" i="2" a="1"/>
  <c r="E4342" i="2" s="1"/>
  <c r="E4331" i="2" a="1"/>
  <c r="E4331" i="2" s="1"/>
  <c r="E4330" i="2" a="1"/>
  <c r="E4330" i="2" s="1"/>
  <c r="E4339" i="2" a="1"/>
  <c r="E4339" i="2" s="1"/>
  <c r="E4333" i="2" a="1"/>
  <c r="E4333" i="2" s="1"/>
  <c r="E4337" i="2" a="1"/>
  <c r="E4337" i="2" s="1"/>
  <c r="E4345" i="2" a="1"/>
  <c r="E4345" i="2" s="1"/>
  <c r="E4326" i="2" a="1"/>
  <c r="E4326" i="2" s="1"/>
  <c r="E4335" i="2" a="1"/>
  <c r="E4335" i="2" s="1"/>
  <c r="E4344" i="2" a="1"/>
  <c r="E4344" i="2" s="1"/>
  <c r="E4538" i="2" a="1"/>
  <c r="E4538" i="2" s="1"/>
  <c r="E4544" i="2" a="1"/>
  <c r="E4544" i="2" s="1"/>
  <c r="E4543" i="2" a="1"/>
  <c r="E4543" i="2" s="1"/>
  <c r="E4540" i="2" a="1"/>
  <c r="E4540" i="2" s="1"/>
  <c r="E4536" i="2" a="1"/>
  <c r="E4536" i="2" s="1"/>
  <c r="E4539" i="2" a="1"/>
  <c r="E4539" i="2" s="1"/>
  <c r="E4535" i="2" a="1"/>
  <c r="E4535" i="2" s="1"/>
  <c r="E4546" i="2" a="1"/>
  <c r="E4546" i="2" s="1"/>
  <c r="E4542" i="2" a="1"/>
  <c r="E4542" i="2" s="1"/>
  <c r="E4550" i="2" a="1"/>
  <c r="E4550" i="2" s="1"/>
  <c r="E4534" i="2" a="1"/>
  <c r="E4534" i="2" s="1"/>
  <c r="E4549" i="2" a="1"/>
  <c r="E4549" i="2" s="1"/>
  <c r="E4552" i="2" a="1"/>
  <c r="E4552" i="2" s="1"/>
  <c r="E4532" i="2" a="1"/>
  <c r="E4532" i="2" s="1"/>
  <c r="E4547" i="2" a="1"/>
  <c r="E4547" i="2" s="1"/>
  <c r="E244" i="2" a="1"/>
  <c r="E244" i="2" s="1"/>
  <c r="E5083" i="2" a="1"/>
  <c r="E5083" i="2" s="1"/>
  <c r="E5073" i="2" a="1"/>
  <c r="E5073" i="2" s="1"/>
  <c r="E5080" i="2" a="1"/>
  <c r="E5080" i="2" s="1"/>
  <c r="E5089" i="2" a="1"/>
  <c r="E5089" i="2" s="1"/>
  <c r="E5082" i="2" a="1"/>
  <c r="E5082" i="2" s="1"/>
  <c r="E5092" i="2" a="1"/>
  <c r="E5092" i="2" s="1"/>
  <c r="E5084" i="2" a="1"/>
  <c r="E5084" i="2" s="1"/>
  <c r="E5076" i="2" a="1"/>
  <c r="E5076" i="2" s="1"/>
  <c r="E5086" i="2" a="1"/>
  <c r="E5086" i="2" s="1"/>
  <c r="E5078" i="2" a="1"/>
  <c r="E5078" i="2" s="1"/>
  <c r="E5074" i="2" a="1"/>
  <c r="E5074" i="2" s="1"/>
  <c r="E5087" i="2" a="1"/>
  <c r="E5087" i="2" s="1"/>
  <c r="E5091" i="2" a="1"/>
  <c r="E5091" i="2" s="1"/>
  <c r="E5081" i="2" a="1"/>
  <c r="E5081" i="2" s="1"/>
  <c r="E991" i="2" a="1"/>
  <c r="E991" i="2" s="1"/>
  <c r="E999" i="2" a="1"/>
  <c r="E999" i="2" s="1"/>
  <c r="E1007" i="2" a="1"/>
  <c r="E1007" i="2" s="1"/>
  <c r="E1115" i="2" a="1"/>
  <c r="E1115" i="2" s="1"/>
  <c r="E1127" i="2" a="1"/>
  <c r="E1127" i="2" s="1"/>
  <c r="E1235" i="2" a="1"/>
  <c r="E1235" i="2" s="1"/>
  <c r="E1251" i="2" a="1"/>
  <c r="E1251" i="2" s="1"/>
  <c r="E1259" i="2" a="1"/>
  <c r="E1259" i="2" s="1"/>
  <c r="E1271" i="2" a="1"/>
  <c r="E1271" i="2" s="1"/>
  <c r="E1295" i="2" a="1"/>
  <c r="E1295" i="2" s="1"/>
  <c r="E1387" i="2" a="1"/>
  <c r="E1387" i="2" s="1"/>
  <c r="E1403" i="2" a="1"/>
  <c r="E1403" i="2" s="1"/>
  <c r="E1415" i="2" a="1"/>
  <c r="E1415" i="2" s="1"/>
  <c r="E1423" i="2" a="1"/>
  <c r="E1423" i="2" s="1"/>
  <c r="E1727" i="2" a="1"/>
  <c r="E1727" i="2" s="1"/>
  <c r="E1758" i="2" a="1"/>
  <c r="E1758" i="2" s="1"/>
  <c r="E1763" i="2" a="1"/>
  <c r="E1763" i="2" s="1"/>
  <c r="E1866" i="2" a="1"/>
  <c r="E1866" i="2" s="1"/>
  <c r="E1510" i="2" a="1"/>
  <c r="E1510" i="2" s="1"/>
  <c r="E1516" i="2" a="1"/>
  <c r="E1516" i="2" s="1"/>
  <c r="E1501" i="2" a="1"/>
  <c r="E1501" i="2" s="1"/>
  <c r="E1507" i="2" a="1"/>
  <c r="E1507" i="2" s="1"/>
  <c r="E1783" i="2" a="1"/>
  <c r="E1783" i="2" s="1"/>
  <c r="E1786" i="2" a="1"/>
  <c r="E1786" i="2" s="1"/>
  <c r="E1768" i="2" a="1"/>
  <c r="E1768" i="2" s="1"/>
  <c r="E1777" i="2" a="1"/>
  <c r="E1777" i="2" s="1"/>
  <c r="E2050" i="2" a="1"/>
  <c r="E2050" i="2" s="1"/>
  <c r="E2032" i="2" a="1"/>
  <c r="E2032" i="2" s="1"/>
  <c r="E2046" i="2" a="1"/>
  <c r="E2046" i="2" s="1"/>
  <c r="E2039" i="2" a="1"/>
  <c r="E2039" i="2" s="1"/>
  <c r="E2035" i="2" a="1"/>
  <c r="E2035" i="2" s="1"/>
  <c r="E2042" i="2" a="1"/>
  <c r="E2042" i="2" s="1"/>
  <c r="E2031" i="2" a="1"/>
  <c r="E2031" i="2" s="1"/>
  <c r="E2038" i="2" a="1"/>
  <c r="E2038" i="2" s="1"/>
  <c r="E2041" i="2" a="1"/>
  <c r="E2041" i="2" s="1"/>
  <c r="E2048" i="2" a="1"/>
  <c r="E2048" i="2" s="1"/>
  <c r="E2037" i="2" a="1"/>
  <c r="E2037" i="2" s="1"/>
  <c r="E2030" i="2" a="1"/>
  <c r="E2030" i="2" s="1"/>
  <c r="E2044" i="2" a="1"/>
  <c r="E2044" i="2" s="1"/>
  <c r="E2051" i="2" a="1"/>
  <c r="E2051" i="2" s="1"/>
  <c r="E2033" i="2" a="1"/>
  <c r="E2033" i="2" s="1"/>
  <c r="E2047" i="2" a="1"/>
  <c r="E2047" i="2" s="1"/>
  <c r="E2029" i="2" a="1"/>
  <c r="E2029" i="2" s="1"/>
  <c r="E2248" i="2" a="1"/>
  <c r="E2248" i="2" s="1"/>
  <c r="E2255" i="2" a="1"/>
  <c r="E2255" i="2" s="1"/>
  <c r="E2244" i="2" a="1"/>
  <c r="E2244" i="2" s="1"/>
  <c r="E2251" i="2" a="1"/>
  <c r="E2251" i="2" s="1"/>
  <c r="E2258" i="2" a="1"/>
  <c r="E2258" i="2" s="1"/>
  <c r="E2247" i="2" a="1"/>
  <c r="E2247" i="2" s="1"/>
  <c r="E2254" i="2" a="1"/>
  <c r="E2254" i="2" s="1"/>
  <c r="E2250" i="2" a="1"/>
  <c r="E2250" i="2" s="1"/>
  <c r="E2243" i="2" a="1"/>
  <c r="E2243" i="2" s="1"/>
  <c r="E2253" i="2" a="1"/>
  <c r="E2253" i="2" s="1"/>
  <c r="E2246" i="2" a="1"/>
  <c r="E2246" i="2" s="1"/>
  <c r="E2242" i="2" a="1"/>
  <c r="E2242" i="2" s="1"/>
  <c r="E2256" i="2" a="1"/>
  <c r="E2256" i="2" s="1"/>
  <c r="E2249" i="2" a="1"/>
  <c r="E2249" i="2" s="1"/>
  <c r="E2245" i="2" a="1"/>
  <c r="E2245" i="2" s="1"/>
  <c r="E2241" i="2" a="1"/>
  <c r="E2241" i="2" s="1"/>
  <c r="E2524" i="2" a="1"/>
  <c r="E2524" i="2" s="1"/>
  <c r="E2506" i="2" a="1"/>
  <c r="E2506" i="2" s="1"/>
  <c r="E2509" i="2" a="1"/>
  <c r="E2509" i="2" s="1"/>
  <c r="E2523" i="2" a="1"/>
  <c r="E2523" i="2" s="1"/>
  <c r="E2516" i="2" a="1"/>
  <c r="E2516" i="2" s="1"/>
  <c r="E2505" i="2" a="1"/>
  <c r="E2505" i="2" s="1"/>
  <c r="E2512" i="2" a="1"/>
  <c r="E2512" i="2" s="1"/>
  <c r="E2526" i="2" a="1"/>
  <c r="E2526" i="2" s="1"/>
  <c r="E2508" i="2" a="1"/>
  <c r="E2508" i="2" s="1"/>
  <c r="E2515" i="2" a="1"/>
  <c r="E2515" i="2" s="1"/>
  <c r="E2522" i="2" a="1"/>
  <c r="E2522" i="2" s="1"/>
  <c r="E2525" i="2" a="1"/>
  <c r="E2525" i="2" s="1"/>
  <c r="E2514" i="2" a="1"/>
  <c r="E2514" i="2" s="1"/>
  <c r="E2507" i="2" a="1"/>
  <c r="E2507" i="2" s="1"/>
  <c r="E2521" i="2" a="1"/>
  <c r="E2521" i="2" s="1"/>
  <c r="E2517" i="2" a="1"/>
  <c r="E2517" i="2" s="1"/>
  <c r="E2510" i="2" a="1"/>
  <c r="E2510" i="2" s="1"/>
  <c r="E2780" i="2" a="1"/>
  <c r="E2780" i="2" s="1"/>
  <c r="E2793" i="2" a="1"/>
  <c r="E2793" i="2" s="1"/>
  <c r="E2783" i="2" a="1"/>
  <c r="E2783" i="2" s="1"/>
  <c r="E2776" i="2" a="1"/>
  <c r="E2776" i="2" s="1"/>
  <c r="E2792" i="2" a="1"/>
  <c r="E2792" i="2" s="1"/>
  <c r="E2779" i="2" a="1"/>
  <c r="E2779" i="2" s="1"/>
  <c r="E2782" i="2" a="1"/>
  <c r="E2782" i="2" s="1"/>
  <c r="E2785" i="2" a="1"/>
  <c r="E2785" i="2" s="1"/>
  <c r="E2788" i="2" a="1"/>
  <c r="E2788" i="2" s="1"/>
  <c r="E2791" i="2" a="1"/>
  <c r="E2791" i="2" s="1"/>
  <c r="E2778" i="2" a="1"/>
  <c r="E2778" i="2" s="1"/>
  <c r="E2794" i="2" a="1"/>
  <c r="E2794" i="2" s="1"/>
  <c r="E2774" i="2" a="1"/>
  <c r="E2774" i="2" s="1"/>
  <c r="E2787" i="2" a="1"/>
  <c r="E2787" i="2" s="1"/>
  <c r="E2777" i="2" a="1"/>
  <c r="E2777" i="2" s="1"/>
  <c r="E2998" i="2" a="1"/>
  <c r="E2998" i="2" s="1"/>
  <c r="E2985" i="2" a="1"/>
  <c r="E2985" i="2" s="1"/>
  <c r="E2994" i="2" a="1"/>
  <c r="E2994" i="2" s="1"/>
  <c r="E3000" i="2" a="1"/>
  <c r="E3000" i="2" s="1"/>
  <c r="E2990" i="2" a="1"/>
  <c r="E2990" i="2" s="1"/>
  <c r="E2993" i="2" a="1"/>
  <c r="E2993" i="2" s="1"/>
  <c r="E2986" i="2" a="1"/>
  <c r="E2986" i="2" s="1"/>
  <c r="E2989" i="2" a="1"/>
  <c r="E2989" i="2" s="1"/>
  <c r="E2992" i="2" a="1"/>
  <c r="E2992" i="2" s="1"/>
  <c r="E2995" i="2" a="1"/>
  <c r="E2995" i="2" s="1"/>
  <c r="E2982" i="2" a="1"/>
  <c r="E2982" i="2" s="1"/>
  <c r="E2987" i="2" a="1"/>
  <c r="E2987" i="2" s="1"/>
  <c r="E2997" i="2" a="1"/>
  <c r="E2997" i="2" s="1"/>
  <c r="E2996" i="2" a="1"/>
  <c r="E2996" i="2" s="1"/>
  <c r="E2991" i="2" a="1"/>
  <c r="E2991" i="2" s="1"/>
  <c r="E3263" i="2" a="1"/>
  <c r="E3263" i="2" s="1"/>
  <c r="E3250" i="2" a="1"/>
  <c r="E3250" i="2" s="1"/>
  <c r="E3266" i="2" a="1"/>
  <c r="E3266" i="2" s="1"/>
  <c r="E3253" i="2" a="1"/>
  <c r="E3253" i="2" s="1"/>
  <c r="E3259" i="2" a="1"/>
  <c r="E3259" i="2" s="1"/>
  <c r="E3265" i="2" a="1"/>
  <c r="E3265" i="2" s="1"/>
  <c r="E3268" i="2" a="1"/>
  <c r="E3268" i="2" s="1"/>
  <c r="E3255" i="2" a="1"/>
  <c r="E3255" i="2" s="1"/>
  <c r="E3258" i="2" a="1"/>
  <c r="E3258" i="2" s="1"/>
  <c r="E3264" i="2" a="1"/>
  <c r="E3264" i="2" s="1"/>
  <c r="E3254" i="2" a="1"/>
  <c r="E3254" i="2" s="1"/>
  <c r="E3267" i="2" a="1"/>
  <c r="E3267" i="2" s="1"/>
  <c r="E3257" i="2" a="1"/>
  <c r="E3257" i="2" s="1"/>
  <c r="E3260" i="2" a="1"/>
  <c r="E3260" i="2" s="1"/>
  <c r="E3256" i="2" a="1"/>
  <c r="E3256" i="2" s="1"/>
  <c r="E3269" i="2" a="1"/>
  <c r="E3269" i="2" s="1"/>
  <c r="E3262" i="2" a="1"/>
  <c r="E3262" i="2" s="1"/>
  <c r="E3536" i="2" a="1"/>
  <c r="E3536" i="2" s="1"/>
  <c r="E3540" i="2" a="1"/>
  <c r="E3540" i="2" s="1"/>
  <c r="E3533" i="2" a="1"/>
  <c r="E3533" i="2" s="1"/>
  <c r="E3529" i="2" a="1"/>
  <c r="E3529" i="2" s="1"/>
  <c r="E3539" i="2" a="1"/>
  <c r="E3539" i="2" s="1"/>
  <c r="E3532" i="2" a="1"/>
  <c r="E3532" i="2" s="1"/>
  <c r="E3522" i="2" a="1"/>
  <c r="E3522" i="2" s="1"/>
  <c r="E3535" i="2" a="1"/>
  <c r="E3535" i="2" s="1"/>
  <c r="E3525" i="2" a="1"/>
  <c r="E3525" i="2" s="1"/>
  <c r="E3528" i="2" a="1"/>
  <c r="E3528" i="2" s="1"/>
  <c r="E3531" i="2" a="1"/>
  <c r="E3531" i="2" s="1"/>
  <c r="E3541" i="2" a="1"/>
  <c r="E3541" i="2" s="1"/>
  <c r="E3524" i="2" a="1"/>
  <c r="E3524" i="2" s="1"/>
  <c r="E3534" i="2" a="1"/>
  <c r="E3534" i="2" s="1"/>
  <c r="E3527" i="2" a="1"/>
  <c r="E3527" i="2" s="1"/>
  <c r="E3530" i="2" a="1"/>
  <c r="E3530" i="2" s="1"/>
  <c r="E3526" i="2" a="1"/>
  <c r="E3526" i="2" s="1"/>
  <c r="E3745" i="2" a="1"/>
  <c r="E3745" i="2" s="1"/>
  <c r="E3734" i="2" a="1"/>
  <c r="E3734" i="2" s="1"/>
  <c r="E3744" i="2" a="1"/>
  <c r="E3744" i="2" s="1"/>
  <c r="E3740" i="2" a="1"/>
  <c r="E3740" i="2" s="1"/>
  <c r="E3732" i="2" a="1"/>
  <c r="E3732" i="2" s="1"/>
  <c r="E3743" i="2" a="1"/>
  <c r="E3743" i="2" s="1"/>
  <c r="E3731" i="2" a="1"/>
  <c r="E3731" i="2" s="1"/>
  <c r="E3739" i="2" a="1"/>
  <c r="E3739" i="2" s="1"/>
  <c r="E3726" i="2" a="1"/>
  <c r="E3726" i="2" s="1"/>
  <c r="E3742" i="2" a="1"/>
  <c r="E3742" i="2" s="1"/>
  <c r="E3738" i="2" a="1"/>
  <c r="E3738" i="2" s="1"/>
  <c r="E3733" i="2" a="1"/>
  <c r="E3733" i="2" s="1"/>
  <c r="E3725" i="2" a="1"/>
  <c r="E3725" i="2" s="1"/>
  <c r="E3729" i="2" a="1"/>
  <c r="E3729" i="2" s="1"/>
  <c r="E3736" i="2" a="1"/>
  <c r="E3736" i="2" s="1"/>
  <c r="E3728" i="2" a="1"/>
  <c r="E3728" i="2" s="1"/>
  <c r="E4010" i="2" a="1"/>
  <c r="E4010" i="2" s="1"/>
  <c r="E3992" i="2" a="1"/>
  <c r="E3992" i="2" s="1"/>
  <c r="E4009" i="2" a="1"/>
  <c r="E4009" i="2" s="1"/>
  <c r="E3998" i="2" a="1"/>
  <c r="E3998" i="2" s="1"/>
  <c r="E3997" i="2" a="1"/>
  <c r="E3997" i="2" s="1"/>
  <c r="E4011" i="2" a="1"/>
  <c r="E4011" i="2" s="1"/>
  <c r="E3993" i="2" a="1"/>
  <c r="E3993" i="2" s="1"/>
  <c r="E4007" i="2" a="1"/>
  <c r="E4007" i="2" s="1"/>
  <c r="E4000" i="2" a="1"/>
  <c r="E4000" i="2" s="1"/>
  <c r="E4005" i="2" a="1"/>
  <c r="E4005" i="2" s="1"/>
  <c r="E3999" i="2" a="1"/>
  <c r="E3999" i="2" s="1"/>
  <c r="E4008" i="2" a="1"/>
  <c r="E4008" i="2" s="1"/>
  <c r="E3994" i="2" a="1"/>
  <c r="E3994" i="2" s="1"/>
  <c r="E4006" i="2" a="1"/>
  <c r="E4006" i="2" s="1"/>
  <c r="E4001" i="2" a="1"/>
  <c r="E4001" i="2" s="1"/>
  <c r="E3996" i="2" a="1"/>
  <c r="E3996" i="2" s="1"/>
  <c r="E4279" i="2" a="1"/>
  <c r="E4279" i="2" s="1"/>
  <c r="E4269" i="2" a="1"/>
  <c r="E4269" i="2" s="1"/>
  <c r="E4281" i="2" a="1"/>
  <c r="E4281" i="2" s="1"/>
  <c r="E4280" i="2" a="1"/>
  <c r="E4280" i="2" s="1"/>
  <c r="E4264" i="2" a="1"/>
  <c r="E4264" i="2" s="1"/>
  <c r="E4282" i="2" a="1"/>
  <c r="E4282" i="2" s="1"/>
  <c r="E4277" i="2" a="1"/>
  <c r="E4277" i="2" s="1"/>
  <c r="E4270" i="2" a="1"/>
  <c r="E4270" i="2" s="1"/>
  <c r="E4266" i="2" a="1"/>
  <c r="E4266" i="2" s="1"/>
  <c r="E4276" i="2" a="1"/>
  <c r="E4276" i="2" s="1"/>
  <c r="E4267" i="2" a="1"/>
  <c r="E4267" i="2" s="1"/>
  <c r="E4275" i="2" a="1"/>
  <c r="E4275" i="2" s="1"/>
  <c r="E4274" i="2" a="1"/>
  <c r="E4274" i="2" s="1"/>
  <c r="E4283" i="2" a="1"/>
  <c r="E4283" i="2" s="1"/>
  <c r="E4273" i="2" a="1"/>
  <c r="E4273" i="2" s="1"/>
  <c r="E4479" i="2" a="1"/>
  <c r="E4479" i="2" s="1"/>
  <c r="E4485" i="2" a="1"/>
  <c r="E4485" i="2" s="1"/>
  <c r="E4472" i="2" a="1"/>
  <c r="E4472" i="2" s="1"/>
  <c r="E4484" i="2" a="1"/>
  <c r="E4484" i="2" s="1"/>
  <c r="E4471" i="2" a="1"/>
  <c r="E4471" i="2" s="1"/>
  <c r="E4488" i="2" a="1"/>
  <c r="E4488" i="2" s="1"/>
  <c r="E4487" i="2" a="1"/>
  <c r="E4487" i="2" s="1"/>
  <c r="E4483" i="2" a="1"/>
  <c r="E4483" i="2" s="1"/>
  <c r="E4468" i="2" a="1"/>
  <c r="E4468" i="2" s="1"/>
  <c r="E4470" i="2" a="1"/>
  <c r="E4470" i="2" s="1"/>
  <c r="E4481" i="2" a="1"/>
  <c r="E4481" i="2" s="1"/>
  <c r="E4476" i="2" a="1"/>
  <c r="E4476" i="2" s="1"/>
  <c r="E4475" i="2" a="1"/>
  <c r="E4475" i="2" s="1"/>
  <c r="E4469" i="2" a="1"/>
  <c r="E4469" i="2" s="1"/>
  <c r="E4478" i="2" a="1"/>
  <c r="E4478" i="2" s="1"/>
  <c r="E4477" i="2" a="1"/>
  <c r="E4477" i="2" s="1"/>
  <c r="E4480" i="2" a="1"/>
  <c r="E4480" i="2" s="1"/>
  <c r="E4749" i="2" a="1"/>
  <c r="E4749" i="2" s="1"/>
  <c r="E4746" i="2" a="1"/>
  <c r="E4746" i="2" s="1"/>
  <c r="E4756" i="2" a="1"/>
  <c r="E4756" i="2" s="1"/>
  <c r="E4742" i="2" a="1"/>
  <c r="E4742" i="2" s="1"/>
  <c r="E4745" i="2" a="1"/>
  <c r="E4745" i="2" s="1"/>
  <c r="E4744" i="2" a="1"/>
  <c r="E4744" i="2" s="1"/>
  <c r="E4755" i="2" a="1"/>
  <c r="E4755" i="2" s="1"/>
  <c r="E4750" i="2" a="1"/>
  <c r="E4750" i="2" s="1"/>
  <c r="E4741" i="2" a="1"/>
  <c r="E4741" i="2" s="1"/>
  <c r="E4740" i="2" a="1"/>
  <c r="E4740" i="2" s="1"/>
  <c r="E4752" i="2" a="1"/>
  <c r="E4752" i="2" s="1"/>
  <c r="E4738" i="2" a="1"/>
  <c r="E4738" i="2" s="1"/>
  <c r="E4747" i="2" a="1"/>
  <c r="E4747" i="2" s="1"/>
  <c r="E4751" i="2" a="1"/>
  <c r="E4751" i="2" s="1"/>
  <c r="E4754" i="2" a="1"/>
  <c r="E4754" i="2" s="1"/>
  <c r="E4758" i="2" a="1"/>
  <c r="E4758" i="2" s="1"/>
  <c r="E5011" i="2" a="1"/>
  <c r="E5011" i="2" s="1"/>
  <c r="E5025" i="2" a="1"/>
  <c r="E5025" i="2" s="1"/>
  <c r="E5018" i="2" a="1"/>
  <c r="E5018" i="2" s="1"/>
  <c r="E5017" i="2" a="1"/>
  <c r="E5017" i="2" s="1"/>
  <c r="E5010" i="2" a="1"/>
  <c r="E5010" i="2" s="1"/>
  <c r="E5030" i="2" a="1"/>
  <c r="E5030" i="2" s="1"/>
  <c r="E5013" i="2" a="1"/>
  <c r="E5013" i="2" s="1"/>
  <c r="E5027" i="2" a="1"/>
  <c r="E5027" i="2" s="1"/>
  <c r="E5022" i="2" a="1"/>
  <c r="E5022" i="2" s="1"/>
  <c r="E5029" i="2" a="1"/>
  <c r="E5029" i="2" s="1"/>
  <c r="E5016" i="2" a="1"/>
  <c r="E5016" i="2" s="1"/>
  <c r="E5020" i="2" a="1"/>
  <c r="E5020" i="2" s="1"/>
  <c r="E5009" i="2" a="1"/>
  <c r="E5009" i="2" s="1"/>
  <c r="E5028" i="2" a="1"/>
  <c r="E5028" i="2" s="1"/>
  <c r="E5023" i="2" a="1"/>
  <c r="E5023" i="2" s="1"/>
  <c r="E5026" i="2" a="1"/>
  <c r="E5026" i="2" s="1"/>
  <c r="E5015" i="2" a="1"/>
  <c r="E5015" i="2" s="1"/>
  <c r="E5227" i="2" a="1"/>
  <c r="E5227" i="2" s="1"/>
  <c r="E5234" i="2" a="1"/>
  <c r="E5234" i="2" s="1"/>
  <c r="E5224" i="2" a="1"/>
  <c r="E5224" i="2" s="1"/>
  <c r="E5233" i="2" a="1"/>
  <c r="E5233" i="2" s="1"/>
  <c r="E5230" i="2" a="1"/>
  <c r="E5230" i="2" s="1"/>
  <c r="E5222" i="2" a="1"/>
  <c r="E5222" i="2" s="1"/>
  <c r="E5218" i="2" a="1"/>
  <c r="E5218" i="2" s="1"/>
  <c r="E5221" i="2" a="1"/>
  <c r="E5221" i="2" s="1"/>
  <c r="E5232" i="2" a="1"/>
  <c r="E5232" i="2" s="1"/>
  <c r="E5216" i="2" a="1"/>
  <c r="E5216" i="2" s="1"/>
  <c r="E5220" i="2" a="1"/>
  <c r="E5220" i="2" s="1"/>
  <c r="E5235" i="2" a="1"/>
  <c r="E5235" i="2" s="1"/>
  <c r="E5225" i="2" a="1"/>
  <c r="E5225" i="2" s="1"/>
  <c r="E5231" i="2" a="1"/>
  <c r="E5231" i="2" s="1"/>
  <c r="E5504" i="2" a="1"/>
  <c r="E5504" i="2" s="1"/>
  <c r="E5491" i="2" a="1"/>
  <c r="E5491" i="2" s="1"/>
  <c r="E5503" i="2" a="1"/>
  <c r="E5503" i="2" s="1"/>
  <c r="E5489" i="2" a="1"/>
  <c r="E5489" i="2" s="1"/>
  <c r="E5502" i="2" a="1"/>
  <c r="E5502" i="2" s="1"/>
  <c r="E5488" i="2" a="1"/>
  <c r="E5488" i="2" s="1"/>
  <c r="E5501" i="2" a="1"/>
  <c r="E5501" i="2" s="1"/>
  <c r="E5494" i="2" a="1"/>
  <c r="E5494" i="2" s="1"/>
  <c r="E5505" i="2" a="1"/>
  <c r="E5505" i="2" s="1"/>
  <c r="E5492" i="2" a="1"/>
  <c r="E5492" i="2" s="1"/>
  <c r="E5507" i="2" a="1"/>
  <c r="E5507" i="2" s="1"/>
  <c r="E5486" i="2" a="1"/>
  <c r="E5486" i="2" s="1"/>
  <c r="E5499" i="2" a="1"/>
  <c r="E5499" i="2" s="1"/>
  <c r="E5498" i="2" a="1"/>
  <c r="E5498" i="2" s="1"/>
  <c r="E5500" i="2" a="1"/>
  <c r="E5500" i="2" s="1"/>
  <c r="E5506" i="2" a="1"/>
  <c r="E5506" i="2" s="1"/>
  <c r="E5493" i="2" a="1"/>
  <c r="E5493" i="2" s="1"/>
  <c r="E987" i="2" a="1"/>
  <c r="E987" i="2" s="1"/>
  <c r="E995" i="2" a="1"/>
  <c r="E995" i="2" s="1"/>
  <c r="E1003" i="2" a="1"/>
  <c r="E1003" i="2" s="1"/>
  <c r="E1119" i="2" a="1"/>
  <c r="E1119" i="2" s="1"/>
  <c r="E1131" i="2" a="1"/>
  <c r="E1131" i="2" s="1"/>
  <c r="E1239" i="2" a="1"/>
  <c r="E1239" i="2" s="1"/>
  <c r="E1263" i="2" a="1"/>
  <c r="E1263" i="2" s="1"/>
  <c r="E1275" i="2" a="1"/>
  <c r="E1275" i="2" s="1"/>
  <c r="E1283" i="2" a="1"/>
  <c r="E1283" i="2" s="1"/>
  <c r="E1391" i="2" a="1"/>
  <c r="E1391" i="2" s="1"/>
  <c r="E1407" i="2" a="1"/>
  <c r="E1407" i="2" s="1"/>
  <c r="E1419" i="2" a="1"/>
  <c r="E1419" i="2" s="1"/>
  <c r="E1427" i="2" a="1"/>
  <c r="E1427" i="2" s="1"/>
  <c r="E1656" i="2" a="1"/>
  <c r="E1656" i="2" s="1"/>
  <c r="E1671" i="2" a="1"/>
  <c r="E1671" i="2" s="1"/>
  <c r="E1743" i="2" a="1"/>
  <c r="E1743" i="2" s="1"/>
  <c r="E1748" i="2" a="1"/>
  <c r="E1748" i="2" s="1"/>
  <c r="E1779" i="2" a="1"/>
  <c r="E1779" i="2" s="1"/>
  <c r="E1860" i="2" a="1"/>
  <c r="E1860" i="2" s="1"/>
  <c r="E1240" i="2" a="1"/>
  <c r="E1240" i="2" s="1"/>
  <c r="E1249" i="2" a="1"/>
  <c r="E1249" i="2" s="1"/>
  <c r="E1978" i="2" a="1"/>
  <c r="E1978" i="2" s="1"/>
  <c r="E1985" i="2" a="1"/>
  <c r="E1985" i="2" s="1"/>
  <c r="E1974" i="2" a="1"/>
  <c r="E1974" i="2" s="1"/>
  <c r="E1981" i="2" a="1"/>
  <c r="E1981" i="2" s="1"/>
  <c r="E1977" i="2" a="1"/>
  <c r="E1977" i="2" s="1"/>
  <c r="E1970" i="2" a="1"/>
  <c r="E1970" i="2" s="1"/>
  <c r="E1980" i="2" a="1"/>
  <c r="E1980" i="2" s="1"/>
  <c r="E1973" i="2" a="1"/>
  <c r="E1973" i="2" s="1"/>
  <c r="E1969" i="2" a="1"/>
  <c r="E1969" i="2" s="1"/>
  <c r="E1983" i="2" a="1"/>
  <c r="E1983" i="2" s="1"/>
  <c r="E1976" i="2" a="1"/>
  <c r="E1976" i="2" s="1"/>
  <c r="E1965" i="2" a="1"/>
  <c r="E1965" i="2" s="1"/>
  <c r="E1986" i="2" a="1"/>
  <c r="E1986" i="2" s="1"/>
  <c r="E1979" i="2" a="1"/>
  <c r="E1979" i="2" s="1"/>
  <c r="E1968" i="2" a="1"/>
  <c r="E1968" i="2" s="1"/>
  <c r="E1971" i="2" a="1"/>
  <c r="E1971" i="2" s="1"/>
  <c r="E104" i="2" a="1"/>
  <c r="E104" i="2" s="1"/>
  <c r="E2731" i="2" a="1"/>
  <c r="E2731" i="2" s="1"/>
  <c r="E2718" i="2" a="1"/>
  <c r="E2718" i="2" s="1"/>
  <c r="E2721" i="2" a="1"/>
  <c r="E2721" i="2" s="1"/>
  <c r="E2724" i="2" a="1"/>
  <c r="E2724" i="2" s="1"/>
  <c r="E2727" i="2" a="1"/>
  <c r="E2727" i="2" s="1"/>
  <c r="E2717" i="2" a="1"/>
  <c r="E2717" i="2" s="1"/>
  <c r="E2730" i="2" a="1"/>
  <c r="E2730" i="2" s="1"/>
  <c r="E2726" i="2" a="1"/>
  <c r="E2726" i="2" s="1"/>
  <c r="E2713" i="2" a="1"/>
  <c r="E2713" i="2" s="1"/>
  <c r="E2729" i="2" a="1"/>
  <c r="E2729" i="2" s="1"/>
  <c r="E2716" i="2" a="1"/>
  <c r="E2716" i="2" s="1"/>
  <c r="E2732" i="2" a="1"/>
  <c r="E2732" i="2" s="1"/>
  <c r="E2719" i="2" a="1"/>
  <c r="E2719" i="2" s="1"/>
  <c r="E2725" i="2" a="1"/>
  <c r="E2725" i="2" s="1"/>
  <c r="E2712" i="2" a="1"/>
  <c r="E2712" i="2" s="1"/>
  <c r="E2728" i="2" a="1"/>
  <c r="E2728" i="2" s="1"/>
  <c r="E3474" i="2" a="1"/>
  <c r="E3474" i="2" s="1"/>
  <c r="E3464" i="2" a="1"/>
  <c r="E3464" i="2" s="1"/>
  <c r="E3471" i="2" a="1"/>
  <c r="E3471" i="2" s="1"/>
  <c r="E3457" i="2" a="1"/>
  <c r="E3457" i="2" s="1"/>
  <c r="E3470" i="2" a="1"/>
  <c r="E3470" i="2" s="1"/>
  <c r="E3477" i="2" a="1"/>
  <c r="E3477" i="2" s="1"/>
  <c r="E3473" i="2" a="1"/>
  <c r="E3473" i="2" s="1"/>
  <c r="E3456" i="2" a="1"/>
  <c r="E3456" i="2" s="1"/>
  <c r="E3466" i="2" a="1"/>
  <c r="E3466" i="2" s="1"/>
  <c r="E3469" i="2" a="1"/>
  <c r="E3469" i="2" s="1"/>
  <c r="E3462" i="2" a="1"/>
  <c r="E3462" i="2" s="1"/>
  <c r="E3472" i="2" a="1"/>
  <c r="E3472" i="2" s="1"/>
  <c r="E3458" i="2" a="1"/>
  <c r="E3458" i="2" s="1"/>
  <c r="E3465" i="2" a="1"/>
  <c r="E3465" i="2" s="1"/>
  <c r="E3475" i="2" a="1"/>
  <c r="E3475" i="2" s="1"/>
  <c r="E3461" i="2" a="1"/>
  <c r="E3461" i="2" s="1"/>
  <c r="E3467" i="2" a="1"/>
  <c r="E3467" i="2" s="1"/>
  <c r="E3460" i="2" a="1"/>
  <c r="E3460" i="2" s="1"/>
  <c r="E4209" i="2" a="1"/>
  <c r="E4209" i="2" s="1"/>
  <c r="E4208" i="2" a="1"/>
  <c r="E4208" i="2" s="1"/>
  <c r="E4217" i="2" a="1"/>
  <c r="E4217" i="2" s="1"/>
  <c r="E4210" i="2" a="1"/>
  <c r="E4210" i="2" s="1"/>
  <c r="E4206" i="2" a="1"/>
  <c r="E4206" i="2" s="1"/>
  <c r="E4199" i="2" a="1"/>
  <c r="E4199" i="2" s="1"/>
  <c r="E4205" i="2" a="1"/>
  <c r="E4205" i="2" s="1"/>
  <c r="E4212" i="2" a="1"/>
  <c r="E4212" i="2" s="1"/>
  <c r="E4214" i="2" a="1"/>
  <c r="E4214" i="2" s="1"/>
  <c r="E4203" i="2" a="1"/>
  <c r="E4203" i="2" s="1"/>
  <c r="E4213" i="2" a="1"/>
  <c r="E4213" i="2" s="1"/>
  <c r="E4202" i="2" a="1"/>
  <c r="E4202" i="2" s="1"/>
  <c r="E4211" i="2" a="1"/>
  <c r="E4211" i="2" s="1"/>
  <c r="E4201" i="2" a="1"/>
  <c r="E4201" i="2" s="1"/>
  <c r="E4215" i="2" a="1"/>
  <c r="E4215" i="2" s="1"/>
  <c r="E212" i="2" a="1"/>
  <c r="E212" i="2" s="1"/>
  <c r="E238" i="2" a="1"/>
  <c r="E238" i="2" s="1"/>
  <c r="E4965" i="2" a="1"/>
  <c r="E4965" i="2" s="1"/>
  <c r="E4946" i="2" a="1"/>
  <c r="E4946" i="2" s="1"/>
  <c r="E4959" i="2" a="1"/>
  <c r="E4959" i="2" s="1"/>
  <c r="E4949" i="2" a="1"/>
  <c r="E4949" i="2" s="1"/>
  <c r="E4962" i="2" a="1"/>
  <c r="E4962" i="2" s="1"/>
  <c r="E4945" i="2" a="1"/>
  <c r="E4945" i="2" s="1"/>
  <c r="E4958" i="2" a="1"/>
  <c r="E4958" i="2" s="1"/>
  <c r="E4961" i="2" a="1"/>
  <c r="E4961" i="2" s="1"/>
  <c r="E4948" i="2" a="1"/>
  <c r="E4948" i="2" s="1"/>
  <c r="E4960" i="2" a="1"/>
  <c r="E4960" i="2" s="1"/>
  <c r="E4955" i="2" a="1"/>
  <c r="E4955" i="2" s="1"/>
  <c r="E4964" i="2" a="1"/>
  <c r="E4964" i="2" s="1"/>
  <c r="E4954" i="2" a="1"/>
  <c r="E4954" i="2" s="1"/>
  <c r="E4963" i="2" a="1"/>
  <c r="E4963" i="2" s="1"/>
  <c r="E4966" i="2" a="1"/>
  <c r="E4966" i="2" s="1"/>
  <c r="E4957" i="2" a="1"/>
  <c r="E4957" i="2" s="1"/>
  <c r="E248" i="2" a="1"/>
  <c r="E248" i="2" s="1"/>
  <c r="E1485" i="2" a="1"/>
  <c r="E1485" i="2" s="1"/>
  <c r="E1494" i="2" a="1"/>
  <c r="E1494" i="2" s="1"/>
  <c r="E1521" i="2" a="1"/>
  <c r="E1521" i="2" s="1"/>
  <c r="E1530" i="2" a="1"/>
  <c r="E1530" i="2" s="1"/>
  <c r="E1539" i="2" a="1"/>
  <c r="E1539" i="2" s="1"/>
  <c r="E1548" i="2" a="1"/>
  <c r="E1548" i="2" s="1"/>
  <c r="E1557" i="2" a="1"/>
  <c r="E1557" i="2" s="1"/>
  <c r="E1566" i="2" a="1"/>
  <c r="E1566" i="2" s="1"/>
  <c r="E1611" i="2" a="1"/>
  <c r="E1611" i="2" s="1"/>
  <c r="E1620" i="2" a="1"/>
  <c r="E1620" i="2" s="1"/>
  <c r="E1647" i="2" a="1"/>
  <c r="E1647" i="2" s="1"/>
  <c r="E1764" i="2" a="1"/>
  <c r="E1764" i="2" s="1"/>
  <c r="E1769" i="2" a="1"/>
  <c r="E1769" i="2" s="1"/>
  <c r="E1800" i="2" a="1"/>
  <c r="E1800" i="2" s="1"/>
  <c r="E1805" i="2" a="1"/>
  <c r="E1805" i="2" s="1"/>
  <c r="E1841" i="2" a="1"/>
  <c r="E1841" i="2" s="1"/>
  <c r="E78" i="2" a="1"/>
  <c r="E78" i="2" s="1"/>
  <c r="E1654" i="2" a="1"/>
  <c r="E1654" i="2" s="1"/>
  <c r="E1663" i="2" a="1"/>
  <c r="E1663" i="2" s="1"/>
  <c r="E1645" i="2" a="1"/>
  <c r="E1645" i="2" s="1"/>
  <c r="E1651" i="2" a="1"/>
  <c r="E1651" i="2" s="1"/>
  <c r="E91" i="2" a="1"/>
  <c r="E91" i="2" s="1"/>
  <c r="E1924" i="2" a="1"/>
  <c r="E1924" i="2" s="1"/>
  <c r="E1906" i="2" a="1"/>
  <c r="E1906" i="2" s="1"/>
  <c r="E1913" i="2" a="1"/>
  <c r="E1913" i="2" s="1"/>
  <c r="E1909" i="2" a="1"/>
  <c r="E1909" i="2" s="1"/>
  <c r="E1923" i="2" a="1"/>
  <c r="E1923" i="2" s="1"/>
  <c r="E1919" i="2" a="1"/>
  <c r="E1919" i="2" s="1"/>
  <c r="E1908" i="2" a="1"/>
  <c r="E1908" i="2" s="1"/>
  <c r="E1915" i="2" a="1"/>
  <c r="E1915" i="2" s="1"/>
  <c r="E1922" i="2" a="1"/>
  <c r="E1922" i="2" s="1"/>
  <c r="E1911" i="2" a="1"/>
  <c r="E1911" i="2" s="1"/>
  <c r="E1918" i="2" a="1"/>
  <c r="E1918" i="2" s="1"/>
  <c r="E1907" i="2" a="1"/>
  <c r="E1907" i="2" s="1"/>
  <c r="E1921" i="2" a="1"/>
  <c r="E1921" i="2" s="1"/>
  <c r="E1917" i="2" a="1"/>
  <c r="E1917" i="2" s="1"/>
  <c r="E2122" i="2" a="1"/>
  <c r="E2122" i="2" s="1"/>
  <c r="E2132" i="2" a="1"/>
  <c r="E2132" i="2" s="1"/>
  <c r="E2117" i="2" a="1"/>
  <c r="E2117" i="2" s="1"/>
  <c r="E2127" i="2" a="1"/>
  <c r="E2127" i="2" s="1"/>
  <c r="E2130" i="2" a="1"/>
  <c r="E2130" i="2" s="1"/>
  <c r="E2115" i="2" a="1"/>
  <c r="E2115" i="2" s="1"/>
  <c r="E114" i="2" a="1"/>
  <c r="E114" i="2" s="1"/>
  <c r="E2402" i="2" a="1"/>
  <c r="E2402" i="2" s="1"/>
  <c r="E2398" i="2" a="1"/>
  <c r="E2398" i="2" s="1"/>
  <c r="E2390" i="2" a="1"/>
  <c r="E2390" i="2" s="1"/>
  <c r="E2386" i="2" a="1"/>
  <c r="E2386" i="2" s="1"/>
  <c r="E2397" i="2" a="1"/>
  <c r="E2397" i="2" s="1"/>
  <c r="E2385" i="2" a="1"/>
  <c r="E2385" i="2" s="1"/>
  <c r="E2393" i="2" a="1"/>
  <c r="E2393" i="2" s="1"/>
  <c r="E2389" i="2" a="1"/>
  <c r="E2389" i="2" s="1"/>
  <c r="E2400" i="2" a="1"/>
  <c r="E2400" i="2" s="1"/>
  <c r="E2392" i="2" a="1"/>
  <c r="E2392" i="2" s="1"/>
  <c r="E2384" i="2" a="1"/>
  <c r="E2384" i="2" s="1"/>
  <c r="E2403" i="2" a="1"/>
  <c r="E2403" i="2" s="1"/>
  <c r="E2391" i="2" a="1"/>
  <c r="E2391" i="2" s="1"/>
  <c r="E2399" i="2" a="1"/>
  <c r="E2399" i="2" s="1"/>
  <c r="E2395" i="2" a="1"/>
  <c r="E2395" i="2" s="1"/>
  <c r="E2383" i="2" a="1"/>
  <c r="E2383" i="2" s="1"/>
  <c r="E2672" i="2" a="1"/>
  <c r="E2672" i="2" s="1"/>
  <c r="E2659" i="2" a="1"/>
  <c r="E2659" i="2" s="1"/>
  <c r="E2671" i="2" a="1"/>
  <c r="E2671" i="2" s="1"/>
  <c r="E2658" i="2" a="1"/>
  <c r="E2658" i="2" s="1"/>
  <c r="E2661" i="2" a="1"/>
  <c r="E2661" i="2" s="1"/>
  <c r="E2664" i="2" a="1"/>
  <c r="E2664" i="2" s="1"/>
  <c r="E2654" i="2" a="1"/>
  <c r="E2654" i="2" s="1"/>
  <c r="E2667" i="2" a="1"/>
  <c r="E2667" i="2" s="1"/>
  <c r="E2670" i="2" a="1"/>
  <c r="E2670" i="2" s="1"/>
  <c r="E2660" i="2" a="1"/>
  <c r="E2660" i="2" s="1"/>
  <c r="E2663" i="2" a="1"/>
  <c r="E2663" i="2" s="1"/>
  <c r="E2669" i="2" a="1"/>
  <c r="E2669" i="2" s="1"/>
  <c r="E2656" i="2" a="1"/>
  <c r="E2656" i="2" s="1"/>
  <c r="E2668" i="2" a="1"/>
  <c r="E2668" i="2" s="1"/>
  <c r="E2655" i="2" a="1"/>
  <c r="E2655" i="2" s="1"/>
  <c r="E137" i="2" a="1"/>
  <c r="E137" i="2" s="1"/>
  <c r="E2872" i="2" a="1"/>
  <c r="E2872" i="2" s="1"/>
  <c r="E2873" i="2" a="1"/>
  <c r="E2873" i="2" s="1"/>
  <c r="E2860" i="2" a="1"/>
  <c r="E2860" i="2" s="1"/>
  <c r="E2862" i="2" a="1"/>
  <c r="E2862" i="2" s="1"/>
  <c r="E150" i="2" a="1"/>
  <c r="E150" i="2" s="1"/>
  <c r="E3142" i="2" a="1"/>
  <c r="E3142" i="2" s="1"/>
  <c r="E3129" i="2" a="1"/>
  <c r="E3129" i="2" s="1"/>
  <c r="E3138" i="2" a="1"/>
  <c r="E3138" i="2" s="1"/>
  <c r="E3128" i="2" a="1"/>
  <c r="E3128" i="2" s="1"/>
  <c r="E3134" i="2" a="1"/>
  <c r="E3134" i="2" s="1"/>
  <c r="E3137" i="2" a="1"/>
  <c r="E3137" i="2" s="1"/>
  <c r="E3140" i="2" a="1"/>
  <c r="E3140" i="2" s="1"/>
  <c r="E3130" i="2" a="1"/>
  <c r="E3130" i="2" s="1"/>
  <c r="E3133" i="2" a="1"/>
  <c r="E3133" i="2" s="1"/>
  <c r="E3136" i="2" a="1"/>
  <c r="E3136" i="2" s="1"/>
  <c r="E3139" i="2" a="1"/>
  <c r="E3139" i="2" s="1"/>
  <c r="E3126" i="2" a="1"/>
  <c r="E3126" i="2" s="1"/>
  <c r="E3131" i="2" a="1"/>
  <c r="E3131" i="2" s="1"/>
  <c r="E3141" i="2" a="1"/>
  <c r="E3141" i="2" s="1"/>
  <c r="E3135" i="2" a="1"/>
  <c r="E3135" i="2" s="1"/>
  <c r="E3132" i="2" a="1"/>
  <c r="E3132" i="2" s="1"/>
  <c r="E3410" i="2" a="1"/>
  <c r="E3410" i="2" s="1"/>
  <c r="E3397" i="2" a="1"/>
  <c r="E3397" i="2" s="1"/>
  <c r="E3403" i="2" a="1"/>
  <c r="E3403" i="2" s="1"/>
  <c r="E3406" i="2" a="1"/>
  <c r="E3406" i="2" s="1"/>
  <c r="E3409" i="2" a="1"/>
  <c r="E3409" i="2" s="1"/>
  <c r="E3412" i="2" a="1"/>
  <c r="E3412" i="2" s="1"/>
  <c r="E3402" i="2" a="1"/>
  <c r="E3402" i="2" s="1"/>
  <c r="E3405" i="2" a="1"/>
  <c r="E3405" i="2" s="1"/>
  <c r="E3408" i="2" a="1"/>
  <c r="E3408" i="2" s="1"/>
  <c r="E3401" i="2" a="1"/>
  <c r="E3401" i="2" s="1"/>
  <c r="E3414" i="2" a="1"/>
  <c r="E3414" i="2" s="1"/>
  <c r="E3404" i="2" a="1"/>
  <c r="E3404" i="2" s="1"/>
  <c r="E3400" i="2" a="1"/>
  <c r="E3400" i="2" s="1"/>
  <c r="E3413" i="2" a="1"/>
  <c r="E3413" i="2" s="1"/>
  <c r="E173" i="2" a="1"/>
  <c r="E173" i="2" s="1"/>
  <c r="E3608" i="2" a="1"/>
  <c r="E3608" i="2" s="1"/>
  <c r="E3617" i="2" a="1"/>
  <c r="E3617" i="2" s="1"/>
  <c r="E3620" i="2" a="1"/>
  <c r="E3620" i="2" s="1"/>
  <c r="E3609" i="2" a="1"/>
  <c r="E3609" i="2" s="1"/>
  <c r="E3614" i="2" a="1"/>
  <c r="E3614" i="2" s="1"/>
  <c r="E186" i="2" a="1"/>
  <c r="E186" i="2" s="1"/>
  <c r="E3884" i="2" a="1"/>
  <c r="E3884" i="2" s="1"/>
  <c r="E3877" i="2" a="1"/>
  <c r="E3877" i="2" s="1"/>
  <c r="E3883" i="2" a="1"/>
  <c r="E3883" i="2" s="1"/>
  <c r="E3872" i="2" a="1"/>
  <c r="E3872" i="2" s="1"/>
  <c r="E3878" i="2" a="1"/>
  <c r="E3878" i="2" s="1"/>
  <c r="E3871" i="2" a="1"/>
  <c r="E3871" i="2" s="1"/>
  <c r="E3885" i="2" a="1"/>
  <c r="E3885" i="2" s="1"/>
  <c r="E3879" i="2" a="1"/>
  <c r="E3879" i="2" s="1"/>
  <c r="E3882" i="2" a="1"/>
  <c r="E3882" i="2" s="1"/>
  <c r="E3873" i="2" a="1"/>
  <c r="E3873" i="2" s="1"/>
  <c r="E3886" i="2" a="1"/>
  <c r="E3886" i="2" s="1"/>
  <c r="E3881" i="2" a="1"/>
  <c r="E3881" i="2" s="1"/>
  <c r="E3868" i="2" a="1"/>
  <c r="E3868" i="2" s="1"/>
  <c r="E3880" i="2" a="1"/>
  <c r="E3880" i="2" s="1"/>
  <c r="E3875" i="2" a="1"/>
  <c r="E3875" i="2" s="1"/>
  <c r="E3887" i="2" a="1"/>
  <c r="E3887" i="2" s="1"/>
  <c r="E199" i="2" a="1"/>
  <c r="E199" i="2" s="1"/>
  <c r="E4145" i="2" a="1"/>
  <c r="E4145" i="2" s="1"/>
  <c r="E4144" i="2" a="1"/>
  <c r="E4144" i="2" s="1"/>
  <c r="E4150" i="2" a="1"/>
  <c r="E4150" i="2" s="1"/>
  <c r="E4140" i="2" a="1"/>
  <c r="E4140" i="2" s="1"/>
  <c r="E4156" i="2" a="1"/>
  <c r="E4156" i="2" s="1"/>
  <c r="E4149" i="2" a="1"/>
  <c r="E4149" i="2" s="1"/>
  <c r="E4152" i="2" a="1"/>
  <c r="E4152" i="2" s="1"/>
  <c r="E4139" i="2" a="1"/>
  <c r="E4139" i="2" s="1"/>
  <c r="E4151" i="2" a="1"/>
  <c r="E4151" i="2" s="1"/>
  <c r="E4147" i="2" a="1"/>
  <c r="E4147" i="2" s="1"/>
  <c r="E4142" i="2" a="1"/>
  <c r="E4142" i="2" s="1"/>
  <c r="E4155" i="2" a="1"/>
  <c r="E4155" i="2" s="1"/>
  <c r="E4141" i="2" a="1"/>
  <c r="E4141" i="2" s="1"/>
  <c r="E4154" i="2" a="1"/>
  <c r="E4154" i="2" s="1"/>
  <c r="E209" i="2" a="1"/>
  <c r="E209" i="2" s="1"/>
  <c r="E4352" i="2" a="1"/>
  <c r="E4352" i="2" s="1"/>
  <c r="E4360" i="2" a="1"/>
  <c r="E4360" i="2" s="1"/>
  <c r="E4362" i="2" a="1"/>
  <c r="E4362" i="2" s="1"/>
  <c r="E4346" i="2" a="1"/>
  <c r="E4346" i="2" s="1"/>
  <c r="E4359" i="2" a="1"/>
  <c r="E4359" i="2" s="1"/>
  <c r="E222" i="2" a="1"/>
  <c r="E222" i="2" s="1"/>
  <c r="E4628" i="2" a="1"/>
  <c r="E4628" i="2" s="1"/>
  <c r="E4634" i="2" a="1"/>
  <c r="E4634" i="2" s="1"/>
  <c r="E4617" i="2" a="1"/>
  <c r="E4617" i="2" s="1"/>
  <c r="E4623" i="2" a="1"/>
  <c r="E4623" i="2" s="1"/>
  <c r="E4620" i="2" a="1"/>
  <c r="E4620" i="2" s="1"/>
  <c r="E4616" i="2" a="1"/>
  <c r="E4616" i="2" s="1"/>
  <c r="E4630" i="2" a="1"/>
  <c r="E4630" i="2" s="1"/>
  <c r="E4626" i="2" a="1"/>
  <c r="E4626" i="2" s="1"/>
  <c r="E4618" i="2" a="1"/>
  <c r="E4618" i="2" s="1"/>
  <c r="E4614" i="2" a="1"/>
  <c r="E4614" i="2" s="1"/>
  <c r="E4625" i="2" a="1"/>
  <c r="E4625" i="2" s="1"/>
  <c r="E4624" i="2" a="1"/>
  <c r="E4624" i="2" s="1"/>
  <c r="E4619" i="2" a="1"/>
  <c r="E4619" i="2" s="1"/>
  <c r="E4627" i="2" a="1"/>
  <c r="E4627" i="2" s="1"/>
  <c r="E4631" i="2" a="1"/>
  <c r="E4631" i="2" s="1"/>
  <c r="E4903" i="2" a="1"/>
  <c r="E4903" i="2" s="1"/>
  <c r="E4893" i="2" a="1"/>
  <c r="E4893" i="2" s="1"/>
  <c r="E4901" i="2" a="1"/>
  <c r="E4901" i="2" s="1"/>
  <c r="E4887" i="2" a="1"/>
  <c r="E4887" i="2" s="1"/>
  <c r="E4900" i="2" a="1"/>
  <c r="E4900" i="2" s="1"/>
  <c r="E4886" i="2" a="1"/>
  <c r="E4886" i="2" s="1"/>
  <c r="E4889" i="2" a="1"/>
  <c r="E4889" i="2" s="1"/>
  <c r="E4902" i="2" a="1"/>
  <c r="E4902" i="2" s="1"/>
  <c r="E4898" i="2" a="1"/>
  <c r="E4898" i="2" s="1"/>
  <c r="E4894" i="2" a="1"/>
  <c r="E4894" i="2" s="1"/>
  <c r="E4897" i="2" a="1"/>
  <c r="E4897" i="2" s="1"/>
  <c r="E4892" i="2" a="1"/>
  <c r="E4892" i="2" s="1"/>
  <c r="E4896" i="2" a="1"/>
  <c r="E4896" i="2" s="1"/>
  <c r="E4895" i="2" a="1"/>
  <c r="E4895" i="2" s="1"/>
  <c r="E245" i="2" a="1"/>
  <c r="E245" i="2" s="1"/>
  <c r="E5648" i="2" a="1"/>
  <c r="E5648" i="2" s="1"/>
  <c r="E5639" i="2" a="1"/>
  <c r="E5639" i="2" s="1"/>
  <c r="E5637" i="2" a="1"/>
  <c r="E5637" i="2" s="1"/>
  <c r="E5651" i="2" a="1"/>
  <c r="E5651" i="2" s="1"/>
  <c r="E5636" i="2" a="1"/>
  <c r="E5636" i="2" s="1"/>
  <c r="E5649" i="2" a="1"/>
  <c r="E5649" i="2" s="1"/>
  <c r="E5644" i="2" a="1"/>
  <c r="E5644" i="2" s="1"/>
  <c r="E5647" i="2" a="1"/>
  <c r="E5647" i="2" s="1"/>
  <c r="E5634" i="2" a="1"/>
  <c r="E5634" i="2" s="1"/>
  <c r="E5645" i="2" a="1"/>
  <c r="E5645" i="2" s="1"/>
  <c r="E5640" i="2" a="1"/>
  <c r="E5640" i="2" s="1"/>
  <c r="E5638" i="2" a="1"/>
  <c r="E5638" i="2" s="1"/>
  <c r="E5642" i="2" a="1"/>
  <c r="E5642" i="2" s="1"/>
  <c r="E5641" i="2" a="1"/>
  <c r="E5641" i="2" s="1"/>
  <c r="E992" i="2" a="1"/>
  <c r="E992" i="2" s="1"/>
  <c r="E1000" i="2" a="1"/>
  <c r="E1000" i="2" s="1"/>
  <c r="E1008" i="2" a="1"/>
  <c r="E1008" i="2" s="1"/>
  <c r="E1244" i="2" a="1"/>
  <c r="E1244" i="2" s="1"/>
  <c r="E1252" i="2" a="1"/>
  <c r="E1252" i="2" s="1"/>
  <c r="E1260" i="2" a="1"/>
  <c r="E1260" i="2" s="1"/>
  <c r="E1268" i="2" a="1"/>
  <c r="E1268" i="2" s="1"/>
  <c r="E1288" i="2" a="1"/>
  <c r="E1288" i="2" s="1"/>
  <c r="E1296" i="2" a="1"/>
  <c r="E1296" i="2" s="1"/>
  <c r="E1396" i="2" a="1"/>
  <c r="E1396" i="2" s="1"/>
  <c r="E1404" i="2" a="1"/>
  <c r="E1404" i="2" s="1"/>
  <c r="E1412" i="2" a="1"/>
  <c r="E1412" i="2" s="1"/>
  <c r="E1432" i="2" a="1"/>
  <c r="E1432" i="2" s="1"/>
  <c r="E1436" i="2" a="1"/>
  <c r="E1436" i="2" s="1"/>
  <c r="E1652" i="2" a="1"/>
  <c r="E1652" i="2" s="1"/>
  <c r="E1677" i="2" a="1"/>
  <c r="E1677" i="2" s="1"/>
  <c r="E1754" i="2" a="1"/>
  <c r="E1754" i="2" s="1"/>
  <c r="E1785" i="2" a="1"/>
  <c r="E1785" i="2" s="1"/>
  <c r="E1790" i="2" a="1"/>
  <c r="E1790" i="2" s="1"/>
  <c r="E1132" i="2" a="1"/>
  <c r="E1132" i="2" s="1"/>
  <c r="E1114" i="2" a="1"/>
  <c r="E1114" i="2" s="1"/>
  <c r="E1123" i="2" a="1"/>
  <c r="E1123" i="2" s="1"/>
  <c r="E88" i="2" a="1"/>
  <c r="E88" i="2" s="1"/>
  <c r="E1852" i="2" a="1"/>
  <c r="E1852" i="2" s="1"/>
  <c r="E1855" i="2" a="1"/>
  <c r="E1855" i="2" s="1"/>
  <c r="E1862" i="2" a="1"/>
  <c r="E1862" i="2" s="1"/>
  <c r="E1858" i="2" a="1"/>
  <c r="E1858" i="2" s="1"/>
  <c r="E1865" i="2" a="1"/>
  <c r="E1865" i="2" s="1"/>
  <c r="E1854" i="2" a="1"/>
  <c r="E1854" i="2" s="1"/>
  <c r="E1861" i="2" a="1"/>
  <c r="E1861" i="2" s="1"/>
  <c r="E1864" i="2" a="1"/>
  <c r="E1864" i="2" s="1"/>
  <c r="E1867" i="2" a="1"/>
  <c r="E1867" i="2" s="1"/>
  <c r="E1863" i="2" a="1"/>
  <c r="E1863" i="2" s="1"/>
  <c r="E1856" i="2" a="1"/>
  <c r="E1856" i="2" s="1"/>
  <c r="E111" i="2" a="1"/>
  <c r="E111" i="2" s="1"/>
  <c r="E124" i="2" a="1"/>
  <c r="E124" i="2" s="1"/>
  <c r="E2596" i="2" a="1"/>
  <c r="E2596" i="2" s="1"/>
  <c r="E2603" i="2" a="1"/>
  <c r="E2603" i="2" s="1"/>
  <c r="E2610" i="2" a="1"/>
  <c r="E2610" i="2" s="1"/>
  <c r="E2599" i="2" a="1"/>
  <c r="E2599" i="2" s="1"/>
  <c r="E2606" i="2" a="1"/>
  <c r="E2606" i="2" s="1"/>
  <c r="E2595" i="2" a="1"/>
  <c r="E2595" i="2" s="1"/>
  <c r="E2598" i="2" a="1"/>
  <c r="E2598" i="2" s="1"/>
  <c r="E2605" i="2" a="1"/>
  <c r="E2605" i="2" s="1"/>
  <c r="E2601" i="2" a="1"/>
  <c r="E2601" i="2" s="1"/>
  <c r="E2594" i="2" a="1"/>
  <c r="E2594" i="2" s="1"/>
  <c r="E2604" i="2" a="1"/>
  <c r="E2604" i="2" s="1"/>
  <c r="E2597" i="2" a="1"/>
  <c r="E2597" i="2" s="1"/>
  <c r="E2593" i="2" a="1"/>
  <c r="E2593" i="2" s="1"/>
  <c r="E2611" i="2" a="1"/>
  <c r="E2611" i="2" s="1"/>
  <c r="E2607" i="2" a="1"/>
  <c r="E2607" i="2" s="1"/>
  <c r="E2600" i="2" a="1"/>
  <c r="E2600" i="2" s="1"/>
  <c r="E160" i="2" a="1"/>
  <c r="E160" i="2" s="1"/>
  <c r="E3345" i="2" a="1"/>
  <c r="E3345" i="2" s="1"/>
  <c r="E3335" i="2" a="1"/>
  <c r="E3335" i="2" s="1"/>
  <c r="E3348" i="2" a="1"/>
  <c r="E3348" i="2" s="1"/>
  <c r="E3344" i="2" a="1"/>
  <c r="E3344" i="2" s="1"/>
  <c r="E3347" i="2" a="1"/>
  <c r="E3347" i="2" s="1"/>
  <c r="E3334" i="2" a="1"/>
  <c r="E3334" i="2" s="1"/>
  <c r="E3350" i="2" a="1"/>
  <c r="E3350" i="2" s="1"/>
  <c r="E3337" i="2" a="1"/>
  <c r="E3337" i="2" s="1"/>
  <c r="E3353" i="2" a="1"/>
  <c r="E3353" i="2" s="1"/>
  <c r="E3343" i="2" a="1"/>
  <c r="E3343" i="2" s="1"/>
  <c r="E3346" i="2" a="1"/>
  <c r="E3346" i="2" s="1"/>
  <c r="E3349" i="2" a="1"/>
  <c r="E3349" i="2" s="1"/>
  <c r="E3336" i="2" a="1"/>
  <c r="E3336" i="2" s="1"/>
  <c r="E3339" i="2" a="1"/>
  <c r="E3339" i="2" s="1"/>
  <c r="E3342" i="2" a="1"/>
  <c r="E3342" i="2" s="1"/>
  <c r="E3351" i="2" a="1"/>
  <c r="E3351" i="2" s="1"/>
  <c r="E3341" i="2" a="1"/>
  <c r="E3341" i="2" s="1"/>
  <c r="E183" i="2" a="1"/>
  <c r="E183" i="2" s="1"/>
  <c r="E196" i="2" a="1"/>
  <c r="E196" i="2" s="1"/>
  <c r="E4082" i="2" a="1"/>
  <c r="E4082" i="2" s="1"/>
  <c r="E4088" i="2" a="1"/>
  <c r="E4088" i="2" s="1"/>
  <c r="E4081" i="2" a="1"/>
  <c r="E4081" i="2" s="1"/>
  <c r="E4094" i="2" a="1"/>
  <c r="E4094" i="2" s="1"/>
  <c r="E4083" i="2" a="1"/>
  <c r="E4083" i="2" s="1"/>
  <c r="E4097" i="2" a="1"/>
  <c r="E4097" i="2" s="1"/>
  <c r="E4090" i="2" a="1"/>
  <c r="E4090" i="2" s="1"/>
  <c r="E4079" i="2" a="1"/>
  <c r="E4079" i="2" s="1"/>
  <c r="E4096" i="2" a="1"/>
  <c r="E4096" i="2" s="1"/>
  <c r="E4091" i="2" a="1"/>
  <c r="E4091" i="2" s="1"/>
  <c r="E4085" i="2" a="1"/>
  <c r="E4085" i="2" s="1"/>
  <c r="E4080" i="2" a="1"/>
  <c r="E4080" i="2" s="1"/>
  <c r="E4089" i="2" a="1"/>
  <c r="E4089" i="2" s="1"/>
  <c r="E4084" i="2" a="1"/>
  <c r="E4084" i="2" s="1"/>
  <c r="E4086" i="2" a="1"/>
  <c r="E4086" i="2" s="1"/>
  <c r="E219" i="2" a="1"/>
  <c r="E219" i="2" s="1"/>
  <c r="E232" i="2" a="1"/>
  <c r="E232" i="2" s="1"/>
  <c r="E4831" i="2" a="1"/>
  <c r="E4831" i="2" s="1"/>
  <c r="E4833" i="2" a="1"/>
  <c r="E4833" i="2" s="1"/>
  <c r="E4839" i="2" a="1"/>
  <c r="E4839" i="2" s="1"/>
  <c r="E4842" i="2" a="1"/>
  <c r="E4842" i="2" s="1"/>
  <c r="E4832" i="2" a="1"/>
  <c r="E4832" i="2" s="1"/>
  <c r="E4838" i="2" a="1"/>
  <c r="E4838" i="2" s="1"/>
  <c r="E4828" i="2" a="1"/>
  <c r="E4828" i="2" s="1"/>
  <c r="E4834" i="2" a="1"/>
  <c r="E4834" i="2" s="1"/>
  <c r="E4826" i="2" a="1"/>
  <c r="E4826" i="2" s="1"/>
  <c r="E4825" i="2" a="1"/>
  <c r="E4825" i="2" s="1"/>
  <c r="E4841" i="2" a="1"/>
  <c r="E4841" i="2" s="1"/>
  <c r="E4837" i="2" a="1"/>
  <c r="E4837" i="2" s="1"/>
  <c r="E4830" i="2" a="1"/>
  <c r="E4830" i="2" s="1"/>
  <c r="E4835" i="2" a="1"/>
  <c r="E4835" i="2" s="1"/>
  <c r="E4840" i="2" a="1"/>
  <c r="E4840" i="2" s="1"/>
  <c r="E4823" i="2" a="1"/>
  <c r="E4823" i="2" s="1"/>
  <c r="E4827" i="2" a="1"/>
  <c r="E4827" i="2" s="1"/>
  <c r="E268" i="2" a="1"/>
  <c r="E268" i="2" s="1"/>
  <c r="E5586" i="2" a="1"/>
  <c r="E5586" i="2" s="1"/>
  <c r="E5576" i="2" a="1"/>
  <c r="E5576" i="2" s="1"/>
  <c r="E5580" i="2" a="1"/>
  <c r="E5580" i="2" s="1"/>
  <c r="E5589" i="2" a="1"/>
  <c r="E5589" i="2" s="1"/>
  <c r="E5582" i="2" a="1"/>
  <c r="E5582" i="2" s="1"/>
  <c r="E5588" i="2" a="1"/>
  <c r="E5588" i="2" s="1"/>
  <c r="E5584" i="2" a="1"/>
  <c r="E5584" i="2" s="1"/>
  <c r="E5592" i="2" a="1"/>
  <c r="E5592" i="2" s="1"/>
  <c r="E5574" i="2" a="1"/>
  <c r="E5574" i="2" s="1"/>
  <c r="E5587" i="2" a="1"/>
  <c r="E5587" i="2" s="1"/>
  <c r="E5577" i="2" a="1"/>
  <c r="E5577" i="2" s="1"/>
  <c r="E5591" i="2" a="1"/>
  <c r="E5591" i="2" s="1"/>
  <c r="E5579" i="2" a="1"/>
  <c r="E5579" i="2" s="1"/>
  <c r="E5578" i="2" a="1"/>
  <c r="E5578" i="2" s="1"/>
  <c r="E5590" i="2" a="1"/>
  <c r="E5590" i="2" s="1"/>
  <c r="E5585" i="2" a="1"/>
  <c r="E5585" i="2" s="1"/>
  <c r="E996" i="2" a="1"/>
  <c r="E996" i="2" s="1"/>
  <c r="E1120" i="2" a="1"/>
  <c r="E1120" i="2" s="1"/>
  <c r="E1128" i="2" a="1"/>
  <c r="E1128" i="2" s="1"/>
  <c r="E1248" i="2" a="1"/>
  <c r="E1248" i="2" s="1"/>
  <c r="E1256" i="2" a="1"/>
  <c r="E1256" i="2" s="1"/>
  <c r="E1264" i="2" a="1"/>
  <c r="E1264" i="2" s="1"/>
  <c r="E1284" i="2" a="1"/>
  <c r="E1284" i="2" s="1"/>
  <c r="E1292" i="2" a="1"/>
  <c r="E1292" i="2" s="1"/>
  <c r="E1408" i="2" a="1"/>
  <c r="E1408" i="2" s="1"/>
  <c r="E1416" i="2" a="1"/>
  <c r="E1416" i="2" s="1"/>
  <c r="E1428" i="2" a="1"/>
  <c r="E1428" i="2" s="1"/>
  <c r="E1499" i="2" a="1"/>
  <c r="E1499" i="2" s="1"/>
  <c r="E1508" i="2" a="1"/>
  <c r="E1508" i="2" s="1"/>
  <c r="E1517" i="2" a="1"/>
  <c r="E1517" i="2" s="1"/>
  <c r="E1526" i="2" a="1"/>
  <c r="E1526" i="2" s="1"/>
  <c r="E1544" i="2" a="1"/>
  <c r="E1544" i="2" s="1"/>
  <c r="E1553" i="2" a="1"/>
  <c r="E1553" i="2" s="1"/>
  <c r="E1571" i="2" a="1"/>
  <c r="E1571" i="2" s="1"/>
  <c r="E1580" i="2" a="1"/>
  <c r="E1580" i="2" s="1"/>
  <c r="E1607" i="2" a="1"/>
  <c r="E1607" i="2" s="1"/>
  <c r="E1616" i="2" a="1"/>
  <c r="E1616" i="2" s="1"/>
  <c r="E1667" i="2" a="1"/>
  <c r="E1667" i="2" s="1"/>
  <c r="E1734" i="2" a="1"/>
  <c r="E1734" i="2" s="1"/>
  <c r="E1770" i="2" a="1"/>
  <c r="E1770" i="2" s="1"/>
  <c r="E1775" i="2" a="1"/>
  <c r="E1775" i="2" s="1"/>
  <c r="E1835" i="2" a="1"/>
  <c r="E1835" i="2" s="1"/>
  <c r="E1842" i="2" a="1"/>
  <c r="E1842" i="2" s="1"/>
  <c r="E1258" i="2" a="1"/>
  <c r="E1258" i="2" s="1"/>
  <c r="E1267" i="2" a="1"/>
  <c r="E1267" i="2" s="1"/>
  <c r="E1528" i="2" a="1"/>
  <c r="E1528" i="2" s="1"/>
  <c r="E1534" i="2" a="1"/>
  <c r="E1534" i="2" s="1"/>
  <c r="E1519" i="2" a="1"/>
  <c r="E1519" i="2" s="1"/>
  <c r="E1525" i="2" a="1"/>
  <c r="E1525" i="2" s="1"/>
  <c r="E1798" i="2" a="1"/>
  <c r="E1798" i="2" s="1"/>
  <c r="E1801" i="2" a="1"/>
  <c r="E1801" i="2" s="1"/>
  <c r="E1804" i="2" a="1"/>
  <c r="E1804" i="2" s="1"/>
  <c r="E1789" i="2" a="1"/>
  <c r="E1789" i="2" s="1"/>
  <c r="E1795" i="2" a="1"/>
  <c r="E1795" i="2" s="1"/>
  <c r="E95" i="2" a="1"/>
  <c r="E95" i="2" s="1"/>
  <c r="E1996" i="2" a="1"/>
  <c r="E1996" i="2" s="1"/>
  <c r="E2003" i="2" a="1"/>
  <c r="E2003" i="2" s="1"/>
  <c r="E1999" i="2" a="1"/>
  <c r="E1999" i="2" s="1"/>
  <c r="E2006" i="2" a="1"/>
  <c r="E2006" i="2" s="1"/>
  <c r="E1995" i="2" a="1"/>
  <c r="E1995" i="2" s="1"/>
  <c r="E1988" i="2" a="1"/>
  <c r="E1988" i="2" s="1"/>
  <c r="E2002" i="2" a="1"/>
  <c r="E2002" i="2" s="1"/>
  <c r="E1998" i="2" a="1"/>
  <c r="E1998" i="2" s="1"/>
  <c r="E2005" i="2" a="1"/>
  <c r="E2005" i="2" s="1"/>
  <c r="E1987" i="2" a="1"/>
  <c r="E1987" i="2" s="1"/>
  <c r="E2001" i="2" a="1"/>
  <c r="E2001" i="2" s="1"/>
  <c r="E1994" i="2" a="1"/>
  <c r="E1994" i="2" s="1"/>
  <c r="E2004" i="2" a="1"/>
  <c r="E2004" i="2" s="1"/>
  <c r="E1997" i="2" a="1"/>
  <c r="E1997" i="2" s="1"/>
  <c r="E1993" i="2" a="1"/>
  <c r="E1993" i="2" s="1"/>
  <c r="E2007" i="2" a="1"/>
  <c r="E2007" i="2" s="1"/>
  <c r="E2000" i="2" a="1"/>
  <c r="E2000" i="2" s="1"/>
  <c r="E1989" i="2" a="1"/>
  <c r="E1989" i="2" s="1"/>
  <c r="E2273" i="2" a="1"/>
  <c r="E2273" i="2" s="1"/>
  <c r="E2262" i="2" a="1"/>
  <c r="E2262" i="2" s="1"/>
  <c r="E2269" i="2" a="1"/>
  <c r="E2269" i="2" s="1"/>
  <c r="E2276" i="2" a="1"/>
  <c r="E2276" i="2" s="1"/>
  <c r="E2272" i="2" a="1"/>
  <c r="E2272" i="2" s="1"/>
  <c r="E2279" i="2" a="1"/>
  <c r="E2279" i="2" s="1"/>
  <c r="E2268" i="2" a="1"/>
  <c r="E2268" i="2" s="1"/>
  <c r="E2261" i="2" a="1"/>
  <c r="E2261" i="2" s="1"/>
  <c r="E2275" i="2" a="1"/>
  <c r="E2275" i="2" s="1"/>
  <c r="E2271" i="2" a="1"/>
  <c r="E2271" i="2" s="1"/>
  <c r="E2278" i="2" a="1"/>
  <c r="E2278" i="2" s="1"/>
  <c r="E2260" i="2" a="1"/>
  <c r="E2260" i="2" s="1"/>
  <c r="E2274" i="2" a="1"/>
  <c r="E2274" i="2" s="1"/>
  <c r="E2267" i="2" a="1"/>
  <c r="E2267" i="2" s="1"/>
  <c r="E2277" i="2" a="1"/>
  <c r="E2277" i="2" s="1"/>
  <c r="E2270" i="2" a="1"/>
  <c r="E2270" i="2" s="1"/>
  <c r="E2259" i="2" a="1"/>
  <c r="E2259" i="2" s="1"/>
  <c r="E2542" i="2" a="1"/>
  <c r="E2542" i="2" s="1"/>
  <c r="E2538" i="2" a="1"/>
  <c r="E2538" i="2" s="1"/>
  <c r="E2531" i="2" a="1"/>
  <c r="E2531" i="2" s="1"/>
  <c r="E2527" i="2" a="1"/>
  <c r="E2527" i="2" s="1"/>
  <c r="E2541" i="2" a="1"/>
  <c r="E2541" i="2" s="1"/>
  <c r="E2534" i="2" a="1"/>
  <c r="E2534" i="2" s="1"/>
  <c r="E2548" i="2" a="1"/>
  <c r="E2548" i="2" s="1"/>
  <c r="E2544" i="2" a="1"/>
  <c r="E2544" i="2" s="1"/>
  <c r="E2537" i="2" a="1"/>
  <c r="E2537" i="2" s="1"/>
  <c r="E2533" i="2" a="1"/>
  <c r="E2533" i="2" s="1"/>
  <c r="E2547" i="2" a="1"/>
  <c r="E2547" i="2" s="1"/>
  <c r="E2540" i="2" a="1"/>
  <c r="E2540" i="2" s="1"/>
  <c r="E2529" i="2" a="1"/>
  <c r="E2529" i="2" s="1"/>
  <c r="E2543" i="2" a="1"/>
  <c r="E2543" i="2" s="1"/>
  <c r="E2532" i="2" a="1"/>
  <c r="E2532" i="2" s="1"/>
  <c r="E2539" i="2" a="1"/>
  <c r="E2539" i="2" s="1"/>
  <c r="E2546" i="2" a="1"/>
  <c r="E2546" i="2" s="1"/>
  <c r="E2528" i="2" a="1"/>
  <c r="E2528" i="2" s="1"/>
  <c r="E131" i="2" a="1"/>
  <c r="E131" i="2" s="1"/>
  <c r="E2744" i="2" a="1"/>
  <c r="E2744" i="2" s="1"/>
  <c r="E2747" i="2" a="1"/>
  <c r="E2747" i="2" s="1"/>
  <c r="E2734" i="2" a="1"/>
  <c r="E2734" i="2" s="1"/>
  <c r="E2750" i="2" a="1"/>
  <c r="E2750" i="2" s="1"/>
  <c r="E2740" i="2" a="1"/>
  <c r="E2740" i="2" s="1"/>
  <c r="E2743" i="2" a="1"/>
  <c r="E2743" i="2" s="1"/>
  <c r="E2746" i="2" a="1"/>
  <c r="E2746" i="2" s="1"/>
  <c r="E2733" i="2" a="1"/>
  <c r="E2733" i="2" s="1"/>
  <c r="E2736" i="2" a="1"/>
  <c r="E2736" i="2" s="1"/>
  <c r="E2739" i="2" a="1"/>
  <c r="E2739" i="2" s="1"/>
  <c r="E2742" i="2" a="1"/>
  <c r="E2742" i="2" s="1"/>
  <c r="E2745" i="2" a="1"/>
  <c r="E2745" i="2" s="1"/>
  <c r="E2735" i="2" a="1"/>
  <c r="E2735" i="2" s="1"/>
  <c r="E2748" i="2" a="1"/>
  <c r="E2748" i="2" s="1"/>
  <c r="E2751" i="2" a="1"/>
  <c r="E2751" i="2" s="1"/>
  <c r="E2741" i="2" a="1"/>
  <c r="E2741" i="2" s="1"/>
  <c r="E3021" i="2" a="1"/>
  <c r="E3021" i="2" s="1"/>
  <c r="E3011" i="2" a="1"/>
  <c r="E3011" i="2" s="1"/>
  <c r="E3007" i="2" a="1"/>
  <c r="E3007" i="2" s="1"/>
  <c r="E3013" i="2" a="1"/>
  <c r="E3013" i="2" s="1"/>
  <c r="E3016" i="2" a="1"/>
  <c r="E3016" i="2" s="1"/>
  <c r="E3003" i="2" a="1"/>
  <c r="E3003" i="2" s="1"/>
  <c r="E3019" i="2" a="1"/>
  <c r="E3019" i="2" s="1"/>
  <c r="E3006" i="2" a="1"/>
  <c r="E3006" i="2" s="1"/>
  <c r="E3009" i="2" a="1"/>
  <c r="E3009" i="2" s="1"/>
  <c r="E3012" i="2" a="1"/>
  <c r="E3012" i="2" s="1"/>
  <c r="E3002" i="2" a="1"/>
  <c r="E3002" i="2" s="1"/>
  <c r="E3015" i="2" a="1"/>
  <c r="E3015" i="2" s="1"/>
  <c r="E3018" i="2" a="1"/>
  <c r="E3018" i="2" s="1"/>
  <c r="E3008" i="2" a="1"/>
  <c r="E3008" i="2" s="1"/>
  <c r="E3010" i="2" a="1"/>
  <c r="E3010" i="2" s="1"/>
  <c r="E3004" i="2" a="1"/>
  <c r="E3004" i="2" s="1"/>
  <c r="E3014" i="2" a="1"/>
  <c r="E3014" i="2" s="1"/>
  <c r="E3001" i="2" a="1"/>
  <c r="E3001" i="2" s="1"/>
  <c r="E3286" i="2" a="1"/>
  <c r="E3286" i="2" s="1"/>
  <c r="E3273" i="2" a="1"/>
  <c r="E3273" i="2" s="1"/>
  <c r="E3289" i="2" a="1"/>
  <c r="E3289" i="2" s="1"/>
  <c r="E3276" i="2" a="1"/>
  <c r="E3276" i="2" s="1"/>
  <c r="E3272" i="2" a="1"/>
  <c r="E3272" i="2" s="1"/>
  <c r="E3288" i="2" a="1"/>
  <c r="E3288" i="2" s="1"/>
  <c r="E3278" i="2" a="1"/>
  <c r="E3278" i="2" s="1"/>
  <c r="E3291" i="2" a="1"/>
  <c r="E3291" i="2" s="1"/>
  <c r="E3281" i="2" a="1"/>
  <c r="E3281" i="2" s="1"/>
  <c r="E3284" i="2" a="1"/>
  <c r="E3284" i="2" s="1"/>
  <c r="E3287" i="2" a="1"/>
  <c r="E3287" i="2" s="1"/>
  <c r="E3274" i="2" a="1"/>
  <c r="E3274" i="2" s="1"/>
  <c r="E3290" i="2" a="1"/>
  <c r="E3290" i="2" s="1"/>
  <c r="E3277" i="2" a="1"/>
  <c r="E3277" i="2" s="1"/>
  <c r="E3283" i="2" a="1"/>
  <c r="E3283" i="2" s="1"/>
  <c r="E3270" i="2" a="1"/>
  <c r="E3270" i="2" s="1"/>
  <c r="E3275" i="2" a="1"/>
  <c r="E3275" i="2" s="1"/>
  <c r="E3292" i="2" a="1"/>
  <c r="E3292" i="2" s="1"/>
  <c r="E3285" i="2" a="1"/>
  <c r="E3285" i="2" s="1"/>
  <c r="E3279" i="2" a="1"/>
  <c r="E3279" i="2" s="1"/>
  <c r="E3487" i="2" a="1"/>
  <c r="E3487" i="2" s="1"/>
  <c r="E3492" i="2" a="1"/>
  <c r="E3492" i="2" s="1"/>
  <c r="E3485" i="2" a="1"/>
  <c r="E3485" i="2" s="1"/>
  <c r="E3495" i="2" a="1"/>
  <c r="E3495" i="2" s="1"/>
  <c r="E3498" i="2" a="1"/>
  <c r="E3498" i="2" s="1"/>
  <c r="E3491" i="2" a="1"/>
  <c r="E3491" i="2" s="1"/>
  <c r="E3494" i="2" a="1"/>
  <c r="E3494" i="2" s="1"/>
  <c r="E3484" i="2" a="1"/>
  <c r="E3484" i="2" s="1"/>
  <c r="E3497" i="2" a="1"/>
  <c r="E3497" i="2" s="1"/>
  <c r="E3480" i="2" a="1"/>
  <c r="E3480" i="2" s="1"/>
  <c r="E3483" i="2" a="1"/>
  <c r="E3483" i="2" s="1"/>
  <c r="E3493" i="2" a="1"/>
  <c r="E3493" i="2" s="1"/>
  <c r="E3496" i="2" a="1"/>
  <c r="E3496" i="2" s="1"/>
  <c r="E3486" i="2" a="1"/>
  <c r="E3486" i="2" s="1"/>
  <c r="E3482" i="2" a="1"/>
  <c r="E3482" i="2" s="1"/>
  <c r="E3489" i="2" a="1"/>
  <c r="E3489" i="2" s="1"/>
  <c r="E3481" i="2" a="1"/>
  <c r="E3481" i="2" s="1"/>
  <c r="E3488" i="2" a="1"/>
  <c r="E3488" i="2" s="1"/>
  <c r="E3758" i="2" a="1"/>
  <c r="E3758" i="2" s="1"/>
  <c r="E3764" i="2" a="1"/>
  <c r="E3764" i="2" s="1"/>
  <c r="E3746" i="2" a="1"/>
  <c r="E3746" i="2" s="1"/>
  <c r="E3763" i="2" a="1"/>
  <c r="E3763" i="2" s="1"/>
  <c r="E3752" i="2" a="1"/>
  <c r="E3752" i="2" s="1"/>
  <c r="E3759" i="2" a="1"/>
  <c r="E3759" i="2" s="1"/>
  <c r="E3753" i="2" a="1"/>
  <c r="E3753" i="2" s="1"/>
  <c r="E3748" i="2" a="1"/>
  <c r="E3748" i="2" s="1"/>
  <c r="E3756" i="2" a="1"/>
  <c r="E3756" i="2" s="1"/>
  <c r="E3765" i="2" a="1"/>
  <c r="E3765" i="2" s="1"/>
  <c r="E3760" i="2" a="1"/>
  <c r="E3760" i="2" s="1"/>
  <c r="E3755" i="2" a="1"/>
  <c r="E3755" i="2" s="1"/>
  <c r="E3747" i="2" a="1"/>
  <c r="E3747" i="2" s="1"/>
  <c r="E3750" i="2" a="1"/>
  <c r="E3750" i="2" s="1"/>
  <c r="E3754" i="2" a="1"/>
  <c r="E3754" i="2" s="1"/>
  <c r="E3749" i="2" a="1"/>
  <c r="E3749" i="2" s="1"/>
  <c r="E3766" i="2" a="1"/>
  <c r="E3766" i="2" s="1"/>
  <c r="E4028" i="2" a="1"/>
  <c r="E4028" i="2" s="1"/>
  <c r="E4021" i="2" a="1"/>
  <c r="E4021" i="2" s="1"/>
  <c r="E4034" i="2" a="1"/>
  <c r="E4034" i="2" s="1"/>
  <c r="E4027" i="2" a="1"/>
  <c r="E4027" i="2" s="1"/>
  <c r="E4016" i="2" a="1"/>
  <c r="E4016" i="2" s="1"/>
  <c r="E4022" i="2" a="1"/>
  <c r="E4022" i="2" s="1"/>
  <c r="E4015" i="2" a="1"/>
  <c r="E4015" i="2" s="1"/>
  <c r="E4029" i="2" a="1"/>
  <c r="E4029" i="2" s="1"/>
  <c r="E4025" i="2" a="1"/>
  <c r="E4025" i="2" s="1"/>
  <c r="E4024" i="2" a="1"/>
  <c r="E4024" i="2" s="1"/>
  <c r="E4019" i="2" a="1"/>
  <c r="E4019" i="2" s="1"/>
  <c r="E4023" i="2" a="1"/>
  <c r="E4023" i="2" s="1"/>
  <c r="E4013" i="2" a="1"/>
  <c r="E4013" i="2" s="1"/>
  <c r="E4032" i="2" a="1"/>
  <c r="E4032" i="2" s="1"/>
  <c r="E4031" i="2" a="1"/>
  <c r="E4031" i="2" s="1"/>
  <c r="E4026" i="2" a="1"/>
  <c r="E4026" i="2" s="1"/>
  <c r="E4030" i="2" a="1"/>
  <c r="E4030" i="2" s="1"/>
  <c r="E4020" i="2" a="1"/>
  <c r="E4020" i="2" s="1"/>
  <c r="E4014" i="2" a="1"/>
  <c r="E4014" i="2" s="1"/>
  <c r="E4233" i="2" a="1"/>
  <c r="E4233" i="2" s="1"/>
  <c r="E4220" i="2" a="1"/>
  <c r="E4220" i="2" s="1"/>
  <c r="E4232" i="2" a="1"/>
  <c r="E4232" i="2" s="1"/>
  <c r="E4219" i="2" a="1"/>
  <c r="E4219" i="2" s="1"/>
  <c r="E4228" i="2" a="1"/>
  <c r="E4228" i="2" s="1"/>
  <c r="E4235" i="2" a="1"/>
  <c r="E4235" i="2" s="1"/>
  <c r="E4234" i="2" a="1"/>
  <c r="E4234" i="2" s="1"/>
  <c r="E4230" i="2" a="1"/>
  <c r="E4230" i="2" s="1"/>
  <c r="E4223" i="2" a="1"/>
  <c r="E4223" i="2" s="1"/>
  <c r="E4238" i="2" a="1"/>
  <c r="E4238" i="2" s="1"/>
  <c r="E4227" i="2" a="1"/>
  <c r="E4227" i="2" s="1"/>
  <c r="E4236" i="2" a="1"/>
  <c r="E4236" i="2" s="1"/>
  <c r="E4222" i="2" a="1"/>
  <c r="E4222" i="2" s="1"/>
  <c r="E4231" i="2" a="1"/>
  <c r="E4231" i="2" s="1"/>
  <c r="E4226" i="2" a="1"/>
  <c r="E4226" i="2" s="1"/>
  <c r="E4239" i="2" a="1"/>
  <c r="E4239" i="2" s="1"/>
  <c r="E4225" i="2" a="1"/>
  <c r="E4225" i="2" s="1"/>
  <c r="E4229" i="2" a="1"/>
  <c r="E4229" i="2" s="1"/>
  <c r="E4502" i="2" a="1"/>
  <c r="E4502" i="2" s="1"/>
  <c r="E4489" i="2" a="1"/>
  <c r="E4489" i="2" s="1"/>
  <c r="E4495" i="2" a="1"/>
  <c r="E4495" i="2" s="1"/>
  <c r="E4507" i="2" a="1"/>
  <c r="E4507" i="2" s="1"/>
  <c r="E4497" i="2" a="1"/>
  <c r="E4497" i="2" s="1"/>
  <c r="E4503" i="2" a="1"/>
  <c r="E4503" i="2" s="1"/>
  <c r="E4492" i="2" a="1"/>
  <c r="E4492" i="2" s="1"/>
  <c r="E4509" i="2" a="1"/>
  <c r="E4509" i="2" s="1"/>
  <c r="E4493" i="2" a="1"/>
  <c r="E4493" i="2" s="1"/>
  <c r="E4504" i="2" a="1"/>
  <c r="E4504" i="2" s="1"/>
  <c r="E4500" i="2" a="1"/>
  <c r="E4500" i="2" s="1"/>
  <c r="E4506" i="2" a="1"/>
  <c r="E4506" i="2" s="1"/>
  <c r="E4496" i="2" a="1"/>
  <c r="E4496" i="2" s="1"/>
  <c r="E4505" i="2" a="1"/>
  <c r="E4505" i="2" s="1"/>
  <c r="E4499" i="2" a="1"/>
  <c r="E4499" i="2" s="1"/>
  <c r="E4494" i="2" a="1"/>
  <c r="E4494" i="2" s="1"/>
  <c r="E4498" i="2" a="1"/>
  <c r="E4498" i="2" s="1"/>
  <c r="E4491" i="2" a="1"/>
  <c r="E4491" i="2" s="1"/>
  <c r="E4759" i="2" a="1"/>
  <c r="E4759" i="2" s="1"/>
  <c r="E4778" i="2" a="1"/>
  <c r="E4778" i="2" s="1"/>
  <c r="E4761" i="2" a="1"/>
  <c r="E4761" i="2" s="1"/>
  <c r="E4767" i="2" a="1"/>
  <c r="E4767" i="2" s="1"/>
  <c r="E4770" i="2" a="1"/>
  <c r="E4770" i="2" s="1"/>
  <c r="E4760" i="2" a="1"/>
  <c r="E4760" i="2" s="1"/>
  <c r="E4773" i="2" a="1"/>
  <c r="E4773" i="2" s="1"/>
  <c r="E4766" i="2" a="1"/>
  <c r="E4766" i="2" s="1"/>
  <c r="E4779" i="2" a="1"/>
  <c r="E4779" i="2" s="1"/>
  <c r="E4775" i="2" a="1"/>
  <c r="E4775" i="2" s="1"/>
  <c r="E4781" i="2" a="1"/>
  <c r="E4781" i="2" s="1"/>
  <c r="E4769" i="2" a="1"/>
  <c r="E4769" i="2" s="1"/>
  <c r="E4765" i="2" a="1"/>
  <c r="E4765" i="2" s="1"/>
  <c r="E4776" i="2" a="1"/>
  <c r="E4776" i="2" s="1"/>
  <c r="E4780" i="2" a="1"/>
  <c r="E4780" i="2" s="1"/>
  <c r="E4768" i="2" a="1"/>
  <c r="E4768" i="2" s="1"/>
  <c r="E4774" i="2" a="1"/>
  <c r="E4774" i="2" s="1"/>
  <c r="E4763" i="2" a="1"/>
  <c r="E4763" i="2" s="1"/>
  <c r="E4762" i="2" a="1"/>
  <c r="E4762" i="2" s="1"/>
  <c r="E239" i="2" a="1"/>
  <c r="E239" i="2" s="1"/>
  <c r="E5240" i="2" a="1"/>
  <c r="E5240" i="2" s="1"/>
  <c r="E5241" i="2" a="1"/>
  <c r="E5241" i="2" s="1"/>
  <c r="E5247" i="2" a="1"/>
  <c r="E5247" i="2" s="1"/>
  <c r="E5237" i="2" a="1"/>
  <c r="E5237" i="2" s="1"/>
  <c r="E5246" i="2" a="1"/>
  <c r="E5246" i="2" s="1"/>
  <c r="E5248" i="2" a="1"/>
  <c r="E5248" i="2" s="1"/>
  <c r="E5243" i="2" a="1"/>
  <c r="E5243" i="2" s="1"/>
  <c r="E5238" i="2" a="1"/>
  <c r="E5238" i="2" s="1"/>
  <c r="E5258" i="2" a="1"/>
  <c r="E5258" i="2" s="1"/>
  <c r="E5254" i="2" a="1"/>
  <c r="E5254" i="2" s="1"/>
  <c r="E5257" i="2" a="1"/>
  <c r="E5257" i="2" s="1"/>
  <c r="E5245" i="2" a="1"/>
  <c r="E5245" i="2" s="1"/>
  <c r="E5236" i="2" a="1"/>
  <c r="E5236" i="2" s="1"/>
  <c r="E5242" i="2" a="1"/>
  <c r="E5242" i="2" s="1"/>
  <c r="E5256" i="2" a="1"/>
  <c r="E5256" i="2" s="1"/>
  <c r="E5251" i="2" a="1"/>
  <c r="E5251" i="2" s="1"/>
  <c r="E5255" i="2" a="1"/>
  <c r="E5255" i="2" s="1"/>
  <c r="E5244" i="2" a="1"/>
  <c r="E5244" i="2" s="1"/>
  <c r="E5239" i="2" a="1"/>
  <c r="E5239" i="2" s="1"/>
  <c r="E5527" i="2" a="1"/>
  <c r="E5527" i="2" s="1"/>
  <c r="E5524" i="2" a="1"/>
  <c r="E5524" i="2" s="1"/>
  <c r="E5517" i="2" a="1"/>
  <c r="E5517" i="2" s="1"/>
  <c r="E5510" i="2" a="1"/>
  <c r="E5510" i="2" s="1"/>
  <c r="E5509" i="2" a="1"/>
  <c r="E5509" i="2" s="1"/>
  <c r="E5526" i="2" a="1"/>
  <c r="E5526" i="2" s="1"/>
  <c r="E5518" i="2" a="1"/>
  <c r="E5518" i="2" s="1"/>
  <c r="E5513" i="2" a="1"/>
  <c r="E5513" i="2" s="1"/>
  <c r="E5523" i="2" a="1"/>
  <c r="E5523" i="2" s="1"/>
  <c r="E5519" i="2" a="1"/>
  <c r="E5519" i="2" s="1"/>
  <c r="E5508" i="2" a="1"/>
  <c r="E5508" i="2" s="1"/>
  <c r="E5525" i="2" a="1"/>
  <c r="E5525" i="2" s="1"/>
  <c r="E5521" i="2" a="1"/>
  <c r="E5521" i="2" s="1"/>
  <c r="E5528" i="2" a="1"/>
  <c r="E5528" i="2" s="1"/>
  <c r="E5522" i="2" a="1"/>
  <c r="E5522" i="2" s="1"/>
  <c r="E5520" i="2" a="1"/>
  <c r="E5520" i="2" s="1"/>
  <c r="E5516" i="2" a="1"/>
  <c r="E5516" i="2" s="1"/>
  <c r="E275" i="2" a="1"/>
  <c r="E275" i="2" s="1"/>
  <c r="E1486" i="2" a="1"/>
  <c r="E1486" i="2" s="1"/>
  <c r="E1495" i="2" a="1"/>
  <c r="E1495" i="2" s="1"/>
  <c r="E1504" i="2" a="1"/>
  <c r="E1504" i="2" s="1"/>
  <c r="E1522" i="2" a="1"/>
  <c r="E1522" i="2" s="1"/>
  <c r="E1531" i="2" a="1"/>
  <c r="E1531" i="2" s="1"/>
  <c r="E1540" i="2" a="1"/>
  <c r="E1540" i="2" s="1"/>
  <c r="E1549" i="2" a="1"/>
  <c r="E1549" i="2" s="1"/>
  <c r="E1567" i="2" a="1"/>
  <c r="E1567" i="2" s="1"/>
  <c r="E1576" i="2" a="1"/>
  <c r="E1576" i="2" s="1"/>
  <c r="E1612" i="2" a="1"/>
  <c r="E1612" i="2" s="1"/>
  <c r="E1621" i="2" a="1"/>
  <c r="E1621" i="2" s="1"/>
  <c r="E1648" i="2" a="1"/>
  <c r="E1648" i="2" s="1"/>
  <c r="E1653" i="2" a="1"/>
  <c r="E1653" i="2" s="1"/>
  <c r="E1760" i="2" a="1"/>
  <c r="E1760" i="2" s="1"/>
  <c r="E1791" i="2" a="1"/>
  <c r="E1791" i="2" s="1"/>
  <c r="E1796" i="2" a="1"/>
  <c r="E1796" i="2" s="1"/>
  <c r="E997" i="2" a="1"/>
  <c r="E997" i="2" s="1"/>
  <c r="E56" i="2" a="1"/>
  <c r="E56" i="2" s="1"/>
  <c r="E82" i="2" a="1"/>
  <c r="E82" i="2" s="1"/>
  <c r="E1744" i="2" a="1"/>
  <c r="E1744" i="2" s="1"/>
  <c r="E1726" i="2" a="1"/>
  <c r="E1726" i="2" s="1"/>
  <c r="E1732" i="2" a="1"/>
  <c r="E1732" i="2" s="1"/>
  <c r="E1735" i="2" a="1"/>
  <c r="E1735" i="2" s="1"/>
  <c r="E1738" i="2" a="1"/>
  <c r="E1738" i="2" s="1"/>
  <c r="E118" i="2" a="1"/>
  <c r="E118" i="2" s="1"/>
  <c r="E2470" i="2" a="1"/>
  <c r="E2470" i="2" s="1"/>
  <c r="E2484" i="2" a="1"/>
  <c r="E2484" i="2" s="1"/>
  <c r="E2477" i="2" a="1"/>
  <c r="E2477" i="2" s="1"/>
  <c r="E2466" i="2" a="1"/>
  <c r="E2466" i="2" s="1"/>
  <c r="E2480" i="2" a="1"/>
  <c r="E2480" i="2" s="1"/>
  <c r="E2469" i="2" a="1"/>
  <c r="E2469" i="2" s="1"/>
  <c r="E2476" i="2" a="1"/>
  <c r="E2476" i="2" s="1"/>
  <c r="E2465" i="2" a="1"/>
  <c r="E2465" i="2" s="1"/>
  <c r="E2479" i="2" a="1"/>
  <c r="E2479" i="2" s="1"/>
  <c r="E2475" i="2" a="1"/>
  <c r="E2475" i="2" s="1"/>
  <c r="E2468" i="2" a="1"/>
  <c r="E2468" i="2" s="1"/>
  <c r="E2482" i="2" a="1"/>
  <c r="E2482" i="2" s="1"/>
  <c r="E2464" i="2" a="1"/>
  <c r="E2464" i="2" s="1"/>
  <c r="E2471" i="2" a="1"/>
  <c r="E2471" i="2" s="1"/>
  <c r="E2467" i="2" a="1"/>
  <c r="E2467" i="2" s="1"/>
  <c r="E2481" i="2" a="1"/>
  <c r="E2481" i="2" s="1"/>
  <c r="E141" i="2" a="1"/>
  <c r="E141" i="2" s="1"/>
  <c r="E154" i="2" a="1"/>
  <c r="E154" i="2" s="1"/>
  <c r="E3214" i="2" a="1"/>
  <c r="E3214" i="2" s="1"/>
  <c r="E3217" i="2" a="1"/>
  <c r="E3217" i="2" s="1"/>
  <c r="E3223" i="2" a="1"/>
  <c r="E3223" i="2" s="1"/>
  <c r="E3210" i="2" a="1"/>
  <c r="E3210" i="2" s="1"/>
  <c r="E3206" i="2" a="1"/>
  <c r="E3206" i="2" s="1"/>
  <c r="E3219" i="2" a="1"/>
  <c r="E3219" i="2" s="1"/>
  <c r="E3209" i="2" a="1"/>
  <c r="E3209" i="2" s="1"/>
  <c r="E3225" i="2" a="1"/>
  <c r="E3225" i="2" s="1"/>
  <c r="E3215" i="2" a="1"/>
  <c r="E3215" i="2" s="1"/>
  <c r="E3218" i="2" a="1"/>
  <c r="E3218" i="2" s="1"/>
  <c r="E3221" i="2" a="1"/>
  <c r="E3221" i="2" s="1"/>
  <c r="E3208" i="2" a="1"/>
  <c r="E3208" i="2" s="1"/>
  <c r="E3224" i="2" a="1"/>
  <c r="E3224" i="2" s="1"/>
  <c r="E3220" i="2" a="1"/>
  <c r="E3220" i="2" s="1"/>
  <c r="E3213" i="2" a="1"/>
  <c r="E3213" i="2" s="1"/>
  <c r="E3207" i="2" a="1"/>
  <c r="E3207" i="2" s="1"/>
  <c r="E190" i="2" a="1"/>
  <c r="E190" i="2" s="1"/>
  <c r="E3967" i="2" a="1"/>
  <c r="E3967" i="2" s="1"/>
  <c r="E3956" i="2" a="1"/>
  <c r="E3956" i="2" s="1"/>
  <c r="E3962" i="2" a="1"/>
  <c r="E3962" i="2" s="1"/>
  <c r="E3955" i="2" a="1"/>
  <c r="E3955" i="2" s="1"/>
  <c r="E3961" i="2" a="1"/>
  <c r="E3961" i="2" s="1"/>
  <c r="E3950" i="2" a="1"/>
  <c r="E3950" i="2" s="1"/>
  <c r="E3957" i="2" a="1"/>
  <c r="E3957" i="2" s="1"/>
  <c r="E3953" i="2" a="1"/>
  <c r="E3953" i="2" s="1"/>
  <c r="E3952" i="2" a="1"/>
  <c r="E3952" i="2" s="1"/>
  <c r="E3970" i="2" a="1"/>
  <c r="E3970" i="2" s="1"/>
  <c r="E3965" i="2" a="1"/>
  <c r="E3965" i="2" s="1"/>
  <c r="E3951" i="2" a="1"/>
  <c r="E3951" i="2" s="1"/>
  <c r="E3960" i="2" a="1"/>
  <c r="E3960" i="2" s="1"/>
  <c r="E3959" i="2" a="1"/>
  <c r="E3959" i="2" s="1"/>
  <c r="E3954" i="2" a="1"/>
  <c r="E3954" i="2" s="1"/>
  <c r="E3963" i="2" a="1"/>
  <c r="E3963" i="2" s="1"/>
  <c r="E200" i="2" a="1"/>
  <c r="E200" i="2" s="1"/>
  <c r="E213" i="2" a="1"/>
  <c r="E213" i="2" s="1"/>
  <c r="E226" i="2" a="1"/>
  <c r="E226" i="2" s="1"/>
  <c r="E4713" i="2" a="1"/>
  <c r="E4713" i="2" s="1"/>
  <c r="E4700" i="2" a="1"/>
  <c r="E4700" i="2" s="1"/>
  <c r="E4706" i="2" a="1"/>
  <c r="E4706" i="2" s="1"/>
  <c r="E4705" i="2" a="1"/>
  <c r="E4705" i="2" s="1"/>
  <c r="E4698" i="2" a="1"/>
  <c r="E4698" i="2" s="1"/>
  <c r="E4701" i="2" a="1"/>
  <c r="E4701" i="2" s="1"/>
  <c r="E4716" i="2" a="1"/>
  <c r="E4716" i="2" s="1"/>
  <c r="E4711" i="2" a="1"/>
  <c r="E4711" i="2" s="1"/>
  <c r="E4707" i="2" a="1"/>
  <c r="E4707" i="2" s="1"/>
  <c r="E4703" i="2" a="1"/>
  <c r="E4703" i="2" s="1"/>
  <c r="E4699" i="2" a="1"/>
  <c r="E4699" i="2" s="1"/>
  <c r="E4715" i="2" a="1"/>
  <c r="E4715" i="2" s="1"/>
  <c r="E4708" i="2" a="1"/>
  <c r="E4708" i="2" s="1"/>
  <c r="E4702" i="2" a="1"/>
  <c r="E4702" i="2" s="1"/>
  <c r="E4712" i="2" a="1"/>
  <c r="E4712" i="2" s="1"/>
  <c r="E4696" i="2" a="1"/>
  <c r="E4696" i="2" s="1"/>
  <c r="E236" i="2" a="1"/>
  <c r="E236" i="2" s="1"/>
  <c r="E5455" i="2" a="1"/>
  <c r="E5455" i="2" s="1"/>
  <c r="E5453" i="2" a="1"/>
  <c r="E5453" i="2" s="1"/>
  <c r="E5460" i="2" a="1"/>
  <c r="E5460" i="2" s="1"/>
  <c r="E5451" i="2" a="1"/>
  <c r="E5451" i="2" s="1"/>
  <c r="E5454" i="2" a="1"/>
  <c r="E5454" i="2" s="1"/>
  <c r="E5445" i="2" a="1"/>
  <c r="E5445" i="2" s="1"/>
  <c r="E5462" i="2" a="1"/>
  <c r="E5462" i="2" s="1"/>
  <c r="E5452" i="2" a="1"/>
  <c r="E5452" i="2" s="1"/>
  <c r="E5448" i="2" a="1"/>
  <c r="E5448" i="2" s="1"/>
  <c r="E5461" i="2" a="1"/>
  <c r="E5461" i="2" s="1"/>
  <c r="E5463" i="2" a="1"/>
  <c r="E5463" i="2" s="1"/>
  <c r="E5458" i="2" a="1"/>
  <c r="E5458" i="2" s="1"/>
  <c r="E5446" i="2" a="1"/>
  <c r="E5446" i="2" s="1"/>
  <c r="E5464" i="2" a="1"/>
  <c r="E5464" i="2" s="1"/>
  <c r="E5450" i="2" a="1"/>
  <c r="E5450" i="2" s="1"/>
  <c r="E5459" i="2" a="1"/>
  <c r="E5459" i="2" s="1"/>
  <c r="E989" i="2" a="1"/>
  <c r="E989" i="2" s="1"/>
  <c r="E1001" i="2" a="1"/>
  <c r="E1001" i="2" s="1"/>
  <c r="E1117" i="2" a="1"/>
  <c r="E1117" i="2" s="1"/>
  <c r="E1125" i="2" a="1"/>
  <c r="E1125" i="2" s="1"/>
  <c r="E1133" i="2" a="1"/>
  <c r="E1133" i="2" s="1"/>
  <c r="E1241" i="2" a="1"/>
  <c r="E1241" i="2" s="1"/>
  <c r="E1261" i="2" a="1"/>
  <c r="E1261" i="2" s="1"/>
  <c r="E1269" i="2" a="1"/>
  <c r="E1269" i="2" s="1"/>
  <c r="E1277" i="2" a="1"/>
  <c r="E1277" i="2" s="1"/>
  <c r="E1289" i="2" a="1"/>
  <c r="E1289" i="2" s="1"/>
  <c r="E1405" i="2" a="1"/>
  <c r="E1405" i="2" s="1"/>
  <c r="E1413" i="2" a="1"/>
  <c r="E1413" i="2" s="1"/>
  <c r="E1433" i="2" a="1"/>
  <c r="E1433" i="2" s="1"/>
  <c r="E1437" i="2" a="1"/>
  <c r="E1437" i="2" s="1"/>
  <c r="E1482" i="2" a="1"/>
  <c r="E1482" i="2" s="1"/>
  <c r="E1500" i="2" a="1"/>
  <c r="E1500" i="2" s="1"/>
  <c r="E1509" i="2" a="1"/>
  <c r="E1509" i="2" s="1"/>
  <c r="E1518" i="2" a="1"/>
  <c r="E1518" i="2" s="1"/>
  <c r="E1527" i="2" a="1"/>
  <c r="E1527" i="2" s="1"/>
  <c r="E1545" i="2" a="1"/>
  <c r="E1545" i="2" s="1"/>
  <c r="E1554" i="2" a="1"/>
  <c r="E1554" i="2" s="1"/>
  <c r="E1563" i="2" a="1"/>
  <c r="E1563" i="2" s="1"/>
  <c r="E1572" i="2" a="1"/>
  <c r="E1572" i="2" s="1"/>
  <c r="E1581" i="2" a="1"/>
  <c r="E1581" i="2" s="1"/>
  <c r="E1608" i="2" a="1"/>
  <c r="E1608" i="2" s="1"/>
  <c r="E1658" i="2" a="1"/>
  <c r="E1658" i="2" s="1"/>
  <c r="E1668" i="2" a="1"/>
  <c r="E1668" i="2" s="1"/>
  <c r="E1740" i="2" a="1"/>
  <c r="E1740" i="2" s="1"/>
  <c r="E1781" i="2" a="1"/>
  <c r="E1781" i="2" s="1"/>
  <c r="E1830" i="2" a="1"/>
  <c r="E1830" i="2" s="1"/>
  <c r="E1420" i="2" a="1"/>
  <c r="E1420" i="2" s="1"/>
  <c r="E1411" i="2" a="1"/>
  <c r="E1411" i="2" s="1"/>
  <c r="E1672" i="2" a="1"/>
  <c r="E1672" i="2" s="1"/>
  <c r="E1675" i="2" a="1"/>
  <c r="E1675" i="2" s="1"/>
  <c r="E1681" i="2" a="1"/>
  <c r="E1681" i="2" s="1"/>
  <c r="E1666" i="2" a="1"/>
  <c r="E1666" i="2" s="1"/>
  <c r="E1669" i="2" a="1"/>
  <c r="E1669" i="2" s="1"/>
  <c r="E89" i="2" a="1"/>
  <c r="E89" i="2" s="1"/>
  <c r="E1884" i="2" a="1"/>
  <c r="E1884" i="2" s="1"/>
  <c r="E1873" i="2" a="1"/>
  <c r="E1873" i="2" s="1"/>
  <c r="E1887" i="2" a="1"/>
  <c r="E1887" i="2" s="1"/>
  <c r="E1880" i="2" a="1"/>
  <c r="E1880" i="2" s="1"/>
  <c r="E1876" i="2" a="1"/>
  <c r="E1876" i="2" s="1"/>
  <c r="E1872" i="2" a="1"/>
  <c r="E1872" i="2" s="1"/>
  <c r="E1879" i="2" a="1"/>
  <c r="E1879" i="2" s="1"/>
  <c r="E1874" i="2" a="1"/>
  <c r="E1874" i="2" s="1"/>
  <c r="E2140" i="2" a="1"/>
  <c r="E2140" i="2" s="1"/>
  <c r="E2154" i="2" a="1"/>
  <c r="E2154" i="2" s="1"/>
  <c r="E2147" i="2" a="1"/>
  <c r="E2147" i="2" s="1"/>
  <c r="E2136" i="2" a="1"/>
  <c r="E2136" i="2" s="1"/>
  <c r="E2143" i="2" a="1"/>
  <c r="E2143" i="2" s="1"/>
  <c r="E2139" i="2" a="1"/>
  <c r="E2139" i="2" s="1"/>
  <c r="E2146" i="2" a="1"/>
  <c r="E2146" i="2" s="1"/>
  <c r="E2153" i="2" a="1"/>
  <c r="E2153" i="2" s="1"/>
  <c r="E2142" i="2" a="1"/>
  <c r="E2142" i="2" s="1"/>
  <c r="E2149" i="2" a="1"/>
  <c r="E2149" i="2" s="1"/>
  <c r="E2145" i="2" a="1"/>
  <c r="E2145" i="2" s="1"/>
  <c r="E2138" i="2" a="1"/>
  <c r="E2138" i="2" s="1"/>
  <c r="E2152" i="2" a="1"/>
  <c r="E2152" i="2" s="1"/>
  <c r="E2134" i="2" a="1"/>
  <c r="E2134" i="2" s="1"/>
  <c r="E2148" i="2" a="1"/>
  <c r="E2148" i="2" s="1"/>
  <c r="E2155" i="2" a="1"/>
  <c r="E2155" i="2" s="1"/>
  <c r="E2137" i="2" a="1"/>
  <c r="E2137" i="2" s="1"/>
  <c r="E2151" i="2" a="1"/>
  <c r="E2151" i="2" s="1"/>
  <c r="E2144" i="2" a="1"/>
  <c r="E2144" i="2" s="1"/>
  <c r="E2406" i="2" a="1"/>
  <c r="E2406" i="2" s="1"/>
  <c r="E2414" i="2" a="1"/>
  <c r="E2414" i="2" s="1"/>
  <c r="E2410" i="2" a="1"/>
  <c r="E2410" i="2" s="1"/>
  <c r="E2421" i="2" a="1"/>
  <c r="E2421" i="2" s="1"/>
  <c r="E2409" i="2" a="1"/>
  <c r="E2409" i="2" s="1"/>
  <c r="E2417" i="2" a="1"/>
  <c r="E2417" i="2" s="1"/>
  <c r="E2405" i="2" a="1"/>
  <c r="E2405" i="2" s="1"/>
  <c r="E2412" i="2" a="1"/>
  <c r="E2412" i="2" s="1"/>
  <c r="E2420" i="2" a="1"/>
  <c r="E2420" i="2" s="1"/>
  <c r="E2416" i="2" a="1"/>
  <c r="E2416" i="2" s="1"/>
  <c r="E2404" i="2" a="1"/>
  <c r="E2404" i="2" s="1"/>
  <c r="E2415" i="2" a="1"/>
  <c r="E2415" i="2" s="1"/>
  <c r="E2419" i="2" a="1"/>
  <c r="E2419" i="2" s="1"/>
  <c r="E2411" i="2" a="1"/>
  <c r="E2411" i="2" s="1"/>
  <c r="E2407" i="2" a="1"/>
  <c r="E2407" i="2" s="1"/>
  <c r="E125" i="2" a="1"/>
  <c r="E125" i="2" s="1"/>
  <c r="E2627" i="2" a="1"/>
  <c r="E2627" i="2" s="1"/>
  <c r="E2624" i="2" a="1"/>
  <c r="E2624" i="2" s="1"/>
  <c r="E2621" i="2" a="1"/>
  <c r="E2621" i="2" s="1"/>
  <c r="E2612" i="2" a="1"/>
  <c r="E2612" i="2" s="1"/>
  <c r="E2629" i="2" a="1"/>
  <c r="E2629" i="2" s="1"/>
  <c r="E2626" i="2" a="1"/>
  <c r="E2626" i="2" s="1"/>
  <c r="E2622" i="2" a="1"/>
  <c r="E2622" i="2" s="1"/>
  <c r="E2614" i="2" a="1"/>
  <c r="E2614" i="2" s="1"/>
  <c r="E2625" i="2" a="1"/>
  <c r="E2625" i="2" s="1"/>
  <c r="E2613" i="2" a="1"/>
  <c r="E2613" i="2" s="1"/>
  <c r="E2620" i="2" a="1"/>
  <c r="E2620" i="2" s="1"/>
  <c r="E2616" i="2" a="1"/>
  <c r="E2616" i="2" s="1"/>
  <c r="E2619" i="2" a="1"/>
  <c r="E2619" i="2" s="1"/>
  <c r="E2890" i="2" a="1"/>
  <c r="E2890" i="2" s="1"/>
  <c r="E2899" i="2" a="1"/>
  <c r="E2899" i="2" s="1"/>
  <c r="E2886" i="2" a="1"/>
  <c r="E2886" i="2" s="1"/>
  <c r="E2892" i="2" a="1"/>
  <c r="E2892" i="2" s="1"/>
  <c r="E2882" i="2" a="1"/>
  <c r="E2882" i="2" s="1"/>
  <c r="E2885" i="2" a="1"/>
  <c r="E2885" i="2" s="1"/>
  <c r="E2894" i="2" a="1"/>
  <c r="E2894" i="2" s="1"/>
  <c r="E2881" i="2" a="1"/>
  <c r="E2881" i="2" s="1"/>
  <c r="E2887" i="2" a="1"/>
  <c r="E2887" i="2" s="1"/>
  <c r="E2883" i="2" a="1"/>
  <c r="E2883" i="2" s="1"/>
  <c r="E2896" i="2" a="1"/>
  <c r="E2896" i="2" s="1"/>
  <c r="E2891" i="2" a="1"/>
  <c r="E2891" i="2" s="1"/>
  <c r="E2880" i="2" a="1"/>
  <c r="E2880" i="2" s="1"/>
  <c r="E2889" i="2" a="1"/>
  <c r="E2889" i="2" s="1"/>
  <c r="E2898" i="2" a="1"/>
  <c r="E2898" i="2" s="1"/>
  <c r="E2879" i="2" a="1"/>
  <c r="E2879" i="2" s="1"/>
  <c r="E2893" i="2" a="1"/>
  <c r="E2893" i="2" s="1"/>
  <c r="E2888" i="2" a="1"/>
  <c r="E2888" i="2" s="1"/>
  <c r="E3155" i="2" a="1"/>
  <c r="E3155" i="2" s="1"/>
  <c r="E3151" i="2" a="1"/>
  <c r="E3151" i="2" s="1"/>
  <c r="E3157" i="2" a="1"/>
  <c r="E3157" i="2" s="1"/>
  <c r="E3160" i="2" a="1"/>
  <c r="E3160" i="2" s="1"/>
  <c r="E3147" i="2" a="1"/>
  <c r="E3147" i="2" s="1"/>
  <c r="E3163" i="2" a="1"/>
  <c r="E3163" i="2" s="1"/>
  <c r="E3150" i="2" a="1"/>
  <c r="E3150" i="2" s="1"/>
  <c r="E3156" i="2" a="1"/>
  <c r="E3156" i="2" s="1"/>
  <c r="E3146" i="2" a="1"/>
  <c r="E3146" i="2" s="1"/>
  <c r="E3159" i="2" a="1"/>
  <c r="E3159" i="2" s="1"/>
  <c r="E3149" i="2" a="1"/>
  <c r="E3149" i="2" s="1"/>
  <c r="E3152" i="2" a="1"/>
  <c r="E3152" i="2" s="1"/>
  <c r="E3161" i="2" a="1"/>
  <c r="E3161" i="2" s="1"/>
  <c r="E3148" i="2" a="1"/>
  <c r="E3148" i="2" s="1"/>
  <c r="E3154" i="2" a="1"/>
  <c r="E3154" i="2" s="1"/>
  <c r="E3145" i="2" a="1"/>
  <c r="E3145" i="2" s="1"/>
  <c r="E161" i="2" a="1"/>
  <c r="E161" i="2" s="1"/>
  <c r="E3358" i="2" a="1"/>
  <c r="E3358" i="2" s="1"/>
  <c r="E3374" i="2" a="1"/>
  <c r="E3374" i="2" s="1"/>
  <c r="E3361" i="2" a="1"/>
  <c r="E3361" i="2" s="1"/>
  <c r="E3370" i="2" a="1"/>
  <c r="E3370" i="2" s="1"/>
  <c r="E3357" i="2" a="1"/>
  <c r="E3357" i="2" s="1"/>
  <c r="E3373" i="2" a="1"/>
  <c r="E3373" i="2" s="1"/>
  <c r="E3360" i="2" a="1"/>
  <c r="E3360" i="2" s="1"/>
  <c r="E3363" i="2" a="1"/>
  <c r="E3363" i="2" s="1"/>
  <c r="E3366" i="2" a="1"/>
  <c r="E3366" i="2" s="1"/>
  <c r="E3369" i="2" a="1"/>
  <c r="E3369" i="2" s="1"/>
  <c r="E3359" i="2" a="1"/>
  <c r="E3359" i="2" s="1"/>
  <c r="E3372" i="2" a="1"/>
  <c r="E3372" i="2" s="1"/>
  <c r="E3368" i="2" a="1"/>
  <c r="E3368" i="2" s="1"/>
  <c r="E3355" i="2" a="1"/>
  <c r="E3355" i="2" s="1"/>
  <c r="E3364" i="2" a="1"/>
  <c r="E3364" i="2" s="1"/>
  <c r="E3631" i="2" a="1"/>
  <c r="E3631" i="2" s="1"/>
  <c r="E3634" i="2" a="1"/>
  <c r="E3634" i="2" s="1"/>
  <c r="E3640" i="2" a="1"/>
  <c r="E3640" i="2" s="1"/>
  <c r="E3629" i="2" a="1"/>
  <c r="E3629" i="2" s="1"/>
  <c r="E3636" i="2" a="1"/>
  <c r="E3636" i="2" s="1"/>
  <c r="E3625" i="2" a="1"/>
  <c r="E3625" i="2" s="1"/>
  <c r="E3639" i="2" a="1"/>
  <c r="E3639" i="2" s="1"/>
  <c r="E3628" i="2" a="1"/>
  <c r="E3628" i="2" s="1"/>
  <c r="E3642" i="2" a="1"/>
  <c r="E3642" i="2" s="1"/>
  <c r="E3635" i="2" a="1"/>
  <c r="E3635" i="2" s="1"/>
  <c r="E3638" i="2" a="1"/>
  <c r="E3638" i="2" s="1"/>
  <c r="E3624" i="2" a="1"/>
  <c r="E3624" i="2" s="1"/>
  <c r="E3627" i="2" a="1"/>
  <c r="E3627" i="2" s="1"/>
  <c r="E3630" i="2" a="1"/>
  <c r="E3630" i="2" s="1"/>
  <c r="E3623" i="2" a="1"/>
  <c r="E3623" i="2" s="1"/>
  <c r="E3637" i="2" a="1"/>
  <c r="E3637" i="2" s="1"/>
  <c r="E3626" i="2" a="1"/>
  <c r="E3626" i="2" s="1"/>
  <c r="E3643" i="2" a="1"/>
  <c r="E3643" i="2" s="1"/>
  <c r="E3902" i="2" a="1"/>
  <c r="E3902" i="2" s="1"/>
  <c r="E3895" i="2" a="1"/>
  <c r="E3895" i="2" s="1"/>
  <c r="E3908" i="2" a="1"/>
  <c r="E3908" i="2" s="1"/>
  <c r="E3901" i="2" a="1"/>
  <c r="E3901" i="2" s="1"/>
  <c r="E3890" i="2" a="1"/>
  <c r="E3890" i="2" s="1"/>
  <c r="E3896" i="2" a="1"/>
  <c r="E3896" i="2" s="1"/>
  <c r="E3903" i="2" a="1"/>
  <c r="E3903" i="2" s="1"/>
  <c r="E3906" i="2" a="1"/>
  <c r="E3906" i="2" s="1"/>
  <c r="E3897" i="2" a="1"/>
  <c r="E3897" i="2" s="1"/>
  <c r="E3909" i="2" a="1"/>
  <c r="E3909" i="2" s="1"/>
  <c r="E3891" i="2" a="1"/>
  <c r="E3891" i="2" s="1"/>
  <c r="E3904" i="2" a="1"/>
  <c r="E3904" i="2" s="1"/>
  <c r="E3899" i="2" a="1"/>
  <c r="E3899" i="2" s="1"/>
  <c r="E3894" i="2" a="1"/>
  <c r="E3894" i="2" s="1"/>
  <c r="E3898" i="2" a="1"/>
  <c r="E3898" i="2" s="1"/>
  <c r="E3892" i="2" a="1"/>
  <c r="E3892" i="2" s="1"/>
  <c r="E3905" i="2" a="1"/>
  <c r="E3905" i="2" s="1"/>
  <c r="E4111" i="2" a="1"/>
  <c r="E4111" i="2" s="1"/>
  <c r="E4099" i="2" a="1"/>
  <c r="E4099" i="2" s="1"/>
  <c r="E4112" i="2" a="1"/>
  <c r="E4112" i="2" s="1"/>
  <c r="E4105" i="2" a="1"/>
  <c r="E4105" i="2" s="1"/>
  <c r="E4101" i="2" a="1"/>
  <c r="E4101" i="2" s="1"/>
  <c r="E4115" i="2" a="1"/>
  <c r="E4115" i="2" s="1"/>
  <c r="E4108" i="2" a="1"/>
  <c r="E4108" i="2" s="1"/>
  <c r="E4109" i="2" a="1"/>
  <c r="E4109" i="2" s="1"/>
  <c r="E4104" i="2" a="1"/>
  <c r="E4104" i="2" s="1"/>
  <c r="E4113" i="2" a="1"/>
  <c r="E4113" i="2" s="1"/>
  <c r="E4103" i="2" a="1"/>
  <c r="E4103" i="2" s="1"/>
  <c r="E4107" i="2" a="1"/>
  <c r="E4107" i="2" s="1"/>
  <c r="E4116" i="2" a="1"/>
  <c r="E4116" i="2" s="1"/>
  <c r="E4102" i="2" a="1"/>
  <c r="E4102" i="2" s="1"/>
  <c r="E4110" i="2" a="1"/>
  <c r="E4110" i="2" s="1"/>
  <c r="E4377" i="2" a="1"/>
  <c r="E4377" i="2" s="1"/>
  <c r="E4376" i="2" a="1"/>
  <c r="E4376" i="2" s="1"/>
  <c r="E4379" i="2" a="1"/>
  <c r="E4379" i="2" s="1"/>
  <c r="E4368" i="2" a="1"/>
  <c r="E4368" i="2" s="1"/>
  <c r="E4385" i="2" a="1"/>
  <c r="E4385" i="2" s="1"/>
  <c r="E4378" i="2" a="1"/>
  <c r="E4378" i="2" s="1"/>
  <c r="E4367" i="2" a="1"/>
  <c r="E4367" i="2" s="1"/>
  <c r="E4382" i="2" a="1"/>
  <c r="E4382" i="2" s="1"/>
  <c r="E4381" i="2" a="1"/>
  <c r="E4381" i="2" s="1"/>
  <c r="E4371" i="2" a="1"/>
  <c r="E4371" i="2" s="1"/>
  <c r="E4380" i="2" a="1"/>
  <c r="E4380" i="2" s="1"/>
  <c r="E4366" i="2" a="1"/>
  <c r="E4366" i="2" s="1"/>
  <c r="E4375" i="2" a="1"/>
  <c r="E4375" i="2" s="1"/>
  <c r="E4370" i="2" a="1"/>
  <c r="E4370" i="2" s="1"/>
  <c r="E4383" i="2" a="1"/>
  <c r="E4383" i="2" s="1"/>
  <c r="E4369" i="2" a="1"/>
  <c r="E4369" i="2" s="1"/>
  <c r="E4651" i="2" a="1"/>
  <c r="E4651" i="2" s="1"/>
  <c r="E4641" i="2" a="1"/>
  <c r="E4641" i="2" s="1"/>
  <c r="E4648" i="2" a="1"/>
  <c r="E4648" i="2" s="1"/>
  <c r="E4650" i="2" a="1"/>
  <c r="E4650" i="2" s="1"/>
  <c r="E4653" i="2" a="1"/>
  <c r="E4653" i="2" s="1"/>
  <c r="E4637" i="2" a="1"/>
  <c r="E4637" i="2" s="1"/>
  <c r="E4639" i="2" a="1"/>
  <c r="E4639" i="2" s="1"/>
  <c r="E4635" i="2" a="1"/>
  <c r="E4635" i="2" s="1"/>
  <c r="E4646" i="2" a="1"/>
  <c r="E4646" i="2" s="1"/>
  <c r="E4642" i="2" a="1"/>
  <c r="E4642" i="2" s="1"/>
  <c r="E4640" i="2" a="1"/>
  <c r="E4640" i="2" s="1"/>
  <c r="E4645" i="2" a="1"/>
  <c r="E4645" i="2" s="1"/>
  <c r="E4649" i="2" a="1"/>
  <c r="E4649" i="2" s="1"/>
  <c r="E4644" i="2" a="1"/>
  <c r="E4644" i="2" s="1"/>
  <c r="E4652" i="2" a="1"/>
  <c r="E4652" i="2" s="1"/>
  <c r="E4647" i="2" a="1"/>
  <c r="E4647" i="2" s="1"/>
  <c r="E4857" i="2" a="1"/>
  <c r="E4857" i="2" s="1"/>
  <c r="E4844" i="2" a="1"/>
  <c r="E4844" i="2" s="1"/>
  <c r="E4850" i="2" a="1"/>
  <c r="E4850" i="2" s="1"/>
  <c r="E4849" i="2" a="1"/>
  <c r="E4849" i="2" s="1"/>
  <c r="E4861" i="2" a="1"/>
  <c r="E4861" i="2" s="1"/>
  <c r="E4848" i="2" a="1"/>
  <c r="E4848" i="2" s="1"/>
  <c r="E4855" i="2" a="1"/>
  <c r="E4855" i="2" s="1"/>
  <c r="E4851" i="2" a="1"/>
  <c r="E4851" i="2" s="1"/>
  <c r="E4847" i="2" a="1"/>
  <c r="E4847" i="2" s="1"/>
  <c r="E4843" i="2" a="1"/>
  <c r="E4843" i="2" s="1"/>
  <c r="E4858" i="2" a="1"/>
  <c r="E4858" i="2" s="1"/>
  <c r="E4853" i="2" a="1"/>
  <c r="E4853" i="2" s="1"/>
  <c r="E4859" i="2" a="1"/>
  <c r="E4859" i="2" s="1"/>
  <c r="E4863" i="2" a="1"/>
  <c r="E4863" i="2" s="1"/>
  <c r="E4846" i="2" a="1"/>
  <c r="E4846" i="2" s="1"/>
  <c r="E4856" i="2" a="1"/>
  <c r="E4856" i="2" s="1"/>
  <c r="E4860" i="2" a="1"/>
  <c r="E4860" i="2" s="1"/>
  <c r="E4854" i="2" a="1"/>
  <c r="E4854" i="2" s="1"/>
  <c r="E5132" i="2" a="1"/>
  <c r="E5132" i="2" s="1"/>
  <c r="E5119" i="2" a="1"/>
  <c r="E5119" i="2" s="1"/>
  <c r="E5127" i="2" a="1"/>
  <c r="E5127" i="2" s="1"/>
  <c r="E5117" i="2" a="1"/>
  <c r="E5117" i="2" s="1"/>
  <c r="E5130" i="2" a="1"/>
  <c r="E5130" i="2" s="1"/>
  <c r="E5120" i="2" a="1"/>
  <c r="E5120" i="2" s="1"/>
  <c r="E5126" i="2" a="1"/>
  <c r="E5126" i="2" s="1"/>
  <c r="E5116" i="2" a="1"/>
  <c r="E5116" i="2" s="1"/>
  <c r="E5129" i="2" a="1"/>
  <c r="E5129" i="2" s="1"/>
  <c r="E5125" i="2" a="1"/>
  <c r="E5125" i="2" s="1"/>
  <c r="E5124" i="2" a="1"/>
  <c r="E5124" i="2" s="1"/>
  <c r="E5115" i="2" a="1"/>
  <c r="E5115" i="2" s="1"/>
  <c r="E5118" i="2" a="1"/>
  <c r="E5118" i="2" s="1"/>
  <c r="E5122" i="2" a="1"/>
  <c r="E5122" i="2" s="1"/>
  <c r="E5114" i="2" a="1"/>
  <c r="E5114" i="2" s="1"/>
  <c r="E5113" i="2" a="1"/>
  <c r="E5113" i="2" s="1"/>
  <c r="E5112" i="2" a="1"/>
  <c r="E5112" i="2" s="1"/>
  <c r="E5128" i="2" a="1"/>
  <c r="E5128" i="2" s="1"/>
  <c r="E5400" i="2" a="1"/>
  <c r="E5400" i="2" s="1"/>
  <c r="E5387" i="2" a="1"/>
  <c r="E5387" i="2" s="1"/>
  <c r="E5399" i="2" a="1"/>
  <c r="E5399" i="2" s="1"/>
  <c r="E5389" i="2" a="1"/>
  <c r="E5389" i="2" s="1"/>
  <c r="E5385" i="2" a="1"/>
  <c r="E5385" i="2" s="1"/>
  <c r="E5402" i="2" a="1"/>
  <c r="E5402" i="2" s="1"/>
  <c r="E5386" i="2" a="1"/>
  <c r="E5386" i="2" s="1"/>
  <c r="E5401" i="2" a="1"/>
  <c r="E5401" i="2" s="1"/>
  <c r="E5404" i="2" a="1"/>
  <c r="E5404" i="2" s="1"/>
  <c r="E5395" i="2" a="1"/>
  <c r="E5395" i="2" s="1"/>
  <c r="E5391" i="2" a="1"/>
  <c r="E5391" i="2" s="1"/>
  <c r="E5397" i="2" a="1"/>
  <c r="E5397" i="2" s="1"/>
  <c r="E5393" i="2" a="1"/>
  <c r="E5393" i="2" s="1"/>
  <c r="E5388" i="2" a="1"/>
  <c r="E5388" i="2" s="1"/>
  <c r="E5394" i="2" a="1"/>
  <c r="E5394" i="2" s="1"/>
  <c r="E5392" i="2" a="1"/>
  <c r="E5392" i="2" s="1"/>
  <c r="E5390" i="2" a="1"/>
  <c r="E5390" i="2" s="1"/>
  <c r="E5612" i="2" a="1"/>
  <c r="E5612" i="2" s="1"/>
  <c r="E5611" i="2" a="1"/>
  <c r="E5611" i="2" s="1"/>
  <c r="E5597" i="2" a="1"/>
  <c r="E5597" i="2" s="1"/>
  <c r="E5610" i="2" a="1"/>
  <c r="E5610" i="2" s="1"/>
  <c r="E5603" i="2" a="1"/>
  <c r="E5603" i="2" s="1"/>
  <c r="E5596" i="2" a="1"/>
  <c r="E5596" i="2" s="1"/>
  <c r="E5609" i="2" a="1"/>
  <c r="E5609" i="2" s="1"/>
  <c r="E5595" i="2" a="1"/>
  <c r="E5595" i="2" s="1"/>
  <c r="E5601" i="2" a="1"/>
  <c r="E5601" i="2" s="1"/>
  <c r="E5593" i="2" a="1"/>
  <c r="E5593" i="2" s="1"/>
  <c r="E5606" i="2" a="1"/>
  <c r="E5606" i="2" s="1"/>
  <c r="E5605" i="2" a="1"/>
  <c r="E5605" i="2" s="1"/>
  <c r="E5600" i="2" a="1"/>
  <c r="E5600" i="2" s="1"/>
  <c r="E5608" i="2" a="1"/>
  <c r="E5608" i="2" s="1"/>
  <c r="E5604" i="2" a="1"/>
  <c r="E5604" i="2" s="1"/>
  <c r="E5594" i="2" a="1"/>
  <c r="E5594" i="2" s="1"/>
  <c r="E5607" i="2" a="1"/>
  <c r="E5607" i="2" s="1"/>
  <c r="E1005" i="2" a="1"/>
  <c r="E1005" i="2" s="1"/>
  <c r="E1121" i="2" a="1"/>
  <c r="E1121" i="2" s="1"/>
  <c r="E1129" i="2" a="1"/>
  <c r="E1129" i="2" s="1"/>
  <c r="E1237" i="2" a="1"/>
  <c r="E1237" i="2" s="1"/>
  <c r="E1257" i="2" a="1"/>
  <c r="E1257" i="2" s="1"/>
  <c r="E1265" i="2" a="1"/>
  <c r="E1265" i="2" s="1"/>
  <c r="E1273" i="2" a="1"/>
  <c r="E1273" i="2" s="1"/>
  <c r="E1281" i="2" a="1"/>
  <c r="E1281" i="2" s="1"/>
  <c r="E1389" i="2" a="1"/>
  <c r="E1389" i="2" s="1"/>
  <c r="E1401" i="2" a="1"/>
  <c r="E1401" i="2" s="1"/>
  <c r="E1417" i="2" a="1"/>
  <c r="E1417" i="2" s="1"/>
  <c r="E1425" i="2" a="1"/>
  <c r="E1425" i="2" s="1"/>
  <c r="E1725" i="2" a="1"/>
  <c r="E1725" i="2" s="1"/>
  <c r="E1730" i="2" a="1"/>
  <c r="E1730" i="2" s="1"/>
  <c r="E1766" i="2" a="1"/>
  <c r="E1766" i="2" s="1"/>
  <c r="E1797" i="2" a="1"/>
  <c r="E1797" i="2" s="1"/>
  <c r="E1802" i="2" a="1"/>
  <c r="E1802" i="2" s="1"/>
  <c r="E1850" i="2" a="1"/>
  <c r="E1850" i="2" s="1"/>
  <c r="E1857" i="2" a="1"/>
  <c r="E1857" i="2" s="1"/>
  <c r="E63" i="2" a="1"/>
  <c r="E63" i="2" s="1"/>
  <c r="E1618" i="2" a="1"/>
  <c r="E1618" i="2" s="1"/>
  <c r="E1606" i="2" a="1"/>
  <c r="E1606" i="2" s="1"/>
  <c r="E1609" i="2" a="1"/>
  <c r="E1609" i="2" s="1"/>
  <c r="E1615" i="2" a="1"/>
  <c r="E1615" i="2" s="1"/>
  <c r="E99" i="2" a="1"/>
  <c r="E99" i="2" s="1"/>
  <c r="E112" i="2" a="1"/>
  <c r="E112" i="2" s="1"/>
  <c r="E2358" i="2" a="1"/>
  <c r="E2358" i="2" s="1"/>
  <c r="E2346" i="2" a="1"/>
  <c r="E2346" i="2" s="1"/>
  <c r="E2362" i="2" a="1"/>
  <c r="E2362" i="2" s="1"/>
  <c r="E2354" i="2" a="1"/>
  <c r="E2354" i="2" s="1"/>
  <c r="E2361" i="2" a="1"/>
  <c r="E2361" i="2" s="1"/>
  <c r="E2349" i="2" a="1"/>
  <c r="E2349" i="2" s="1"/>
  <c r="E2357" i="2" a="1"/>
  <c r="E2357" i="2" s="1"/>
  <c r="E2353" i="2" a="1"/>
  <c r="E2353" i="2" s="1"/>
  <c r="E2352" i="2" a="1"/>
  <c r="E2352" i="2" s="1"/>
  <c r="E2360" i="2" a="1"/>
  <c r="E2360" i="2" s="1"/>
  <c r="E2356" i="2" a="1"/>
  <c r="E2356" i="2" s="1"/>
  <c r="E2348" i="2" a="1"/>
  <c r="E2348" i="2" s="1"/>
  <c r="E2344" i="2" a="1"/>
  <c r="E2344" i="2" s="1"/>
  <c r="E2355" i="2" a="1"/>
  <c r="E2355" i="2" s="1"/>
  <c r="E2359" i="2" a="1"/>
  <c r="E2359" i="2" s="1"/>
  <c r="E2351" i="2" a="1"/>
  <c r="E2351" i="2" s="1"/>
  <c r="E2347" i="2" a="1"/>
  <c r="E2347" i="2" s="1"/>
  <c r="E122" i="2" a="1"/>
  <c r="E122" i="2" s="1"/>
  <c r="E148" i="2" a="1"/>
  <c r="E148" i="2" s="1"/>
  <c r="E3093" i="2" a="1"/>
  <c r="E3093" i="2" s="1"/>
  <c r="E3102" i="2" a="1"/>
  <c r="E3102" i="2" s="1"/>
  <c r="E3092" i="2" a="1"/>
  <c r="E3092" i="2" s="1"/>
  <c r="E3098" i="2" a="1"/>
  <c r="E3098" i="2" s="1"/>
  <c r="E3101" i="2" a="1"/>
  <c r="E3101" i="2" s="1"/>
  <c r="E3104" i="2" a="1"/>
  <c r="E3104" i="2" s="1"/>
  <c r="E3091" i="2" a="1"/>
  <c r="E3091" i="2" s="1"/>
  <c r="E3094" i="2" a="1"/>
  <c r="E3094" i="2" s="1"/>
  <c r="E3097" i="2" a="1"/>
  <c r="E3097" i="2" s="1"/>
  <c r="E3087" i="2" a="1"/>
  <c r="E3087" i="2" s="1"/>
  <c r="E3103" i="2" a="1"/>
  <c r="E3103" i="2" s="1"/>
  <c r="E3090" i="2" a="1"/>
  <c r="E3090" i="2" s="1"/>
  <c r="E3099" i="2" a="1"/>
  <c r="E3099" i="2" s="1"/>
  <c r="E3086" i="2" a="1"/>
  <c r="E3086" i="2" s="1"/>
  <c r="E3096" i="2" a="1"/>
  <c r="E3096" i="2" s="1"/>
  <c r="E3089" i="2" a="1"/>
  <c r="E3089" i="2" s="1"/>
  <c r="E158" i="2" a="1"/>
  <c r="E158" i="2" s="1"/>
  <c r="E171" i="2" a="1"/>
  <c r="E171" i="2" s="1"/>
  <c r="E184" i="2" a="1"/>
  <c r="E184" i="2" s="1"/>
  <c r="E3841" i="2" a="1"/>
  <c r="E3841" i="2" s="1"/>
  <c r="E3847" i="2" a="1"/>
  <c r="E3847" i="2" s="1"/>
  <c r="E3836" i="2" a="1"/>
  <c r="E3836" i="2" s="1"/>
  <c r="E3842" i="2" a="1"/>
  <c r="E3842" i="2" s="1"/>
  <c r="E3835" i="2" a="1"/>
  <c r="E3835" i="2" s="1"/>
  <c r="E3849" i="2" a="1"/>
  <c r="E3849" i="2" s="1"/>
  <c r="E3834" i="2" a="1"/>
  <c r="E3834" i="2" s="1"/>
  <c r="E3843" i="2" a="1"/>
  <c r="E3843" i="2" s="1"/>
  <c r="E3846" i="2" a="1"/>
  <c r="E3846" i="2" s="1"/>
  <c r="E3837" i="2" a="1"/>
  <c r="E3837" i="2" s="1"/>
  <c r="E3832" i="2" a="1"/>
  <c r="E3832" i="2" s="1"/>
  <c r="E3840" i="2" a="1"/>
  <c r="E3840" i="2" s="1"/>
  <c r="E3844" i="2" a="1"/>
  <c r="E3844" i="2" s="1"/>
  <c r="E3839" i="2" a="1"/>
  <c r="E3839" i="2" s="1"/>
  <c r="E3833" i="2" a="1"/>
  <c r="E3833" i="2" s="1"/>
  <c r="E3838" i="2" a="1"/>
  <c r="E3838" i="2" s="1"/>
  <c r="E207" i="2" a="1"/>
  <c r="E207" i="2" s="1"/>
  <c r="E220" i="2" a="1"/>
  <c r="E220" i="2" s="1"/>
  <c r="E4587" i="2" a="1"/>
  <c r="E4587" i="2" s="1"/>
  <c r="E4574" i="2" a="1"/>
  <c r="E4574" i="2" s="1"/>
  <c r="E4592" i="2" a="1"/>
  <c r="E4592" i="2" s="1"/>
  <c r="E4579" i="2" a="1"/>
  <c r="E4579" i="2" s="1"/>
  <c r="E4575" i="2" a="1"/>
  <c r="E4575" i="2" s="1"/>
  <c r="E4589" i="2" a="1"/>
  <c r="E4589" i="2" s="1"/>
  <c r="E4581" i="2" a="1"/>
  <c r="E4581" i="2" s="1"/>
  <c r="E4584" i="2" a="1"/>
  <c r="E4584" i="2" s="1"/>
  <c r="E4576" i="2" a="1"/>
  <c r="E4576" i="2" s="1"/>
  <c r="E4586" i="2" a="1"/>
  <c r="E4586" i="2" s="1"/>
  <c r="E4590" i="2" a="1"/>
  <c r="E4590" i="2" s="1"/>
  <c r="E4585" i="2" a="1"/>
  <c r="E4585" i="2" s="1"/>
  <c r="E4583" i="2" a="1"/>
  <c r="E4583" i="2" s="1"/>
  <c r="E4578" i="2" a="1"/>
  <c r="E4578" i="2" s="1"/>
  <c r="E4573" i="2" a="1"/>
  <c r="E4573" i="2" s="1"/>
  <c r="E4582" i="2" a="1"/>
  <c r="E4582" i="2" s="1"/>
  <c r="E4577" i="2" a="1"/>
  <c r="E4577" i="2" s="1"/>
  <c r="E230" i="2" a="1"/>
  <c r="E230" i="2" s="1"/>
  <c r="E5341" i="2" a="1"/>
  <c r="E5341" i="2" s="1"/>
  <c r="E5328" i="2" a="1"/>
  <c r="E5328" i="2" s="1"/>
  <c r="E5340" i="2" a="1"/>
  <c r="E5340" i="2" s="1"/>
  <c r="E5327" i="2" a="1"/>
  <c r="E5327" i="2" s="1"/>
  <c r="E5326" i="2" a="1"/>
  <c r="E5326" i="2" s="1"/>
  <c r="E5338" i="2" a="1"/>
  <c r="E5338" i="2" s="1"/>
  <c r="E5334" i="2" a="1"/>
  <c r="E5334" i="2" s="1"/>
  <c r="E5330" i="2" a="1"/>
  <c r="E5330" i="2" s="1"/>
  <c r="E5337" i="2" a="1"/>
  <c r="E5337" i="2" s="1"/>
  <c r="E5333" i="2" a="1"/>
  <c r="E5333" i="2" s="1"/>
  <c r="E5335" i="2" a="1"/>
  <c r="E5335" i="2" s="1"/>
  <c r="E5331" i="2" a="1"/>
  <c r="E5331" i="2" s="1"/>
  <c r="E5339" i="2" a="1"/>
  <c r="E5339" i="2" s="1"/>
  <c r="E5343" i="2" a="1"/>
  <c r="E5343" i="2" s="1"/>
  <c r="E5342" i="2" a="1"/>
  <c r="E5342" i="2" s="1"/>
  <c r="E5325" i="2" a="1"/>
  <c r="E5325" i="2" s="1"/>
  <c r="E1487" i="2" a="1"/>
  <c r="E1487" i="2" s="1"/>
  <c r="E1505" i="2" a="1"/>
  <c r="E1505" i="2" s="1"/>
  <c r="E1514" i="2" a="1"/>
  <c r="E1514" i="2" s="1"/>
  <c r="E1523" i="2" a="1"/>
  <c r="E1523" i="2" s="1"/>
  <c r="E1541" i="2" a="1"/>
  <c r="E1541" i="2" s="1"/>
  <c r="E1550" i="2" a="1"/>
  <c r="E1550" i="2" s="1"/>
  <c r="E1568" i="2" a="1"/>
  <c r="E1568" i="2" s="1"/>
  <c r="E1577" i="2" a="1"/>
  <c r="E1577" i="2" s="1"/>
  <c r="E1613" i="2" a="1"/>
  <c r="E1613" i="2" s="1"/>
  <c r="E1622" i="2" a="1"/>
  <c r="E1622" i="2" s="1"/>
  <c r="E1649" i="2" a="1"/>
  <c r="E1649" i="2" s="1"/>
  <c r="E1674" i="2" a="1"/>
  <c r="E1674" i="2" s="1"/>
  <c r="E1679" i="2" a="1"/>
  <c r="E1679" i="2" s="1"/>
  <c r="E1746" i="2" a="1"/>
  <c r="E1746" i="2" s="1"/>
  <c r="E1787" i="2" a="1"/>
  <c r="E1787" i="2" s="1"/>
  <c r="E1877" i="2" a="1"/>
  <c r="E1877" i="2" s="1"/>
  <c r="E1294" i="2" a="1"/>
  <c r="E1294" i="2" s="1"/>
  <c r="E1276" i="2" a="1"/>
  <c r="E1276" i="2" s="1"/>
  <c r="E1546" i="2" a="1"/>
  <c r="E1546" i="2" s="1"/>
  <c r="E1552" i="2" a="1"/>
  <c r="E1552" i="2" s="1"/>
  <c r="E1555" i="2" a="1"/>
  <c r="E1555" i="2" s="1"/>
  <c r="E1561" i="2" a="1"/>
  <c r="E1561" i="2" s="1"/>
  <c r="E1543" i="2" a="1"/>
  <c r="E1543" i="2" s="1"/>
  <c r="E83" i="2" a="1"/>
  <c r="E83" i="2" s="1"/>
  <c r="E1765" i="2" a="1"/>
  <c r="E1765" i="2" s="1"/>
  <c r="E1747" i="2" a="1"/>
  <c r="E1747" i="2" s="1"/>
  <c r="E1750" i="2" a="1"/>
  <c r="E1750" i="2" s="1"/>
  <c r="E1753" i="2" a="1"/>
  <c r="E1753" i="2" s="1"/>
  <c r="E1759" i="2" a="1"/>
  <c r="E1759" i="2" s="1"/>
  <c r="E2014" i="2" a="1"/>
  <c r="E2014" i="2" s="1"/>
  <c r="E2028" i="2" a="1"/>
  <c r="E2028" i="2" s="1"/>
  <c r="E2021" i="2" a="1"/>
  <c r="E2021" i="2" s="1"/>
  <c r="E2010" i="2" a="1"/>
  <c r="E2010" i="2" s="1"/>
  <c r="E2017" i="2" a="1"/>
  <c r="E2017" i="2" s="1"/>
  <c r="E2013" i="2" a="1"/>
  <c r="E2013" i="2" s="1"/>
  <c r="E2020" i="2" a="1"/>
  <c r="E2020" i="2" s="1"/>
  <c r="E2027" i="2" a="1"/>
  <c r="E2027" i="2" s="1"/>
  <c r="E2016" i="2" a="1"/>
  <c r="E2016" i="2" s="1"/>
  <c r="E2023" i="2" a="1"/>
  <c r="E2023" i="2" s="1"/>
  <c r="E2019" i="2" a="1"/>
  <c r="E2019" i="2" s="1"/>
  <c r="E2012" i="2" a="1"/>
  <c r="E2012" i="2" s="1"/>
  <c r="E2026" i="2" a="1"/>
  <c r="E2026" i="2" s="1"/>
  <c r="E2008" i="2" a="1"/>
  <c r="E2008" i="2" s="1"/>
  <c r="E2022" i="2" a="1"/>
  <c r="E2022" i="2" s="1"/>
  <c r="E2011" i="2" a="1"/>
  <c r="E2011" i="2" s="1"/>
  <c r="E2025" i="2" a="1"/>
  <c r="E2025" i="2" s="1"/>
  <c r="E2018" i="2" a="1"/>
  <c r="E2018" i="2" s="1"/>
  <c r="E2284" i="2" a="1"/>
  <c r="E2284" i="2" s="1"/>
  <c r="E2291" i="2" a="1"/>
  <c r="E2291" i="2" s="1"/>
  <c r="E2280" i="2" a="1"/>
  <c r="E2280" i="2" s="1"/>
  <c r="E2302" i="2" a="1"/>
  <c r="E2302" i="2" s="1"/>
  <c r="E2287" i="2" a="1"/>
  <c r="E2287" i="2" s="1"/>
  <c r="E2294" i="2" a="1"/>
  <c r="E2294" i="2" s="1"/>
  <c r="E2283" i="2" a="1"/>
  <c r="E2283" i="2" s="1"/>
  <c r="E2290" i="2" a="1"/>
  <c r="E2290" i="2" s="1"/>
  <c r="E2297" i="2" a="1"/>
  <c r="E2297" i="2" s="1"/>
  <c r="E2286" i="2" a="1"/>
  <c r="E2286" i="2" s="1"/>
  <c r="E2293" i="2" a="1"/>
  <c r="E2293" i="2" s="1"/>
  <c r="E2282" i="2" a="1"/>
  <c r="E2282" i="2" s="1"/>
  <c r="E2300" i="2" a="1"/>
  <c r="E2300" i="2" s="1"/>
  <c r="E2296" i="2" a="1"/>
  <c r="E2296" i="2" s="1"/>
  <c r="E2292" i="2" a="1"/>
  <c r="E2292" i="2" s="1"/>
  <c r="E2285" i="2" a="1"/>
  <c r="E2285" i="2" s="1"/>
  <c r="E2281" i="2" a="1"/>
  <c r="E2281" i="2" s="1"/>
  <c r="E2295" i="2" a="1"/>
  <c r="E2295" i="2" s="1"/>
  <c r="E2288" i="2" a="1"/>
  <c r="E2288" i="2" s="1"/>
  <c r="E119" i="2" a="1"/>
  <c r="E119" i="2" s="1"/>
  <c r="E2488" i="2" a="1"/>
  <c r="E2488" i="2" s="1"/>
  <c r="E2495" i="2" a="1"/>
  <c r="E2495" i="2" s="1"/>
  <c r="E2491" i="2" a="1"/>
  <c r="E2491" i="2" s="1"/>
  <c r="E2498" i="2" a="1"/>
  <c r="E2498" i="2" s="1"/>
  <c r="E2487" i="2" a="1"/>
  <c r="E2487" i="2" s="1"/>
  <c r="E2494" i="2" a="1"/>
  <c r="E2494" i="2" s="1"/>
  <c r="E2501" i="2" a="1"/>
  <c r="E2501" i="2" s="1"/>
  <c r="E2497" i="2" a="1"/>
  <c r="E2497" i="2" s="1"/>
  <c r="E2504" i="2" a="1"/>
  <c r="E2504" i="2" s="1"/>
  <c r="E2493" i="2" a="1"/>
  <c r="E2493" i="2" s="1"/>
  <c r="E2486" i="2" a="1"/>
  <c r="E2486" i="2" s="1"/>
  <c r="E2496" i="2" a="1"/>
  <c r="E2496" i="2" s="1"/>
  <c r="E2489" i="2" a="1"/>
  <c r="E2489" i="2" s="1"/>
  <c r="E2503" i="2" a="1"/>
  <c r="E2503" i="2" s="1"/>
  <c r="E2485" i="2" a="1"/>
  <c r="E2485" i="2" s="1"/>
  <c r="E2499" i="2" a="1"/>
  <c r="E2499" i="2" s="1"/>
  <c r="E2492" i="2" a="1"/>
  <c r="E2492" i="2" s="1"/>
  <c r="E2754" i="2" a="1"/>
  <c r="E2754" i="2" s="1"/>
  <c r="E2770" i="2" a="1"/>
  <c r="E2770" i="2" s="1"/>
  <c r="E2757" i="2" a="1"/>
  <c r="E2757" i="2" s="1"/>
  <c r="E2773" i="2" a="1"/>
  <c r="E2773" i="2" s="1"/>
  <c r="E2763" i="2" a="1"/>
  <c r="E2763" i="2" s="1"/>
  <c r="E2753" i="2" a="1"/>
  <c r="E2753" i="2" s="1"/>
  <c r="E2766" i="2" a="1"/>
  <c r="E2766" i="2" s="1"/>
  <c r="E2756" i="2" a="1"/>
  <c r="E2756" i="2" s="1"/>
  <c r="E2769" i="2" a="1"/>
  <c r="E2769" i="2" s="1"/>
  <c r="E2759" i="2" a="1"/>
  <c r="E2759" i="2" s="1"/>
  <c r="E2762" i="2" a="1"/>
  <c r="E2762" i="2" s="1"/>
  <c r="E2765" i="2" a="1"/>
  <c r="E2765" i="2" s="1"/>
  <c r="E2752" i="2" a="1"/>
  <c r="E2752" i="2" s="1"/>
  <c r="E2768" i="2" a="1"/>
  <c r="E2768" i="2" s="1"/>
  <c r="E2771" i="2" a="1"/>
  <c r="E2771" i="2" s="1"/>
  <c r="E2758" i="2" a="1"/>
  <c r="E2758" i="2" s="1"/>
  <c r="E2761" i="2" a="1"/>
  <c r="E2761" i="2" s="1"/>
  <c r="E2764" i="2" a="1"/>
  <c r="E2764" i="2" s="1"/>
  <c r="E3034" i="2" a="1"/>
  <c r="E3034" i="2" s="1"/>
  <c r="E3043" i="2" a="1"/>
  <c r="E3043" i="2" s="1"/>
  <c r="E3036" i="2" a="1"/>
  <c r="E3036" i="2" s="1"/>
  <c r="E3026" i="2" a="1"/>
  <c r="E3026" i="2" s="1"/>
  <c r="E3039" i="2" a="1"/>
  <c r="E3039" i="2" s="1"/>
  <c r="E3029" i="2" a="1"/>
  <c r="E3029" i="2" s="1"/>
  <c r="E3032" i="2" a="1"/>
  <c r="E3032" i="2" s="1"/>
  <c r="E3035" i="2" a="1"/>
  <c r="E3035" i="2" s="1"/>
  <c r="E3038" i="2" a="1"/>
  <c r="E3038" i="2" s="1"/>
  <c r="E3025" i="2" a="1"/>
  <c r="E3025" i="2" s="1"/>
  <c r="E3041" i="2" a="1"/>
  <c r="E3041" i="2" s="1"/>
  <c r="E3028" i="2" a="1"/>
  <c r="E3028" i="2" s="1"/>
  <c r="E3040" i="2" a="1"/>
  <c r="E3040" i="2" s="1"/>
  <c r="E3033" i="2" a="1"/>
  <c r="E3033" i="2" s="1"/>
  <c r="E3027" i="2" a="1"/>
  <c r="E3027" i="2" s="1"/>
  <c r="E3037" i="2" a="1"/>
  <c r="E3037" i="2" s="1"/>
  <c r="E3023" i="2" a="1"/>
  <c r="E3023" i="2" s="1"/>
  <c r="E155" i="2" a="1"/>
  <c r="E155" i="2" s="1"/>
  <c r="E3237" i="2" a="1"/>
  <c r="E3237" i="2" s="1"/>
  <c r="E3227" i="2" a="1"/>
  <c r="E3227" i="2" s="1"/>
  <c r="E3240" i="2" a="1"/>
  <c r="E3240" i="2" s="1"/>
  <c r="E3230" i="2" a="1"/>
  <c r="E3230" i="2" s="1"/>
  <c r="E3236" i="2" a="1"/>
  <c r="E3236" i="2" s="1"/>
  <c r="E3242" i="2" a="1"/>
  <c r="E3242" i="2" s="1"/>
  <c r="E3229" i="2" a="1"/>
  <c r="E3229" i="2" s="1"/>
  <c r="E3245" i="2" a="1"/>
  <c r="E3245" i="2" s="1"/>
  <c r="E3248" i="2" a="1"/>
  <c r="E3248" i="2" s="1"/>
  <c r="E3235" i="2" a="1"/>
  <c r="E3235" i="2" s="1"/>
  <c r="E3238" i="2" a="1"/>
  <c r="E3238" i="2" s="1"/>
  <c r="E3241" i="2" a="1"/>
  <c r="E3241" i="2" s="1"/>
  <c r="E3228" i="2" a="1"/>
  <c r="E3228" i="2" s="1"/>
  <c r="E3244" i="2" a="1"/>
  <c r="E3244" i="2" s="1"/>
  <c r="E3247" i="2" a="1"/>
  <c r="E3247" i="2" s="1"/>
  <c r="E3234" i="2" a="1"/>
  <c r="E3234" i="2" s="1"/>
  <c r="E3233" i="2" a="1"/>
  <c r="E3233" i="2" s="1"/>
  <c r="E3239" i="2" a="1"/>
  <c r="E3239" i="2" s="1"/>
  <c r="E3510" i="2" a="1"/>
  <c r="E3510" i="2" s="1"/>
  <c r="E3500" i="2" a="1"/>
  <c r="E3500" i="2" s="1"/>
  <c r="E3509" i="2" a="1"/>
  <c r="E3509" i="2" s="1"/>
  <c r="E3516" i="2" a="1"/>
  <c r="E3516" i="2" s="1"/>
  <c r="E3502" i="2" a="1"/>
  <c r="E3502" i="2" s="1"/>
  <c r="E3515" i="2" a="1"/>
  <c r="E3515" i="2" s="1"/>
  <c r="E3518" i="2" a="1"/>
  <c r="E3518" i="2" s="1"/>
  <c r="E3501" i="2" a="1"/>
  <c r="E3501" i="2" s="1"/>
  <c r="E3511" i="2" a="1"/>
  <c r="E3511" i="2" s="1"/>
  <c r="E3504" i="2" a="1"/>
  <c r="E3504" i="2" s="1"/>
  <c r="E3507" i="2" a="1"/>
  <c r="E3507" i="2" s="1"/>
  <c r="E3517" i="2" a="1"/>
  <c r="E3517" i="2" s="1"/>
  <c r="E3503" i="2" a="1"/>
  <c r="E3503" i="2" s="1"/>
  <c r="E3506" i="2" a="1"/>
  <c r="E3506" i="2" s="1"/>
  <c r="E3513" i="2" a="1"/>
  <c r="E3513" i="2" s="1"/>
  <c r="E3499" i="2" a="1"/>
  <c r="E3499" i="2" s="1"/>
  <c r="E3512" i="2" a="1"/>
  <c r="E3512" i="2" s="1"/>
  <c r="E3505" i="2" a="1"/>
  <c r="E3505" i="2" s="1"/>
  <c r="E3787" i="2" a="1"/>
  <c r="E3787" i="2" s="1"/>
  <c r="E3776" i="2" a="1"/>
  <c r="E3776" i="2" s="1"/>
  <c r="E3782" i="2" a="1"/>
  <c r="E3782" i="2" s="1"/>
  <c r="E3775" i="2" a="1"/>
  <c r="E3775" i="2" s="1"/>
  <c r="E3788" i="2" a="1"/>
  <c r="E3788" i="2" s="1"/>
  <c r="E3781" i="2" a="1"/>
  <c r="E3781" i="2" s="1"/>
  <c r="E3770" i="2" a="1"/>
  <c r="E3770" i="2" s="1"/>
  <c r="E3777" i="2" a="1"/>
  <c r="E3777" i="2" s="1"/>
  <c r="E3789" i="2" a="1"/>
  <c r="E3789" i="2" s="1"/>
  <c r="E3771" i="2" a="1"/>
  <c r="E3771" i="2" s="1"/>
  <c r="E3774" i="2" a="1"/>
  <c r="E3774" i="2" s="1"/>
  <c r="E3783" i="2" a="1"/>
  <c r="E3783" i="2" s="1"/>
  <c r="E3773" i="2" a="1"/>
  <c r="E3773" i="2" s="1"/>
  <c r="E3786" i="2" a="1"/>
  <c r="E3786" i="2" s="1"/>
  <c r="E3768" i="2" a="1"/>
  <c r="E3768" i="2" s="1"/>
  <c r="E3785" i="2" a="1"/>
  <c r="E3785" i="2" s="1"/>
  <c r="E3772" i="2" a="1"/>
  <c r="E3772" i="2" s="1"/>
  <c r="E3767" i="2" a="1"/>
  <c r="E3767" i="2" s="1"/>
  <c r="E3784" i="2" a="1"/>
  <c r="E3784" i="2" s="1"/>
  <c r="E191" i="2" a="1"/>
  <c r="E191" i="2" s="1"/>
  <c r="E3985" i="2" a="1"/>
  <c r="E3985" i="2" s="1"/>
  <c r="E3974" i="2" a="1"/>
  <c r="E3974" i="2" s="1"/>
  <c r="E3973" i="2" a="1"/>
  <c r="E3973" i="2" s="1"/>
  <c r="E3986" i="2" a="1"/>
  <c r="E3986" i="2" s="1"/>
  <c r="E3979" i="2" a="1"/>
  <c r="E3979" i="2" s="1"/>
  <c r="E3975" i="2" a="1"/>
  <c r="E3975" i="2" s="1"/>
  <c r="E3989" i="2" a="1"/>
  <c r="E3989" i="2" s="1"/>
  <c r="E3982" i="2" a="1"/>
  <c r="E3982" i="2" s="1"/>
  <c r="E3984" i="2" a="1"/>
  <c r="E3984" i="2" s="1"/>
  <c r="E3988" i="2" a="1"/>
  <c r="E3988" i="2" s="1"/>
  <c r="E3983" i="2" a="1"/>
  <c r="E3983" i="2" s="1"/>
  <c r="E3978" i="2" a="1"/>
  <c r="E3978" i="2" s="1"/>
  <c r="E3977" i="2" a="1"/>
  <c r="E3977" i="2" s="1"/>
  <c r="E3972" i="2" a="1"/>
  <c r="E3972" i="2" s="1"/>
  <c r="E3990" i="2" a="1"/>
  <c r="E3990" i="2" s="1"/>
  <c r="E3976" i="2" a="1"/>
  <c r="E3976" i="2" s="1"/>
  <c r="E4256" i="2" a="1"/>
  <c r="E4256" i="2" s="1"/>
  <c r="E4243" i="2" a="1"/>
  <c r="E4243" i="2" s="1"/>
  <c r="E4245" i="2" a="1"/>
  <c r="E4245" i="2" s="1"/>
  <c r="E4244" i="2" a="1"/>
  <c r="E4244" i="2" s="1"/>
  <c r="E4260" i="2" a="1"/>
  <c r="E4260" i="2" s="1"/>
  <c r="E4253" i="2" a="1"/>
  <c r="E4253" i="2" s="1"/>
  <c r="E4242" i="2" a="1"/>
  <c r="E4242" i="2" s="1"/>
  <c r="E4252" i="2" a="1"/>
  <c r="E4252" i="2" s="1"/>
  <c r="E4241" i="2" a="1"/>
  <c r="E4241" i="2" s="1"/>
  <c r="E4259" i="2" a="1"/>
  <c r="E4259" i="2" s="1"/>
  <c r="E4248" i="2" a="1"/>
  <c r="E4248" i="2" s="1"/>
  <c r="E4258" i="2" a="1"/>
  <c r="E4258" i="2" s="1"/>
  <c r="E4257" i="2" a="1"/>
  <c r="E4257" i="2" s="1"/>
  <c r="E4247" i="2" a="1"/>
  <c r="E4247" i="2" s="1"/>
  <c r="E4261" i="2" a="1"/>
  <c r="E4261" i="2" s="1"/>
  <c r="E4251" i="2" a="1"/>
  <c r="E4251" i="2" s="1"/>
  <c r="E4240" i="2" a="1"/>
  <c r="E4240" i="2" s="1"/>
  <c r="E4254" i="2" a="1"/>
  <c r="E4254" i="2" s="1"/>
  <c r="E4249" i="2" a="1"/>
  <c r="E4249" i="2" s="1"/>
  <c r="E4525" i="2" a="1"/>
  <c r="E4525" i="2" s="1"/>
  <c r="E4515" i="2" a="1"/>
  <c r="E4515" i="2" s="1"/>
  <c r="E4531" i="2" a="1"/>
  <c r="E4531" i="2" s="1"/>
  <c r="E4520" i="2" a="1"/>
  <c r="E4520" i="2" s="1"/>
  <c r="E4526" i="2" a="1"/>
  <c r="E4526" i="2" s="1"/>
  <c r="E4517" i="2" a="1"/>
  <c r="E4517" i="2" s="1"/>
  <c r="E4528" i="2" a="1"/>
  <c r="E4528" i="2" s="1"/>
  <c r="E4527" i="2" a="1"/>
  <c r="E4527" i="2" s="1"/>
  <c r="E4512" i="2" a="1"/>
  <c r="E4512" i="2" s="1"/>
  <c r="E4523" i="2" a="1"/>
  <c r="E4523" i="2" s="1"/>
  <c r="E4519" i="2" a="1"/>
  <c r="E4519" i="2" s="1"/>
  <c r="E4516" i="2" a="1"/>
  <c r="E4516" i="2" s="1"/>
  <c r="E4511" i="2" a="1"/>
  <c r="E4511" i="2" s="1"/>
  <c r="E4514" i="2" a="1"/>
  <c r="E4514" i="2" s="1"/>
  <c r="E4529" i="2" a="1"/>
  <c r="E4529" i="2" s="1"/>
  <c r="E4518" i="2" a="1"/>
  <c r="E4518" i="2" s="1"/>
  <c r="E4513" i="2" a="1"/>
  <c r="E4513" i="2" s="1"/>
  <c r="E4530" i="2" a="1"/>
  <c r="E4530" i="2" s="1"/>
  <c r="E227" i="2" a="1"/>
  <c r="E227" i="2" s="1"/>
  <c r="E4736" i="2" a="1"/>
  <c r="E4736" i="2" s="1"/>
  <c r="E4723" i="2" a="1"/>
  <c r="E4723" i="2" s="1"/>
  <c r="E4737" i="2" a="1"/>
  <c r="E4737" i="2" s="1"/>
  <c r="E4730" i="2" a="1"/>
  <c r="E4730" i="2" s="1"/>
  <c r="E4733" i="2" a="1"/>
  <c r="E4733" i="2" s="1"/>
  <c r="E4729" i="2" a="1"/>
  <c r="E4729" i="2" s="1"/>
  <c r="E4722" i="2" a="1"/>
  <c r="E4722" i="2" s="1"/>
  <c r="E4725" i="2" a="1"/>
  <c r="E4725" i="2" s="1"/>
  <c r="E4726" i="2" a="1"/>
  <c r="E4726" i="2" s="1"/>
  <c r="E4718" i="2" a="1"/>
  <c r="E4718" i="2" s="1"/>
  <c r="E4717" i="2" a="1"/>
  <c r="E4717" i="2" s="1"/>
  <c r="E4732" i="2" a="1"/>
  <c r="E4732" i="2" s="1"/>
  <c r="E4724" i="2" a="1"/>
  <c r="E4724" i="2" s="1"/>
  <c r="E4735" i="2" a="1"/>
  <c r="E4735" i="2" s="1"/>
  <c r="E4727" i="2" a="1"/>
  <c r="E4727" i="2" s="1"/>
  <c r="E4719" i="2" a="1"/>
  <c r="E4719" i="2" s="1"/>
  <c r="E4728" i="2" a="1"/>
  <c r="E4728" i="2" s="1"/>
  <c r="E4721" i="2" a="1"/>
  <c r="E4721" i="2" s="1"/>
  <c r="E4988" i="2" a="1"/>
  <c r="E4988" i="2" s="1"/>
  <c r="E5008" i="2" a="1"/>
  <c r="E5008" i="2" s="1"/>
  <c r="E4994" i="2" a="1"/>
  <c r="E4994" i="2" s="1"/>
  <c r="E4993" i="2" a="1"/>
  <c r="E4993" i="2" s="1"/>
  <c r="E4989" i="2" a="1"/>
  <c r="E4989" i="2" s="1"/>
  <c r="E4999" i="2" a="1"/>
  <c r="E4999" i="2" s="1"/>
  <c r="E4991" i="2" a="1"/>
  <c r="E4991" i="2" s="1"/>
  <c r="E5006" i="2" a="1"/>
  <c r="E5006" i="2" s="1"/>
  <c r="E5002" i="2" a="1"/>
  <c r="E5002" i="2" s="1"/>
  <c r="E4997" i="2" a="1"/>
  <c r="E4997" i="2" s="1"/>
  <c r="E4992" i="2" a="1"/>
  <c r="E4992" i="2" s="1"/>
  <c r="E5000" i="2" a="1"/>
  <c r="E5000" i="2" s="1"/>
  <c r="E4996" i="2" a="1"/>
  <c r="E4996" i="2" s="1"/>
  <c r="E5004" i="2" a="1"/>
  <c r="E5004" i="2" s="1"/>
  <c r="E4998" i="2" a="1"/>
  <c r="E4998" i="2" s="1"/>
  <c r="E5003" i="2" a="1"/>
  <c r="E5003" i="2" s="1"/>
  <c r="E4990" i="2" a="1"/>
  <c r="E4990" i="2" s="1"/>
  <c r="E5276" i="2" a="1"/>
  <c r="E5276" i="2" s="1"/>
  <c r="E5263" i="2" a="1"/>
  <c r="E5263" i="2" s="1"/>
  <c r="E5265" i="2" a="1"/>
  <c r="E5265" i="2" s="1"/>
  <c r="E5261" i="2" a="1"/>
  <c r="E5261" i="2" s="1"/>
  <c r="E5274" i="2" a="1"/>
  <c r="E5274" i="2" s="1"/>
  <c r="E5264" i="2" a="1"/>
  <c r="E5264" i="2" s="1"/>
  <c r="E5277" i="2" a="1"/>
  <c r="E5277" i="2" s="1"/>
  <c r="E5270" i="2" a="1"/>
  <c r="E5270" i="2" s="1"/>
  <c r="E5260" i="2" a="1"/>
  <c r="E5260" i="2" s="1"/>
  <c r="E5268" i="2" a="1"/>
  <c r="E5268" i="2" s="1"/>
  <c r="E5259" i="2" a="1"/>
  <c r="E5259" i="2" s="1"/>
  <c r="E5279" i="2" a="1"/>
  <c r="E5279" i="2" s="1"/>
  <c r="E5275" i="2" a="1"/>
  <c r="E5275" i="2" s="1"/>
  <c r="E5273" i="2" a="1"/>
  <c r="E5273" i="2" s="1"/>
  <c r="E5269" i="2" a="1"/>
  <c r="E5269" i="2" s="1"/>
  <c r="E5278" i="2" a="1"/>
  <c r="E5278" i="2" s="1"/>
  <c r="E5267" i="2" a="1"/>
  <c r="E5267" i="2" s="1"/>
  <c r="E5272" i="2" a="1"/>
  <c r="E5272" i="2" s="1"/>
  <c r="E5262" i="2" a="1"/>
  <c r="E5262" i="2" s="1"/>
  <c r="E5478" i="2" a="1"/>
  <c r="E5478" i="2" s="1"/>
  <c r="E5468" i="2" a="1"/>
  <c r="E5468" i="2" s="1"/>
  <c r="E5472" i="2" a="1"/>
  <c r="E5472" i="2" s="1"/>
  <c r="E5481" i="2" a="1"/>
  <c r="E5481" i="2" s="1"/>
  <c r="E5467" i="2" a="1"/>
  <c r="E5467" i="2" s="1"/>
  <c r="E5480" i="2" a="1"/>
  <c r="E5480" i="2" s="1"/>
  <c r="E5475" i="2" a="1"/>
  <c r="E5475" i="2" s="1"/>
  <c r="E5483" i="2" a="1"/>
  <c r="E5483" i="2" s="1"/>
  <c r="E5465" i="2" a="1"/>
  <c r="E5465" i="2" s="1"/>
  <c r="E5469" i="2" a="1"/>
  <c r="E5469" i="2" s="1"/>
  <c r="E5484" i="2" a="1"/>
  <c r="E5484" i="2" s="1"/>
  <c r="E5477" i="2" a="1"/>
  <c r="E5477" i="2" s="1"/>
  <c r="E5482" i="2" a="1"/>
  <c r="E5482" i="2" s="1"/>
  <c r="E5476" i="2" a="1"/>
  <c r="E5476" i="2" s="1"/>
  <c r="E5473" i="2" a="1"/>
  <c r="E5473" i="2" s="1"/>
  <c r="E5466" i="2" a="1"/>
  <c r="E5466" i="2" s="1"/>
  <c r="E5471" i="2" a="1"/>
  <c r="E5471" i="2" s="1"/>
  <c r="E990" i="2" a="1"/>
  <c r="E990" i="2" s="1"/>
  <c r="E998" i="2" a="1"/>
  <c r="E998" i="2" s="1"/>
  <c r="E1118" i="2" a="1"/>
  <c r="E1118" i="2" s="1"/>
  <c r="E1234" i="2" a="1"/>
  <c r="E1234" i="2" s="1"/>
  <c r="E1242" i="2" a="1"/>
  <c r="E1242" i="2" s="1"/>
  <c r="E1250" i="2" a="1"/>
  <c r="E1250" i="2" s="1"/>
  <c r="E1262" i="2" a="1"/>
  <c r="E1262" i="2" s="1"/>
  <c r="E1278" i="2" a="1"/>
  <c r="E1278" i="2" s="1"/>
  <c r="E1286" i="2" a="1"/>
  <c r="E1286" i="2" s="1"/>
  <c r="E1386" i="2" a="1"/>
  <c r="E1386" i="2" s="1"/>
  <c r="E1394" i="2" a="1"/>
  <c r="E1394" i="2" s="1"/>
  <c r="E1406" i="2" a="1"/>
  <c r="E1406" i="2" s="1"/>
  <c r="E1414" i="2" a="1"/>
  <c r="E1414" i="2" s="1"/>
  <c r="E1430" i="2" a="1"/>
  <c r="E1430" i="2" s="1"/>
  <c r="E1659" i="2" a="1"/>
  <c r="E1659" i="2" s="1"/>
  <c r="E1664" i="2" a="1"/>
  <c r="E1664" i="2" s="1"/>
  <c r="E1731" i="2" a="1"/>
  <c r="E1731" i="2" s="1"/>
  <c r="E1767" i="2" a="1"/>
  <c r="E1767" i="2" s="1"/>
  <c r="E1772" i="2" a="1"/>
  <c r="E1772" i="2" s="1"/>
  <c r="E1803" i="2" a="1"/>
  <c r="E1803" i="2" s="1"/>
  <c r="E70" i="2" a="1"/>
  <c r="E70" i="2" s="1"/>
  <c r="E1492" i="2" a="1"/>
  <c r="E1492" i="2" s="1"/>
  <c r="E1498" i="2" a="1"/>
  <c r="E1498" i="2" s="1"/>
  <c r="E1489" i="2" a="1"/>
  <c r="E1489" i="2" s="1"/>
  <c r="E80" i="2" a="1"/>
  <c r="E80" i="2" s="1"/>
  <c r="E93" i="2" a="1"/>
  <c r="E93" i="2" s="1"/>
  <c r="E106" i="2" a="1"/>
  <c r="E106" i="2" s="1"/>
  <c r="E2237" i="2" a="1"/>
  <c r="E2237" i="2" s="1"/>
  <c r="E2226" i="2" a="1"/>
  <c r="E2226" i="2" s="1"/>
  <c r="E2219" i="2" a="1"/>
  <c r="E2219" i="2" s="1"/>
  <c r="E2233" i="2" a="1"/>
  <c r="E2233" i="2" s="1"/>
  <c r="E2229" i="2" a="1"/>
  <c r="E2229" i="2" s="1"/>
  <c r="E2222" i="2" a="1"/>
  <c r="E2222" i="2" s="1"/>
  <c r="E2218" i="2" a="1"/>
  <c r="E2218" i="2" s="1"/>
  <c r="E2232" i="2" a="1"/>
  <c r="E2232" i="2" s="1"/>
  <c r="E2225" i="2" a="1"/>
  <c r="E2225" i="2" s="1"/>
  <c r="E2221" i="2" a="1"/>
  <c r="E2221" i="2" s="1"/>
  <c r="E2228" i="2" a="1"/>
  <c r="E2228" i="2" s="1"/>
  <c r="E2217" i="2" a="1"/>
  <c r="E2217" i="2" s="1"/>
  <c r="E2224" i="2" a="1"/>
  <c r="E2224" i="2" s="1"/>
  <c r="E2238" i="2" a="1"/>
  <c r="E2238" i="2" s="1"/>
  <c r="E2231" i="2" a="1"/>
  <c r="E2231" i="2" s="1"/>
  <c r="E2220" i="2" a="1"/>
  <c r="E2220" i="2" s="1"/>
  <c r="E2234" i="2" a="1"/>
  <c r="E2234" i="2" s="1"/>
  <c r="E2223" i="2" a="1"/>
  <c r="E2223" i="2" s="1"/>
  <c r="E116" i="2" a="1"/>
  <c r="E116" i="2" s="1"/>
  <c r="E129" i="2" a="1"/>
  <c r="E129" i="2" s="1"/>
  <c r="E2975" i="2" a="1"/>
  <c r="E2975" i="2" s="1"/>
  <c r="E2962" i="2" a="1"/>
  <c r="E2962" i="2" s="1"/>
  <c r="E2971" i="2" a="1"/>
  <c r="E2971" i="2" s="1"/>
  <c r="E2977" i="2" a="1"/>
  <c r="E2977" i="2" s="1"/>
  <c r="E2964" i="2" a="1"/>
  <c r="E2964" i="2" s="1"/>
  <c r="E2967" i="2" a="1"/>
  <c r="E2967" i="2" s="1"/>
  <c r="E2963" i="2" a="1"/>
  <c r="E2963" i="2" s="1"/>
  <c r="E2976" i="2" a="1"/>
  <c r="E2976" i="2" s="1"/>
  <c r="E2966" i="2" a="1"/>
  <c r="E2966" i="2" s="1"/>
  <c r="E2979" i="2" a="1"/>
  <c r="E2979" i="2" s="1"/>
  <c r="E2972" i="2" a="1"/>
  <c r="E2972" i="2" s="1"/>
  <c r="E2965" i="2" a="1"/>
  <c r="E2965" i="2" s="1"/>
  <c r="E2970" i="2" a="1"/>
  <c r="E2970" i="2" s="1"/>
  <c r="E2974" i="2" a="1"/>
  <c r="E2974" i="2" s="1"/>
  <c r="E2968" i="2" a="1"/>
  <c r="E2968" i="2" s="1"/>
  <c r="E2978" i="2" a="1"/>
  <c r="E2978" i="2" s="1"/>
  <c r="E2960" i="2" a="1"/>
  <c r="E2960" i="2" s="1"/>
  <c r="E152" i="2" a="1"/>
  <c r="E152" i="2" s="1"/>
  <c r="E165" i="2" a="1"/>
  <c r="E165" i="2" s="1"/>
  <c r="E178" i="2" a="1"/>
  <c r="E178" i="2" s="1"/>
  <c r="E3723" i="2" a="1"/>
  <c r="E3723" i="2" s="1"/>
  <c r="E3706" i="2" a="1"/>
  <c r="E3706" i="2" s="1"/>
  <c r="E3709" i="2" a="1"/>
  <c r="E3709" i="2" s="1"/>
  <c r="E3705" i="2" a="1"/>
  <c r="E3705" i="2" s="1"/>
  <c r="E3719" i="2" a="1"/>
  <c r="E3719" i="2" s="1"/>
  <c r="E3715" i="2" a="1"/>
  <c r="E3715" i="2" s="1"/>
  <c r="E3711" i="2" a="1"/>
  <c r="E3711" i="2" s="1"/>
  <c r="E3704" i="2" a="1"/>
  <c r="E3704" i="2" s="1"/>
  <c r="E3722" i="2" a="1"/>
  <c r="E3722" i="2" s="1"/>
  <c r="E3718" i="2" a="1"/>
  <c r="E3718" i="2" s="1"/>
  <c r="E3707" i="2" a="1"/>
  <c r="E3707" i="2" s="1"/>
  <c r="E3710" i="2" a="1"/>
  <c r="E3710" i="2" s="1"/>
  <c r="E3721" i="2" a="1"/>
  <c r="E3721" i="2" s="1"/>
  <c r="E3717" i="2" a="1"/>
  <c r="E3717" i="2" s="1"/>
  <c r="E3713" i="2" a="1"/>
  <c r="E3713" i="2" s="1"/>
  <c r="E3724" i="2" a="1"/>
  <c r="E3724" i="2" s="1"/>
  <c r="E3712" i="2" a="1"/>
  <c r="E3712" i="2" s="1"/>
  <c r="E188" i="2" a="1"/>
  <c r="E188" i="2" s="1"/>
  <c r="E201" i="2" a="1"/>
  <c r="E201" i="2" s="1"/>
  <c r="E214" i="2" a="1"/>
  <c r="E214" i="2" s="1"/>
  <c r="E4453" i="2" a="1"/>
  <c r="E4453" i="2" s="1"/>
  <c r="E4459" i="2" a="1"/>
  <c r="E4459" i="2" s="1"/>
  <c r="E4449" i="2" a="1"/>
  <c r="E4449" i="2" s="1"/>
  <c r="E4461" i="2" a="1"/>
  <c r="E4461" i="2" s="1"/>
  <c r="E4448" i="2" a="1"/>
  <c r="E4448" i="2" s="1"/>
  <c r="E4454" i="2" a="1"/>
  <c r="E4454" i="2" s="1"/>
  <c r="E4467" i="2" a="1"/>
  <c r="E4467" i="2" s="1"/>
  <c r="E4456" i="2" a="1"/>
  <c r="E4456" i="2" s="1"/>
  <c r="E4452" i="2" a="1"/>
  <c r="E4452" i="2" s="1"/>
  <c r="E4463" i="2" a="1"/>
  <c r="E4463" i="2" s="1"/>
  <c r="E4451" i="2" a="1"/>
  <c r="E4451" i="2" s="1"/>
  <c r="E4447" i="2" a="1"/>
  <c r="E4447" i="2" s="1"/>
  <c r="E4465" i="2" a="1"/>
  <c r="E4465" i="2" s="1"/>
  <c r="E4458" i="2" a="1"/>
  <c r="E4458" i="2" s="1"/>
  <c r="E4462" i="2" a="1"/>
  <c r="E4462" i="2" s="1"/>
  <c r="E4457" i="2" a="1"/>
  <c r="E4457" i="2" s="1"/>
  <c r="E4450" i="2" a="1"/>
  <c r="E4450" i="2" s="1"/>
  <c r="E224" i="2" a="1"/>
  <c r="E224" i="2" s="1"/>
  <c r="E237" i="2" a="1"/>
  <c r="E237" i="2" s="1"/>
  <c r="E250" i="2" a="1"/>
  <c r="E250" i="2" s="1"/>
  <c r="E5210" i="2" a="1"/>
  <c r="E5210" i="2" s="1"/>
  <c r="E5199" i="2" a="1"/>
  <c r="E5199" i="2" s="1"/>
  <c r="E5209" i="2" a="1"/>
  <c r="E5209" i="2" s="1"/>
  <c r="E5202" i="2" a="1"/>
  <c r="E5202" i="2" s="1"/>
  <c r="E5205" i="2" a="1"/>
  <c r="E5205" i="2" s="1"/>
  <c r="E5198" i="2" a="1"/>
  <c r="E5198" i="2" s="1"/>
  <c r="E5211" i="2" a="1"/>
  <c r="E5211" i="2" s="1"/>
  <c r="E5207" i="2" a="1"/>
  <c r="E5207" i="2" s="1"/>
  <c r="E5203" i="2" a="1"/>
  <c r="E5203" i="2" s="1"/>
  <c r="E5213" i="2" a="1"/>
  <c r="E5213" i="2" s="1"/>
  <c r="E5197" i="2" a="1"/>
  <c r="E5197" i="2" s="1"/>
  <c r="E5208" i="2" a="1"/>
  <c r="E5208" i="2" s="1"/>
  <c r="E5196" i="2" a="1"/>
  <c r="E5196" i="2" s="1"/>
  <c r="E5212" i="2" a="1"/>
  <c r="E5212" i="2" s="1"/>
  <c r="E5200" i="2" a="1"/>
  <c r="E5200" i="2" s="1"/>
  <c r="E5214" i="2" a="1"/>
  <c r="E5214" i="2" s="1"/>
  <c r="E5195" i="2" a="1"/>
  <c r="E5195" i="2" s="1"/>
  <c r="E260" i="2" a="1"/>
  <c r="E260" i="2" s="1"/>
  <c r="E273" i="2" a="1"/>
  <c r="E273" i="2" s="1"/>
  <c r="E994" i="2" a="1"/>
  <c r="E994" i="2" s="1"/>
  <c r="E1122" i="2" a="1"/>
  <c r="E1122" i="2" s="1"/>
  <c r="E1130" i="2" a="1"/>
  <c r="E1130" i="2" s="1"/>
  <c r="E1238" i="2" a="1"/>
  <c r="E1238" i="2" s="1"/>
  <c r="E1246" i="2" a="1"/>
  <c r="E1246" i="2" s="1"/>
  <c r="E1254" i="2" a="1"/>
  <c r="E1254" i="2" s="1"/>
  <c r="E1266" i="2" a="1"/>
  <c r="E1266" i="2" s="1"/>
  <c r="E1282" i="2" a="1"/>
  <c r="E1282" i="2" s="1"/>
  <c r="E1290" i="2" a="1"/>
  <c r="E1290" i="2" s="1"/>
  <c r="E1390" i="2" a="1"/>
  <c r="E1390" i="2" s="1"/>
  <c r="E1398" i="2" a="1"/>
  <c r="E1398" i="2" s="1"/>
  <c r="E1418" i="2" a="1"/>
  <c r="E1418" i="2" s="1"/>
  <c r="E1426" i="2" a="1"/>
  <c r="E1426" i="2" s="1"/>
  <c r="E1650" i="2" a="1"/>
  <c r="E1650" i="2" s="1"/>
  <c r="E1655" i="2" a="1"/>
  <c r="E1655" i="2" s="1"/>
  <c r="E1680" i="2" a="1"/>
  <c r="E1680" i="2" s="1"/>
  <c r="E1752" i="2" a="1"/>
  <c r="E1752" i="2" s="1"/>
  <c r="E1788" i="2" a="1"/>
  <c r="E1788" i="2" s="1"/>
  <c r="E1793" i="2" a="1"/>
  <c r="E1793" i="2" s="1"/>
  <c r="E1832" i="2" a="1"/>
  <c r="E1832" i="2" s="1"/>
  <c r="E1839" i="2" a="1"/>
  <c r="E1839" i="2" s="1"/>
  <c r="E1878" i="2" a="1"/>
  <c r="E1878" i="2" s="1"/>
  <c r="E1438" i="2" a="1"/>
  <c r="E1438" i="2" s="1"/>
  <c r="E1429" i="2" a="1"/>
  <c r="E1429" i="2" s="1"/>
  <c r="E1435" i="2" a="1"/>
  <c r="E1435" i="2" s="1"/>
  <c r="E77" i="2" a="1"/>
  <c r="E77" i="2" s="1"/>
  <c r="E2158" i="2" a="1"/>
  <c r="E2158" i="2" s="1"/>
  <c r="E2165" i="2" a="1"/>
  <c r="E2165" i="2" s="1"/>
  <c r="E2161" i="2" a="1"/>
  <c r="E2161" i="2" s="1"/>
  <c r="E2168" i="2" a="1"/>
  <c r="E2168" i="2" s="1"/>
  <c r="E2157" i="2" a="1"/>
  <c r="E2157" i="2" s="1"/>
  <c r="E2171" i="2" a="1"/>
  <c r="E2171" i="2" s="1"/>
  <c r="E2160" i="2" a="1"/>
  <c r="E2160" i="2" s="1"/>
  <c r="E2167" i="2" a="1"/>
  <c r="E2167" i="2" s="1"/>
  <c r="E2174" i="2" a="1"/>
  <c r="E2174" i="2" s="1"/>
  <c r="E2163" i="2" a="1"/>
  <c r="E2163" i="2" s="1"/>
  <c r="E2156" i="2" a="1"/>
  <c r="E2156" i="2" s="1"/>
  <c r="E2166" i="2" a="1"/>
  <c r="E2166" i="2" s="1"/>
  <c r="E2159" i="2" a="1"/>
  <c r="E2159" i="2" s="1"/>
  <c r="E2173" i="2" a="1"/>
  <c r="E2173" i="2" s="1"/>
  <c r="E2169" i="2" a="1"/>
  <c r="E2169" i="2" s="1"/>
  <c r="E113" i="2" a="1"/>
  <c r="E113" i="2" s="1"/>
  <c r="E2913" i="2" a="1"/>
  <c r="E2913" i="2" s="1"/>
  <c r="E2903" i="2" a="1"/>
  <c r="E2903" i="2" s="1"/>
  <c r="E2912" i="2" a="1"/>
  <c r="E2912" i="2" s="1"/>
  <c r="E2905" i="2" a="1"/>
  <c r="E2905" i="2" s="1"/>
  <c r="E2908" i="2" a="1"/>
  <c r="E2908" i="2" s="1"/>
  <c r="E2904" i="2" a="1"/>
  <c r="E2904" i="2" s="1"/>
  <c r="E2910" i="2" a="1"/>
  <c r="E2910" i="2" s="1"/>
  <c r="E2900" i="2" a="1"/>
  <c r="E2900" i="2" s="1"/>
  <c r="E2911" i="2" a="1"/>
  <c r="E2911" i="2" s="1"/>
  <c r="E2915" i="2" a="1"/>
  <c r="E2915" i="2" s="1"/>
  <c r="E2901" i="2" a="1"/>
  <c r="E2901" i="2" s="1"/>
  <c r="E2914" i="2" a="1"/>
  <c r="E2914" i="2" s="1"/>
  <c r="E2909" i="2" a="1"/>
  <c r="E2909" i="2" s="1"/>
  <c r="E2907" i="2" a="1"/>
  <c r="E2907" i="2" s="1"/>
  <c r="E2916" i="2" a="1"/>
  <c r="E2916" i="2" s="1"/>
  <c r="E149" i="2" a="1"/>
  <c r="E149" i="2" s="1"/>
  <c r="E3654" i="2" a="1"/>
  <c r="E3654" i="2" s="1"/>
  <c r="E3644" i="2" a="1"/>
  <c r="E3644" i="2" s="1"/>
  <c r="E3657" i="2" a="1"/>
  <c r="E3657" i="2" s="1"/>
  <c r="E3655" i="2" a="1"/>
  <c r="E3655" i="2" s="1"/>
  <c r="E3651" i="2" a="1"/>
  <c r="E3651" i="2" s="1"/>
  <c r="E3658" i="2" a="1"/>
  <c r="E3658" i="2" s="1"/>
  <c r="E3650" i="2" a="1"/>
  <c r="E3650" i="2" s="1"/>
  <c r="E3661" i="2" a="1"/>
  <c r="E3661" i="2" s="1"/>
  <c r="E3653" i="2" a="1"/>
  <c r="E3653" i="2" s="1"/>
  <c r="E3649" i="2" a="1"/>
  <c r="E3649" i="2" s="1"/>
  <c r="E3660" i="2" a="1"/>
  <c r="E3660" i="2" s="1"/>
  <c r="E3656" i="2" a="1"/>
  <c r="E3656" i="2" s="1"/>
  <c r="E3652" i="2" a="1"/>
  <c r="E3652" i="2" s="1"/>
  <c r="E3659" i="2" a="1"/>
  <c r="E3659" i="2" s="1"/>
  <c r="E3648" i="2" a="1"/>
  <c r="E3648" i="2" s="1"/>
  <c r="E185" i="2" a="1"/>
  <c r="E185" i="2" s="1"/>
  <c r="E4400" i="2" a="1"/>
  <c r="E4400" i="2" s="1"/>
  <c r="E4387" i="2" a="1"/>
  <c r="E4387" i="2" s="1"/>
  <c r="E4399" i="2" a="1"/>
  <c r="E4399" i="2" s="1"/>
  <c r="E4388" i="2" a="1"/>
  <c r="E4388" i="2" s="1"/>
  <c r="E4397" i="2" a="1"/>
  <c r="E4397" i="2" s="1"/>
  <c r="E4390" i="2" a="1"/>
  <c r="E4390" i="2" s="1"/>
  <c r="E4386" i="2" a="1"/>
  <c r="E4386" i="2" s="1"/>
  <c r="E4403" i="2" a="1"/>
  <c r="E4403" i="2" s="1"/>
  <c r="E4392" i="2" a="1"/>
  <c r="E4392" i="2" s="1"/>
  <c r="E4402" i="2" a="1"/>
  <c r="E4402" i="2" s="1"/>
  <c r="E4401" i="2" a="1"/>
  <c r="E4401" i="2" s="1"/>
  <c r="E4391" i="2" a="1"/>
  <c r="E4391" i="2" s="1"/>
  <c r="E4395" i="2" a="1"/>
  <c r="E4395" i="2" s="1"/>
  <c r="E4398" i="2" a="1"/>
  <c r="E4398" i="2" s="1"/>
  <c r="E4393" i="2" a="1"/>
  <c r="E4393" i="2" s="1"/>
  <c r="E221" i="2" a="1"/>
  <c r="E221" i="2" s="1"/>
  <c r="E4880" i="2" a="1"/>
  <c r="E4880" i="2" s="1"/>
  <c r="E4881" i="2" a="1"/>
  <c r="E4881" i="2" s="1"/>
  <c r="E4874" i="2" a="1"/>
  <c r="E4874" i="2" s="1"/>
  <c r="E4864" i="2" a="1"/>
  <c r="E4864" i="2" s="1"/>
  <c r="E4877" i="2" a="1"/>
  <c r="E4877" i="2" s="1"/>
  <c r="E4873" i="2" a="1"/>
  <c r="E4873" i="2" s="1"/>
  <c r="E4866" i="2" a="1"/>
  <c r="E4866" i="2" s="1"/>
  <c r="E4883" i="2" a="1"/>
  <c r="E4883" i="2" s="1"/>
  <c r="E4878" i="2" a="1"/>
  <c r="E4878" i="2" s="1"/>
  <c r="E4870" i="2" a="1"/>
  <c r="E4870" i="2" s="1"/>
  <c r="E4882" i="2" a="1"/>
  <c r="E4882" i="2" s="1"/>
  <c r="E4871" i="2" a="1"/>
  <c r="E4871" i="2" s="1"/>
  <c r="E4875" i="2" a="1"/>
  <c r="E4875" i="2" s="1"/>
  <c r="E4885" i="2" a="1"/>
  <c r="E4885" i="2" s="1"/>
  <c r="E4879" i="2" a="1"/>
  <c r="E4879" i="2" s="1"/>
  <c r="E4865" i="2" a="1"/>
  <c r="E4865" i="2" s="1"/>
  <c r="E4884" i="2" a="1"/>
  <c r="E4884" i="2" s="1"/>
  <c r="E4872" i="2" a="1"/>
  <c r="E4872" i="2" s="1"/>
  <c r="E5145" i="2" a="1"/>
  <c r="E5145" i="2" s="1"/>
  <c r="E5152" i="2" a="1"/>
  <c r="E5152" i="2" s="1"/>
  <c r="E5138" i="2" a="1"/>
  <c r="E5138" i="2" s="1"/>
  <c r="E5150" i="2" a="1"/>
  <c r="E5150" i="2" s="1"/>
  <c r="E5146" i="2" a="1"/>
  <c r="E5146" i="2" s="1"/>
  <c r="E5141" i="2" a="1"/>
  <c r="E5141" i="2" s="1"/>
  <c r="E5149" i="2" a="1"/>
  <c r="E5149" i="2" s="1"/>
  <c r="E5136" i="2" a="1"/>
  <c r="E5136" i="2" s="1"/>
  <c r="E5148" i="2" a="1"/>
  <c r="E5148" i="2" s="1"/>
  <c r="E5139" i="2" a="1"/>
  <c r="E5139" i="2" s="1"/>
  <c r="E5135" i="2" a="1"/>
  <c r="E5135" i="2" s="1"/>
  <c r="E5151" i="2" a="1"/>
  <c r="E5151" i="2" s="1"/>
  <c r="E5147" i="2" a="1"/>
  <c r="E5147" i="2" s="1"/>
  <c r="E5134" i="2" a="1"/>
  <c r="E5134" i="2" s="1"/>
  <c r="E5144" i="2" a="1"/>
  <c r="E5144" i="2" s="1"/>
  <c r="E5142" i="2" a="1"/>
  <c r="E5142" i="2" s="1"/>
  <c r="E257" i="2" a="1"/>
  <c r="E257" i="2" s="1"/>
  <c r="E1439" i="2" a="1"/>
  <c r="E1439" i="2" s="1"/>
  <c r="E1484" i="2" a="1"/>
  <c r="E1484" i="2" s="1"/>
  <c r="E1493" i="2" a="1"/>
  <c r="E1493" i="2" s="1"/>
  <c r="E1497" i="2" a="1"/>
  <c r="E1497" i="2" s="1"/>
  <c r="E1502" i="2" a="1"/>
  <c r="E1502" i="2" s="1"/>
  <c r="E1506" i="2" a="1"/>
  <c r="E1506" i="2" s="1"/>
  <c r="E1515" i="2" a="1"/>
  <c r="E1515" i="2" s="1"/>
  <c r="E1520" i="2" a="1"/>
  <c r="E1520" i="2" s="1"/>
  <c r="E1524" i="2" a="1"/>
  <c r="E1524" i="2" s="1"/>
  <c r="E1529" i="2" a="1"/>
  <c r="E1529" i="2" s="1"/>
  <c r="E1533" i="2" a="1"/>
  <c r="E1533" i="2" s="1"/>
  <c r="E1538" i="2" a="1"/>
  <c r="E1538" i="2" s="1"/>
  <c r="E1547" i="2" a="1"/>
  <c r="E1547" i="2" s="1"/>
  <c r="E1551" i="2" a="1"/>
  <c r="E1551" i="2" s="1"/>
  <c r="E1556" i="2" a="1"/>
  <c r="E1556" i="2" s="1"/>
  <c r="E1560" i="2" a="1"/>
  <c r="E1560" i="2" s="1"/>
  <c r="E1569" i="2" a="1"/>
  <c r="E1569" i="2" s="1"/>
  <c r="E1574" i="2" a="1"/>
  <c r="E1574" i="2" s="1"/>
  <c r="E1578" i="2" a="1"/>
  <c r="E1578" i="2" s="1"/>
  <c r="E1605" i="2" a="1"/>
  <c r="E1605" i="2" s="1"/>
  <c r="E1610" i="2" a="1"/>
  <c r="E1610" i="2" s="1"/>
  <c r="E1614" i="2" a="1"/>
  <c r="E1614" i="2" s="1"/>
  <c r="E1623" i="2" a="1"/>
  <c r="E1623" i="2" s="1"/>
  <c r="E1646" i="2" a="1"/>
  <c r="E1646" i="2" s="1"/>
  <c r="E1665" i="2" a="1"/>
  <c r="E1665" i="2" s="1"/>
  <c r="E1670" i="2" a="1"/>
  <c r="E1670" i="2" s="1"/>
  <c r="E1742" i="2" a="1"/>
  <c r="E1742" i="2" s="1"/>
  <c r="E1773" i="2" a="1"/>
  <c r="E1773" i="2" s="1"/>
  <c r="E1778" i="2" a="1"/>
  <c r="E1778" i="2" s="1"/>
  <c r="E1859" i="2" a="1"/>
  <c r="E1859" i="2" s="1"/>
  <c r="E5707" i="2" a="1"/>
  <c r="E5707" i="2" s="1"/>
  <c r="E5694" i="2" a="1"/>
  <c r="E5694" i="2" s="1"/>
  <c r="E5711" i="2" a="1"/>
  <c r="E5711" i="2" s="1"/>
  <c r="E5704" i="2" a="1"/>
  <c r="E5704" i="2" s="1"/>
  <c r="E5697" i="2" a="1"/>
  <c r="E5697" i="2" s="1"/>
  <c r="E5710" i="2" a="1"/>
  <c r="E5710" i="2" s="1"/>
  <c r="E5696" i="2" a="1"/>
  <c r="E5696" i="2" s="1"/>
  <c r="E5713" i="2" a="1"/>
  <c r="E5713" i="2" s="1"/>
  <c r="E5708" i="2" a="1"/>
  <c r="E5708" i="2" s="1"/>
  <c r="E5701" i="2" a="1"/>
  <c r="E5701" i="2" s="1"/>
  <c r="E5695" i="2" a="1"/>
  <c r="E5695" i="2" s="1"/>
  <c r="E5709" i="2" a="1"/>
  <c r="E5709" i="2" s="1"/>
  <c r="E5700" i="2" a="1"/>
  <c r="E5700" i="2" s="1"/>
  <c r="E5712" i="2" a="1"/>
  <c r="E5712" i="2" s="1"/>
  <c r="E5706" i="2" a="1"/>
  <c r="E5706" i="2" s="1"/>
  <c r="E5698" i="2" a="1"/>
  <c r="E5698" i="2" s="1"/>
  <c r="P13" i="3" a="1"/>
  <c r="P13" i="3" s="1"/>
  <c r="O3" i="3" a="1"/>
  <c r="O3" i="3" s="1"/>
  <c r="P2" i="3" a="1"/>
  <c r="P2" i="3" s="1"/>
  <c r="P12" i="3" a="1"/>
  <c r="P12" i="3" s="1"/>
  <c r="P11" i="3" a="1"/>
  <c r="P11" i="3" s="1"/>
  <c r="P6" i="3" a="1"/>
  <c r="P6" i="3" s="1"/>
  <c r="P3" i="3" a="1"/>
  <c r="P3" i="3" s="1"/>
  <c r="O2" i="3" a="1"/>
  <c r="O2" i="3" s="1"/>
  <c r="E323" i="3" s="1" a="1"/>
  <c r="E323" i="3" s="1"/>
  <c r="P4" i="3" a="1"/>
  <c r="P4" i="3" s="1"/>
  <c r="O4" i="3" a="1"/>
  <c r="O4" i="3" s="1"/>
  <c r="O11" i="3" a="1"/>
  <c r="O11" i="3" s="1"/>
  <c r="E361" i="3" s="1" a="1"/>
  <c r="E361" i="3" s="1"/>
  <c r="O9" i="3" a="1"/>
  <c r="O9" i="3" s="1"/>
  <c r="O13" i="3" a="1"/>
  <c r="O13" i="3" s="1"/>
  <c r="P5" i="3" a="1"/>
  <c r="P5" i="3" s="1"/>
  <c r="O12" i="3" a="1"/>
  <c r="O12" i="3" s="1"/>
  <c r="E314" i="3" s="1" a="1"/>
  <c r="E314" i="3" s="1"/>
  <c r="P8" i="3" a="1"/>
  <c r="P8" i="3" s="1"/>
  <c r="O6" i="3" a="1"/>
  <c r="O6" i="3" s="1"/>
  <c r="O8" i="3" a="1"/>
  <c r="O8" i="3" s="1"/>
  <c r="E398" i="3" s="1" a="1"/>
  <c r="E398" i="3" s="1"/>
  <c r="O10" i="3" a="1"/>
  <c r="O10" i="3" s="1"/>
  <c r="E2" i="3" a="1"/>
  <c r="E2" i="3" s="1"/>
  <c r="P9" i="3" a="1"/>
  <c r="P9" i="3" s="1"/>
  <c r="O5" i="3" a="1"/>
  <c r="O5" i="3" s="1"/>
  <c r="E336" i="3" s="1" a="1"/>
  <c r="E336" i="3" s="1"/>
  <c r="P10" i="3" a="1"/>
  <c r="P10" i="3" s="1"/>
  <c r="O7" i="3" a="1"/>
  <c r="O7" i="3" s="1"/>
  <c r="E602" i="3" s="1" a="1"/>
  <c r="E602" i="3" s="1"/>
  <c r="P7" i="3" a="1"/>
  <c r="P7" i="3" s="1"/>
  <c r="H26" i="1"/>
  <c r="I26" i="1"/>
  <c r="K38" i="1" s="1"/>
  <c r="H5" i="1"/>
  <c r="I5" i="1"/>
  <c r="K17" i="1" s="1"/>
  <c r="I42" i="1"/>
  <c r="K54" i="1" s="1"/>
  <c r="I6" i="1"/>
  <c r="K18" i="1" s="1"/>
  <c r="H6" i="1"/>
  <c r="H49" i="1"/>
  <c r="I49" i="1"/>
  <c r="E8" i="3" a="1"/>
  <c r="E8" i="3" s="1"/>
  <c r="L7" i="3" s="1" a="1"/>
  <c r="L7" i="3" s="1"/>
  <c r="H23" i="1"/>
  <c r="I23" i="1"/>
  <c r="K35" i="1" s="1"/>
  <c r="I36" i="1"/>
  <c r="K48" i="1" s="1"/>
  <c r="H36" i="1"/>
  <c r="H29" i="1"/>
  <c r="I29" i="1"/>
  <c r="K41" i="1" s="1"/>
  <c r="I33" i="1"/>
  <c r="K45" i="1" s="1"/>
  <c r="H33" i="1"/>
  <c r="I52" i="1"/>
  <c r="H52" i="1"/>
  <c r="H17" i="1"/>
  <c r="I17" i="1"/>
  <c r="K29" i="1" s="1"/>
  <c r="I30" i="1"/>
  <c r="K42" i="1" s="1"/>
  <c r="H30" i="1"/>
  <c r="E6" i="3" a="1"/>
  <c r="E6" i="3" s="1"/>
  <c r="I3" i="1"/>
  <c r="K15" i="1" s="1"/>
  <c r="H3" i="1"/>
  <c r="H8" i="1"/>
  <c r="I8" i="1"/>
  <c r="K20" i="1" s="1"/>
  <c r="H20" i="1"/>
  <c r="I20" i="1"/>
  <c r="K32" i="1" s="1"/>
  <c r="H24" i="1"/>
  <c r="I24" i="1"/>
  <c r="K36" i="1" s="1"/>
  <c r="H25" i="1"/>
  <c r="I25" i="1"/>
  <c r="K37" i="1" s="1"/>
  <c r="H32" i="1"/>
  <c r="I32" i="1"/>
  <c r="K44" i="1" s="1"/>
  <c r="I45" i="1"/>
  <c r="H45" i="1"/>
  <c r="H14" i="1"/>
  <c r="I14" i="1"/>
  <c r="K26" i="1" s="1"/>
  <c r="H37" i="1"/>
  <c r="I46" i="1"/>
  <c r="I53" i="1"/>
  <c r="E13" i="3" a="1"/>
  <c r="E13" i="3" s="1"/>
  <c r="H15" i="1"/>
  <c r="I15" i="1"/>
  <c r="K27" i="1" s="1"/>
  <c r="E3" i="3" a="1"/>
  <c r="E3" i="3" s="1"/>
  <c r="E16" i="3" a="1"/>
  <c r="E16" i="3" s="1"/>
  <c r="H50" i="1"/>
  <c r="I50" i="1"/>
  <c r="E18" i="3" a="1"/>
  <c r="E18" i="3" s="1"/>
  <c r="M12" i="3"/>
  <c r="E344" i="3" a="1"/>
  <c r="E344" i="3" s="1"/>
  <c r="E80" i="3" a="1"/>
  <c r="E80" i="3" s="1"/>
  <c r="E343" i="3" a="1"/>
  <c r="E343" i="3" s="1"/>
  <c r="H2" i="1"/>
  <c r="I2" i="1"/>
  <c r="K14" i="1" s="1"/>
  <c r="E14" i="3" a="1"/>
  <c r="E14" i="3" s="1"/>
  <c r="E645" i="3" a="1"/>
  <c r="E645" i="3" s="1"/>
  <c r="E311" i="3" a="1"/>
  <c r="E311" i="3" s="1"/>
  <c r="E313" i="3" a="1"/>
  <c r="E313" i="3" s="1"/>
  <c r="E73" i="3" a="1"/>
  <c r="E73" i="3" s="1"/>
  <c r="E312" i="3" a="1"/>
  <c r="E312" i="3" s="1"/>
  <c r="E40" i="3" a="1"/>
  <c r="E40" i="3" s="1"/>
  <c r="E20" i="3" a="1"/>
  <c r="E20" i="3" s="1"/>
  <c r="E49" i="3" a="1"/>
  <c r="E49" i="3" s="1"/>
  <c r="E34" i="3" a="1"/>
  <c r="E34" i="3" s="1"/>
  <c r="E53" i="3" a="1"/>
  <c r="E53" i="3" s="1"/>
  <c r="E28" i="3" a="1"/>
  <c r="E28" i="3" s="1"/>
  <c r="E54" i="3" a="1"/>
  <c r="E54" i="3" s="1"/>
  <c r="E55" i="3" a="1"/>
  <c r="E55" i="3" s="1"/>
  <c r="E446" i="3" a="1"/>
  <c r="E446" i="3" s="1"/>
  <c r="E824" i="3" a="1"/>
  <c r="E824" i="3" s="1"/>
  <c r="E29" i="3" a="1"/>
  <c r="E29" i="3" s="1"/>
  <c r="E47" i="3" a="1"/>
  <c r="E47" i="3" s="1"/>
  <c r="E56" i="3" a="1"/>
  <c r="E56" i="3" s="1"/>
  <c r="E332" i="3" a="1"/>
  <c r="E332" i="3" s="1"/>
  <c r="E335" i="3" a="1"/>
  <c r="E335" i="3" s="1"/>
  <c r="E334" i="3" a="1"/>
  <c r="E334" i="3" s="1"/>
  <c r="E333" i="3" a="1"/>
  <c r="E333" i="3" s="1"/>
  <c r="E302" i="3" a="1"/>
  <c r="E302" i="3" s="1"/>
  <c r="E339" i="3" a="1"/>
  <c r="E339" i="3" s="1"/>
  <c r="E337" i="3" a="1"/>
  <c r="E337" i="3" s="1"/>
  <c r="E340" i="3" a="1"/>
  <c r="E340" i="3" s="1"/>
  <c r="E79" i="3" a="1"/>
  <c r="E79" i="3" s="1"/>
  <c r="E378" i="3" a="1"/>
  <c r="E378" i="3" s="1"/>
  <c r="E377" i="3" a="1"/>
  <c r="E377" i="3" s="1"/>
  <c r="E376" i="3" a="1"/>
  <c r="E376" i="3" s="1"/>
  <c r="E379" i="3" a="1"/>
  <c r="E379" i="3" s="1"/>
  <c r="E65" i="3" a="1"/>
  <c r="E65" i="3" s="1"/>
  <c r="E384" i="3" a="1"/>
  <c r="E384" i="3" s="1"/>
  <c r="E25" i="3" a="1"/>
  <c r="E25" i="3" s="1"/>
  <c r="E17" i="3" a="1"/>
  <c r="E17" i="3" s="1"/>
  <c r="E32" i="3" a="1"/>
  <c r="E32" i="3" s="1"/>
  <c r="E91" i="3" a="1"/>
  <c r="E91" i="3" s="1"/>
  <c r="E390" i="3" a="1"/>
  <c r="E390" i="3" s="1"/>
  <c r="E392" i="3" a="1"/>
  <c r="E392" i="3" s="1"/>
  <c r="E26" i="3" a="1"/>
  <c r="E26" i="3" s="1"/>
  <c r="E38" i="3" a="1"/>
  <c r="E38" i="3" s="1"/>
  <c r="E44" i="3" a="1"/>
  <c r="E44" i="3" s="1"/>
  <c r="E15" i="3" a="1"/>
  <c r="E15" i="3" s="1"/>
  <c r="E30" i="3" a="1"/>
  <c r="E30" i="3" s="1"/>
  <c r="E287" i="3" a="1"/>
  <c r="E287" i="3" s="1"/>
  <c r="E67" i="3" a="1"/>
  <c r="E67" i="3" s="1"/>
  <c r="E288" i="3" a="1"/>
  <c r="E288" i="3" s="1"/>
  <c r="E39" i="3" a="1"/>
  <c r="E39" i="3" s="1"/>
  <c r="E43" i="3" a="1"/>
  <c r="E43" i="3" s="1"/>
  <c r="E46" i="3" a="1"/>
  <c r="E46" i="3" s="1"/>
  <c r="E52" i="3" a="1"/>
  <c r="E52" i="3" s="1"/>
  <c r="E319" i="3" a="1"/>
  <c r="E319" i="3" s="1"/>
  <c r="E322" i="3" a="1"/>
  <c r="E322" i="3" s="1"/>
  <c r="E321" i="3" a="1"/>
  <c r="E321" i="3" s="1"/>
  <c r="E320" i="3" a="1"/>
  <c r="E320" i="3" s="1"/>
  <c r="E82" i="3" a="1"/>
  <c r="E82" i="3" s="1"/>
  <c r="E348" i="3" a="1"/>
  <c r="E348" i="3" s="1"/>
  <c r="E86" i="3" a="1"/>
  <c r="E86" i="3" s="1"/>
  <c r="E364" i="3" a="1"/>
  <c r="E364" i="3" s="1"/>
  <c r="E363" i="3" a="1"/>
  <c r="E363" i="3" s="1"/>
  <c r="E85" i="3" a="1"/>
  <c r="E85" i="3" s="1"/>
  <c r="E432" i="3" a="1"/>
  <c r="E432" i="3" s="1"/>
  <c r="E435" i="3" a="1"/>
  <c r="E435" i="3" s="1"/>
  <c r="E433" i="3" a="1"/>
  <c r="E433" i="3" s="1"/>
  <c r="E64" i="3" a="1"/>
  <c r="E64" i="3" s="1"/>
  <c r="E299" i="3" a="1"/>
  <c r="E299" i="3" s="1"/>
  <c r="E298" i="3" a="1"/>
  <c r="E298" i="3" s="1"/>
  <c r="E301" i="3" a="1"/>
  <c r="E301" i="3" s="1"/>
  <c r="E297" i="3" a="1"/>
  <c r="E297" i="3" s="1"/>
  <c r="E399" i="3" a="1"/>
  <c r="E399" i="3" s="1"/>
  <c r="E531" i="3" a="1"/>
  <c r="E531" i="3" s="1"/>
  <c r="E701" i="3" a="1"/>
  <c r="E701" i="3" s="1"/>
  <c r="E767" i="3" a="1"/>
  <c r="E767" i="3" s="1"/>
  <c r="E769" i="3" a="1"/>
  <c r="E769" i="3" s="1"/>
  <c r="E178" i="3" a="1"/>
  <c r="E178" i="3" s="1"/>
  <c r="E832" i="3" a="1"/>
  <c r="E832" i="3" s="1"/>
  <c r="E966" i="3" a="1"/>
  <c r="E966" i="3" s="1"/>
  <c r="E965" i="3" a="1"/>
  <c r="E965" i="3" s="1"/>
  <c r="E964" i="3" a="1"/>
  <c r="E964" i="3" s="1"/>
  <c r="E223" i="3" a="1"/>
  <c r="E223" i="3" s="1"/>
  <c r="E963" i="3" a="1"/>
  <c r="E963" i="3" s="1"/>
  <c r="E996" i="3" a="1"/>
  <c r="E996" i="3" s="1"/>
  <c r="E1035" i="3" a="1"/>
  <c r="E1035" i="3" s="1"/>
  <c r="E1097" i="3" a="1"/>
  <c r="E1097" i="3" s="1"/>
  <c r="E74" i="3" a="1"/>
  <c r="E74" i="3" s="1"/>
  <c r="E423" i="3" a="1"/>
  <c r="E423" i="3" s="1"/>
  <c r="E421" i="3" a="1"/>
  <c r="E421" i="3" s="1"/>
  <c r="E98" i="3" a="1"/>
  <c r="E98" i="3" s="1"/>
  <c r="E455" i="3" a="1"/>
  <c r="E455" i="3" s="1"/>
  <c r="E106" i="3" a="1"/>
  <c r="E106" i="3" s="1"/>
  <c r="E454" i="3" a="1"/>
  <c r="E454" i="3" s="1"/>
  <c r="E457" i="3" a="1"/>
  <c r="E457" i="3" s="1"/>
  <c r="E532" i="3" a="1"/>
  <c r="E532" i="3" s="1"/>
  <c r="E124" i="3" a="1"/>
  <c r="E124" i="3" s="1"/>
  <c r="E535" i="3" a="1"/>
  <c r="E535" i="3" s="1"/>
  <c r="E533" i="3" a="1"/>
  <c r="E533" i="3" s="1"/>
  <c r="E601" i="3" a="1"/>
  <c r="E601" i="3" s="1"/>
  <c r="E598" i="3" a="1"/>
  <c r="E598" i="3" s="1"/>
  <c r="E600" i="3" a="1"/>
  <c r="E600" i="3" s="1"/>
  <c r="E599" i="3" a="1"/>
  <c r="E599" i="3" s="1"/>
  <c r="E597" i="3" a="1"/>
  <c r="E597" i="3" s="1"/>
  <c r="E139" i="3" a="1"/>
  <c r="E139" i="3" s="1"/>
  <c r="E667" i="3" a="1"/>
  <c r="E667" i="3" s="1"/>
  <c r="E703" i="3" a="1"/>
  <c r="E703" i="3" s="1"/>
  <c r="E702" i="3" a="1"/>
  <c r="E702" i="3" s="1"/>
  <c r="E163" i="3" a="1"/>
  <c r="E163" i="3" s="1"/>
  <c r="E704" i="3" a="1"/>
  <c r="E704" i="3" s="1"/>
  <c r="E170" i="3" a="1"/>
  <c r="E170" i="3" s="1"/>
  <c r="E773" i="3" a="1"/>
  <c r="E773" i="3" s="1"/>
  <c r="E1164" i="3" a="1"/>
  <c r="E1164" i="3" s="1"/>
  <c r="E1165" i="3" a="1"/>
  <c r="E1165" i="3" s="1"/>
  <c r="E1224" i="3" a="1"/>
  <c r="E1224" i="3" s="1"/>
  <c r="E111" i="3" a="1"/>
  <c r="E111" i="3" s="1"/>
  <c r="E476" i="3" a="1"/>
  <c r="E476" i="3" s="1"/>
  <c r="E479" i="3" a="1"/>
  <c r="E479" i="3" s="1"/>
  <c r="E478" i="3" a="1"/>
  <c r="E478" i="3" s="1"/>
  <c r="E477" i="3" a="1"/>
  <c r="E477" i="3" s="1"/>
  <c r="E118" i="3" a="1"/>
  <c r="E118" i="3" s="1"/>
  <c r="E140" i="3" a="1"/>
  <c r="E140" i="3" s="1"/>
  <c r="E603" i="3" a="1"/>
  <c r="E603" i="3" s="1"/>
  <c r="E632" i="3" a="1"/>
  <c r="E632" i="3" s="1"/>
  <c r="E709" i="3" a="1"/>
  <c r="E709" i="3" s="1"/>
  <c r="E708" i="3" a="1"/>
  <c r="E708" i="3" s="1"/>
  <c r="E707" i="3" a="1"/>
  <c r="E707" i="3" s="1"/>
  <c r="E164" i="3" a="1"/>
  <c r="E164" i="3" s="1"/>
  <c r="E803" i="3" a="1"/>
  <c r="E803" i="3" s="1"/>
  <c r="E805" i="3" a="1"/>
  <c r="E805" i="3" s="1"/>
  <c r="E186" i="3" a="1"/>
  <c r="E186" i="3" s="1"/>
  <c r="E802" i="3" a="1"/>
  <c r="E802" i="3" s="1"/>
  <c r="E904" i="3" a="1"/>
  <c r="E904" i="3" s="1"/>
  <c r="E905" i="3" a="1"/>
  <c r="E905" i="3" s="1"/>
  <c r="E1040" i="3" a="1"/>
  <c r="E1040" i="3" s="1"/>
  <c r="E903" i="3" a="1"/>
  <c r="E903" i="3" s="1"/>
  <c r="E51" i="3" a="1"/>
  <c r="E51" i="3" s="1"/>
  <c r="E324" i="3" a="1"/>
  <c r="E324" i="3" s="1"/>
  <c r="E326" i="3" a="1"/>
  <c r="E326" i="3" s="1"/>
  <c r="E375" i="3" a="1"/>
  <c r="E375" i="3" s="1"/>
  <c r="E424" i="3" a="1"/>
  <c r="E424" i="3" s="1"/>
  <c r="E483" i="3" a="1"/>
  <c r="E483" i="3" s="1"/>
  <c r="E112" i="3" a="1"/>
  <c r="E112" i="3" s="1"/>
  <c r="E480" i="3" a="1"/>
  <c r="E480" i="3" s="1"/>
  <c r="E512" i="3" a="1"/>
  <c r="E512" i="3" s="1"/>
  <c r="E511" i="3" a="1"/>
  <c r="E511" i="3" s="1"/>
  <c r="E119" i="3" a="1"/>
  <c r="E119" i="3" s="1"/>
  <c r="E513" i="3" a="1"/>
  <c r="E513" i="3" s="1"/>
  <c r="E537" i="3" a="1"/>
  <c r="E537" i="3" s="1"/>
  <c r="E540" i="3" a="1"/>
  <c r="E540" i="3" s="1"/>
  <c r="E536" i="3" a="1"/>
  <c r="E536" i="3" s="1"/>
  <c r="E640" i="3" a="1"/>
  <c r="E640" i="3" s="1"/>
  <c r="E637" i="3" a="1"/>
  <c r="E637" i="3" s="1"/>
  <c r="E638" i="3" a="1"/>
  <c r="E638" i="3" s="1"/>
  <c r="E639" i="3" a="1"/>
  <c r="E639" i="3" s="1"/>
  <c r="E808" i="3" a="1"/>
  <c r="E808" i="3" s="1"/>
  <c r="E809" i="3" a="1"/>
  <c r="E809" i="3" s="1"/>
  <c r="E806" i="3" a="1"/>
  <c r="E806" i="3" s="1"/>
  <c r="E187" i="3" a="1"/>
  <c r="E187" i="3" s="1"/>
  <c r="E1002" i="3" a="1"/>
  <c r="E1002" i="3" s="1"/>
  <c r="E232" i="3" a="1"/>
  <c r="E232" i="3" s="1"/>
  <c r="E1004" i="3" a="1"/>
  <c r="E1004" i="3" s="1"/>
  <c r="E1041" i="3" a="1"/>
  <c r="E1041" i="3" s="1"/>
  <c r="E1151" i="3" a="1"/>
  <c r="E1151" i="3" s="1"/>
  <c r="E1140" i="3" a="1"/>
  <c r="E1140" i="3" s="1"/>
  <c r="E1139" i="3" a="1"/>
  <c r="E1139" i="3" s="1"/>
  <c r="E1137" i="3" a="1"/>
  <c r="E1137" i="3" s="1"/>
  <c r="E1171" i="3" a="1"/>
  <c r="E1171" i="3" s="1"/>
  <c r="E1173" i="3" a="1"/>
  <c r="E1173" i="3" s="1"/>
  <c r="E1175" i="3" a="1"/>
  <c r="E1175" i="3" s="1"/>
  <c r="E1228" i="3" a="1"/>
  <c r="E1228" i="3" s="1"/>
  <c r="E1229" i="3" a="1"/>
  <c r="E1229" i="3" s="1"/>
  <c r="E284" i="3" a="1"/>
  <c r="E284" i="3" s="1"/>
  <c r="E1230" i="3" a="1"/>
  <c r="E1230" i="3" s="1"/>
  <c r="E430" i="3" a="1"/>
  <c r="E430" i="3" s="1"/>
  <c r="E100" i="3" a="1"/>
  <c r="E100" i="3" s="1"/>
  <c r="E429" i="3" a="1"/>
  <c r="E429" i="3" s="1"/>
  <c r="E428" i="3" a="1"/>
  <c r="E428" i="3" s="1"/>
  <c r="E485" i="3" a="1"/>
  <c r="E485" i="3" s="1"/>
  <c r="E113" i="3" a="1"/>
  <c r="E113" i="3" s="1"/>
  <c r="E488" i="3" a="1"/>
  <c r="E488" i="3" s="1"/>
  <c r="E484" i="3" a="1"/>
  <c r="E484" i="3" s="1"/>
  <c r="E487" i="3" a="1"/>
  <c r="E487" i="3" s="1"/>
  <c r="E544" i="3" a="1"/>
  <c r="E544" i="3" s="1"/>
  <c r="E126" i="3" a="1"/>
  <c r="E126" i="3" s="1"/>
  <c r="E543" i="3" a="1"/>
  <c r="E543" i="3" s="1"/>
  <c r="E542" i="3" a="1"/>
  <c r="E542" i="3" s="1"/>
  <c r="E610" i="3" a="1"/>
  <c r="E610" i="3" s="1"/>
  <c r="E142" i="3" a="1"/>
  <c r="E142" i="3" s="1"/>
  <c r="E611" i="3" a="1"/>
  <c r="E611" i="3" s="1"/>
  <c r="E677" i="3" a="1"/>
  <c r="E677" i="3" s="1"/>
  <c r="E717" i="3" a="1"/>
  <c r="E717" i="3" s="1"/>
  <c r="E180" i="3" a="1"/>
  <c r="E180" i="3" s="1"/>
  <c r="E812" i="3" a="1"/>
  <c r="E812" i="3" s="1"/>
  <c r="E814" i="3" a="1"/>
  <c r="E814" i="3" s="1"/>
  <c r="E188" i="3" a="1"/>
  <c r="E188" i="3" s="1"/>
  <c r="E942" i="3" a="1"/>
  <c r="E942" i="3" s="1"/>
  <c r="E1075" i="3" a="1"/>
  <c r="E1075" i="3" s="1"/>
  <c r="E1072" i="3" a="1"/>
  <c r="E1072" i="3" s="1"/>
  <c r="E1071" i="3" a="1"/>
  <c r="E1071" i="3" s="1"/>
  <c r="E1073" i="3" a="1"/>
  <c r="E1073" i="3" s="1"/>
  <c r="E248" i="3" a="1"/>
  <c r="E248" i="3" s="1"/>
  <c r="E1106" i="3" a="1"/>
  <c r="E1106" i="3" s="1"/>
  <c r="E1107" i="3" a="1"/>
  <c r="E1107" i="3" s="1"/>
  <c r="E1109" i="3" a="1"/>
  <c r="E1109" i="3" s="1"/>
  <c r="E256" i="3" a="1"/>
  <c r="E256" i="3" s="1"/>
  <c r="E278" i="3" a="1"/>
  <c r="E278" i="3" s="1"/>
  <c r="E22" i="3" a="1"/>
  <c r="E22" i="3" s="1"/>
  <c r="E329" i="3" a="1"/>
  <c r="E329" i="3" s="1"/>
  <c r="E328" i="3" a="1"/>
  <c r="E328" i="3" s="1"/>
  <c r="E77" i="3" a="1"/>
  <c r="E77" i="3" s="1"/>
  <c r="E331" i="3" a="1"/>
  <c r="E331" i="3" s="1"/>
  <c r="E330" i="3" a="1"/>
  <c r="E330" i="3" s="1"/>
  <c r="E355" i="3" a="1"/>
  <c r="E355" i="3" s="1"/>
  <c r="E357" i="3" a="1"/>
  <c r="E357" i="3" s="1"/>
  <c r="E545" i="3" a="1"/>
  <c r="E545" i="3" s="1"/>
  <c r="E127" i="3" a="1"/>
  <c r="E127" i="3" s="1"/>
  <c r="E547" i="3" a="1"/>
  <c r="E547" i="3" s="1"/>
  <c r="E546" i="3" a="1"/>
  <c r="E546" i="3" s="1"/>
  <c r="E549" i="3" a="1"/>
  <c r="E549" i="3" s="1"/>
  <c r="E579" i="3" a="1"/>
  <c r="E579" i="3" s="1"/>
  <c r="E615" i="3" a="1"/>
  <c r="E615" i="3" s="1"/>
  <c r="E848" i="3" a="1"/>
  <c r="E848" i="3" s="1"/>
  <c r="E845" i="3" a="1"/>
  <c r="E845" i="3" s="1"/>
  <c r="E846" i="3" a="1"/>
  <c r="E846" i="3" s="1"/>
  <c r="E196" i="3" a="1"/>
  <c r="E196" i="3" s="1"/>
  <c r="E912" i="3" a="1"/>
  <c r="E912" i="3" s="1"/>
  <c r="E1007" i="3" a="1"/>
  <c r="E1007" i="3" s="1"/>
  <c r="E1006" i="3" a="1"/>
  <c r="E1006" i="3" s="1"/>
  <c r="E1009" i="3" a="1"/>
  <c r="E1009" i="3" s="1"/>
  <c r="E233" i="3" a="1"/>
  <c r="E233" i="3" s="1"/>
  <c r="E1008" i="3" a="1"/>
  <c r="E1008" i="3" s="1"/>
  <c r="E381" i="3" a="1"/>
  <c r="E381" i="3" s="1"/>
  <c r="E383" i="3" a="1"/>
  <c r="E383" i="3" s="1"/>
  <c r="E114" i="3" a="1"/>
  <c r="E114" i="3" s="1"/>
  <c r="E489" i="3" a="1"/>
  <c r="E489" i="3" s="1"/>
  <c r="E491" i="3" a="1"/>
  <c r="E491" i="3" s="1"/>
  <c r="E490" i="3" a="1"/>
  <c r="E490" i="3" s="1"/>
  <c r="E553" i="3" a="1"/>
  <c r="E553" i="3" s="1"/>
  <c r="E550" i="3" a="1"/>
  <c r="E550" i="3" s="1"/>
  <c r="E128" i="3" a="1"/>
  <c r="E128" i="3" s="1"/>
  <c r="E649" i="3" a="1"/>
  <c r="E649" i="3" s="1"/>
  <c r="E648" i="3" a="1"/>
  <c r="E648" i="3" s="1"/>
  <c r="E150" i="3" a="1"/>
  <c r="E150" i="3" s="1"/>
  <c r="E647" i="3" a="1"/>
  <c r="E647" i="3" s="1"/>
  <c r="E746" i="3" a="1"/>
  <c r="E746" i="3" s="1"/>
  <c r="E747" i="3" a="1"/>
  <c r="E747" i="3" s="1"/>
  <c r="E749" i="3" a="1"/>
  <c r="E749" i="3" s="1"/>
  <c r="E1013" i="3" a="1"/>
  <c r="E1013" i="3" s="1"/>
  <c r="E242" i="3" a="1"/>
  <c r="E242" i="3" s="1"/>
  <c r="E1083" i="3" a="1"/>
  <c r="E1083" i="3" s="1"/>
  <c r="E1081" i="3" a="1"/>
  <c r="E1081" i="3" s="1"/>
  <c r="E250" i="3" a="1"/>
  <c r="E250" i="3" s="1"/>
  <c r="E1145" i="3" a="1"/>
  <c r="E1145" i="3" s="1"/>
  <c r="E519" i="3" a="1"/>
  <c r="E519" i="3" s="1"/>
  <c r="E522" i="3" a="1"/>
  <c r="E522" i="3" s="1"/>
  <c r="E520" i="3" a="1"/>
  <c r="E520" i="3" s="1"/>
  <c r="E523" i="3" a="1"/>
  <c r="E523" i="3" s="1"/>
  <c r="E652" i="3" a="1"/>
  <c r="E652" i="3" s="1"/>
  <c r="E653" i="3" a="1"/>
  <c r="E653" i="3" s="1"/>
  <c r="E151" i="3" a="1"/>
  <c r="E151" i="3" s="1"/>
  <c r="E719" i="3" a="1"/>
  <c r="E719" i="3" s="1"/>
  <c r="E785" i="3" a="1"/>
  <c r="E785" i="3" s="1"/>
  <c r="E821" i="3" a="1"/>
  <c r="E821" i="3" s="1"/>
  <c r="E852" i="3" a="1"/>
  <c r="E852" i="3" s="1"/>
  <c r="E849" i="3" a="1"/>
  <c r="E849" i="3" s="1"/>
  <c r="E853" i="3" a="1"/>
  <c r="E853" i="3" s="1"/>
  <c r="E851" i="3" a="1"/>
  <c r="E851" i="3" s="1"/>
  <c r="E916" i="3" a="1"/>
  <c r="E916" i="3" s="1"/>
  <c r="E212" i="3" a="1"/>
  <c r="E212" i="3" s="1"/>
  <c r="E915" i="3" a="1"/>
  <c r="E915" i="3" s="1"/>
  <c r="E230" i="3" a="1"/>
  <c r="E230" i="3" s="1"/>
  <c r="E983" i="3" a="1"/>
  <c r="E983" i="3" s="1"/>
  <c r="E982" i="3" a="1"/>
  <c r="E982" i="3" s="1"/>
  <c r="E227" i="3" a="1"/>
  <c r="E227" i="3" s="1"/>
  <c r="E1016" i="3" a="1"/>
  <c r="E1016" i="3" s="1"/>
  <c r="E1017" i="3" a="1"/>
  <c r="E1017" i="3" s="1"/>
  <c r="E235" i="3" a="1"/>
  <c r="E235" i="3" s="1"/>
  <c r="E1087" i="3" a="1"/>
  <c r="E1087" i="3" s="1"/>
  <c r="E1085" i="3" a="1"/>
  <c r="E1085" i="3" s="1"/>
  <c r="E1084" i="3" a="1"/>
  <c r="E1084" i="3" s="1"/>
  <c r="E1086" i="3" a="1"/>
  <c r="E1086" i="3" s="1"/>
  <c r="E1088" i="3" a="1"/>
  <c r="E1088" i="3" s="1"/>
  <c r="E1118" i="3" a="1"/>
  <c r="E1118" i="3" s="1"/>
  <c r="E1115" i="3" a="1"/>
  <c r="E1115" i="3" s="1"/>
  <c r="E258" i="3" a="1"/>
  <c r="E258" i="3" s="1"/>
  <c r="E1116" i="3" a="1"/>
  <c r="E1116" i="3" s="1"/>
  <c r="E325" i="3" a="1"/>
  <c r="E325" i="3" s="1"/>
  <c r="E482" i="3" a="1"/>
  <c r="E482" i="3" s="1"/>
  <c r="E62" i="3" a="1"/>
  <c r="E62" i="3" s="1"/>
  <c r="E290" i="3" a="1"/>
  <c r="E290" i="3" s="1"/>
  <c r="E68" i="3" a="1"/>
  <c r="E68" i="3" s="1"/>
  <c r="E289" i="3" a="1"/>
  <c r="E289" i="3" s="1"/>
  <c r="E291" i="3" a="1"/>
  <c r="E291" i="3" s="1"/>
  <c r="E388" i="3" a="1"/>
  <c r="E388" i="3" s="1"/>
  <c r="E387" i="3" a="1"/>
  <c r="E387" i="3" s="1"/>
  <c r="E386" i="3" a="1"/>
  <c r="E386" i="3" s="1"/>
  <c r="E385" i="3" a="1"/>
  <c r="E385" i="3" s="1"/>
  <c r="E437" i="3" a="1"/>
  <c r="E437" i="3" s="1"/>
  <c r="E468" i="3" a="1"/>
  <c r="E468" i="3" s="1"/>
  <c r="E496" i="3" a="1"/>
  <c r="E496" i="3" s="1"/>
  <c r="E494" i="3" a="1"/>
  <c r="E494" i="3" s="1"/>
  <c r="E115" i="3" a="1"/>
  <c r="E115" i="3" s="1"/>
  <c r="E560" i="3" a="1"/>
  <c r="E560" i="3" s="1"/>
  <c r="E655" i="3" a="1"/>
  <c r="E655" i="3" s="1"/>
  <c r="E654" i="3" a="1"/>
  <c r="E654" i="3" s="1"/>
  <c r="E657" i="3" a="1"/>
  <c r="E657" i="3" s="1"/>
  <c r="E152" i="3" a="1"/>
  <c r="E152" i="3" s="1"/>
  <c r="E656" i="3" a="1"/>
  <c r="E656" i="3" s="1"/>
  <c r="E856" i="3" a="1"/>
  <c r="E856" i="3" s="1"/>
  <c r="E951" i="3" a="1"/>
  <c r="E951" i="3" s="1"/>
  <c r="E952" i="3" a="1"/>
  <c r="E952" i="3" s="1"/>
  <c r="E220" i="3" a="1"/>
  <c r="E220" i="3" s="1"/>
  <c r="E953" i="3" a="1"/>
  <c r="E953" i="3" s="1"/>
  <c r="E1019" i="3" a="1"/>
  <c r="E1019" i="3" s="1"/>
  <c r="E1022" i="3" a="1"/>
  <c r="E1022" i="3" s="1"/>
  <c r="E1021" i="3" a="1"/>
  <c r="E1021" i="3" s="1"/>
  <c r="E236" i="3" a="1"/>
  <c r="E236" i="3" s="1"/>
  <c r="E1123" i="3" a="1"/>
  <c r="E1123" i="3" s="1"/>
  <c r="E1119" i="3" a="1"/>
  <c r="E1119" i="3" s="1"/>
  <c r="E1122" i="3" a="1"/>
  <c r="E1122" i="3" s="1"/>
  <c r="E259" i="3" a="1"/>
  <c r="E259" i="3" s="1"/>
  <c r="E813" i="3" a="1"/>
  <c r="E813" i="3" s="1"/>
  <c r="E343" i="4"/>
  <c r="E443" i="3" a="1"/>
  <c r="E443" i="3" s="1"/>
  <c r="E103" i="3" a="1"/>
  <c r="E103" i="3" s="1"/>
  <c r="E442" i="3" a="1"/>
  <c r="E442" i="3" s="1"/>
  <c r="E441" i="3" a="1"/>
  <c r="E441" i="3" s="1"/>
  <c r="E444" i="3" a="1"/>
  <c r="E444" i="3" s="1"/>
  <c r="E499" i="3" a="1"/>
  <c r="E499" i="3" s="1"/>
  <c r="E498" i="3" a="1"/>
  <c r="E498" i="3" s="1"/>
  <c r="E116" i="3" a="1"/>
  <c r="E116" i="3" s="1"/>
  <c r="E501" i="3" a="1"/>
  <c r="E501" i="3" s="1"/>
  <c r="E497" i="3" a="1"/>
  <c r="E497" i="3" s="1"/>
  <c r="E500" i="3" a="1"/>
  <c r="E500" i="3" s="1"/>
  <c r="E525" i="3" a="1"/>
  <c r="E525" i="3" s="1"/>
  <c r="E660" i="3" a="1"/>
  <c r="E660" i="3" s="1"/>
  <c r="E692" i="3" a="1"/>
  <c r="E692" i="3" s="1"/>
  <c r="E690" i="3" a="1"/>
  <c r="E690" i="3" s="1"/>
  <c r="E689" i="3" a="1"/>
  <c r="E689" i="3" s="1"/>
  <c r="E160" i="3" a="1"/>
  <c r="E160" i="3" s="1"/>
  <c r="E691" i="3" a="1"/>
  <c r="E691" i="3" s="1"/>
  <c r="E756" i="3" a="1"/>
  <c r="E756" i="3" s="1"/>
  <c r="E757" i="3" a="1"/>
  <c r="E757" i="3" s="1"/>
  <c r="E755" i="3" a="1"/>
  <c r="E755" i="3" s="1"/>
  <c r="E175" i="3" a="1"/>
  <c r="E175" i="3" s="1"/>
  <c r="E754" i="3" a="1"/>
  <c r="E754" i="3" s="1"/>
  <c r="E825" i="3" a="1"/>
  <c r="E825" i="3" s="1"/>
  <c r="E191" i="3" a="1"/>
  <c r="E191" i="3" s="1"/>
  <c r="E827" i="3" a="1"/>
  <c r="E827" i="3" s="1"/>
  <c r="E826" i="3" a="1"/>
  <c r="E826" i="3" s="1"/>
  <c r="E858" i="3" a="1"/>
  <c r="E858" i="3" s="1"/>
  <c r="E861" i="3" a="1"/>
  <c r="E861" i="3" s="1"/>
  <c r="E860" i="3" a="1"/>
  <c r="E860" i="3" s="1"/>
  <c r="E199" i="3" a="1"/>
  <c r="E199" i="3" s="1"/>
  <c r="E862" i="3" a="1"/>
  <c r="E862" i="3" s="1"/>
  <c r="E891" i="3" a="1"/>
  <c r="E891" i="3" s="1"/>
  <c r="E925" i="3" a="1"/>
  <c r="E925" i="3" s="1"/>
  <c r="E924" i="3" a="1"/>
  <c r="E924" i="3" s="1"/>
  <c r="E926" i="3" a="1"/>
  <c r="E926" i="3" s="1"/>
  <c r="E214" i="3" a="1"/>
  <c r="E214" i="3" s="1"/>
  <c r="E927" i="3" a="1"/>
  <c r="E927" i="3" s="1"/>
  <c r="E1023" i="3" a="1"/>
  <c r="E1023" i="3" s="1"/>
  <c r="E1055" i="3" a="1"/>
  <c r="E1055" i="3" s="1"/>
  <c r="E1124" i="3" a="1"/>
  <c r="E1124" i="3" s="1"/>
  <c r="E1218" i="3" a="1"/>
  <c r="E1218" i="3" s="1"/>
  <c r="E1217" i="3" a="1"/>
  <c r="E1217" i="3" s="1"/>
  <c r="E281" i="3" a="1"/>
  <c r="E281" i="3" s="1"/>
  <c r="E1216" i="3" a="1"/>
  <c r="E1216" i="3" s="1"/>
  <c r="E1215" i="3" a="1"/>
  <c r="E1215" i="3" s="1"/>
  <c r="E66" i="3" a="1"/>
  <c r="E66" i="3" s="1"/>
  <c r="E293" i="3" a="1"/>
  <c r="E293" i="3" s="1"/>
  <c r="E417" i="3" a="1"/>
  <c r="E417" i="3" s="1"/>
  <c r="E447" i="3" a="1"/>
  <c r="E447" i="3" s="1"/>
  <c r="E104" i="3" a="1"/>
  <c r="E104" i="3" s="1"/>
  <c r="E445" i="3" a="1"/>
  <c r="E445" i="3" s="1"/>
  <c r="E448" i="3" a="1"/>
  <c r="E448" i="3" s="1"/>
  <c r="E592" i="3" a="1"/>
  <c r="E592" i="3" s="1"/>
  <c r="E589" i="3" a="1"/>
  <c r="E589" i="3" s="1"/>
  <c r="E591" i="3" a="1"/>
  <c r="E591" i="3" s="1"/>
  <c r="E137" i="3" a="1"/>
  <c r="E137" i="3" s="1"/>
  <c r="E590" i="3" a="1"/>
  <c r="E590" i="3" s="1"/>
  <c r="E761" i="3" a="1"/>
  <c r="E761" i="3" s="1"/>
  <c r="E760" i="3" a="1"/>
  <c r="E760" i="3" s="1"/>
  <c r="E759" i="3" a="1"/>
  <c r="E759" i="3" s="1"/>
  <c r="E758" i="3" a="1"/>
  <c r="E758" i="3" s="1"/>
  <c r="E176" i="3" a="1"/>
  <c r="E176" i="3" s="1"/>
  <c r="E762" i="3" a="1"/>
  <c r="E762" i="3" s="1"/>
  <c r="E792" i="3" a="1"/>
  <c r="E792" i="3" s="1"/>
  <c r="E864" i="3" a="1"/>
  <c r="E864" i="3" s="1"/>
  <c r="E866" i="3" a="1"/>
  <c r="E866" i="3" s="1"/>
  <c r="E865" i="3" a="1"/>
  <c r="E865" i="3" s="1"/>
  <c r="E863" i="3" a="1"/>
  <c r="E863" i="3" s="1"/>
  <c r="E200" i="3" a="1"/>
  <c r="E200" i="3" s="1"/>
  <c r="E928" i="3" a="1"/>
  <c r="E928" i="3" s="1"/>
  <c r="E229" i="3" a="1"/>
  <c r="E229" i="3" s="1"/>
  <c r="E1028" i="3" a="1"/>
  <c r="E1028" i="3" s="1"/>
  <c r="E1031" i="3" a="1"/>
  <c r="E1031" i="3" s="1"/>
  <c r="E1029" i="3" a="1"/>
  <c r="E1029" i="3" s="1"/>
  <c r="E238" i="3" a="1"/>
  <c r="E238" i="3" s="1"/>
  <c r="E1030" i="3" a="1"/>
  <c r="E1030" i="3" s="1"/>
  <c r="E276" i="3" a="1"/>
  <c r="E276" i="3" s="1"/>
  <c r="E275" i="3" a="1"/>
  <c r="E275" i="3" s="1"/>
  <c r="E1166" i="3" a="1"/>
  <c r="E1166" i="3" s="1"/>
  <c r="E41" i="3" a="1"/>
  <c r="E41" i="3" s="1"/>
  <c r="E63" i="3" a="1"/>
  <c r="E63" i="3" s="1"/>
  <c r="E316" i="3" a="1"/>
  <c r="E316" i="3" s="1"/>
  <c r="E368" i="3" a="1"/>
  <c r="E368" i="3" s="1"/>
  <c r="E394" i="3" a="1"/>
  <c r="E394" i="3" s="1"/>
  <c r="E393" i="3" a="1"/>
  <c r="E393" i="3" s="1"/>
  <c r="E396" i="3" a="1"/>
  <c r="E396" i="3" s="1"/>
  <c r="E92" i="3" a="1"/>
  <c r="E92" i="3" s="1"/>
  <c r="E395" i="3" a="1"/>
  <c r="E395" i="3" s="1"/>
  <c r="E473" i="3" a="1"/>
  <c r="E473" i="3" s="1"/>
  <c r="E122" i="3" a="1"/>
  <c r="E122" i="3" s="1"/>
  <c r="E564" i="3" a="1"/>
  <c r="E564" i="3" s="1"/>
  <c r="E630" i="3" a="1"/>
  <c r="E630" i="3" s="1"/>
  <c r="E666" i="3" a="1"/>
  <c r="E666" i="3" s="1"/>
  <c r="E693" i="3" a="1"/>
  <c r="E693" i="3" s="1"/>
  <c r="E694" i="3" a="1"/>
  <c r="E694" i="3" s="1"/>
  <c r="E696" i="3" a="1"/>
  <c r="E696" i="3" s="1"/>
  <c r="E161" i="3" a="1"/>
  <c r="E161" i="3" s="1"/>
  <c r="E695" i="3" a="1"/>
  <c r="E695" i="3" s="1"/>
  <c r="E796" i="3" a="1"/>
  <c r="E796" i="3" s="1"/>
  <c r="E794" i="3" a="1"/>
  <c r="E794" i="3" s="1"/>
  <c r="E795" i="3" a="1"/>
  <c r="E795" i="3" s="1"/>
  <c r="E184" i="3" a="1"/>
  <c r="E184" i="3" s="1"/>
  <c r="E960" i="3" a="1"/>
  <c r="E960" i="3" s="1"/>
  <c r="E962" i="3" a="1"/>
  <c r="E962" i="3" s="1"/>
  <c r="E958" i="3" a="1"/>
  <c r="E958" i="3" s="1"/>
  <c r="E961" i="3" a="1"/>
  <c r="E961" i="3" s="1"/>
  <c r="E222" i="3" a="1"/>
  <c r="E222" i="3" s="1"/>
  <c r="E959" i="3" a="1"/>
  <c r="E959" i="3" s="1"/>
  <c r="E1059" i="3" a="1"/>
  <c r="E1059" i="3" s="1"/>
  <c r="E1062" i="3" a="1"/>
  <c r="E1062" i="3" s="1"/>
  <c r="E1058" i="3" a="1"/>
  <c r="E1058" i="3" s="1"/>
  <c r="E1061" i="3" a="1"/>
  <c r="E1061" i="3" s="1"/>
  <c r="E245" i="3" a="1"/>
  <c r="E245" i="3" s="1"/>
  <c r="E1060" i="3" a="1"/>
  <c r="E1060" i="3" s="1"/>
  <c r="E1131" i="3" a="1"/>
  <c r="E1131" i="3" s="1"/>
  <c r="E1159" i="3" a="1"/>
  <c r="E1159" i="3" s="1"/>
  <c r="E1160" i="3" a="1"/>
  <c r="E1160" i="3" s="1"/>
  <c r="E1161" i="3" a="1"/>
  <c r="E1161" i="3" s="1"/>
  <c r="E268" i="3" a="1"/>
  <c r="E268" i="3" s="1"/>
  <c r="E1162" i="3" a="1"/>
  <c r="E1162" i="3" s="1"/>
  <c r="E793" i="3" a="1"/>
  <c r="E793" i="3" s="1"/>
  <c r="E72" i="3" a="1"/>
  <c r="E72" i="3" s="1"/>
  <c r="E108" i="3" a="1"/>
  <c r="E108" i="3" s="1"/>
  <c r="E134" i="3" a="1"/>
  <c r="E134" i="3" s="1"/>
  <c r="E595" i="3" a="1"/>
  <c r="E595" i="3" s="1"/>
  <c r="E593" i="3" a="1"/>
  <c r="E593" i="3" s="1"/>
  <c r="E144" i="3" a="1"/>
  <c r="E144" i="3" s="1"/>
  <c r="E157" i="3" a="1"/>
  <c r="E157" i="3" s="1"/>
  <c r="E750" i="3" a="1"/>
  <c r="E750" i="3" s="1"/>
  <c r="E753" i="3" a="1"/>
  <c r="E753" i="3" s="1"/>
  <c r="E751" i="3" a="1"/>
  <c r="E751" i="3" s="1"/>
  <c r="E752" i="3" a="1"/>
  <c r="E752" i="3" s="1"/>
  <c r="E193" i="3" a="1"/>
  <c r="E193" i="3" s="1"/>
  <c r="E206" i="3" a="1"/>
  <c r="E206" i="3" s="1"/>
  <c r="E907" i="3" a="1"/>
  <c r="E907" i="3" s="1"/>
  <c r="E910" i="3" a="1"/>
  <c r="E910" i="3" s="1"/>
  <c r="E216" i="3" a="1"/>
  <c r="E216" i="3" s="1"/>
  <c r="E1064" i="3" a="1"/>
  <c r="E1064" i="3" s="1"/>
  <c r="E1063" i="3" a="1"/>
  <c r="E1063" i="3" s="1"/>
  <c r="E1066" i="3" a="1"/>
  <c r="E1066" i="3" s="1"/>
  <c r="E265" i="3" a="1"/>
  <c r="E265" i="3" s="1"/>
  <c r="E1220" i="3" a="1"/>
  <c r="E1220" i="3" s="1"/>
  <c r="E362" i="3" a="1"/>
  <c r="E362" i="3" s="1"/>
  <c r="E372" i="3" a="1"/>
  <c r="E372" i="3" s="1"/>
  <c r="E408" i="3" a="1"/>
  <c r="E408" i="3" s="1"/>
  <c r="E470" i="3" a="1"/>
  <c r="E470" i="3" s="1"/>
  <c r="E506" i="3" a="1"/>
  <c r="E506" i="3" s="1"/>
  <c r="E516" i="3" a="1"/>
  <c r="E516" i="3" s="1"/>
  <c r="E529" i="3" a="1"/>
  <c r="E529" i="3" s="1"/>
  <c r="E784" i="3" a="1"/>
  <c r="E784" i="3" s="1"/>
  <c r="E790" i="3" a="1"/>
  <c r="E790" i="3" s="1"/>
  <c r="E947" i="3" a="1"/>
  <c r="E947" i="3" s="1"/>
  <c r="E986" i="3" a="1"/>
  <c r="E986" i="3" s="1"/>
  <c r="E1027" i="3" a="1"/>
  <c r="E1027" i="3" s="1"/>
  <c r="E1065" i="3" a="1"/>
  <c r="E1065" i="3" s="1"/>
  <c r="E1143" i="3" a="1"/>
  <c r="E1143" i="3" s="1"/>
  <c r="E1149" i="3" a="1"/>
  <c r="E1149" i="3" s="1"/>
  <c r="E1158" i="3" a="1"/>
  <c r="E1158" i="3" s="1"/>
  <c r="E95" i="3" a="1"/>
  <c r="E95" i="3" s="1"/>
  <c r="E105" i="3" a="1"/>
  <c r="E105" i="3" s="1"/>
  <c r="E131" i="3" a="1"/>
  <c r="E131" i="3" s="1"/>
  <c r="E583" i="3" a="1"/>
  <c r="E583" i="3" s="1"/>
  <c r="E580" i="3" a="1"/>
  <c r="E580" i="3" s="1"/>
  <c r="E625" i="3" a="1"/>
  <c r="E625" i="3" s="1"/>
  <c r="E627" i="3" a="1"/>
  <c r="E627" i="3" s="1"/>
  <c r="E154" i="3" a="1"/>
  <c r="E154" i="3" s="1"/>
  <c r="E682" i="3" a="1"/>
  <c r="E682" i="3" s="1"/>
  <c r="E684" i="3" a="1"/>
  <c r="E684" i="3" s="1"/>
  <c r="E680" i="3" a="1"/>
  <c r="E680" i="3" s="1"/>
  <c r="E740" i="3" a="1"/>
  <c r="E740" i="3" s="1"/>
  <c r="E739" i="3" a="1"/>
  <c r="E739" i="3" s="1"/>
  <c r="E738" i="3" a="1"/>
  <c r="E738" i="3" s="1"/>
  <c r="E737" i="3" a="1"/>
  <c r="E737" i="3" s="1"/>
  <c r="E177" i="3" a="1"/>
  <c r="E177" i="3" s="1"/>
  <c r="E782" i="3" a="1"/>
  <c r="E782" i="3" s="1"/>
  <c r="E781" i="3" a="1"/>
  <c r="E781" i="3" s="1"/>
  <c r="E190" i="3" a="1"/>
  <c r="E190" i="3" s="1"/>
  <c r="E840" i="3" a="1"/>
  <c r="E840" i="3" s="1"/>
  <c r="E837" i="3" a="1"/>
  <c r="E837" i="3" s="1"/>
  <c r="E203" i="3" a="1"/>
  <c r="E203" i="3" s="1"/>
  <c r="E894" i="3" a="1"/>
  <c r="E894" i="3" s="1"/>
  <c r="E897" i="3" a="1"/>
  <c r="E897" i="3" s="1"/>
  <c r="E896" i="3" a="1"/>
  <c r="E896" i="3" s="1"/>
  <c r="E937" i="3" a="1"/>
  <c r="E937" i="3" s="1"/>
  <c r="E940" i="3" a="1"/>
  <c r="E940" i="3" s="1"/>
  <c r="E997" i="3" a="1"/>
  <c r="E997" i="3" s="1"/>
  <c r="E993" i="3" a="1"/>
  <c r="E993" i="3" s="1"/>
  <c r="E994" i="3" a="1"/>
  <c r="E994" i="3" s="1"/>
  <c r="E239" i="3" a="1"/>
  <c r="E239" i="3" s="1"/>
  <c r="E1051" i="3" a="1"/>
  <c r="E1051" i="3" s="1"/>
  <c r="E1052" i="3" a="1"/>
  <c r="E1052" i="3" s="1"/>
  <c r="E1050" i="3" a="1"/>
  <c r="E1050" i="3" s="1"/>
  <c r="E1095" i="3" a="1"/>
  <c r="E1095" i="3" s="1"/>
  <c r="E1096" i="3" a="1"/>
  <c r="E1096" i="3" s="1"/>
  <c r="E1093" i="3" a="1"/>
  <c r="E1093" i="3" s="1"/>
  <c r="E262" i="3" a="1"/>
  <c r="E262" i="3" s="1"/>
  <c r="E1153" i="3" a="1"/>
  <c r="E1153" i="3" s="1"/>
  <c r="E1208" i="3" a="1"/>
  <c r="E1208" i="3" s="1"/>
  <c r="E1207" i="3" a="1"/>
  <c r="E1207" i="3" s="1"/>
  <c r="E1206" i="3" a="1"/>
  <c r="E1206" i="3" s="1"/>
  <c r="E1209" i="3" a="1"/>
  <c r="E1209" i="3" s="1"/>
  <c r="E1210" i="3" a="1"/>
  <c r="E1210" i="3" s="1"/>
  <c r="E310" i="3" a="1"/>
  <c r="E310" i="3" s="1"/>
  <c r="E359" i="3" a="1"/>
  <c r="E359" i="3" s="1"/>
  <c r="E369" i="3" a="1"/>
  <c r="E369" i="3" s="1"/>
  <c r="E405" i="3" a="1"/>
  <c r="E405" i="3" s="1"/>
  <c r="E418" i="3" a="1"/>
  <c r="E418" i="3" s="1"/>
  <c r="E467" i="3" a="1"/>
  <c r="E467" i="3" s="1"/>
  <c r="E526" i="3" a="1"/>
  <c r="E526" i="3" s="1"/>
  <c r="E563" i="3" a="1"/>
  <c r="E563" i="3" s="1"/>
  <c r="E581" i="3" a="1"/>
  <c r="E581" i="3" s="1"/>
  <c r="E618" i="3" a="1"/>
  <c r="E618" i="3" s="1"/>
  <c r="E626" i="3" a="1"/>
  <c r="E626" i="3" s="1"/>
  <c r="E700" i="3" a="1"/>
  <c r="E700" i="3" s="1"/>
  <c r="E800" i="3" a="1"/>
  <c r="E800" i="3" s="1"/>
  <c r="E1034" i="3" a="1"/>
  <c r="E1034" i="3" s="1"/>
  <c r="E102" i="3" a="1"/>
  <c r="E102" i="3" s="1"/>
  <c r="E138" i="3" a="1"/>
  <c r="E138" i="3" s="1"/>
  <c r="E727" i="3" a="1"/>
  <c r="E727" i="3" s="1"/>
  <c r="E725" i="3" a="1"/>
  <c r="E725" i="3" s="1"/>
  <c r="E726" i="3" a="1"/>
  <c r="E726" i="3" s="1"/>
  <c r="E174" i="3" a="1"/>
  <c r="E174" i="3" s="1"/>
  <c r="E883" i="3" a="1"/>
  <c r="E883" i="3" s="1"/>
  <c r="E882" i="3" a="1"/>
  <c r="E882" i="3" s="1"/>
  <c r="E881" i="3" a="1"/>
  <c r="E881" i="3" s="1"/>
  <c r="E210" i="3" a="1"/>
  <c r="E210" i="3" s="1"/>
  <c r="E1038" i="3" a="1"/>
  <c r="E1038" i="3" s="1"/>
  <c r="E1039" i="3" a="1"/>
  <c r="E1039" i="3" s="1"/>
  <c r="E246" i="3" a="1"/>
  <c r="E246" i="3" s="1"/>
  <c r="E272" i="3" a="1"/>
  <c r="E272" i="3" s="1"/>
  <c r="E1195" i="3" a="1"/>
  <c r="E1195" i="3" s="1"/>
  <c r="E1193" i="3" a="1"/>
  <c r="E1193" i="3" s="1"/>
  <c r="E1197" i="3" a="1"/>
  <c r="E1197" i="3" s="1"/>
  <c r="E1196" i="3" a="1"/>
  <c r="E1196" i="3" s="1"/>
  <c r="E294" i="3" a="1"/>
  <c r="E294" i="3" s="1"/>
  <c r="E402" i="3" a="1"/>
  <c r="E402" i="3" s="1"/>
  <c r="E415" i="3" a="1"/>
  <c r="E415" i="3" s="1"/>
  <c r="E438" i="3" a="1"/>
  <c r="E438" i="3" s="1"/>
  <c r="E464" i="3" a="1"/>
  <c r="E464" i="3" s="1"/>
  <c r="E474" i="3" a="1"/>
  <c r="E474" i="3" s="1"/>
  <c r="E510" i="3" a="1"/>
  <c r="E510" i="3" s="1"/>
  <c r="E567" i="3" a="1"/>
  <c r="E567" i="3" s="1"/>
  <c r="E764" i="3" a="1"/>
  <c r="E764" i="3" s="1"/>
  <c r="E780" i="3" a="1"/>
  <c r="E780" i="3" s="1"/>
  <c r="E895" i="3" a="1"/>
  <c r="E895" i="3" s="1"/>
  <c r="E938" i="3" a="1"/>
  <c r="E938" i="3" s="1"/>
  <c r="E1092" i="3" a="1"/>
  <c r="E1092" i="3" s="1"/>
  <c r="E1150" i="3" a="1"/>
  <c r="E1150" i="3" s="1"/>
  <c r="E1154" i="3" a="1"/>
  <c r="E1154" i="3" s="1"/>
  <c r="E556" i="3" a="1"/>
  <c r="E556" i="3" s="1"/>
  <c r="E711" i="3" a="1"/>
  <c r="E711" i="3" s="1"/>
  <c r="E713" i="3" a="1"/>
  <c r="E713" i="3" s="1"/>
  <c r="E868" i="3" a="1"/>
  <c r="E868" i="3" s="1"/>
  <c r="E911" i="3" a="1"/>
  <c r="E911" i="3" s="1"/>
  <c r="E914" i="3" a="1"/>
  <c r="E914" i="3" s="1"/>
  <c r="E913" i="3" a="1"/>
  <c r="E913" i="3" s="1"/>
  <c r="E969" i="3" a="1"/>
  <c r="E969" i="3" s="1"/>
  <c r="E970" i="3" a="1"/>
  <c r="E970" i="3" s="1"/>
  <c r="E1026" i="3" a="1"/>
  <c r="E1026" i="3" s="1"/>
  <c r="E1024" i="3" a="1"/>
  <c r="E1024" i="3" s="1"/>
  <c r="E1068" i="3" a="1"/>
  <c r="E1068" i="3" s="1"/>
  <c r="E1070" i="3" a="1"/>
  <c r="E1070" i="3" s="1"/>
  <c r="E1127" i="3" a="1"/>
  <c r="E1127" i="3" s="1"/>
  <c r="E304" i="3" a="1"/>
  <c r="E304" i="3" s="1"/>
  <c r="E317" i="3" a="1"/>
  <c r="E317" i="3" s="1"/>
  <c r="E353" i="3" a="1"/>
  <c r="E353" i="3" s="1"/>
  <c r="E412" i="3" a="1"/>
  <c r="E412" i="3" s="1"/>
  <c r="E425" i="3" a="1"/>
  <c r="E425" i="3" s="1"/>
  <c r="E461" i="3" a="1"/>
  <c r="E461" i="3" s="1"/>
  <c r="E471" i="3" a="1"/>
  <c r="E471" i="3" s="1"/>
  <c r="E507" i="3" a="1"/>
  <c r="E507" i="3" s="1"/>
  <c r="E578" i="3" a="1"/>
  <c r="E578" i="3" s="1"/>
  <c r="E712" i="3" a="1"/>
  <c r="E712" i="3" s="1"/>
  <c r="E906" i="3" a="1"/>
  <c r="E906" i="3" s="1"/>
  <c r="E1104" i="3" a="1"/>
  <c r="E1104" i="3" s="1"/>
  <c r="E1180" i="3" a="1"/>
  <c r="E1180" i="3" s="1"/>
  <c r="E586" i="3" a="1"/>
  <c r="E586" i="3" s="1"/>
  <c r="E587" i="3" a="1"/>
  <c r="E587" i="3" s="1"/>
  <c r="E643" i="3" a="1"/>
  <c r="E643" i="3" s="1"/>
  <c r="E158" i="3" a="1"/>
  <c r="E158" i="3" s="1"/>
  <c r="E698" i="3" a="1"/>
  <c r="E698" i="3" s="1"/>
  <c r="E697" i="3" a="1"/>
  <c r="E697" i="3" s="1"/>
  <c r="E744" i="3" a="1"/>
  <c r="E744" i="3" s="1"/>
  <c r="E742" i="3" a="1"/>
  <c r="E742" i="3" s="1"/>
  <c r="E799" i="3" a="1"/>
  <c r="E799" i="3" s="1"/>
  <c r="E797" i="3" a="1"/>
  <c r="E797" i="3" s="1"/>
  <c r="E194" i="3" a="1"/>
  <c r="E194" i="3" s="1"/>
  <c r="E854" i="3" a="1"/>
  <c r="E854" i="3" s="1"/>
  <c r="E855" i="3" a="1"/>
  <c r="E855" i="3" s="1"/>
  <c r="E901" i="3" a="1"/>
  <c r="E901" i="3" s="1"/>
  <c r="E956" i="3" a="1"/>
  <c r="E956" i="3" s="1"/>
  <c r="E955" i="3" a="1"/>
  <c r="E955" i="3" s="1"/>
  <c r="E957" i="3" a="1"/>
  <c r="E957" i="3" s="1"/>
  <c r="E1012" i="3" a="1"/>
  <c r="E1012" i="3" s="1"/>
  <c r="E1010" i="3" a="1"/>
  <c r="E1010" i="3" s="1"/>
  <c r="E1011" i="3" a="1"/>
  <c r="E1011" i="3" s="1"/>
  <c r="E1056" i="3" a="1"/>
  <c r="E1056" i="3" s="1"/>
  <c r="E1057" i="3" a="1"/>
  <c r="E1057" i="3" s="1"/>
  <c r="E1110" i="3" a="1"/>
  <c r="E1110" i="3" s="1"/>
  <c r="E1113" i="3" a="1"/>
  <c r="E1113" i="3" s="1"/>
  <c r="E1112" i="3" a="1"/>
  <c r="E1112" i="3" s="1"/>
  <c r="E1111" i="3" a="1"/>
  <c r="E1111" i="3" s="1"/>
  <c r="E266" i="3" a="1"/>
  <c r="E266" i="3" s="1"/>
  <c r="E1167" i="3" a="1"/>
  <c r="E1167" i="3" s="1"/>
  <c r="E1169" i="3" a="1"/>
  <c r="E1169" i="3" s="1"/>
  <c r="E1168" i="3" a="1"/>
  <c r="E1168" i="3" s="1"/>
  <c r="E1170" i="3" a="1"/>
  <c r="E1170" i="3" s="1"/>
  <c r="E1214" i="3" a="1"/>
  <c r="E1214" i="3" s="1"/>
  <c r="E1213" i="3" a="1"/>
  <c r="E1213" i="3" s="1"/>
  <c r="E1211" i="3" a="1"/>
  <c r="E1211" i="3" s="1"/>
  <c r="E1226" i="3" a="1"/>
  <c r="E1226" i="3" s="1"/>
  <c r="E1225" i="3" a="1"/>
  <c r="E1225" i="3" s="1"/>
  <c r="E350" i="3" a="1"/>
  <c r="E350" i="3" s="1"/>
  <c r="E373" i="3" a="1"/>
  <c r="E373" i="3" s="1"/>
  <c r="E458" i="3" a="1"/>
  <c r="E458" i="3" s="1"/>
  <c r="E504" i="3" a="1"/>
  <c r="E504" i="3" s="1"/>
  <c r="E517" i="3" a="1"/>
  <c r="E517" i="3" s="1"/>
  <c r="E530" i="3" a="1"/>
  <c r="E530" i="3" s="1"/>
  <c r="E582" i="3" a="1"/>
  <c r="E582" i="3" s="1"/>
  <c r="E594" i="3" a="1"/>
  <c r="E594" i="3" s="1"/>
  <c r="E681" i="3" a="1"/>
  <c r="E681" i="3" s="1"/>
  <c r="E867" i="3" a="1"/>
  <c r="E867" i="3" s="1"/>
  <c r="E934" i="3" a="1"/>
  <c r="E934" i="3" s="1"/>
  <c r="E1125" i="3" a="1"/>
  <c r="E1125" i="3" s="1"/>
  <c r="E574" i="3" a="1"/>
  <c r="E574" i="3" s="1"/>
  <c r="E571" i="3" a="1"/>
  <c r="E571" i="3" s="1"/>
  <c r="E631" i="3" a="1"/>
  <c r="E631" i="3" s="1"/>
  <c r="E628" i="3" a="1"/>
  <c r="E628" i="3" s="1"/>
  <c r="E685" i="3" a="1"/>
  <c r="E685" i="3" s="1"/>
  <c r="E686" i="3" a="1"/>
  <c r="E686" i="3" s="1"/>
  <c r="E688" i="3" a="1"/>
  <c r="E688" i="3" s="1"/>
  <c r="E728" i="3" a="1"/>
  <c r="E728" i="3" s="1"/>
  <c r="E786" i="3" a="1"/>
  <c r="E786" i="3" s="1"/>
  <c r="E788" i="3" a="1"/>
  <c r="E788" i="3" s="1"/>
  <c r="E787" i="3" a="1"/>
  <c r="E787" i="3" s="1"/>
  <c r="E843" i="3" a="1"/>
  <c r="E843" i="3" s="1"/>
  <c r="E844" i="3" a="1"/>
  <c r="E844" i="3" s="1"/>
  <c r="E201" i="3" a="1"/>
  <c r="E201" i="3" s="1"/>
  <c r="E884" i="3" a="1"/>
  <c r="E884" i="3" s="1"/>
  <c r="E885" i="3" a="1"/>
  <c r="E885" i="3" s="1"/>
  <c r="E887" i="3" a="1"/>
  <c r="E887" i="3" s="1"/>
  <c r="E886" i="3" a="1"/>
  <c r="E886" i="3" s="1"/>
  <c r="E943" i="3" a="1"/>
  <c r="E943" i="3" s="1"/>
  <c r="E941" i="3" a="1"/>
  <c r="E941" i="3" s="1"/>
  <c r="E944" i="3" a="1"/>
  <c r="E944" i="3" s="1"/>
  <c r="E945" i="3" a="1"/>
  <c r="E945" i="3" s="1"/>
  <c r="E998" i="3" a="1"/>
  <c r="E998" i="3" s="1"/>
  <c r="E999" i="3" a="1"/>
  <c r="E999" i="3" s="1"/>
  <c r="E237" i="3" a="1"/>
  <c r="E237" i="3" s="1"/>
  <c r="E1042" i="3" a="1"/>
  <c r="E1042" i="3" s="1"/>
  <c r="E1044" i="3" a="1"/>
  <c r="E1044" i="3" s="1"/>
  <c r="E1100" i="3" a="1"/>
  <c r="E1100" i="3" s="1"/>
  <c r="E1099" i="3" a="1"/>
  <c r="E1099" i="3" s="1"/>
  <c r="E1098" i="3" a="1"/>
  <c r="E1098" i="3" s="1"/>
  <c r="E1101" i="3" a="1"/>
  <c r="E1101" i="3" s="1"/>
  <c r="E1157" i="3" a="1"/>
  <c r="E1157" i="3" s="1"/>
  <c r="E273" i="3" a="1"/>
  <c r="E273" i="3" s="1"/>
  <c r="E1199" i="3" a="1"/>
  <c r="E1199" i="3" s="1"/>
  <c r="E1201" i="3" a="1"/>
  <c r="E1201" i="3" s="1"/>
  <c r="E1200" i="3" a="1"/>
  <c r="E1200" i="3" s="1"/>
  <c r="E347" i="3" a="1"/>
  <c r="E347" i="3" s="1"/>
  <c r="E370" i="3" a="1"/>
  <c r="E370" i="3" s="1"/>
  <c r="E406" i="3" a="1"/>
  <c r="E406" i="3" s="1"/>
  <c r="E465" i="3" a="1"/>
  <c r="E465" i="3" s="1"/>
  <c r="E527" i="3" a="1"/>
  <c r="E527" i="3" s="1"/>
  <c r="E557" i="3" a="1"/>
  <c r="E557" i="3" s="1"/>
  <c r="E575" i="3" a="1"/>
  <c r="E575" i="3" s="1"/>
  <c r="E644" i="3" a="1"/>
  <c r="E644" i="3" s="1"/>
  <c r="E743" i="3" a="1"/>
  <c r="E743" i="3" s="1"/>
  <c r="E857" i="3" a="1"/>
  <c r="E857" i="3" s="1"/>
  <c r="E939" i="3" a="1"/>
  <c r="E939" i="3" s="1"/>
  <c r="E954" i="3" a="1"/>
  <c r="E954" i="3" s="1"/>
  <c r="E1014" i="3" a="1"/>
  <c r="E1014" i="3" s="1"/>
  <c r="E1155" i="3" a="1"/>
  <c r="E1155" i="3" s="1"/>
  <c r="E1191" i="3" a="1"/>
  <c r="E1191" i="3" s="1"/>
  <c r="E562" i="3" a="1"/>
  <c r="E562" i="3" s="1"/>
  <c r="E559" i="3" a="1"/>
  <c r="E559" i="3" s="1"/>
  <c r="E616" i="3" a="1"/>
  <c r="E616" i="3" s="1"/>
  <c r="E672" i="3" a="1"/>
  <c r="E672" i="3" s="1"/>
  <c r="E162" i="3" a="1"/>
  <c r="E162" i="3" s="1"/>
  <c r="E716" i="3" a="1"/>
  <c r="E716" i="3" s="1"/>
  <c r="E715" i="3" a="1"/>
  <c r="E715" i="3" s="1"/>
  <c r="E718" i="3" a="1"/>
  <c r="E718" i="3" s="1"/>
  <c r="E775" i="3" a="1"/>
  <c r="E775" i="3" s="1"/>
  <c r="E774" i="3" a="1"/>
  <c r="E774" i="3" s="1"/>
  <c r="E771" i="3" a="1"/>
  <c r="E771" i="3" s="1"/>
  <c r="E772" i="3" a="1"/>
  <c r="E772" i="3" s="1"/>
  <c r="E829" i="3" a="1"/>
  <c r="E829" i="3" s="1"/>
  <c r="E198" i="3" a="1"/>
  <c r="E198" i="3" s="1"/>
  <c r="E871" i="3" a="1"/>
  <c r="E871" i="3" s="1"/>
  <c r="E875" i="3" a="1"/>
  <c r="E875" i="3" s="1"/>
  <c r="E873" i="3" a="1"/>
  <c r="E873" i="3" s="1"/>
  <c r="E872" i="3" a="1"/>
  <c r="E872" i="3" s="1"/>
  <c r="E211" i="3" a="1"/>
  <c r="E211" i="3" s="1"/>
  <c r="E930" i="3" a="1"/>
  <c r="E930" i="3" s="1"/>
  <c r="E224" i="3" a="1"/>
  <c r="E224" i="3" s="1"/>
  <c r="E988" i="3" a="1"/>
  <c r="E988" i="3" s="1"/>
  <c r="E984" i="3" a="1"/>
  <c r="E984" i="3" s="1"/>
  <c r="E985" i="3" a="1"/>
  <c r="E985" i="3" s="1"/>
  <c r="E234" i="3" a="1"/>
  <c r="E234" i="3" s="1"/>
  <c r="E247" i="3" a="1"/>
  <c r="E247" i="3" s="1"/>
  <c r="E260" i="3" a="1"/>
  <c r="E260" i="3" s="1"/>
  <c r="E1144" i="3" a="1"/>
  <c r="E1144" i="3" s="1"/>
  <c r="E1142" i="3" a="1"/>
  <c r="E1142" i="3" s="1"/>
  <c r="E270" i="3" a="1"/>
  <c r="E270" i="3" s="1"/>
  <c r="E1185" i="3" a="1"/>
  <c r="E1185" i="3" s="1"/>
  <c r="E1188" i="3" a="1"/>
  <c r="E1188" i="3" s="1"/>
  <c r="E1184" i="3" a="1"/>
  <c r="E1184" i="3" s="1"/>
  <c r="E295" i="3" a="1"/>
  <c r="E295" i="3" s="1"/>
  <c r="E308" i="3" a="1"/>
  <c r="E308" i="3" s="1"/>
  <c r="E318" i="3" a="1"/>
  <c r="E318" i="3" s="1"/>
  <c r="E367" i="3" a="1"/>
  <c r="E367" i="3" s="1"/>
  <c r="E403" i="3" a="1"/>
  <c r="E403" i="3" s="1"/>
  <c r="E416" i="3" a="1"/>
  <c r="E416" i="3" s="1"/>
  <c r="E426" i="3" a="1"/>
  <c r="E426" i="3" s="1"/>
  <c r="E439" i="3" a="1"/>
  <c r="E439" i="3" s="1"/>
  <c r="E452" i="3" a="1"/>
  <c r="E452" i="3" s="1"/>
  <c r="E462" i="3" a="1"/>
  <c r="E462" i="3" s="1"/>
  <c r="E475" i="3" a="1"/>
  <c r="E475" i="3" s="1"/>
  <c r="E524" i="3" a="1"/>
  <c r="E524" i="3" s="1"/>
  <c r="E561" i="3" a="1"/>
  <c r="E561" i="3" s="1"/>
  <c r="E624" i="3" a="1"/>
  <c r="E624" i="3" s="1"/>
  <c r="E729" i="3" a="1"/>
  <c r="E729" i="3" s="1"/>
  <c r="E898" i="3" a="1"/>
  <c r="E898" i="3" s="1"/>
  <c r="E1067" i="3" a="1"/>
  <c r="E1067" i="3" s="1"/>
  <c r="E1126" i="3" a="1"/>
  <c r="E1126" i="3" s="1"/>
  <c r="E1181" i="3" a="1"/>
  <c r="E1181" i="3" s="1"/>
  <c r="E1187" i="3" a="1"/>
  <c r="E1187" i="3" s="1"/>
  <c r="E87" i="3" a="1"/>
  <c r="E87" i="3" s="1"/>
  <c r="E123" i="3" a="1"/>
  <c r="E123" i="3" s="1"/>
  <c r="E136" i="3" a="1"/>
  <c r="E136" i="3" s="1"/>
  <c r="E149" i="3" a="1"/>
  <c r="E149" i="3" s="1"/>
  <c r="E659" i="3" a="1"/>
  <c r="E659" i="3" s="1"/>
  <c r="E159" i="3" a="1"/>
  <c r="E159" i="3" s="1"/>
  <c r="E172" i="3" a="1"/>
  <c r="E172" i="3" s="1"/>
  <c r="E185" i="3" a="1"/>
  <c r="E185" i="3" s="1"/>
  <c r="E817" i="3" a="1"/>
  <c r="E817" i="3" s="1"/>
  <c r="E816" i="3" a="1"/>
  <c r="E816" i="3" s="1"/>
  <c r="E815" i="3" a="1"/>
  <c r="E815" i="3" s="1"/>
  <c r="E818" i="3" a="1"/>
  <c r="E818" i="3" s="1"/>
  <c r="E195" i="3" a="1"/>
  <c r="E195" i="3" s="1"/>
  <c r="E208" i="3" a="1"/>
  <c r="E208" i="3" s="1"/>
  <c r="E221" i="3" a="1"/>
  <c r="E221" i="3" s="1"/>
  <c r="E973" i="3" a="1"/>
  <c r="E973" i="3" s="1"/>
  <c r="E231" i="3" a="1"/>
  <c r="E231" i="3" s="1"/>
  <c r="E244" i="3" a="1"/>
  <c r="E244" i="3" s="1"/>
  <c r="E257" i="3" a="1"/>
  <c r="E257" i="3" s="1"/>
  <c r="E1129" i="3" a="1"/>
  <c r="E1129" i="3" s="1"/>
  <c r="E267" i="3" a="1"/>
  <c r="E267" i="3" s="1"/>
  <c r="E280" i="3" a="1"/>
  <c r="E280" i="3" s="1"/>
  <c r="E283" i="3" a="1"/>
  <c r="E283" i="3" s="1"/>
  <c r="E305" i="3" a="1"/>
  <c r="E305" i="3" s="1"/>
  <c r="E315" i="3" a="1"/>
  <c r="E315" i="3" s="1"/>
  <c r="E351" i="3" a="1"/>
  <c r="E351" i="3" s="1"/>
  <c r="E436" i="3" a="1"/>
  <c r="E436" i="3" s="1"/>
  <c r="E459" i="3" a="1"/>
  <c r="E459" i="3" s="1"/>
  <c r="E472" i="3" a="1"/>
  <c r="E472" i="3" s="1"/>
  <c r="E508" i="3" a="1"/>
  <c r="E508" i="3" s="1"/>
  <c r="E554" i="3" a="1"/>
  <c r="E554" i="3" s="1"/>
  <c r="E572" i="3" a="1"/>
  <c r="E572" i="3" s="1"/>
  <c r="E641" i="3" a="1"/>
  <c r="E641" i="3" s="1"/>
  <c r="E674" i="3" a="1"/>
  <c r="E674" i="3" s="1"/>
  <c r="E714" i="3" a="1"/>
  <c r="E714" i="3" s="1"/>
  <c r="E724" i="3" a="1"/>
  <c r="E724" i="3" s="1"/>
  <c r="E842" i="3" a="1"/>
  <c r="E842" i="3" s="1"/>
  <c r="E874" i="3" a="1"/>
  <c r="E874" i="3" s="1"/>
  <c r="E908" i="3" a="1"/>
  <c r="E908" i="3" s="1"/>
  <c r="E929" i="3" a="1"/>
  <c r="E929" i="3" s="1"/>
  <c r="E1053" i="3" a="1"/>
  <c r="E1053" i="3" s="1"/>
  <c r="E1094" i="3" a="1"/>
  <c r="E1094" i="3" s="1"/>
  <c r="E1152" i="3" a="1"/>
  <c r="E1152" i="3" s="1"/>
  <c r="E1156" i="3" a="1"/>
  <c r="E1156" i="3" s="1"/>
  <c r="E1222" i="3" a="1"/>
  <c r="E1222" i="3" s="1"/>
  <c r="E577" i="3" a="1"/>
  <c r="E577" i="3" s="1"/>
  <c r="E634" i="3" a="1"/>
  <c r="E634" i="3" s="1"/>
  <c r="E636" i="3" a="1"/>
  <c r="E636" i="3" s="1"/>
  <c r="E635" i="3" a="1"/>
  <c r="E635" i="3" s="1"/>
  <c r="E153" i="3" a="1"/>
  <c r="E153" i="3" s="1"/>
  <c r="E679" i="3" a="1"/>
  <c r="E679" i="3" s="1"/>
  <c r="E676" i="3" a="1"/>
  <c r="E676" i="3" s="1"/>
  <c r="E678" i="3" a="1"/>
  <c r="E678" i="3" s="1"/>
  <c r="E735" i="3" a="1"/>
  <c r="E735" i="3" s="1"/>
  <c r="E734" i="3" a="1"/>
  <c r="E734" i="3" s="1"/>
  <c r="E732" i="3" a="1"/>
  <c r="E732" i="3" s="1"/>
  <c r="E733" i="3" a="1"/>
  <c r="E733" i="3" s="1"/>
  <c r="E789" i="3" a="1"/>
  <c r="E789" i="3" s="1"/>
  <c r="E791" i="3" a="1"/>
  <c r="E791" i="3" s="1"/>
  <c r="E835" i="3" a="1"/>
  <c r="E835" i="3" s="1"/>
  <c r="E833" i="3" a="1"/>
  <c r="E833" i="3" s="1"/>
  <c r="E836" i="3" a="1"/>
  <c r="E836" i="3" s="1"/>
  <c r="E890" i="3" a="1"/>
  <c r="E890" i="3" s="1"/>
  <c r="E889" i="3" a="1"/>
  <c r="E889" i="3" s="1"/>
  <c r="E949" i="3" a="1"/>
  <c r="E949" i="3" s="1"/>
  <c r="E948" i="3" a="1"/>
  <c r="E948" i="3" s="1"/>
  <c r="E225" i="3" a="1"/>
  <c r="E225" i="3" s="1"/>
  <c r="E992" i="3" a="1"/>
  <c r="E992" i="3" s="1"/>
  <c r="E991" i="3" a="1"/>
  <c r="E991" i="3" s="1"/>
  <c r="E990" i="3" a="1"/>
  <c r="E990" i="3" s="1"/>
  <c r="E1049" i="3" a="1"/>
  <c r="E1049" i="3" s="1"/>
  <c r="E1045" i="3" a="1"/>
  <c r="E1045" i="3" s="1"/>
  <c r="E1046" i="3" a="1"/>
  <c r="E1046" i="3" s="1"/>
  <c r="E1047" i="3" a="1"/>
  <c r="E1047" i="3" s="1"/>
  <c r="E1105" i="3" a="1"/>
  <c r="E1105" i="3" s="1"/>
  <c r="E1103" i="3" a="1"/>
  <c r="E1103" i="3" s="1"/>
  <c r="E1102" i="3" a="1"/>
  <c r="E1102" i="3" s="1"/>
  <c r="E261" i="3" a="1"/>
  <c r="E261" i="3" s="1"/>
  <c r="E1146" i="3" a="1"/>
  <c r="E1146" i="3" s="1"/>
  <c r="E1147" i="3" a="1"/>
  <c r="E1147" i="3" s="1"/>
  <c r="E1205" i="3" a="1"/>
  <c r="E1205" i="3" s="1"/>
  <c r="E1204" i="3" a="1"/>
  <c r="E1204" i="3" s="1"/>
  <c r="E1203" i="3" a="1"/>
  <c r="E1203" i="3" s="1"/>
  <c r="E1202" i="3" a="1"/>
  <c r="E1202" i="3" s="1"/>
  <c r="E309" i="3" a="1"/>
  <c r="E309" i="3" s="1"/>
  <c r="E371" i="3" a="1"/>
  <c r="E371" i="3" s="1"/>
  <c r="E466" i="3" a="1"/>
  <c r="E466" i="3" s="1"/>
  <c r="E569" i="3" a="1"/>
  <c r="E569" i="3" s="1"/>
  <c r="E588" i="3" a="1"/>
  <c r="E588" i="3" s="1"/>
  <c r="E596" i="3" a="1"/>
  <c r="E596" i="3" s="1"/>
  <c r="E617" i="3" a="1"/>
  <c r="E617" i="3" s="1"/>
  <c r="E629" i="3" a="1"/>
  <c r="E629" i="3" s="1"/>
  <c r="E662" i="3" a="1"/>
  <c r="E662" i="3" s="1"/>
  <c r="E683" i="3" a="1"/>
  <c r="E683" i="3" s="1"/>
  <c r="E888" i="3" a="1"/>
  <c r="E888" i="3" s="1"/>
  <c r="E899" i="3" a="1"/>
  <c r="E899" i="3" s="1"/>
  <c r="E909" i="3" a="1"/>
  <c r="E909" i="3" s="1"/>
  <c r="E1000" i="3" a="1"/>
  <c r="E1000" i="3" s="1"/>
  <c r="E1054" i="3" a="1"/>
  <c r="E1054" i="3" s="1"/>
  <c r="E1069" i="3" a="1"/>
  <c r="E1069" i="3" s="1"/>
  <c r="E1148" i="3" a="1"/>
  <c r="E1148" i="3" s="1"/>
  <c r="E1183" i="3" a="1"/>
  <c r="E1183" i="3" s="1"/>
  <c r="E565" i="3" a="1"/>
  <c r="E565" i="3" s="1"/>
  <c r="E622" i="3" a="1"/>
  <c r="E622" i="3" s="1"/>
  <c r="E623" i="3" a="1"/>
  <c r="E623" i="3" s="1"/>
  <c r="E664" i="3" a="1"/>
  <c r="E664" i="3" s="1"/>
  <c r="E663" i="3" a="1"/>
  <c r="E663" i="3" s="1"/>
  <c r="E665" i="3" a="1"/>
  <c r="E665" i="3" s="1"/>
  <c r="E721" i="3" a="1"/>
  <c r="E721" i="3" s="1"/>
  <c r="E722" i="3" a="1"/>
  <c r="E722" i="3" s="1"/>
  <c r="E720" i="3" a="1"/>
  <c r="E720" i="3" s="1"/>
  <c r="E723" i="3" a="1"/>
  <c r="E723" i="3" s="1"/>
  <c r="E776" i="3" a="1"/>
  <c r="E776" i="3" s="1"/>
  <c r="E777" i="3" a="1"/>
  <c r="E777" i="3" s="1"/>
  <c r="E778" i="3" a="1"/>
  <c r="E778" i="3" s="1"/>
  <c r="E822" i="3" a="1"/>
  <c r="E822" i="3" s="1"/>
  <c r="E823" i="3" a="1"/>
  <c r="E823" i="3" s="1"/>
  <c r="E820" i="3" a="1"/>
  <c r="E820" i="3" s="1"/>
  <c r="E877" i="3" a="1"/>
  <c r="E877" i="3" s="1"/>
  <c r="E876" i="3" a="1"/>
  <c r="E876" i="3" s="1"/>
  <c r="E879" i="3" a="1"/>
  <c r="E879" i="3" s="1"/>
  <c r="E878" i="3" a="1"/>
  <c r="E878" i="3" s="1"/>
  <c r="E936" i="3" a="1"/>
  <c r="E936" i="3" s="1"/>
  <c r="E979" i="3" a="1"/>
  <c r="E979" i="3" s="1"/>
  <c r="E977" i="3" a="1"/>
  <c r="E977" i="3" s="1"/>
  <c r="E976" i="3" a="1"/>
  <c r="E976" i="3" s="1"/>
  <c r="E1033" i="3" a="1"/>
  <c r="E1033" i="3" s="1"/>
  <c r="E1036" i="3" a="1"/>
  <c r="E1036" i="3" s="1"/>
  <c r="E1091" i="3" a="1"/>
  <c r="E1091" i="3" s="1"/>
  <c r="E1136" i="3" a="1"/>
  <c r="E1136" i="3" s="1"/>
  <c r="E1134" i="3" a="1"/>
  <c r="E1134" i="3" s="1"/>
  <c r="E1132" i="3" a="1"/>
  <c r="E1132" i="3" s="1"/>
  <c r="E1133" i="3" a="1"/>
  <c r="E1133" i="3" s="1"/>
  <c r="E1192" i="3" a="1"/>
  <c r="E1192" i="3" s="1"/>
  <c r="E1190" i="3" a="1"/>
  <c r="E1190" i="3" s="1"/>
  <c r="E427" i="3" a="1"/>
  <c r="E427" i="3" s="1"/>
  <c r="E440" i="3" a="1"/>
  <c r="E440" i="3" s="1"/>
  <c r="E573" i="3" a="1"/>
  <c r="E573" i="3" s="1"/>
  <c r="E584" i="3" a="1"/>
  <c r="E584" i="3" s="1"/>
  <c r="E783" i="3" a="1"/>
  <c r="E783" i="3" s="1"/>
  <c r="E839" i="3" a="1"/>
  <c r="E839" i="3" s="1"/>
  <c r="E893" i="3" a="1"/>
  <c r="E893" i="3" s="1"/>
  <c r="E931" i="3" a="1"/>
  <c r="E931" i="3" s="1"/>
  <c r="E946" i="3" a="1"/>
  <c r="E946" i="3" s="1"/>
  <c r="E995" i="3" a="1"/>
  <c r="E995" i="3" s="1"/>
  <c r="E1212" i="3" a="1"/>
  <c r="E1212" i="3" s="1"/>
  <c r="E606" i="3" a="1"/>
  <c r="E606" i="3" s="1"/>
  <c r="E147" i="3" a="1"/>
  <c r="E147" i="3" s="1"/>
  <c r="E763" i="3" a="1"/>
  <c r="E763" i="3" s="1"/>
  <c r="E183" i="3" a="1"/>
  <c r="E183" i="3" s="1"/>
  <c r="E920" i="3" a="1"/>
  <c r="E920" i="3" s="1"/>
  <c r="E923" i="3" a="1"/>
  <c r="E923" i="3" s="1"/>
  <c r="E219" i="3" a="1"/>
  <c r="E219" i="3" s="1"/>
  <c r="E255" i="3" a="1"/>
  <c r="E255" i="3" s="1"/>
  <c r="E1176" i="3" a="1"/>
  <c r="E1176" i="3" s="1"/>
  <c r="E1178" i="3" a="1"/>
  <c r="E1178" i="3" s="1"/>
  <c r="E1179" i="3" a="1"/>
  <c r="E1179" i="3" s="1"/>
  <c r="E566" i="3" a="1"/>
  <c r="E566" i="3" s="1"/>
  <c r="E609" i="3" a="1"/>
  <c r="E609" i="3" s="1"/>
  <c r="E642" i="3" a="1"/>
  <c r="E642" i="3" s="1"/>
  <c r="E675" i="3" a="1"/>
  <c r="E675" i="3" s="1"/>
  <c r="E699" i="3" a="1"/>
  <c r="E699" i="3" s="1"/>
  <c r="E710" i="3" a="1"/>
  <c r="E710" i="3" s="1"/>
  <c r="E731" i="3" a="1"/>
  <c r="E731" i="3" s="1"/>
  <c r="E736" i="3" a="1"/>
  <c r="E736" i="3" s="1"/>
  <c r="E741" i="3" a="1"/>
  <c r="E741" i="3" s="1"/>
  <c r="E819" i="3" a="1"/>
  <c r="E819" i="3" s="1"/>
  <c r="E834" i="3" a="1"/>
  <c r="E834" i="3" s="1"/>
  <c r="E900" i="3" a="1"/>
  <c r="E900" i="3" s="1"/>
  <c r="E968" i="3" a="1"/>
  <c r="E968" i="3" s="1"/>
  <c r="E1001" i="3" a="1"/>
  <c r="E1001" i="3" s="1"/>
  <c r="E1128" i="3" a="1"/>
  <c r="E1128" i="3" s="1"/>
  <c r="E1189" i="3" a="1"/>
  <c r="E1189" i="3" s="1"/>
  <c r="C347" i="4"/>
  <c r="D346" i="4" a="1"/>
  <c r="D346" i="4" s="1"/>
  <c r="E346" i="4" s="1"/>
  <c r="D345" i="4" a="1"/>
  <c r="D345" i="4" s="1"/>
  <c r="E345" i="4" s="1"/>
  <c r="A71" i="51"/>
  <c r="A215" i="40"/>
  <c r="A134" i="12"/>
  <c r="A77" i="51"/>
  <c r="A221" i="40"/>
  <c r="A83" i="51"/>
  <c r="A227" i="40"/>
  <c r="A89" i="51"/>
  <c r="A233" i="40"/>
  <c r="A95" i="51"/>
  <c r="A239" i="40"/>
  <c r="A101" i="51"/>
  <c r="A245" i="40"/>
  <c r="A107" i="51"/>
  <c r="A251" i="40"/>
  <c r="A62" i="83"/>
  <c r="A62" i="86"/>
  <c r="A62" i="82"/>
  <c r="A62" i="87"/>
  <c r="A62" i="75"/>
  <c r="A62" i="80"/>
  <c r="A62" i="76"/>
  <c r="A62" i="77"/>
  <c r="A62" i="74"/>
  <c r="A62" i="81"/>
  <c r="A62" i="72"/>
  <c r="A62" i="73"/>
  <c r="A62" i="79"/>
  <c r="A62" i="78"/>
  <c r="A62" i="71"/>
  <c r="A62" i="69"/>
  <c r="A62" i="67"/>
  <c r="A62" i="66"/>
  <c r="A62" i="62"/>
  <c r="A62" i="70"/>
  <c r="A62" i="63"/>
  <c r="A62" i="65"/>
  <c r="A62" i="64"/>
  <c r="A62" i="68"/>
  <c r="A67" i="61"/>
  <c r="A67" i="60"/>
  <c r="A113" i="51"/>
  <c r="A257" i="40"/>
  <c r="A145" i="13"/>
  <c r="A468" i="9"/>
  <c r="A176" i="7"/>
  <c r="A68" i="83"/>
  <c r="A68" i="86"/>
  <c r="A68" i="87"/>
  <c r="A68" i="75"/>
  <c r="A68" i="78"/>
  <c r="A68" i="82"/>
  <c r="A68" i="77"/>
  <c r="A68" i="81"/>
  <c r="A68" i="71"/>
  <c r="A68" i="74"/>
  <c r="A68" i="72"/>
  <c r="A68" i="73"/>
  <c r="A68" i="80"/>
  <c r="A68" i="79"/>
  <c r="A68" i="66"/>
  <c r="A68" i="76"/>
  <c r="A68" i="69"/>
  <c r="A68" i="62"/>
  <c r="A68" i="68"/>
  <c r="A68" i="67"/>
  <c r="A68" i="63"/>
  <c r="A68" i="64"/>
  <c r="A68" i="65"/>
  <c r="A73" i="61"/>
  <c r="A68" i="70"/>
  <c r="A73" i="60"/>
  <c r="A69" i="50"/>
  <c r="A123" i="49"/>
  <c r="A119" i="51"/>
  <c r="A122" i="46"/>
  <c r="A263" i="40"/>
  <c r="A151" i="13"/>
  <c r="A474" i="9"/>
  <c r="A182" i="7"/>
  <c r="A74" i="83"/>
  <c r="A74" i="86"/>
  <c r="A74" i="87"/>
  <c r="A74" i="75"/>
  <c r="A74" i="82"/>
  <c r="A74" i="81"/>
  <c r="A74" i="80"/>
  <c r="A74" i="79"/>
  <c r="A74" i="77"/>
  <c r="A74" i="76"/>
  <c r="A74" i="78"/>
  <c r="A74" i="71"/>
  <c r="A74" i="74"/>
  <c r="A74" i="68"/>
  <c r="A74" i="70"/>
  <c r="A74" i="66"/>
  <c r="A74" i="73"/>
  <c r="A74" i="62"/>
  <c r="A74" i="63"/>
  <c r="A74" i="69"/>
  <c r="A74" i="64"/>
  <c r="A79" i="61"/>
  <c r="A74" i="67"/>
  <c r="A74" i="72"/>
  <c r="A79" i="60"/>
  <c r="A74" i="65"/>
  <c r="A125" i="51"/>
  <c r="A269" i="40"/>
  <c r="A480" i="9"/>
  <c r="A157" i="13"/>
  <c r="A188" i="7"/>
  <c r="A80" i="83"/>
  <c r="A80" i="86"/>
  <c r="A80" i="82"/>
  <c r="A80" i="87"/>
  <c r="A80" i="80"/>
  <c r="A80" i="75"/>
  <c r="A80" i="81"/>
  <c r="A80" i="78"/>
  <c r="A80" i="79"/>
  <c r="A80" i="74"/>
  <c r="A80" i="73"/>
  <c r="A80" i="77"/>
  <c r="A80" i="69"/>
  <c r="A80" i="76"/>
  <c r="A80" i="71"/>
  <c r="A80" i="62"/>
  <c r="A80" i="66"/>
  <c r="A80" i="68"/>
  <c r="A80" i="70"/>
  <c r="A80" i="67"/>
  <c r="A80" i="63"/>
  <c r="A80" i="64"/>
  <c r="A80" i="72"/>
  <c r="A85" i="61"/>
  <c r="A85" i="60"/>
  <c r="A80" i="65"/>
  <c r="A131" i="51"/>
  <c r="A486" i="9"/>
  <c r="A194" i="7"/>
  <c r="A86" i="83"/>
  <c r="A86" i="86"/>
  <c r="A86" i="87"/>
  <c r="A86" i="75"/>
  <c r="A86" i="80"/>
  <c r="A86" i="81"/>
  <c r="A86" i="79"/>
  <c r="A86" i="77"/>
  <c r="A86" i="74"/>
  <c r="A86" i="78"/>
  <c r="A86" i="73"/>
  <c r="A86" i="71"/>
  <c r="A86" i="82"/>
  <c r="A86" i="72"/>
  <c r="A86" i="68"/>
  <c r="A86" i="76"/>
  <c r="A86" i="69"/>
  <c r="A86" i="66"/>
  <c r="A86" i="62"/>
  <c r="A86" i="70"/>
  <c r="A86" i="65"/>
  <c r="A86" i="63"/>
  <c r="A86" i="64"/>
  <c r="A91" i="61"/>
  <c r="A86" i="67"/>
  <c r="A91" i="60"/>
  <c r="A137" i="51"/>
  <c r="A111" i="21"/>
  <c r="A169" i="14"/>
  <c r="A200" i="7"/>
  <c r="A492" i="9"/>
  <c r="A97" i="61"/>
  <c r="A97" i="60"/>
  <c r="A143" i="51"/>
  <c r="A498" i="9"/>
  <c r="A206" i="7"/>
  <c r="A103" i="61"/>
  <c r="A103" i="60"/>
  <c r="A149" i="51"/>
  <c r="A212" i="7"/>
  <c r="A504" i="9"/>
  <c r="A109" i="61"/>
  <c r="A109" i="60"/>
  <c r="A128" i="59"/>
  <c r="A155" i="51"/>
  <c r="A164" i="15"/>
  <c r="A510" i="9"/>
  <c r="A218" i="7"/>
  <c r="A115" i="61"/>
  <c r="A134" i="59"/>
  <c r="A115" i="60"/>
  <c r="A161" i="51"/>
  <c r="A516" i="9"/>
  <c r="A224" i="7"/>
  <c r="A170" i="15"/>
  <c r="A121" i="61"/>
  <c r="A140" i="59"/>
  <c r="A121" i="60"/>
  <c r="A167" i="51"/>
  <c r="A176" i="15"/>
  <c r="A522" i="9"/>
  <c r="A230" i="7"/>
  <c r="A182" i="15"/>
  <c r="A528" i="9"/>
  <c r="A236" i="7"/>
  <c r="A534" i="9"/>
  <c r="A242" i="7"/>
  <c r="A540" i="9"/>
  <c r="A248" i="7"/>
  <c r="A546" i="9"/>
  <c r="A254" i="7"/>
  <c r="A552" i="9"/>
  <c r="A260" i="7"/>
  <c r="A558" i="9"/>
  <c r="A266" i="7"/>
  <c r="A564" i="9"/>
  <c r="A272" i="7"/>
  <c r="A570" i="9"/>
  <c r="A278" i="7"/>
  <c r="A576" i="9"/>
  <c r="A284" i="7"/>
  <c r="A290" i="7"/>
  <c r="A582" i="9"/>
  <c r="A588" i="9"/>
  <c r="A296" i="7"/>
  <c r="A594" i="9"/>
  <c r="A302" i="7"/>
  <c r="A72" i="51"/>
  <c r="A216" i="40"/>
  <c r="A135" i="12"/>
  <c r="A78" i="51"/>
  <c r="A222" i="40"/>
  <c r="A84" i="51"/>
  <c r="A228" i="40"/>
  <c r="A90" i="51"/>
  <c r="A234" i="40"/>
  <c r="A96" i="51"/>
  <c r="A240" i="40"/>
  <c r="A246" i="40"/>
  <c r="A102" i="51"/>
  <c r="A108" i="51"/>
  <c r="A252" i="40"/>
  <c r="A63" i="86"/>
  <c r="A63" i="82"/>
  <c r="A63" i="87"/>
  <c r="A63" i="78"/>
  <c r="A63" i="75"/>
  <c r="A63" i="81"/>
  <c r="A63" i="72"/>
  <c r="A63" i="79"/>
  <c r="A63" i="76"/>
  <c r="A63" i="73"/>
  <c r="A63" i="69"/>
  <c r="A63" i="83"/>
  <c r="A63" i="80"/>
  <c r="A63" i="77"/>
  <c r="A63" i="71"/>
  <c r="A63" i="74"/>
  <c r="A63" i="67"/>
  <c r="A63" i="70"/>
  <c r="A63" i="63"/>
  <c r="A63" i="65"/>
  <c r="A63" i="64"/>
  <c r="A63" i="68"/>
  <c r="A68" i="60"/>
  <c r="A68" i="61"/>
  <c r="A63" i="62"/>
  <c r="A114" i="51"/>
  <c r="A64" i="50"/>
  <c r="A63" i="66"/>
  <c r="A258" i="40"/>
  <c r="A146" i="13"/>
  <c r="A469" i="9"/>
  <c r="A177" i="7"/>
  <c r="A69" i="86"/>
  <c r="A69" i="82"/>
  <c r="A69" i="83"/>
  <c r="A69" i="81"/>
  <c r="A69" i="75"/>
  <c r="A69" i="87"/>
  <c r="A69" i="74"/>
  <c r="A69" i="72"/>
  <c r="A69" i="69"/>
  <c r="A69" i="73"/>
  <c r="A69" i="80"/>
  <c r="A69" i="79"/>
  <c r="A69" i="78"/>
  <c r="A69" i="77"/>
  <c r="A69" i="76"/>
  <c r="A69" i="71"/>
  <c r="A69" i="63"/>
  <c r="A69" i="67"/>
  <c r="A69" i="66"/>
  <c r="A69" i="64"/>
  <c r="A69" i="65"/>
  <c r="A69" i="70"/>
  <c r="A69" i="68"/>
  <c r="A69" i="62"/>
  <c r="A120" i="51"/>
  <c r="A74" i="61"/>
  <c r="A70" i="50"/>
  <c r="A124" i="49"/>
  <c r="A121" i="48"/>
  <c r="A152" i="13"/>
  <c r="A123" i="46"/>
  <c r="A74" i="60"/>
  <c r="A264" i="40"/>
  <c r="A475" i="9"/>
  <c r="A183" i="7"/>
  <c r="A75" i="86"/>
  <c r="A75" i="82"/>
  <c r="A75" i="81"/>
  <c r="A75" i="87"/>
  <c r="A75" i="83"/>
  <c r="A75" i="78"/>
  <c r="A75" i="76"/>
  <c r="A75" i="79"/>
  <c r="A75" i="77"/>
  <c r="A75" i="75"/>
  <c r="A75" i="80"/>
  <c r="A75" i="69"/>
  <c r="A75" i="72"/>
  <c r="A75" i="73"/>
  <c r="A75" i="71"/>
  <c r="A75" i="70"/>
  <c r="A75" i="67"/>
  <c r="A75" i="63"/>
  <c r="A75" i="64"/>
  <c r="A75" i="68"/>
  <c r="A75" i="65"/>
  <c r="A75" i="66"/>
  <c r="A75" i="74"/>
  <c r="A75" i="62"/>
  <c r="A126" i="51"/>
  <c r="A80" i="60"/>
  <c r="A80" i="61"/>
  <c r="A481" i="9"/>
  <c r="A189" i="7"/>
  <c r="A81" i="86"/>
  <c r="A81" i="82"/>
  <c r="A81" i="81"/>
  <c r="A81" i="87"/>
  <c r="A81" i="80"/>
  <c r="A81" i="79"/>
  <c r="A81" i="83"/>
  <c r="A81" i="71"/>
  <c r="A81" i="69"/>
  <c r="A81" i="75"/>
  <c r="A81" i="76"/>
  <c r="A81" i="74"/>
  <c r="A81" i="78"/>
  <c r="A81" i="77"/>
  <c r="A81" i="73"/>
  <c r="A81" i="72"/>
  <c r="A81" i="66"/>
  <c r="A81" i="70"/>
  <c r="A81" i="68"/>
  <c r="A81" i="67"/>
  <c r="A81" i="63"/>
  <c r="A81" i="64"/>
  <c r="A86" i="61"/>
  <c r="A86" i="60"/>
  <c r="A81" i="62"/>
  <c r="A81" i="65"/>
  <c r="A132" i="51"/>
  <c r="A487" i="9"/>
  <c r="A195" i="7"/>
  <c r="A87" i="86"/>
  <c r="A87" i="82"/>
  <c r="A87" i="83"/>
  <c r="A87" i="81"/>
  <c r="A87" i="80"/>
  <c r="A87" i="87"/>
  <c r="A87" i="75"/>
  <c r="A87" i="79"/>
  <c r="A87" i="78"/>
  <c r="A87" i="71"/>
  <c r="A87" i="69"/>
  <c r="A87" i="77"/>
  <c r="A87" i="73"/>
  <c r="A87" i="74"/>
  <c r="A87" i="68"/>
  <c r="A87" i="76"/>
  <c r="A87" i="66"/>
  <c r="A87" i="70"/>
  <c r="A87" i="63"/>
  <c r="A87" i="72"/>
  <c r="A87" i="67"/>
  <c r="A92" i="60"/>
  <c r="A87" i="62"/>
  <c r="A87" i="65"/>
  <c r="A138" i="51"/>
  <c r="A87" i="64"/>
  <c r="A92" i="61"/>
  <c r="A170" i="14"/>
  <c r="A493" i="9"/>
  <c r="A112" i="21"/>
  <c r="A201" i="7"/>
  <c r="A98" i="60"/>
  <c r="A98" i="61"/>
  <c r="A144" i="51"/>
  <c r="A499" i="9"/>
  <c r="A207" i="7"/>
  <c r="A104" i="61"/>
  <c r="A150" i="51"/>
  <c r="A104" i="60"/>
  <c r="A123" i="59"/>
  <c r="A213" i="7"/>
  <c r="A505" i="9"/>
  <c r="A110" i="61"/>
  <c r="A129" i="59"/>
  <c r="A156" i="51"/>
  <c r="A110" i="60"/>
  <c r="A165" i="15"/>
  <c r="A511" i="9"/>
  <c r="A219" i="7"/>
  <c r="A116" i="61"/>
  <c r="A116" i="60"/>
  <c r="A162" i="51"/>
  <c r="A135" i="59"/>
  <c r="A225" i="7"/>
  <c r="A171" i="15"/>
  <c r="A517" i="9"/>
  <c r="A141" i="59"/>
  <c r="A168" i="51"/>
  <c r="A177" i="15"/>
  <c r="A523" i="9"/>
  <c r="A231" i="7"/>
  <c r="A529" i="9"/>
  <c r="A183" i="15"/>
  <c r="A237" i="7"/>
  <c r="A535" i="9"/>
  <c r="A243" i="7"/>
  <c r="A541" i="9"/>
  <c r="A249" i="7"/>
  <c r="A547" i="9"/>
  <c r="A255" i="7"/>
  <c r="A553" i="9"/>
  <c r="A261" i="7"/>
  <c r="A559" i="9"/>
  <c r="A267" i="7"/>
  <c r="A565" i="9"/>
  <c r="A273" i="7"/>
  <c r="A571" i="9"/>
  <c r="A279" i="7"/>
  <c r="A577" i="9"/>
  <c r="A285" i="7"/>
  <c r="A583" i="9"/>
  <c r="A291" i="7"/>
  <c r="A589" i="9"/>
  <c r="A297" i="7"/>
  <c r="A303" i="7"/>
  <c r="A595" i="9"/>
  <c r="A67" i="51"/>
  <c r="A211" i="40"/>
  <c r="A130" i="12"/>
  <c r="A73" i="51"/>
  <c r="A217" i="40"/>
  <c r="A136" i="12"/>
  <c r="A79" i="51"/>
  <c r="A223" i="40"/>
  <c r="A85" i="51"/>
  <c r="A229" i="40"/>
  <c r="A91" i="51"/>
  <c r="A235" i="40"/>
  <c r="A97" i="51"/>
  <c r="A241" i="40"/>
  <c r="A103" i="51"/>
  <c r="A247" i="40"/>
  <c r="A58" i="82"/>
  <c r="A58" i="87"/>
  <c r="A58" i="86"/>
  <c r="A58" i="81"/>
  <c r="A58" i="80"/>
  <c r="A58" i="76"/>
  <c r="A58" i="83"/>
  <c r="A58" i="79"/>
  <c r="A58" i="73"/>
  <c r="A58" i="78"/>
  <c r="A58" i="77"/>
  <c r="A58" i="75"/>
  <c r="A58" i="72"/>
  <c r="A58" i="69"/>
  <c r="A58" i="70"/>
  <c r="A58" i="67"/>
  <c r="A58" i="68"/>
  <c r="A58" i="71"/>
  <c r="A58" i="74"/>
  <c r="A58" i="65"/>
  <c r="A58" i="64"/>
  <c r="A63" i="61"/>
  <c r="A58" i="66"/>
  <c r="A58" i="62"/>
  <c r="A58" i="63"/>
  <c r="A109" i="51"/>
  <c r="A253" i="40"/>
  <c r="A172" i="7"/>
  <c r="A64" i="82"/>
  <c r="A64" i="87"/>
  <c r="A64" i="86"/>
  <c r="A64" i="83"/>
  <c r="A64" i="80"/>
  <c r="A64" i="81"/>
  <c r="A64" i="72"/>
  <c r="A64" i="79"/>
  <c r="A64" i="76"/>
  <c r="A64" i="74"/>
  <c r="A64" i="77"/>
  <c r="A64" i="75"/>
  <c r="A64" i="73"/>
  <c r="A64" i="78"/>
  <c r="A64" i="70"/>
  <c r="A64" i="69"/>
  <c r="A64" i="65"/>
  <c r="A64" i="64"/>
  <c r="A69" i="61"/>
  <c r="A64" i="68"/>
  <c r="A64" i="67"/>
  <c r="A64" i="62"/>
  <c r="A64" i="71"/>
  <c r="A64" i="63"/>
  <c r="A64" i="66"/>
  <c r="A115" i="51"/>
  <c r="A65" i="50"/>
  <c r="A69" i="60"/>
  <c r="A259" i="40"/>
  <c r="A470" i="9"/>
  <c r="A178" i="7"/>
  <c r="A147" i="13"/>
  <c r="A70" i="82"/>
  <c r="A70" i="87"/>
  <c r="A70" i="86"/>
  <c r="A70" i="83"/>
  <c r="A70" i="80"/>
  <c r="A70" i="81"/>
  <c r="A70" i="72"/>
  <c r="A70" i="78"/>
  <c r="A70" i="77"/>
  <c r="A70" i="74"/>
  <c r="A70" i="73"/>
  <c r="A70" i="76"/>
  <c r="A70" i="66"/>
  <c r="A70" i="67"/>
  <c r="A70" i="71"/>
  <c r="A70" i="68"/>
  <c r="A70" i="79"/>
  <c r="A70" i="64"/>
  <c r="A70" i="65"/>
  <c r="A75" i="61"/>
  <c r="A70" i="62"/>
  <c r="A70" i="70"/>
  <c r="A70" i="69"/>
  <c r="A70" i="75"/>
  <c r="A75" i="60"/>
  <c r="A71" i="50"/>
  <c r="A70" i="63"/>
  <c r="A121" i="51"/>
  <c r="A122" i="48"/>
  <c r="A125" i="49"/>
  <c r="A124" i="46"/>
  <c r="A265" i="40"/>
  <c r="A476" i="9"/>
  <c r="A184" i="7"/>
  <c r="A153" i="13"/>
  <c r="A76" i="82"/>
  <c r="A76" i="87"/>
  <c r="A76" i="81"/>
  <c r="A76" i="86"/>
  <c r="A76" i="78"/>
  <c r="A76" i="75"/>
  <c r="A76" i="72"/>
  <c r="A76" i="80"/>
  <c r="A76" i="83"/>
  <c r="A76" i="79"/>
  <c r="A76" i="77"/>
  <c r="A76" i="76"/>
  <c r="A76" i="73"/>
  <c r="A76" i="71"/>
  <c r="A76" i="70"/>
  <c r="A76" i="67"/>
  <c r="A76" i="68"/>
  <c r="A76" i="64"/>
  <c r="A81" i="61"/>
  <c r="A76" i="69"/>
  <c r="A76" i="65"/>
  <c r="A76" i="66"/>
  <c r="A76" i="74"/>
  <c r="A76" i="62"/>
  <c r="A81" i="60"/>
  <c r="A76" i="63"/>
  <c r="A127" i="51"/>
  <c r="A482" i="9"/>
  <c r="A190" i="7"/>
  <c r="A82" i="82"/>
  <c r="A82" i="87"/>
  <c r="A82" i="86"/>
  <c r="A82" i="83"/>
  <c r="A82" i="72"/>
  <c r="A82" i="75"/>
  <c r="A82" i="78"/>
  <c r="A82" i="76"/>
  <c r="A82" i="81"/>
  <c r="A82" i="77"/>
  <c r="A82" i="79"/>
  <c r="A82" i="80"/>
  <c r="A82" i="74"/>
  <c r="A82" i="73"/>
  <c r="A82" i="71"/>
  <c r="A82" i="69"/>
  <c r="A82" i="64"/>
  <c r="A82" i="67"/>
  <c r="A82" i="70"/>
  <c r="A87" i="61"/>
  <c r="A82" i="65"/>
  <c r="A82" i="62"/>
  <c r="A82" i="68"/>
  <c r="A87" i="60"/>
  <c r="A82" i="66"/>
  <c r="A82" i="63"/>
  <c r="A133" i="51"/>
  <c r="A165" i="14"/>
  <c r="A488" i="9"/>
  <c r="A196" i="7"/>
  <c r="A88" i="82"/>
  <c r="A88" i="87"/>
  <c r="A88" i="86"/>
  <c r="A88" i="80"/>
  <c r="A88" i="83"/>
  <c r="A88" i="81"/>
  <c r="A88" i="72"/>
  <c r="A88" i="76"/>
  <c r="A88" i="78"/>
  <c r="A88" i="79"/>
  <c r="A88" i="75"/>
  <c r="A88" i="69"/>
  <c r="A88" i="64"/>
  <c r="A88" i="74"/>
  <c r="A88" i="77"/>
  <c r="A88" i="67"/>
  <c r="A88" i="73"/>
  <c r="A88" i="71"/>
  <c r="A93" i="61"/>
  <c r="A88" i="66"/>
  <c r="A88" i="68"/>
  <c r="A88" i="62"/>
  <c r="A88" i="70"/>
  <c r="A88" i="65"/>
  <c r="A88" i="63"/>
  <c r="A93" i="60"/>
  <c r="A139" i="51"/>
  <c r="A88" i="39"/>
  <c r="A110" i="22"/>
  <c r="A110" i="23"/>
  <c r="A110" i="24"/>
  <c r="A113" i="21"/>
  <c r="A494" i="9"/>
  <c r="A202" i="7"/>
  <c r="A171" i="14"/>
  <c r="A99" i="61"/>
  <c r="A99" i="60"/>
  <c r="A145" i="51"/>
  <c r="A500" i="9"/>
  <c r="A208" i="7"/>
  <c r="A105" i="61"/>
  <c r="A105" i="60"/>
  <c r="A124" i="59"/>
  <c r="A151" i="51"/>
  <c r="A506" i="9"/>
  <c r="A214" i="7"/>
  <c r="A111" i="61"/>
  <c r="A111" i="60"/>
  <c r="A130" i="59"/>
  <c r="A157" i="51"/>
  <c r="A512" i="9"/>
  <c r="A220" i="7"/>
  <c r="A166" i="15"/>
  <c r="A117" i="61"/>
  <c r="A136" i="59"/>
  <c r="A117" i="60"/>
  <c r="A163" i="51"/>
  <c r="A172" i="15"/>
  <c r="A518" i="9"/>
  <c r="A226" i="7"/>
  <c r="A142" i="59"/>
  <c r="A169" i="51"/>
  <c r="A524" i="9"/>
  <c r="A232" i="7"/>
  <c r="A178" i="15"/>
  <c r="A238" i="7"/>
  <c r="A530" i="9"/>
  <c r="A536" i="9"/>
  <c r="A244" i="7"/>
  <c r="A542" i="9"/>
  <c r="A250" i="7"/>
  <c r="A548" i="9"/>
  <c r="A256" i="7"/>
  <c r="A554" i="9"/>
  <c r="A262" i="7"/>
  <c r="A560" i="9"/>
  <c r="A268" i="7"/>
  <c r="A566" i="9"/>
  <c r="A274" i="7"/>
  <c r="A572" i="9"/>
  <c r="A280" i="7"/>
  <c r="A578" i="9"/>
  <c r="A286" i="7"/>
  <c r="A584" i="9"/>
  <c r="A292" i="7"/>
  <c r="A590" i="9"/>
  <c r="A298" i="7"/>
  <c r="A596" i="9"/>
  <c r="A304" i="7"/>
  <c r="D2" i="5" a="1"/>
  <c r="D2" i="5" s="1"/>
  <c r="C3" i="5"/>
  <c r="E1221" i="3" a="1"/>
  <c r="E1221" i="3" s="1"/>
  <c r="A70" i="51"/>
  <c r="A214" i="40"/>
  <c r="A133" i="12"/>
  <c r="A76" i="51"/>
  <c r="A220" i="40"/>
  <c r="A82" i="51"/>
  <c r="A226" i="40"/>
  <c r="A88" i="51"/>
  <c r="A232" i="40"/>
  <c r="A94" i="51"/>
  <c r="A238" i="40"/>
  <c r="A100" i="51"/>
  <c r="A244" i="40"/>
  <c r="A106" i="51"/>
  <c r="A250" i="40"/>
  <c r="A61" i="82"/>
  <c r="A61" i="83"/>
  <c r="A61" i="87"/>
  <c r="A61" i="86"/>
  <c r="A61" i="74"/>
  <c r="A61" i="78"/>
  <c r="A61" i="80"/>
  <c r="A61" i="71"/>
  <c r="A61" i="77"/>
  <c r="A61" i="81"/>
  <c r="A61" i="72"/>
  <c r="A61" i="73"/>
  <c r="A61" i="79"/>
  <c r="A61" i="75"/>
  <c r="A61" i="66"/>
  <c r="A61" i="69"/>
  <c r="A61" i="62"/>
  <c r="A61" i="70"/>
  <c r="A61" i="76"/>
  <c r="A61" i="68"/>
  <c r="A61" i="65"/>
  <c r="A61" i="64"/>
  <c r="A61" i="63"/>
  <c r="A66" i="61"/>
  <c r="A66" i="60"/>
  <c r="A61" i="67"/>
  <c r="A112" i="51"/>
  <c r="A256" i="40"/>
  <c r="A467" i="9"/>
  <c r="A175" i="7"/>
  <c r="A67" i="82"/>
  <c r="A67" i="86"/>
  <c r="A67" i="83"/>
  <c r="A67" i="87"/>
  <c r="A67" i="80"/>
  <c r="A67" i="74"/>
  <c r="A67" i="75"/>
  <c r="A67" i="77"/>
  <c r="A67" i="76"/>
  <c r="A67" i="78"/>
  <c r="A67" i="81"/>
  <c r="A67" i="71"/>
  <c r="A67" i="79"/>
  <c r="A67" i="73"/>
  <c r="A67" i="68"/>
  <c r="A67" i="70"/>
  <c r="A67" i="62"/>
  <c r="A67" i="67"/>
  <c r="A67" i="66"/>
  <c r="A72" i="60"/>
  <c r="A67" i="64"/>
  <c r="A72" i="61"/>
  <c r="A67" i="65"/>
  <c r="A67" i="72"/>
  <c r="A67" i="69"/>
  <c r="A67" i="63"/>
  <c r="A118" i="51"/>
  <c r="A122" i="49"/>
  <c r="A121" i="46"/>
  <c r="A262" i="40"/>
  <c r="A68" i="50"/>
  <c r="A150" i="13"/>
  <c r="A473" i="9"/>
  <c r="A181" i="7"/>
  <c r="A73" i="82"/>
  <c r="A73" i="83"/>
  <c r="A73" i="81"/>
  <c r="A73" i="87"/>
  <c r="A73" i="74"/>
  <c r="A73" i="86"/>
  <c r="A73" i="80"/>
  <c r="A73" i="75"/>
  <c r="A73" i="78"/>
  <c r="A73" i="79"/>
  <c r="A73" i="77"/>
  <c r="A73" i="73"/>
  <c r="A73" i="72"/>
  <c r="A73" i="71"/>
  <c r="A73" i="70"/>
  <c r="A73" i="66"/>
  <c r="A73" i="62"/>
  <c r="A73" i="76"/>
  <c r="A78" i="60"/>
  <c r="A73" i="69"/>
  <c r="A73" i="68"/>
  <c r="A73" i="64"/>
  <c r="A73" i="67"/>
  <c r="A73" i="63"/>
  <c r="A78" i="61"/>
  <c r="A73" i="65"/>
  <c r="A74" i="50"/>
  <c r="A124" i="51"/>
  <c r="A128" i="49"/>
  <c r="A125" i="48"/>
  <c r="A124" i="47"/>
  <c r="A127" i="46"/>
  <c r="A268" i="40"/>
  <c r="A479" i="9"/>
  <c r="A156" i="13"/>
  <c r="A187" i="7"/>
  <c r="A79" i="82"/>
  <c r="A79" i="83"/>
  <c r="A79" i="77"/>
  <c r="A79" i="74"/>
  <c r="A79" i="79"/>
  <c r="A79" i="87"/>
  <c r="A79" i="78"/>
  <c r="A79" i="81"/>
  <c r="A79" i="73"/>
  <c r="A79" i="80"/>
  <c r="A79" i="71"/>
  <c r="A79" i="75"/>
  <c r="A79" i="86"/>
  <c r="A79" i="72"/>
  <c r="A79" i="76"/>
  <c r="A79" i="67"/>
  <c r="A79" i="68"/>
  <c r="A79" i="69"/>
  <c r="A79" i="65"/>
  <c r="A79" i="66"/>
  <c r="A79" i="62"/>
  <c r="A79" i="70"/>
  <c r="A84" i="60"/>
  <c r="A79" i="64"/>
  <c r="A79" i="63"/>
  <c r="A84" i="61"/>
  <c r="A130" i="51"/>
  <c r="A485" i="9"/>
  <c r="A193" i="7"/>
  <c r="A85" i="82"/>
  <c r="A85" i="86"/>
  <c r="A85" i="83"/>
  <c r="A85" i="87"/>
  <c r="A85" i="79"/>
  <c r="A85" i="78"/>
  <c r="A85" i="74"/>
  <c r="A85" i="81"/>
  <c r="A85" i="80"/>
  <c r="A85" i="77"/>
  <c r="A85" i="76"/>
  <c r="A85" i="75"/>
  <c r="A85" i="73"/>
  <c r="A85" i="72"/>
  <c r="A85" i="71"/>
  <c r="A85" i="70"/>
  <c r="A85" i="69"/>
  <c r="A85" i="65"/>
  <c r="A85" i="62"/>
  <c r="A90" i="60"/>
  <c r="A85" i="66"/>
  <c r="A90" i="61"/>
  <c r="A85" i="64"/>
  <c r="A85" i="63"/>
  <c r="A85" i="68"/>
  <c r="A136" i="51"/>
  <c r="A85" i="67"/>
  <c r="A168" i="14"/>
  <c r="A491" i="9"/>
  <c r="A199" i="7"/>
  <c r="A110" i="21"/>
  <c r="A96" i="60"/>
  <c r="A96" i="61"/>
  <c r="A142" i="51"/>
  <c r="A497" i="9"/>
  <c r="A205" i="7"/>
  <c r="A102" i="60"/>
  <c r="A102" i="61"/>
  <c r="A148" i="51"/>
  <c r="A503" i="9"/>
  <c r="A211" i="7"/>
  <c r="A108" i="60"/>
  <c r="A127" i="59"/>
  <c r="A108" i="61"/>
  <c r="A154" i="51"/>
  <c r="A163" i="15"/>
  <c r="A509" i="9"/>
  <c r="A217" i="7"/>
  <c r="A114" i="60"/>
  <c r="A114" i="61"/>
  <c r="A133" i="59"/>
  <c r="A160" i="51"/>
  <c r="A515" i="9"/>
  <c r="A169" i="15"/>
  <c r="A223" i="7"/>
  <c r="A120" i="60"/>
  <c r="A139" i="59"/>
  <c r="A120" i="61"/>
  <c r="A166" i="51"/>
  <c r="A175" i="15"/>
  <c r="A521" i="9"/>
  <c r="A229" i="7"/>
  <c r="A527" i="9"/>
  <c r="A235" i="7"/>
  <c r="A181" i="15"/>
  <c r="A533" i="9"/>
  <c r="A241" i="7"/>
  <c r="A539" i="9"/>
  <c r="A247" i="7"/>
  <c r="A545" i="9"/>
  <c r="A253" i="7"/>
  <c r="A551" i="9"/>
  <c r="A259" i="7"/>
  <c r="A557" i="9"/>
  <c r="A265" i="7"/>
  <c r="A563" i="9"/>
  <c r="A271" i="7"/>
  <c r="A277" i="7"/>
  <c r="A569" i="9"/>
  <c r="A575" i="9"/>
  <c r="A283" i="7"/>
  <c r="A581" i="9"/>
  <c r="A289" i="7"/>
  <c r="A587" i="9"/>
  <c r="A295" i="7"/>
  <c r="A593" i="9"/>
  <c r="A301" i="7"/>
  <c r="A599" i="9"/>
  <c r="A307" i="7"/>
  <c r="A68" i="51"/>
  <c r="A212" i="40"/>
  <c r="A131" i="12"/>
  <c r="A74" i="51"/>
  <c r="A218" i="40"/>
  <c r="A137" i="12"/>
  <c r="A80" i="51"/>
  <c r="A224" i="40"/>
  <c r="A86" i="51"/>
  <c r="A230" i="40"/>
  <c r="A92" i="51"/>
  <c r="A236" i="40"/>
  <c r="A98" i="51"/>
  <c r="A242" i="40"/>
  <c r="A104" i="51"/>
  <c r="A248" i="40"/>
  <c r="A59" i="83"/>
  <c r="A59" i="80"/>
  <c r="A59" i="87"/>
  <c r="A59" i="77"/>
  <c r="A59" i="86"/>
  <c r="A59" i="76"/>
  <c r="A59" i="75"/>
  <c r="A59" i="78"/>
  <c r="A59" i="82"/>
  <c r="A59" i="70"/>
  <c r="A59" i="79"/>
  <c r="A59" i="81"/>
  <c r="A59" i="67"/>
  <c r="A59" i="72"/>
  <c r="A59" i="71"/>
  <c r="A59" i="74"/>
  <c r="A59" i="64"/>
  <c r="A64" i="61"/>
  <c r="A59" i="66"/>
  <c r="A59" i="69"/>
  <c r="A59" i="62"/>
  <c r="A59" i="73"/>
  <c r="A59" i="63"/>
  <c r="A59" i="68"/>
  <c r="A59" i="65"/>
  <c r="A110" i="51"/>
  <c r="A254" i="40"/>
  <c r="A173" i="7"/>
  <c r="A465" i="9"/>
  <c r="A65" i="87"/>
  <c r="A65" i="80"/>
  <c r="A65" i="79"/>
  <c r="A65" i="77"/>
  <c r="A65" i="81"/>
  <c r="A65" i="86"/>
  <c r="A65" i="70"/>
  <c r="A65" i="83"/>
  <c r="A65" i="78"/>
  <c r="A65" i="74"/>
  <c r="A65" i="75"/>
  <c r="A65" i="72"/>
  <c r="A65" i="82"/>
  <c r="A65" i="76"/>
  <c r="A65" i="73"/>
  <c r="A65" i="69"/>
  <c r="A65" i="68"/>
  <c r="A65" i="65"/>
  <c r="A65" i="64"/>
  <c r="A70" i="61"/>
  <c r="A65" i="62"/>
  <c r="A65" i="67"/>
  <c r="A65" i="71"/>
  <c r="A65" i="66"/>
  <c r="A70" i="60"/>
  <c r="A65" i="63"/>
  <c r="A66" i="50"/>
  <c r="A116" i="51"/>
  <c r="A260" i="40"/>
  <c r="A148" i="13"/>
  <c r="A471" i="9"/>
  <c r="A179" i="7"/>
  <c r="A71" i="82"/>
  <c r="A71" i="86"/>
  <c r="A71" i="80"/>
  <c r="A71" i="77"/>
  <c r="A71" i="78"/>
  <c r="A71" i="76"/>
  <c r="A71" i="79"/>
  <c r="A71" i="83"/>
  <c r="A71" i="87"/>
  <c r="A71" i="74"/>
  <c r="A71" i="73"/>
  <c r="A71" i="70"/>
  <c r="A71" i="81"/>
  <c r="A71" i="67"/>
  <c r="A71" i="72"/>
  <c r="A71" i="71"/>
  <c r="A71" i="69"/>
  <c r="A71" i="68"/>
  <c r="A71" i="64"/>
  <c r="A71" i="66"/>
  <c r="A71" i="65"/>
  <c r="A76" i="61"/>
  <c r="A71" i="62"/>
  <c r="A71" i="75"/>
  <c r="A71" i="63"/>
  <c r="A76" i="60"/>
  <c r="A122" i="51"/>
  <c r="A72" i="50"/>
  <c r="A266" i="40"/>
  <c r="A123" i="48"/>
  <c r="A125" i="46"/>
  <c r="A185" i="7"/>
  <c r="A126" i="49"/>
  <c r="A122" i="47"/>
  <c r="A154" i="13"/>
  <c r="A477" i="9"/>
  <c r="A77" i="83"/>
  <c r="A77" i="80"/>
  <c r="A77" i="87"/>
  <c r="A77" i="82"/>
  <c r="A77" i="77"/>
  <c r="A77" i="86"/>
  <c r="A77" i="76"/>
  <c r="A77" i="81"/>
  <c r="A77" i="75"/>
  <c r="A77" i="78"/>
  <c r="A77" i="74"/>
  <c r="A77" i="70"/>
  <c r="A77" i="79"/>
  <c r="A77" i="73"/>
  <c r="A77" i="72"/>
  <c r="A77" i="66"/>
  <c r="A77" i="69"/>
  <c r="A77" i="64"/>
  <c r="A82" i="61"/>
  <c r="A77" i="65"/>
  <c r="A77" i="71"/>
  <c r="A77" i="68"/>
  <c r="A77" i="67"/>
  <c r="A77" i="62"/>
  <c r="A77" i="63"/>
  <c r="A82" i="60"/>
  <c r="A128" i="51"/>
  <c r="A483" i="9"/>
  <c r="A191" i="7"/>
  <c r="A83" i="87"/>
  <c r="A83" i="80"/>
  <c r="A83" i="78"/>
  <c r="A83" i="77"/>
  <c r="A83" i="86"/>
  <c r="A83" i="79"/>
  <c r="A83" i="72"/>
  <c r="A83" i="76"/>
  <c r="A83" i="83"/>
  <c r="A83" i="82"/>
  <c r="A83" i="70"/>
  <c r="A83" i="75"/>
  <c r="A83" i="74"/>
  <c r="A83" i="73"/>
  <c r="A83" i="81"/>
  <c r="A83" i="67"/>
  <c r="A83" i="71"/>
  <c r="A83" i="68"/>
  <c r="A83" i="69"/>
  <c r="A83" i="64"/>
  <c r="A88" i="61"/>
  <c r="A83" i="65"/>
  <c r="A83" i="62"/>
  <c r="A83" i="66"/>
  <c r="A83" i="63"/>
  <c r="A88" i="60"/>
  <c r="A134" i="51"/>
  <c r="A108" i="21"/>
  <c r="A197" i="7"/>
  <c r="A489" i="9"/>
  <c r="A166" i="14"/>
  <c r="A89" i="81"/>
  <c r="A89" i="82"/>
  <c r="A89" i="86"/>
  <c r="A89" i="80"/>
  <c r="A89" i="77"/>
  <c r="A89" i="75"/>
  <c r="A89" i="87"/>
  <c r="A89" i="83"/>
  <c r="A89" i="78"/>
  <c r="A89" i="76"/>
  <c r="A89" i="70"/>
  <c r="A89" i="79"/>
  <c r="A89" i="73"/>
  <c r="A89" i="71"/>
  <c r="A89" i="69"/>
  <c r="A89" i="74"/>
  <c r="A89" i="67"/>
  <c r="A89" i="72"/>
  <c r="A89" i="68"/>
  <c r="A94" i="61"/>
  <c r="A89" i="64"/>
  <c r="A89" i="66"/>
  <c r="A89" i="62"/>
  <c r="A89" i="65"/>
  <c r="A94" i="60"/>
  <c r="A89" i="63"/>
  <c r="A140" i="51"/>
  <c r="A111" i="24"/>
  <c r="A111" i="23"/>
  <c r="A111" i="22"/>
  <c r="A89" i="39"/>
  <c r="A114" i="21"/>
  <c r="A495" i="9"/>
  <c r="A203" i="7"/>
  <c r="A100" i="61"/>
  <c r="A100" i="60"/>
  <c r="A146" i="51"/>
  <c r="A209" i="7"/>
  <c r="A501" i="9"/>
  <c r="A106" i="61"/>
  <c r="A125" i="59"/>
  <c r="A106" i="60"/>
  <c r="A152" i="51"/>
  <c r="A507" i="9"/>
  <c r="A215" i="7"/>
  <c r="A112" i="61"/>
  <c r="A112" i="60"/>
  <c r="A131" i="59"/>
  <c r="A158" i="51"/>
  <c r="A167" i="15"/>
  <c r="A221" i="7"/>
  <c r="A513" i="9"/>
  <c r="A118" i="61"/>
  <c r="A118" i="60"/>
  <c r="A137" i="59"/>
  <c r="A164" i="51"/>
  <c r="A173" i="15"/>
  <c r="A519" i="9"/>
  <c r="A227" i="7"/>
  <c r="A143" i="59"/>
  <c r="A170" i="51"/>
  <c r="A179" i="15"/>
  <c r="A233" i="7"/>
  <c r="A525" i="9"/>
  <c r="A531" i="9"/>
  <c r="A239" i="7"/>
  <c r="A245" i="7"/>
  <c r="A537" i="9"/>
  <c r="A251" i="7"/>
  <c r="A543" i="9"/>
  <c r="A257" i="7"/>
  <c r="A549" i="9"/>
  <c r="A555" i="9"/>
  <c r="A263" i="7"/>
  <c r="A269" i="7"/>
  <c r="A561" i="9"/>
  <c r="A567" i="9"/>
  <c r="A275" i="7"/>
  <c r="A281" i="7"/>
  <c r="A573" i="9"/>
  <c r="A579" i="9"/>
  <c r="A287" i="7"/>
  <c r="A293" i="7"/>
  <c r="A585" i="9"/>
  <c r="A591" i="9"/>
  <c r="A299" i="7"/>
  <c r="A305" i="7"/>
  <c r="A597" i="9"/>
  <c r="A69" i="51"/>
  <c r="A213" i="40"/>
  <c r="A132" i="12"/>
  <c r="A75" i="51"/>
  <c r="A219" i="40"/>
  <c r="A81" i="51"/>
  <c r="A225" i="40"/>
  <c r="A231" i="40"/>
  <c r="A87" i="51"/>
  <c r="A93" i="51"/>
  <c r="A237" i="40"/>
  <c r="A99" i="51"/>
  <c r="A243" i="40"/>
  <c r="A249" i="40"/>
  <c r="A105" i="51"/>
  <c r="A60" i="86"/>
  <c r="A60" i="82"/>
  <c r="A60" i="79"/>
  <c r="A60" i="87"/>
  <c r="A60" i="81"/>
  <c r="A60" i="77"/>
  <c r="A60" i="80"/>
  <c r="A60" i="78"/>
  <c r="A60" i="67"/>
  <c r="A60" i="83"/>
  <c r="A60" i="75"/>
  <c r="A60" i="70"/>
  <c r="A60" i="72"/>
  <c r="A60" i="71"/>
  <c r="A60" i="73"/>
  <c r="A60" i="66"/>
  <c r="A60" i="69"/>
  <c r="A60" i="62"/>
  <c r="A60" i="76"/>
  <c r="A60" i="63"/>
  <c r="A60" i="74"/>
  <c r="A60" i="64"/>
  <c r="A60" i="68"/>
  <c r="A60" i="65"/>
  <c r="A65" i="61"/>
  <c r="A111" i="51"/>
  <c r="A255" i="40"/>
  <c r="A466" i="9"/>
  <c r="A174" i="7"/>
  <c r="A66" i="86"/>
  <c r="A66" i="82"/>
  <c r="A66" i="81"/>
  <c r="A66" i="79"/>
  <c r="A66" i="77"/>
  <c r="A66" i="83"/>
  <c r="A66" i="76"/>
  <c r="A66" i="75"/>
  <c r="A66" i="87"/>
  <c r="A66" i="67"/>
  <c r="A66" i="71"/>
  <c r="A66" i="74"/>
  <c r="A66" i="78"/>
  <c r="A66" i="80"/>
  <c r="A66" i="73"/>
  <c r="A66" i="70"/>
  <c r="A66" i="69"/>
  <c r="A66" i="68"/>
  <c r="A66" i="72"/>
  <c r="A66" i="62"/>
  <c r="A66" i="66"/>
  <c r="A66" i="63"/>
  <c r="A66" i="65"/>
  <c r="A66" i="64"/>
  <c r="A71" i="60"/>
  <c r="A71" i="61"/>
  <c r="A117" i="51"/>
  <c r="A261" i="40"/>
  <c r="A121" i="49"/>
  <c r="A67" i="50"/>
  <c r="A472" i="9"/>
  <c r="A180" i="7"/>
  <c r="A149" i="13"/>
  <c r="A72" i="86"/>
  <c r="A72" i="82"/>
  <c r="A72" i="83"/>
  <c r="A72" i="81"/>
  <c r="A72" i="79"/>
  <c r="A72" i="80"/>
  <c r="A72" i="77"/>
  <c r="A72" i="87"/>
  <c r="A72" i="73"/>
  <c r="A72" i="67"/>
  <c r="A72" i="72"/>
  <c r="A72" i="70"/>
  <c r="A72" i="74"/>
  <c r="A72" i="71"/>
  <c r="A72" i="76"/>
  <c r="A72" i="75"/>
  <c r="A72" i="65"/>
  <c r="A72" i="62"/>
  <c r="A72" i="63"/>
  <c r="A72" i="69"/>
  <c r="A72" i="78"/>
  <c r="A72" i="68"/>
  <c r="A72" i="64"/>
  <c r="A72" i="66"/>
  <c r="A77" i="60"/>
  <c r="A77" i="61"/>
  <c r="A124" i="48"/>
  <c r="A126" i="46"/>
  <c r="A73" i="50"/>
  <c r="A267" i="40"/>
  <c r="A123" i="47"/>
  <c r="A123" i="51"/>
  <c r="A127" i="49"/>
  <c r="A186" i="7"/>
  <c r="A155" i="13"/>
  <c r="A478" i="9"/>
  <c r="A78" i="86"/>
  <c r="A78" i="82"/>
  <c r="A78" i="79"/>
  <c r="A78" i="87"/>
  <c r="A78" i="80"/>
  <c r="A78" i="78"/>
  <c r="A78" i="83"/>
  <c r="A78" i="74"/>
  <c r="A78" i="73"/>
  <c r="A78" i="81"/>
  <c r="A78" i="77"/>
  <c r="A78" i="76"/>
  <c r="A78" i="67"/>
  <c r="A78" i="75"/>
  <c r="A78" i="70"/>
  <c r="A78" i="68"/>
  <c r="A78" i="72"/>
  <c r="A78" i="71"/>
  <c r="A78" i="65"/>
  <c r="A78" i="69"/>
  <c r="A78" i="66"/>
  <c r="A78" i="62"/>
  <c r="A78" i="63"/>
  <c r="A78" i="64"/>
  <c r="A83" i="61"/>
  <c r="A83" i="60"/>
  <c r="A129" i="51"/>
  <c r="A484" i="9"/>
  <c r="A192" i="7"/>
  <c r="A84" i="86"/>
  <c r="A84" i="82"/>
  <c r="A84" i="79"/>
  <c r="A84" i="81"/>
  <c r="A84" i="87"/>
  <c r="A84" i="76"/>
  <c r="A84" i="77"/>
  <c r="A84" i="75"/>
  <c r="A84" i="78"/>
  <c r="A84" i="83"/>
  <c r="A84" i="80"/>
  <c r="A84" i="74"/>
  <c r="A84" i="72"/>
  <c r="A84" i="67"/>
  <c r="A84" i="70"/>
  <c r="A84" i="71"/>
  <c r="A84" i="68"/>
  <c r="A84" i="73"/>
  <c r="A84" i="65"/>
  <c r="A84" i="62"/>
  <c r="A84" i="63"/>
  <c r="A84" i="69"/>
  <c r="A84" i="66"/>
  <c r="A89" i="60"/>
  <c r="A89" i="61"/>
  <c r="A84" i="64"/>
  <c r="A135" i="51"/>
  <c r="A109" i="21"/>
  <c r="A198" i="7"/>
  <c r="A167" i="14"/>
  <c r="A490" i="9"/>
  <c r="A90" i="86"/>
  <c r="A90" i="87"/>
  <c r="A90" i="82"/>
  <c r="A90" i="83"/>
  <c r="A90" i="79"/>
  <c r="A90" i="76"/>
  <c r="A90" i="78"/>
  <c r="A90" i="77"/>
  <c r="A90" i="80"/>
  <c r="A90" i="81"/>
  <c r="A90" i="67"/>
  <c r="A90" i="72"/>
  <c r="A90" i="70"/>
  <c r="A90" i="69"/>
  <c r="A90" i="66"/>
  <c r="A90" i="74"/>
  <c r="A90" i="75"/>
  <c r="A90" i="73"/>
  <c r="A90" i="64"/>
  <c r="A90" i="68"/>
  <c r="A90" i="62"/>
  <c r="A90" i="65"/>
  <c r="A90" i="63"/>
  <c r="A90" i="71"/>
  <c r="A95" i="61"/>
  <c r="A95" i="60"/>
  <c r="A141" i="51"/>
  <c r="A90" i="39"/>
  <c r="A115" i="21"/>
  <c r="A112" i="24"/>
  <c r="A112" i="23"/>
  <c r="A496" i="9"/>
  <c r="A112" i="22"/>
  <c r="A204" i="7"/>
  <c r="A101" i="61"/>
  <c r="A101" i="60"/>
  <c r="A147" i="51"/>
  <c r="A502" i="9"/>
  <c r="A210" i="7"/>
  <c r="A107" i="61"/>
  <c r="A107" i="60"/>
  <c r="A126" i="59"/>
  <c r="A153" i="51"/>
  <c r="A508" i="9"/>
  <c r="A216" i="7"/>
  <c r="A113" i="60"/>
  <c r="A113" i="61"/>
  <c r="A132" i="59"/>
  <c r="A159" i="51"/>
  <c r="A514" i="9"/>
  <c r="A222" i="7"/>
  <c r="A168" i="15"/>
  <c r="A138" i="59"/>
  <c r="A119" i="61"/>
  <c r="A119" i="60"/>
  <c r="A165" i="51"/>
  <c r="A174" i="15"/>
  <c r="A520" i="9"/>
  <c r="A228" i="7"/>
  <c r="A144" i="59"/>
  <c r="A171" i="51"/>
  <c r="A526" i="9"/>
  <c r="A234" i="7"/>
  <c r="A180" i="15"/>
  <c r="A532" i="9"/>
  <c r="A240" i="7"/>
  <c r="A538" i="9"/>
  <c r="A246" i="7"/>
  <c r="A544" i="9"/>
  <c r="A252" i="7"/>
  <c r="A550" i="9"/>
  <c r="A258" i="7"/>
  <c r="A264" i="7"/>
  <c r="A556" i="9"/>
  <c r="A562" i="9"/>
  <c r="A270" i="7"/>
  <c r="A568" i="9"/>
  <c r="A276" i="7"/>
  <c r="A574" i="9"/>
  <c r="A282" i="7"/>
  <c r="A580" i="9"/>
  <c r="A288" i="7"/>
  <c r="A586" i="9"/>
  <c r="A294" i="7"/>
  <c r="A592" i="9"/>
  <c r="A300" i="7"/>
  <c r="A598" i="9"/>
  <c r="A306" i="7"/>
  <c r="B145" i="52"/>
  <c r="B155" i="52"/>
  <c r="E1079" i="3" l="1" a="1"/>
  <c r="E1079" i="3" s="1"/>
  <c r="E935" i="3" a="1"/>
  <c r="E935" i="3" s="1"/>
  <c r="T9" i="3"/>
  <c r="E274" i="3" a="1"/>
  <c r="E274" i="3" s="1"/>
  <c r="E202" i="3" a="1"/>
  <c r="E202" i="3" s="1"/>
  <c r="E166" i="3" a="1"/>
  <c r="E166" i="3" s="1"/>
  <c r="E130" i="3" a="1"/>
  <c r="E130" i="3" s="1"/>
  <c r="E1186" i="3" a="1"/>
  <c r="E1186" i="3" s="1"/>
  <c r="R9" i="3"/>
  <c r="E456" i="3" a="1"/>
  <c r="E456" i="3" s="1"/>
  <c r="E58" i="3" a="1"/>
  <c r="E58" i="3" s="1"/>
  <c r="E978" i="3" a="1"/>
  <c r="E978" i="3" s="1"/>
  <c r="E94" i="3" a="1"/>
  <c r="E94" i="3" s="1"/>
  <c r="E558" i="3" a="1"/>
  <c r="E558" i="3" s="1"/>
  <c r="Q9" i="3"/>
  <c r="G9" i="3"/>
  <c r="S9" i="3"/>
  <c r="E10" i="3" a="1"/>
  <c r="E10" i="3" s="1"/>
  <c r="E614" i="3" a="1"/>
  <c r="E614" i="3" s="1"/>
  <c r="E4361" i="2" a="1"/>
  <c r="E4361" i="2" s="1"/>
  <c r="E3621" i="2" a="1"/>
  <c r="E3621" i="2" s="1"/>
  <c r="E2875" i="2" a="1"/>
  <c r="E2875" i="2" s="1"/>
  <c r="E2123" i="2" a="1"/>
  <c r="E2123" i="2" s="1"/>
  <c r="E2129" i="2" a="1"/>
  <c r="E2129" i="2" s="1"/>
  <c r="E1886" i="2" a="1"/>
  <c r="E1886" i="2" s="1"/>
  <c r="E5361" i="2" a="1"/>
  <c r="E5361" i="2" s="1"/>
  <c r="E4927" i="2" a="1"/>
  <c r="E4927" i="2" s="1"/>
  <c r="E4182" i="2" a="1"/>
  <c r="E4182" i="2" s="1"/>
  <c r="E4184" i="2" a="1"/>
  <c r="E4184" i="2" s="1"/>
  <c r="E3446" i="2" a="1"/>
  <c r="E3446" i="2" s="1"/>
  <c r="E2693" i="2" a="1"/>
  <c r="E2693" i="2" s="1"/>
  <c r="E5095" i="2" a="1"/>
  <c r="E5095" i="2" s="1"/>
  <c r="E5096" i="2" a="1"/>
  <c r="E5096" i="2" s="1"/>
  <c r="E2455" i="2" a="1"/>
  <c r="E2455" i="2" s="1"/>
  <c r="E2462" i="2" a="1"/>
  <c r="E2462" i="2" s="1"/>
  <c r="E1724" i="2" a="1"/>
  <c r="E1724" i="2" s="1"/>
  <c r="E1221" i="2" a="1"/>
  <c r="E1221" i="2" s="1"/>
  <c r="E4678" i="2" a="1"/>
  <c r="E4678" i="2" s="1"/>
  <c r="E3946" i="2" a="1"/>
  <c r="E3946" i="2" s="1"/>
  <c r="E157" i="2" a="1"/>
  <c r="E157" i="2" s="1"/>
  <c r="E3194" i="2" a="1"/>
  <c r="E3194" i="2" s="1"/>
  <c r="E5674" i="2" a="1"/>
  <c r="E5674" i="2" s="1"/>
  <c r="E2214" i="2" a="1"/>
  <c r="E2214" i="2" s="1"/>
  <c r="E1464" i="2" a="1"/>
  <c r="E1464" i="2" s="1"/>
  <c r="E981" i="2" a="1"/>
  <c r="E981" i="2" s="1"/>
  <c r="E5433" i="2" a="1"/>
  <c r="E5433" i="2" s="1"/>
  <c r="E5437" i="2" a="1"/>
  <c r="E5437" i="2" s="1"/>
  <c r="E4444" i="2" a="1"/>
  <c r="E4444" i="2" s="1"/>
  <c r="E3692" i="2" a="1"/>
  <c r="E3692" i="2" s="1"/>
  <c r="E2945" i="2" a="1"/>
  <c r="E2945" i="2" s="1"/>
  <c r="E2948" i="2" a="1"/>
  <c r="E2948" i="2" s="1"/>
  <c r="E2376" i="2" a="1"/>
  <c r="E2376" i="2" s="1"/>
  <c r="E1633" i="2" a="1"/>
  <c r="E1633" i="2" s="1"/>
  <c r="E722" i="2" a="1"/>
  <c r="E722" i="2" s="1"/>
  <c r="E656" i="2" a="1"/>
  <c r="E656" i="2" s="1"/>
  <c r="E4596" i="2" a="1"/>
  <c r="E4596" i="2" s="1"/>
  <c r="E3860" i="2" a="1"/>
  <c r="E3860" i="2" s="1"/>
  <c r="E3109" i="2" a="1"/>
  <c r="E3109" i="2" s="1"/>
  <c r="E3119" i="2" a="1"/>
  <c r="E3119" i="2" s="1"/>
  <c r="E5174" i="2" a="1"/>
  <c r="E5174" i="2" s="1"/>
  <c r="E1139" i="2" a="1"/>
  <c r="E1139" i="2" s="1"/>
  <c r="C4" i="5"/>
  <c r="D3" i="5" a="1"/>
  <c r="D3" i="5" s="1"/>
  <c r="E117" i="3" a="1"/>
  <c r="E117" i="3" s="1"/>
  <c r="E81" i="3" a="1"/>
  <c r="E81" i="3" s="1"/>
  <c r="E45" i="3" a="1"/>
  <c r="E45" i="3" s="1"/>
  <c r="E21" i="3" a="1"/>
  <c r="E21" i="3" s="1"/>
  <c r="R11" i="3"/>
  <c r="E1090" i="3" a="1"/>
  <c r="E1090" i="3" s="1"/>
  <c r="E204" i="3" a="1"/>
  <c r="E204" i="3" s="1"/>
  <c r="E168" i="3" a="1"/>
  <c r="E168" i="3" s="1"/>
  <c r="E132" i="3" a="1"/>
  <c r="E132" i="3" s="1"/>
  <c r="E192" i="3" a="1"/>
  <c r="E192" i="3" s="1"/>
  <c r="E410" i="3" a="1"/>
  <c r="E410" i="3" s="1"/>
  <c r="E228" i="3" a="1"/>
  <c r="E228" i="3" s="1"/>
  <c r="E96" i="3" a="1"/>
  <c r="E96" i="3" s="1"/>
  <c r="E264" i="3" a="1"/>
  <c r="E264" i="3" s="1"/>
  <c r="E156" i="3" a="1"/>
  <c r="E156" i="3" s="1"/>
  <c r="S11" i="3"/>
  <c r="Q11" i="3"/>
  <c r="T11" i="3"/>
  <c r="G11" i="3"/>
  <c r="E24" i="3" a="1"/>
  <c r="E24" i="3" s="1"/>
  <c r="E518" i="3" a="1"/>
  <c r="E518" i="3" s="1"/>
  <c r="E120" i="3" a="1"/>
  <c r="E120" i="3" s="1"/>
  <c r="T5" i="2"/>
  <c r="S5" i="2"/>
  <c r="Q5" i="2"/>
  <c r="R5" i="2"/>
  <c r="G5" i="2"/>
  <c r="E13" i="2" a="1"/>
  <c r="E13" i="2" s="1"/>
  <c r="E468" i="2" a="1"/>
  <c r="E468" i="2" s="1"/>
  <c r="E476" i="2" a="1"/>
  <c r="E476" i="2" s="1"/>
  <c r="E1949" i="2" a="1"/>
  <c r="E1949" i="2" s="1"/>
  <c r="E1950" i="2" a="1"/>
  <c r="E1950" i="2" s="1"/>
  <c r="E5181" i="2" a="1"/>
  <c r="E5181" i="2" s="1"/>
  <c r="E5176" i="2" a="1"/>
  <c r="E5176" i="2" s="1"/>
  <c r="E735" i="2" a="1"/>
  <c r="E735" i="2" s="1"/>
  <c r="E2944" i="2" a="1"/>
  <c r="E2944" i="2" s="1"/>
  <c r="E2950" i="2" a="1"/>
  <c r="E2950" i="2" s="1"/>
  <c r="E3701" i="2" a="1"/>
  <c r="E3701" i="2" s="1"/>
  <c r="E181" i="2" a="1"/>
  <c r="E181" i="2" s="1"/>
  <c r="E4441" i="2" a="1"/>
  <c r="E4441" i="2" s="1"/>
  <c r="E5436" i="2" a="1"/>
  <c r="E5436" i="2" s="1"/>
  <c r="E5428" i="2" a="1"/>
  <c r="E5428" i="2" s="1"/>
  <c r="E984" i="2" a="1"/>
  <c r="E984" i="2" s="1"/>
  <c r="E1471" i="2" a="1"/>
  <c r="E1471" i="2" s="1"/>
  <c r="E1468" i="2" a="1"/>
  <c r="E1468" i="2" s="1"/>
  <c r="E2204" i="2" a="1"/>
  <c r="E2204" i="2" s="1"/>
  <c r="E2205" i="2" a="1"/>
  <c r="E2205" i="2" s="1"/>
  <c r="E5684" i="2" a="1"/>
  <c r="E5684" i="2" s="1"/>
  <c r="E5685" i="2" a="1"/>
  <c r="E5685" i="2" s="1"/>
  <c r="E3191" i="2" a="1"/>
  <c r="E3191" i="2" s="1"/>
  <c r="E3192" i="2" a="1"/>
  <c r="E3192" i="2" s="1"/>
  <c r="E3932" i="2" a="1"/>
  <c r="E3932" i="2" s="1"/>
  <c r="E3929" i="2" a="1"/>
  <c r="E3929" i="2" s="1"/>
  <c r="E4690" i="2" a="1"/>
  <c r="E4690" i="2" s="1"/>
  <c r="E1231" i="2" a="1"/>
  <c r="E1231" i="2" s="1"/>
  <c r="E1220" i="2" a="1"/>
  <c r="E1220" i="2" s="1"/>
  <c r="E1705" i="2" a="1"/>
  <c r="E1705" i="2" s="1"/>
  <c r="E1712" i="2" a="1"/>
  <c r="E1712" i="2" s="1"/>
  <c r="E2454" i="2" a="1"/>
  <c r="E2454" i="2" s="1"/>
  <c r="E2448" i="2" a="1"/>
  <c r="E2448" i="2" s="1"/>
  <c r="E2704" i="2" a="1"/>
  <c r="E2704" i="2" s="1"/>
  <c r="E2702" i="2" a="1"/>
  <c r="E2702" i="2" s="1"/>
  <c r="E3439" i="2" a="1"/>
  <c r="E3439" i="2" s="1"/>
  <c r="E4186" i="2" a="1"/>
  <c r="E4186" i="2" s="1"/>
  <c r="E4929" i="2" a="1"/>
  <c r="E4929" i="2" s="1"/>
  <c r="E4935" i="2" a="1"/>
  <c r="E4935" i="2" s="1"/>
  <c r="E484" i="2" a="1"/>
  <c r="E484" i="2" s="1"/>
  <c r="E479" i="2" a="1"/>
  <c r="E479" i="2" s="1"/>
  <c r="E471" i="2" a="1"/>
  <c r="E471" i="2" s="1"/>
  <c r="E482" i="2" a="1"/>
  <c r="E482" i="2" s="1"/>
  <c r="E487" i="2" a="1"/>
  <c r="E487" i="2" s="1"/>
  <c r="E469" i="2" a="1"/>
  <c r="E469" i="2" s="1"/>
  <c r="E1952" i="2" a="1"/>
  <c r="E1952" i="2" s="1"/>
  <c r="E1953" i="2" a="1"/>
  <c r="E1953" i="2" s="1"/>
  <c r="E5175" i="2" a="1"/>
  <c r="E5175" i="2" s="1"/>
  <c r="E5190" i="2" a="1"/>
  <c r="E5190" i="2" s="1"/>
  <c r="E730" i="2" a="1"/>
  <c r="E730" i="2" s="1"/>
  <c r="E731" i="2" a="1"/>
  <c r="E731" i="2" s="1"/>
  <c r="E2956" i="2" a="1"/>
  <c r="E2956" i="2" s="1"/>
  <c r="E3703" i="2" a="1"/>
  <c r="E3703" i="2" s="1"/>
  <c r="E3697" i="2" a="1"/>
  <c r="E3697" i="2" s="1"/>
  <c r="E4430" i="2" a="1"/>
  <c r="E4430" i="2" s="1"/>
  <c r="E4434" i="2" a="1"/>
  <c r="E4434" i="2" s="1"/>
  <c r="E474" i="2" a="1"/>
  <c r="E474" i="2" s="1"/>
  <c r="E485" i="2" a="1"/>
  <c r="E485" i="2" s="1"/>
  <c r="E1948" i="2" a="1"/>
  <c r="E1948" i="2" s="1"/>
  <c r="E1946" i="2" a="1"/>
  <c r="E1946" i="2" s="1"/>
  <c r="E5192" i="2" a="1"/>
  <c r="E5192" i="2" s="1"/>
  <c r="E5185" i="2" a="1"/>
  <c r="E5185" i="2" s="1"/>
  <c r="E733" i="2" a="1"/>
  <c r="E733" i="2" s="1"/>
  <c r="E734" i="2" a="1"/>
  <c r="E734" i="2" s="1"/>
  <c r="E2943" i="2" a="1"/>
  <c r="E2943" i="2" s="1"/>
  <c r="E3690" i="2" a="1"/>
  <c r="E3690" i="2" s="1"/>
  <c r="E3689" i="2" a="1"/>
  <c r="E3689" i="2" s="1"/>
  <c r="E4436" i="2" a="1"/>
  <c r="E4436" i="2" s="1"/>
  <c r="E4429" i="2" a="1"/>
  <c r="E4429" i="2" s="1"/>
  <c r="E5439" i="2" a="1"/>
  <c r="E5439" i="2" s="1"/>
  <c r="E265" i="2" a="1"/>
  <c r="E265" i="2" s="1"/>
  <c r="E978" i="2" a="1"/>
  <c r="E978" i="2" s="1"/>
  <c r="E972" i="2" a="1"/>
  <c r="E972" i="2" s="1"/>
  <c r="E1466" i="2" a="1"/>
  <c r="E1466" i="2" s="1"/>
  <c r="E1467" i="2" a="1"/>
  <c r="E1467" i="2" s="1"/>
  <c r="E2203" i="2" a="1"/>
  <c r="E2203" i="2" s="1"/>
  <c r="E5680" i="2" a="1"/>
  <c r="E5680" i="2" s="1"/>
  <c r="E5676" i="2" a="1"/>
  <c r="E5676" i="2" s="1"/>
  <c r="E3187" i="2" a="1"/>
  <c r="E3187" i="2" s="1"/>
  <c r="E3197" i="2" a="1"/>
  <c r="E3197" i="2" s="1"/>
  <c r="E3947" i="2" a="1"/>
  <c r="E3947" i="2" s="1"/>
  <c r="E4689" i="2" a="1"/>
  <c r="E4689" i="2" s="1"/>
  <c r="E4693" i="2" a="1"/>
  <c r="E4693" i="2" s="1"/>
  <c r="E1226" i="2" a="1"/>
  <c r="E1226" i="2" s="1"/>
  <c r="E1227" i="2" a="1"/>
  <c r="E1227" i="2" s="1"/>
  <c r="E1715" i="2" a="1"/>
  <c r="E1715" i="2" s="1"/>
  <c r="E2450" i="2" a="1"/>
  <c r="E2450" i="2" s="1"/>
  <c r="E2463" i="2" a="1"/>
  <c r="E2463" i="2" s="1"/>
  <c r="E2697" i="2" a="1"/>
  <c r="E2697" i="2" s="1"/>
  <c r="E3445" i="2" a="1"/>
  <c r="E3445" i="2" s="1"/>
  <c r="E4183" i="2" a="1"/>
  <c r="E4183" i="2" s="1"/>
  <c r="E4189" i="2" a="1"/>
  <c r="E4189" i="2" s="1"/>
  <c r="E4942" i="2" a="1"/>
  <c r="E4942" i="2" s="1"/>
  <c r="E4937" i="2" a="1"/>
  <c r="E4937" i="2" s="1"/>
  <c r="E477" i="2" a="1"/>
  <c r="E477" i="2" s="1"/>
  <c r="E472" i="2" a="1"/>
  <c r="E472" i="2" s="1"/>
  <c r="E1962" i="2" a="1"/>
  <c r="E1962" i="2" s="1"/>
  <c r="E97" i="2" a="1"/>
  <c r="E97" i="2" s="1"/>
  <c r="E5178" i="2" a="1"/>
  <c r="E5178" i="2" s="1"/>
  <c r="E5180" i="2" a="1"/>
  <c r="E5180" i="2" s="1"/>
  <c r="E720" i="2" a="1"/>
  <c r="E720" i="2" s="1"/>
  <c r="E721" i="2" a="1"/>
  <c r="E721" i="2" s="1"/>
  <c r="E2959" i="2" a="1"/>
  <c r="E2959" i="2" s="1"/>
  <c r="E3693" i="2" a="1"/>
  <c r="E3693" i="2" s="1"/>
  <c r="E3700" i="2" a="1"/>
  <c r="E3700" i="2" s="1"/>
  <c r="E4435" i="2" a="1"/>
  <c r="E4435" i="2" s="1"/>
  <c r="E4438" i="2" a="1"/>
  <c r="E4438" i="2" s="1"/>
  <c r="E5434" i="2" a="1"/>
  <c r="E5434" i="2" s="1"/>
  <c r="E982" i="2" a="1"/>
  <c r="E982" i="2" s="1"/>
  <c r="E975" i="2" a="1"/>
  <c r="E975" i="2" s="1"/>
  <c r="E1461" i="2" a="1"/>
  <c r="E1461" i="2" s="1"/>
  <c r="E2210" i="2" a="1"/>
  <c r="E2210" i="2" s="1"/>
  <c r="E5693" i="2" a="1"/>
  <c r="E5693" i="2" s="1"/>
  <c r="E5681" i="2" a="1"/>
  <c r="E5681" i="2" s="1"/>
  <c r="E3193" i="2" a="1"/>
  <c r="E3193" i="2" s="1"/>
  <c r="E3190" i="2" a="1"/>
  <c r="E3190" i="2" s="1"/>
  <c r="E3933" i="2" a="1"/>
  <c r="E3933" i="2" s="1"/>
  <c r="E4685" i="2" a="1"/>
  <c r="E4685" i="2" s="1"/>
  <c r="E4681" i="2" a="1"/>
  <c r="E4681" i="2" s="1"/>
  <c r="E1214" i="2" a="1"/>
  <c r="E1214" i="2" s="1"/>
  <c r="E1219" i="2" a="1"/>
  <c r="E1219" i="2" s="1"/>
  <c r="E1710" i="2" a="1"/>
  <c r="E1710" i="2" s="1"/>
  <c r="E2446" i="2" a="1"/>
  <c r="E2446" i="2" s="1"/>
  <c r="E2451" i="2" a="1"/>
  <c r="E2451" i="2" s="1"/>
  <c r="E2700" i="2" a="1"/>
  <c r="E2700" i="2" s="1"/>
  <c r="E3451" i="2" a="1"/>
  <c r="E3451" i="2" s="1"/>
  <c r="E3455" i="2" a="1"/>
  <c r="E3455" i="2" s="1"/>
  <c r="E4192" i="2" a="1"/>
  <c r="E4192" i="2" s="1"/>
  <c r="E4179" i="2" a="1"/>
  <c r="E4179" i="2" s="1"/>
  <c r="E4934" i="2" a="1"/>
  <c r="E4934" i="2" s="1"/>
  <c r="E241" i="2" a="1"/>
  <c r="E241" i="2" s="1"/>
  <c r="E25" i="2" a="1"/>
  <c r="E25" i="2" s="1"/>
  <c r="E480" i="2" a="1"/>
  <c r="E480" i="2" s="1"/>
  <c r="E470" i="2" a="1"/>
  <c r="E470" i="2" s="1"/>
  <c r="E475" i="2" a="1"/>
  <c r="E475" i="2" s="1"/>
  <c r="E483" i="2" a="1"/>
  <c r="E483" i="2" s="1"/>
  <c r="E478" i="2" a="1"/>
  <c r="E478" i="2" s="1"/>
  <c r="E473" i="2" a="1"/>
  <c r="E473" i="2" s="1"/>
  <c r="E481" i="2" a="1"/>
  <c r="E481" i="2" s="1"/>
  <c r="E486" i="2" a="1"/>
  <c r="E486" i="2" s="1"/>
  <c r="E463" i="3" a="1"/>
  <c r="E463" i="3" s="1"/>
  <c r="E450" i="3" a="1"/>
  <c r="E450" i="3" s="1"/>
  <c r="R4" i="3"/>
  <c r="E798" i="3" a="1"/>
  <c r="E798" i="3" s="1"/>
  <c r="T4" i="3"/>
  <c r="E745" i="3" a="1"/>
  <c r="E745" i="3" s="1"/>
  <c r="Q4" i="3"/>
  <c r="E89" i="3" a="1"/>
  <c r="E89" i="3" s="1"/>
  <c r="S4" i="3"/>
  <c r="E5" i="3" a="1"/>
  <c r="E5" i="3" s="1"/>
  <c r="G4" i="3"/>
  <c r="E434" i="3" a="1"/>
  <c r="E434" i="3" s="1"/>
  <c r="E801" i="3" a="1"/>
  <c r="E801" i="3" s="1"/>
  <c r="E1163" i="3" a="1"/>
  <c r="E1163" i="3" s="1"/>
  <c r="E486" i="3" a="1"/>
  <c r="E486" i="3" s="1"/>
  <c r="E1114" i="3" a="1"/>
  <c r="E1114" i="3" s="1"/>
  <c r="E748" i="3" a="1"/>
  <c r="E748" i="3" s="1"/>
  <c r="R13" i="3"/>
  <c r="Q3" i="3"/>
  <c r="S13" i="3"/>
  <c r="T13" i="3"/>
  <c r="Q13" i="3"/>
  <c r="T3" i="3"/>
  <c r="G3" i="3"/>
  <c r="E4" i="3" a="1"/>
  <c r="E4" i="3" s="1"/>
  <c r="S3" i="3"/>
  <c r="R3" i="3"/>
  <c r="E88" i="3" a="1"/>
  <c r="E88" i="3" s="1"/>
  <c r="E76" i="3" a="1"/>
  <c r="E76" i="3" s="1"/>
  <c r="E534" i="3" a="1"/>
  <c r="E534" i="3" s="1"/>
  <c r="E327" i="3" a="1"/>
  <c r="E327" i="3" s="1"/>
  <c r="E148" i="3" a="1"/>
  <c r="E148" i="3" s="1"/>
  <c r="E1003" i="3" a="1"/>
  <c r="E1003" i="3" s="1"/>
  <c r="E1108" i="3" a="1"/>
  <c r="E1108" i="3" s="1"/>
  <c r="E847" i="3" a="1"/>
  <c r="E847" i="3" s="1"/>
  <c r="E1869" i="2" a="1"/>
  <c r="E1869" i="2" s="1"/>
  <c r="E4355" i="2" a="1"/>
  <c r="E4355" i="2" s="1"/>
  <c r="E4351" i="2" a="1"/>
  <c r="E4351" i="2" s="1"/>
  <c r="E3612" i="2" a="1"/>
  <c r="E3612" i="2" s="1"/>
  <c r="E2876" i="2" a="1"/>
  <c r="E2876" i="2" s="1"/>
  <c r="E2116" i="2" a="1"/>
  <c r="E2116" i="2" s="1"/>
  <c r="E5350" i="2" a="1"/>
  <c r="E5350" i="2" s="1"/>
  <c r="E4940" i="2" a="1"/>
  <c r="E4940" i="2" s="1"/>
  <c r="E4185" i="2" a="1"/>
  <c r="E4185" i="2" s="1"/>
  <c r="E169" i="2" a="1"/>
  <c r="E169" i="2" s="1"/>
  <c r="E3447" i="2" a="1"/>
  <c r="E3447" i="2" s="1"/>
  <c r="E2710" i="2" a="1"/>
  <c r="E2710" i="2" s="1"/>
  <c r="E5108" i="2" a="1"/>
  <c r="E5108" i="2" s="1"/>
  <c r="E2444" i="2" a="1"/>
  <c r="E2444" i="2" s="1"/>
  <c r="E1716" i="2" a="1"/>
  <c r="E1716" i="2" s="1"/>
  <c r="E1218" i="2" a="1"/>
  <c r="E1218" i="2" s="1"/>
  <c r="E4686" i="2" a="1"/>
  <c r="E4686" i="2" s="1"/>
  <c r="E193" i="2" a="1"/>
  <c r="E193" i="2" s="1"/>
  <c r="E3943" i="2" a="1"/>
  <c r="E3943" i="2" s="1"/>
  <c r="E3188" i="2" a="1"/>
  <c r="E3188" i="2" s="1"/>
  <c r="E3201" i="2" a="1"/>
  <c r="E3201" i="2" s="1"/>
  <c r="E277" i="2" a="1"/>
  <c r="E277" i="2" s="1"/>
  <c r="E5683" i="2" a="1"/>
  <c r="E5683" i="2" s="1"/>
  <c r="E2211" i="2" a="1"/>
  <c r="E2211" i="2" s="1"/>
  <c r="E1469" i="2" a="1"/>
  <c r="E1469" i="2" s="1"/>
  <c r="E977" i="2" a="1"/>
  <c r="E977" i="2" s="1"/>
  <c r="E5435" i="2" a="1"/>
  <c r="E5435" i="2" s="1"/>
  <c r="E5442" i="2" a="1"/>
  <c r="E5442" i="2" s="1"/>
  <c r="E4432" i="2" a="1"/>
  <c r="E4432" i="2" s="1"/>
  <c r="E3685" i="2" a="1"/>
  <c r="E3685" i="2" s="1"/>
  <c r="E2947" i="2" a="1"/>
  <c r="E2947" i="2" s="1"/>
  <c r="E2949" i="2" a="1"/>
  <c r="E2949" i="2" s="1"/>
  <c r="E2369" i="2" a="1"/>
  <c r="E2369" i="2" s="1"/>
  <c r="E1629" i="2" a="1"/>
  <c r="E1629" i="2" s="1"/>
  <c r="E1624" i="2" a="1"/>
  <c r="E1624" i="2" s="1"/>
  <c r="E729" i="2" a="1"/>
  <c r="E729" i="2" s="1"/>
  <c r="E33" i="2" a="1"/>
  <c r="E33" i="2" s="1"/>
  <c r="E4608" i="2" a="1"/>
  <c r="E4608" i="2" s="1"/>
  <c r="E3865" i="2" a="1"/>
  <c r="E3865" i="2" s="1"/>
  <c r="E3105" i="2" a="1"/>
  <c r="E3105" i="2" s="1"/>
  <c r="E253" i="2" a="1"/>
  <c r="E253" i="2" s="1"/>
  <c r="E5189" i="2" a="1"/>
  <c r="E5189" i="2" s="1"/>
  <c r="E1136" i="2" a="1"/>
  <c r="E1136" i="2" s="1"/>
  <c r="E1954" i="2" a="1"/>
  <c r="E1954" i="2" s="1"/>
  <c r="E505" i="3" a="1"/>
  <c r="E505" i="3" s="1"/>
  <c r="E987" i="3" a="1"/>
  <c r="E987" i="3" s="1"/>
  <c r="E411" i="3" a="1"/>
  <c r="E411" i="3" s="1"/>
  <c r="E84" i="3" a="1"/>
  <c r="E84" i="3" s="1"/>
  <c r="E48" i="3" a="1"/>
  <c r="E48" i="3" s="1"/>
  <c r="E12" i="3" a="1"/>
  <c r="E12" i="3" s="1"/>
  <c r="S10" i="3"/>
  <c r="E215" i="3" a="1"/>
  <c r="E215" i="3" s="1"/>
  <c r="E179" i="3" a="1"/>
  <c r="E179" i="3" s="1"/>
  <c r="E143" i="3" a="1"/>
  <c r="E143" i="3" s="1"/>
  <c r="T10" i="3"/>
  <c r="E107" i="3" a="1"/>
  <c r="E107" i="3" s="1"/>
  <c r="Q10" i="3"/>
  <c r="G10" i="3"/>
  <c r="R10" i="3"/>
  <c r="E59" i="3" a="1"/>
  <c r="E59" i="3" s="1"/>
  <c r="E155" i="3" a="1"/>
  <c r="E155" i="3" s="1"/>
  <c r="E514" i="3" a="1"/>
  <c r="E514" i="3" s="1"/>
  <c r="E83" i="3" a="1"/>
  <c r="E83" i="3" s="1"/>
  <c r="E177" i="2" a="1"/>
  <c r="E177" i="2" s="1"/>
  <c r="E105" i="2" a="1"/>
  <c r="E105" i="2" s="1"/>
  <c r="E1392" i="2" a="1"/>
  <c r="E1392" i="2" s="1"/>
  <c r="E4365" i="2" a="1"/>
  <c r="E4365" i="2" s="1"/>
  <c r="E4364" i="2" a="1"/>
  <c r="E4364" i="2" s="1"/>
  <c r="E3605" i="2" a="1"/>
  <c r="E3605" i="2" s="1"/>
  <c r="E2863" i="2" a="1"/>
  <c r="E2863" i="2" s="1"/>
  <c r="E2120" i="2" a="1"/>
  <c r="E2120" i="2" s="1"/>
  <c r="E261" i="2" a="1"/>
  <c r="E261" i="2" s="1"/>
  <c r="E5349" i="2" a="1"/>
  <c r="E5349" i="2" s="1"/>
  <c r="E4933" i="2" a="1"/>
  <c r="E4933" i="2" s="1"/>
  <c r="E4190" i="2" a="1"/>
  <c r="E4190" i="2" s="1"/>
  <c r="E3450" i="2" a="1"/>
  <c r="E3450" i="2" s="1"/>
  <c r="E3454" i="2" a="1"/>
  <c r="E3454" i="2" s="1"/>
  <c r="E2694" i="2" a="1"/>
  <c r="E2694" i="2" s="1"/>
  <c r="E5100" i="2" a="1"/>
  <c r="E5100" i="2" s="1"/>
  <c r="E2452" i="2" a="1"/>
  <c r="E2452" i="2" s="1"/>
  <c r="E1721" i="2" a="1"/>
  <c r="E1721" i="2" s="1"/>
  <c r="E1215" i="2" a="1"/>
  <c r="E1215" i="2" s="1"/>
  <c r="E1230" i="2" a="1"/>
  <c r="E1230" i="2" s="1"/>
  <c r="E4683" i="2" a="1"/>
  <c r="E4683" i="2" s="1"/>
  <c r="E3942" i="2" a="1"/>
  <c r="E3942" i="2" s="1"/>
  <c r="E3937" i="2" a="1"/>
  <c r="E3937" i="2" s="1"/>
  <c r="E3198" i="2" a="1"/>
  <c r="E3198" i="2" s="1"/>
  <c r="E5686" i="2" a="1"/>
  <c r="E5686" i="2" s="1"/>
  <c r="E5690" i="2" a="1"/>
  <c r="E5690" i="2" s="1"/>
  <c r="E49" i="2" a="1"/>
  <c r="E49" i="2" s="1"/>
  <c r="E109" i="2" a="1"/>
  <c r="E109" i="2" s="1"/>
  <c r="E2197" i="2" a="1"/>
  <c r="E2197" i="2" s="1"/>
  <c r="E1478" i="2" a="1"/>
  <c r="E1478" i="2" s="1"/>
  <c r="E985" i="2" a="1"/>
  <c r="E985" i="2" s="1"/>
  <c r="E5440" i="2" a="1"/>
  <c r="E5440" i="2" s="1"/>
  <c r="E4440" i="2" a="1"/>
  <c r="E4440" i="2" s="1"/>
  <c r="E3686" i="2" a="1"/>
  <c r="E3686" i="2" s="1"/>
  <c r="E2942" i="2" a="1"/>
  <c r="E2942" i="2" s="1"/>
  <c r="E2377" i="2" a="1"/>
  <c r="E2377" i="2" s="1"/>
  <c r="E1638" i="2" a="1"/>
  <c r="E1638" i="2" s="1"/>
  <c r="E1642" i="2" a="1"/>
  <c r="E1642" i="2" s="1"/>
  <c r="E726" i="2" a="1"/>
  <c r="E726" i="2" s="1"/>
  <c r="E647" i="2" a="1"/>
  <c r="E647" i="2" s="1"/>
  <c r="E4598" i="2" a="1"/>
  <c r="E4598" i="2" s="1"/>
  <c r="E189" i="2" a="1"/>
  <c r="E189" i="2" s="1"/>
  <c r="E3859" i="2" a="1"/>
  <c r="E3859" i="2" s="1"/>
  <c r="E3118" i="2" a="1"/>
  <c r="E3118" i="2" s="1"/>
  <c r="E5173" i="2" a="1"/>
  <c r="E5173" i="2" s="1"/>
  <c r="E5193" i="2" a="1"/>
  <c r="E5193" i="2" s="1"/>
  <c r="E1144" i="2" a="1"/>
  <c r="E1144" i="2" s="1"/>
  <c r="E1947" i="2" a="1"/>
  <c r="E1947" i="2" s="1"/>
  <c r="S4" i="2"/>
  <c r="R4" i="2"/>
  <c r="Q4" i="2"/>
  <c r="G4" i="2"/>
  <c r="T4" i="2"/>
  <c r="E12" i="2" a="1"/>
  <c r="E12" i="2" s="1"/>
  <c r="E458" i="2" a="1"/>
  <c r="E458" i="2" s="1"/>
  <c r="E466" i="2" a="1"/>
  <c r="E466" i="2" s="1"/>
  <c r="E962" i="2" a="1"/>
  <c r="E962" i="2" s="1"/>
  <c r="E959" i="2" a="1"/>
  <c r="E959" i="2" s="1"/>
  <c r="E5156" i="2" a="1"/>
  <c r="E5156" i="2" s="1"/>
  <c r="E707" i="2" a="1"/>
  <c r="E707" i="2" s="1"/>
  <c r="E715" i="2" a="1"/>
  <c r="E715" i="2" s="1"/>
  <c r="E2936" i="2" a="1"/>
  <c r="E2936" i="2" s="1"/>
  <c r="E2927" i="2" a="1"/>
  <c r="E2927" i="2" s="1"/>
  <c r="E3673" i="2" a="1"/>
  <c r="E3673" i="2" s="1"/>
  <c r="E3663" i="2" a="1"/>
  <c r="E3663" i="2" s="1"/>
  <c r="E4423" i="2" a="1"/>
  <c r="E4423" i="2" s="1"/>
  <c r="E4410" i="2" a="1"/>
  <c r="E4410" i="2" s="1"/>
  <c r="E5408" i="2" a="1"/>
  <c r="E5408" i="2" s="1"/>
  <c r="E5420" i="2" a="1"/>
  <c r="E5420" i="2" s="1"/>
  <c r="E1453" i="2" a="1"/>
  <c r="E1453" i="2" s="1"/>
  <c r="E1441" i="2" a="1"/>
  <c r="E1441" i="2" s="1"/>
  <c r="E2189" i="2" a="1"/>
  <c r="E2189" i="2" s="1"/>
  <c r="E108" i="2" a="1"/>
  <c r="E108" i="2" s="1"/>
  <c r="E5671" i="2" a="1"/>
  <c r="E5671" i="2" s="1"/>
  <c r="E5673" i="2" a="1"/>
  <c r="E5673" i="2" s="1"/>
  <c r="E3179" i="2" a="1"/>
  <c r="E3179" i="2" s="1"/>
  <c r="E3919" i="2" a="1"/>
  <c r="E3919" i="2" s="1"/>
  <c r="E3911" i="2" a="1"/>
  <c r="E3911" i="2" s="1"/>
  <c r="E4672" i="2" a="1"/>
  <c r="E4672" i="2" s="1"/>
  <c r="E4669" i="2" a="1"/>
  <c r="E4669" i="2" s="1"/>
  <c r="E1198" i="2" a="1"/>
  <c r="E1198" i="2" s="1"/>
  <c r="E1203" i="2" a="1"/>
  <c r="E1203" i="2" s="1"/>
  <c r="E1700" i="2" a="1"/>
  <c r="E1700" i="2" s="1"/>
  <c r="E84" i="2" a="1"/>
  <c r="E84" i="2" s="1"/>
  <c r="E2436" i="2" a="1"/>
  <c r="E2436" i="2" s="1"/>
  <c r="E2685" i="2" a="1"/>
  <c r="E2685" i="2" s="1"/>
  <c r="E2686" i="2" a="1"/>
  <c r="E2686" i="2" s="1"/>
  <c r="E3416" i="2" a="1"/>
  <c r="E3416" i="2" s="1"/>
  <c r="E3421" i="2" a="1"/>
  <c r="E3421" i="2" s="1"/>
  <c r="E4174" i="2" a="1"/>
  <c r="E4174" i="2" s="1"/>
  <c r="E4178" i="2" a="1"/>
  <c r="E4178" i="2" s="1"/>
  <c r="E4904" i="2" a="1"/>
  <c r="E4904" i="2" s="1"/>
  <c r="E4912" i="2" a="1"/>
  <c r="E4912" i="2" s="1"/>
  <c r="E1945" i="2" a="1"/>
  <c r="E1945" i="2" s="1"/>
  <c r="E1943" i="2" a="1"/>
  <c r="E1943" i="2" s="1"/>
  <c r="E461" i="2" a="1"/>
  <c r="E461" i="2" s="1"/>
  <c r="E453" i="2" a="1"/>
  <c r="E453" i="2" s="1"/>
  <c r="E954" i="2" a="1"/>
  <c r="E954" i="2" s="1"/>
  <c r="E951" i="2" a="1"/>
  <c r="E951" i="2" s="1"/>
  <c r="E448" i="2" a="1"/>
  <c r="E448" i="2" s="1"/>
  <c r="E456" i="2" a="1"/>
  <c r="E456" i="2" s="1"/>
  <c r="E946" i="2" a="1"/>
  <c r="E946" i="2" s="1"/>
  <c r="E963" i="2" a="1"/>
  <c r="E963" i="2" s="1"/>
  <c r="E464" i="2" a="1"/>
  <c r="E464" i="2" s="1"/>
  <c r="E446" i="2" a="1"/>
  <c r="E446" i="2" s="1"/>
  <c r="E957" i="2" a="1"/>
  <c r="E957" i="2" s="1"/>
  <c r="E955" i="2" a="1"/>
  <c r="E955" i="2" s="1"/>
  <c r="E5169" i="2" a="1"/>
  <c r="E5169" i="2" s="1"/>
  <c r="E5159" i="2" a="1"/>
  <c r="E5159" i="2" s="1"/>
  <c r="E713" i="2" a="1"/>
  <c r="E713" i="2" s="1"/>
  <c r="E705" i="2" a="1"/>
  <c r="E705" i="2" s="1"/>
  <c r="E2939" i="2" a="1"/>
  <c r="E2939" i="2" s="1"/>
  <c r="E2934" i="2" a="1"/>
  <c r="E2934" i="2" s="1"/>
  <c r="E3679" i="2" a="1"/>
  <c r="E3679" i="2" s="1"/>
  <c r="E3666" i="2" a="1"/>
  <c r="E3666" i="2" s="1"/>
  <c r="E4412" i="2" a="1"/>
  <c r="E4412" i="2" s="1"/>
  <c r="E4406" i="2" a="1"/>
  <c r="E4406" i="2" s="1"/>
  <c r="E5410" i="2" a="1"/>
  <c r="E5410" i="2" s="1"/>
  <c r="E264" i="2" a="1"/>
  <c r="E264" i="2" s="1"/>
  <c r="E1448" i="2" a="1"/>
  <c r="E1448" i="2" s="1"/>
  <c r="E1445" i="2" a="1"/>
  <c r="E1445" i="2" s="1"/>
  <c r="E2176" i="2" a="1"/>
  <c r="E2176" i="2" s="1"/>
  <c r="E2192" i="2" a="1"/>
  <c r="E2192" i="2" s="1"/>
  <c r="E451" i="2" a="1"/>
  <c r="E451" i="2" s="1"/>
  <c r="E459" i="2" a="1"/>
  <c r="E459" i="2" s="1"/>
  <c r="E949" i="2" a="1"/>
  <c r="E949" i="2" s="1"/>
  <c r="E947" i="2" a="1"/>
  <c r="E947" i="2" s="1"/>
  <c r="E5162" i="2" a="1"/>
  <c r="E5162" i="2" s="1"/>
  <c r="E5171" i="2" a="1"/>
  <c r="E5171" i="2" s="1"/>
  <c r="E700" i="2" a="1"/>
  <c r="E700" i="2" s="1"/>
  <c r="E708" i="2" a="1"/>
  <c r="E708" i="2" s="1"/>
  <c r="E2926" i="2" a="1"/>
  <c r="E2926" i="2" s="1"/>
  <c r="E2920" i="2" a="1"/>
  <c r="E2920" i="2" s="1"/>
  <c r="E3672" i="2" a="1"/>
  <c r="E3672" i="2" s="1"/>
  <c r="E3665" i="2" a="1"/>
  <c r="E3665" i="2" s="1"/>
  <c r="E4424" i="2" a="1"/>
  <c r="E4424" i="2" s="1"/>
  <c r="E4419" i="2" a="1"/>
  <c r="E4419" i="2" s="1"/>
  <c r="E5406" i="2" a="1"/>
  <c r="E5406" i="2" s="1"/>
  <c r="E1443" i="2" a="1"/>
  <c r="E1443" i="2" s="1"/>
  <c r="E1458" i="2" a="1"/>
  <c r="E1458" i="2" s="1"/>
  <c r="E2190" i="2" a="1"/>
  <c r="E2190" i="2" s="1"/>
  <c r="E2181" i="2" a="1"/>
  <c r="E2181" i="2" s="1"/>
  <c r="E5652" i="2" a="1"/>
  <c r="E5652" i="2" s="1"/>
  <c r="E5655" i="2" a="1"/>
  <c r="E5655" i="2" s="1"/>
  <c r="E3168" i="2" a="1"/>
  <c r="E3168" i="2" s="1"/>
  <c r="E3185" i="2" a="1"/>
  <c r="E3185" i="2" s="1"/>
  <c r="E3924" i="2" a="1"/>
  <c r="E3924" i="2" s="1"/>
  <c r="E192" i="2" a="1"/>
  <c r="E192" i="2" s="1"/>
  <c r="E4665" i="2" a="1"/>
  <c r="E4665" i="2" s="1"/>
  <c r="E4666" i="2" a="1"/>
  <c r="E4666" i="2" s="1"/>
  <c r="E1193" i="2" a="1"/>
  <c r="E1193" i="2" s="1"/>
  <c r="E1693" i="2" a="1"/>
  <c r="E1693" i="2" s="1"/>
  <c r="E1704" i="2" a="1"/>
  <c r="E1704" i="2" s="1"/>
  <c r="E2434" i="2" a="1"/>
  <c r="E2434" i="2" s="1"/>
  <c r="E2428" i="2" a="1"/>
  <c r="E2428" i="2" s="1"/>
  <c r="E2691" i="2" a="1"/>
  <c r="E2691" i="2" s="1"/>
  <c r="E2679" i="2" a="1"/>
  <c r="E2679" i="2" s="1"/>
  <c r="E3422" i="2" a="1"/>
  <c r="E3422" i="2" s="1"/>
  <c r="E3423" i="2" a="1"/>
  <c r="E3423" i="2" s="1"/>
  <c r="E4159" i="2" a="1"/>
  <c r="E4159" i="2" s="1"/>
  <c r="E4161" i="2" a="1"/>
  <c r="E4161" i="2" s="1"/>
  <c r="E4908" i="2" a="1"/>
  <c r="E4908" i="2" s="1"/>
  <c r="E4913" i="2" a="1"/>
  <c r="E4913" i="2" s="1"/>
  <c r="E1930" i="2" a="1"/>
  <c r="E1930" i="2" s="1"/>
  <c r="E1935" i="2" a="1"/>
  <c r="E1935" i="2" s="1"/>
  <c r="E467" i="2" a="1"/>
  <c r="E467" i="2" s="1"/>
  <c r="E449" i="2" a="1"/>
  <c r="E449" i="2" s="1"/>
  <c r="E965" i="2" a="1"/>
  <c r="E965" i="2" s="1"/>
  <c r="E48" i="2" a="1"/>
  <c r="E48" i="2" s="1"/>
  <c r="E5165" i="2" a="1"/>
  <c r="E5165" i="2" s="1"/>
  <c r="E5153" i="2" a="1"/>
  <c r="E5153" i="2" s="1"/>
  <c r="E716" i="2" a="1"/>
  <c r="E716" i="2" s="1"/>
  <c r="E698" i="2" a="1"/>
  <c r="E698" i="2" s="1"/>
  <c r="E2935" i="2" a="1"/>
  <c r="E2935" i="2" s="1"/>
  <c r="E2929" i="2" a="1"/>
  <c r="E2929" i="2" s="1"/>
  <c r="E3675" i="2" a="1"/>
  <c r="E3675" i="2" s="1"/>
  <c r="E3669" i="2" a="1"/>
  <c r="E3669" i="2" s="1"/>
  <c r="E4408" i="2" a="1"/>
  <c r="E4408" i="2" s="1"/>
  <c r="E4405" i="2" a="1"/>
  <c r="E4405" i="2" s="1"/>
  <c r="E5409" i="2" a="1"/>
  <c r="E5409" i="2" s="1"/>
  <c r="E1460" i="2" a="1"/>
  <c r="E1460" i="2" s="1"/>
  <c r="E1449" i="2" a="1"/>
  <c r="E1449" i="2" s="1"/>
  <c r="E2183" i="2" a="1"/>
  <c r="E2183" i="2" s="1"/>
  <c r="E2188" i="2" a="1"/>
  <c r="E2188" i="2" s="1"/>
  <c r="E5664" i="2" a="1"/>
  <c r="E5664" i="2" s="1"/>
  <c r="E5660" i="2" a="1"/>
  <c r="E5660" i="2" s="1"/>
  <c r="E3174" i="2" a="1"/>
  <c r="E3174" i="2" s="1"/>
  <c r="E3172" i="2" a="1"/>
  <c r="E3172" i="2" s="1"/>
  <c r="E3915" i="2" a="1"/>
  <c r="E3915" i="2" s="1"/>
  <c r="E4658" i="2" a="1"/>
  <c r="E4658" i="2" s="1"/>
  <c r="E4659" i="2" a="1"/>
  <c r="E4659" i="2" s="1"/>
  <c r="E1205" i="2" a="1"/>
  <c r="E1205" i="2" s="1"/>
  <c r="E1696" i="2" a="1"/>
  <c r="E1696" i="2" s="1"/>
  <c r="E1688" i="2" a="1"/>
  <c r="E1688" i="2" s="1"/>
  <c r="E2426" i="2" a="1"/>
  <c r="E2426" i="2" s="1"/>
  <c r="E2439" i="2" a="1"/>
  <c r="E2439" i="2" s="1"/>
  <c r="E2684" i="2" a="1"/>
  <c r="E2684" i="2" s="1"/>
  <c r="E2681" i="2" a="1"/>
  <c r="E2681" i="2" s="1"/>
  <c r="E3435" i="2" a="1"/>
  <c r="E3435" i="2" s="1"/>
  <c r="E3436" i="2" a="1"/>
  <c r="E3436" i="2" s="1"/>
  <c r="E4176" i="2" a="1"/>
  <c r="E4176" i="2" s="1"/>
  <c r="E204" i="2" a="1"/>
  <c r="E204" i="2" s="1"/>
  <c r="E4923" i="2" a="1"/>
  <c r="E4923" i="2" s="1"/>
  <c r="E240" i="2" a="1"/>
  <c r="E240" i="2" s="1"/>
  <c r="E1944" i="2" a="1"/>
  <c r="E1944" i="2" s="1"/>
  <c r="E1928" i="2" a="1"/>
  <c r="E1928" i="2" s="1"/>
  <c r="E454" i="2" a="1"/>
  <c r="E454" i="2" s="1"/>
  <c r="E24" i="2" a="1"/>
  <c r="E24" i="2" s="1"/>
  <c r="E953" i="2" a="1"/>
  <c r="E953" i="2" s="1"/>
  <c r="E457" i="2" a="1"/>
  <c r="E457" i="2" s="1"/>
  <c r="E952" i="2" a="1"/>
  <c r="E952" i="2" s="1"/>
  <c r="E945" i="2" a="1"/>
  <c r="E945" i="2" s="1"/>
  <c r="E462" i="2" a="1"/>
  <c r="E462" i="2" s="1"/>
  <c r="E460" i="2" a="1"/>
  <c r="E460" i="2" s="1"/>
  <c r="E961" i="2" a="1"/>
  <c r="E961" i="2" s="1"/>
  <c r="E960" i="2" a="1"/>
  <c r="E960" i="2" s="1"/>
  <c r="E452" i="2" a="1"/>
  <c r="E452" i="2" s="1"/>
  <c r="E447" i="2" a="1"/>
  <c r="E447" i="2" s="1"/>
  <c r="E966" i="2" a="1"/>
  <c r="E966" i="2" s="1"/>
  <c r="E948" i="2" a="1"/>
  <c r="E948" i="2" s="1"/>
  <c r="E465" i="2" a="1"/>
  <c r="E465" i="2" s="1"/>
  <c r="E463" i="2" a="1"/>
  <c r="E463" i="2" s="1"/>
  <c r="E958" i="2" a="1"/>
  <c r="E958" i="2" s="1"/>
  <c r="E964" i="2" a="1"/>
  <c r="E964" i="2" s="1"/>
  <c r="E455" i="2" a="1"/>
  <c r="E455" i="2" s="1"/>
  <c r="E450" i="2" a="1"/>
  <c r="E450" i="2" s="1"/>
  <c r="E950" i="2" a="1"/>
  <c r="E950" i="2" s="1"/>
  <c r="E956" i="2" a="1"/>
  <c r="E956" i="2" s="1"/>
  <c r="R8" i="3"/>
  <c r="E766" i="3" a="1"/>
  <c r="E766" i="3" s="1"/>
  <c r="S8" i="3"/>
  <c r="T8" i="3"/>
  <c r="Q8" i="3"/>
  <c r="G8" i="3"/>
  <c r="E93" i="3" a="1"/>
  <c r="E93" i="3" s="1"/>
  <c r="E608" i="3" a="1"/>
  <c r="E608" i="3" s="1"/>
  <c r="E555" i="3" a="1"/>
  <c r="E555" i="3" s="1"/>
  <c r="E453" i="3" a="1"/>
  <c r="E453" i="3" s="1"/>
  <c r="E919" i="3" a="1"/>
  <c r="E919" i="3" s="1"/>
  <c r="E129" i="3" a="1"/>
  <c r="E129" i="3" s="1"/>
  <c r="E451" i="3" a="1"/>
  <c r="E451" i="3" s="1"/>
  <c r="E503" i="3" a="1"/>
  <c r="E503" i="3" s="1"/>
  <c r="E765" i="3" a="1"/>
  <c r="E765" i="3" s="1"/>
  <c r="E831" i="3" a="1"/>
  <c r="E831" i="3" s="1"/>
  <c r="E620" i="3" a="1"/>
  <c r="E620" i="3" s="1"/>
  <c r="E407" i="3" a="1"/>
  <c r="E407" i="3" s="1"/>
  <c r="E240" i="3" a="1"/>
  <c r="E240" i="3" s="1"/>
  <c r="E400" i="3" a="1"/>
  <c r="E400" i="3" s="1"/>
  <c r="E57" i="3" a="1"/>
  <c r="E57" i="3" s="1"/>
  <c r="E341" i="3" a="1"/>
  <c r="E341" i="3" s="1"/>
  <c r="E1227" i="3" a="1"/>
  <c r="E1227" i="3" s="1"/>
  <c r="R6" i="3"/>
  <c r="T6" i="3"/>
  <c r="G6" i="3"/>
  <c r="S6" i="3"/>
  <c r="E7" i="3" a="1"/>
  <c r="E7" i="3" s="1"/>
  <c r="Q6" i="3"/>
  <c r="E19" i="3" a="1"/>
  <c r="E19" i="3" s="1"/>
  <c r="E271" i="3" a="1"/>
  <c r="E271" i="3" s="1"/>
  <c r="E651" i="3" a="1"/>
  <c r="E651" i="3" s="1"/>
  <c r="E4941" i="2" a="1"/>
  <c r="E4941" i="2" s="1"/>
  <c r="E4187" i="2" a="1"/>
  <c r="E4187" i="2" s="1"/>
  <c r="E3444" i="2" a="1"/>
  <c r="E3444" i="2" s="1"/>
  <c r="E133" i="2" a="1"/>
  <c r="E133" i="2" s="1"/>
  <c r="E2701" i="2" a="1"/>
  <c r="E2701" i="2" s="1"/>
  <c r="E2460" i="2" a="1"/>
  <c r="E2460" i="2" s="1"/>
  <c r="E1723" i="2" a="1"/>
  <c r="E1723" i="2" s="1"/>
  <c r="E1216" i="2" a="1"/>
  <c r="E1216" i="2" s="1"/>
  <c r="E1222" i="2" a="1"/>
  <c r="E1222" i="2" s="1"/>
  <c r="E4684" i="2" a="1"/>
  <c r="E4684" i="2" s="1"/>
  <c r="E3934" i="2" a="1"/>
  <c r="E3934" i="2" s="1"/>
  <c r="E3931" i="2" a="1"/>
  <c r="E3931" i="2" s="1"/>
  <c r="E3205" i="2" a="1"/>
  <c r="E3205" i="2" s="1"/>
  <c r="E5687" i="2" a="1"/>
  <c r="E5687" i="2" s="1"/>
  <c r="E2216" i="2" a="1"/>
  <c r="E2216" i="2" s="1"/>
  <c r="E2201" i="2" a="1"/>
  <c r="E2201" i="2" s="1"/>
  <c r="E1470" i="2" a="1"/>
  <c r="E1470" i="2" s="1"/>
  <c r="E971" i="2" a="1"/>
  <c r="E971" i="2" s="1"/>
  <c r="E986" i="2" a="1"/>
  <c r="E986" i="2" s="1"/>
  <c r="E5431" i="2" a="1"/>
  <c r="E5431" i="2" s="1"/>
  <c r="E4445" i="2" a="1"/>
  <c r="E4445" i="2" s="1"/>
  <c r="E3691" i="2" a="1"/>
  <c r="E3691" i="2" s="1"/>
  <c r="E2955" i="2" a="1"/>
  <c r="E2955" i="2" s="1"/>
  <c r="E736" i="2" a="1"/>
  <c r="E736" i="2" s="1"/>
  <c r="E5184" i="2" a="1"/>
  <c r="E5184" i="2" s="1"/>
  <c r="E1951" i="2" a="1"/>
  <c r="E1951" i="2" s="1"/>
  <c r="B156" i="52"/>
  <c r="B146" i="52"/>
  <c r="E607" i="3" a="1"/>
  <c r="E607" i="3" s="1"/>
  <c r="E1032" i="3" a="1"/>
  <c r="E1032" i="3" s="1"/>
  <c r="E621" i="3" a="1"/>
  <c r="E621" i="3" s="1"/>
  <c r="E449" i="3" a="1"/>
  <c r="E449" i="3" s="1"/>
  <c r="E1025" i="3" a="1"/>
  <c r="E1025" i="3" s="1"/>
  <c r="E1141" i="3" a="1"/>
  <c r="E1141" i="3" s="1"/>
  <c r="E671" i="3" a="1"/>
  <c r="E671" i="3" s="1"/>
  <c r="E1130" i="3" a="1"/>
  <c r="E1130" i="3" s="1"/>
  <c r="E409" i="3" a="1"/>
  <c r="E409" i="3" s="1"/>
  <c r="E975" i="3" a="1"/>
  <c r="E975" i="3" s="1"/>
  <c r="E1037" i="3" a="1"/>
  <c r="E1037" i="3" s="1"/>
  <c r="E568" i="3" a="1"/>
  <c r="E568" i="3" s="1"/>
  <c r="E141" i="3" a="1"/>
  <c r="E141" i="3" s="1"/>
  <c r="E974" i="3" a="1"/>
  <c r="E974" i="3" s="1"/>
  <c r="E349" i="3" a="1"/>
  <c r="E349" i="3" s="1"/>
  <c r="E502" i="3" a="1"/>
  <c r="E502" i="3" s="1"/>
  <c r="E1121" i="3" a="1"/>
  <c r="E1121" i="3" s="1"/>
  <c r="E950" i="3" a="1"/>
  <c r="E950" i="3" s="1"/>
  <c r="E585" i="3" a="1"/>
  <c r="E585" i="3" s="1"/>
  <c r="E90" i="3" a="1"/>
  <c r="E90" i="3" s="1"/>
  <c r="E1117" i="3" a="1"/>
  <c r="E1117" i="3" s="1"/>
  <c r="E1018" i="3" a="1"/>
  <c r="E1018" i="3" s="1"/>
  <c r="E918" i="3" a="1"/>
  <c r="E918" i="3" s="1"/>
  <c r="E650" i="3" a="1"/>
  <c r="E650" i="3" s="1"/>
  <c r="E1082" i="3" a="1"/>
  <c r="E1082" i="3" s="1"/>
  <c r="E646" i="3" a="1"/>
  <c r="E646" i="3" s="1"/>
  <c r="E382" i="3" a="1"/>
  <c r="E382" i="3" s="1"/>
  <c r="E226" i="3" a="1"/>
  <c r="E226" i="3" s="1"/>
  <c r="E548" i="3" a="1"/>
  <c r="E548" i="3" s="1"/>
  <c r="E71" i="3" a="1"/>
  <c r="E71" i="3" s="1"/>
  <c r="E1074" i="3" a="1"/>
  <c r="E1074" i="3" s="1"/>
  <c r="E612" i="3" a="1"/>
  <c r="E612" i="3" s="1"/>
  <c r="E431" i="3" a="1"/>
  <c r="E431" i="3" s="1"/>
  <c r="E1174" i="3" a="1"/>
  <c r="E1174" i="3" s="1"/>
  <c r="E1005" i="3" a="1"/>
  <c r="E1005" i="3" s="1"/>
  <c r="E539" i="3" a="1"/>
  <c r="E539" i="3" s="1"/>
  <c r="E481" i="3" a="1"/>
  <c r="E481" i="3" s="1"/>
  <c r="E209" i="3" a="1"/>
  <c r="E209" i="3" s="1"/>
  <c r="E706" i="3" a="1"/>
  <c r="E706" i="3" s="1"/>
  <c r="E404" i="3" a="1"/>
  <c r="E404" i="3" s="1"/>
  <c r="E705" i="3" a="1"/>
  <c r="E705" i="3" s="1"/>
  <c r="E570" i="3" a="1"/>
  <c r="E570" i="3" s="1"/>
  <c r="E422" i="3" a="1"/>
  <c r="E422" i="3" s="1"/>
  <c r="E768" i="3" a="1"/>
  <c r="E768" i="3" s="1"/>
  <c r="E401" i="3" a="1"/>
  <c r="E401" i="3" s="1"/>
  <c r="E101" i="3" a="1"/>
  <c r="E101" i="3" s="1"/>
  <c r="E33" i="3" a="1"/>
  <c r="E33" i="3" s="1"/>
  <c r="E541" i="3" a="1"/>
  <c r="E541" i="3" s="1"/>
  <c r="E492" i="3" a="1"/>
  <c r="E492" i="3" s="1"/>
  <c r="E859" i="3" a="1"/>
  <c r="E859" i="3" s="1"/>
  <c r="E342" i="3" a="1"/>
  <c r="E342" i="3" s="1"/>
  <c r="E1388" i="2" a="1"/>
  <c r="E1388" i="2" s="1"/>
  <c r="E4348" i="2" a="1"/>
  <c r="E4348" i="2" s="1"/>
  <c r="E3613" i="2" a="1"/>
  <c r="E3613" i="2" s="1"/>
  <c r="E2878" i="2" a="1"/>
  <c r="E2878" i="2" s="1"/>
  <c r="E2124" i="2" a="1"/>
  <c r="E2124" i="2" s="1"/>
  <c r="E5347" i="2" a="1"/>
  <c r="E5347" i="2" s="1"/>
  <c r="E5351" i="2" a="1"/>
  <c r="E5351" i="2" s="1"/>
  <c r="E4938" i="2" a="1"/>
  <c r="E4938" i="2" s="1"/>
  <c r="E4194" i="2" a="1"/>
  <c r="E4194" i="2" s="1"/>
  <c r="E3441" i="2" a="1"/>
  <c r="E3441" i="2" s="1"/>
  <c r="E2692" i="2" a="1"/>
  <c r="E2692" i="2" s="1"/>
  <c r="E2698" i="2" a="1"/>
  <c r="E2698" i="2" s="1"/>
  <c r="E5099" i="2" a="1"/>
  <c r="E5099" i="2" s="1"/>
  <c r="E2449" i="2" a="1"/>
  <c r="E2449" i="2" s="1"/>
  <c r="E1722" i="2" a="1"/>
  <c r="E1722" i="2" s="1"/>
  <c r="E1720" i="2" a="1"/>
  <c r="E1720" i="2" s="1"/>
  <c r="E1224" i="2" a="1"/>
  <c r="E1224" i="2" s="1"/>
  <c r="E4694" i="2" a="1"/>
  <c r="E4694" i="2" s="1"/>
  <c r="E3930" i="2" a="1"/>
  <c r="E3930" i="2" s="1"/>
  <c r="E3938" i="2" a="1"/>
  <c r="E3938" i="2" s="1"/>
  <c r="E3189" i="2" a="1"/>
  <c r="E3189" i="2" s="1"/>
  <c r="E5677" i="2" a="1"/>
  <c r="E5677" i="2" s="1"/>
  <c r="E2209" i="2" a="1"/>
  <c r="E2209" i="2" s="1"/>
  <c r="E2208" i="2" a="1"/>
  <c r="E2208" i="2" s="1"/>
  <c r="E1475" i="2" a="1"/>
  <c r="E1475" i="2" s="1"/>
  <c r="E983" i="2" a="1"/>
  <c r="E983" i="2" s="1"/>
  <c r="E979" i="2" a="1"/>
  <c r="E979" i="2" s="1"/>
  <c r="E5429" i="2" a="1"/>
  <c r="E5429" i="2" s="1"/>
  <c r="E217" i="2" a="1"/>
  <c r="E217" i="2" s="1"/>
  <c r="E4431" i="2" a="1"/>
  <c r="E4431" i="2" s="1"/>
  <c r="E3698" i="2" a="1"/>
  <c r="E3698" i="2" s="1"/>
  <c r="E2946" i="2" a="1"/>
  <c r="E2946" i="2" s="1"/>
  <c r="E2370" i="2" a="1"/>
  <c r="E2370" i="2" s="1"/>
  <c r="E1630" i="2" a="1"/>
  <c r="E1630" i="2" s="1"/>
  <c r="E727" i="2" a="1"/>
  <c r="E727" i="2" s="1"/>
  <c r="E651" i="2" a="1"/>
  <c r="E651" i="2" s="1"/>
  <c r="E4594" i="2" a="1"/>
  <c r="E4594" i="2" s="1"/>
  <c r="E3862" i="2" a="1"/>
  <c r="E3862" i="2" s="1"/>
  <c r="E3107" i="2" a="1"/>
  <c r="E3107" i="2" s="1"/>
  <c r="E5183" i="2" a="1"/>
  <c r="E5183" i="2" s="1"/>
  <c r="E1142" i="2" a="1"/>
  <c r="E1142" i="2" s="1"/>
  <c r="E1955" i="2" a="1"/>
  <c r="E1955" i="2" s="1"/>
  <c r="E345" i="3" a="1"/>
  <c r="E345" i="3" s="1"/>
  <c r="E358" i="3" a="1"/>
  <c r="E358" i="3" s="1"/>
  <c r="Q12" i="3"/>
  <c r="E253" i="3" a="1"/>
  <c r="E253" i="3" s="1"/>
  <c r="E217" i="3" a="1"/>
  <c r="E217" i="3" s="1"/>
  <c r="E181" i="3" a="1"/>
  <c r="E181" i="3" s="1"/>
  <c r="E145" i="3" a="1"/>
  <c r="E145" i="3" s="1"/>
  <c r="E1043" i="3" a="1"/>
  <c r="E1043" i="3" s="1"/>
  <c r="E730" i="3" a="1"/>
  <c r="E730" i="3" s="1"/>
  <c r="E109" i="3" a="1"/>
  <c r="E109" i="3" s="1"/>
  <c r="E205" i="3" a="1"/>
  <c r="E205" i="3" s="1"/>
  <c r="T12" i="3"/>
  <c r="E241" i="3" a="1"/>
  <c r="E241" i="3" s="1"/>
  <c r="E133" i="3" a="1"/>
  <c r="E133" i="3" s="1"/>
  <c r="E469" i="3" a="1"/>
  <c r="E469" i="3" s="1"/>
  <c r="E277" i="3" a="1"/>
  <c r="E277" i="3" s="1"/>
  <c r="E1198" i="3" a="1"/>
  <c r="E1198" i="3" s="1"/>
  <c r="E989" i="3" a="1"/>
  <c r="E989" i="3" s="1"/>
  <c r="E169" i="3" a="1"/>
  <c r="E169" i="3" s="1"/>
  <c r="E97" i="3" a="1"/>
  <c r="E97" i="3" s="1"/>
  <c r="G12" i="3"/>
  <c r="R12" i="3"/>
  <c r="E61" i="3" a="1"/>
  <c r="E61" i="3" s="1"/>
  <c r="S12" i="3"/>
  <c r="E37" i="3" a="1"/>
  <c r="E37" i="3" s="1"/>
  <c r="L12" i="3" s="1" a="1"/>
  <c r="L12" i="3" s="1"/>
  <c r="E279" i="3" a="1"/>
  <c r="E279" i="3" s="1"/>
  <c r="E243" i="3" a="1"/>
  <c r="E243" i="3" s="1"/>
  <c r="E207" i="3" a="1"/>
  <c r="E207" i="3" s="1"/>
  <c r="E171" i="3" a="1"/>
  <c r="E171" i="3" s="1"/>
  <c r="E135" i="3" a="1"/>
  <c r="E135" i="3" s="1"/>
  <c r="E99" i="3" a="1"/>
  <c r="E99" i="3" s="1"/>
  <c r="E687" i="3" a="1"/>
  <c r="E687" i="3" s="1"/>
  <c r="E528" i="3" a="1"/>
  <c r="E528" i="3" s="1"/>
  <c r="T2" i="3"/>
  <c r="E633" i="3" a="1"/>
  <c r="E633" i="3" s="1"/>
  <c r="E374" i="3" a="1"/>
  <c r="E374" i="3" s="1"/>
  <c r="R2" i="3"/>
  <c r="S2" i="3"/>
  <c r="Q2" i="3"/>
  <c r="E50" i="3" a="1"/>
  <c r="E50" i="3" s="1"/>
  <c r="L13" i="3" s="1" a="1"/>
  <c r="L13" i="3" s="1"/>
  <c r="E419" i="3" a="1"/>
  <c r="E419" i="3" s="1"/>
  <c r="E841" i="3" a="1"/>
  <c r="E841" i="3" s="1"/>
  <c r="E420" i="3" a="1"/>
  <c r="E420" i="3" s="1"/>
  <c r="E4358" i="2" a="1"/>
  <c r="E4358" i="2" s="1"/>
  <c r="E3606" i="2" a="1"/>
  <c r="E3606" i="2" s="1"/>
  <c r="E2864" i="2" a="1"/>
  <c r="E2864" i="2" s="1"/>
  <c r="E2128" i="2" a="1"/>
  <c r="E2128" i="2" s="1"/>
  <c r="E5354" i="2" a="1"/>
  <c r="E5354" i="2" s="1"/>
  <c r="E4936" i="2" a="1"/>
  <c r="E4936" i="2" s="1"/>
  <c r="E4198" i="2" a="1"/>
  <c r="E4198" i="2" s="1"/>
  <c r="E3448" i="2" a="1"/>
  <c r="E3448" i="2" s="1"/>
  <c r="E2705" i="2" a="1"/>
  <c r="E2705" i="2" s="1"/>
  <c r="E2711" i="2" a="1"/>
  <c r="E2711" i="2" s="1"/>
  <c r="E5104" i="2" a="1"/>
  <c r="E5104" i="2" s="1"/>
  <c r="E2453" i="2" a="1"/>
  <c r="E2453" i="2" s="1"/>
  <c r="E1707" i="2" a="1"/>
  <c r="E1707" i="2" s="1"/>
  <c r="E1717" i="2" a="1"/>
  <c r="E1717" i="2" s="1"/>
  <c r="E1232" i="2" a="1"/>
  <c r="E1232" i="2" s="1"/>
  <c r="E229" i="2" a="1"/>
  <c r="E229" i="2" s="1"/>
  <c r="E4688" i="2" a="1"/>
  <c r="E4688" i="2" s="1"/>
  <c r="E3940" i="2" a="1"/>
  <c r="E3940" i="2" s="1"/>
  <c r="E3949" i="2" a="1"/>
  <c r="E3949" i="2" s="1"/>
  <c r="E3202" i="2" a="1"/>
  <c r="E3202" i="2" s="1"/>
  <c r="E5689" i="2" a="1"/>
  <c r="E5689" i="2" s="1"/>
  <c r="E2202" i="2" a="1"/>
  <c r="E2202" i="2" s="1"/>
  <c r="E2212" i="2" a="1"/>
  <c r="E2212" i="2" s="1"/>
  <c r="E1479" i="2" a="1"/>
  <c r="E1479" i="2" s="1"/>
  <c r="E967" i="2" a="1"/>
  <c r="E967" i="2" s="1"/>
  <c r="E970" i="2" a="1"/>
  <c r="E970" i="2" s="1"/>
  <c r="E5425" i="2" a="1"/>
  <c r="E5425" i="2" s="1"/>
  <c r="E4446" i="2" a="1"/>
  <c r="E4446" i="2" s="1"/>
  <c r="E4443" i="2" a="1"/>
  <c r="E4443" i="2" s="1"/>
  <c r="E3684" i="2" a="1"/>
  <c r="E3684" i="2" s="1"/>
  <c r="E2940" i="2" a="1"/>
  <c r="E2940" i="2" s="1"/>
  <c r="E117" i="2" a="1"/>
  <c r="E117" i="2" s="1"/>
  <c r="E1639" i="2" a="1"/>
  <c r="E1639" i="2" s="1"/>
  <c r="E639" i="2" a="1"/>
  <c r="E639" i="2" s="1"/>
  <c r="E638" i="2" a="1"/>
  <c r="E638" i="2" s="1"/>
  <c r="E4604" i="2" a="1"/>
  <c r="E4604" i="2" s="1"/>
  <c r="E3858" i="2" a="1"/>
  <c r="E3858" i="2" s="1"/>
  <c r="E3117" i="2" a="1"/>
  <c r="E3117" i="2" s="1"/>
  <c r="E5187" i="2" a="1"/>
  <c r="E5187" i="2" s="1"/>
  <c r="E57" i="2" a="1"/>
  <c r="E57" i="2" s="1"/>
  <c r="E1959" i="2" a="1"/>
  <c r="E1959" i="2" s="1"/>
  <c r="E1076" i="3" a="1"/>
  <c r="E1076" i="3" s="1"/>
  <c r="E1194" i="3" a="1"/>
  <c r="E1194" i="3" s="1"/>
  <c r="E414" i="3" a="1"/>
  <c r="E414" i="3" s="1"/>
  <c r="E779" i="3" a="1"/>
  <c r="E779" i="3" s="1"/>
  <c r="E619" i="3" a="1"/>
  <c r="E619" i="3" s="1"/>
  <c r="E870" i="3" a="1"/>
  <c r="E870" i="3" s="1"/>
  <c r="E413" i="3" a="1"/>
  <c r="E413" i="3" s="1"/>
  <c r="E972" i="3" a="1"/>
  <c r="E972" i="3" s="1"/>
  <c r="E658" i="3" a="1"/>
  <c r="E658" i="3" s="1"/>
  <c r="E828" i="3" a="1"/>
  <c r="E828" i="3" s="1"/>
  <c r="E673" i="3" a="1"/>
  <c r="E673" i="3" s="1"/>
  <c r="E1078" i="3" a="1"/>
  <c r="E1078" i="3" s="1"/>
  <c r="E360" i="3" a="1"/>
  <c r="E360" i="3" s="1"/>
  <c r="E933" i="3" a="1"/>
  <c r="E933" i="3" s="1"/>
  <c r="E932" i="3" a="1"/>
  <c r="E932" i="3" s="1"/>
  <c r="E1089" i="3" a="1"/>
  <c r="E1089" i="3" s="1"/>
  <c r="E1120" i="3" a="1"/>
  <c r="E1120" i="3" s="1"/>
  <c r="E493" i="3" a="1"/>
  <c r="E493" i="3" s="1"/>
  <c r="E1015" i="3" a="1"/>
  <c r="E1015" i="3" s="1"/>
  <c r="E197" i="3" a="1"/>
  <c r="E197" i="3" s="1"/>
  <c r="E121" i="3" a="1"/>
  <c r="E121" i="3" s="1"/>
  <c r="E1080" i="3" a="1"/>
  <c r="E1080" i="3" s="1"/>
  <c r="E552" i="3" a="1"/>
  <c r="E552" i="3" s="1"/>
  <c r="E380" i="3" a="1"/>
  <c r="E380" i="3" s="1"/>
  <c r="E515" i="3" a="1"/>
  <c r="E515" i="3" s="1"/>
  <c r="E811" i="3" a="1"/>
  <c r="E811" i="3" s="1"/>
  <c r="E613" i="3" a="1"/>
  <c r="E613" i="3" s="1"/>
  <c r="E1172" i="3" a="1"/>
  <c r="E1172" i="3" s="1"/>
  <c r="E971" i="3" a="1"/>
  <c r="E971" i="3" s="1"/>
  <c r="E125" i="3" a="1"/>
  <c r="E125" i="3" s="1"/>
  <c r="E460" i="3" a="1"/>
  <c r="E460" i="3" s="1"/>
  <c r="E902" i="3" a="1"/>
  <c r="E902" i="3" s="1"/>
  <c r="E269" i="3" a="1"/>
  <c r="E269" i="3" s="1"/>
  <c r="E668" i="3" a="1"/>
  <c r="E668" i="3" s="1"/>
  <c r="E770" i="3" a="1"/>
  <c r="E770" i="3" s="1"/>
  <c r="E300" i="3" a="1"/>
  <c r="E300" i="3" s="1"/>
  <c r="E366" i="3" a="1"/>
  <c r="E366" i="3" s="1"/>
  <c r="E285" i="3" a="1"/>
  <c r="E285" i="3" s="1"/>
  <c r="E389" i="3" a="1"/>
  <c r="E389" i="3" s="1"/>
  <c r="E23" i="3" a="1"/>
  <c r="E23" i="3" s="1"/>
  <c r="E36" i="3" a="1"/>
  <c r="E36" i="3" s="1"/>
  <c r="E9" i="3" a="1"/>
  <c r="E9" i="3" s="1"/>
  <c r="E4349" i="2" a="1"/>
  <c r="E4349" i="2" s="1"/>
  <c r="E3610" i="2" a="1"/>
  <c r="E3610" i="2" s="1"/>
  <c r="E2859" i="2" a="1"/>
  <c r="E2859" i="2" s="1"/>
  <c r="E2121" i="2" a="1"/>
  <c r="E2121" i="2" s="1"/>
  <c r="E1395" i="2" a="1"/>
  <c r="E1395" i="2" s="1"/>
  <c r="E5359" i="2" a="1"/>
  <c r="E5359" i="2" s="1"/>
  <c r="E4928" i="2" a="1"/>
  <c r="E4928" i="2" s="1"/>
  <c r="E4939" i="2" a="1"/>
  <c r="E4939" i="2" s="1"/>
  <c r="E4180" i="2" a="1"/>
  <c r="E4180" i="2" s="1"/>
  <c r="E3452" i="2" a="1"/>
  <c r="E3452" i="2" s="1"/>
  <c r="E2699" i="2" a="1"/>
  <c r="E2699" i="2" s="1"/>
  <c r="E2695" i="2" a="1"/>
  <c r="E2695" i="2" s="1"/>
  <c r="E61" i="2" a="1"/>
  <c r="E61" i="2" s="1"/>
  <c r="E5105" i="2" a="1"/>
  <c r="E5105" i="2" s="1"/>
  <c r="E2461" i="2" a="1"/>
  <c r="E2461" i="2" s="1"/>
  <c r="E1713" i="2" a="1"/>
  <c r="E1713" i="2" s="1"/>
  <c r="E1714" i="2" a="1"/>
  <c r="E1714" i="2" s="1"/>
  <c r="E1228" i="2" a="1"/>
  <c r="E1228" i="2" s="1"/>
  <c r="E4680" i="2" a="1"/>
  <c r="E4680" i="2" s="1"/>
  <c r="E4677" i="2" a="1"/>
  <c r="E4677" i="2" s="1"/>
  <c r="E3945" i="2" a="1"/>
  <c r="E3945" i="2" s="1"/>
  <c r="E3186" i="2" a="1"/>
  <c r="E3186" i="2" s="1"/>
  <c r="E5692" i="2" a="1"/>
  <c r="E5692" i="2" s="1"/>
  <c r="E2213" i="2" a="1"/>
  <c r="E2213" i="2" s="1"/>
  <c r="E1476" i="2" a="1"/>
  <c r="E1476" i="2" s="1"/>
  <c r="E1465" i="2" a="1"/>
  <c r="E1465" i="2" s="1"/>
  <c r="E980" i="2" a="1"/>
  <c r="E980" i="2" s="1"/>
  <c r="E5426" i="2" a="1"/>
  <c r="E5426" i="2" s="1"/>
  <c r="E4427" i="2" a="1"/>
  <c r="E4427" i="2" s="1"/>
  <c r="E3695" i="2" a="1"/>
  <c r="E3695" i="2" s="1"/>
  <c r="E2953" i="2" a="1"/>
  <c r="E2953" i="2" s="1"/>
  <c r="E2371" i="2" a="1"/>
  <c r="E2371" i="2" s="1"/>
  <c r="E1626" i="2" a="1"/>
  <c r="E1626" i="2" s="1"/>
  <c r="E724" i="2" a="1"/>
  <c r="E724" i="2" s="1"/>
  <c r="E636" i="2" a="1"/>
  <c r="E636" i="2" s="1"/>
  <c r="E648" i="2" a="1"/>
  <c r="E648" i="2" s="1"/>
  <c r="E4606" i="2" a="1"/>
  <c r="E4606" i="2" s="1"/>
  <c r="E3850" i="2" a="1"/>
  <c r="E3850" i="2" s="1"/>
  <c r="E3114" i="2" a="1"/>
  <c r="E3114" i="2" s="1"/>
  <c r="E5177" i="2" a="1"/>
  <c r="E5177" i="2" s="1"/>
  <c r="E1963" i="2" a="1"/>
  <c r="E1963" i="2" s="1"/>
  <c r="E1077" i="3" a="1"/>
  <c r="E1077" i="3" s="1"/>
  <c r="E296" i="3" a="1"/>
  <c r="E296" i="3" s="1"/>
  <c r="E189" i="3" a="1"/>
  <c r="E189" i="3" s="1"/>
  <c r="E661" i="3" a="1"/>
  <c r="E661" i="3" s="1"/>
  <c r="E165" i="3" a="1"/>
  <c r="E165" i="3" s="1"/>
  <c r="E922" i="3" a="1"/>
  <c r="E922" i="3" s="1"/>
  <c r="E307" i="3" a="1"/>
  <c r="E307" i="3" s="1"/>
  <c r="E880" i="3" a="1"/>
  <c r="E880" i="3" s="1"/>
  <c r="E830" i="3" a="1"/>
  <c r="E830" i="3" s="1"/>
  <c r="E213" i="3" a="1"/>
  <c r="E213" i="3" s="1"/>
  <c r="E252" i="3" a="1"/>
  <c r="E252" i="3" s="1"/>
  <c r="E921" i="3" a="1"/>
  <c r="E921" i="3" s="1"/>
  <c r="E981" i="3" a="1"/>
  <c r="E981" i="3" s="1"/>
  <c r="E356" i="3" a="1"/>
  <c r="E356" i="3" s="1"/>
  <c r="E263" i="3" a="1"/>
  <c r="E263" i="3" s="1"/>
  <c r="E669" i="3" a="1"/>
  <c r="E669" i="3" s="1"/>
  <c r="E35" i="3" a="1"/>
  <c r="E35" i="3" s="1"/>
  <c r="R7" i="3"/>
  <c r="S7" i="3"/>
  <c r="E967" i="3" a="1"/>
  <c r="E967" i="3" s="1"/>
  <c r="E1177" i="3" a="1"/>
  <c r="E1177" i="3" s="1"/>
  <c r="G7" i="3"/>
  <c r="Q7" i="3"/>
  <c r="T7" i="3"/>
  <c r="E605" i="3" a="1"/>
  <c r="E605" i="3" s="1"/>
  <c r="E917" i="3" a="1"/>
  <c r="E917" i="3" s="1"/>
  <c r="E4944" i="2" a="1"/>
  <c r="E4944" i="2" s="1"/>
  <c r="E4181" i="2" a="1"/>
  <c r="E4181" i="2" s="1"/>
  <c r="E3442" i="2" a="1"/>
  <c r="E3442" i="2" s="1"/>
  <c r="E2709" i="2" a="1"/>
  <c r="E2709" i="2" s="1"/>
  <c r="E2708" i="2" a="1"/>
  <c r="E2708" i="2" s="1"/>
  <c r="E121" i="2" a="1"/>
  <c r="E121" i="2" s="1"/>
  <c r="E2445" i="2" a="1"/>
  <c r="E2445" i="2" s="1"/>
  <c r="E1718" i="2" a="1"/>
  <c r="E1718" i="2" s="1"/>
  <c r="E1711" i="2" a="1"/>
  <c r="E1711" i="2" s="1"/>
  <c r="E1217" i="2" a="1"/>
  <c r="E1217" i="2" s="1"/>
  <c r="E4691" i="2" a="1"/>
  <c r="E4691" i="2" s="1"/>
  <c r="E4687" i="2" a="1"/>
  <c r="E4687" i="2" s="1"/>
  <c r="E3936" i="2" a="1"/>
  <c r="E3936" i="2" s="1"/>
  <c r="E3199" i="2" a="1"/>
  <c r="E3199" i="2" s="1"/>
  <c r="E5691" i="2" a="1"/>
  <c r="E5691" i="2" s="1"/>
  <c r="E2206" i="2" a="1"/>
  <c r="E2206" i="2" s="1"/>
  <c r="E1463" i="2" a="1"/>
  <c r="E1463" i="2" s="1"/>
  <c r="E1462" i="2" a="1"/>
  <c r="E1462" i="2" s="1"/>
  <c r="E968" i="2" a="1"/>
  <c r="E968" i="2" s="1"/>
  <c r="E5427" i="2" a="1"/>
  <c r="E5427" i="2" s="1"/>
  <c r="E4442" i="2" a="1"/>
  <c r="E4442" i="2" s="1"/>
  <c r="E3687" i="2" a="1"/>
  <c r="E3687" i="2" s="1"/>
  <c r="E3702" i="2" a="1"/>
  <c r="E3702" i="2" s="1"/>
  <c r="E2957" i="2" a="1"/>
  <c r="E2957" i="2" s="1"/>
  <c r="E737" i="2" a="1"/>
  <c r="E737" i="2" s="1"/>
  <c r="E5182" i="2" a="1"/>
  <c r="E5182" i="2" s="1"/>
  <c r="E1956" i="2" a="1"/>
  <c r="E1956" i="2" s="1"/>
  <c r="T13" i="2"/>
  <c r="S13" i="2"/>
  <c r="R13" i="2"/>
  <c r="Q13" i="2"/>
  <c r="G13" i="2"/>
  <c r="E891" i="2" a="1"/>
  <c r="E891" i="2" s="1"/>
  <c r="E387" i="2" a="1"/>
  <c r="E387" i="2" s="1"/>
  <c r="E394" i="2" a="1"/>
  <c r="E394" i="2" s="1"/>
  <c r="E1134" i="2" a="1"/>
  <c r="E1134" i="2" s="1"/>
  <c r="E1135" i="2" a="1"/>
  <c r="E1135" i="2" s="1"/>
  <c r="E3120" i="2" a="1"/>
  <c r="E3120" i="2" s="1"/>
  <c r="E3853" i="2" a="1"/>
  <c r="E3853" i="2" s="1"/>
  <c r="E3851" i="2" a="1"/>
  <c r="E3851" i="2" s="1"/>
  <c r="E4597" i="2" a="1"/>
  <c r="E4597" i="2" s="1"/>
  <c r="E4595" i="2" a="1"/>
  <c r="E4595" i="2" s="1"/>
  <c r="E644" i="2" a="1"/>
  <c r="E644" i="2" s="1"/>
  <c r="E652" i="2" a="1"/>
  <c r="E652" i="2" s="1"/>
  <c r="E1641" i="2" a="1"/>
  <c r="E1641" i="2" s="1"/>
  <c r="E1625" i="2" a="1"/>
  <c r="E1625" i="2" s="1"/>
  <c r="E2380" i="2" a="1"/>
  <c r="E2380" i="2" s="1"/>
  <c r="E5098" i="2" a="1"/>
  <c r="E5098" i="2" s="1"/>
  <c r="E5346" i="2" a="1"/>
  <c r="E5346" i="2" s="1"/>
  <c r="E5360" i="2" a="1"/>
  <c r="E5360" i="2" s="1"/>
  <c r="E1384" i="2" a="1"/>
  <c r="E1384" i="2" s="1"/>
  <c r="E2114" i="2" a="1"/>
  <c r="E2114" i="2" s="1"/>
  <c r="E2133" i="2" a="1"/>
  <c r="E2133" i="2" s="1"/>
  <c r="E2867" i="2" a="1"/>
  <c r="E2867" i="2" s="1"/>
  <c r="E2871" i="2" a="1"/>
  <c r="E2871" i="2" s="1"/>
  <c r="E3618" i="2" a="1"/>
  <c r="E3618" i="2" s="1"/>
  <c r="E3616" i="2" a="1"/>
  <c r="E3616" i="2" s="1"/>
  <c r="E4356" i="2" a="1"/>
  <c r="E4356" i="2" s="1"/>
  <c r="E1400" i="2" a="1"/>
  <c r="E1400" i="2" s="1"/>
  <c r="E1868" i="2" a="1"/>
  <c r="E1868" i="2" s="1"/>
  <c r="E1883" i="2" a="1"/>
  <c r="E1883" i="2" s="1"/>
  <c r="E2630" i="2" a="1"/>
  <c r="E2630" i="2" s="1"/>
  <c r="E2617" i="2" a="1"/>
  <c r="E2617" i="2" s="1"/>
  <c r="E3371" i="2" a="1"/>
  <c r="E3371" i="2" s="1"/>
  <c r="E3356" i="2" a="1"/>
  <c r="E3356" i="2" s="1"/>
  <c r="E4114" i="2" a="1"/>
  <c r="E4114" i="2" s="1"/>
  <c r="E4862" i="2" a="1"/>
  <c r="E4862" i="2" s="1"/>
  <c r="E5602" i="2" a="1"/>
  <c r="E5602" i="2" s="1"/>
  <c r="E902" i="2" a="1"/>
  <c r="E902" i="2" s="1"/>
  <c r="E404" i="2" a="1"/>
  <c r="E404" i="2" s="1"/>
  <c r="E391" i="2" a="1"/>
  <c r="E391" i="2" s="1"/>
  <c r="E9" i="2" a="1"/>
  <c r="E9" i="2" s="1"/>
  <c r="L13" i="2" s="1" a="1"/>
  <c r="L13" i="2" s="1"/>
  <c r="E898" i="2" a="1"/>
  <c r="E898" i="2" s="1"/>
  <c r="E401" i="2" a="1"/>
  <c r="E401" i="2" s="1"/>
  <c r="E388" i="2" a="1"/>
  <c r="E388" i="2" s="1"/>
  <c r="E887" i="2" a="1"/>
  <c r="E887" i="2" s="1"/>
  <c r="E398" i="2" a="1"/>
  <c r="E398" i="2" s="1"/>
  <c r="E21" i="2" a="1"/>
  <c r="E21" i="2" s="1"/>
  <c r="E1145" i="2" a="1"/>
  <c r="E1145" i="2" s="1"/>
  <c r="E3106" i="2" a="1"/>
  <c r="E3106" i="2" s="1"/>
  <c r="E3113" i="2" a="1"/>
  <c r="E3113" i="2" s="1"/>
  <c r="E3861" i="2" a="1"/>
  <c r="E3861" i="2" s="1"/>
  <c r="E4593" i="2" a="1"/>
  <c r="E4593" i="2" s="1"/>
  <c r="E4601" i="2" a="1"/>
  <c r="E4601" i="2" s="1"/>
  <c r="E650" i="2" a="1"/>
  <c r="E650" i="2" s="1"/>
  <c r="E1628" i="2" a="1"/>
  <c r="E1628" i="2" s="1"/>
  <c r="E81" i="2" a="1"/>
  <c r="E81" i="2" s="1"/>
  <c r="E2374" i="2" a="1"/>
  <c r="E2374" i="2" s="1"/>
  <c r="E2379" i="2" a="1"/>
  <c r="E2379" i="2" s="1"/>
  <c r="E893" i="2" a="1"/>
  <c r="E893" i="2" s="1"/>
  <c r="E894" i="2" a="1"/>
  <c r="E894" i="2" s="1"/>
  <c r="E395" i="2" a="1"/>
  <c r="E395" i="2" s="1"/>
  <c r="E1148" i="2" a="1"/>
  <c r="E1148" i="2" s="1"/>
  <c r="E3115" i="2" a="1"/>
  <c r="E3115" i="2" s="1"/>
  <c r="E3116" i="2" a="1"/>
  <c r="E3116" i="2" s="1"/>
  <c r="E3864" i="2" a="1"/>
  <c r="E3864" i="2" s="1"/>
  <c r="E4612" i="2" a="1"/>
  <c r="E4612" i="2" s="1"/>
  <c r="E4610" i="2" a="1"/>
  <c r="E4610" i="2" s="1"/>
  <c r="E655" i="2" a="1"/>
  <c r="E655" i="2" s="1"/>
  <c r="E637" i="2" a="1"/>
  <c r="E637" i="2" s="1"/>
  <c r="E1640" i="2" a="1"/>
  <c r="E1640" i="2" s="1"/>
  <c r="E2366" i="2" a="1"/>
  <c r="E2366" i="2" s="1"/>
  <c r="E2367" i="2" a="1"/>
  <c r="E2367" i="2" s="1"/>
  <c r="E5103" i="2" a="1"/>
  <c r="E5103" i="2" s="1"/>
  <c r="E5107" i="2" a="1"/>
  <c r="E5107" i="2" s="1"/>
  <c r="E5348" i="2" a="1"/>
  <c r="E5348" i="2" s="1"/>
  <c r="E2131" i="2" a="1"/>
  <c r="E2131" i="2" s="1"/>
  <c r="E2868" i="2" a="1"/>
  <c r="E2868" i="2" s="1"/>
  <c r="E2870" i="2" a="1"/>
  <c r="E2870" i="2" s="1"/>
  <c r="E3615" i="2" a="1"/>
  <c r="E3615" i="2" s="1"/>
  <c r="E3619" i="2" a="1"/>
  <c r="E3619" i="2" s="1"/>
  <c r="E4363" i="2" a="1"/>
  <c r="E4363" i="2" s="1"/>
  <c r="E4347" i="2" a="1"/>
  <c r="E4347" i="2" s="1"/>
  <c r="E1885" i="2" a="1"/>
  <c r="E1885" i="2" s="1"/>
  <c r="E2618" i="2" a="1"/>
  <c r="E2618" i="2" s="1"/>
  <c r="E2628" i="2" a="1"/>
  <c r="E2628" i="2" s="1"/>
  <c r="E3367" i="2" a="1"/>
  <c r="E3367" i="2" s="1"/>
  <c r="E3362" i="2" a="1"/>
  <c r="E3362" i="2" s="1"/>
  <c r="E4100" i="2" a="1"/>
  <c r="E4100" i="2" s="1"/>
  <c r="E901" i="2" a="1"/>
  <c r="E901" i="2" s="1"/>
  <c r="E890" i="2" a="1"/>
  <c r="E890" i="2" s="1"/>
  <c r="E392" i="2" a="1"/>
  <c r="E392" i="2" s="1"/>
  <c r="E1140" i="2" a="1"/>
  <c r="E1140" i="2" s="1"/>
  <c r="E3121" i="2" a="1"/>
  <c r="E3121" i="2" s="1"/>
  <c r="E3112" i="2" a="1"/>
  <c r="E3112" i="2" s="1"/>
  <c r="E3855" i="2" a="1"/>
  <c r="E3855" i="2" s="1"/>
  <c r="E4605" i="2" a="1"/>
  <c r="E4605" i="2" s="1"/>
  <c r="E4609" i="2" a="1"/>
  <c r="E4609" i="2" s="1"/>
  <c r="E642" i="2" a="1"/>
  <c r="E642" i="2" s="1"/>
  <c r="E653" i="2" a="1"/>
  <c r="E653" i="2" s="1"/>
  <c r="E1631" i="2" a="1"/>
  <c r="E1631" i="2" s="1"/>
  <c r="E2373" i="2" a="1"/>
  <c r="E2373" i="2" s="1"/>
  <c r="E2375" i="2" a="1"/>
  <c r="E2375" i="2" s="1"/>
  <c r="E5093" i="2" a="1"/>
  <c r="E5093" i="2" s="1"/>
  <c r="E5111" i="2" a="1"/>
  <c r="E5111" i="2" s="1"/>
  <c r="E5356" i="2" a="1"/>
  <c r="E5356" i="2" s="1"/>
  <c r="E1383" i="2" a="1"/>
  <c r="E1383" i="2" s="1"/>
  <c r="E2113" i="2" a="1"/>
  <c r="E2113" i="2" s="1"/>
  <c r="E2874" i="2" a="1"/>
  <c r="E2874" i="2" s="1"/>
  <c r="E2861" i="2" a="1"/>
  <c r="E2861" i="2" s="1"/>
  <c r="E3607" i="2" a="1"/>
  <c r="E3607" i="2" s="1"/>
  <c r="E3604" i="2" a="1"/>
  <c r="E3604" i="2" s="1"/>
  <c r="E4353" i="2" a="1"/>
  <c r="E4353" i="2" s="1"/>
  <c r="E4357" i="2" a="1"/>
  <c r="E4357" i="2" s="1"/>
  <c r="E1385" i="2" a="1"/>
  <c r="E1385" i="2" s="1"/>
  <c r="E1870" i="2" a="1"/>
  <c r="E1870" i="2" s="1"/>
  <c r="E1881" i="2" a="1"/>
  <c r="E1881" i="2" s="1"/>
  <c r="E2615" i="2" a="1"/>
  <c r="E2615" i="2" s="1"/>
  <c r="E2623" i="2" a="1"/>
  <c r="E2623" i="2" s="1"/>
  <c r="E3354" i="2" a="1"/>
  <c r="E3354" i="2" s="1"/>
  <c r="E3365" i="2" a="1"/>
  <c r="E3365" i="2" s="1"/>
  <c r="E4106" i="2" a="1"/>
  <c r="E4106" i="2" s="1"/>
  <c r="E4098" i="2" a="1"/>
  <c r="E4098" i="2" s="1"/>
  <c r="E4845" i="2" a="1"/>
  <c r="E4845" i="2" s="1"/>
  <c r="E4852" i="2" a="1"/>
  <c r="E4852" i="2" s="1"/>
  <c r="E5599" i="2" a="1"/>
  <c r="E5599" i="2" s="1"/>
  <c r="E5598" i="2" a="1"/>
  <c r="E5598" i="2" s="1"/>
  <c r="E1871" i="2" a="1"/>
  <c r="E1871" i="2" s="1"/>
  <c r="E888" i="2" a="1"/>
  <c r="E888" i="2" s="1"/>
  <c r="E897" i="2" a="1"/>
  <c r="E897" i="2" s="1"/>
  <c r="E405" i="2" a="1"/>
  <c r="E405" i="2" s="1"/>
  <c r="E389" i="2" a="1"/>
  <c r="E389" i="2" s="1"/>
  <c r="E896" i="2" a="1"/>
  <c r="E896" i="2" s="1"/>
  <c r="E886" i="2" a="1"/>
  <c r="E886" i="2" s="1"/>
  <c r="E402" i="2" a="1"/>
  <c r="E402" i="2" s="1"/>
  <c r="E386" i="2" a="1"/>
  <c r="E386" i="2" s="1"/>
  <c r="E892" i="2" a="1"/>
  <c r="E892" i="2" s="1"/>
  <c r="E45" i="2" a="1"/>
  <c r="E45" i="2" s="1"/>
  <c r="E399" i="2" a="1"/>
  <c r="E399" i="2" s="1"/>
  <c r="E406" i="2" a="1"/>
  <c r="E406" i="2" s="1"/>
  <c r="E903" i="2" a="1"/>
  <c r="E903" i="2" s="1"/>
  <c r="E904" i="2" a="1"/>
  <c r="E904" i="2" s="1"/>
  <c r="E396" i="2" a="1"/>
  <c r="E396" i="2" s="1"/>
  <c r="E403" i="2" a="1"/>
  <c r="E403" i="2" s="1"/>
  <c r="E899" i="2" a="1"/>
  <c r="E899" i="2" s="1"/>
  <c r="E900" i="2" a="1"/>
  <c r="E900" i="2" s="1"/>
  <c r="E393" i="2" a="1"/>
  <c r="E393" i="2" s="1"/>
  <c r="E400" i="2" a="1"/>
  <c r="E400" i="2" s="1"/>
  <c r="E895" i="2" a="1"/>
  <c r="E895" i="2" s="1"/>
  <c r="E889" i="2" a="1"/>
  <c r="E889" i="2" s="1"/>
  <c r="E390" i="2" a="1"/>
  <c r="E390" i="2" s="1"/>
  <c r="E397" i="2" a="1"/>
  <c r="E397" i="2" s="1"/>
  <c r="E306" i="3" a="1"/>
  <c r="E306" i="3" s="1"/>
  <c r="E1882" i="2" a="1"/>
  <c r="E1882" i="2" s="1"/>
  <c r="E69" i="2" a="1"/>
  <c r="E69" i="2" s="1"/>
  <c r="E4350" i="2" a="1"/>
  <c r="E4350" i="2" s="1"/>
  <c r="E3603" i="2" a="1"/>
  <c r="E3603" i="2" s="1"/>
  <c r="E2865" i="2" a="1"/>
  <c r="E2865" i="2" s="1"/>
  <c r="E2869" i="2" a="1"/>
  <c r="E2869" i="2" s="1"/>
  <c r="E2126" i="2" a="1"/>
  <c r="E2126" i="2" s="1"/>
  <c r="E2125" i="2" a="1"/>
  <c r="E2125" i="2" s="1"/>
  <c r="E1393" i="2" a="1"/>
  <c r="E1393" i="2" s="1"/>
  <c r="E5352" i="2" a="1"/>
  <c r="E5352" i="2" s="1"/>
  <c r="E4931" i="2" a="1"/>
  <c r="E4931" i="2" s="1"/>
  <c r="E205" i="2" a="1"/>
  <c r="E205" i="2" s="1"/>
  <c r="E4188" i="2" a="1"/>
  <c r="E4188" i="2" s="1"/>
  <c r="E3449" i="2" a="1"/>
  <c r="E3449" i="2" s="1"/>
  <c r="E2696" i="2" a="1"/>
  <c r="E2696" i="2" s="1"/>
  <c r="E5106" i="2" a="1"/>
  <c r="E5106" i="2" s="1"/>
  <c r="E2443" i="2" a="1"/>
  <c r="E2443" i="2" s="1"/>
  <c r="E2457" i="2" a="1"/>
  <c r="E2457" i="2" s="1"/>
  <c r="E85" i="2" a="1"/>
  <c r="E85" i="2" s="1"/>
  <c r="E1708" i="2" a="1"/>
  <c r="E1708" i="2" s="1"/>
  <c r="E1225" i="2" a="1"/>
  <c r="E1225" i="2" s="1"/>
  <c r="E4676" i="2" a="1"/>
  <c r="E4676" i="2" s="1"/>
  <c r="E3941" i="2" a="1"/>
  <c r="E3941" i="2" s="1"/>
  <c r="E3196" i="2" a="1"/>
  <c r="E3196" i="2" s="1"/>
  <c r="E5678" i="2" a="1"/>
  <c r="E5678" i="2" s="1"/>
  <c r="E2199" i="2" a="1"/>
  <c r="E2199" i="2" s="1"/>
  <c r="E1472" i="2" a="1"/>
  <c r="E1472" i="2" s="1"/>
  <c r="E1480" i="2" a="1"/>
  <c r="E1480" i="2" s="1"/>
  <c r="E976" i="2" a="1"/>
  <c r="E976" i="2" s="1"/>
  <c r="E5443" i="2" a="1"/>
  <c r="E5443" i="2" s="1"/>
  <c r="E4433" i="2" a="1"/>
  <c r="E4433" i="2" s="1"/>
  <c r="E3688" i="2" a="1"/>
  <c r="E3688" i="2" s="1"/>
  <c r="E3683" i="2" a="1"/>
  <c r="E3683" i="2" s="1"/>
  <c r="E2941" i="2" a="1"/>
  <c r="E2941" i="2" s="1"/>
  <c r="E2372" i="2" a="1"/>
  <c r="E2372" i="2" s="1"/>
  <c r="E1632" i="2" a="1"/>
  <c r="E1632" i="2" s="1"/>
  <c r="E728" i="2" a="1"/>
  <c r="E728" i="2" s="1"/>
  <c r="E646" i="2" a="1"/>
  <c r="E646" i="2" s="1"/>
  <c r="E4599" i="2" a="1"/>
  <c r="E4599" i="2" s="1"/>
  <c r="E3852" i="2" a="1"/>
  <c r="E3852" i="2" s="1"/>
  <c r="E3124" i="2" a="1"/>
  <c r="E3124" i="2" s="1"/>
  <c r="E5186" i="2" a="1"/>
  <c r="E5186" i="2" s="1"/>
  <c r="E1143" i="2" a="1"/>
  <c r="E1143" i="2" s="1"/>
  <c r="E1141" i="2" a="1"/>
  <c r="E1141" i="2" s="1"/>
  <c r="E1960" i="2" a="1"/>
  <c r="E1960" i="2" s="1"/>
  <c r="C348" i="4"/>
  <c r="D347" i="4" a="1"/>
  <c r="D347" i="4" s="1"/>
  <c r="E347" i="4" s="1"/>
  <c r="E1182" i="3" a="1"/>
  <c r="E1182" i="3" s="1"/>
  <c r="E869" i="3" a="1"/>
  <c r="E869" i="3" s="1"/>
  <c r="E346" i="3" a="1"/>
  <c r="E346" i="3" s="1"/>
  <c r="E249" i="3" a="1"/>
  <c r="E249" i="3" s="1"/>
  <c r="E69" i="3" a="1"/>
  <c r="E69" i="3" s="1"/>
  <c r="E1020" i="3" a="1"/>
  <c r="E1020" i="3" s="1"/>
  <c r="E167" i="3" a="1"/>
  <c r="E167" i="3" s="1"/>
  <c r="E495" i="3" a="1"/>
  <c r="E495" i="3" s="1"/>
  <c r="E292" i="3" a="1"/>
  <c r="E292" i="3" s="1"/>
  <c r="E251" i="3" a="1"/>
  <c r="E251" i="3" s="1"/>
  <c r="E980" i="3" a="1"/>
  <c r="E980" i="3" s="1"/>
  <c r="E850" i="3" a="1"/>
  <c r="E850" i="3" s="1"/>
  <c r="E521" i="3" a="1"/>
  <c r="E521" i="3" s="1"/>
  <c r="E173" i="3" a="1"/>
  <c r="E173" i="3" s="1"/>
  <c r="E551" i="3" a="1"/>
  <c r="E551" i="3" s="1"/>
  <c r="E397" i="3" a="1"/>
  <c r="E397" i="3" s="1"/>
  <c r="E354" i="3" a="1"/>
  <c r="E354" i="3" s="1"/>
  <c r="E810" i="3" a="1"/>
  <c r="E810" i="3" s="1"/>
  <c r="E60" i="3" a="1"/>
  <c r="E60" i="3" s="1"/>
  <c r="E1138" i="3" a="1"/>
  <c r="E1138" i="3" s="1"/>
  <c r="E807" i="3" a="1"/>
  <c r="E807" i="3" s="1"/>
  <c r="E538" i="3" a="1"/>
  <c r="E538" i="3" s="1"/>
  <c r="E352" i="3" a="1"/>
  <c r="E352" i="3" s="1"/>
  <c r="E604" i="3" a="1"/>
  <c r="E604" i="3" s="1"/>
  <c r="E1135" i="3" a="1"/>
  <c r="E1135" i="3" s="1"/>
  <c r="E670" i="3" a="1"/>
  <c r="E670" i="3" s="1"/>
  <c r="E509" i="3" a="1"/>
  <c r="E509" i="3" s="1"/>
  <c r="E70" i="3" a="1"/>
  <c r="E70" i="3" s="1"/>
  <c r="E365" i="3" a="1"/>
  <c r="E365" i="3" s="1"/>
  <c r="E75" i="3" a="1"/>
  <c r="E75" i="3" s="1"/>
  <c r="E286" i="3" a="1"/>
  <c r="E286" i="3" s="1"/>
  <c r="E391" i="3" a="1"/>
  <c r="E391" i="3" s="1"/>
  <c r="E338" i="3" a="1"/>
  <c r="E338" i="3" s="1"/>
  <c r="E303" i="3" a="1"/>
  <c r="E303" i="3" s="1"/>
  <c r="E27" i="3" a="1"/>
  <c r="E27" i="3" s="1"/>
  <c r="L2" i="3" s="1" a="1"/>
  <c r="L2" i="3" s="1"/>
  <c r="E11" i="3" a="1"/>
  <c r="E11" i="3" s="1"/>
  <c r="E31" i="3" a="1"/>
  <c r="E31" i="3" s="1"/>
  <c r="E1223" i="3" a="1"/>
  <c r="E1223" i="3" s="1"/>
  <c r="E1219" i="3" a="1"/>
  <c r="E1219" i="3" s="1"/>
  <c r="E282" i="3" a="1"/>
  <c r="E282" i="3" s="1"/>
  <c r="Q5" i="3"/>
  <c r="S5" i="3"/>
  <c r="G5" i="3"/>
  <c r="T5" i="3"/>
  <c r="R5" i="3"/>
  <c r="E78" i="3" a="1"/>
  <c r="E78" i="3" s="1"/>
  <c r="E42" i="3" a="1"/>
  <c r="E42" i="3" s="1"/>
  <c r="L5" i="3" s="1" a="1"/>
  <c r="L5" i="3" s="1"/>
  <c r="E804" i="3" a="1"/>
  <c r="E804" i="3" s="1"/>
  <c r="E1397" i="2" a="1"/>
  <c r="E1397" i="2" s="1"/>
  <c r="E4354" i="2" a="1"/>
  <c r="E4354" i="2" s="1"/>
  <c r="E3611" i="2" a="1"/>
  <c r="E3611" i="2" s="1"/>
  <c r="E2866" i="2" a="1"/>
  <c r="E2866" i="2" s="1"/>
  <c r="E2877" i="2" a="1"/>
  <c r="E2877" i="2" s="1"/>
  <c r="E2119" i="2" a="1"/>
  <c r="E2119" i="2" s="1"/>
  <c r="E2118" i="2" a="1"/>
  <c r="E2118" i="2" s="1"/>
  <c r="E1402" i="2" a="1"/>
  <c r="E1402" i="2" s="1"/>
  <c r="E5344" i="2" a="1"/>
  <c r="E5344" i="2" s="1"/>
  <c r="E4943" i="2" a="1"/>
  <c r="E4943" i="2" s="1"/>
  <c r="E4191" i="2" a="1"/>
  <c r="E4191" i="2" s="1"/>
  <c r="E4196" i="2" a="1"/>
  <c r="E4196" i="2" s="1"/>
  <c r="E3453" i="2" a="1"/>
  <c r="E3453" i="2" s="1"/>
  <c r="E2706" i="2" a="1"/>
  <c r="E2706" i="2" s="1"/>
  <c r="E249" i="2" a="1"/>
  <c r="E249" i="2" s="1"/>
  <c r="E5097" i="2" a="1"/>
  <c r="E5097" i="2" s="1"/>
  <c r="E2447" i="2" a="1"/>
  <c r="E2447" i="2" s="1"/>
  <c r="E2458" i="2" a="1"/>
  <c r="E2458" i="2" s="1"/>
  <c r="E1719" i="2" a="1"/>
  <c r="E1719" i="2" s="1"/>
  <c r="E1233" i="2" a="1"/>
  <c r="E1233" i="2" s="1"/>
  <c r="E4679" i="2" a="1"/>
  <c r="E4679" i="2" s="1"/>
  <c r="E3935" i="2" a="1"/>
  <c r="E3935" i="2" s="1"/>
  <c r="E3200" i="2" a="1"/>
  <c r="E3200" i="2" s="1"/>
  <c r="E5682" i="2" a="1"/>
  <c r="E5682" i="2" s="1"/>
  <c r="E2207" i="2" a="1"/>
  <c r="E2207" i="2" s="1"/>
  <c r="E1477" i="2" a="1"/>
  <c r="E1477" i="2" s="1"/>
  <c r="E1474" i="2" a="1"/>
  <c r="E1474" i="2" s="1"/>
  <c r="E973" i="2" a="1"/>
  <c r="E973" i="2" s="1"/>
  <c r="E5441" i="2" a="1"/>
  <c r="E5441" i="2" s="1"/>
  <c r="E5430" i="2" a="1"/>
  <c r="E5430" i="2" s="1"/>
  <c r="E4439" i="2" a="1"/>
  <c r="E4439" i="2" s="1"/>
  <c r="E3699" i="2" a="1"/>
  <c r="E3699" i="2" s="1"/>
  <c r="E145" i="2" a="1"/>
  <c r="E145" i="2" s="1"/>
  <c r="E2954" i="2" a="1"/>
  <c r="E2954" i="2" s="1"/>
  <c r="E2364" i="2" a="1"/>
  <c r="E2364" i="2" s="1"/>
  <c r="E1637" i="2" a="1"/>
  <c r="E1637" i="2" s="1"/>
  <c r="E725" i="2" a="1"/>
  <c r="E725" i="2" s="1"/>
  <c r="E643" i="2" a="1"/>
  <c r="E643" i="2" s="1"/>
  <c r="E4607" i="2" a="1"/>
  <c r="E4607" i="2" s="1"/>
  <c r="E3867" i="2" a="1"/>
  <c r="E3867" i="2" s="1"/>
  <c r="E153" i="2" a="1"/>
  <c r="E153" i="2" s="1"/>
  <c r="E3108" i="2" a="1"/>
  <c r="E3108" i="2" s="1"/>
  <c r="E5194" i="2" a="1"/>
  <c r="E5194" i="2" s="1"/>
  <c r="E1151" i="2" a="1"/>
  <c r="E1151" i="2" s="1"/>
  <c r="E1150" i="2" a="1"/>
  <c r="E1150" i="2" s="1"/>
  <c r="E1964" i="2" a="1"/>
  <c r="E1964" i="2" s="1"/>
  <c r="E74" i="2" a="1"/>
  <c r="E74" i="2" s="1"/>
  <c r="E50" i="2" a="1"/>
  <c r="E50" i="2" s="1"/>
  <c r="T6" i="2"/>
  <c r="R6" i="2"/>
  <c r="S6" i="2"/>
  <c r="Q6" i="2"/>
  <c r="G6" i="2"/>
  <c r="E497" i="2" a="1"/>
  <c r="E497" i="2" s="1"/>
  <c r="E508" i="2" a="1"/>
  <c r="E508" i="2" s="1"/>
  <c r="E740" i="2" a="1"/>
  <c r="E740" i="2" s="1"/>
  <c r="E745" i="2" a="1"/>
  <c r="E745" i="2" s="1"/>
  <c r="E182" i="2" a="1"/>
  <c r="E182" i="2" s="1"/>
  <c r="E1243" i="2" a="1"/>
  <c r="E1243" i="2" s="1"/>
  <c r="E1967" i="2" a="1"/>
  <c r="E1967" i="2" s="1"/>
  <c r="E1972" i="2" a="1"/>
  <c r="E1972" i="2" s="1"/>
  <c r="E2714" i="2" a="1"/>
  <c r="E2714" i="2" s="1"/>
  <c r="E2722" i="2" a="1"/>
  <c r="E2722" i="2" s="1"/>
  <c r="E3463" i="2" a="1"/>
  <c r="E3463" i="2" s="1"/>
  <c r="E3468" i="2" a="1"/>
  <c r="E3468" i="2" s="1"/>
  <c r="E4216" i="2" a="1"/>
  <c r="E4216" i="2" s="1"/>
  <c r="E4200" i="2" a="1"/>
  <c r="E4200" i="2" s="1"/>
  <c r="E4950" i="2" a="1"/>
  <c r="E4950" i="2" s="1"/>
  <c r="E4956" i="2" a="1"/>
  <c r="E4956" i="2" s="1"/>
  <c r="E1729" i="2" a="1"/>
  <c r="E1729" i="2" s="1"/>
  <c r="E2473" i="2" a="1"/>
  <c r="E2473" i="2" s="1"/>
  <c r="E2478" i="2" a="1"/>
  <c r="E2478" i="2" s="1"/>
  <c r="E3216" i="2" a="1"/>
  <c r="E3216" i="2" s="1"/>
  <c r="E3211" i="2" a="1"/>
  <c r="E3211" i="2" s="1"/>
  <c r="E3968" i="2" a="1"/>
  <c r="E3968" i="2" s="1"/>
  <c r="E3969" i="2" a="1"/>
  <c r="E3969" i="2" s="1"/>
  <c r="E4695" i="2" a="1"/>
  <c r="E4695" i="2" s="1"/>
  <c r="E4709" i="2" a="1"/>
  <c r="E4709" i="2" s="1"/>
  <c r="E5447" i="2" a="1"/>
  <c r="E5447" i="2" s="1"/>
  <c r="E5444" i="2" a="1"/>
  <c r="E5444" i="2" s="1"/>
  <c r="E1253" i="2" a="1"/>
  <c r="E1253" i="2" s="1"/>
  <c r="E1491" i="2" a="1"/>
  <c r="E1491" i="2" s="1"/>
  <c r="E993" i="2" a="1"/>
  <c r="E993" i="2" s="1"/>
  <c r="E194" i="2" a="1"/>
  <c r="E194" i="2" s="1"/>
  <c r="E1483" i="2" a="1"/>
  <c r="E1483" i="2" s="1"/>
  <c r="E2236" i="2" a="1"/>
  <c r="E2236" i="2" s="1"/>
  <c r="E2227" i="2" a="1"/>
  <c r="E2227" i="2" s="1"/>
  <c r="E2973" i="2" a="1"/>
  <c r="E2973" i="2" s="1"/>
  <c r="E2961" i="2" a="1"/>
  <c r="E2961" i="2" s="1"/>
  <c r="E3708" i="2" a="1"/>
  <c r="E3708" i="2" s="1"/>
  <c r="E3720" i="2" a="1"/>
  <c r="E3720" i="2" s="1"/>
  <c r="E4464" i="2" a="1"/>
  <c r="E4464" i="2" s="1"/>
  <c r="E4460" i="2" a="1"/>
  <c r="E4460" i="2" s="1"/>
  <c r="E5215" i="2" a="1"/>
  <c r="E5215" i="2" s="1"/>
  <c r="E5206" i="2" a="1"/>
  <c r="E5206" i="2" s="1"/>
  <c r="E1488" i="2" a="1"/>
  <c r="E1488" i="2" s="1"/>
  <c r="E5705" i="2" a="1"/>
  <c r="E5705" i="2" s="1"/>
  <c r="E5699" i="2" a="1"/>
  <c r="E5699" i="2" s="1"/>
  <c r="E38" i="2" a="1"/>
  <c r="E38" i="2" s="1"/>
  <c r="E14" i="2" a="1"/>
  <c r="E14" i="2" s="1"/>
  <c r="E2" i="2" a="1"/>
  <c r="E2" i="2" s="1"/>
  <c r="E490" i="2" a="1"/>
  <c r="E490" i="2" s="1"/>
  <c r="E506" i="2" a="1"/>
  <c r="E506" i="2" s="1"/>
  <c r="E746" i="2" a="1"/>
  <c r="E746" i="2" s="1"/>
  <c r="E754" i="2" a="1"/>
  <c r="E754" i="2" s="1"/>
  <c r="E1984" i="2" a="1"/>
  <c r="E1984" i="2" s="1"/>
  <c r="E1975" i="2" a="1"/>
  <c r="E1975" i="2" s="1"/>
  <c r="E2720" i="2" a="1"/>
  <c r="E2720" i="2" s="1"/>
  <c r="E2715" i="2" a="1"/>
  <c r="E2715" i="2" s="1"/>
  <c r="E3459" i="2" a="1"/>
  <c r="E3459" i="2" s="1"/>
  <c r="E4204" i="2" a="1"/>
  <c r="E4204" i="2" s="1"/>
  <c r="E4952" i="2" a="1"/>
  <c r="E4952" i="2" s="1"/>
  <c r="E4951" i="2" a="1"/>
  <c r="E4951" i="2" s="1"/>
  <c r="E1728" i="2" a="1"/>
  <c r="E1728" i="2" s="1"/>
  <c r="E1481" i="2" a="1"/>
  <c r="E1481" i="2" s="1"/>
  <c r="E1006" i="2" a="1"/>
  <c r="E1006" i="2" s="1"/>
  <c r="E1741" i="2" a="1"/>
  <c r="E1741" i="2" s="1"/>
  <c r="E2483" i="2" a="1"/>
  <c r="E2483" i="2" s="1"/>
  <c r="E2474" i="2" a="1"/>
  <c r="E2474" i="2" s="1"/>
  <c r="E3222" i="2" a="1"/>
  <c r="E3222" i="2" s="1"/>
  <c r="E3226" i="2" a="1"/>
  <c r="E3226" i="2" s="1"/>
  <c r="E3971" i="2" a="1"/>
  <c r="E3971" i="2" s="1"/>
  <c r="E3958" i="2" a="1"/>
  <c r="E3958" i="2" s="1"/>
  <c r="E4714" i="2" a="1"/>
  <c r="E4714" i="2" s="1"/>
  <c r="E4697" i="2" a="1"/>
  <c r="E4697" i="2" s="1"/>
  <c r="E5449" i="2" a="1"/>
  <c r="E5449" i="2" s="1"/>
  <c r="E5456" i="2" a="1"/>
  <c r="E5456" i="2" s="1"/>
  <c r="E1745" i="2" a="1"/>
  <c r="E1745" i="2" s="1"/>
  <c r="E498" i="2" a="1"/>
  <c r="E498" i="2" s="1"/>
  <c r="E493" i="2" a="1"/>
  <c r="E493" i="2" s="1"/>
  <c r="E759" i="2" a="1"/>
  <c r="E759" i="2" s="1"/>
  <c r="E741" i="2" a="1"/>
  <c r="E741" i="2" s="1"/>
  <c r="E1966" i="2" a="1"/>
  <c r="E1966" i="2" s="1"/>
  <c r="E1982" i="2" a="1"/>
  <c r="E1982" i="2" s="1"/>
  <c r="E2723" i="2" a="1"/>
  <c r="E2723" i="2" s="1"/>
  <c r="E3476" i="2" a="1"/>
  <c r="E3476" i="2" s="1"/>
  <c r="E4207" i="2" a="1"/>
  <c r="E4207" i="2" s="1"/>
  <c r="E4218" i="2" a="1"/>
  <c r="E4218" i="2" s="1"/>
  <c r="E4953" i="2" a="1"/>
  <c r="E4953" i="2" s="1"/>
  <c r="E4947" i="2" a="1"/>
  <c r="E4947" i="2" s="1"/>
  <c r="E1733" i="2" a="1"/>
  <c r="E1733" i="2" s="1"/>
  <c r="E1236" i="2" a="1"/>
  <c r="E1236" i="2" s="1"/>
  <c r="E1490" i="2" a="1"/>
  <c r="E1490" i="2" s="1"/>
  <c r="E988" i="2" a="1"/>
  <c r="E988" i="2" s="1"/>
  <c r="E2472" i="2" a="1"/>
  <c r="E2472" i="2" s="1"/>
  <c r="E3212" i="2" a="1"/>
  <c r="E3212" i="2" s="1"/>
  <c r="E3964" i="2" a="1"/>
  <c r="E3964" i="2" s="1"/>
  <c r="E3966" i="2" a="1"/>
  <c r="E3966" i="2" s="1"/>
  <c r="E4704" i="2" a="1"/>
  <c r="E4704" i="2" s="1"/>
  <c r="E4710" i="2" a="1"/>
  <c r="E4710" i="2" s="1"/>
  <c r="E5457" i="2" a="1"/>
  <c r="E5457" i="2" s="1"/>
  <c r="E1245" i="2" a="1"/>
  <c r="E1245" i="2" s="1"/>
  <c r="E86" i="2" a="1"/>
  <c r="E86" i="2" s="1"/>
  <c r="E1736" i="2" a="1"/>
  <c r="E1736" i="2" s="1"/>
  <c r="E2230" i="2" a="1"/>
  <c r="E2230" i="2" s="1"/>
  <c r="E2235" i="2" a="1"/>
  <c r="E2235" i="2" s="1"/>
  <c r="E2969" i="2" a="1"/>
  <c r="E2969" i="2" s="1"/>
  <c r="E3716" i="2" a="1"/>
  <c r="E3716" i="2" s="1"/>
  <c r="E3714" i="2" a="1"/>
  <c r="E3714" i="2" s="1"/>
  <c r="E4466" i="2" a="1"/>
  <c r="E4466" i="2" s="1"/>
  <c r="E4455" i="2" a="1"/>
  <c r="E4455" i="2" s="1"/>
  <c r="E5204" i="2" a="1"/>
  <c r="E5204" i="2" s="1"/>
  <c r="E5201" i="2" a="1"/>
  <c r="E5201" i="2" s="1"/>
  <c r="E1002" i="2" a="1"/>
  <c r="E1002" i="2" s="1"/>
  <c r="E1737" i="2" a="1"/>
  <c r="E1737" i="2" s="1"/>
  <c r="E5703" i="2" a="1"/>
  <c r="E5703" i="2" s="1"/>
  <c r="E5702" i="2" a="1"/>
  <c r="E5702" i="2" s="1"/>
  <c r="E62" i="2" a="1"/>
  <c r="E62" i="2" s="1"/>
  <c r="E827" i="2" a="1"/>
  <c r="E827" i="2" s="1"/>
  <c r="E844" i="2" a="1"/>
  <c r="E844" i="2" s="1"/>
  <c r="E607" i="2" a="1"/>
  <c r="E607" i="2" s="1"/>
  <c r="E609" i="2" a="1"/>
  <c r="E609" i="2" s="1"/>
  <c r="E58" i="2" a="1"/>
  <c r="E58" i="2" s="1"/>
  <c r="E1173" i="2" a="1"/>
  <c r="E1173" i="2" s="1"/>
  <c r="E590" i="2" a="1"/>
  <c r="E590" i="2" s="1"/>
  <c r="E579" i="2" a="1"/>
  <c r="E579" i="2" s="1"/>
  <c r="E347" i="2" a="1"/>
  <c r="E347" i="2" s="1"/>
  <c r="E363" i="2" a="1"/>
  <c r="E363" i="2" s="1"/>
  <c r="E1112" i="2" a="1"/>
  <c r="E1112" i="2" s="1"/>
  <c r="E1096" i="2" a="1"/>
  <c r="E1096" i="2" s="1"/>
  <c r="E335" i="2" a="1"/>
  <c r="E335" i="2" s="1"/>
  <c r="E283" i="2" a="1"/>
  <c r="E283" i="2" s="1"/>
  <c r="E299" i="2" a="1"/>
  <c r="E299" i="2" s="1"/>
  <c r="E665" i="2" a="1"/>
  <c r="E665" i="2" s="1"/>
  <c r="E670" i="2" a="1"/>
  <c r="E670" i="2" s="1"/>
  <c r="E409" i="2" a="1"/>
  <c r="E409" i="2" s="1"/>
  <c r="Q2" i="2"/>
  <c r="S2" i="2"/>
  <c r="R2" i="2"/>
  <c r="T2" i="2"/>
  <c r="E233" i="2" a="1"/>
  <c r="E233" i="2" s="1"/>
  <c r="E197" i="2" a="1"/>
  <c r="E197" i="2" s="1"/>
  <c r="G9" i="2"/>
  <c r="T9" i="2"/>
  <c r="S9" i="2"/>
  <c r="R9" i="2"/>
  <c r="Q9" i="2"/>
  <c r="E831" i="2" a="1"/>
  <c r="E831" i="2" s="1"/>
  <c r="E826" i="2" a="1"/>
  <c r="E826" i="2" s="1"/>
  <c r="E604" i="2" a="1"/>
  <c r="E604" i="2" s="1"/>
  <c r="E596" i="2" a="1"/>
  <c r="E596" i="2" s="1"/>
  <c r="E1152" i="2" a="1"/>
  <c r="E1152" i="2" s="1"/>
  <c r="E1154" i="2" a="1"/>
  <c r="E1154" i="2" s="1"/>
  <c r="E587" i="2" a="1"/>
  <c r="E587" i="2" s="1"/>
  <c r="E592" i="2" a="1"/>
  <c r="E592" i="2" s="1"/>
  <c r="E350" i="2" a="1"/>
  <c r="E350" i="2" s="1"/>
  <c r="E7" i="2" a="1"/>
  <c r="E7" i="2" s="1"/>
  <c r="E1097" i="2" a="1"/>
  <c r="E1097" i="2" s="1"/>
  <c r="E18" i="2" a="1"/>
  <c r="E18" i="2" s="1"/>
  <c r="L10" i="2" s="1" a="1"/>
  <c r="L10" i="2" s="1"/>
  <c r="E338" i="2" a="1"/>
  <c r="E338" i="2" s="1"/>
  <c r="E286" i="2" a="1"/>
  <c r="E286" i="2" s="1"/>
  <c r="E302" i="2" a="1"/>
  <c r="E302" i="2" s="1"/>
  <c r="E675" i="2" a="1"/>
  <c r="E675" i="2" s="1"/>
  <c r="E667" i="2" a="1"/>
  <c r="E667" i="2" s="1"/>
  <c r="E412" i="2" a="1"/>
  <c r="E412" i="2" s="1"/>
  <c r="E425" i="2" a="1"/>
  <c r="E425" i="2" s="1"/>
  <c r="E838" i="2" a="1"/>
  <c r="E838" i="2" s="1"/>
  <c r="E830" i="2" a="1"/>
  <c r="E830" i="2" s="1"/>
  <c r="E601" i="2" a="1"/>
  <c r="E601" i="2" s="1"/>
  <c r="E606" i="2" a="1"/>
  <c r="E606" i="2" s="1"/>
  <c r="E1160" i="2" a="1"/>
  <c r="E1160" i="2" s="1"/>
  <c r="E1162" i="2" a="1"/>
  <c r="E1162" i="2" s="1"/>
  <c r="E584" i="2" a="1"/>
  <c r="E584" i="2" s="1"/>
  <c r="E576" i="2" a="1"/>
  <c r="E576" i="2" s="1"/>
  <c r="E353" i="2" a="1"/>
  <c r="E353" i="2" s="1"/>
  <c r="E55" i="2" a="1"/>
  <c r="E55" i="2" s="1"/>
  <c r="E1109" i="2" a="1"/>
  <c r="E1109" i="2" s="1"/>
  <c r="E325" i="2" a="1"/>
  <c r="E325" i="2" s="1"/>
  <c r="E341" i="2" a="1"/>
  <c r="E341" i="2" s="1"/>
  <c r="E289" i="2" a="1"/>
  <c r="E289" i="2" s="1"/>
  <c r="E282" i="2" a="1"/>
  <c r="E282" i="2" s="1"/>
  <c r="E662" i="2" a="1"/>
  <c r="E662" i="2" s="1"/>
  <c r="E664" i="2" a="1"/>
  <c r="E664" i="2" s="1"/>
  <c r="E415" i="2" a="1"/>
  <c r="E415" i="2" s="1"/>
  <c r="E408" i="2" a="1"/>
  <c r="E408" i="2" s="1"/>
  <c r="E842" i="2" a="1"/>
  <c r="E842" i="2" s="1"/>
  <c r="E837" i="2" a="1"/>
  <c r="E837" i="2" s="1"/>
  <c r="E614" i="2" a="1"/>
  <c r="E614" i="2" s="1"/>
  <c r="E15" i="2" a="1"/>
  <c r="E15" i="2" s="1"/>
  <c r="E1172" i="2" a="1"/>
  <c r="E1172" i="2" s="1"/>
  <c r="E1170" i="2" a="1"/>
  <c r="E1170" i="2" s="1"/>
  <c r="E594" i="2" a="1"/>
  <c r="E594" i="2" s="1"/>
  <c r="E589" i="2" a="1"/>
  <c r="E589" i="2" s="1"/>
  <c r="E5" i="2" a="1"/>
  <c r="E5" i="2" s="1"/>
  <c r="L9" i="2" s="1" a="1"/>
  <c r="L9" i="2" s="1"/>
  <c r="E356" i="2" a="1"/>
  <c r="E356" i="2" s="1"/>
  <c r="E1099" i="2" a="1"/>
  <c r="E1099" i="2" s="1"/>
  <c r="E1093" i="2" a="1"/>
  <c r="E1093" i="2" s="1"/>
  <c r="E328" i="2" a="1"/>
  <c r="E328" i="2" s="1"/>
  <c r="E344" i="2" a="1"/>
  <c r="E344" i="2" s="1"/>
  <c r="E292" i="2" a="1"/>
  <c r="E292" i="2" s="1"/>
  <c r="E672" i="2" a="1"/>
  <c r="E672" i="2" s="1"/>
  <c r="E677" i="2" a="1"/>
  <c r="E677" i="2" s="1"/>
  <c r="E418" i="2" a="1"/>
  <c r="E418" i="2" s="1"/>
  <c r="E411" i="2" a="1"/>
  <c r="E411" i="2" s="1"/>
  <c r="G8" i="2"/>
  <c r="T8" i="2"/>
  <c r="S8" i="2"/>
  <c r="R8" i="2"/>
  <c r="Q8" i="2"/>
  <c r="E835" i="2" a="1"/>
  <c r="E835" i="2" s="1"/>
  <c r="E841" i="2" a="1"/>
  <c r="E841" i="2" s="1"/>
  <c r="E598" i="2" a="1"/>
  <c r="E598" i="2" s="1"/>
  <c r="E1158" i="2" a="1"/>
  <c r="E1158" i="2" s="1"/>
  <c r="E581" i="2" a="1"/>
  <c r="E581" i="2" s="1"/>
  <c r="E586" i="2" a="1"/>
  <c r="E586" i="2" s="1"/>
  <c r="E11" i="2" a="1"/>
  <c r="E11" i="2" s="1"/>
  <c r="E19" i="2" a="1"/>
  <c r="E19" i="2" s="1"/>
  <c r="E359" i="2" a="1"/>
  <c r="E359" i="2" s="1"/>
  <c r="E1107" i="2" a="1"/>
  <c r="E1107" i="2" s="1"/>
  <c r="E1101" i="2" a="1"/>
  <c r="E1101" i="2" s="1"/>
  <c r="E331" i="2" a="1"/>
  <c r="E331" i="2" s="1"/>
  <c r="E327" i="2" a="1"/>
  <c r="E327" i="2" s="1"/>
  <c r="E295" i="2" a="1"/>
  <c r="E295" i="2" s="1"/>
  <c r="E288" i="2" a="1"/>
  <c r="E288" i="2" s="1"/>
  <c r="E659" i="2" a="1"/>
  <c r="E659" i="2" s="1"/>
  <c r="E661" i="2" a="1"/>
  <c r="E661" i="2" s="1"/>
  <c r="E421" i="2" a="1"/>
  <c r="E421" i="2" s="1"/>
  <c r="E414" i="2" a="1"/>
  <c r="E414" i="2" s="1"/>
  <c r="E828" i="2" a="1"/>
  <c r="E828" i="2" s="1"/>
  <c r="E829" i="2" a="1"/>
  <c r="E829" i="2" s="1"/>
  <c r="E611" i="2" a="1"/>
  <c r="E611" i="2" s="1"/>
  <c r="E281" i="2" a="1"/>
  <c r="E281" i="2" s="1"/>
  <c r="E1156" i="2" a="1"/>
  <c r="E1156" i="2" s="1"/>
  <c r="E1166" i="2" a="1"/>
  <c r="E1166" i="2" s="1"/>
  <c r="E591" i="2" a="1"/>
  <c r="E591" i="2" s="1"/>
  <c r="E583" i="2" a="1"/>
  <c r="E583" i="2" s="1"/>
  <c r="E4" i="2" a="1"/>
  <c r="E4" i="2" s="1"/>
  <c r="E346" i="2" a="1"/>
  <c r="E346" i="2" s="1"/>
  <c r="E362" i="2" a="1"/>
  <c r="E362" i="2" s="1"/>
  <c r="E1095" i="2" a="1"/>
  <c r="E1095" i="2" s="1"/>
  <c r="E1113" i="2" a="1"/>
  <c r="E1113" i="2" s="1"/>
  <c r="E334" i="2" a="1"/>
  <c r="E334" i="2" s="1"/>
  <c r="E330" i="2" a="1"/>
  <c r="E330" i="2" s="1"/>
  <c r="E298" i="2" a="1"/>
  <c r="E298" i="2" s="1"/>
  <c r="E291" i="2" a="1"/>
  <c r="E291" i="2" s="1"/>
  <c r="E669" i="2" a="1"/>
  <c r="E669" i="2" s="1"/>
  <c r="E674" i="2" a="1"/>
  <c r="E674" i="2" s="1"/>
  <c r="E424" i="2" a="1"/>
  <c r="E424" i="2" s="1"/>
  <c r="E417" i="2" a="1"/>
  <c r="E417" i="2" s="1"/>
  <c r="E1565" i="2" a="1"/>
  <c r="E1565" i="2" s="1"/>
  <c r="E1511" i="2" a="1"/>
  <c r="E1511" i="2" s="1"/>
  <c r="E5140" i="2" a="1"/>
  <c r="E5140" i="2" s="1"/>
  <c r="E5137" i="2" a="1"/>
  <c r="E5137" i="2" s="1"/>
  <c r="E4876" i="2" a="1"/>
  <c r="E4876" i="2" s="1"/>
  <c r="E4867" i="2" a="1"/>
  <c r="E4867" i="2" s="1"/>
  <c r="E4396" i="2" a="1"/>
  <c r="E4396" i="2" s="1"/>
  <c r="E3645" i="2" a="1"/>
  <c r="E3645" i="2" s="1"/>
  <c r="E3647" i="2" a="1"/>
  <c r="E3647" i="2" s="1"/>
  <c r="E2906" i="2" a="1"/>
  <c r="E2906" i="2" s="1"/>
  <c r="E2162" i="2" a="1"/>
  <c r="E2162" i="2" s="1"/>
  <c r="E2164" i="2" a="1"/>
  <c r="E2164" i="2" s="1"/>
  <c r="E1410" i="2" a="1"/>
  <c r="E1410" i="2" s="1"/>
  <c r="E142" i="2" a="1"/>
  <c r="E142" i="2" s="1"/>
  <c r="E1270" i="2" a="1"/>
  <c r="E1270" i="2" s="1"/>
  <c r="E5470" i="2" a="1"/>
  <c r="E5470" i="2" s="1"/>
  <c r="E5474" i="2" a="1"/>
  <c r="E5474" i="2" s="1"/>
  <c r="E5266" i="2" a="1"/>
  <c r="E5266" i="2" s="1"/>
  <c r="E5271" i="2" a="1"/>
  <c r="E5271" i="2" s="1"/>
  <c r="E5005" i="2" a="1"/>
  <c r="E5005" i="2" s="1"/>
  <c r="E5001" i="2" a="1"/>
  <c r="E5001" i="2" s="1"/>
  <c r="E4734" i="2" a="1"/>
  <c r="E4734" i="2" s="1"/>
  <c r="E4522" i="2" a="1"/>
  <c r="E4522" i="2" s="1"/>
  <c r="E4524" i="2" a="1"/>
  <c r="E4524" i="2" s="1"/>
  <c r="E4250" i="2" a="1"/>
  <c r="E4250" i="2" s="1"/>
  <c r="E4246" i="2" a="1"/>
  <c r="E4246" i="2" s="1"/>
  <c r="E3987" i="2" a="1"/>
  <c r="E3987" i="2" s="1"/>
  <c r="E3980" i="2" a="1"/>
  <c r="E3980" i="2" s="1"/>
  <c r="E3778" i="2" a="1"/>
  <c r="E3778" i="2" s="1"/>
  <c r="E3769" i="2" a="1"/>
  <c r="E3769" i="2" s="1"/>
  <c r="E3514" i="2" a="1"/>
  <c r="E3514" i="2" s="1"/>
  <c r="E3243" i="2" a="1"/>
  <c r="E3243" i="2" s="1"/>
  <c r="E3232" i="2" a="1"/>
  <c r="E3232" i="2" s="1"/>
  <c r="E3024" i="2" a="1"/>
  <c r="E3024" i="2" s="1"/>
  <c r="E3042" i="2" a="1"/>
  <c r="E3042" i="2" s="1"/>
  <c r="E2755" i="2" a="1"/>
  <c r="E2755" i="2" s="1"/>
  <c r="E2760" i="2" a="1"/>
  <c r="E2760" i="2" s="1"/>
  <c r="E2500" i="2" a="1"/>
  <c r="E2500" i="2" s="1"/>
  <c r="E2502" i="2" a="1"/>
  <c r="E2502" i="2" s="1"/>
  <c r="E2289" i="2" a="1"/>
  <c r="E2289" i="2" s="1"/>
  <c r="E2298" i="2" a="1"/>
  <c r="E2298" i="2" s="1"/>
  <c r="E2009" i="2" a="1"/>
  <c r="E2009" i="2" s="1"/>
  <c r="E1756" i="2" a="1"/>
  <c r="E1756" i="2" s="1"/>
  <c r="E1285" i="2" a="1"/>
  <c r="E1285" i="2" s="1"/>
  <c r="E1604" i="2" a="1"/>
  <c r="E1604" i="2" s="1"/>
  <c r="E5329" i="2" a="1"/>
  <c r="E5329" i="2" s="1"/>
  <c r="E5336" i="2" a="1"/>
  <c r="E5336" i="2" s="1"/>
  <c r="E4588" i="2" a="1"/>
  <c r="E4588" i="2" s="1"/>
  <c r="E4580" i="2" a="1"/>
  <c r="E4580" i="2" s="1"/>
  <c r="E3845" i="2" a="1"/>
  <c r="E3845" i="2" s="1"/>
  <c r="E3848" i="2" a="1"/>
  <c r="E3848" i="2" s="1"/>
  <c r="E3100" i="2" a="1"/>
  <c r="E3100" i="2" s="1"/>
  <c r="E135" i="2" a="1"/>
  <c r="E135" i="2" s="1"/>
  <c r="E2345" i="2" a="1"/>
  <c r="E2345" i="2" s="1"/>
  <c r="E1761" i="2" a="1"/>
  <c r="E1761" i="2" s="1"/>
  <c r="E5396" i="2" a="1"/>
  <c r="E5396" i="2" s="1"/>
  <c r="E5123" i="2" a="1"/>
  <c r="E5123" i="2" s="1"/>
  <c r="E5133" i="2" a="1"/>
  <c r="E5133" i="2" s="1"/>
  <c r="E4638" i="2" a="1"/>
  <c r="E4638" i="2" s="1"/>
  <c r="E4373" i="2" a="1"/>
  <c r="E4373" i="2" s="1"/>
  <c r="E4374" i="2" a="1"/>
  <c r="E4374" i="2" s="1"/>
  <c r="E3900" i="2" a="1"/>
  <c r="E3900" i="2" s="1"/>
  <c r="E3622" i="2" a="1"/>
  <c r="E3622" i="2" s="1"/>
  <c r="E3632" i="2" a="1"/>
  <c r="E3632" i="2" s="1"/>
  <c r="E3162" i="2" a="1"/>
  <c r="E3162" i="2" s="1"/>
  <c r="E3158" i="2" a="1"/>
  <c r="E3158" i="2" s="1"/>
  <c r="E2897" i="2" a="1"/>
  <c r="E2897" i="2" s="1"/>
  <c r="E2408" i="2" a="1"/>
  <c r="E2408" i="2" s="1"/>
  <c r="E2418" i="2" a="1"/>
  <c r="E2418" i="2" s="1"/>
  <c r="E2135" i="2" a="1"/>
  <c r="E2135" i="2" s="1"/>
  <c r="E1776" i="2" a="1"/>
  <c r="E1776" i="2" s="1"/>
  <c r="E1536" i="2" a="1"/>
  <c r="E1536" i="2" s="1"/>
  <c r="E272" i="2" a="1"/>
  <c r="E272" i="2" s="1"/>
  <c r="E164" i="2" a="1"/>
  <c r="E164" i="2" s="1"/>
  <c r="E128" i="2" a="1"/>
  <c r="E128" i="2" s="1"/>
  <c r="E92" i="2" a="1"/>
  <c r="E92" i="2" s="1"/>
  <c r="E1558" i="2" a="1"/>
  <c r="E1558" i="2" s="1"/>
  <c r="E5511" i="2" a="1"/>
  <c r="E5511" i="2" s="1"/>
  <c r="E5515" i="2" a="1"/>
  <c r="E5515" i="2" s="1"/>
  <c r="E5252" i="2" a="1"/>
  <c r="E5252" i="2" s="1"/>
  <c r="E5250" i="2" a="1"/>
  <c r="E5250" i="2" s="1"/>
  <c r="E4764" i="2" a="1"/>
  <c r="E4764" i="2" s="1"/>
  <c r="E4777" i="2" a="1"/>
  <c r="E4777" i="2" s="1"/>
  <c r="E4501" i="2" a="1"/>
  <c r="E4501" i="2" s="1"/>
  <c r="E4508" i="2" a="1"/>
  <c r="E4508" i="2" s="1"/>
  <c r="E4237" i="2" a="1"/>
  <c r="E4237" i="2" s="1"/>
  <c r="E203" i="2" a="1"/>
  <c r="E203" i="2" s="1"/>
  <c r="E4018" i="2" a="1"/>
  <c r="E4018" i="2" s="1"/>
  <c r="E3761" i="2" a="1"/>
  <c r="E3761" i="2" s="1"/>
  <c r="E3762" i="2" a="1"/>
  <c r="E3762" i="2" s="1"/>
  <c r="E3479" i="2" a="1"/>
  <c r="E3479" i="2" s="1"/>
  <c r="E3478" i="2" a="1"/>
  <c r="E3478" i="2" s="1"/>
  <c r="E3280" i="2" a="1"/>
  <c r="E3280" i="2" s="1"/>
  <c r="E3282" i="2" a="1"/>
  <c r="E3282" i="2" s="1"/>
  <c r="E3005" i="2" a="1"/>
  <c r="E3005" i="2" s="1"/>
  <c r="E3020" i="2" a="1"/>
  <c r="E3020" i="2" s="1"/>
  <c r="E2749" i="2" a="1"/>
  <c r="E2749" i="2" s="1"/>
  <c r="E2535" i="2" a="1"/>
  <c r="E2535" i="2" s="1"/>
  <c r="E2530" i="2" a="1"/>
  <c r="E2530" i="2" s="1"/>
  <c r="E2263" i="2" a="1"/>
  <c r="E2263" i="2" s="1"/>
  <c r="E2265" i="2" a="1"/>
  <c r="E2265" i="2" s="1"/>
  <c r="E1990" i="2" a="1"/>
  <c r="E1990" i="2" s="1"/>
  <c r="E1992" i="2" a="1"/>
  <c r="E1992" i="2" s="1"/>
  <c r="E1537" i="2" a="1"/>
  <c r="E1537" i="2" s="1"/>
  <c r="E1662" i="2" a="1"/>
  <c r="E1662" i="2" s="1"/>
  <c r="E5583" i="2" a="1"/>
  <c r="E5583" i="2" s="1"/>
  <c r="E255" i="2" a="1"/>
  <c r="E255" i="2" s="1"/>
  <c r="E4836" i="2" a="1"/>
  <c r="E4836" i="2" s="1"/>
  <c r="E4092" i="2" a="1"/>
  <c r="E4092" i="2" s="1"/>
  <c r="E4087" i="2" a="1"/>
  <c r="E4087" i="2" s="1"/>
  <c r="E3352" i="2" a="1"/>
  <c r="E3352" i="2" s="1"/>
  <c r="E3338" i="2" a="1"/>
  <c r="E3338" i="2" s="1"/>
  <c r="E2608" i="2" a="1"/>
  <c r="E2608" i="2" s="1"/>
  <c r="E2609" i="2" a="1"/>
  <c r="E2609" i="2" s="1"/>
  <c r="E1851" i="2" a="1"/>
  <c r="E1851" i="2" s="1"/>
  <c r="E1749" i="2" a="1"/>
  <c r="E1749" i="2" s="1"/>
  <c r="E1280" i="2" a="1"/>
  <c r="E1280" i="2" s="1"/>
  <c r="E5650" i="2" a="1"/>
  <c r="E5650" i="2" s="1"/>
  <c r="E5646" i="2" a="1"/>
  <c r="E5646" i="2" s="1"/>
  <c r="E4899" i="2" a="1"/>
  <c r="E4899" i="2" s="1"/>
  <c r="E4632" i="2" a="1"/>
  <c r="E4632" i="2" s="1"/>
  <c r="E4622" i="2" a="1"/>
  <c r="E4622" i="2" s="1"/>
  <c r="E4143" i="2" a="1"/>
  <c r="E4143" i="2" s="1"/>
  <c r="E3874" i="2" a="1"/>
  <c r="E3874" i="2" s="1"/>
  <c r="E3870" i="2" a="1"/>
  <c r="E3870" i="2" s="1"/>
  <c r="E3411" i="2" a="1"/>
  <c r="E3411" i="2" s="1"/>
  <c r="E3407" i="2" a="1"/>
  <c r="E3407" i="2" s="1"/>
  <c r="E3143" i="2" a="1"/>
  <c r="E3143" i="2" s="1"/>
  <c r="E2653" i="2" a="1"/>
  <c r="E2653" i="2" s="1"/>
  <c r="E2665" i="2" a="1"/>
  <c r="E2665" i="2" s="1"/>
  <c r="E2396" i="2" a="1"/>
  <c r="E2396" i="2" s="1"/>
  <c r="E2382" i="2" a="1"/>
  <c r="E2382" i="2" s="1"/>
  <c r="E101" i="2" a="1"/>
  <c r="E101" i="2" s="1"/>
  <c r="E1912" i="2" a="1"/>
  <c r="E1912" i="2" s="1"/>
  <c r="E1660" i="2" a="1"/>
  <c r="E1660" i="2" s="1"/>
  <c r="E1512" i="2" a="1"/>
  <c r="E1512" i="2" s="1"/>
  <c r="E140" i="2" a="1"/>
  <c r="E140" i="2" s="1"/>
  <c r="E1853" i="2" a="1"/>
  <c r="E1853" i="2" s="1"/>
  <c r="E5490" i="2" a="1"/>
  <c r="E5490" i="2" s="1"/>
  <c r="E5497" i="2" a="1"/>
  <c r="E5497" i="2" s="1"/>
  <c r="E5223" i="2" a="1"/>
  <c r="E5223" i="2" s="1"/>
  <c r="E5229" i="2" a="1"/>
  <c r="E5229" i="2" s="1"/>
  <c r="E5019" i="2" a="1"/>
  <c r="E5019" i="2" s="1"/>
  <c r="E5021" i="2" a="1"/>
  <c r="E5021" i="2" s="1"/>
  <c r="E4748" i="2" a="1"/>
  <c r="E4748" i="2" s="1"/>
  <c r="E4743" i="2" a="1"/>
  <c r="E4743" i="2" s="1"/>
  <c r="E4474" i="2" a="1"/>
  <c r="E4474" i="2" s="1"/>
  <c r="E4272" i="2" a="1"/>
  <c r="E4272" i="2" s="1"/>
  <c r="E4271" i="2" a="1"/>
  <c r="E4271" i="2" s="1"/>
  <c r="E4002" i="2" a="1"/>
  <c r="E4002" i="2" s="1"/>
  <c r="E4004" i="2" a="1"/>
  <c r="E4004" i="2" s="1"/>
  <c r="E3737" i="2" a="1"/>
  <c r="E3737" i="2" s="1"/>
  <c r="E3741" i="2" a="1"/>
  <c r="E3741" i="2" s="1"/>
  <c r="E3538" i="2" a="1"/>
  <c r="E3538" i="2" s="1"/>
  <c r="E3537" i="2" a="1"/>
  <c r="E3537" i="2" s="1"/>
  <c r="E3251" i="2" a="1"/>
  <c r="E3251" i="2" s="1"/>
  <c r="E2983" i="2" a="1"/>
  <c r="E2983" i="2" s="1"/>
  <c r="E2999" i="2" a="1"/>
  <c r="E2999" i="2" s="1"/>
  <c r="E2784" i="2" a="1"/>
  <c r="E2784" i="2" s="1"/>
  <c r="E2789" i="2" a="1"/>
  <c r="E2789" i="2" s="1"/>
  <c r="E2518" i="2" a="1"/>
  <c r="E2518" i="2" s="1"/>
  <c r="E2513" i="2" a="1"/>
  <c r="E2513" i="2" s="1"/>
  <c r="E2239" i="2" a="1"/>
  <c r="E2239" i="2" s="1"/>
  <c r="E2036" i="2" a="1"/>
  <c r="E2036" i="2" s="1"/>
  <c r="E2034" i="2" a="1"/>
  <c r="E2034" i="2" s="1"/>
  <c r="E1774" i="2" a="1"/>
  <c r="E1774" i="2" s="1"/>
  <c r="E1799" i="2" a="1"/>
  <c r="E1799" i="2" s="1"/>
  <c r="E1287" i="2" a="1"/>
  <c r="E1287" i="2" s="1"/>
  <c r="E5088" i="2" a="1"/>
  <c r="E5088" i="2" s="1"/>
  <c r="E5077" i="2" a="1"/>
  <c r="E5077" i="2" s="1"/>
  <c r="E4537" i="2" a="1"/>
  <c r="E4537" i="2" s="1"/>
  <c r="E4545" i="2" a="1"/>
  <c r="E4545" i="2" s="1"/>
  <c r="E4329" i="2" a="1"/>
  <c r="E4329" i="2" s="1"/>
  <c r="E4328" i="2" a="1"/>
  <c r="E4328" i="2" s="1"/>
  <c r="E4067" i="2" a="1"/>
  <c r="E4067" i="2" s="1"/>
  <c r="E4075" i="2" a="1"/>
  <c r="E4075" i="2" s="1"/>
  <c r="E3798" i="2" a="1"/>
  <c r="E3798" i="2" s="1"/>
  <c r="E3587" i="2" a="1"/>
  <c r="E3587" i="2" s="1"/>
  <c r="E3585" i="2" a="1"/>
  <c r="E3585" i="2" s="1"/>
  <c r="E3320" i="2" a="1"/>
  <c r="E3320" i="2" s="1"/>
  <c r="E3059" i="2" a="1"/>
  <c r="E3059" i="2" s="1"/>
  <c r="E3058" i="2" a="1"/>
  <c r="E3058" i="2" s="1"/>
  <c r="E2857" i="2" a="1"/>
  <c r="E2857" i="2" s="1"/>
  <c r="E2846" i="2" a="1"/>
  <c r="E2846" i="2" s="1"/>
  <c r="E2304" i="2" a="1"/>
  <c r="E2304" i="2" s="1"/>
  <c r="E2097" i="2" a="1"/>
  <c r="E2097" i="2" s="1"/>
  <c r="E2110" i="2" a="1"/>
  <c r="E2110" i="2" s="1"/>
  <c r="E1846" i="2" a="1"/>
  <c r="E1846" i="2" s="1"/>
  <c r="E1570" i="2" a="1"/>
  <c r="E1570" i="2" s="1"/>
  <c r="E5568" i="2" a="1"/>
  <c r="E5568" i="2" s="1"/>
  <c r="E5564" i="2" a="1"/>
  <c r="E5564" i="2" s="1"/>
  <c r="E43" i="2" a="1"/>
  <c r="E43" i="2" s="1"/>
  <c r="E5539" i="2" a="1"/>
  <c r="E5539" i="2" s="1"/>
  <c r="E860" i="2" a="1"/>
  <c r="E860" i="2" s="1"/>
  <c r="E859" i="2" a="1"/>
  <c r="E859" i="2" s="1"/>
  <c r="E692" i="2" a="1"/>
  <c r="E692" i="2" s="1"/>
  <c r="E691" i="2" a="1"/>
  <c r="E691" i="2" s="1"/>
  <c r="E549" i="2" a="1"/>
  <c r="E549" i="2" s="1"/>
  <c r="E433" i="2" a="1"/>
  <c r="E433" i="2" s="1"/>
  <c r="E432" i="2" a="1"/>
  <c r="E432" i="2" s="1"/>
  <c r="E5723" i="2" a="1"/>
  <c r="E5723" i="2" s="1"/>
  <c r="E5312" i="2" a="1"/>
  <c r="E5312" i="2" s="1"/>
  <c r="E5324" i="2" a="1"/>
  <c r="E5324" i="2" s="1"/>
  <c r="E100" i="2" a="1"/>
  <c r="E100" i="2" s="1"/>
  <c r="E1890" i="2" a="1"/>
  <c r="E1890" i="2" s="1"/>
  <c r="E1027" i="2" a="1"/>
  <c r="E1027" i="2" s="1"/>
  <c r="E1010" i="2" a="1"/>
  <c r="E1010" i="2" s="1"/>
  <c r="E936" i="2" a="1"/>
  <c r="E936" i="2" s="1"/>
  <c r="E934" i="2" a="1"/>
  <c r="E934" i="2" s="1"/>
  <c r="E768" i="2" a="1"/>
  <c r="E768" i="2" s="1"/>
  <c r="E5295" i="2" a="1"/>
  <c r="E5295" i="2" s="1"/>
  <c r="E5281" i="2" a="1"/>
  <c r="E5281" i="2" s="1"/>
  <c r="E4137" i="2" a="1"/>
  <c r="E4137" i="2" s="1"/>
  <c r="E4117" i="2" a="1"/>
  <c r="E4117" i="2" s="1"/>
  <c r="E3375" i="2" a="1"/>
  <c r="E3375" i="2" s="1"/>
  <c r="E3393" i="2" a="1"/>
  <c r="E3393" i="2" s="1"/>
  <c r="E2632" i="2" a="1"/>
  <c r="E2632" i="2" s="1"/>
  <c r="E2648" i="2" a="1"/>
  <c r="E2648" i="2" s="1"/>
  <c r="E2080" i="2" a="1"/>
  <c r="E2080" i="2" s="1"/>
  <c r="E2075" i="2" a="1"/>
  <c r="E2075" i="2" s="1"/>
  <c r="E1535" i="2" a="1"/>
  <c r="E1535" i="2" s="1"/>
  <c r="E1377" i="2" a="1"/>
  <c r="E1377" i="2" s="1"/>
  <c r="E4319" i="2" a="1"/>
  <c r="E4319" i="2" s="1"/>
  <c r="E4305" i="2" a="1"/>
  <c r="E4305" i="2" s="1"/>
  <c r="E175" i="2" a="1"/>
  <c r="E175" i="2" s="1"/>
  <c r="E3570" i="2" a="1"/>
  <c r="E3570" i="2" s="1"/>
  <c r="E2822" i="2" a="1"/>
  <c r="E2822" i="2" s="1"/>
  <c r="E2821" i="2" a="1"/>
  <c r="E2821" i="2" s="1"/>
  <c r="E2055" i="2" a="1"/>
  <c r="E2055" i="2" s="1"/>
  <c r="E2064" i="2" a="1"/>
  <c r="E2064" i="2" s="1"/>
  <c r="E1356" i="2" a="1"/>
  <c r="E1356" i="2" s="1"/>
  <c r="E67" i="2" a="1"/>
  <c r="E67" i="2" s="1"/>
  <c r="E367" i="2" a="1"/>
  <c r="E367" i="2" s="1"/>
  <c r="E383" i="2" a="1"/>
  <c r="E383" i="2" s="1"/>
  <c r="E5053" i="2" a="1"/>
  <c r="E5053" i="2" s="1"/>
  <c r="E5065" i="2" a="1"/>
  <c r="E5065" i="2" s="1"/>
  <c r="E4299" i="2" a="1"/>
  <c r="E4299" i="2" s="1"/>
  <c r="E4292" i="2" a="1"/>
  <c r="E4292" i="2" s="1"/>
  <c r="E3551" i="2" a="1"/>
  <c r="E3551" i="2" s="1"/>
  <c r="E3550" i="2" a="1"/>
  <c r="E3550" i="2" s="1"/>
  <c r="E2798" i="2" a="1"/>
  <c r="E2798" i="2" s="1"/>
  <c r="E2805" i="2" a="1"/>
  <c r="E2805" i="2" s="1"/>
  <c r="E1332" i="2" a="1"/>
  <c r="E1332" i="2" s="1"/>
  <c r="E1326" i="2" a="1"/>
  <c r="E1326" i="2" s="1"/>
  <c r="E1176" i="2" a="1"/>
  <c r="E1176" i="2" s="1"/>
  <c r="E1186" i="2" a="1"/>
  <c r="E1186" i="2" s="1"/>
  <c r="E1077" i="2" a="1"/>
  <c r="E1077" i="2" s="1"/>
  <c r="E908" i="2" a="1"/>
  <c r="E908" i="2" s="1"/>
  <c r="E926" i="2" a="1"/>
  <c r="E926" i="2" s="1"/>
  <c r="E5036" i="2" a="1"/>
  <c r="E5036" i="2" s="1"/>
  <c r="E5049" i="2" a="1"/>
  <c r="E5049" i="2" s="1"/>
  <c r="E1308" i="2" a="1"/>
  <c r="E1308" i="2" s="1"/>
  <c r="E1303" i="2" a="1"/>
  <c r="E1303" i="2" s="1"/>
  <c r="E509" i="2" a="1"/>
  <c r="E509" i="2" s="1"/>
  <c r="E527" i="2" a="1"/>
  <c r="E527" i="2" s="1"/>
  <c r="E2576" i="2" a="1"/>
  <c r="E2576" i="2" s="1"/>
  <c r="E2585" i="2" a="1"/>
  <c r="E2585" i="2" s="1"/>
  <c r="E1661" i="2" a="1"/>
  <c r="E1661" i="2" s="1"/>
  <c r="E1071" i="2" a="1"/>
  <c r="E1071" i="2" s="1"/>
  <c r="E1054" i="2" a="1"/>
  <c r="E1054" i="2" s="1"/>
  <c r="E824" i="2" a="1"/>
  <c r="E824" i="2" s="1"/>
  <c r="E812" i="2" a="1"/>
  <c r="E812" i="2" s="1"/>
  <c r="E308" i="2" a="1"/>
  <c r="E308" i="2" s="1"/>
  <c r="E321" i="2" a="1"/>
  <c r="E321" i="2" s="1"/>
  <c r="E5613" i="2" a="1"/>
  <c r="E5613" i="2" s="1"/>
  <c r="E5622" i="2" a="1"/>
  <c r="E5622" i="2" s="1"/>
  <c r="E4812" i="2" a="1"/>
  <c r="E4812" i="2" s="1"/>
  <c r="E4814" i="2" a="1"/>
  <c r="E4814" i="2" s="1"/>
  <c r="E126" i="2" a="1"/>
  <c r="E126" i="2" s="1"/>
  <c r="E2555" i="2" a="1"/>
  <c r="E2555" i="2" s="1"/>
  <c r="E1814" i="2" a="1"/>
  <c r="E1814" i="2" s="1"/>
  <c r="E1819" i="2" a="1"/>
  <c r="E1819" i="2" s="1"/>
  <c r="E4793" i="2" a="1"/>
  <c r="E4793" i="2" s="1"/>
  <c r="E4783" i="2" a="1"/>
  <c r="E4783" i="2" s="1"/>
  <c r="E4050" i="2" a="1"/>
  <c r="E4050" i="2" s="1"/>
  <c r="E4045" i="2" a="1"/>
  <c r="E4045" i="2" s="1"/>
  <c r="E3296" i="2" a="1"/>
  <c r="E3296" i="2" s="1"/>
  <c r="E3311" i="2" a="1"/>
  <c r="E3311" i="2" s="1"/>
  <c r="E29" i="2" a="1"/>
  <c r="E29" i="2" s="1"/>
  <c r="E556" i="2" a="1"/>
  <c r="E556" i="2" s="1"/>
  <c r="E4967" i="2" a="1"/>
  <c r="E4967" i="2" s="1"/>
  <c r="E4986" i="2" a="1"/>
  <c r="E4986" i="2" s="1"/>
  <c r="E2331" i="2" a="1"/>
  <c r="E2331" i="2" s="1"/>
  <c r="E2326" i="2" a="1"/>
  <c r="E2326" i="2" s="1"/>
  <c r="E1594" i="2" a="1"/>
  <c r="E1594" i="2" s="1"/>
  <c r="E1597" i="2" a="1"/>
  <c r="E1597" i="2" s="1"/>
  <c r="E1035" i="2" a="1"/>
  <c r="E1035" i="2" s="1"/>
  <c r="E1045" i="2" a="1"/>
  <c r="E1045" i="2" s="1"/>
  <c r="E32" i="2" a="1"/>
  <c r="E32" i="2" s="1"/>
  <c r="E628" i="2" a="1"/>
  <c r="E628" i="2" s="1"/>
  <c r="E5373" i="2" a="1"/>
  <c r="E5373" i="2" s="1"/>
  <c r="E5370" i="2" a="1"/>
  <c r="E5370" i="2" s="1"/>
  <c r="E4553" i="2" a="1"/>
  <c r="E4553" i="2" s="1"/>
  <c r="E4567" i="2" a="1"/>
  <c r="E4567" i="2" s="1"/>
  <c r="E3810" i="2" a="1"/>
  <c r="E3810" i="2" s="1"/>
  <c r="E3830" i="2" a="1"/>
  <c r="E3830" i="2" s="1"/>
  <c r="E3081" i="2" a="1"/>
  <c r="E3081" i="2" s="1"/>
  <c r="E882" i="2" a="1"/>
  <c r="E882" i="2" s="1"/>
  <c r="E885" i="2" a="1"/>
  <c r="E885" i="2" s="1"/>
  <c r="E784" i="2" a="1"/>
  <c r="E784" i="2" s="1"/>
  <c r="E789" i="2" a="1"/>
  <c r="E789" i="2" s="1"/>
  <c r="S12" i="2"/>
  <c r="R12" i="2"/>
  <c r="Q12" i="2"/>
  <c r="G12" i="2"/>
  <c r="T12" i="2"/>
  <c r="E159" i="2" a="1"/>
  <c r="E159" i="2" s="1"/>
  <c r="E123" i="2" a="1"/>
  <c r="E123" i="2" s="1"/>
  <c r="E87" i="2" a="1"/>
  <c r="E87" i="2" s="1"/>
  <c r="S7" i="2"/>
  <c r="T7" i="2"/>
  <c r="R7" i="2"/>
  <c r="Q7" i="2"/>
  <c r="E51" i="2" a="1"/>
  <c r="E51" i="2" s="1"/>
  <c r="G7" i="2"/>
  <c r="E832" i="2" a="1"/>
  <c r="E832" i="2" s="1"/>
  <c r="E839" i="2" a="1"/>
  <c r="E839" i="2" s="1"/>
  <c r="E31" i="2" a="1"/>
  <c r="E31" i="2" s="1"/>
  <c r="E608" i="2" a="1"/>
  <c r="E608" i="2" s="1"/>
  <c r="E8" i="2" a="1"/>
  <c r="E8" i="2" s="1"/>
  <c r="E1164" i="2" a="1"/>
  <c r="E1164" i="2" s="1"/>
  <c r="E1159" i="2" a="1"/>
  <c r="E1159" i="2" s="1"/>
  <c r="E578" i="2" a="1"/>
  <c r="E578" i="2" s="1"/>
  <c r="E349" i="2" a="1"/>
  <c r="E349" i="2" s="1"/>
  <c r="E365" i="2" a="1"/>
  <c r="E365" i="2" s="1"/>
  <c r="E1103" i="2" a="1"/>
  <c r="E1103" i="2" s="1"/>
  <c r="E1098" i="2" a="1"/>
  <c r="E1098" i="2" s="1"/>
  <c r="E337" i="2" a="1"/>
  <c r="E337" i="2" s="1"/>
  <c r="E333" i="2" a="1"/>
  <c r="E333" i="2" s="1"/>
  <c r="E301" i="2" a="1"/>
  <c r="E301" i="2" s="1"/>
  <c r="E294" i="2" a="1"/>
  <c r="E294" i="2" s="1"/>
  <c r="E666" i="2" a="1"/>
  <c r="E666" i="2" s="1"/>
  <c r="E658" i="2" a="1"/>
  <c r="E658" i="2" s="1"/>
  <c r="E427" i="2" a="1"/>
  <c r="E427" i="2" s="1"/>
  <c r="E420" i="2" a="1"/>
  <c r="E420" i="2" s="1"/>
  <c r="E5635" i="2" a="1"/>
  <c r="E5635" i="2" s="1"/>
  <c r="E4888" i="2" a="1"/>
  <c r="E4888" i="2" s="1"/>
  <c r="E4633" i="2" a="1"/>
  <c r="E4633" i="2" s="1"/>
  <c r="E4629" i="2" a="1"/>
  <c r="E4629" i="2" s="1"/>
  <c r="E4148" i="2" a="1"/>
  <c r="E4148" i="2" s="1"/>
  <c r="E3869" i="2" a="1"/>
  <c r="E3869" i="2" s="1"/>
  <c r="E3888" i="2" a="1"/>
  <c r="E3888" i="2" s="1"/>
  <c r="E3398" i="2" a="1"/>
  <c r="E3398" i="2" s="1"/>
  <c r="E163" i="2" a="1"/>
  <c r="E163" i="2" s="1"/>
  <c r="E3127" i="2" a="1"/>
  <c r="E3127" i="2" s="1"/>
  <c r="E2666" i="2" a="1"/>
  <c r="E2666" i="2" s="1"/>
  <c r="E2662" i="2" a="1"/>
  <c r="E2662" i="2" s="1"/>
  <c r="E2388" i="2" a="1"/>
  <c r="E2388" i="2" s="1"/>
  <c r="E2394" i="2" a="1"/>
  <c r="E2394" i="2" s="1"/>
  <c r="E1910" i="2" a="1"/>
  <c r="E1910" i="2" s="1"/>
  <c r="E1916" i="2" a="1"/>
  <c r="E1916" i="2" s="1"/>
  <c r="E1657" i="2" a="1"/>
  <c r="E1657" i="2" s="1"/>
  <c r="E1503" i="2" a="1"/>
  <c r="E1503" i="2" s="1"/>
  <c r="E176" i="2" a="1"/>
  <c r="E176" i="2" s="1"/>
  <c r="E1784" i="2" a="1"/>
  <c r="E1784" i="2" s="1"/>
  <c r="E1291" i="2" a="1"/>
  <c r="E1291" i="2" s="1"/>
  <c r="E5485" i="2" a="1"/>
  <c r="E5485" i="2" s="1"/>
  <c r="E5487" i="2" a="1"/>
  <c r="E5487" i="2" s="1"/>
  <c r="E5219" i="2" a="1"/>
  <c r="E5219" i="2" s="1"/>
  <c r="E5226" i="2" a="1"/>
  <c r="E5226" i="2" s="1"/>
  <c r="E5012" i="2" a="1"/>
  <c r="E5012" i="2" s="1"/>
  <c r="E5031" i="2" a="1"/>
  <c r="E5031" i="2" s="1"/>
  <c r="E4753" i="2" a="1"/>
  <c r="E4753" i="2" s="1"/>
  <c r="E4757" i="2" a="1"/>
  <c r="E4757" i="2" s="1"/>
  <c r="E4486" i="2" a="1"/>
  <c r="E4486" i="2" s="1"/>
  <c r="E4263" i="2" a="1"/>
  <c r="E4263" i="2" s="1"/>
  <c r="E4278" i="2" a="1"/>
  <c r="E4278" i="2" s="1"/>
  <c r="E4012" i="2" a="1"/>
  <c r="E4012" i="2" s="1"/>
  <c r="E3991" i="2" a="1"/>
  <c r="E3991" i="2" s="1"/>
  <c r="E3730" i="2" a="1"/>
  <c r="E3730" i="2" s="1"/>
  <c r="E3727" i="2" a="1"/>
  <c r="E3727" i="2" s="1"/>
  <c r="E3521" i="2" a="1"/>
  <c r="E3521" i="2" s="1"/>
  <c r="E3523" i="2" a="1"/>
  <c r="E3523" i="2" s="1"/>
  <c r="E3261" i="2" a="1"/>
  <c r="E3261" i="2" s="1"/>
  <c r="E2988" i="2" a="1"/>
  <c r="E2988" i="2" s="1"/>
  <c r="E2980" i="2" a="1"/>
  <c r="E2980" i="2" s="1"/>
  <c r="E2781" i="2" a="1"/>
  <c r="E2781" i="2" s="1"/>
  <c r="E2786" i="2" a="1"/>
  <c r="E2786" i="2" s="1"/>
  <c r="E2511" i="2" a="1"/>
  <c r="E2511" i="2" s="1"/>
  <c r="E2520" i="2" a="1"/>
  <c r="E2520" i="2" s="1"/>
  <c r="E2257" i="2" a="1"/>
  <c r="E2257" i="2" s="1"/>
  <c r="E2043" i="2" a="1"/>
  <c r="E2043" i="2" s="1"/>
  <c r="E2045" i="2" a="1"/>
  <c r="E2045" i="2" s="1"/>
  <c r="E1771" i="2" a="1"/>
  <c r="E1771" i="2" s="1"/>
  <c r="E1794" i="2" a="1"/>
  <c r="E1794" i="2" s="1"/>
  <c r="E1279" i="2" a="1"/>
  <c r="E1279" i="2" s="1"/>
  <c r="E5075" i="2" a="1"/>
  <c r="E5075" i="2" s="1"/>
  <c r="E5085" i="2" a="1"/>
  <c r="E5085" i="2" s="1"/>
  <c r="E4548" i="2" a="1"/>
  <c r="E4548" i="2" s="1"/>
  <c r="E4533" i="2" a="1"/>
  <c r="E4533" i="2" s="1"/>
  <c r="E4334" i="2" a="1"/>
  <c r="E4334" i="2" s="1"/>
  <c r="E4341" i="2" a="1"/>
  <c r="E4341" i="2" s="1"/>
  <c r="E4077" i="2" a="1"/>
  <c r="E4077" i="2" s="1"/>
  <c r="E3797" i="2" a="1"/>
  <c r="E3797" i="2" s="1"/>
  <c r="E3795" i="2" a="1"/>
  <c r="E3795" i="2" s="1"/>
  <c r="E3594" i="2" a="1"/>
  <c r="E3594" i="2" s="1"/>
  <c r="E3598" i="2" a="1"/>
  <c r="E3598" i="2" s="1"/>
  <c r="E3330" i="2" a="1"/>
  <c r="E3330" i="2" s="1"/>
  <c r="E3060" i="2" a="1"/>
  <c r="E3060" i="2" s="1"/>
  <c r="E3055" i="2" a="1"/>
  <c r="E3055" i="2" s="1"/>
  <c r="E2853" i="2" a="1"/>
  <c r="E2853" i="2" s="1"/>
  <c r="E2856" i="2" a="1"/>
  <c r="E2856" i="2" s="1"/>
  <c r="E2316" i="2" a="1"/>
  <c r="E2316" i="2" s="1"/>
  <c r="E2108" i="2" a="1"/>
  <c r="E2108" i="2" s="1"/>
  <c r="E2096" i="2" a="1"/>
  <c r="E2096" i="2" s="1"/>
  <c r="E1843" i="2" a="1"/>
  <c r="E1843" i="2" s="1"/>
  <c r="E1564" i="2" a="1"/>
  <c r="E1564" i="2" s="1"/>
  <c r="E5551" i="2" a="1"/>
  <c r="E5551" i="2" s="1"/>
  <c r="E5561" i="2" a="1"/>
  <c r="E5561" i="2" s="1"/>
  <c r="E143" i="2" a="1"/>
  <c r="E143" i="2" s="1"/>
  <c r="E270" i="2" a="1"/>
  <c r="E270" i="2" s="1"/>
  <c r="E5548" i="2" a="1"/>
  <c r="E5548" i="2" s="1"/>
  <c r="E853" i="2" a="1"/>
  <c r="E853" i="2" s="1"/>
  <c r="E863" i="2" a="1"/>
  <c r="E863" i="2" s="1"/>
  <c r="E689" i="2" a="1"/>
  <c r="E689" i="2" s="1"/>
  <c r="E531" i="2" a="1"/>
  <c r="E531" i="2" s="1"/>
  <c r="E536" i="2" a="1"/>
  <c r="E536" i="2" s="1"/>
  <c r="E443" i="2" a="1"/>
  <c r="E443" i="2" s="1"/>
  <c r="E445" i="2" a="1"/>
  <c r="E445" i="2" s="1"/>
  <c r="E5721" i="2" a="1"/>
  <c r="E5721" i="2" s="1"/>
  <c r="E5319" i="2" a="1"/>
  <c r="E5319" i="2" s="1"/>
  <c r="E5302" i="2" a="1"/>
  <c r="E5302" i="2" s="1"/>
  <c r="E94" i="2" a="1"/>
  <c r="E94" i="2" s="1"/>
  <c r="E1901" i="2" a="1"/>
  <c r="E1901" i="2" s="1"/>
  <c r="E1011" i="2" a="1"/>
  <c r="E1011" i="2" s="1"/>
  <c r="E1018" i="2" a="1"/>
  <c r="E1018" i="2" s="1"/>
  <c r="E944" i="2" a="1"/>
  <c r="E944" i="2" s="1"/>
  <c r="E760" i="2" a="1"/>
  <c r="E760" i="2" s="1"/>
  <c r="E765" i="2" a="1"/>
  <c r="E765" i="2" s="1"/>
  <c r="E5286" i="2" a="1"/>
  <c r="E5286" i="2" s="1"/>
  <c r="E5289" i="2" a="1"/>
  <c r="E5289" i="2" s="1"/>
  <c r="E4128" i="2" a="1"/>
  <c r="E4128" i="2" s="1"/>
  <c r="E4124" i="2" a="1"/>
  <c r="E4124" i="2" s="1"/>
  <c r="E3388" i="2" a="1"/>
  <c r="E3388" i="2" s="1"/>
  <c r="E3380" i="2" a="1"/>
  <c r="E3380" i="2" s="1"/>
  <c r="E2635" i="2" a="1"/>
  <c r="E2635" i="2" s="1"/>
  <c r="E2651" i="2" a="1"/>
  <c r="E2651" i="2" s="1"/>
  <c r="E2073" i="2" a="1"/>
  <c r="E2073" i="2" s="1"/>
  <c r="E2082" i="2" a="1"/>
  <c r="E2082" i="2" s="1"/>
  <c r="E1367" i="2" a="1"/>
  <c r="E1367" i="2" s="1"/>
  <c r="E1365" i="2" a="1"/>
  <c r="E1365" i="2" s="1"/>
  <c r="E4310" i="2" a="1"/>
  <c r="E4310" i="2" s="1"/>
  <c r="E4315" i="2" a="1"/>
  <c r="E4315" i="2" s="1"/>
  <c r="E3564" i="2" a="1"/>
  <c r="E3564" i="2" s="1"/>
  <c r="E3577" i="2" a="1"/>
  <c r="E3577" i="2" s="1"/>
  <c r="E2826" i="2" a="1"/>
  <c r="E2826" i="2" s="1"/>
  <c r="E2823" i="2" a="1"/>
  <c r="E2823" i="2" s="1"/>
  <c r="E2066" i="2" a="1"/>
  <c r="E2066" i="2" s="1"/>
  <c r="E2068" i="2" a="1"/>
  <c r="E2068" i="2" s="1"/>
  <c r="E1341" i="2" a="1"/>
  <c r="E1341" i="2" s="1"/>
  <c r="E1357" i="2" a="1"/>
  <c r="E1357" i="2" s="1"/>
  <c r="E370" i="2" a="1"/>
  <c r="E370" i="2" s="1"/>
  <c r="E366" i="2" a="1"/>
  <c r="E366" i="2" s="1"/>
  <c r="E5057" i="2" a="1"/>
  <c r="E5057" i="2" s="1"/>
  <c r="E5055" i="2" a="1"/>
  <c r="E5055" i="2" s="1"/>
  <c r="E4290" i="2" a="1"/>
  <c r="E4290" i="2" s="1"/>
  <c r="E3558" i="2" a="1"/>
  <c r="E3558" i="2" s="1"/>
  <c r="E3547" i="2" a="1"/>
  <c r="E3547" i="2" s="1"/>
  <c r="E2812" i="2" a="1"/>
  <c r="E2812" i="2" s="1"/>
  <c r="E2808" i="2" a="1"/>
  <c r="E2808" i="2" s="1"/>
  <c r="E1320" i="2" a="1"/>
  <c r="E1320" i="2" s="1"/>
  <c r="E1338" i="2" a="1"/>
  <c r="E1338" i="2" s="1"/>
  <c r="E1079" i="2" a="1"/>
  <c r="E1079" i="2" s="1"/>
  <c r="E1085" i="2" a="1"/>
  <c r="E1085" i="2" s="1"/>
  <c r="E912" i="2" a="1"/>
  <c r="E912" i="2" s="1"/>
  <c r="E914" i="2" a="1"/>
  <c r="E914" i="2" s="1"/>
  <c r="E5041" i="2" a="1"/>
  <c r="E5041" i="2" s="1"/>
  <c r="E5037" i="2" a="1"/>
  <c r="E5037" i="2" s="1"/>
  <c r="E1297" i="2" a="1"/>
  <c r="E1297" i="2" s="1"/>
  <c r="E1312" i="2" a="1"/>
  <c r="E1312" i="2" s="1"/>
  <c r="E519" i="2" a="1"/>
  <c r="E519" i="2" s="1"/>
  <c r="E511" i="2" a="1"/>
  <c r="E511" i="2" s="1"/>
  <c r="E2583" i="2" a="1"/>
  <c r="E2583" i="2" s="1"/>
  <c r="E2592" i="2" a="1"/>
  <c r="E2592" i="2" s="1"/>
  <c r="E1059" i="2" a="1"/>
  <c r="E1059" i="2" s="1"/>
  <c r="E1062" i="2" a="1"/>
  <c r="E1062" i="2" s="1"/>
  <c r="E807" i="2" a="1"/>
  <c r="E807" i="2" s="1"/>
  <c r="E819" i="2" a="1"/>
  <c r="E819" i="2" s="1"/>
  <c r="E311" i="2" a="1"/>
  <c r="E311" i="2" s="1"/>
  <c r="E324" i="2" a="1"/>
  <c r="E324" i="2" s="1"/>
  <c r="E5621" i="2" a="1"/>
  <c r="E5621" i="2" s="1"/>
  <c r="E4803" i="2" a="1"/>
  <c r="E4803" i="2" s="1"/>
  <c r="E4818" i="2" a="1"/>
  <c r="E4818" i="2" s="1"/>
  <c r="E2553" i="2" a="1"/>
  <c r="E2553" i="2" s="1"/>
  <c r="E2562" i="2" a="1"/>
  <c r="E2562" i="2" s="1"/>
  <c r="E1820" i="2" a="1"/>
  <c r="E1820" i="2" s="1"/>
  <c r="E1816" i="2" a="1"/>
  <c r="E1816" i="2" s="1"/>
  <c r="E4799" i="2" a="1"/>
  <c r="E4799" i="2" s="1"/>
  <c r="E4797" i="2" a="1"/>
  <c r="E4797" i="2" s="1"/>
  <c r="E4041" i="2" a="1"/>
  <c r="E4041" i="2" s="1"/>
  <c r="E4052" i="2" a="1"/>
  <c r="E4052" i="2" s="1"/>
  <c r="E3306" i="2" a="1"/>
  <c r="E3306" i="2" s="1"/>
  <c r="E3295" i="2" a="1"/>
  <c r="E3295" i="2" s="1"/>
  <c r="E561" i="2" a="1"/>
  <c r="E561" i="2" s="1"/>
  <c r="E569" i="2" a="1"/>
  <c r="E569" i="2" s="1"/>
  <c r="E4978" i="2" a="1"/>
  <c r="E4978" i="2" s="1"/>
  <c r="E4973" i="2" a="1"/>
  <c r="E4973" i="2" s="1"/>
  <c r="E2343" i="2" a="1"/>
  <c r="E2343" i="2" s="1"/>
  <c r="E2330" i="2" a="1"/>
  <c r="E2330" i="2" s="1"/>
  <c r="E1603" i="2" a="1"/>
  <c r="E1603" i="2" s="1"/>
  <c r="E1591" i="2" a="1"/>
  <c r="E1591" i="2" s="1"/>
  <c r="E1043" i="2" a="1"/>
  <c r="E1043" i="2" s="1"/>
  <c r="E1029" i="2" a="1"/>
  <c r="E1029" i="2" s="1"/>
  <c r="E623" i="2" a="1"/>
  <c r="E623" i="2" s="1"/>
  <c r="E625" i="2" a="1"/>
  <c r="E625" i="2" s="1"/>
  <c r="E5368" i="2" a="1"/>
  <c r="E5368" i="2" s="1"/>
  <c r="E5374" i="2" a="1"/>
  <c r="E5374" i="2" s="1"/>
  <c r="E4572" i="2" a="1"/>
  <c r="E4572" i="2" s="1"/>
  <c r="E4561" i="2" a="1"/>
  <c r="E4561" i="2" s="1"/>
  <c r="E3828" i="2" a="1"/>
  <c r="E3828" i="2" s="1"/>
  <c r="E151" i="2" a="1"/>
  <c r="E151" i="2" s="1"/>
  <c r="E3068" i="2" a="1"/>
  <c r="E3068" i="2" s="1"/>
  <c r="E868" i="2" a="1"/>
  <c r="E868" i="2" s="1"/>
  <c r="E867" i="2" a="1"/>
  <c r="E867" i="2" s="1"/>
  <c r="E797" i="2" a="1"/>
  <c r="E797" i="2" s="1"/>
  <c r="E786" i="2" a="1"/>
  <c r="E786" i="2" s="1"/>
  <c r="E843" i="2" a="1"/>
  <c r="E843" i="2" s="1"/>
  <c r="E834" i="2" a="1"/>
  <c r="E834" i="2" s="1"/>
  <c r="E603" i="2" a="1"/>
  <c r="E603" i="2" s="1"/>
  <c r="E605" i="2" a="1"/>
  <c r="E605" i="2" s="1"/>
  <c r="E64" i="2" a="1"/>
  <c r="E64" i="2" s="1"/>
  <c r="E1153" i="2" a="1"/>
  <c r="E1153" i="2" s="1"/>
  <c r="E1168" i="2" a="1"/>
  <c r="E1168" i="2" s="1"/>
  <c r="E588" i="2" a="1"/>
  <c r="E588" i="2" s="1"/>
  <c r="E352" i="2" a="1"/>
  <c r="E352" i="2" s="1"/>
  <c r="E348" i="2" a="1"/>
  <c r="E348" i="2" s="1"/>
  <c r="E1111" i="2" a="1"/>
  <c r="E1111" i="2" s="1"/>
  <c r="E340" i="2" a="1"/>
  <c r="E340" i="2" s="1"/>
  <c r="E336" i="2" a="1"/>
  <c r="E336" i="2" s="1"/>
  <c r="E284" i="2" a="1"/>
  <c r="E284" i="2" s="1"/>
  <c r="E297" i="2" a="1"/>
  <c r="E297" i="2" s="1"/>
  <c r="E663" i="2" a="1"/>
  <c r="E663" i="2" s="1"/>
  <c r="E671" i="2" a="1"/>
  <c r="E671" i="2" s="1"/>
  <c r="E407" i="2" a="1"/>
  <c r="E407" i="2" s="1"/>
  <c r="E423" i="2" a="1"/>
  <c r="E423" i="2" s="1"/>
  <c r="E71" i="2" a="1"/>
  <c r="E71" i="2" s="1"/>
  <c r="R3" i="2"/>
  <c r="Q3" i="2"/>
  <c r="G3" i="2"/>
  <c r="T3" i="2"/>
  <c r="S3" i="2"/>
  <c r="R11" i="2"/>
  <c r="Q11" i="2"/>
  <c r="G11" i="2"/>
  <c r="T11" i="2"/>
  <c r="S11" i="2"/>
  <c r="E825" i="2" a="1"/>
  <c r="E825" i="2" s="1"/>
  <c r="E600" i="2" a="1"/>
  <c r="E600" i="2" s="1"/>
  <c r="E615" i="2" a="1"/>
  <c r="E615" i="2" s="1"/>
  <c r="E1163" i="2" a="1"/>
  <c r="E1163" i="2" s="1"/>
  <c r="E1161" i="2" a="1"/>
  <c r="E1161" i="2" s="1"/>
  <c r="E30" i="2" a="1"/>
  <c r="E30" i="2" s="1"/>
  <c r="E575" i="2" a="1"/>
  <c r="E575" i="2" s="1"/>
  <c r="E355" i="2" a="1"/>
  <c r="E355" i="2" s="1"/>
  <c r="E351" i="2" a="1"/>
  <c r="E351" i="2" s="1"/>
  <c r="E1100" i="2" a="1"/>
  <c r="E1100" i="2" s="1"/>
  <c r="E1094" i="2" a="1"/>
  <c r="E1094" i="2" s="1"/>
  <c r="E343" i="2" a="1"/>
  <c r="E343" i="2" s="1"/>
  <c r="E339" i="2" a="1"/>
  <c r="E339" i="2" s="1"/>
  <c r="E287" i="2" a="1"/>
  <c r="E287" i="2" s="1"/>
  <c r="E300" i="2" a="1"/>
  <c r="E300" i="2" s="1"/>
  <c r="E35" i="2" a="1"/>
  <c r="E35" i="2" s="1"/>
  <c r="E676" i="2" a="1"/>
  <c r="E676" i="2" s="1"/>
  <c r="E668" i="2" a="1"/>
  <c r="E668" i="2" s="1"/>
  <c r="E410" i="2" a="1"/>
  <c r="E410" i="2" s="1"/>
  <c r="E426" i="2" a="1"/>
  <c r="E426" i="2" s="1"/>
  <c r="E10" i="2" a="1"/>
  <c r="E10" i="2" s="1"/>
  <c r="E836" i="2" a="1"/>
  <c r="E836" i="2" s="1"/>
  <c r="E613" i="2" a="1"/>
  <c r="E613" i="2" s="1"/>
  <c r="E602" i="2" a="1"/>
  <c r="E602" i="2" s="1"/>
  <c r="E1171" i="2" a="1"/>
  <c r="E1171" i="2" s="1"/>
  <c r="E1169" i="2" a="1"/>
  <c r="E1169" i="2" s="1"/>
  <c r="E580" i="2" a="1"/>
  <c r="E580" i="2" s="1"/>
  <c r="E585" i="2" a="1"/>
  <c r="E585" i="2" s="1"/>
  <c r="E358" i="2" a="1"/>
  <c r="E358" i="2" s="1"/>
  <c r="E354" i="2" a="1"/>
  <c r="E354" i="2" s="1"/>
  <c r="E1108" i="2" a="1"/>
  <c r="E1108" i="2" s="1"/>
  <c r="E1102" i="2" a="1"/>
  <c r="E1102" i="2" s="1"/>
  <c r="E326" i="2" a="1"/>
  <c r="E326" i="2" s="1"/>
  <c r="E342" i="2" a="1"/>
  <c r="E342" i="2" s="1"/>
  <c r="E290" i="2" a="1"/>
  <c r="E290" i="2" s="1"/>
  <c r="E28" i="2" a="1"/>
  <c r="E28" i="2" s="1"/>
  <c r="E3" i="2" a="1"/>
  <c r="E3" i="2" s="1"/>
  <c r="E660" i="2" a="1"/>
  <c r="E660" i="2" s="1"/>
  <c r="E678" i="2" a="1"/>
  <c r="E678" i="2" s="1"/>
  <c r="E413" i="2" a="1"/>
  <c r="E413" i="2" s="1"/>
  <c r="E20" i="2" a="1"/>
  <c r="E20" i="2" s="1"/>
  <c r="E840" i="2" a="1"/>
  <c r="E840" i="2" s="1"/>
  <c r="E597" i="2" a="1"/>
  <c r="E597" i="2" s="1"/>
  <c r="E612" i="2" a="1"/>
  <c r="E612" i="2" s="1"/>
  <c r="E1155" i="2" a="1"/>
  <c r="E1155" i="2" s="1"/>
  <c r="E1157" i="2" a="1"/>
  <c r="E1157" i="2" s="1"/>
  <c r="E593" i="2" a="1"/>
  <c r="E593" i="2" s="1"/>
  <c r="E582" i="2" a="1"/>
  <c r="E582" i="2" s="1"/>
  <c r="E361" i="2" a="1"/>
  <c r="E361" i="2" s="1"/>
  <c r="E357" i="2" a="1"/>
  <c r="E357" i="2" s="1"/>
  <c r="E1092" i="2" a="1"/>
  <c r="E1092" i="2" s="1"/>
  <c r="E1110" i="2" a="1"/>
  <c r="E1110" i="2" s="1"/>
  <c r="E329" i="2" a="1"/>
  <c r="E329" i="2" s="1"/>
  <c r="E345" i="2" a="1"/>
  <c r="E345" i="2" s="1"/>
  <c r="E293" i="2" a="1"/>
  <c r="E293" i="2" s="1"/>
  <c r="E23" i="2" a="1"/>
  <c r="E23" i="2" s="1"/>
  <c r="E673" i="2" a="1"/>
  <c r="E673" i="2" s="1"/>
  <c r="E22" i="2" a="1"/>
  <c r="E22" i="2" s="1"/>
  <c r="E416" i="2" a="1"/>
  <c r="E416" i="2" s="1"/>
  <c r="E892" i="3" a="1"/>
  <c r="E892" i="3" s="1"/>
  <c r="E1048" i="3" a="1"/>
  <c r="E1048" i="3" s="1"/>
  <c r="E182" i="3" a="1"/>
  <c r="E182" i="3" s="1"/>
  <c r="E218" i="3" a="1"/>
  <c r="E218" i="3" s="1"/>
  <c r="E576" i="3" a="1"/>
  <c r="E576" i="3" s="1"/>
  <c r="E254" i="3" a="1"/>
  <c r="E254" i="3" s="1"/>
  <c r="E146" i="3" a="1"/>
  <c r="E146" i="3" s="1"/>
  <c r="E110" i="3" a="1"/>
  <c r="E110" i="3" s="1"/>
  <c r="E838" i="3" a="1"/>
  <c r="E838" i="3" s="1"/>
  <c r="G13" i="3"/>
  <c r="E1619" i="2" a="1"/>
  <c r="E1619" i="2" s="1"/>
  <c r="E1542" i="2" a="1"/>
  <c r="E1542" i="2" s="1"/>
  <c r="E5143" i="2" a="1"/>
  <c r="E5143" i="2" s="1"/>
  <c r="E4868" i="2" a="1"/>
  <c r="E4868" i="2" s="1"/>
  <c r="E4869" i="2" a="1"/>
  <c r="E4869" i="2" s="1"/>
  <c r="E4394" i="2" a="1"/>
  <c r="E4394" i="2" s="1"/>
  <c r="E4389" i="2" a="1"/>
  <c r="E4389" i="2" s="1"/>
  <c r="E3646" i="2" a="1"/>
  <c r="E3646" i="2" s="1"/>
  <c r="E2902" i="2" a="1"/>
  <c r="E2902" i="2" s="1"/>
  <c r="E2917" i="2" a="1"/>
  <c r="E2917" i="2" s="1"/>
  <c r="E2170" i="2" a="1"/>
  <c r="E2170" i="2" s="1"/>
  <c r="E2172" i="2" a="1"/>
  <c r="E2172" i="2" s="1"/>
  <c r="E1757" i="2" a="1"/>
  <c r="E1757" i="2" s="1"/>
  <c r="E1274" i="2" a="1"/>
  <c r="E1274" i="2" s="1"/>
  <c r="E1422" i="2" a="1"/>
  <c r="E1422" i="2" s="1"/>
  <c r="E1126" i="2" a="1"/>
  <c r="E1126" i="2" s="1"/>
  <c r="E5479" i="2" a="1"/>
  <c r="E5479" i="2" s="1"/>
  <c r="E263" i="2" a="1"/>
  <c r="E263" i="2" s="1"/>
  <c r="E5280" i="2" a="1"/>
  <c r="E5280" i="2" s="1"/>
  <c r="E5007" i="2" a="1"/>
  <c r="E5007" i="2" s="1"/>
  <c r="E4995" i="2" a="1"/>
  <c r="E4995" i="2" s="1"/>
  <c r="E4731" i="2" a="1"/>
  <c r="E4731" i="2" s="1"/>
  <c r="E4720" i="2" a="1"/>
  <c r="E4720" i="2" s="1"/>
  <c r="E4510" i="2" a="1"/>
  <c r="E4510" i="2" s="1"/>
  <c r="E4521" i="2" a="1"/>
  <c r="E4521" i="2" s="1"/>
  <c r="E4262" i="2" a="1"/>
  <c r="E4262" i="2" s="1"/>
  <c r="E4255" i="2" a="1"/>
  <c r="E4255" i="2" s="1"/>
  <c r="E3981" i="2" a="1"/>
  <c r="E3981" i="2" s="1"/>
  <c r="E3779" i="2" a="1"/>
  <c r="E3779" i="2" s="1"/>
  <c r="E3780" i="2" a="1"/>
  <c r="E3780" i="2" s="1"/>
  <c r="E3519" i="2" a="1"/>
  <c r="E3519" i="2" s="1"/>
  <c r="E3508" i="2" a="1"/>
  <c r="E3508" i="2" s="1"/>
  <c r="E3231" i="2" a="1"/>
  <c r="E3231" i="2" s="1"/>
  <c r="E3246" i="2" a="1"/>
  <c r="E3246" i="2" s="1"/>
  <c r="E3031" i="2" a="1"/>
  <c r="E3031" i="2" s="1"/>
  <c r="E3030" i="2" a="1"/>
  <c r="E3030" i="2" s="1"/>
  <c r="E2772" i="2" a="1"/>
  <c r="E2772" i="2" s="1"/>
  <c r="E2767" i="2" a="1"/>
  <c r="E2767" i="2" s="1"/>
  <c r="E2490" i="2" a="1"/>
  <c r="E2490" i="2" s="1"/>
  <c r="E2299" i="2" a="1"/>
  <c r="E2299" i="2" s="1"/>
  <c r="E2301" i="2" a="1"/>
  <c r="E2301" i="2" s="1"/>
  <c r="E2015" i="2" a="1"/>
  <c r="E2015" i="2" s="1"/>
  <c r="E2024" i="2" a="1"/>
  <c r="E2024" i="2" s="1"/>
  <c r="E1762" i="2" a="1"/>
  <c r="E1762" i="2" s="1"/>
  <c r="E1782" i="2" a="1"/>
  <c r="E1782" i="2" s="1"/>
  <c r="E1532" i="2" a="1"/>
  <c r="E1532" i="2" s="1"/>
  <c r="E5332" i="2" a="1"/>
  <c r="E5332" i="2" s="1"/>
  <c r="E256" i="2" a="1"/>
  <c r="E256" i="2" s="1"/>
  <c r="E4591" i="2" a="1"/>
  <c r="E4591" i="2" s="1"/>
  <c r="E3831" i="2" a="1"/>
  <c r="E3831" i="2" s="1"/>
  <c r="E3095" i="2" a="1"/>
  <c r="E3095" i="2" s="1"/>
  <c r="E3088" i="2" a="1"/>
  <c r="E3088" i="2" s="1"/>
  <c r="E2363" i="2" a="1"/>
  <c r="E2363" i="2" s="1"/>
  <c r="E2350" i="2" a="1"/>
  <c r="E2350" i="2" s="1"/>
  <c r="E76" i="2" a="1"/>
  <c r="E76" i="2" s="1"/>
  <c r="E1409" i="2" a="1"/>
  <c r="E1409" i="2" s="1"/>
  <c r="E5403" i="2" a="1"/>
  <c r="E5403" i="2" s="1"/>
  <c r="E5398" i="2" a="1"/>
  <c r="E5398" i="2" s="1"/>
  <c r="E5131" i="2" a="1"/>
  <c r="E5131" i="2" s="1"/>
  <c r="E5121" i="2" a="1"/>
  <c r="E5121" i="2" s="1"/>
  <c r="E4636" i="2" a="1"/>
  <c r="E4636" i="2" s="1"/>
  <c r="E4643" i="2" a="1"/>
  <c r="E4643" i="2" s="1"/>
  <c r="E4384" i="2" a="1"/>
  <c r="E4384" i="2" s="1"/>
  <c r="E4372" i="2" a="1"/>
  <c r="E4372" i="2" s="1"/>
  <c r="E3893" i="2" a="1"/>
  <c r="E3893" i="2" s="1"/>
  <c r="E3907" i="2" a="1"/>
  <c r="E3907" i="2" s="1"/>
  <c r="E3641" i="2" a="1"/>
  <c r="E3641" i="2" s="1"/>
  <c r="E3633" i="2" a="1"/>
  <c r="E3633" i="2" s="1"/>
  <c r="E3153" i="2" a="1"/>
  <c r="E3153" i="2" s="1"/>
  <c r="E2884" i="2" a="1"/>
  <c r="E2884" i="2" s="1"/>
  <c r="E2895" i="2" a="1"/>
  <c r="E2895" i="2" s="1"/>
  <c r="E2413" i="2" a="1"/>
  <c r="E2413" i="2" s="1"/>
  <c r="E2141" i="2" a="1"/>
  <c r="E2141" i="2" s="1"/>
  <c r="E2150" i="2" a="1"/>
  <c r="E2150" i="2" s="1"/>
  <c r="E1678" i="2" a="1"/>
  <c r="E1678" i="2" s="1"/>
  <c r="E1644" i="2" a="1"/>
  <c r="E1644" i="2" s="1"/>
  <c r="E1755" i="2" a="1"/>
  <c r="E1755" i="2" s="1"/>
  <c r="E1513" i="2" a="1"/>
  <c r="E1513" i="2" s="1"/>
  <c r="E5512" i="2" a="1"/>
  <c r="E5512" i="2" s="1"/>
  <c r="E5514" i="2" a="1"/>
  <c r="E5514" i="2" s="1"/>
  <c r="E5249" i="2" a="1"/>
  <c r="E5249" i="2" s="1"/>
  <c r="E5253" i="2" a="1"/>
  <c r="E5253" i="2" s="1"/>
  <c r="E4771" i="2" a="1"/>
  <c r="E4771" i="2" s="1"/>
  <c r="E4772" i="2" a="1"/>
  <c r="E4772" i="2" s="1"/>
  <c r="E4490" i="2" a="1"/>
  <c r="E4490" i="2" s="1"/>
  <c r="E4221" i="2" a="1"/>
  <c r="E4221" i="2" s="1"/>
  <c r="E4224" i="2" a="1"/>
  <c r="E4224" i="2" s="1"/>
  <c r="E4017" i="2" a="1"/>
  <c r="E4017" i="2" s="1"/>
  <c r="E4033" i="2" a="1"/>
  <c r="E4033" i="2" s="1"/>
  <c r="E3751" i="2" a="1"/>
  <c r="E3751" i="2" s="1"/>
  <c r="E3757" i="2" a="1"/>
  <c r="E3757" i="2" s="1"/>
  <c r="E3490" i="2" a="1"/>
  <c r="E3490" i="2" s="1"/>
  <c r="E167" i="2" a="1"/>
  <c r="E167" i="2" s="1"/>
  <c r="E3271" i="2" a="1"/>
  <c r="E3271" i="2" s="1"/>
  <c r="E3017" i="2" a="1"/>
  <c r="E3017" i="2" s="1"/>
  <c r="E3022" i="2" a="1"/>
  <c r="E3022" i="2" s="1"/>
  <c r="E2738" i="2" a="1"/>
  <c r="E2738" i="2" s="1"/>
  <c r="E2737" i="2" a="1"/>
  <c r="E2737" i="2" s="1"/>
  <c r="E2536" i="2" a="1"/>
  <c r="E2536" i="2" s="1"/>
  <c r="E2545" i="2" a="1"/>
  <c r="E2545" i="2" s="1"/>
  <c r="E2264" i="2" a="1"/>
  <c r="E2264" i="2" s="1"/>
  <c r="E2266" i="2" a="1"/>
  <c r="E2266" i="2" s="1"/>
  <c r="E1991" i="2" a="1"/>
  <c r="E1991" i="2" s="1"/>
  <c r="E1792" i="2" a="1"/>
  <c r="E1792" i="2" s="1"/>
  <c r="E1562" i="2" a="1"/>
  <c r="E1562" i="2" s="1"/>
  <c r="E5581" i="2" a="1"/>
  <c r="E5581" i="2" s="1"/>
  <c r="E5575" i="2" a="1"/>
  <c r="E5575" i="2" s="1"/>
  <c r="E4824" i="2" a="1"/>
  <c r="E4824" i="2" s="1"/>
  <c r="E4829" i="2" a="1"/>
  <c r="E4829" i="2" s="1"/>
  <c r="E4095" i="2" a="1"/>
  <c r="E4095" i="2" s="1"/>
  <c r="E4093" i="2" a="1"/>
  <c r="E4093" i="2" s="1"/>
  <c r="E3340" i="2" a="1"/>
  <c r="E3340" i="2" s="1"/>
  <c r="E147" i="2" a="1"/>
  <c r="E147" i="2" s="1"/>
  <c r="E2602" i="2" a="1"/>
  <c r="E2602" i="2" s="1"/>
  <c r="E1849" i="2" a="1"/>
  <c r="E1849" i="2" s="1"/>
  <c r="E75" i="2" a="1"/>
  <c r="E75" i="2" s="1"/>
  <c r="E1424" i="2" a="1"/>
  <c r="E1424" i="2" s="1"/>
  <c r="E1116" i="2" a="1"/>
  <c r="E1116" i="2" s="1"/>
  <c r="E5643" i="2" a="1"/>
  <c r="E5643" i="2" s="1"/>
  <c r="E4891" i="2" a="1"/>
  <c r="E4891" i="2" s="1"/>
  <c r="E4890" i="2" a="1"/>
  <c r="E4890" i="2" s="1"/>
  <c r="E4621" i="2" a="1"/>
  <c r="E4621" i="2" s="1"/>
  <c r="E4615" i="2" a="1"/>
  <c r="E4615" i="2" s="1"/>
  <c r="E4153" i="2" a="1"/>
  <c r="E4153" i="2" s="1"/>
  <c r="E4146" i="2" a="1"/>
  <c r="E4146" i="2" s="1"/>
  <c r="E3876" i="2" a="1"/>
  <c r="E3876" i="2" s="1"/>
  <c r="E3889" i="2" a="1"/>
  <c r="E3889" i="2" s="1"/>
  <c r="E3399" i="2" a="1"/>
  <c r="E3399" i="2" s="1"/>
  <c r="E3125" i="2" a="1"/>
  <c r="E3125" i="2" s="1"/>
  <c r="E3144" i="2" a="1"/>
  <c r="E3144" i="2" s="1"/>
  <c r="E2657" i="2" a="1"/>
  <c r="E2657" i="2" s="1"/>
  <c r="E2387" i="2" a="1"/>
  <c r="E2387" i="2" s="1"/>
  <c r="E2401" i="2" a="1"/>
  <c r="E2401" i="2" s="1"/>
  <c r="E1914" i="2" a="1"/>
  <c r="E1914" i="2" s="1"/>
  <c r="E1920" i="2" a="1"/>
  <c r="E1920" i="2" s="1"/>
  <c r="E1575" i="2" a="1"/>
  <c r="E1575" i="2" s="1"/>
  <c r="E1676" i="2" a="1"/>
  <c r="E1676" i="2" s="1"/>
  <c r="E1255" i="2" a="1"/>
  <c r="E1255" i="2" s="1"/>
  <c r="E5496" i="2" a="1"/>
  <c r="E5496" i="2" s="1"/>
  <c r="E5495" i="2" a="1"/>
  <c r="E5495" i="2" s="1"/>
  <c r="E5228" i="2" a="1"/>
  <c r="E5228" i="2" s="1"/>
  <c r="E5217" i="2" a="1"/>
  <c r="E5217" i="2" s="1"/>
  <c r="E5014" i="2" a="1"/>
  <c r="E5014" i="2" s="1"/>
  <c r="E5024" i="2" a="1"/>
  <c r="E5024" i="2" s="1"/>
  <c r="E4739" i="2" a="1"/>
  <c r="E4739" i="2" s="1"/>
  <c r="E4482" i="2" a="1"/>
  <c r="E4482" i="2" s="1"/>
  <c r="E4473" i="2" a="1"/>
  <c r="E4473" i="2" s="1"/>
  <c r="E4265" i="2" a="1"/>
  <c r="E4265" i="2" s="1"/>
  <c r="E4268" i="2" a="1"/>
  <c r="E4268" i="2" s="1"/>
  <c r="E3995" i="2" a="1"/>
  <c r="E3995" i="2" s="1"/>
  <c r="E4003" i="2" a="1"/>
  <c r="E4003" i="2" s="1"/>
  <c r="E3735" i="2" a="1"/>
  <c r="E3735" i="2" s="1"/>
  <c r="E3520" i="2" a="1"/>
  <c r="E3520" i="2" s="1"/>
  <c r="E3542" i="2" a="1"/>
  <c r="E3542" i="2" s="1"/>
  <c r="E3249" i="2" a="1"/>
  <c r="E3249" i="2" s="1"/>
  <c r="E3252" i="2" a="1"/>
  <c r="E3252" i="2" s="1"/>
  <c r="E2981" i="2" a="1"/>
  <c r="E2981" i="2" s="1"/>
  <c r="E2984" i="2" a="1"/>
  <c r="E2984" i="2" s="1"/>
  <c r="E2775" i="2" a="1"/>
  <c r="E2775" i="2" s="1"/>
  <c r="E2790" i="2" a="1"/>
  <c r="E2790" i="2" s="1"/>
  <c r="E2519" i="2" a="1"/>
  <c r="E2519" i="2" s="1"/>
  <c r="E2252" i="2" a="1"/>
  <c r="E2252" i="2" s="1"/>
  <c r="E2240" i="2" a="1"/>
  <c r="E2240" i="2" s="1"/>
  <c r="E2040" i="2" a="1"/>
  <c r="E2040" i="2" s="1"/>
  <c r="E2049" i="2" a="1"/>
  <c r="E2049" i="2" s="1"/>
  <c r="E1780" i="2" a="1"/>
  <c r="E1780" i="2" s="1"/>
  <c r="E1431" i="2" a="1"/>
  <c r="E1431" i="2" s="1"/>
  <c r="E5079" i="2" a="1"/>
  <c r="E5079" i="2" s="1"/>
  <c r="E5090" i="2" a="1"/>
  <c r="E5090" i="2" s="1"/>
  <c r="E4541" i="2" a="1"/>
  <c r="E4541" i="2" s="1"/>
  <c r="E4551" i="2" a="1"/>
  <c r="E4551" i="2" s="1"/>
  <c r="E4338" i="2" a="1"/>
  <c r="E4338" i="2" s="1"/>
  <c r="E4073" i="2" a="1"/>
  <c r="E4073" i="2" s="1"/>
  <c r="E4058" i="2" a="1"/>
  <c r="E4058" i="2" s="1"/>
  <c r="E3808" i="2" a="1"/>
  <c r="E3808" i="2" s="1"/>
  <c r="E3800" i="2" a="1"/>
  <c r="E3800" i="2" s="1"/>
  <c r="E3602" i="2" a="1"/>
  <c r="E3602" i="2" s="1"/>
  <c r="E3319" i="2" a="1"/>
  <c r="E3319" i="2" s="1"/>
  <c r="E3324" i="2" a="1"/>
  <c r="E3324" i="2" s="1"/>
  <c r="E3044" i="2" a="1"/>
  <c r="E3044" i="2" s="1"/>
  <c r="E3056" i="2" a="1"/>
  <c r="E3056" i="2" s="1"/>
  <c r="E2851" i="2" a="1"/>
  <c r="E2851" i="2" s="1"/>
  <c r="E2311" i="2" a="1"/>
  <c r="E2311" i="2" s="1"/>
  <c r="E2321" i="2" a="1"/>
  <c r="E2321" i="2" s="1"/>
  <c r="E2112" i="2" a="1"/>
  <c r="E2112" i="2" s="1"/>
  <c r="E2100" i="2" a="1"/>
  <c r="E2100" i="2" s="1"/>
  <c r="E1840" i="2" a="1"/>
  <c r="E1840" i="2" s="1"/>
  <c r="E5559" i="2" a="1"/>
  <c r="E5559" i="2" s="1"/>
  <c r="E5552" i="2" a="1"/>
  <c r="E5552" i="2" s="1"/>
  <c r="E5533" i="2" a="1"/>
  <c r="E5533" i="2" s="1"/>
  <c r="E5529" i="2" a="1"/>
  <c r="E5529" i="2" s="1"/>
  <c r="E861" i="2" a="1"/>
  <c r="E861" i="2" s="1"/>
  <c r="E847" i="2" a="1"/>
  <c r="E847" i="2" s="1"/>
  <c r="E693" i="2" a="1"/>
  <c r="E693" i="2" s="1"/>
  <c r="E551" i="2" a="1"/>
  <c r="E551" i="2" s="1"/>
  <c r="E540" i="2" a="1"/>
  <c r="E540" i="2" s="1"/>
  <c r="E431" i="2" a="1"/>
  <c r="E431" i="2" s="1"/>
  <c r="E5715" i="2" a="1"/>
  <c r="E5715" i="2" s="1"/>
  <c r="E5725" i="2" a="1"/>
  <c r="E5725" i="2" s="1"/>
  <c r="E5318" i="2" a="1"/>
  <c r="E5318" i="2" s="1"/>
  <c r="E5304" i="2" a="1"/>
  <c r="E5304" i="2" s="1"/>
  <c r="E1893" i="2" a="1"/>
  <c r="E1893" i="2" s="1"/>
  <c r="E1891" i="2" a="1"/>
  <c r="E1891" i="2" s="1"/>
  <c r="E1012" i="2" a="1"/>
  <c r="E1012" i="2" s="1"/>
  <c r="E1015" i="2" a="1"/>
  <c r="E1015" i="2" s="1"/>
  <c r="E937" i="2" a="1"/>
  <c r="E937" i="2" s="1"/>
  <c r="E767" i="2" a="1"/>
  <c r="E767" i="2" s="1"/>
  <c r="E772" i="2" a="1"/>
  <c r="E772" i="2" s="1"/>
  <c r="E5297" i="2" a="1"/>
  <c r="E5297" i="2" s="1"/>
  <c r="E5290" i="2" a="1"/>
  <c r="E5290" i="2" s="1"/>
  <c r="E202" i="2" a="1"/>
  <c r="E202" i="2" s="1"/>
  <c r="E4126" i="2" a="1"/>
  <c r="E4126" i="2" s="1"/>
  <c r="E172" i="2" a="1"/>
  <c r="E172" i="2" s="1"/>
  <c r="E3379" i="2" a="1"/>
  <c r="E3379" i="2" s="1"/>
  <c r="E3394" i="2" a="1"/>
  <c r="E3394" i="2" s="1"/>
  <c r="E2647" i="2" a="1"/>
  <c r="E2647" i="2" s="1"/>
  <c r="E2646" i="2" a="1"/>
  <c r="E2646" i="2" s="1"/>
  <c r="E2081" i="2" a="1"/>
  <c r="E2081" i="2" s="1"/>
  <c r="E68" i="2" a="1"/>
  <c r="E68" i="2" s="1"/>
  <c r="E1378" i="2" a="1"/>
  <c r="E1378" i="2" s="1"/>
  <c r="E4321" i="2" a="1"/>
  <c r="E4321" i="2" s="1"/>
  <c r="E4324" i="2" a="1"/>
  <c r="E4324" i="2" s="1"/>
  <c r="E3583" i="2" a="1"/>
  <c r="E3583" i="2" s="1"/>
  <c r="E3571" i="2" a="1"/>
  <c r="E3571" i="2" s="1"/>
  <c r="E2819" i="2" a="1"/>
  <c r="E2819" i="2" s="1"/>
  <c r="E2833" i="2" a="1"/>
  <c r="E2833" i="2" s="1"/>
  <c r="E2054" i="2" a="1"/>
  <c r="E2054" i="2" s="1"/>
  <c r="E2070" i="2" a="1"/>
  <c r="E2070" i="2" s="1"/>
  <c r="E1359" i="2" a="1"/>
  <c r="E1359" i="2" s="1"/>
  <c r="E1353" i="2" a="1"/>
  <c r="E1353" i="2" s="1"/>
  <c r="E382" i="2" a="1"/>
  <c r="E382" i="2" s="1"/>
  <c r="E378" i="2" a="1"/>
  <c r="E378" i="2" s="1"/>
  <c r="E5067" i="2" a="1"/>
  <c r="E5067" i="2" s="1"/>
  <c r="E4287" i="2" a="1"/>
  <c r="E4287" i="2" s="1"/>
  <c r="E4302" i="2" a="1"/>
  <c r="E4302" i="2" s="1"/>
  <c r="E3552" i="2" a="1"/>
  <c r="E3552" i="2" s="1"/>
  <c r="E3559" i="2" a="1"/>
  <c r="E3559" i="2" s="1"/>
  <c r="E138" i="2" a="1"/>
  <c r="E138" i="2" s="1"/>
  <c r="E2816" i="2" a="1"/>
  <c r="E2816" i="2" s="1"/>
  <c r="E1673" i="2" a="1"/>
  <c r="E1673" i="2" s="1"/>
  <c r="E1333" i="2" a="1"/>
  <c r="E1333" i="2" s="1"/>
  <c r="E1179" i="2" a="1"/>
  <c r="E1179" i="2" s="1"/>
  <c r="E1189" i="2" a="1"/>
  <c r="E1189" i="2" s="1"/>
  <c r="E1080" i="2" a="1"/>
  <c r="E1080" i="2" s="1"/>
  <c r="E1086" i="2" a="1"/>
  <c r="E1086" i="2" s="1"/>
  <c r="E46" i="2" a="1"/>
  <c r="E46" i="2" s="1"/>
  <c r="E925" i="2" a="1"/>
  <c r="E925" i="2" s="1"/>
  <c r="E5050" i="2" a="1"/>
  <c r="E5050" i="2" s="1"/>
  <c r="E1315" i="2" a="1"/>
  <c r="E1315" i="2" s="1"/>
  <c r="E1309" i="2" a="1"/>
  <c r="E1309" i="2" s="1"/>
  <c r="E521" i="2" a="1"/>
  <c r="E521" i="2" s="1"/>
  <c r="E526" i="2" a="1"/>
  <c r="E526" i="2" s="1"/>
  <c r="E2582" i="2" a="1"/>
  <c r="E2582" i="2" s="1"/>
  <c r="E2591" i="2" a="1"/>
  <c r="E2591" i="2" s="1"/>
  <c r="E1072" i="2" a="1"/>
  <c r="E1072" i="2" s="1"/>
  <c r="E1066" i="2" a="1"/>
  <c r="E1066" i="2" s="1"/>
  <c r="E809" i="2" a="1"/>
  <c r="E809" i="2" s="1"/>
  <c r="E811" i="2" a="1"/>
  <c r="E811" i="2" s="1"/>
  <c r="E307" i="2" a="1"/>
  <c r="E307" i="2" s="1"/>
  <c r="E323" i="2" a="1"/>
  <c r="E323" i="2" s="1"/>
  <c r="E5624" i="2" a="1"/>
  <c r="E5624" i="2" s="1"/>
  <c r="E5619" i="2" a="1"/>
  <c r="E5619" i="2" s="1"/>
  <c r="E4811" i="2" a="1"/>
  <c r="E4811" i="2" s="1"/>
  <c r="E4808" i="2" a="1"/>
  <c r="E4808" i="2" s="1"/>
  <c r="E2561" i="2" a="1"/>
  <c r="E2561" i="2" s="1"/>
  <c r="E2563" i="2" a="1"/>
  <c r="E2563" i="2" s="1"/>
  <c r="E1811" i="2" a="1"/>
  <c r="E1811" i="2" s="1"/>
  <c r="E1810" i="2" a="1"/>
  <c r="E1810" i="2" s="1"/>
  <c r="E4796" i="2" a="1"/>
  <c r="E4796" i="2" s="1"/>
  <c r="E4802" i="2" a="1"/>
  <c r="E4802" i="2" s="1"/>
  <c r="E4053" i="2" a="1"/>
  <c r="E4053" i="2" s="1"/>
  <c r="E3313" i="2" a="1"/>
  <c r="E3313" i="2" s="1"/>
  <c r="E3299" i="2" a="1"/>
  <c r="E3299" i="2" s="1"/>
  <c r="E1293" i="2" a="1"/>
  <c r="E1293" i="2" s="1"/>
  <c r="E555" i="2" a="1"/>
  <c r="E555" i="2" s="1"/>
  <c r="E573" i="2" a="1"/>
  <c r="E573" i="2" s="1"/>
  <c r="E4980" i="2" a="1"/>
  <c r="E4980" i="2" s="1"/>
  <c r="E215" i="2" a="1"/>
  <c r="E215" i="2" s="1"/>
  <c r="E2328" i="2" a="1"/>
  <c r="E2328" i="2" s="1"/>
  <c r="E2334" i="2" a="1"/>
  <c r="E2334" i="2" s="1"/>
  <c r="E1586" i="2" a="1"/>
  <c r="E1586" i="2" s="1"/>
  <c r="E1036" i="2" a="1"/>
  <c r="E1036" i="2" s="1"/>
  <c r="E1046" i="2" a="1"/>
  <c r="E1046" i="2" s="1"/>
  <c r="E617" i="2" a="1"/>
  <c r="E617" i="2" s="1"/>
  <c r="E632" i="2" a="1"/>
  <c r="E632" i="2" s="1"/>
  <c r="E5375" i="2" a="1"/>
  <c r="E5375" i="2" s="1"/>
  <c r="E5376" i="2" a="1"/>
  <c r="E5376" i="2" s="1"/>
  <c r="E223" i="2" a="1"/>
  <c r="E223" i="2" s="1"/>
  <c r="E4555" i="2" a="1"/>
  <c r="E4555" i="2" s="1"/>
  <c r="E3821" i="2" a="1"/>
  <c r="E3821" i="2" s="1"/>
  <c r="E3817" i="2" a="1"/>
  <c r="E3817" i="2" s="1"/>
  <c r="E3076" i="2" a="1"/>
  <c r="E3076" i="2" s="1"/>
  <c r="E3072" i="2" a="1"/>
  <c r="E3072" i="2" s="1"/>
  <c r="E869" i="2" a="1"/>
  <c r="E869" i="2" s="1"/>
  <c r="E883" i="2" a="1"/>
  <c r="E883" i="2" s="1"/>
  <c r="E801" i="2" a="1"/>
  <c r="E801" i="2" s="1"/>
  <c r="Q10" i="2"/>
  <c r="G10" i="2"/>
  <c r="E54" i="2" a="1"/>
  <c r="E54" i="2" s="1"/>
  <c r="T10" i="2"/>
  <c r="S10" i="2"/>
  <c r="R10" i="2"/>
  <c r="E42" i="2" a="1"/>
  <c r="E42" i="2" s="1"/>
  <c r="E833" i="2" a="1"/>
  <c r="E833" i="2" s="1"/>
  <c r="E610" i="2" a="1"/>
  <c r="E610" i="2" s="1"/>
  <c r="E599" i="2" a="1"/>
  <c r="E599" i="2" s="1"/>
  <c r="E1167" i="2" a="1"/>
  <c r="E1167" i="2" s="1"/>
  <c r="E1165" i="2" a="1"/>
  <c r="E1165" i="2" s="1"/>
  <c r="E577" i="2" a="1"/>
  <c r="E577" i="2" s="1"/>
  <c r="E595" i="2" a="1"/>
  <c r="E595" i="2" s="1"/>
  <c r="E364" i="2" a="1"/>
  <c r="E364" i="2" s="1"/>
  <c r="E360" i="2" a="1"/>
  <c r="E360" i="2" s="1"/>
  <c r="E1104" i="2" a="1"/>
  <c r="E1104" i="2" s="1"/>
  <c r="E1105" i="2" a="1"/>
  <c r="E1105" i="2" s="1"/>
  <c r="E332" i="2" a="1"/>
  <c r="E332" i="2" s="1"/>
  <c r="E16" i="2" a="1"/>
  <c r="E16" i="2" s="1"/>
  <c r="E296" i="2" a="1"/>
  <c r="E296" i="2" s="1"/>
  <c r="E34" i="2" a="1"/>
  <c r="E34" i="2" s="1"/>
  <c r="E657" i="2" a="1"/>
  <c r="E657" i="2" s="1"/>
  <c r="E27" i="2" a="1"/>
  <c r="E27" i="2" s="1"/>
  <c r="E419" i="2" a="1"/>
  <c r="E419" i="2" s="1"/>
  <c r="I5" i="2" l="1"/>
  <c r="I12" i="3"/>
  <c r="H12" i="3"/>
  <c r="K12" i="3"/>
  <c r="J12" i="3"/>
  <c r="L9" i="3" a="1"/>
  <c r="L9" i="3" s="1"/>
  <c r="L12" i="2" a="1"/>
  <c r="L12" i="2" s="1"/>
  <c r="I5" i="3"/>
  <c r="J5" i="3"/>
  <c r="K5" i="3"/>
  <c r="H5" i="3"/>
  <c r="L3" i="3" a="1"/>
  <c r="L3" i="3" s="1"/>
  <c r="H3" i="3" s="1"/>
  <c r="I9" i="3"/>
  <c r="J9" i="3"/>
  <c r="K9" i="3"/>
  <c r="H9" i="3"/>
  <c r="L7" i="2" a="1"/>
  <c r="L7" i="2" s="1"/>
  <c r="L6" i="2" a="1"/>
  <c r="L6" i="2" s="1"/>
  <c r="K6" i="2" s="1"/>
  <c r="J6" i="2"/>
  <c r="I6" i="2"/>
  <c r="H6" i="2"/>
  <c r="C349" i="4"/>
  <c r="D348" i="4" a="1"/>
  <c r="D348" i="4" s="1"/>
  <c r="K13" i="2"/>
  <c r="J13" i="2"/>
  <c r="I13" i="2"/>
  <c r="H13" i="2"/>
  <c r="I7" i="3"/>
  <c r="H7" i="3"/>
  <c r="J7" i="3"/>
  <c r="K7" i="3"/>
  <c r="L6" i="3" a="1"/>
  <c r="L6" i="3" s="1"/>
  <c r="L11" i="3" a="1"/>
  <c r="L11" i="3" s="1"/>
  <c r="J11" i="3" s="1"/>
  <c r="C5" i="5"/>
  <c r="D4" i="5" a="1"/>
  <c r="D4" i="5" s="1"/>
  <c r="L8" i="3" a="1"/>
  <c r="L8" i="3" s="1"/>
  <c r="I8" i="3" s="1"/>
  <c r="L4" i="3" a="1"/>
  <c r="L4" i="3" s="1"/>
  <c r="I4" i="3" s="1"/>
  <c r="I6" i="3"/>
  <c r="K6" i="3"/>
  <c r="J6" i="3"/>
  <c r="H6" i="3"/>
  <c r="H13" i="3"/>
  <c r="I13" i="3"/>
  <c r="K13" i="3"/>
  <c r="J13" i="3"/>
  <c r="L2" i="2" a="1"/>
  <c r="L2" i="2" s="1"/>
  <c r="K7" i="2"/>
  <c r="J7" i="2"/>
  <c r="I7" i="2"/>
  <c r="H7" i="2"/>
  <c r="L3" i="2" a="1"/>
  <c r="L3" i="2" s="1"/>
  <c r="J3" i="2" s="1"/>
  <c r="I11" i="3"/>
  <c r="H11" i="3"/>
  <c r="K11" i="3"/>
  <c r="H9" i="2"/>
  <c r="K9" i="2"/>
  <c r="J9" i="2"/>
  <c r="I9" i="2"/>
  <c r="B147" i="52"/>
  <c r="B157" i="52"/>
  <c r="J10" i="3"/>
  <c r="I10" i="3"/>
  <c r="H10" i="3"/>
  <c r="K12" i="2"/>
  <c r="J12" i="2"/>
  <c r="I12" i="2"/>
  <c r="H12" i="2"/>
  <c r="H11" i="2"/>
  <c r="K11" i="2"/>
  <c r="K8" i="2"/>
  <c r="J8" i="2"/>
  <c r="L11" i="2" a="1"/>
  <c r="L11" i="2" s="1"/>
  <c r="J11" i="2" s="1"/>
  <c r="I10" i="2"/>
  <c r="H10" i="2"/>
  <c r="K10" i="2"/>
  <c r="J10" i="2"/>
  <c r="L10" i="3" a="1"/>
  <c r="L10" i="3" s="1"/>
  <c r="K10" i="3" s="1"/>
  <c r="L4" i="2" a="1"/>
  <c r="L4" i="2" s="1"/>
  <c r="K4" i="2" s="1"/>
  <c r="L8" i="2" a="1"/>
  <c r="L8" i="2" s="1"/>
  <c r="I8" i="2" s="1"/>
  <c r="L5" i="2" a="1"/>
  <c r="L5" i="2" s="1"/>
  <c r="J5" i="2" s="1"/>
  <c r="C350" i="4" l="1"/>
  <c r="D349" i="4" a="1"/>
  <c r="D349" i="4" s="1"/>
  <c r="H4" i="3"/>
  <c r="I11" i="2"/>
  <c r="K4" i="3"/>
  <c r="B158" i="52"/>
  <c r="B148" i="52"/>
  <c r="J4" i="3"/>
  <c r="K5" i="2"/>
  <c r="K3" i="3"/>
  <c r="I4" i="2"/>
  <c r="J3" i="3"/>
  <c r="H4" i="2"/>
  <c r="I3" i="3"/>
  <c r="K3" i="2"/>
  <c r="J4" i="2"/>
  <c r="H8" i="2"/>
  <c r="H3" i="2"/>
  <c r="I3" i="2"/>
  <c r="H8" i="3"/>
  <c r="C6" i="5"/>
  <c r="D5" i="5" a="1"/>
  <c r="D5" i="5" s="1"/>
  <c r="E348" i="4"/>
  <c r="J8" i="3"/>
  <c r="K8" i="3"/>
  <c r="H5" i="2"/>
  <c r="B159" i="52" l="1"/>
  <c r="B149" i="52"/>
  <c r="E349" i="4"/>
  <c r="C351" i="4"/>
  <c r="D350" i="4" a="1"/>
  <c r="D350" i="4" s="1"/>
  <c r="C7" i="5"/>
  <c r="D6" i="5" a="1"/>
  <c r="D6" i="5" s="1"/>
  <c r="E350" i="4" l="1" a="1"/>
  <c r="E350" i="4" s="1"/>
  <c r="B160" i="52"/>
  <c r="B150" i="52"/>
  <c r="C352" i="4"/>
  <c r="D351" i="4" a="1"/>
  <c r="D351" i="4" s="1"/>
  <c r="E351" i="4" s="1" a="1"/>
  <c r="E351" i="4" s="1"/>
  <c r="C8" i="5"/>
  <c r="D7" i="5" a="1"/>
  <c r="D7" i="5" s="1"/>
  <c r="B151" i="52" l="1"/>
  <c r="B161" i="52"/>
  <c r="D8" i="5" a="1"/>
  <c r="D8" i="5" s="1"/>
  <c r="C9" i="5"/>
  <c r="D352" i="4" a="1"/>
  <c r="D352" i="4" s="1"/>
  <c r="E352" i="4" s="1" a="1"/>
  <c r="E352" i="4" s="1"/>
  <c r="C353" i="4"/>
  <c r="D353" i="4" l="1" a="1"/>
  <c r="D353" i="4" s="1"/>
  <c r="E353" i="4" s="1" a="1"/>
  <c r="E353" i="4" s="1"/>
  <c r="C354" i="4"/>
  <c r="C10" i="5"/>
  <c r="D9" i="5" a="1"/>
  <c r="D9" i="5" s="1"/>
  <c r="B162" i="52"/>
  <c r="B153" i="52" s="1"/>
  <c r="B144" i="52" s="1"/>
  <c r="B152" i="52"/>
  <c r="C11" i="5" l="1"/>
  <c r="D10" i="5" a="1"/>
  <c r="D10" i="5" s="1"/>
  <c r="C355" i="4"/>
  <c r="D354" i="4" a="1"/>
  <c r="D354" i="4" s="1"/>
  <c r="E354" i="4" s="1" a="1"/>
  <c r="E354" i="4" s="1"/>
  <c r="N9" i="4" a="1"/>
  <c r="N9" i="4" s="1"/>
  <c r="C12" i="5" l="1"/>
  <c r="D11" i="5" a="1"/>
  <c r="D11" i="5" s="1"/>
  <c r="D355" i="4" a="1"/>
  <c r="D355" i="4" s="1"/>
  <c r="N13" i="4" s="1" a="1"/>
  <c r="N13" i="4" s="1"/>
  <c r="N2" i="4" a="1"/>
  <c r="N2" i="4" s="1"/>
  <c r="M9" i="4" s="1"/>
  <c r="N10" i="4" a="1"/>
  <c r="N10" i="4" s="1"/>
  <c r="N3" i="4" a="1"/>
  <c r="N3" i="4" s="1"/>
  <c r="N12" i="4" a="1"/>
  <c r="N12" i="4" s="1"/>
  <c r="N7" i="4" a="1"/>
  <c r="N7" i="4" s="1"/>
  <c r="N5" i="4" a="1"/>
  <c r="N5" i="4" s="1"/>
  <c r="N8" i="4" a="1"/>
  <c r="N8" i="4" s="1"/>
  <c r="M8" i="4" s="1"/>
  <c r="N11" i="4" a="1"/>
  <c r="N11" i="4" s="1"/>
  <c r="N4" i="4" a="1"/>
  <c r="N4" i="4" s="1"/>
  <c r="M4" i="4" s="1"/>
  <c r="N6" i="4" a="1"/>
  <c r="N6" i="4" s="1"/>
  <c r="M6" i="4" s="1"/>
  <c r="M13" i="4" l="1"/>
  <c r="M5" i="4"/>
  <c r="M12" i="4"/>
  <c r="M3" i="4"/>
  <c r="M10" i="4"/>
  <c r="E355" i="4" a="1"/>
  <c r="E355" i="4" s="1"/>
  <c r="L5" i="4" a="1"/>
  <c r="L5" i="4" s="1"/>
  <c r="P13" i="4" a="1"/>
  <c r="P13" i="4" s="1"/>
  <c r="O10" i="4" a="1"/>
  <c r="O10" i="4" s="1"/>
  <c r="O8" i="4" a="1"/>
  <c r="O8" i="4" s="1"/>
  <c r="P6" i="4" a="1"/>
  <c r="P6" i="4" s="1"/>
  <c r="P4" i="4" a="1"/>
  <c r="P4" i="4" s="1"/>
  <c r="P12" i="4" a="1"/>
  <c r="P12" i="4" s="1"/>
  <c r="P5" i="4" a="1"/>
  <c r="P5" i="4" s="1"/>
  <c r="L10" i="4" a="1"/>
  <c r="L10" i="4" s="1"/>
  <c r="P3" i="4" a="1"/>
  <c r="P3" i="4" s="1"/>
  <c r="L13" i="4" a="1"/>
  <c r="L13" i="4" s="1"/>
  <c r="L11" i="4" a="1"/>
  <c r="L11" i="4" s="1"/>
  <c r="P11" i="4" a="1"/>
  <c r="P11" i="4" s="1"/>
  <c r="L2" i="4" a="1"/>
  <c r="L2" i="4" s="1"/>
  <c r="O7" i="4" a="1"/>
  <c r="O7" i="4" s="1"/>
  <c r="L8" i="4" a="1"/>
  <c r="L8" i="4" s="1"/>
  <c r="O3" i="4" a="1"/>
  <c r="O3" i="4" s="1"/>
  <c r="O13" i="4" a="1"/>
  <c r="O13" i="4" s="1"/>
  <c r="O12" i="4" a="1"/>
  <c r="O12" i="4" s="1"/>
  <c r="L12" i="4" a="1"/>
  <c r="L12" i="4" s="1"/>
  <c r="P7" i="4" a="1"/>
  <c r="P7" i="4" s="1"/>
  <c r="L9" i="4" a="1"/>
  <c r="L9" i="4" s="1"/>
  <c r="O9" i="4" a="1"/>
  <c r="O9" i="4" s="1"/>
  <c r="L4" i="4" a="1"/>
  <c r="L4" i="4" s="1"/>
  <c r="L6" i="4" a="1"/>
  <c r="L6" i="4" s="1"/>
  <c r="L3" i="4" a="1"/>
  <c r="L3" i="4" s="1"/>
  <c r="O4" i="4" a="1"/>
  <c r="O4" i="4" s="1"/>
  <c r="L7" i="4" a="1"/>
  <c r="L7" i="4" s="1"/>
  <c r="P10" i="4" a="1"/>
  <c r="P10" i="4" s="1"/>
  <c r="P9" i="4" a="1"/>
  <c r="P9" i="4" s="1"/>
  <c r="O5" i="4" a="1"/>
  <c r="O5" i="4" s="1"/>
  <c r="O6" i="4" a="1"/>
  <c r="O6" i="4" s="1"/>
  <c r="O2" i="4" a="1"/>
  <c r="O2" i="4" s="1"/>
  <c r="O11" i="4" a="1"/>
  <c r="O11" i="4" s="1"/>
  <c r="P8" i="4" a="1"/>
  <c r="P8" i="4" s="1"/>
  <c r="P2" i="4" a="1"/>
  <c r="P2" i="4" s="1"/>
  <c r="M11" i="4"/>
  <c r="C13" i="5"/>
  <c r="D12" i="5" a="1"/>
  <c r="D12" i="5" s="1"/>
  <c r="M7" i="4"/>
  <c r="R11" i="4" l="1"/>
  <c r="T11" i="4"/>
  <c r="Q11" i="4"/>
  <c r="G11" i="4"/>
  <c r="S11" i="4"/>
  <c r="Q2" i="4"/>
  <c r="S2" i="4"/>
  <c r="T2" i="4"/>
  <c r="R2" i="4"/>
  <c r="C14" i="5"/>
  <c r="D13" i="5" a="1"/>
  <c r="D13" i="5" s="1"/>
  <c r="E13" i="5" s="1"/>
  <c r="Q6" i="4"/>
  <c r="G6" i="4"/>
  <c r="S6" i="4"/>
  <c r="R6" i="4"/>
  <c r="T6" i="4"/>
  <c r="S5" i="4"/>
  <c r="R5" i="4"/>
  <c r="T5" i="4"/>
  <c r="Q5" i="4"/>
  <c r="G5" i="4"/>
  <c r="Q12" i="4"/>
  <c r="R12" i="4"/>
  <c r="G12" i="4"/>
  <c r="T12" i="4"/>
  <c r="S12" i="4"/>
  <c r="T13" i="4"/>
  <c r="S13" i="4"/>
  <c r="Q13" i="4"/>
  <c r="G13" i="4"/>
  <c r="R13" i="4"/>
  <c r="R3" i="4"/>
  <c r="Q3" i="4"/>
  <c r="G3" i="4"/>
  <c r="S3" i="4"/>
  <c r="T3" i="4"/>
  <c r="Q8" i="4"/>
  <c r="T8" i="4"/>
  <c r="R8" i="4"/>
  <c r="G8" i="4"/>
  <c r="S8" i="4"/>
  <c r="Q4" i="4"/>
  <c r="S4" i="4"/>
  <c r="R4" i="4"/>
  <c r="G4" i="4"/>
  <c r="T4" i="4"/>
  <c r="R7" i="4"/>
  <c r="Q7" i="4"/>
  <c r="G7" i="4"/>
  <c r="S7" i="4"/>
  <c r="T7" i="4"/>
  <c r="Q10" i="4"/>
  <c r="T10" i="4"/>
  <c r="R10" i="4"/>
  <c r="G10" i="4"/>
  <c r="S10" i="4"/>
  <c r="S9" i="4"/>
  <c r="Q9" i="4"/>
  <c r="R9" i="4"/>
  <c r="T9" i="4"/>
  <c r="G9" i="4"/>
  <c r="I3" i="4" l="1"/>
  <c r="H3" i="4"/>
  <c r="K3" i="4"/>
  <c r="J3" i="4"/>
  <c r="I10" i="4"/>
  <c r="K10" i="4"/>
  <c r="J10" i="4"/>
  <c r="H10" i="4"/>
  <c r="I12" i="4"/>
  <c r="K12" i="4"/>
  <c r="J12" i="4"/>
  <c r="H12" i="4"/>
  <c r="I11" i="4"/>
  <c r="K11" i="4"/>
  <c r="J11" i="4"/>
  <c r="H11" i="4"/>
  <c r="K9" i="4"/>
  <c r="I9" i="4"/>
  <c r="H9" i="4"/>
  <c r="J9" i="4"/>
  <c r="K7" i="4"/>
  <c r="H7" i="4"/>
  <c r="J7" i="4"/>
  <c r="I7" i="4"/>
  <c r="I8" i="4"/>
  <c r="K8" i="4"/>
  <c r="J8" i="4"/>
  <c r="H8" i="4"/>
  <c r="K5" i="4"/>
  <c r="I5" i="4"/>
  <c r="J5" i="4"/>
  <c r="H5" i="4"/>
  <c r="J13" i="4"/>
  <c r="I13" i="4"/>
  <c r="H13" i="4"/>
  <c r="K13" i="4"/>
  <c r="C15" i="5"/>
  <c r="D14" i="5" a="1"/>
  <c r="D14" i="5" s="1"/>
  <c r="I6" i="4"/>
  <c r="K6" i="4"/>
  <c r="H6" i="4"/>
  <c r="J6" i="4"/>
  <c r="I4" i="4"/>
  <c r="H4" i="4"/>
  <c r="J4" i="4"/>
  <c r="K4" i="4"/>
  <c r="C16" i="5" l="1"/>
  <c r="D15" i="5" a="1"/>
  <c r="D15" i="5" s="1"/>
  <c r="E14" i="5"/>
  <c r="E15" i="5" l="1"/>
  <c r="C17" i="5"/>
  <c r="D16" i="5" a="1"/>
  <c r="D16" i="5" s="1"/>
  <c r="C18" i="5" l="1"/>
  <c r="D17" i="5" a="1"/>
  <c r="D17" i="5" s="1"/>
  <c r="E16" i="5"/>
  <c r="E17" i="5" l="1"/>
  <c r="C19" i="5"/>
  <c r="D18" i="5" a="1"/>
  <c r="D18" i="5" s="1"/>
  <c r="E18" i="5" l="1"/>
  <c r="C20" i="5"/>
  <c r="D19" i="5" a="1"/>
  <c r="D19" i="5" s="1"/>
  <c r="E19" i="5" s="1"/>
  <c r="C21" i="5" l="1"/>
  <c r="D20" i="5" a="1"/>
  <c r="D20" i="5" s="1"/>
  <c r="E20" i="5" l="1"/>
  <c r="C22" i="5"/>
  <c r="D21" i="5" a="1"/>
  <c r="D21" i="5" s="1"/>
  <c r="E21" i="5" l="1"/>
  <c r="C23" i="5"/>
  <c r="D22" i="5" a="1"/>
  <c r="D22" i="5" s="1"/>
  <c r="E22" i="5" l="1"/>
  <c r="C24" i="5"/>
  <c r="D23" i="5" a="1"/>
  <c r="D23" i="5" s="1"/>
  <c r="E23" i="5" s="1"/>
  <c r="C25" i="5" l="1"/>
  <c r="D24" i="5" a="1"/>
  <c r="D24" i="5" s="1"/>
  <c r="E24" i="5" s="1"/>
  <c r="C26" i="5" l="1"/>
  <c r="D25" i="5" a="1"/>
  <c r="D25" i="5" s="1"/>
  <c r="E25" i="5" l="1"/>
  <c r="C27" i="5"/>
  <c r="D26" i="5" a="1"/>
  <c r="D26" i="5" s="1"/>
  <c r="E26" i="5" l="1"/>
  <c r="C28" i="5"/>
  <c r="D27" i="5" a="1"/>
  <c r="D27" i="5" s="1"/>
  <c r="E27" i="5" l="1"/>
  <c r="C29" i="5"/>
  <c r="D28" i="5" a="1"/>
  <c r="D28" i="5" s="1"/>
  <c r="E28" i="5" l="1"/>
  <c r="C30" i="5"/>
  <c r="D29" i="5" a="1"/>
  <c r="D29" i="5" s="1"/>
  <c r="E29" i="5" s="1"/>
  <c r="C31" i="5" l="1"/>
  <c r="D30" i="5" a="1"/>
  <c r="D30" i="5" s="1"/>
  <c r="E30" i="5" s="1"/>
  <c r="C32" i="5" l="1"/>
  <c r="D31" i="5" a="1"/>
  <c r="D31" i="5" s="1"/>
  <c r="E31" i="5" l="1"/>
  <c r="C33" i="5"/>
  <c r="D32" i="5" a="1"/>
  <c r="D32" i="5" s="1"/>
  <c r="E32" i="5" s="1"/>
  <c r="C34" i="5" l="1"/>
  <c r="D33" i="5" a="1"/>
  <c r="D33" i="5" s="1"/>
  <c r="E33" i="5" l="1"/>
  <c r="C35" i="5"/>
  <c r="D34" i="5" a="1"/>
  <c r="D34" i="5" s="1"/>
  <c r="E34" i="5" l="1"/>
  <c r="C36" i="5"/>
  <c r="D35" i="5" a="1"/>
  <c r="D35" i="5" s="1"/>
  <c r="E35" i="5" s="1"/>
  <c r="C37" i="5" l="1"/>
  <c r="D36" i="5" a="1"/>
  <c r="D36" i="5" s="1"/>
  <c r="E36" i="5" s="1"/>
  <c r="C38" i="5" l="1"/>
  <c r="D37" i="5" a="1"/>
  <c r="D37" i="5" s="1"/>
  <c r="E37" i="5" l="1"/>
  <c r="C39" i="5"/>
  <c r="D38" i="5" a="1"/>
  <c r="D38" i="5" s="1"/>
  <c r="E38" i="5" s="1"/>
  <c r="C40" i="5" l="1"/>
  <c r="D39" i="5" a="1"/>
  <c r="D39" i="5" s="1"/>
  <c r="E39" i="5" l="1"/>
  <c r="C41" i="5"/>
  <c r="D40" i="5" a="1"/>
  <c r="D40" i="5" s="1"/>
  <c r="E40" i="5" l="1"/>
  <c r="C42" i="5"/>
  <c r="D41" i="5" a="1"/>
  <c r="D41" i="5" s="1"/>
  <c r="E41" i="5" l="1"/>
  <c r="C43" i="5"/>
  <c r="D42" i="5" a="1"/>
  <c r="D42" i="5" s="1"/>
  <c r="E42" i="5" l="1"/>
  <c r="C44" i="5"/>
  <c r="D43" i="5" a="1"/>
  <c r="D43" i="5" s="1"/>
  <c r="E43" i="5" l="1"/>
  <c r="C45" i="5"/>
  <c r="D44" i="5" a="1"/>
  <c r="D44" i="5" s="1"/>
  <c r="E44" i="5" l="1"/>
  <c r="C46" i="5"/>
  <c r="D45" i="5" a="1"/>
  <c r="D45" i="5" s="1"/>
  <c r="E45" i="5" l="1"/>
  <c r="C47" i="5"/>
  <c r="D46" i="5" a="1"/>
  <c r="D46" i="5" s="1"/>
  <c r="E46" i="5" l="1"/>
  <c r="C48" i="5"/>
  <c r="D47" i="5" a="1"/>
  <c r="D47" i="5" s="1"/>
  <c r="E47" i="5" s="1"/>
  <c r="C49" i="5" l="1"/>
  <c r="D48" i="5" a="1"/>
  <c r="D48" i="5" s="1"/>
  <c r="E48" i="5" l="1"/>
  <c r="C50" i="5"/>
  <c r="D49" i="5" a="1"/>
  <c r="D49" i="5" s="1"/>
  <c r="E49" i="5" l="1"/>
  <c r="C51" i="5"/>
  <c r="D50" i="5" a="1"/>
  <c r="D50" i="5" s="1"/>
  <c r="E50" i="5" l="1"/>
  <c r="C52" i="5"/>
  <c r="D51" i="5" a="1"/>
  <c r="D51" i="5" s="1"/>
  <c r="E51" i="5" l="1"/>
  <c r="C53" i="5"/>
  <c r="D52" i="5" a="1"/>
  <c r="D52" i="5" s="1"/>
  <c r="C54" i="5" l="1"/>
  <c r="D53" i="5" a="1"/>
  <c r="D53" i="5" s="1"/>
  <c r="E52" i="5"/>
  <c r="E53" i="5" l="1"/>
  <c r="C55" i="5"/>
  <c r="D54" i="5" a="1"/>
  <c r="D54" i="5" s="1"/>
  <c r="E54" i="5" l="1"/>
  <c r="C56" i="5"/>
  <c r="D55" i="5" a="1"/>
  <c r="D55" i="5" s="1"/>
  <c r="E55" i="5" s="1"/>
  <c r="C57" i="5" l="1"/>
  <c r="D56" i="5" a="1"/>
  <c r="D56" i="5" s="1"/>
  <c r="E56" i="5" s="1"/>
  <c r="C58" i="5" l="1"/>
  <c r="D57" i="5" a="1"/>
  <c r="D57" i="5" s="1"/>
  <c r="E57" i="5" l="1"/>
  <c r="C59" i="5"/>
  <c r="D58" i="5" a="1"/>
  <c r="D58" i="5" s="1"/>
  <c r="E58" i="5" l="1"/>
  <c r="C60" i="5"/>
  <c r="D59" i="5" a="1"/>
  <c r="D59" i="5" s="1"/>
  <c r="E59" i="5" l="1"/>
  <c r="C61" i="5"/>
  <c r="D60" i="5" a="1"/>
  <c r="D60" i="5" s="1"/>
  <c r="E60" i="5" l="1"/>
  <c r="C62" i="5"/>
  <c r="D61" i="5" a="1"/>
  <c r="D61" i="5" s="1"/>
  <c r="E61" i="5" l="1"/>
  <c r="C63" i="5"/>
  <c r="D62" i="5" a="1"/>
  <c r="D62" i="5" s="1"/>
  <c r="E62" i="5" l="1"/>
  <c r="C64" i="5"/>
  <c r="D63" i="5" a="1"/>
  <c r="D63" i="5" s="1"/>
  <c r="E63" i="5" l="1"/>
  <c r="C65" i="5"/>
  <c r="D64" i="5" a="1"/>
  <c r="D64" i="5" s="1"/>
  <c r="E64" i="5" l="1"/>
  <c r="C66" i="5"/>
  <c r="D65" i="5" a="1"/>
  <c r="D65" i="5" s="1"/>
  <c r="E65" i="5" l="1"/>
  <c r="C67" i="5"/>
  <c r="D66" i="5" a="1"/>
  <c r="D66" i="5" s="1"/>
  <c r="E66" i="5" l="1"/>
  <c r="C68" i="5"/>
  <c r="D67" i="5" a="1"/>
  <c r="D67" i="5" s="1"/>
  <c r="E67" i="5" l="1"/>
  <c r="C69" i="5"/>
  <c r="D68" i="5" a="1"/>
  <c r="D68" i="5" s="1"/>
  <c r="E68" i="5" l="1"/>
  <c r="C70" i="5"/>
  <c r="D69" i="5" a="1"/>
  <c r="D69" i="5" s="1"/>
  <c r="E69" i="5" l="1"/>
  <c r="C71" i="5"/>
  <c r="D70" i="5" a="1"/>
  <c r="D70" i="5" s="1"/>
  <c r="C72" i="5" l="1"/>
  <c r="D71" i="5" a="1"/>
  <c r="D71" i="5" s="1"/>
  <c r="E71" i="5" s="1"/>
  <c r="E70" i="5"/>
  <c r="C73" i="5" l="1"/>
  <c r="D72" i="5" a="1"/>
  <c r="D72" i="5" s="1"/>
  <c r="E72" i="5" l="1"/>
  <c r="C74" i="5"/>
  <c r="D73" i="5" a="1"/>
  <c r="D73" i="5" s="1"/>
  <c r="E73" i="5" s="1"/>
  <c r="C75" i="5" l="1"/>
  <c r="D74" i="5" a="1"/>
  <c r="D74" i="5" s="1"/>
  <c r="E74" i="5" l="1"/>
  <c r="C76" i="5"/>
  <c r="D75" i="5" a="1"/>
  <c r="D75" i="5" s="1"/>
  <c r="E75" i="5" l="1"/>
  <c r="C77" i="5"/>
  <c r="D76" i="5" a="1"/>
  <c r="D76" i="5" s="1"/>
  <c r="E76" i="5" l="1"/>
  <c r="C78" i="5"/>
  <c r="D77" i="5" a="1"/>
  <c r="D77" i="5" s="1"/>
  <c r="E77" i="5" s="1"/>
  <c r="C79" i="5" l="1"/>
  <c r="D78" i="5" a="1"/>
  <c r="D78" i="5" s="1"/>
  <c r="E78" i="5" l="1"/>
  <c r="C80" i="5"/>
  <c r="D79" i="5" a="1"/>
  <c r="D79" i="5" s="1"/>
  <c r="E79" i="5" l="1"/>
  <c r="C81" i="5"/>
  <c r="D80" i="5" a="1"/>
  <c r="D80" i="5" s="1"/>
  <c r="E80" i="5" l="1"/>
  <c r="C82" i="5"/>
  <c r="D81" i="5" a="1"/>
  <c r="D81" i="5" s="1"/>
  <c r="E81" i="5" s="1"/>
  <c r="C83" i="5" l="1"/>
  <c r="D82" i="5" a="1"/>
  <c r="D82" i="5" s="1"/>
  <c r="E82" i="5" l="1"/>
  <c r="C84" i="5"/>
  <c r="D83" i="5" a="1"/>
  <c r="D83" i="5" s="1"/>
  <c r="C85" i="5" l="1"/>
  <c r="D84" i="5" a="1"/>
  <c r="D84" i="5" s="1"/>
  <c r="E84" i="5" s="1"/>
  <c r="E83" i="5"/>
  <c r="C86" i="5" l="1"/>
  <c r="D85" i="5" a="1"/>
  <c r="D85" i="5" s="1"/>
  <c r="C87" i="5" l="1"/>
  <c r="D86" i="5" a="1"/>
  <c r="D86" i="5" s="1"/>
  <c r="E85" i="5"/>
  <c r="E86" i="5" l="1"/>
  <c r="C88" i="5"/>
  <c r="D87" i="5" a="1"/>
  <c r="D87" i="5" s="1"/>
  <c r="E87" i="5" l="1"/>
  <c r="C89" i="5"/>
  <c r="D88" i="5" a="1"/>
  <c r="D88" i="5" s="1"/>
  <c r="C90" i="5" l="1"/>
  <c r="D89" i="5" a="1"/>
  <c r="D89" i="5" s="1"/>
  <c r="E88" i="5"/>
  <c r="E89" i="5" l="1"/>
  <c r="C91" i="5"/>
  <c r="D90" i="5" a="1"/>
  <c r="D90" i="5" s="1"/>
  <c r="E90" i="5" l="1"/>
  <c r="C92" i="5"/>
  <c r="D91" i="5" a="1"/>
  <c r="D91" i="5" s="1"/>
  <c r="C93" i="5" l="1"/>
  <c r="D92" i="5" a="1"/>
  <c r="D92" i="5" s="1"/>
  <c r="E91" i="5"/>
  <c r="E92" i="5" l="1"/>
  <c r="C94" i="5"/>
  <c r="D93" i="5" a="1"/>
  <c r="D93" i="5" s="1"/>
  <c r="E93" i="5" l="1"/>
  <c r="C95" i="5"/>
  <c r="D94" i="5" a="1"/>
  <c r="D94" i="5" s="1"/>
  <c r="E94" i="5" l="1"/>
  <c r="C96" i="5"/>
  <c r="D95" i="5" a="1"/>
  <c r="D95" i="5" s="1"/>
  <c r="E95" i="5" l="1"/>
  <c r="C97" i="5"/>
  <c r="D96" i="5" a="1"/>
  <c r="D96" i="5" s="1"/>
  <c r="E96" i="5" l="1"/>
  <c r="C98" i="5"/>
  <c r="D97" i="5" a="1"/>
  <c r="D97" i="5" s="1"/>
  <c r="E97" i="5" l="1"/>
  <c r="C99" i="5"/>
  <c r="D98" i="5" a="1"/>
  <c r="D98" i="5" s="1"/>
  <c r="E98" i="5" l="1"/>
  <c r="C100" i="5"/>
  <c r="D99" i="5" a="1"/>
  <c r="D99" i="5" s="1"/>
  <c r="E99" i="5" l="1"/>
  <c r="C101" i="5"/>
  <c r="D100" i="5" a="1"/>
  <c r="D100" i="5" s="1"/>
  <c r="E100" i="5" l="1"/>
  <c r="C102" i="5"/>
  <c r="D101" i="5" a="1"/>
  <c r="D101" i="5" s="1"/>
  <c r="E101" i="5" l="1"/>
  <c r="C103" i="5"/>
  <c r="D102" i="5" a="1"/>
  <c r="D102" i="5" s="1"/>
  <c r="E102" i="5" l="1"/>
  <c r="C104" i="5"/>
  <c r="D103" i="5" a="1"/>
  <c r="D103" i="5" s="1"/>
  <c r="E103" i="5" s="1"/>
  <c r="C105" i="5" l="1"/>
  <c r="D104" i="5" a="1"/>
  <c r="D104" i="5" s="1"/>
  <c r="E104" i="5" s="1"/>
  <c r="C106" i="5" l="1"/>
  <c r="D105" i="5" a="1"/>
  <c r="D105" i="5" s="1"/>
  <c r="E105" i="5" s="1"/>
  <c r="C107" i="5" l="1"/>
  <c r="D106" i="5" a="1"/>
  <c r="D106" i="5" s="1"/>
  <c r="E106" i="5" l="1"/>
  <c r="C108" i="5"/>
  <c r="D107" i="5" a="1"/>
  <c r="D107" i="5" s="1"/>
  <c r="E107" i="5" l="1"/>
  <c r="C109" i="5"/>
  <c r="D108" i="5" a="1"/>
  <c r="D108" i="5" s="1"/>
  <c r="C110" i="5" l="1"/>
  <c r="D109" i="5" a="1"/>
  <c r="D109" i="5" s="1"/>
  <c r="E108" i="5"/>
  <c r="E109" i="5" l="1"/>
  <c r="C111" i="5"/>
  <c r="D110" i="5" a="1"/>
  <c r="D110" i="5" s="1"/>
  <c r="E110" i="5" l="1"/>
  <c r="C112" i="5"/>
  <c r="D111" i="5" a="1"/>
  <c r="D111" i="5" s="1"/>
  <c r="E111" i="5" l="1"/>
  <c r="C113" i="5"/>
  <c r="D112" i="5" a="1"/>
  <c r="D112" i="5" s="1"/>
  <c r="E112" i="5" l="1"/>
  <c r="C114" i="5"/>
  <c r="D113" i="5" a="1"/>
  <c r="D113" i="5" s="1"/>
  <c r="E113" i="5" l="1"/>
  <c r="C115" i="5"/>
  <c r="D114" i="5" a="1"/>
  <c r="D114" i="5" s="1"/>
  <c r="E114" i="5" l="1"/>
  <c r="C116" i="5"/>
  <c r="D115" i="5" a="1"/>
  <c r="D115" i="5" s="1"/>
  <c r="E115" i="5" l="1"/>
  <c r="C117" i="5"/>
  <c r="D116" i="5" a="1"/>
  <c r="D116" i="5" s="1"/>
  <c r="E116" i="5" l="1"/>
  <c r="C118" i="5"/>
  <c r="D117" i="5" a="1"/>
  <c r="D117" i="5" s="1"/>
  <c r="E117" i="5" l="1"/>
  <c r="C119" i="5"/>
  <c r="D118" i="5" a="1"/>
  <c r="D118" i="5" s="1"/>
  <c r="E118" i="5" l="1"/>
  <c r="C120" i="5"/>
  <c r="D119" i="5" a="1"/>
  <c r="D119" i="5" s="1"/>
  <c r="C121" i="5" l="1"/>
  <c r="D120" i="5" a="1"/>
  <c r="D120" i="5" s="1"/>
  <c r="E119" i="5"/>
  <c r="E120" i="5" l="1"/>
  <c r="C122" i="5"/>
  <c r="D121" i="5" a="1"/>
  <c r="D121" i="5" s="1"/>
  <c r="C123" i="5" l="1"/>
  <c r="D122" i="5" a="1"/>
  <c r="D122" i="5" s="1"/>
  <c r="E122" i="5" s="1"/>
  <c r="E121" i="5"/>
  <c r="C124" i="5" l="1"/>
  <c r="D123" i="5" a="1"/>
  <c r="D123" i="5" s="1"/>
  <c r="C125" i="5" l="1"/>
  <c r="D124" i="5" a="1"/>
  <c r="D124" i="5" s="1"/>
  <c r="E123" i="5"/>
  <c r="E124" i="5" l="1"/>
  <c r="C126" i="5"/>
  <c r="D125" i="5" a="1"/>
  <c r="D125" i="5" s="1"/>
  <c r="C127" i="5" l="1"/>
  <c r="D126" i="5" a="1"/>
  <c r="D126" i="5" s="1"/>
  <c r="E126" i="5" s="1"/>
  <c r="E125" i="5"/>
  <c r="C128" i="5" l="1"/>
  <c r="D127" i="5" a="1"/>
  <c r="D127" i="5" s="1"/>
  <c r="E127" i="5" l="1"/>
  <c r="C129" i="5"/>
  <c r="D128" i="5" a="1"/>
  <c r="D128" i="5" s="1"/>
  <c r="E128" i="5" s="1"/>
  <c r="C130" i="5" l="1"/>
  <c r="D129" i="5" a="1"/>
  <c r="D129" i="5" s="1"/>
  <c r="E129" i="5" s="1"/>
  <c r="C131" i="5" l="1"/>
  <c r="D130" i="5" a="1"/>
  <c r="D130" i="5" s="1"/>
  <c r="E130" i="5" l="1"/>
  <c r="C132" i="5"/>
  <c r="D131" i="5" a="1"/>
  <c r="D131" i="5" s="1"/>
  <c r="E131" i="5" l="1"/>
  <c r="C133" i="5"/>
  <c r="D132" i="5" a="1"/>
  <c r="D132" i="5" s="1"/>
  <c r="E132" i="5" l="1"/>
  <c r="C134" i="5"/>
  <c r="D133" i="5" a="1"/>
  <c r="D133" i="5" s="1"/>
  <c r="E133" i="5" l="1"/>
  <c r="C135" i="5"/>
  <c r="D134" i="5" a="1"/>
  <c r="D134" i="5" s="1"/>
  <c r="C136" i="5" l="1"/>
  <c r="D135" i="5" a="1"/>
  <c r="D135" i="5" s="1"/>
  <c r="E134" i="5"/>
  <c r="E135" i="5" l="1"/>
  <c r="C137" i="5"/>
  <c r="D136" i="5" a="1"/>
  <c r="D136" i="5" s="1"/>
  <c r="E136" i="5" l="1"/>
  <c r="C138" i="5"/>
  <c r="D137" i="5" a="1"/>
  <c r="D137" i="5" s="1"/>
  <c r="E137" i="5" l="1"/>
  <c r="C139" i="5"/>
  <c r="D138" i="5" a="1"/>
  <c r="D138" i="5" s="1"/>
  <c r="E138" i="5" l="1"/>
  <c r="C140" i="5"/>
  <c r="D139" i="5" a="1"/>
  <c r="D139" i="5" s="1"/>
  <c r="E139" i="5" l="1"/>
  <c r="C141" i="5"/>
  <c r="D140" i="5" a="1"/>
  <c r="D140" i="5" s="1"/>
  <c r="E140" i="5" l="1"/>
  <c r="C142" i="5"/>
  <c r="D141" i="5" a="1"/>
  <c r="D141" i="5" s="1"/>
  <c r="E141" i="5" l="1"/>
  <c r="C143" i="5"/>
  <c r="D142" i="5" a="1"/>
  <c r="D142" i="5" s="1"/>
  <c r="E142" i="5" l="1"/>
  <c r="C144" i="5"/>
  <c r="D143" i="5" a="1"/>
  <c r="D143" i="5" s="1"/>
  <c r="E143" i="5" l="1"/>
  <c r="C145" i="5"/>
  <c r="D144" i="5" a="1"/>
  <c r="D144" i="5" s="1"/>
  <c r="E144" i="5" l="1"/>
  <c r="C146" i="5"/>
  <c r="D145" i="5" a="1"/>
  <c r="D145" i="5" s="1"/>
  <c r="E145" i="5" l="1"/>
  <c r="C147" i="5"/>
  <c r="D146" i="5" a="1"/>
  <c r="D146" i="5" s="1"/>
  <c r="E146" i="5" s="1"/>
  <c r="C148" i="5" l="1"/>
  <c r="D147" i="5" a="1"/>
  <c r="D147" i="5" s="1"/>
  <c r="C149" i="5" l="1"/>
  <c r="D148" i="5" a="1"/>
  <c r="D148" i="5" s="1"/>
  <c r="E147" i="5"/>
  <c r="E148" i="5" l="1"/>
  <c r="C150" i="5"/>
  <c r="D149" i="5" a="1"/>
  <c r="D149" i="5" s="1"/>
  <c r="C151" i="5" l="1"/>
  <c r="D150" i="5" a="1"/>
  <c r="D150" i="5" s="1"/>
  <c r="E150" i="5" s="1"/>
  <c r="E149" i="5"/>
  <c r="C152" i="5" l="1"/>
  <c r="D151" i="5" a="1"/>
  <c r="D151" i="5" s="1"/>
  <c r="E151" i="5" l="1"/>
  <c r="C153" i="5"/>
  <c r="D152" i="5" a="1"/>
  <c r="D152" i="5" s="1"/>
  <c r="E152" i="5" s="1"/>
  <c r="C154" i="5" l="1"/>
  <c r="D153" i="5" a="1"/>
  <c r="D153" i="5" s="1"/>
  <c r="E153" i="5" l="1"/>
  <c r="D154" i="5" a="1"/>
  <c r="D154" i="5" s="1"/>
  <c r="C155" i="5"/>
  <c r="C156" i="5" l="1"/>
  <c r="D155" i="5" a="1"/>
  <c r="D155" i="5" s="1"/>
  <c r="E155" i="5" s="1"/>
  <c r="E154" i="5"/>
  <c r="C157" i="5" l="1"/>
  <c r="D156" i="5" a="1"/>
  <c r="D156" i="5" s="1"/>
  <c r="E156" i="5" l="1"/>
  <c r="D157" i="5" a="1"/>
  <c r="D157" i="5" s="1"/>
  <c r="E157" i="5" s="1"/>
  <c r="C158" i="5"/>
  <c r="C159" i="5" l="1"/>
  <c r="D158" i="5" a="1"/>
  <c r="D158" i="5" s="1"/>
  <c r="E158" i="5" l="1"/>
  <c r="C160" i="5"/>
  <c r="D159" i="5" a="1"/>
  <c r="D159" i="5" s="1"/>
  <c r="E159" i="5" l="1"/>
  <c r="C161" i="5"/>
  <c r="D160" i="5" a="1"/>
  <c r="D160" i="5" s="1"/>
  <c r="E160" i="5" l="1"/>
  <c r="C162" i="5"/>
  <c r="D161" i="5" a="1"/>
  <c r="D161" i="5" s="1"/>
  <c r="E161" i="5" l="1"/>
  <c r="C163" i="5"/>
  <c r="D162" i="5" a="1"/>
  <c r="D162" i="5" s="1"/>
  <c r="E162" i="5" l="1"/>
  <c r="C164" i="5"/>
  <c r="D163" i="5" a="1"/>
  <c r="D163" i="5" s="1"/>
  <c r="E163" i="5" l="1"/>
  <c r="C165" i="5"/>
  <c r="D164" i="5" a="1"/>
  <c r="D164" i="5" s="1"/>
  <c r="E164" i="5" l="1"/>
  <c r="C166" i="5"/>
  <c r="D165" i="5" a="1"/>
  <c r="D165" i="5" s="1"/>
  <c r="E165" i="5" l="1"/>
  <c r="C167" i="5"/>
  <c r="D166" i="5" a="1"/>
  <c r="D166" i="5" s="1"/>
  <c r="E166" i="5" s="1"/>
  <c r="C168" i="5" l="1"/>
  <c r="D167" i="5" a="1"/>
  <c r="D167" i="5" s="1"/>
  <c r="E167" i="5" l="1"/>
  <c r="C169" i="5"/>
  <c r="D168" i="5" a="1"/>
  <c r="D168" i="5" s="1"/>
  <c r="E168" i="5" l="1"/>
  <c r="C170" i="5"/>
  <c r="D169" i="5" a="1"/>
  <c r="D169" i="5" s="1"/>
  <c r="C171" i="5" l="1"/>
  <c r="D170" i="5" a="1"/>
  <c r="D170" i="5" s="1"/>
  <c r="E169" i="5"/>
  <c r="E170" i="5" l="1"/>
  <c r="C172" i="5"/>
  <c r="D171" i="5" a="1"/>
  <c r="D171" i="5" s="1"/>
  <c r="E171" i="5" l="1"/>
  <c r="C173" i="5"/>
  <c r="D172" i="5" a="1"/>
  <c r="D172" i="5" s="1"/>
  <c r="E172" i="5" s="1"/>
  <c r="C174" i="5" l="1"/>
  <c r="D173" i="5" a="1"/>
  <c r="D173" i="5" s="1"/>
  <c r="E173" i="5" l="1"/>
  <c r="C175" i="5"/>
  <c r="D174" i="5" a="1"/>
  <c r="D174" i="5" s="1"/>
  <c r="E174" i="5" l="1"/>
  <c r="C176" i="5"/>
  <c r="D175" i="5" a="1"/>
  <c r="D175" i="5" s="1"/>
  <c r="E175" i="5" l="1"/>
  <c r="C177" i="5"/>
  <c r="D176" i="5" a="1"/>
  <c r="D176" i="5" s="1"/>
  <c r="E176" i="5" l="1"/>
  <c r="D177" i="5" a="1"/>
  <c r="D177" i="5" s="1"/>
  <c r="C178" i="5"/>
  <c r="C179" i="5" l="1"/>
  <c r="D178" i="5" a="1"/>
  <c r="D178" i="5" s="1"/>
  <c r="E177" i="5"/>
  <c r="E178" i="5" l="1"/>
  <c r="C180" i="5"/>
  <c r="D179" i="5" a="1"/>
  <c r="D179" i="5" s="1"/>
  <c r="E179" i="5" l="1"/>
  <c r="D180" i="5" a="1"/>
  <c r="D180" i="5" s="1"/>
  <c r="C181" i="5"/>
  <c r="C182" i="5" l="1"/>
  <c r="D181" i="5" a="1"/>
  <c r="D181" i="5" s="1"/>
  <c r="E180" i="5"/>
  <c r="E181" i="5" l="1"/>
  <c r="C183" i="5"/>
  <c r="D182" i="5" a="1"/>
  <c r="D182" i="5" s="1"/>
  <c r="C184" i="5" l="1"/>
  <c r="D183" i="5" a="1"/>
  <c r="D183" i="5" s="1"/>
  <c r="E182" i="5"/>
  <c r="E183" i="5" l="1"/>
  <c r="C185" i="5"/>
  <c r="D184" i="5" a="1"/>
  <c r="D184" i="5" s="1"/>
  <c r="E184" i="5" l="1"/>
  <c r="C186" i="5"/>
  <c r="D185" i="5" a="1"/>
  <c r="D185" i="5" s="1"/>
  <c r="E185" i="5" l="1"/>
  <c r="C187" i="5"/>
  <c r="D186" i="5" a="1"/>
  <c r="D186" i="5" s="1"/>
  <c r="E186" i="5" l="1"/>
  <c r="C188" i="5"/>
  <c r="D187" i="5" a="1"/>
  <c r="D187" i="5" s="1"/>
  <c r="E187" i="5" l="1"/>
  <c r="C189" i="5"/>
  <c r="D188" i="5" a="1"/>
  <c r="D188" i="5" s="1"/>
  <c r="E188" i="5" l="1"/>
  <c r="C190" i="5"/>
  <c r="D189" i="5" a="1"/>
  <c r="D189" i="5" s="1"/>
  <c r="E189" i="5" l="1"/>
  <c r="D190" i="5" a="1"/>
  <c r="D190" i="5" s="1"/>
  <c r="C191" i="5"/>
  <c r="C192" i="5" l="1"/>
  <c r="D191" i="5" a="1"/>
  <c r="D191" i="5" s="1"/>
  <c r="E190" i="5"/>
  <c r="E191" i="5" l="1"/>
  <c r="C193" i="5"/>
  <c r="D192" i="5" a="1"/>
  <c r="D192" i="5" s="1"/>
  <c r="E192" i="5" l="1"/>
  <c r="D193" i="5" a="1"/>
  <c r="D193" i="5" s="1"/>
  <c r="C194" i="5"/>
  <c r="C195" i="5" l="1"/>
  <c r="D194" i="5" a="1"/>
  <c r="D194" i="5" s="1"/>
  <c r="E193" i="5"/>
  <c r="E194" i="5" l="1"/>
  <c r="C196" i="5"/>
  <c r="D195" i="5" a="1"/>
  <c r="D195" i="5" s="1"/>
  <c r="E195" i="5" l="1"/>
  <c r="C197" i="5"/>
  <c r="D196" i="5" a="1"/>
  <c r="D196" i="5" s="1"/>
  <c r="E196" i="5" l="1"/>
  <c r="C198" i="5"/>
  <c r="D197" i="5" a="1"/>
  <c r="D197" i="5" s="1"/>
  <c r="E197" i="5" l="1"/>
  <c r="C199" i="5"/>
  <c r="D198" i="5" a="1"/>
  <c r="D198" i="5" s="1"/>
  <c r="E198" i="5" l="1"/>
  <c r="C200" i="5"/>
  <c r="D199" i="5" a="1"/>
  <c r="D199" i="5" s="1"/>
  <c r="E199" i="5" l="1"/>
  <c r="C201" i="5"/>
  <c r="D200" i="5" a="1"/>
  <c r="D200" i="5" s="1"/>
  <c r="E200" i="5" s="1"/>
  <c r="C202" i="5" l="1"/>
  <c r="D201" i="5" a="1"/>
  <c r="D201" i="5" s="1"/>
  <c r="E201" i="5" l="1"/>
  <c r="C203" i="5"/>
  <c r="D202" i="5" a="1"/>
  <c r="D202" i="5" s="1"/>
  <c r="E202" i="5" l="1"/>
  <c r="C204" i="5"/>
  <c r="D203" i="5" a="1"/>
  <c r="D203" i="5" s="1"/>
  <c r="C205" i="5" l="1"/>
  <c r="D204" i="5" a="1"/>
  <c r="D204" i="5" s="1"/>
  <c r="E204" i="5" s="1"/>
  <c r="E203" i="5"/>
  <c r="C206" i="5" l="1"/>
  <c r="D205" i="5" a="1"/>
  <c r="D205" i="5" s="1"/>
  <c r="E205" i="5" l="1"/>
  <c r="C207" i="5"/>
  <c r="D206" i="5" a="1"/>
  <c r="D206" i="5" s="1"/>
  <c r="C208" i="5" l="1"/>
  <c r="D207" i="5" a="1"/>
  <c r="D207" i="5" s="1"/>
  <c r="E207" i="5" s="1"/>
  <c r="E206" i="5"/>
  <c r="C209" i="5" l="1"/>
  <c r="D208" i="5" a="1"/>
  <c r="D208" i="5" s="1"/>
  <c r="E208" i="5" l="1"/>
  <c r="C210" i="5"/>
  <c r="D209" i="5" a="1"/>
  <c r="D209" i="5" s="1"/>
  <c r="E209" i="5" l="1"/>
  <c r="C211" i="5"/>
  <c r="D210" i="5" a="1"/>
  <c r="D210" i="5" s="1"/>
  <c r="E210" i="5" l="1"/>
  <c r="C212" i="5"/>
  <c r="D211" i="5" a="1"/>
  <c r="D211" i="5" s="1"/>
  <c r="E211" i="5" l="1"/>
  <c r="C213" i="5"/>
  <c r="D212" i="5" a="1"/>
  <c r="D212" i="5" s="1"/>
  <c r="E212" i="5" l="1"/>
  <c r="D213" i="5" a="1"/>
  <c r="D213" i="5" s="1"/>
  <c r="C214" i="5"/>
  <c r="C215" i="5" l="1"/>
  <c r="D214" i="5" a="1"/>
  <c r="D214" i="5" s="1"/>
  <c r="E213" i="5"/>
  <c r="E214" i="5" l="1"/>
  <c r="C216" i="5"/>
  <c r="D215" i="5" a="1"/>
  <c r="D215" i="5" s="1"/>
  <c r="E215" i="5" l="1"/>
  <c r="D216" i="5" a="1"/>
  <c r="D216" i="5" s="1"/>
  <c r="C217" i="5"/>
  <c r="C218" i="5" l="1"/>
  <c r="D217" i="5" a="1"/>
  <c r="D217" i="5" s="1"/>
  <c r="E216" i="5"/>
  <c r="E217" i="5" l="1"/>
  <c r="C219" i="5"/>
  <c r="D218" i="5" a="1"/>
  <c r="D218" i="5" s="1"/>
  <c r="E218" i="5" l="1"/>
  <c r="C220" i="5"/>
  <c r="D219" i="5" a="1"/>
  <c r="D219" i="5" s="1"/>
  <c r="E219" i="5" l="1"/>
  <c r="C221" i="5"/>
  <c r="D220" i="5" a="1"/>
  <c r="D220" i="5" s="1"/>
  <c r="E220" i="5" l="1"/>
  <c r="C222" i="5"/>
  <c r="D221" i="5" a="1"/>
  <c r="D221" i="5" s="1"/>
  <c r="E221" i="5" l="1"/>
  <c r="C223" i="5"/>
  <c r="D222" i="5" a="1"/>
  <c r="D222" i="5" s="1"/>
  <c r="E222" i="5" l="1"/>
  <c r="C224" i="5"/>
  <c r="D223" i="5" a="1"/>
  <c r="D223" i="5" s="1"/>
  <c r="E223" i="5" l="1"/>
  <c r="C225" i="5"/>
  <c r="D224" i="5" a="1"/>
  <c r="D224" i="5" s="1"/>
  <c r="E224" i="5" l="1"/>
  <c r="C226" i="5"/>
  <c r="D225" i="5" a="1"/>
  <c r="D225" i="5" s="1"/>
  <c r="E225" i="5" l="1"/>
  <c r="D226" i="5" a="1"/>
  <c r="D226" i="5" s="1"/>
  <c r="C227" i="5"/>
  <c r="C228" i="5" l="1"/>
  <c r="D227" i="5" a="1"/>
  <c r="D227" i="5" s="1"/>
  <c r="E227" i="5" s="1"/>
  <c r="E226" i="5"/>
  <c r="C229" i="5" l="1"/>
  <c r="D228" i="5" a="1"/>
  <c r="D228" i="5" s="1"/>
  <c r="E228" i="5" l="1"/>
  <c r="D229" i="5" a="1"/>
  <c r="D229" i="5" s="1"/>
  <c r="C230" i="5"/>
  <c r="C231" i="5" l="1"/>
  <c r="D230" i="5" a="1"/>
  <c r="D230" i="5" s="1"/>
  <c r="E229" i="5"/>
  <c r="E230" i="5" l="1"/>
  <c r="C232" i="5"/>
  <c r="D231" i="5" a="1"/>
  <c r="D231" i="5" s="1"/>
  <c r="E231" i="5" l="1"/>
  <c r="C233" i="5"/>
  <c r="D232" i="5" a="1"/>
  <c r="D232" i="5" s="1"/>
  <c r="E232" i="5" l="1"/>
  <c r="C234" i="5"/>
  <c r="D233" i="5" a="1"/>
  <c r="D233" i="5" s="1"/>
  <c r="E233" i="5" s="1"/>
  <c r="C235" i="5" l="1"/>
  <c r="D234" i="5" a="1"/>
  <c r="D234" i="5" s="1"/>
  <c r="C236" i="5" l="1"/>
  <c r="D235" i="5" a="1"/>
  <c r="D235" i="5" s="1"/>
  <c r="E234" i="5"/>
  <c r="E235" i="5" l="1"/>
  <c r="C237" i="5"/>
  <c r="D236" i="5" a="1"/>
  <c r="D236" i="5" s="1"/>
  <c r="E236" i="5" l="1"/>
  <c r="C238" i="5"/>
  <c r="D237" i="5" a="1"/>
  <c r="D237" i="5" s="1"/>
  <c r="E237" i="5" l="1"/>
  <c r="C239" i="5"/>
  <c r="D238" i="5" a="1"/>
  <c r="D238" i="5" s="1"/>
  <c r="C240" i="5" l="1"/>
  <c r="D239" i="5" a="1"/>
  <c r="D239" i="5" s="1"/>
  <c r="E238" i="5"/>
  <c r="E239" i="5" l="1"/>
  <c r="C241" i="5"/>
  <c r="D240" i="5" a="1"/>
  <c r="D240" i="5" s="1"/>
  <c r="E240" i="5" l="1"/>
  <c r="C242" i="5"/>
  <c r="D241" i="5" a="1"/>
  <c r="D241" i="5" s="1"/>
  <c r="C243" i="5" l="1"/>
  <c r="D242" i="5" a="1"/>
  <c r="D242" i="5" s="1"/>
  <c r="E241" i="5"/>
  <c r="E242" i="5" l="1"/>
  <c r="C244" i="5"/>
  <c r="D243" i="5" a="1"/>
  <c r="D243" i="5" s="1"/>
  <c r="C245" i="5" l="1"/>
  <c r="D244" i="5" a="1"/>
  <c r="D244" i="5" s="1"/>
  <c r="E244" i="5" s="1"/>
  <c r="E243" i="5"/>
  <c r="C246" i="5" l="1"/>
  <c r="D245" i="5" a="1"/>
  <c r="D245" i="5" s="1"/>
  <c r="E245" i="5" l="1"/>
  <c r="C247" i="5"/>
  <c r="D246" i="5" a="1"/>
  <c r="D246" i="5" s="1"/>
  <c r="E246" i="5" l="1"/>
  <c r="C248" i="5"/>
  <c r="D247" i="5" a="1"/>
  <c r="D247" i="5" s="1"/>
  <c r="E247" i="5" l="1"/>
  <c r="C249" i="5"/>
  <c r="D248" i="5" a="1"/>
  <c r="D248" i="5" s="1"/>
  <c r="E248" i="5" l="1"/>
  <c r="D249" i="5" a="1"/>
  <c r="D249" i="5" s="1"/>
  <c r="C250" i="5"/>
  <c r="C251" i="5" l="1"/>
  <c r="D250" i="5" a="1"/>
  <c r="D250" i="5" s="1"/>
  <c r="E250" i="5" s="1"/>
  <c r="E249" i="5"/>
  <c r="C252" i="5" l="1"/>
  <c r="D251" i="5" a="1"/>
  <c r="D251" i="5" s="1"/>
  <c r="E251" i="5" l="1"/>
  <c r="D252" i="5" a="1"/>
  <c r="D252" i="5" s="1"/>
  <c r="E252" i="5" s="1"/>
  <c r="C253" i="5"/>
  <c r="C254" i="5" l="1"/>
  <c r="D253" i="5" a="1"/>
  <c r="D253" i="5" s="1"/>
  <c r="E253" i="5" l="1"/>
  <c r="C255" i="5"/>
  <c r="D254" i="5" a="1"/>
  <c r="D254" i="5" s="1"/>
  <c r="E254" i="5" l="1"/>
  <c r="C256" i="5"/>
  <c r="D255" i="5" a="1"/>
  <c r="D255" i="5" s="1"/>
  <c r="E255" i="5" s="1"/>
  <c r="C257" i="5" l="1"/>
  <c r="D256" i="5" a="1"/>
  <c r="D256" i="5" s="1"/>
  <c r="E256" i="5" l="1"/>
  <c r="C258" i="5"/>
  <c r="D257" i="5" a="1"/>
  <c r="D257" i="5" s="1"/>
  <c r="E257" i="5" l="1"/>
  <c r="C259" i="5"/>
  <c r="D258" i="5" a="1"/>
  <c r="D258" i="5" s="1"/>
  <c r="C260" i="5" l="1"/>
  <c r="D259" i="5" a="1"/>
  <c r="D259" i="5" s="1"/>
  <c r="E259" i="5" s="1"/>
  <c r="E258" i="5"/>
  <c r="C261" i="5" l="1"/>
  <c r="D260" i="5" a="1"/>
  <c r="D260" i="5" s="1"/>
  <c r="E260" i="5" l="1"/>
  <c r="C262" i="5"/>
  <c r="D261" i="5" a="1"/>
  <c r="D261" i="5" s="1"/>
  <c r="E261" i="5" s="1"/>
  <c r="D262" i="5" l="1" a="1"/>
  <c r="D262" i="5" s="1"/>
  <c r="C263" i="5"/>
  <c r="C264" i="5" l="1"/>
  <c r="D263" i="5" a="1"/>
  <c r="D263" i="5" s="1"/>
  <c r="E262" i="5"/>
  <c r="E263" i="5" l="1"/>
  <c r="C265" i="5"/>
  <c r="D264" i="5" a="1"/>
  <c r="D264" i="5" s="1"/>
  <c r="E264" i="5" l="1"/>
  <c r="D265" i="5" a="1"/>
  <c r="D265" i="5" s="1"/>
  <c r="C266" i="5"/>
  <c r="C267" i="5" l="1"/>
  <c r="D266" i="5" a="1"/>
  <c r="D266" i="5" s="1"/>
  <c r="E265" i="5"/>
  <c r="E266" i="5" l="1"/>
  <c r="C268" i="5"/>
  <c r="D267" i="5" a="1"/>
  <c r="D267" i="5" s="1"/>
  <c r="E267" i="5" s="1"/>
  <c r="C269" i="5" l="1"/>
  <c r="D268" i="5" a="1"/>
  <c r="D268" i="5" s="1"/>
  <c r="E268" i="5" s="1"/>
  <c r="C270" i="5" l="1"/>
  <c r="D269" i="5" a="1"/>
  <c r="D269" i="5" s="1"/>
  <c r="E269" i="5" s="1"/>
  <c r="C271" i="5" l="1"/>
  <c r="D270" i="5" a="1"/>
  <c r="D270" i="5" s="1"/>
  <c r="E270" i="5" l="1"/>
  <c r="C272" i="5"/>
  <c r="D271" i="5" a="1"/>
  <c r="D271" i="5" s="1"/>
  <c r="E271" i="5" s="1"/>
  <c r="C273" i="5" l="1"/>
  <c r="D272" i="5" a="1"/>
  <c r="D272" i="5" s="1"/>
  <c r="E272" i="5" s="1"/>
  <c r="C274" i="5" l="1"/>
  <c r="D273" i="5" a="1"/>
  <c r="D273" i="5" s="1"/>
  <c r="E273" i="5" s="1"/>
  <c r="C275" i="5" l="1"/>
  <c r="D274" i="5" a="1"/>
  <c r="D274" i="5" s="1"/>
  <c r="E274" i="5" s="1"/>
  <c r="C276" i="5" l="1"/>
  <c r="D275" i="5" a="1"/>
  <c r="D275" i="5" s="1"/>
  <c r="E275" i="5" s="1"/>
  <c r="C277" i="5" l="1"/>
  <c r="D276" i="5" a="1"/>
  <c r="D276" i="5" s="1"/>
  <c r="E276" i="5" l="1"/>
  <c r="C278" i="5"/>
  <c r="D277" i="5" a="1"/>
  <c r="D277" i="5" s="1"/>
  <c r="E277" i="5" s="1"/>
  <c r="C279" i="5" l="1"/>
  <c r="D278" i="5" a="1"/>
  <c r="D278" i="5" s="1"/>
  <c r="E278" i="5" l="1"/>
  <c r="C280" i="5"/>
  <c r="D279" i="5" a="1"/>
  <c r="D279" i="5" s="1"/>
  <c r="E279" i="5" l="1"/>
  <c r="C281" i="5"/>
  <c r="D280" i="5" a="1"/>
  <c r="D280" i="5" s="1"/>
  <c r="E280" i="5" s="1"/>
  <c r="C282" i="5" l="1"/>
  <c r="D281" i="5" a="1"/>
  <c r="D281" i="5" s="1"/>
  <c r="E281" i="5" s="1"/>
  <c r="C283" i="5" l="1"/>
  <c r="D282" i="5" a="1"/>
  <c r="D282" i="5" s="1"/>
  <c r="C284" i="5" l="1"/>
  <c r="D283" i="5" a="1"/>
  <c r="D283" i="5" s="1"/>
  <c r="E282" i="5"/>
  <c r="E283" i="5" l="1"/>
  <c r="C285" i="5"/>
  <c r="D284" i="5" a="1"/>
  <c r="D284" i="5" s="1"/>
  <c r="D285" i="5" l="1" a="1"/>
  <c r="D285" i="5" s="1"/>
  <c r="C286" i="5"/>
  <c r="E284" i="5"/>
  <c r="C287" i="5" l="1"/>
  <c r="D286" i="5" a="1"/>
  <c r="D286" i="5" s="1"/>
  <c r="E285" i="5"/>
  <c r="E286" i="5" l="1"/>
  <c r="C288" i="5"/>
  <c r="D287" i="5" a="1"/>
  <c r="D287" i="5" s="1"/>
  <c r="E287" i="5" s="1"/>
  <c r="D288" i="5" l="1" a="1"/>
  <c r="D288" i="5" s="1"/>
  <c r="C289" i="5"/>
  <c r="D289" i="5" l="1" a="1"/>
  <c r="D289" i="5" s="1"/>
  <c r="C290" i="5"/>
  <c r="E288" i="5"/>
  <c r="C291" i="5" l="1"/>
  <c r="D290" i="5" a="1"/>
  <c r="D290" i="5" s="1"/>
  <c r="E289" i="5"/>
  <c r="E290" i="5" l="1"/>
  <c r="D291" i="5" a="1"/>
  <c r="D291" i="5" s="1"/>
  <c r="C292" i="5"/>
  <c r="D292" i="5" l="1" a="1"/>
  <c r="D292" i="5" s="1"/>
  <c r="C293" i="5"/>
  <c r="E291" i="5"/>
  <c r="C294" i="5" l="1"/>
  <c r="D293" i="5" a="1"/>
  <c r="D293" i="5" s="1"/>
  <c r="E292" i="5"/>
  <c r="E293" i="5" l="1"/>
  <c r="C295" i="5"/>
  <c r="D294" i="5" a="1"/>
  <c r="D294" i="5" s="1"/>
  <c r="E294" i="5" l="1"/>
  <c r="C296" i="5"/>
  <c r="D295" i="5" a="1"/>
  <c r="D295" i="5" s="1"/>
  <c r="E295" i="5" l="1"/>
  <c r="C297" i="5"/>
  <c r="D296" i="5" a="1"/>
  <c r="D296" i="5" s="1"/>
  <c r="E296" i="5" l="1"/>
  <c r="C298" i="5"/>
  <c r="D297" i="5" a="1"/>
  <c r="D297" i="5" s="1"/>
  <c r="E297" i="5" l="1"/>
  <c r="C299" i="5"/>
  <c r="D298" i="5" a="1"/>
  <c r="D298" i="5" s="1"/>
  <c r="E298" i="5" l="1"/>
  <c r="C300" i="5"/>
  <c r="N6" i="5" s="1" a="1"/>
  <c r="N6" i="5" s="1"/>
  <c r="D299" i="5" a="1"/>
  <c r="D299" i="5" s="1"/>
  <c r="N12" i="5" a="1"/>
  <c r="N12" i="5" s="1"/>
  <c r="N11" i="5" a="1"/>
  <c r="N11" i="5" s="1"/>
  <c r="N4" i="5" a="1"/>
  <c r="N4" i="5" s="1"/>
  <c r="N3" i="5" a="1"/>
  <c r="N3" i="5" s="1"/>
  <c r="N7" i="5" a="1"/>
  <c r="N7" i="5" s="1"/>
  <c r="N2" i="5" a="1"/>
  <c r="N2" i="5" s="1"/>
  <c r="N8" i="5" a="1"/>
  <c r="N8" i="5" s="1"/>
  <c r="M3" i="5" l="1"/>
  <c r="M7" i="5"/>
  <c r="M6" i="5"/>
  <c r="M2" i="5"/>
  <c r="M4" i="5"/>
  <c r="M11" i="5"/>
  <c r="N13" i="5" a="1"/>
  <c r="N13" i="5" s="1"/>
  <c r="M13" i="5" s="1"/>
  <c r="M12" i="5"/>
  <c r="E299" i="5"/>
  <c r="D300" i="5" a="1"/>
  <c r="D300" i="5" s="1"/>
  <c r="Z13" i="5" s="1" a="1"/>
  <c r="Z13" i="5" s="1"/>
  <c r="E3" i="5"/>
  <c r="E4" i="5"/>
  <c r="E2" i="5"/>
  <c r="E5" i="5"/>
  <c r="E6" i="5"/>
  <c r="E7" i="5"/>
  <c r="E9" i="5"/>
  <c r="E8" i="5"/>
  <c r="E10" i="5"/>
  <c r="E11" i="5"/>
  <c r="E12" i="5"/>
  <c r="N5" i="5" a="1"/>
  <c r="N5" i="5" s="1"/>
  <c r="M5" i="5" s="1"/>
  <c r="N9" i="5" a="1"/>
  <c r="N9" i="5" s="1"/>
  <c r="M9" i="5" s="1"/>
  <c r="N10" i="5" a="1"/>
  <c r="N10" i="5" s="1"/>
  <c r="M10" i="5" s="1"/>
  <c r="AL3" i="5" a="1"/>
  <c r="AL3" i="5" s="1"/>
  <c r="AL11" i="5" a="1"/>
  <c r="AL11" i="5" s="1"/>
  <c r="Z6" i="5" a="1"/>
  <c r="Z6" i="5" s="1"/>
  <c r="L5" i="5" l="1" a="1"/>
  <c r="L5" i="5" s="1"/>
  <c r="Z9" i="5" a="1"/>
  <c r="Z9" i="5" s="1"/>
  <c r="Z8" i="5" a="1"/>
  <c r="Z8" i="5" s="1"/>
  <c r="AL5" i="5" a="1"/>
  <c r="AL5" i="5" s="1"/>
  <c r="Z4" i="5" a="1"/>
  <c r="Z4" i="5" s="1"/>
  <c r="L8" i="5" a="1"/>
  <c r="L8" i="5" s="1"/>
  <c r="E300" i="5"/>
  <c r="AB9" i="5" a="1"/>
  <c r="AB9" i="5" s="1"/>
  <c r="AN10" i="5" a="1"/>
  <c r="AN10" i="5" s="1"/>
  <c r="O3" i="5" a="1"/>
  <c r="O3" i="5" s="1"/>
  <c r="AB3" i="5" a="1"/>
  <c r="AB3" i="5" s="1"/>
  <c r="P10" i="5" a="1"/>
  <c r="P10" i="5" s="1"/>
  <c r="AM13" i="5" a="1"/>
  <c r="AM13" i="5" s="1"/>
  <c r="AB4" i="5" a="1"/>
  <c r="AB4" i="5" s="1"/>
  <c r="AM12" i="5" a="1"/>
  <c r="AM12" i="5" s="1"/>
  <c r="P11" i="5" a="1"/>
  <c r="P11" i="5" s="1"/>
  <c r="O5" i="5" a="1"/>
  <c r="O5" i="5" s="1"/>
  <c r="AN7" i="5" a="1"/>
  <c r="AN7" i="5" s="1"/>
  <c r="O10" i="5" a="1"/>
  <c r="O10" i="5" s="1"/>
  <c r="AB2" i="5" a="1"/>
  <c r="AB2" i="5" s="1"/>
  <c r="AA8" i="5" a="1"/>
  <c r="AA8" i="5" s="1"/>
  <c r="AB10" i="5" a="1"/>
  <c r="AB10" i="5" s="1"/>
  <c r="AA12" i="5" a="1"/>
  <c r="AA12" i="5" s="1"/>
  <c r="AA5" i="5" a="1"/>
  <c r="AA5" i="5" s="1"/>
  <c r="AM9" i="5" a="1"/>
  <c r="AM9" i="5" s="1"/>
  <c r="P9" i="5" a="1"/>
  <c r="P9" i="5" s="1"/>
  <c r="AB7" i="5" a="1"/>
  <c r="AB7" i="5" s="1"/>
  <c r="AM10" i="5" a="1"/>
  <c r="AM10" i="5" s="1"/>
  <c r="P3" i="5" a="1"/>
  <c r="P3" i="5" s="1"/>
  <c r="AN3" i="5" a="1"/>
  <c r="AN3" i="5" s="1"/>
  <c r="AN13" i="5" a="1"/>
  <c r="AN13" i="5" s="1"/>
  <c r="P2" i="5" a="1"/>
  <c r="P2" i="5" s="1"/>
  <c r="AM6" i="5" a="1"/>
  <c r="AM6" i="5" s="1"/>
  <c r="O13" i="5" a="1"/>
  <c r="O13" i="5" s="1"/>
  <c r="AN9" i="5" a="1"/>
  <c r="AN9" i="5" s="1"/>
  <c r="O9" i="5" a="1"/>
  <c r="O9" i="5" s="1"/>
  <c r="AB12" i="5" a="1"/>
  <c r="AB12" i="5" s="1"/>
  <c r="AN4" i="5" a="1"/>
  <c r="AN4" i="5" s="1"/>
  <c r="AM8" i="5" a="1"/>
  <c r="AM8" i="5" s="1"/>
  <c r="AN8" i="5" a="1"/>
  <c r="AN8" i="5" s="1"/>
  <c r="AB8" i="5" a="1"/>
  <c r="AB8" i="5" s="1"/>
  <c r="AA7" i="5" a="1"/>
  <c r="AA7" i="5" s="1"/>
  <c r="AB13" i="5" a="1"/>
  <c r="AB13" i="5" s="1"/>
  <c r="P5" i="5" a="1"/>
  <c r="P5" i="5" s="1"/>
  <c r="AA13" i="5" a="1"/>
  <c r="AA13" i="5" s="1"/>
  <c r="AN11" i="5" a="1"/>
  <c r="AN11" i="5" s="1"/>
  <c r="O6" i="5" a="1"/>
  <c r="O6" i="5" s="1"/>
  <c r="P6" i="5" a="1"/>
  <c r="P6" i="5" s="1"/>
  <c r="P4" i="5" a="1"/>
  <c r="P4" i="5" s="1"/>
  <c r="AA2" i="5" a="1"/>
  <c r="AA2" i="5" s="1"/>
  <c r="AM5" i="5" a="1"/>
  <c r="AM5" i="5" s="1"/>
  <c r="AB6" i="5" a="1"/>
  <c r="AB6" i="5" s="1"/>
  <c r="AM3" i="5" a="1"/>
  <c r="AM3" i="5" s="1"/>
  <c r="AA9" i="5" a="1"/>
  <c r="AA9" i="5" s="1"/>
  <c r="AN12" i="5" a="1"/>
  <c r="AN12" i="5" s="1"/>
  <c r="O11" i="5" a="1"/>
  <c r="O11" i="5" s="1"/>
  <c r="AM4" i="5" a="1"/>
  <c r="AM4" i="5" s="1"/>
  <c r="AM11" i="5" a="1"/>
  <c r="AM11" i="5" s="1"/>
  <c r="P7" i="5" a="1"/>
  <c r="P7" i="5" s="1"/>
  <c r="AB11" i="5" a="1"/>
  <c r="AB11" i="5" s="1"/>
  <c r="AA10" i="5" a="1"/>
  <c r="AA10" i="5" s="1"/>
  <c r="AN6" i="5" a="1"/>
  <c r="AN6" i="5" s="1"/>
  <c r="O2" i="5" a="1"/>
  <c r="O2" i="5" s="1"/>
  <c r="AN5" i="5" a="1"/>
  <c r="AN5" i="5" s="1"/>
  <c r="O12" i="5" a="1"/>
  <c r="O12" i="5" s="1"/>
  <c r="AA6" i="5" a="1"/>
  <c r="AA6" i="5" s="1"/>
  <c r="P12" i="5" a="1"/>
  <c r="P12" i="5" s="1"/>
  <c r="AM2" i="5" a="1"/>
  <c r="AM2" i="5" s="1"/>
  <c r="P8" i="5" a="1"/>
  <c r="P8" i="5" s="1"/>
  <c r="P13" i="5" a="1"/>
  <c r="P13" i="5" s="1"/>
  <c r="AB5" i="5" a="1"/>
  <c r="AB5" i="5" s="1"/>
  <c r="O7" i="5" a="1"/>
  <c r="O7" i="5" s="1"/>
  <c r="O4" i="5" a="1"/>
  <c r="O4" i="5" s="1"/>
  <c r="AM7" i="5" a="1"/>
  <c r="AM7" i="5" s="1"/>
  <c r="AA4" i="5" a="1"/>
  <c r="AA4" i="5" s="1"/>
  <c r="O8" i="5" a="1"/>
  <c r="O8" i="5" s="1"/>
  <c r="AA3" i="5" a="1"/>
  <c r="AA3" i="5" s="1"/>
  <c r="AA11" i="5" a="1"/>
  <c r="AA11" i="5" s="1"/>
  <c r="AN2" i="5" a="1"/>
  <c r="AN2" i="5" s="1"/>
  <c r="Z7" i="5" a="1"/>
  <c r="Z7" i="5" s="1"/>
  <c r="Z11" i="5" a="1"/>
  <c r="Z11" i="5" s="1"/>
  <c r="L9" i="5" a="1"/>
  <c r="L9" i="5" s="1"/>
  <c r="AL13" i="5" a="1"/>
  <c r="AL13" i="5" s="1"/>
  <c r="AL6" i="5" a="1"/>
  <c r="AL6" i="5" s="1"/>
  <c r="AL7" i="5" a="1"/>
  <c r="AL7" i="5" s="1"/>
  <c r="L7" i="5" a="1"/>
  <c r="L7" i="5" s="1"/>
  <c r="Z2" i="5" a="1"/>
  <c r="Z2" i="5" s="1"/>
  <c r="Z12" i="5" a="1"/>
  <c r="Z12" i="5" s="1"/>
  <c r="AL9" i="5" a="1"/>
  <c r="AL9" i="5" s="1"/>
  <c r="L2" i="5" a="1"/>
  <c r="L2" i="5" s="1"/>
  <c r="Z3" i="5" a="1"/>
  <c r="Z3" i="5" s="1"/>
  <c r="L10" i="5" a="1"/>
  <c r="L10" i="5" s="1"/>
  <c r="AL12" i="5" a="1"/>
  <c r="AL12" i="5" s="1"/>
  <c r="AL10" i="5" a="1"/>
  <c r="AL10" i="5" s="1"/>
  <c r="L6" i="5" a="1"/>
  <c r="L6" i="5" s="1"/>
  <c r="AL2" i="5" a="1"/>
  <c r="AL2" i="5" s="1"/>
  <c r="L13" i="5" a="1"/>
  <c r="L13" i="5" s="1"/>
  <c r="L12" i="5" a="1"/>
  <c r="L12" i="5" s="1"/>
  <c r="AL4" i="5" a="1"/>
  <c r="AL4" i="5" s="1"/>
  <c r="L4" i="5" a="1"/>
  <c r="L4" i="5" s="1"/>
  <c r="AL8" i="5" a="1"/>
  <c r="AL8" i="5" s="1"/>
  <c r="Z10" i="5" a="1"/>
  <c r="Z10" i="5" s="1"/>
  <c r="Z5" i="5" a="1"/>
  <c r="Z5" i="5" s="1"/>
  <c r="L3" i="5" a="1"/>
  <c r="L3" i="5" s="1"/>
  <c r="L11" i="5" a="1"/>
  <c r="L11" i="5" s="1"/>
  <c r="AK8" i="5" l="1"/>
  <c r="AJ8" i="5"/>
  <c r="AI8" i="5"/>
  <c r="AH8" i="5"/>
  <c r="S7" i="5"/>
  <c r="Q7" i="5"/>
  <c r="G7" i="5"/>
  <c r="T7" i="5"/>
  <c r="R7" i="5"/>
  <c r="G9" i="5"/>
  <c r="T9" i="5"/>
  <c r="S9" i="5"/>
  <c r="R9" i="5"/>
  <c r="Q9" i="5"/>
  <c r="AF5" i="5"/>
  <c r="AD5" i="5"/>
  <c r="U5" i="5"/>
  <c r="AC5" i="5"/>
  <c r="AE5" i="5"/>
  <c r="T6" i="5"/>
  <c r="S6" i="5"/>
  <c r="R6" i="5"/>
  <c r="Q6" i="5"/>
  <c r="G6" i="5"/>
  <c r="AF12" i="5"/>
  <c r="AE12" i="5"/>
  <c r="AD12" i="5"/>
  <c r="U12" i="5"/>
  <c r="AC12" i="5"/>
  <c r="AR11" i="5"/>
  <c r="AQ11" i="5"/>
  <c r="AP11" i="5"/>
  <c r="AG11" i="5"/>
  <c r="AO11" i="5"/>
  <c r="T13" i="5"/>
  <c r="S13" i="5"/>
  <c r="R13" i="5"/>
  <c r="Q13" i="5"/>
  <c r="G13" i="5"/>
  <c r="T3" i="5"/>
  <c r="R3" i="5"/>
  <c r="G3" i="5"/>
  <c r="S3" i="5"/>
  <c r="Q3" i="5"/>
  <c r="AQ4" i="5"/>
  <c r="AP4" i="5"/>
  <c r="AG4" i="5"/>
  <c r="AR4" i="5"/>
  <c r="AO4" i="5"/>
  <c r="AF13" i="5"/>
  <c r="AE13" i="5"/>
  <c r="AD13" i="5"/>
  <c r="U13" i="5"/>
  <c r="AC13" i="5"/>
  <c r="AO6" i="5"/>
  <c r="AQ6" i="5"/>
  <c r="AR6" i="5"/>
  <c r="AP6" i="5"/>
  <c r="AG6" i="5"/>
  <c r="AF8" i="5"/>
  <c r="AE8" i="5"/>
  <c r="AD8" i="5"/>
  <c r="AC8" i="5"/>
  <c r="AP2" i="5"/>
  <c r="AG2" i="5"/>
  <c r="AR2" i="5"/>
  <c r="AQ2" i="5"/>
  <c r="AO2" i="5"/>
  <c r="S11" i="5"/>
  <c r="R11" i="5"/>
  <c r="Q11" i="5"/>
  <c r="G11" i="5"/>
  <c r="T11" i="5"/>
  <c r="T10" i="5"/>
  <c r="S10" i="5"/>
  <c r="R10" i="5"/>
  <c r="Q10" i="5"/>
  <c r="G10" i="5"/>
  <c r="AF11" i="5"/>
  <c r="AE11" i="5"/>
  <c r="AD11" i="5"/>
  <c r="U11" i="5"/>
  <c r="AC11" i="5"/>
  <c r="AF6" i="5"/>
  <c r="AD6" i="5"/>
  <c r="U6" i="5"/>
  <c r="AC6" i="5"/>
  <c r="AE6" i="5"/>
  <c r="AF9" i="5"/>
  <c r="AE9" i="5"/>
  <c r="AD9" i="5"/>
  <c r="U9" i="5"/>
  <c r="AC9" i="5"/>
  <c r="AF7" i="5"/>
  <c r="AD7" i="5"/>
  <c r="U7" i="5"/>
  <c r="AE7" i="5"/>
  <c r="AC7" i="5"/>
  <c r="H8" i="5"/>
  <c r="K8" i="5"/>
  <c r="J8" i="5"/>
  <c r="I8" i="5"/>
  <c r="AC3" i="5"/>
  <c r="U3" i="5"/>
  <c r="AE3" i="5"/>
  <c r="AF3" i="5"/>
  <c r="AD3" i="5"/>
  <c r="G12" i="5"/>
  <c r="T12" i="5"/>
  <c r="S12" i="5"/>
  <c r="R12" i="5"/>
  <c r="Q12" i="5"/>
  <c r="AG3" i="5"/>
  <c r="AQ3" i="5"/>
  <c r="AO3" i="5"/>
  <c r="AR3" i="5"/>
  <c r="AP3" i="5"/>
  <c r="T5" i="5"/>
  <c r="S5" i="5"/>
  <c r="R5" i="5"/>
  <c r="Q5" i="5"/>
  <c r="G5" i="5"/>
  <c r="Q8" i="5"/>
  <c r="T8" i="5"/>
  <c r="S8" i="5"/>
  <c r="R8" i="5"/>
  <c r="AO10" i="5"/>
  <c r="AR10" i="5"/>
  <c r="AQ10" i="5"/>
  <c r="AP10" i="5"/>
  <c r="AG10" i="5"/>
  <c r="Q2" i="5"/>
  <c r="S2" i="5"/>
  <c r="G2" i="5"/>
  <c r="R2" i="5"/>
  <c r="T2" i="5"/>
  <c r="AQ5" i="5"/>
  <c r="AP5" i="5"/>
  <c r="AG5" i="5"/>
  <c r="AO5" i="5"/>
  <c r="AR5" i="5"/>
  <c r="AR8" i="5"/>
  <c r="AQ8" i="5"/>
  <c r="AP8" i="5"/>
  <c r="AO8" i="5"/>
  <c r="AR12" i="5"/>
  <c r="AQ12" i="5"/>
  <c r="AP12" i="5"/>
  <c r="AG12" i="5"/>
  <c r="AO12" i="5"/>
  <c r="Y8" i="5"/>
  <c r="X8" i="5"/>
  <c r="W8" i="5"/>
  <c r="V8" i="5"/>
  <c r="AR7" i="5"/>
  <c r="AQ7" i="5"/>
  <c r="AP7" i="5"/>
  <c r="AG7" i="5"/>
  <c r="AO7" i="5"/>
  <c r="U2" i="5"/>
  <c r="AF2" i="5"/>
  <c r="AE2" i="5"/>
  <c r="AD2" i="5"/>
  <c r="AC2" i="5"/>
  <c r="U4" i="5"/>
  <c r="AF4" i="5"/>
  <c r="AE4" i="5"/>
  <c r="AC4" i="5"/>
  <c r="AD4" i="5"/>
  <c r="S4" i="5"/>
  <c r="G4" i="5"/>
  <c r="R4" i="5"/>
  <c r="Q4" i="5"/>
  <c r="T4" i="5"/>
  <c r="AF10" i="5"/>
  <c r="AE10" i="5"/>
  <c r="AD10" i="5"/>
  <c r="U10" i="5"/>
  <c r="AC10" i="5"/>
  <c r="AR9" i="5"/>
  <c r="AQ9" i="5"/>
  <c r="AP9" i="5"/>
  <c r="AG9" i="5"/>
  <c r="AO9" i="5"/>
  <c r="AO13" i="5"/>
  <c r="AR13" i="5"/>
  <c r="AQ13" i="5"/>
  <c r="AP13" i="5"/>
  <c r="AG13" i="5"/>
  <c r="K11" i="5" l="1"/>
  <c r="J11" i="5"/>
  <c r="I11" i="5"/>
  <c r="H11" i="5"/>
  <c r="AK6" i="5"/>
  <c r="AJ6" i="5"/>
  <c r="AH6" i="5"/>
  <c r="AI6" i="5"/>
  <c r="AK4" i="5"/>
  <c r="AJ4" i="5"/>
  <c r="AH4" i="5"/>
  <c r="AI4" i="5"/>
  <c r="Y11" i="5"/>
  <c r="X11" i="5"/>
  <c r="W11" i="5"/>
  <c r="V11" i="5"/>
  <c r="K9" i="5"/>
  <c r="J9" i="5"/>
  <c r="I9" i="5"/>
  <c r="H9" i="5"/>
  <c r="AK11" i="5"/>
  <c r="AJ11" i="5"/>
  <c r="AI11" i="5"/>
  <c r="AH11" i="5"/>
  <c r="AK10" i="5"/>
  <c r="AJ10" i="5"/>
  <c r="AI10" i="5"/>
  <c r="AH10" i="5"/>
  <c r="W10" i="5"/>
  <c r="V10" i="5"/>
  <c r="Y10" i="5"/>
  <c r="X10" i="5"/>
  <c r="K7" i="5"/>
  <c r="I7" i="5"/>
  <c r="H7" i="5"/>
  <c r="J7" i="5"/>
  <c r="Y7" i="5"/>
  <c r="X7" i="5"/>
  <c r="W7" i="5"/>
  <c r="V7" i="5"/>
  <c r="Y4" i="5"/>
  <c r="X4" i="5"/>
  <c r="W4" i="5"/>
  <c r="V4" i="5"/>
  <c r="K10" i="5"/>
  <c r="J10" i="5"/>
  <c r="I10" i="5"/>
  <c r="H10" i="5"/>
  <c r="H3" i="5"/>
  <c r="K3" i="5"/>
  <c r="J3" i="5"/>
  <c r="I3" i="5"/>
  <c r="K12" i="5"/>
  <c r="J12" i="5"/>
  <c r="I12" i="5"/>
  <c r="H12" i="5"/>
  <c r="AJ5" i="5"/>
  <c r="AH5" i="5"/>
  <c r="AK5" i="5"/>
  <c r="AI5" i="5"/>
  <c r="AK2" i="5"/>
  <c r="AJ2" i="5"/>
  <c r="AI2" i="5"/>
  <c r="AH2" i="5"/>
  <c r="W13" i="5"/>
  <c r="V13" i="5"/>
  <c r="Y13" i="5"/>
  <c r="X13" i="5"/>
  <c r="Y5" i="5"/>
  <c r="X5" i="5"/>
  <c r="W5" i="5"/>
  <c r="V5" i="5"/>
  <c r="Y9" i="5"/>
  <c r="X9" i="5"/>
  <c r="W9" i="5"/>
  <c r="V9" i="5"/>
  <c r="AJ12" i="5"/>
  <c r="AI12" i="5"/>
  <c r="AH12" i="5"/>
  <c r="AK12" i="5"/>
  <c r="AK3" i="5"/>
  <c r="AI3" i="5"/>
  <c r="AH3" i="5"/>
  <c r="AJ3" i="5"/>
  <c r="X2" i="5"/>
  <c r="W2" i="5"/>
  <c r="V2" i="5"/>
  <c r="Y2" i="5"/>
  <c r="Y12" i="5"/>
  <c r="X12" i="5"/>
  <c r="W12" i="5"/>
  <c r="V12" i="5"/>
  <c r="AK13" i="5"/>
  <c r="AJ13" i="5"/>
  <c r="AI13" i="5"/>
  <c r="AH13" i="5"/>
  <c r="W3" i="5"/>
  <c r="V3" i="5"/>
  <c r="Y3" i="5"/>
  <c r="X3" i="5"/>
  <c r="AJ9" i="5"/>
  <c r="AI9" i="5"/>
  <c r="AH9" i="5"/>
  <c r="AK9" i="5"/>
  <c r="H4" i="5"/>
  <c r="J4" i="5"/>
  <c r="K4" i="5"/>
  <c r="I4" i="5"/>
  <c r="K13" i="5"/>
  <c r="J13" i="5"/>
  <c r="I13" i="5"/>
  <c r="H13" i="5"/>
  <c r="K6" i="5"/>
  <c r="J6" i="5"/>
  <c r="I6" i="5"/>
  <c r="H6" i="5"/>
  <c r="AK7" i="5"/>
  <c r="AJ7" i="5"/>
  <c r="AI7" i="5"/>
  <c r="AH7" i="5"/>
  <c r="H2" i="5"/>
  <c r="K2" i="5"/>
  <c r="J2" i="5"/>
  <c r="I2" i="5"/>
  <c r="J5" i="5"/>
  <c r="I5" i="5"/>
  <c r="H5" i="5"/>
  <c r="K5" i="5"/>
  <c r="W6" i="5"/>
  <c r="Y6" i="5"/>
  <c r="X6" i="5"/>
  <c r="V6" i="5"/>
  <c r="B125" i="14"/>
  <c r="B134" i="14"/>
  <c r="B109" i="23"/>
  <c r="B108" i="23"/>
  <c r="B107" i="23"/>
  <c r="B106" i="23"/>
  <c r="B105" i="23"/>
  <c r="B104" i="23"/>
  <c r="B103" i="23"/>
  <c r="B102" i="23"/>
  <c r="B101" i="23"/>
  <c r="B100" i="23"/>
  <c r="B99" i="23"/>
  <c r="B98" i="23"/>
  <c r="B97" i="23"/>
  <c r="B96" i="23"/>
  <c r="B95" i="23"/>
  <c r="B94" i="23"/>
  <c r="B93" i="23"/>
  <c r="B92" i="23"/>
  <c r="B91" i="23"/>
  <c r="B90" i="23"/>
  <c r="B89" i="23"/>
  <c r="B88" i="23"/>
  <c r="B87" i="23"/>
  <c r="B86" i="23"/>
  <c r="B85" i="23"/>
  <c r="B84" i="23"/>
  <c r="B83" i="23"/>
  <c r="B82" i="23"/>
  <c r="B81" i="23"/>
  <c r="B80" i="23"/>
  <c r="B79" i="23"/>
  <c r="B78" i="23"/>
  <c r="B77" i="23"/>
  <c r="B76" i="23"/>
  <c r="B75" i="23"/>
  <c r="B74" i="23"/>
  <c r="B73" i="23"/>
  <c r="B72" i="23"/>
  <c r="B71" i="23"/>
  <c r="B70" i="23"/>
  <c r="B69" i="23"/>
  <c r="B68" i="23"/>
  <c r="B67" i="23"/>
  <c r="B66" i="23"/>
  <c r="B65" i="23"/>
  <c r="B64" i="23"/>
  <c r="B63" i="23"/>
  <c r="B62" i="23"/>
  <c r="B61" i="23"/>
  <c r="B60" i="23"/>
  <c r="B59" i="23"/>
  <c r="B58" i="23"/>
  <c r="B57" i="23"/>
  <c r="B56" i="23"/>
  <c r="B55" i="23"/>
  <c r="B54" i="23"/>
  <c r="B53" i="23"/>
  <c r="B52" i="23"/>
  <c r="B51" i="23"/>
  <c r="B50" i="23"/>
  <c r="B49" i="23"/>
  <c r="B48" i="23"/>
  <c r="B47" i="23"/>
  <c r="B46" i="23"/>
  <c r="B45" i="23"/>
  <c r="B37" i="47"/>
  <c r="B46" i="47"/>
  <c r="B175" i="44"/>
  <c r="B174" i="44"/>
  <c r="B173" i="44"/>
  <c r="B172" i="44"/>
  <c r="B171" i="44"/>
  <c r="B170" i="44"/>
  <c r="B169" i="44"/>
  <c r="B168" i="44"/>
  <c r="B167" i="44"/>
  <c r="B166" i="44"/>
  <c r="B165" i="44"/>
  <c r="B164" i="44"/>
  <c r="B163" i="44"/>
  <c r="B162" i="44"/>
  <c r="B161" i="44"/>
  <c r="B160" i="44"/>
  <c r="B159" i="44"/>
  <c r="B158" i="44"/>
  <c r="B157" i="44"/>
  <c r="B156" i="44"/>
  <c r="B155" i="44"/>
  <c r="B154" i="44"/>
  <c r="B153" i="44"/>
  <c r="B152" i="44"/>
  <c r="B151" i="44"/>
  <c r="B150" i="44"/>
  <c r="B149" i="44"/>
  <c r="B148" i="44"/>
  <c r="B147" i="44"/>
  <c r="B111" i="44"/>
  <c r="B112" i="44"/>
  <c r="B113" i="44"/>
  <c r="B114" i="44"/>
  <c r="B115" i="44"/>
  <c r="B116" i="44"/>
  <c r="B117" i="44"/>
  <c r="B118" i="44"/>
  <c r="B119" i="44"/>
  <c r="B120" i="44"/>
  <c r="B121" i="44"/>
  <c r="B122" i="44"/>
  <c r="B123" i="44"/>
  <c r="B124" i="44"/>
  <c r="B125" i="44"/>
  <c r="B126" i="44"/>
  <c r="B127" i="44"/>
  <c r="B128" i="44"/>
  <c r="B129" i="44"/>
  <c r="B130" i="44"/>
  <c r="B131" i="44"/>
  <c r="B132" i="44"/>
  <c r="B133" i="44"/>
  <c r="B134" i="44"/>
  <c r="B135" i="44"/>
  <c r="B136" i="44"/>
  <c r="B137" i="44"/>
  <c r="B138" i="44"/>
  <c r="B139" i="44"/>
  <c r="B140" i="44"/>
  <c r="B141" i="44"/>
  <c r="B142" i="44"/>
  <c r="B143" i="44"/>
  <c r="B144" i="44"/>
  <c r="B145" i="44"/>
  <c r="B146" i="44"/>
  <c r="B120" i="45"/>
  <c r="B119" i="45"/>
  <c r="B118" i="45"/>
  <c r="B117" i="45"/>
  <c r="B116" i="45"/>
  <c r="B115" i="45"/>
  <c r="B114" i="45"/>
  <c r="B113" i="45"/>
  <c r="B112" i="45"/>
  <c r="B111" i="45"/>
  <c r="B110" i="45"/>
  <c r="B109" i="45"/>
  <c r="B108" i="45"/>
  <c r="B107" i="45"/>
  <c r="B106" i="45"/>
  <c r="B105" i="45"/>
  <c r="B104" i="45"/>
  <c r="B103" i="45"/>
  <c r="B102" i="45"/>
  <c r="B101" i="45"/>
  <c r="B100" i="45"/>
  <c r="B99" i="45"/>
  <c r="B98" i="45"/>
  <c r="B97" i="45"/>
  <c r="B96" i="45"/>
  <c r="B95" i="45"/>
  <c r="B94" i="45"/>
  <c r="B93" i="45"/>
  <c r="B92" i="45"/>
  <c r="B91" i="45"/>
  <c r="B90" i="45"/>
  <c r="B89" i="45"/>
  <c r="B88" i="45"/>
  <c r="B87" i="45"/>
  <c r="B86" i="45"/>
  <c r="B85" i="45"/>
  <c r="B84" i="45"/>
  <c r="B83" i="45"/>
  <c r="B82" i="45"/>
  <c r="B81" i="45"/>
  <c r="B80" i="45"/>
  <c r="B79" i="45"/>
  <c r="B78" i="45"/>
  <c r="B77" i="45"/>
  <c r="B76" i="45"/>
  <c r="B75" i="45"/>
  <c r="B74" i="45"/>
  <c r="B55" i="45"/>
  <c r="B56" i="45"/>
  <c r="B57" i="45"/>
  <c r="B58" i="45"/>
  <c r="B59" i="45"/>
  <c r="B60" i="45"/>
  <c r="B61" i="45"/>
  <c r="B62" i="45"/>
  <c r="B63" i="45"/>
  <c r="B64" i="45"/>
  <c r="B65" i="45"/>
  <c r="B66" i="45"/>
  <c r="B67" i="45"/>
  <c r="B68" i="45"/>
  <c r="B69" i="45"/>
  <c r="B70" i="45"/>
  <c r="B71" i="45"/>
  <c r="B72" i="45"/>
  <c r="B73" i="45"/>
  <c r="B69" i="18"/>
  <c r="B67" i="18"/>
  <c r="B90" i="17"/>
  <c r="B67" i="19"/>
  <c r="B109" i="22"/>
  <c r="B108" i="22"/>
  <c r="B107" i="22"/>
  <c r="B106" i="22"/>
  <c r="B105" i="22"/>
  <c r="B104" i="22"/>
  <c r="B103" i="22"/>
  <c r="B102" i="22"/>
  <c r="B101" i="22"/>
  <c r="B100" i="22"/>
  <c r="B99" i="22"/>
  <c r="B98" i="22"/>
  <c r="B97" i="22"/>
  <c r="B96" i="22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88" i="22"/>
  <c r="B89" i="22"/>
  <c r="B90" i="22"/>
  <c r="B91" i="22"/>
  <c r="B92" i="22"/>
  <c r="B93" i="22"/>
  <c r="B94" i="22"/>
  <c r="B95" i="22"/>
  <c r="B88" i="17"/>
  <c r="B27" i="23"/>
  <c r="B24" i="21"/>
  <c r="B32" i="21"/>
  <c r="B48" i="20"/>
  <c r="B49" i="20"/>
  <c r="B50" i="20"/>
  <c r="B51" i="20"/>
  <c r="B52" i="20"/>
  <c r="B53" i="20"/>
  <c r="B54" i="20"/>
  <c r="B55" i="20"/>
  <c r="B56" i="20"/>
  <c r="B57" i="20"/>
  <c r="B58" i="20"/>
  <c r="B59" i="20"/>
  <c r="B60" i="20"/>
  <c r="B61" i="20"/>
  <c r="B62" i="20"/>
  <c r="B63" i="20"/>
  <c r="B64" i="20"/>
  <c r="B65" i="20"/>
  <c r="B66" i="20"/>
  <c r="B67" i="20"/>
  <c r="B68" i="20"/>
  <c r="B69" i="20"/>
  <c r="B70" i="20"/>
  <c r="B71" i="20"/>
  <c r="B72" i="20"/>
  <c r="B73" i="20"/>
  <c r="B74" i="20"/>
  <c r="B75" i="20"/>
  <c r="B76" i="20"/>
  <c r="B77" i="20"/>
  <c r="B78" i="20"/>
  <c r="B79" i="20"/>
  <c r="B80" i="20"/>
  <c r="B81" i="20"/>
  <c r="B82" i="20"/>
  <c r="B83" i="20"/>
  <c r="B84" i="20"/>
  <c r="B85" i="20"/>
  <c r="B86" i="20"/>
  <c r="B87" i="20"/>
  <c r="B88" i="20"/>
  <c r="B89" i="20"/>
  <c r="B90" i="20"/>
  <c r="B91" i="20"/>
  <c r="B92" i="20"/>
  <c r="B93" i="20"/>
  <c r="B94" i="20"/>
  <c r="B95" i="20"/>
  <c r="B96" i="20"/>
  <c r="B97" i="20"/>
  <c r="B98" i="20"/>
  <c r="B99" i="20"/>
  <c r="B100" i="20"/>
  <c r="B101" i="20"/>
  <c r="B102" i="20"/>
  <c r="B103" i="20"/>
  <c r="B104" i="20"/>
  <c r="B105" i="20"/>
  <c r="B106" i="20"/>
  <c r="B107" i="20"/>
  <c r="B108" i="20"/>
  <c r="B109" i="20"/>
  <c r="B110" i="20"/>
  <c r="B111" i="20"/>
  <c r="B112" i="20"/>
  <c r="B29" i="20"/>
  <c r="B41" i="48"/>
  <c r="B37" i="49"/>
  <c r="B45" i="49"/>
  <c r="B132" i="13"/>
  <c r="B64" i="19"/>
  <c r="B104" i="15"/>
  <c r="B105" i="16"/>
  <c r="B176" i="42"/>
  <c r="B66" i="18"/>
  <c r="B108" i="53"/>
  <c r="B62" i="18"/>
  <c r="B70" i="18"/>
  <c r="B130" i="13"/>
  <c r="B86" i="17"/>
  <c r="B101" i="16"/>
  <c r="B110" i="16"/>
  <c r="B197" i="41"/>
  <c r="B129" i="13"/>
  <c r="B30" i="21"/>
  <c r="B65" i="18"/>
  <c r="B191" i="41"/>
  <c r="B200" i="41"/>
  <c r="B66" i="19"/>
  <c r="B35" i="20"/>
  <c r="B103" i="16"/>
  <c r="B33" i="20"/>
  <c r="B110" i="15"/>
  <c r="B107" i="21"/>
  <c r="B106" i="21"/>
  <c r="B105" i="21"/>
  <c r="B104" i="21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103" i="21"/>
  <c r="B128" i="14"/>
  <c r="B62" i="19"/>
  <c r="B71" i="19"/>
  <c r="B152" i="43"/>
  <c r="B31" i="20"/>
  <c r="B109" i="16"/>
  <c r="B127" i="13"/>
  <c r="B107" i="15"/>
  <c r="B43" i="49"/>
  <c r="B102" i="16"/>
  <c r="B69" i="19"/>
  <c r="B32" i="20"/>
  <c r="B84" i="17"/>
  <c r="B27" i="22"/>
  <c r="B130" i="14"/>
  <c r="B106" i="15"/>
  <c r="B122" i="15"/>
  <c r="B123" i="15"/>
  <c r="B124" i="15"/>
  <c r="B125" i="15"/>
  <c r="B126" i="15"/>
  <c r="B127" i="15"/>
  <c r="B128" i="15"/>
  <c r="B129" i="15"/>
  <c r="B130" i="15"/>
  <c r="B131" i="15"/>
  <c r="B132" i="15"/>
  <c r="B133" i="15"/>
  <c r="B134" i="15"/>
  <c r="B135" i="15"/>
  <c r="B136" i="15"/>
  <c r="B137" i="15"/>
  <c r="B138" i="15"/>
  <c r="B139" i="15"/>
  <c r="B140" i="15"/>
  <c r="B141" i="15"/>
  <c r="B142" i="15"/>
  <c r="B143" i="15"/>
  <c r="B144" i="15"/>
  <c r="B145" i="15"/>
  <c r="B146" i="15"/>
  <c r="B147" i="15"/>
  <c r="B148" i="15"/>
  <c r="B149" i="15"/>
  <c r="B150" i="15"/>
  <c r="B151" i="15"/>
  <c r="B152" i="15"/>
  <c r="B153" i="15"/>
  <c r="B154" i="15"/>
  <c r="B155" i="15"/>
  <c r="B156" i="15"/>
  <c r="B157" i="15"/>
  <c r="B158" i="15"/>
  <c r="B159" i="15"/>
  <c r="B160" i="15"/>
  <c r="B161" i="15"/>
  <c r="B162" i="15"/>
  <c r="B44" i="45"/>
  <c r="B94" i="44"/>
  <c r="B68" i="54"/>
  <c r="B41" i="57"/>
  <c r="B148" i="56"/>
  <c r="B147" i="56"/>
  <c r="B146" i="56"/>
  <c r="B145" i="56"/>
  <c r="B144" i="56"/>
  <c r="B143" i="56"/>
  <c r="B142" i="56"/>
  <c r="B141" i="56"/>
  <c r="B140" i="56"/>
  <c r="B139" i="56"/>
  <c r="B138" i="56"/>
  <c r="B137" i="56"/>
  <c r="B136" i="56"/>
  <c r="B135" i="56"/>
  <c r="B134" i="56"/>
  <c r="B133" i="56"/>
  <c r="B132" i="56"/>
  <c r="B131" i="56"/>
  <c r="B130" i="56"/>
  <c r="B129" i="56"/>
  <c r="B128" i="56"/>
  <c r="B127" i="56"/>
  <c r="B126" i="56"/>
  <c r="B125" i="56"/>
  <c r="B124" i="56"/>
  <c r="B123" i="56"/>
  <c r="B122" i="56"/>
  <c r="B121" i="56"/>
  <c r="B120" i="56"/>
  <c r="B119" i="56"/>
  <c r="B118" i="56"/>
  <c r="B117" i="56"/>
  <c r="B116" i="56"/>
  <c r="B115" i="56"/>
  <c r="B114" i="56"/>
  <c r="B113" i="56"/>
  <c r="B112" i="56"/>
  <c r="B111" i="56"/>
  <c r="B110" i="56"/>
  <c r="B109" i="56"/>
  <c r="B108" i="56"/>
  <c r="B107" i="56"/>
  <c r="B106" i="56"/>
  <c r="B105" i="56"/>
  <c r="B104" i="56"/>
  <c r="B103" i="56"/>
  <c r="B102" i="56"/>
  <c r="B101" i="56"/>
  <c r="B100" i="56"/>
  <c r="B99" i="56"/>
  <c r="B98" i="56"/>
  <c r="B97" i="56"/>
  <c r="B96" i="56"/>
  <c r="B95" i="56"/>
  <c r="B94" i="56"/>
  <c r="B93" i="56"/>
  <c r="B92" i="56"/>
  <c r="B91" i="56"/>
  <c r="B90" i="56"/>
  <c r="B89" i="56"/>
  <c r="B88" i="56"/>
  <c r="B87" i="56"/>
  <c r="B86" i="56"/>
  <c r="B85" i="56"/>
  <c r="B84" i="56"/>
  <c r="B40" i="48"/>
  <c r="B37" i="20"/>
  <c r="B28" i="20"/>
  <c r="B146" i="54"/>
  <c r="B145" i="54"/>
  <c r="B144" i="54"/>
  <c r="B84" i="54"/>
  <c r="B85" i="54"/>
  <c r="B86" i="54"/>
  <c r="B87" i="54"/>
  <c r="B88" i="54"/>
  <c r="B89" i="54"/>
  <c r="B90" i="54"/>
  <c r="B91" i="54"/>
  <c r="B92" i="54"/>
  <c r="B93" i="54"/>
  <c r="B94" i="54"/>
  <c r="B95" i="54"/>
  <c r="B96" i="54"/>
  <c r="B97" i="54"/>
  <c r="B98" i="54"/>
  <c r="B99" i="54"/>
  <c r="B100" i="54"/>
  <c r="B101" i="54"/>
  <c r="B102" i="54"/>
  <c r="B103" i="54"/>
  <c r="B104" i="54"/>
  <c r="B105" i="54"/>
  <c r="B106" i="54"/>
  <c r="B107" i="54"/>
  <c r="B108" i="54"/>
  <c r="B109" i="54"/>
  <c r="B110" i="54"/>
  <c r="B111" i="54"/>
  <c r="B112" i="54"/>
  <c r="B113" i="54"/>
  <c r="B114" i="54"/>
  <c r="B115" i="54"/>
  <c r="B116" i="54"/>
  <c r="B117" i="54"/>
  <c r="B118" i="54"/>
  <c r="B119" i="54"/>
  <c r="B120" i="54"/>
  <c r="B121" i="54"/>
  <c r="B122" i="54"/>
  <c r="B123" i="54"/>
  <c r="B124" i="54"/>
  <c r="B125" i="54"/>
  <c r="B126" i="54"/>
  <c r="B127" i="54"/>
  <c r="B128" i="54"/>
  <c r="B129" i="54"/>
  <c r="B130" i="54"/>
  <c r="B131" i="54"/>
  <c r="B132" i="54"/>
  <c r="B133" i="54"/>
  <c r="B134" i="54"/>
  <c r="B135" i="54"/>
  <c r="B136" i="54"/>
  <c r="B137" i="54"/>
  <c r="B138" i="54"/>
  <c r="B139" i="54"/>
  <c r="B140" i="54"/>
  <c r="B141" i="54"/>
  <c r="B142" i="54"/>
  <c r="B143" i="54"/>
  <c r="B26" i="21"/>
  <c r="B122" i="58"/>
  <c r="B121" i="58"/>
  <c r="B58" i="58"/>
  <c r="B59" i="58"/>
  <c r="B60" i="58"/>
  <c r="B61" i="58"/>
  <c r="B62" i="58"/>
  <c r="B63" i="58"/>
  <c r="B64" i="58"/>
  <c r="B65" i="58"/>
  <c r="B66" i="58"/>
  <c r="B67" i="58"/>
  <c r="B68" i="58"/>
  <c r="B69" i="58"/>
  <c r="B70" i="58"/>
  <c r="B71" i="58"/>
  <c r="B72" i="58"/>
  <c r="B73" i="58"/>
  <c r="B74" i="58"/>
  <c r="B75" i="58"/>
  <c r="B76" i="58"/>
  <c r="B77" i="58"/>
  <c r="B78" i="58"/>
  <c r="B79" i="58"/>
  <c r="B80" i="58"/>
  <c r="B81" i="58"/>
  <c r="B82" i="58"/>
  <c r="B83" i="58"/>
  <c r="B84" i="58"/>
  <c r="B85" i="58"/>
  <c r="B86" i="58"/>
  <c r="B87" i="58"/>
  <c r="B88" i="58"/>
  <c r="B89" i="58"/>
  <c r="B90" i="58"/>
  <c r="B91" i="58"/>
  <c r="B92" i="58"/>
  <c r="B93" i="58"/>
  <c r="B94" i="58"/>
  <c r="B95" i="58"/>
  <c r="B96" i="58"/>
  <c r="B97" i="58"/>
  <c r="B98" i="58"/>
  <c r="B99" i="58"/>
  <c r="B100" i="58"/>
  <c r="B101" i="58"/>
  <c r="B102" i="58"/>
  <c r="B103" i="58"/>
  <c r="B104" i="58"/>
  <c r="B105" i="58"/>
  <c r="B106" i="58"/>
  <c r="B107" i="58"/>
  <c r="B108" i="58"/>
  <c r="B109" i="58"/>
  <c r="B110" i="58"/>
  <c r="B111" i="58"/>
  <c r="B112" i="58"/>
  <c r="B113" i="58"/>
  <c r="B114" i="58"/>
  <c r="B115" i="58"/>
  <c r="B116" i="58"/>
  <c r="B117" i="58"/>
  <c r="B118" i="58"/>
  <c r="B119" i="58"/>
  <c r="B120" i="58"/>
  <c r="B150" i="43"/>
  <c r="B33" i="22"/>
  <c r="B133" i="14"/>
  <c r="B145" i="14"/>
  <c r="B146" i="14"/>
  <c r="B147" i="14"/>
  <c r="B148" i="14"/>
  <c r="B149" i="14"/>
  <c r="B150" i="14"/>
  <c r="B151" i="14"/>
  <c r="B152" i="14"/>
  <c r="B153" i="14"/>
  <c r="B154" i="14"/>
  <c r="B155" i="14"/>
  <c r="B156" i="14"/>
  <c r="B157" i="14"/>
  <c r="B158" i="14"/>
  <c r="B159" i="14"/>
  <c r="B160" i="14"/>
  <c r="B161" i="14"/>
  <c r="B162" i="14"/>
  <c r="B163" i="14"/>
  <c r="B164" i="14"/>
  <c r="B104" i="16"/>
  <c r="B83" i="17"/>
  <c r="B91" i="17"/>
  <c r="B109" i="15"/>
  <c r="B175" i="42"/>
  <c r="B146" i="19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105" i="19"/>
  <c r="B106" i="19"/>
  <c r="B107" i="19"/>
  <c r="B108" i="19"/>
  <c r="B109" i="19"/>
  <c r="B110" i="19"/>
  <c r="B111" i="19"/>
  <c r="B112" i="19"/>
  <c r="B113" i="19"/>
  <c r="B114" i="19"/>
  <c r="B115" i="19"/>
  <c r="B116" i="19"/>
  <c r="B117" i="19"/>
  <c r="B118" i="19"/>
  <c r="B119" i="19"/>
  <c r="B120" i="19"/>
  <c r="B121" i="19"/>
  <c r="B122" i="19"/>
  <c r="B123" i="19"/>
  <c r="B124" i="19"/>
  <c r="B125" i="19"/>
  <c r="B126" i="19"/>
  <c r="B127" i="19"/>
  <c r="B128" i="19"/>
  <c r="B129" i="19"/>
  <c r="B130" i="19"/>
  <c r="B131" i="19"/>
  <c r="B132" i="19"/>
  <c r="B133" i="19"/>
  <c r="B134" i="19"/>
  <c r="B135" i="19"/>
  <c r="B136" i="19"/>
  <c r="B137" i="19"/>
  <c r="B138" i="19"/>
  <c r="B139" i="19"/>
  <c r="B140" i="19"/>
  <c r="B141" i="19"/>
  <c r="B142" i="19"/>
  <c r="B143" i="19"/>
  <c r="B144" i="19"/>
  <c r="B145" i="19"/>
  <c r="B39" i="57"/>
  <c r="B45" i="47"/>
  <c r="B120" i="49"/>
  <c r="B55" i="49"/>
  <c r="B56" i="49"/>
  <c r="B57" i="49"/>
  <c r="B58" i="49"/>
  <c r="B59" i="49"/>
  <c r="B60" i="49"/>
  <c r="B61" i="49"/>
  <c r="B62" i="49"/>
  <c r="B63" i="49"/>
  <c r="B64" i="49"/>
  <c r="B65" i="49"/>
  <c r="B66" i="49"/>
  <c r="B67" i="49"/>
  <c r="B68" i="49"/>
  <c r="B69" i="49"/>
  <c r="B70" i="49"/>
  <c r="B71" i="49"/>
  <c r="B72" i="49"/>
  <c r="B73" i="49"/>
  <c r="B74" i="49"/>
  <c r="B75" i="49"/>
  <c r="B76" i="49"/>
  <c r="B77" i="49"/>
  <c r="B78" i="49"/>
  <c r="B79" i="49"/>
  <c r="B80" i="49"/>
  <c r="B81" i="49"/>
  <c r="B82" i="49"/>
  <c r="B83" i="49"/>
  <c r="B84" i="49"/>
  <c r="B85" i="49"/>
  <c r="B86" i="49"/>
  <c r="B87" i="49"/>
  <c r="B88" i="49"/>
  <c r="B89" i="49"/>
  <c r="B90" i="49"/>
  <c r="B91" i="49"/>
  <c r="B92" i="49"/>
  <c r="B93" i="49"/>
  <c r="B94" i="49"/>
  <c r="B95" i="49"/>
  <c r="B96" i="49"/>
  <c r="B97" i="49"/>
  <c r="B98" i="49"/>
  <c r="B99" i="49"/>
  <c r="B100" i="49"/>
  <c r="B101" i="49"/>
  <c r="B102" i="49"/>
  <c r="B103" i="49"/>
  <c r="B104" i="49"/>
  <c r="B105" i="49"/>
  <c r="B106" i="49"/>
  <c r="B107" i="49"/>
  <c r="B108" i="49"/>
  <c r="B109" i="49"/>
  <c r="B110" i="49"/>
  <c r="B111" i="49"/>
  <c r="B112" i="49"/>
  <c r="B113" i="49"/>
  <c r="B114" i="49"/>
  <c r="B115" i="49"/>
  <c r="B116" i="49"/>
  <c r="B117" i="49"/>
  <c r="B118" i="49"/>
  <c r="B119" i="49"/>
  <c r="B38" i="58"/>
  <c r="B47" i="58"/>
  <c r="B38" i="47"/>
  <c r="B151" i="43"/>
  <c r="B67" i="54"/>
  <c r="B39" i="59"/>
  <c r="B57" i="47"/>
  <c r="B58" i="47"/>
  <c r="B59" i="47"/>
  <c r="B60" i="47"/>
  <c r="B61" i="47"/>
  <c r="B62" i="47"/>
  <c r="B63" i="47"/>
  <c r="B64" i="47"/>
  <c r="B65" i="47"/>
  <c r="B66" i="47"/>
  <c r="B67" i="47"/>
  <c r="B68" i="47"/>
  <c r="B69" i="47"/>
  <c r="B70" i="47"/>
  <c r="B71" i="47"/>
  <c r="B72" i="47"/>
  <c r="B73" i="47"/>
  <c r="B74" i="47"/>
  <c r="B75" i="47"/>
  <c r="B76" i="47"/>
  <c r="B77" i="47"/>
  <c r="B78" i="47"/>
  <c r="B79" i="47"/>
  <c r="B80" i="47"/>
  <c r="B81" i="47"/>
  <c r="B82" i="47"/>
  <c r="B83" i="47"/>
  <c r="B84" i="47"/>
  <c r="B85" i="47"/>
  <c r="B86" i="47"/>
  <c r="B87" i="47"/>
  <c r="B88" i="47"/>
  <c r="B89" i="47"/>
  <c r="B90" i="47"/>
  <c r="B91" i="47"/>
  <c r="B92" i="47"/>
  <c r="B93" i="47"/>
  <c r="B94" i="47"/>
  <c r="B95" i="47"/>
  <c r="B96" i="47"/>
  <c r="B97" i="47"/>
  <c r="B98" i="47"/>
  <c r="B99" i="47"/>
  <c r="B100" i="47"/>
  <c r="B101" i="47"/>
  <c r="B102" i="47"/>
  <c r="B103" i="47"/>
  <c r="B104" i="47"/>
  <c r="B105" i="47"/>
  <c r="B106" i="47"/>
  <c r="B107" i="47"/>
  <c r="B108" i="47"/>
  <c r="B109" i="47"/>
  <c r="B110" i="47"/>
  <c r="B111" i="47"/>
  <c r="B112" i="47"/>
  <c r="B113" i="47"/>
  <c r="B114" i="47"/>
  <c r="B115" i="47"/>
  <c r="B116" i="47"/>
  <c r="B117" i="47"/>
  <c r="B118" i="47"/>
  <c r="B119" i="47"/>
  <c r="B120" i="47"/>
  <c r="B121" i="47"/>
  <c r="B169" i="42"/>
  <c r="B107" i="53"/>
  <c r="B44" i="46"/>
  <c r="B68" i="56"/>
  <c r="B33" i="23"/>
  <c r="B193" i="41"/>
  <c r="B133" i="13"/>
  <c r="B25" i="23"/>
  <c r="B34" i="23"/>
  <c r="B149" i="43"/>
  <c r="B28" i="21"/>
  <c r="B87" i="17"/>
  <c r="B42" i="49"/>
  <c r="B68" i="19"/>
  <c r="B37" i="45"/>
  <c r="B45" i="45"/>
  <c r="B39" i="46"/>
  <c r="B41" i="58"/>
  <c r="B103" i="15"/>
  <c r="B148" i="43"/>
  <c r="B173" i="42"/>
  <c r="B42" i="47"/>
  <c r="B101" i="53"/>
  <c r="B101" i="17"/>
  <c r="B102" i="17"/>
  <c r="B103" i="17"/>
  <c r="B104" i="17"/>
  <c r="B105" i="17"/>
  <c r="B106" i="17"/>
  <c r="B107" i="17"/>
  <c r="B108" i="17"/>
  <c r="B109" i="17"/>
  <c r="B110" i="17"/>
  <c r="B111" i="17"/>
  <c r="B112" i="17"/>
  <c r="B113" i="17"/>
  <c r="B114" i="17"/>
  <c r="B115" i="17"/>
  <c r="B116" i="17"/>
  <c r="B117" i="17"/>
  <c r="B118" i="17"/>
  <c r="B119" i="17"/>
  <c r="B120" i="17"/>
  <c r="B121" i="17"/>
  <c r="B122" i="17"/>
  <c r="B123" i="17"/>
  <c r="B124" i="17"/>
  <c r="B125" i="17"/>
  <c r="B126" i="17"/>
  <c r="B127" i="17"/>
  <c r="B128" i="17"/>
  <c r="B129" i="17"/>
  <c r="B130" i="17"/>
  <c r="B131" i="17"/>
  <c r="B132" i="17"/>
  <c r="B133" i="17"/>
  <c r="B134" i="17"/>
  <c r="B135" i="17"/>
  <c r="B136" i="17"/>
  <c r="B137" i="17"/>
  <c r="B138" i="17"/>
  <c r="B139" i="17"/>
  <c r="B140" i="17"/>
  <c r="B141" i="17"/>
  <c r="B142" i="17"/>
  <c r="B143" i="17"/>
  <c r="B144" i="17"/>
  <c r="B145" i="17"/>
  <c r="B146" i="17"/>
  <c r="B147" i="17"/>
  <c r="B148" i="17"/>
  <c r="B149" i="17"/>
  <c r="B150" i="17"/>
  <c r="B151" i="17"/>
  <c r="B152" i="17"/>
  <c r="B153" i="17"/>
  <c r="B154" i="17"/>
  <c r="B155" i="17"/>
  <c r="B156" i="17"/>
  <c r="B157" i="17"/>
  <c r="B158" i="17"/>
  <c r="B159" i="17"/>
  <c r="B160" i="17"/>
  <c r="B161" i="17"/>
  <c r="B162" i="17"/>
  <c r="B163" i="17"/>
  <c r="B164" i="17"/>
  <c r="B165" i="17"/>
  <c r="B166" i="17"/>
  <c r="B40" i="58"/>
  <c r="B120" i="48"/>
  <c r="B56" i="48"/>
  <c r="B57" i="48"/>
  <c r="B58" i="48"/>
  <c r="B59" i="48"/>
  <c r="B60" i="48"/>
  <c r="B61" i="48"/>
  <c r="B62" i="48"/>
  <c r="B63" i="48"/>
  <c r="B64" i="48"/>
  <c r="B65" i="48"/>
  <c r="B66" i="48"/>
  <c r="B67" i="48"/>
  <c r="B68" i="48"/>
  <c r="B69" i="48"/>
  <c r="B70" i="48"/>
  <c r="B71" i="48"/>
  <c r="B72" i="48"/>
  <c r="B73" i="48"/>
  <c r="B74" i="48"/>
  <c r="B75" i="48"/>
  <c r="B76" i="48"/>
  <c r="B77" i="48"/>
  <c r="B78" i="48"/>
  <c r="B79" i="48"/>
  <c r="B80" i="48"/>
  <c r="B81" i="48"/>
  <c r="B82" i="48"/>
  <c r="B83" i="48"/>
  <c r="B84" i="48"/>
  <c r="B85" i="48"/>
  <c r="B86" i="48"/>
  <c r="B87" i="48"/>
  <c r="B88" i="48"/>
  <c r="B89" i="48"/>
  <c r="B90" i="48"/>
  <c r="B91" i="48"/>
  <c r="B92" i="48"/>
  <c r="B93" i="48"/>
  <c r="B94" i="48"/>
  <c r="B95" i="48"/>
  <c r="B96" i="48"/>
  <c r="B97" i="48"/>
  <c r="B98" i="48"/>
  <c r="B99" i="48"/>
  <c r="B100" i="48"/>
  <c r="B101" i="48"/>
  <c r="B102" i="48"/>
  <c r="B103" i="48"/>
  <c r="B104" i="48"/>
  <c r="B105" i="48"/>
  <c r="B106" i="48"/>
  <c r="B107" i="48"/>
  <c r="B108" i="48"/>
  <c r="B109" i="48"/>
  <c r="B110" i="48"/>
  <c r="B111" i="48"/>
  <c r="B112" i="48"/>
  <c r="B113" i="48"/>
  <c r="B114" i="48"/>
  <c r="B115" i="48"/>
  <c r="B116" i="48"/>
  <c r="B117" i="48"/>
  <c r="B118" i="48"/>
  <c r="B119" i="48"/>
  <c r="B131" i="13"/>
  <c r="B63" i="18"/>
  <c r="B31" i="23"/>
  <c r="B63" i="19"/>
  <c r="B64" i="18"/>
  <c r="B29" i="22"/>
  <c r="B41" i="47"/>
  <c r="B44" i="49"/>
  <c r="B44" i="57"/>
  <c r="B171" i="42"/>
  <c r="B34" i="20"/>
  <c r="B153" i="43"/>
  <c r="B41" i="59"/>
  <c r="B42" i="57"/>
  <c r="B174" i="42"/>
  <c r="B70" i="56"/>
  <c r="B129" i="14"/>
  <c r="B26" i="22"/>
  <c r="B198" i="41"/>
  <c r="B111" i="15"/>
  <c r="B102" i="15"/>
  <c r="B42" i="46"/>
  <c r="B40" i="45"/>
  <c r="B40" i="49"/>
  <c r="B37" i="48"/>
  <c r="B39" i="47"/>
  <c r="B46" i="57"/>
  <c r="B32" i="22"/>
  <c r="B29" i="23"/>
  <c r="B38" i="49"/>
  <c r="B39" i="45"/>
  <c r="B69" i="55"/>
  <c r="B64" i="56"/>
  <c r="B73" i="56"/>
  <c r="B126" i="14"/>
  <c r="B43" i="59"/>
  <c r="B92" i="44"/>
  <c r="B100" i="53"/>
  <c r="B109" i="53"/>
  <c r="B36" i="48"/>
  <c r="B45" i="48"/>
  <c r="B39" i="49"/>
  <c r="B134" i="13"/>
  <c r="B125" i="13"/>
  <c r="B42" i="45"/>
  <c r="B25" i="21"/>
  <c r="B85" i="17"/>
  <c r="B107" i="16"/>
  <c r="B30" i="20"/>
  <c r="B128" i="13"/>
  <c r="B80" i="18"/>
  <c r="B81" i="18"/>
  <c r="B82" i="18"/>
  <c r="B83" i="18"/>
  <c r="B84" i="18"/>
  <c r="B85" i="18"/>
  <c r="B86" i="18"/>
  <c r="B87" i="18"/>
  <c r="B88" i="18"/>
  <c r="B89" i="18"/>
  <c r="B90" i="18"/>
  <c r="B91" i="18"/>
  <c r="B92" i="18"/>
  <c r="B93" i="18"/>
  <c r="B94" i="18"/>
  <c r="B95" i="18"/>
  <c r="B96" i="18"/>
  <c r="B97" i="18"/>
  <c r="B98" i="18"/>
  <c r="B99" i="18"/>
  <c r="B100" i="18"/>
  <c r="B101" i="18"/>
  <c r="B102" i="18"/>
  <c r="B103" i="18"/>
  <c r="B104" i="18"/>
  <c r="B105" i="18"/>
  <c r="B106" i="18"/>
  <c r="B107" i="18"/>
  <c r="B108" i="18"/>
  <c r="B109" i="18"/>
  <c r="B110" i="18"/>
  <c r="B111" i="18"/>
  <c r="B112" i="18"/>
  <c r="B113" i="18"/>
  <c r="B114" i="18"/>
  <c r="B115" i="18"/>
  <c r="B116" i="18"/>
  <c r="B117" i="18"/>
  <c r="B118" i="18"/>
  <c r="B119" i="18"/>
  <c r="B120" i="18"/>
  <c r="B121" i="18"/>
  <c r="B122" i="18"/>
  <c r="B123" i="18"/>
  <c r="B124" i="18"/>
  <c r="B125" i="18"/>
  <c r="B126" i="18"/>
  <c r="B127" i="18"/>
  <c r="B128" i="18"/>
  <c r="B129" i="18"/>
  <c r="B130" i="18"/>
  <c r="B131" i="18"/>
  <c r="B132" i="18"/>
  <c r="B133" i="18"/>
  <c r="B134" i="18"/>
  <c r="B135" i="18"/>
  <c r="B136" i="18"/>
  <c r="B137" i="18"/>
  <c r="B138" i="18"/>
  <c r="B139" i="18"/>
  <c r="B140" i="18"/>
  <c r="B141" i="18"/>
  <c r="B142" i="18"/>
  <c r="B143" i="18"/>
  <c r="B144" i="18"/>
  <c r="B145" i="18"/>
  <c r="B30" i="22"/>
  <c r="B30" i="23"/>
  <c r="B127" i="14"/>
  <c r="B172" i="42"/>
  <c r="B29" i="21"/>
  <c r="B108" i="15"/>
  <c r="B34" i="22"/>
  <c r="B25" i="22"/>
  <c r="B32" i="23"/>
  <c r="B38" i="45"/>
  <c r="B50" i="49"/>
  <c r="B51" i="49"/>
  <c r="B52" i="49"/>
  <c r="B53" i="49"/>
  <c r="B54" i="49"/>
  <c r="B46" i="49"/>
  <c r="B47" i="49"/>
  <c r="B48" i="49"/>
  <c r="B49" i="49"/>
  <c r="B41" i="49"/>
  <c r="B43" i="47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161" i="16"/>
  <c r="B162" i="16"/>
  <c r="B163" i="16"/>
  <c r="B164" i="16"/>
  <c r="B165" i="16"/>
  <c r="B166" i="16"/>
  <c r="B167" i="16"/>
  <c r="B168" i="16"/>
  <c r="B169" i="16"/>
  <c r="B170" i="16"/>
  <c r="B171" i="16"/>
  <c r="B172" i="16"/>
  <c r="B173" i="16"/>
  <c r="B174" i="16"/>
  <c r="B175" i="16"/>
  <c r="B176" i="16"/>
  <c r="B177" i="16"/>
  <c r="B178" i="16"/>
  <c r="B179" i="16"/>
  <c r="B180" i="16"/>
  <c r="B181" i="16"/>
  <c r="B182" i="16"/>
  <c r="B183" i="16"/>
  <c r="B184" i="16"/>
  <c r="B104" i="53"/>
  <c r="B194" i="41"/>
  <c r="B106" i="16"/>
  <c r="B38" i="46"/>
  <c r="B72" i="56"/>
  <c r="B47" i="59"/>
  <c r="B38" i="59"/>
  <c r="B132" i="14"/>
  <c r="B103" i="53"/>
  <c r="B96" i="44"/>
  <c r="B156" i="43"/>
  <c r="B147" i="43"/>
  <c r="B211" i="41"/>
  <c r="B212" i="41"/>
  <c r="B213" i="41"/>
  <c r="B214" i="41"/>
  <c r="B215" i="41"/>
  <c r="B216" i="41"/>
  <c r="B217" i="41"/>
  <c r="B218" i="41"/>
  <c r="B219" i="41"/>
  <c r="B220" i="41"/>
  <c r="B71" i="55"/>
  <c r="B231" i="43"/>
  <c r="B230" i="43"/>
  <c r="B229" i="43"/>
  <c r="B228" i="43"/>
  <c r="B227" i="43"/>
  <c r="B167" i="43"/>
  <c r="B168" i="43"/>
  <c r="B169" i="43"/>
  <c r="B170" i="43"/>
  <c r="B171" i="43"/>
  <c r="B172" i="43"/>
  <c r="B173" i="43"/>
  <c r="B174" i="43"/>
  <c r="B175" i="43"/>
  <c r="B176" i="43"/>
  <c r="B177" i="43"/>
  <c r="B178" i="43"/>
  <c r="B179" i="43"/>
  <c r="B180" i="43"/>
  <c r="B181" i="43"/>
  <c r="B182" i="43"/>
  <c r="B183" i="43"/>
  <c r="B184" i="43"/>
  <c r="B185" i="43"/>
  <c r="B186" i="43"/>
  <c r="B187" i="43"/>
  <c r="B188" i="43"/>
  <c r="B189" i="43"/>
  <c r="B190" i="43"/>
  <c r="B191" i="43"/>
  <c r="B192" i="43"/>
  <c r="B193" i="43"/>
  <c r="B194" i="43"/>
  <c r="B195" i="43"/>
  <c r="B196" i="43"/>
  <c r="B197" i="43"/>
  <c r="B198" i="43"/>
  <c r="B199" i="43"/>
  <c r="B200" i="43"/>
  <c r="B201" i="43"/>
  <c r="B202" i="43"/>
  <c r="B203" i="43"/>
  <c r="B204" i="43"/>
  <c r="B205" i="43"/>
  <c r="B206" i="43"/>
  <c r="B207" i="43"/>
  <c r="B208" i="43"/>
  <c r="B209" i="43"/>
  <c r="B210" i="43"/>
  <c r="B211" i="43"/>
  <c r="B212" i="43"/>
  <c r="B213" i="43"/>
  <c r="B214" i="43"/>
  <c r="B215" i="43"/>
  <c r="B216" i="43"/>
  <c r="B217" i="43"/>
  <c r="B218" i="43"/>
  <c r="B219" i="43"/>
  <c r="B220" i="43"/>
  <c r="B221" i="43"/>
  <c r="B222" i="43"/>
  <c r="B223" i="43"/>
  <c r="B224" i="43"/>
  <c r="B225" i="43"/>
  <c r="B226" i="43"/>
  <c r="B70" i="54"/>
  <c r="B39" i="58"/>
  <c r="B69" i="56"/>
  <c r="B136" i="13"/>
  <c r="B137" i="13"/>
  <c r="B138" i="13"/>
  <c r="B139" i="13"/>
  <c r="B140" i="13"/>
  <c r="B141" i="13"/>
  <c r="B142" i="13"/>
  <c r="B143" i="13"/>
  <c r="B144" i="13"/>
  <c r="B135" i="13"/>
  <c r="B126" i="13"/>
  <c r="B77" i="18"/>
  <c r="B78" i="18"/>
  <c r="B79" i="18"/>
  <c r="B71" i="18"/>
  <c r="B72" i="18"/>
  <c r="B73" i="18"/>
  <c r="B74" i="18"/>
  <c r="B75" i="18"/>
  <c r="B76" i="18"/>
  <c r="B68" i="18"/>
  <c r="B65" i="19"/>
  <c r="B28" i="23"/>
  <c r="B199" i="41"/>
  <c r="B36" i="23"/>
  <c r="B37" i="23"/>
  <c r="B38" i="23"/>
  <c r="B39" i="23"/>
  <c r="B40" i="23"/>
  <c r="B41" i="23"/>
  <c r="B42" i="23"/>
  <c r="B43" i="23"/>
  <c r="B44" i="23"/>
  <c r="B35" i="23"/>
  <c r="B26" i="23"/>
  <c r="B141" i="14"/>
  <c r="B142" i="14"/>
  <c r="B143" i="14"/>
  <c r="B144" i="14"/>
  <c r="B135" i="14"/>
  <c r="B136" i="14"/>
  <c r="B137" i="14"/>
  <c r="B138" i="14"/>
  <c r="B139" i="14"/>
  <c r="B140" i="14"/>
  <c r="B131" i="14"/>
  <c r="B80" i="19"/>
  <c r="B81" i="19"/>
  <c r="B72" i="19"/>
  <c r="B73" i="19"/>
  <c r="B74" i="19"/>
  <c r="B75" i="19"/>
  <c r="B76" i="19"/>
  <c r="B77" i="19"/>
  <c r="B78" i="19"/>
  <c r="B79" i="19"/>
  <c r="B70" i="19"/>
  <c r="B155" i="43"/>
  <c r="B27" i="21"/>
  <c r="B31" i="22"/>
  <c r="B118" i="16"/>
  <c r="B119" i="16"/>
  <c r="B120" i="16"/>
  <c r="B111" i="16"/>
  <c r="B112" i="16"/>
  <c r="B113" i="16"/>
  <c r="B114" i="16"/>
  <c r="B115" i="16"/>
  <c r="B116" i="16"/>
  <c r="B117" i="16"/>
  <c r="B108" i="16"/>
  <c r="B196" i="41"/>
  <c r="B39" i="48"/>
  <c r="B164" i="43"/>
  <c r="B165" i="43"/>
  <c r="B166" i="43"/>
  <c r="B157" i="43"/>
  <c r="B158" i="43"/>
  <c r="B159" i="43"/>
  <c r="B160" i="43"/>
  <c r="B161" i="43"/>
  <c r="B162" i="43"/>
  <c r="B163" i="43"/>
  <c r="B154" i="43"/>
  <c r="B98" i="17"/>
  <c r="B99" i="17"/>
  <c r="B100" i="17"/>
  <c r="B92" i="17"/>
  <c r="B93" i="17"/>
  <c r="B94" i="17"/>
  <c r="B95" i="17"/>
  <c r="B96" i="17"/>
  <c r="B97" i="17"/>
  <c r="B89" i="17"/>
  <c r="B41" i="46"/>
  <c r="B115" i="15"/>
  <c r="B116" i="15"/>
  <c r="B117" i="15"/>
  <c r="B118" i="15"/>
  <c r="B119" i="15"/>
  <c r="B120" i="15"/>
  <c r="B121" i="15"/>
  <c r="B112" i="15"/>
  <c r="B113" i="15"/>
  <c r="B114" i="15"/>
  <c r="B105" i="15"/>
  <c r="B195" i="41"/>
  <c r="B43" i="58"/>
  <c r="B42" i="58"/>
  <c r="B105" i="53"/>
  <c r="B99" i="44"/>
  <c r="B65" i="55"/>
  <c r="B67" i="55"/>
  <c r="B93" i="44"/>
  <c r="B43" i="46"/>
  <c r="B98" i="44"/>
  <c r="B202" i="41"/>
  <c r="B203" i="41"/>
  <c r="B204" i="41"/>
  <c r="B205" i="41"/>
  <c r="B206" i="41"/>
  <c r="B207" i="41"/>
  <c r="B208" i="41"/>
  <c r="B209" i="41"/>
  <c r="B210" i="41"/>
  <c r="B201" i="41"/>
  <c r="B192" i="41"/>
  <c r="B44" i="48"/>
  <c r="B65" i="54"/>
  <c r="B102" i="53"/>
  <c r="B66" i="56"/>
  <c r="B72" i="54"/>
  <c r="B43" i="57"/>
  <c r="B91" i="44"/>
  <c r="B100" i="44"/>
  <c r="B44" i="58"/>
  <c r="B40" i="47"/>
  <c r="B38" i="22"/>
  <c r="B39" i="22"/>
  <c r="B40" i="22"/>
  <c r="B41" i="22"/>
  <c r="B42" i="22"/>
  <c r="B43" i="22"/>
  <c r="B44" i="22"/>
  <c r="B35" i="22"/>
  <c r="B36" i="22"/>
  <c r="B37" i="22"/>
  <c r="B28" i="22"/>
  <c r="B46" i="20"/>
  <c r="B47" i="20"/>
  <c r="B38" i="20"/>
  <c r="B39" i="20"/>
  <c r="B40" i="20"/>
  <c r="B41" i="20"/>
  <c r="B42" i="20"/>
  <c r="B43" i="20"/>
  <c r="B44" i="20"/>
  <c r="B45" i="20"/>
  <c r="B36" i="20"/>
  <c r="B45" i="57"/>
  <c r="B70" i="55"/>
  <c r="B45" i="59"/>
  <c r="B106" i="53"/>
  <c r="B95" i="44"/>
  <c r="B64" i="55"/>
  <c r="B73" i="55"/>
  <c r="B38" i="57"/>
  <c r="B47" i="57"/>
  <c r="B72" i="55"/>
  <c r="B42" i="59"/>
  <c r="B84" i="55"/>
  <c r="B85" i="55"/>
  <c r="B86" i="55"/>
  <c r="B87" i="55"/>
  <c r="B88" i="55"/>
  <c r="B89" i="55"/>
  <c r="B90" i="55"/>
  <c r="B91" i="55"/>
  <c r="B92" i="55"/>
  <c r="B93" i="55"/>
  <c r="B94" i="55"/>
  <c r="B95" i="55"/>
  <c r="B96" i="55"/>
  <c r="B97" i="55"/>
  <c r="B98" i="55"/>
  <c r="B99" i="55"/>
  <c r="B100" i="55"/>
  <c r="B101" i="55"/>
  <c r="B102" i="55"/>
  <c r="B103" i="55"/>
  <c r="B104" i="55"/>
  <c r="B105" i="55"/>
  <c r="B106" i="55"/>
  <c r="B107" i="55"/>
  <c r="B108" i="55"/>
  <c r="B109" i="55"/>
  <c r="B110" i="55"/>
  <c r="B111" i="55"/>
  <c r="B112" i="55"/>
  <c r="B113" i="55"/>
  <c r="B114" i="55"/>
  <c r="B115" i="55"/>
  <c r="B116" i="55"/>
  <c r="B117" i="55"/>
  <c r="B118" i="55"/>
  <c r="B119" i="55"/>
  <c r="B120" i="55"/>
  <c r="B121" i="55"/>
  <c r="B122" i="55"/>
  <c r="B123" i="55"/>
  <c r="B124" i="55"/>
  <c r="B125" i="55"/>
  <c r="B126" i="55"/>
  <c r="B127" i="55"/>
  <c r="B128" i="55"/>
  <c r="B129" i="55"/>
  <c r="B130" i="55"/>
  <c r="B131" i="55"/>
  <c r="B132" i="55"/>
  <c r="B133" i="55"/>
  <c r="B134" i="55"/>
  <c r="B135" i="55"/>
  <c r="B136" i="55"/>
  <c r="B137" i="55"/>
  <c r="B138" i="55"/>
  <c r="B139" i="55"/>
  <c r="B140" i="55"/>
  <c r="B141" i="55"/>
  <c r="B142" i="55"/>
  <c r="B143" i="55"/>
  <c r="B144" i="55"/>
  <c r="B145" i="55"/>
  <c r="B146" i="55"/>
  <c r="B147" i="55"/>
  <c r="B148" i="55"/>
  <c r="B55" i="46"/>
  <c r="B56" i="46"/>
  <c r="B57" i="46"/>
  <c r="B58" i="46"/>
  <c r="B59" i="46"/>
  <c r="B60" i="46"/>
  <c r="B61" i="46"/>
  <c r="B62" i="46"/>
  <c r="B63" i="46"/>
  <c r="B64" i="46"/>
  <c r="B65" i="46"/>
  <c r="B66" i="46"/>
  <c r="B67" i="46"/>
  <c r="B68" i="46"/>
  <c r="B69" i="46"/>
  <c r="B70" i="46"/>
  <c r="B71" i="46"/>
  <c r="B72" i="46"/>
  <c r="B73" i="46"/>
  <c r="B74" i="46"/>
  <c r="B75" i="46"/>
  <c r="B76" i="46"/>
  <c r="B77" i="46"/>
  <c r="B78" i="46"/>
  <c r="B79" i="46"/>
  <c r="B80" i="46"/>
  <c r="B81" i="46"/>
  <c r="B82" i="46"/>
  <c r="B83" i="46"/>
  <c r="B84" i="46"/>
  <c r="B85" i="46"/>
  <c r="B86" i="46"/>
  <c r="B87" i="46"/>
  <c r="B88" i="46"/>
  <c r="B89" i="46"/>
  <c r="B90" i="46"/>
  <c r="B91" i="46"/>
  <c r="B92" i="46"/>
  <c r="B93" i="46"/>
  <c r="B94" i="46"/>
  <c r="B95" i="46"/>
  <c r="B96" i="46"/>
  <c r="B97" i="46"/>
  <c r="B98" i="46"/>
  <c r="B99" i="46"/>
  <c r="B100" i="46"/>
  <c r="B101" i="46"/>
  <c r="B102" i="46"/>
  <c r="B103" i="46"/>
  <c r="B104" i="46"/>
  <c r="B105" i="46"/>
  <c r="B106" i="46"/>
  <c r="B107" i="46"/>
  <c r="B108" i="46"/>
  <c r="B109" i="46"/>
  <c r="B110" i="46"/>
  <c r="B111" i="46"/>
  <c r="B112" i="46"/>
  <c r="B113" i="46"/>
  <c r="B114" i="46"/>
  <c r="B115" i="46"/>
  <c r="B116" i="46"/>
  <c r="B117" i="46"/>
  <c r="B118" i="46"/>
  <c r="B119" i="46"/>
  <c r="B120" i="46"/>
  <c r="B45" i="46"/>
  <c r="B37" i="46"/>
  <c r="B49" i="46"/>
  <c r="B50" i="46"/>
  <c r="B51" i="46"/>
  <c r="B52" i="46"/>
  <c r="B53" i="46"/>
  <c r="B54" i="46"/>
  <c r="B46" i="46"/>
  <c r="B47" i="46"/>
  <c r="B48" i="46"/>
  <c r="B40" i="46"/>
  <c r="B71" i="54"/>
  <c r="B68" i="55"/>
  <c r="B46" i="59"/>
  <c r="B66" i="54"/>
  <c r="B40" i="57"/>
  <c r="B110" i="53"/>
  <c r="B111" i="53"/>
  <c r="B112" i="53"/>
  <c r="B113" i="53"/>
  <c r="B114" i="53"/>
  <c r="B115" i="53"/>
  <c r="B116" i="53"/>
  <c r="B117" i="53"/>
  <c r="B118" i="53"/>
  <c r="B119" i="53"/>
  <c r="B120" i="53"/>
  <c r="B121" i="53"/>
  <c r="B122" i="53"/>
  <c r="B123" i="53"/>
  <c r="B124" i="53"/>
  <c r="B125" i="53"/>
  <c r="B126" i="53"/>
  <c r="B127" i="53"/>
  <c r="B128" i="53"/>
  <c r="B129" i="53"/>
  <c r="B130" i="53"/>
  <c r="B131" i="53"/>
  <c r="B132" i="53"/>
  <c r="B133" i="53"/>
  <c r="B134" i="53"/>
  <c r="B135" i="53"/>
  <c r="B136" i="53"/>
  <c r="B137" i="53"/>
  <c r="B138" i="53"/>
  <c r="B139" i="53"/>
  <c r="B140" i="53"/>
  <c r="B141" i="53"/>
  <c r="B142" i="53"/>
  <c r="B143" i="53"/>
  <c r="B144" i="53"/>
  <c r="B145" i="53"/>
  <c r="B146" i="53"/>
  <c r="B147" i="53"/>
  <c r="B148" i="53"/>
  <c r="B149" i="53"/>
  <c r="B150" i="53"/>
  <c r="B151" i="53"/>
  <c r="B152" i="53"/>
  <c r="B153" i="53"/>
  <c r="B154" i="53"/>
  <c r="B155" i="53"/>
  <c r="B156" i="53"/>
  <c r="B157" i="53"/>
  <c r="B158" i="53"/>
  <c r="B159" i="53"/>
  <c r="B188" i="42"/>
  <c r="B189" i="42"/>
  <c r="B190" i="42"/>
  <c r="B191" i="42"/>
  <c r="B192" i="42"/>
  <c r="B193" i="42"/>
  <c r="B194" i="42"/>
  <c r="B195" i="42"/>
  <c r="B196" i="42"/>
  <c r="B197" i="42"/>
  <c r="B198" i="42"/>
  <c r="B199" i="42"/>
  <c r="B200" i="42"/>
  <c r="B201" i="42"/>
  <c r="B202" i="42"/>
  <c r="B203" i="42"/>
  <c r="B204" i="42"/>
  <c r="B205" i="42"/>
  <c r="B206" i="42"/>
  <c r="B207" i="42"/>
  <c r="B208" i="42"/>
  <c r="B209" i="42"/>
  <c r="B210" i="42"/>
  <c r="B211" i="42"/>
  <c r="B212" i="42"/>
  <c r="B213" i="42"/>
  <c r="B214" i="42"/>
  <c r="B215" i="42"/>
  <c r="B216" i="42"/>
  <c r="B217" i="42"/>
  <c r="B218" i="42"/>
  <c r="B219" i="42"/>
  <c r="B220" i="42"/>
  <c r="B221" i="42"/>
  <c r="B222" i="42"/>
  <c r="B223" i="42"/>
  <c r="B224" i="42"/>
  <c r="B225" i="42"/>
  <c r="B226" i="42"/>
  <c r="B227" i="42"/>
  <c r="B228" i="42"/>
  <c r="B229" i="42"/>
  <c r="B230" i="42"/>
  <c r="B231" i="42"/>
  <c r="B232" i="42"/>
  <c r="B233" i="42"/>
  <c r="B234" i="42"/>
  <c r="B235" i="42"/>
  <c r="B236" i="42"/>
  <c r="B237" i="42"/>
  <c r="B238" i="42"/>
  <c r="B239" i="42"/>
  <c r="B67" i="56"/>
  <c r="B43" i="48"/>
  <c r="B48" i="57"/>
  <c r="B49" i="57"/>
  <c r="B50" i="57"/>
  <c r="B51" i="57"/>
  <c r="B52" i="57"/>
  <c r="B53" i="57"/>
  <c r="B54" i="57"/>
  <c r="B55" i="57"/>
  <c r="B56" i="57"/>
  <c r="B57" i="57"/>
  <c r="B58" i="57"/>
  <c r="B59" i="57"/>
  <c r="B60" i="57"/>
  <c r="B61" i="57"/>
  <c r="B62" i="57"/>
  <c r="B63" i="57"/>
  <c r="B64" i="57"/>
  <c r="B65" i="57"/>
  <c r="B66" i="57"/>
  <c r="B67" i="57"/>
  <c r="B68" i="57"/>
  <c r="B69" i="57"/>
  <c r="B70" i="57"/>
  <c r="B71" i="57"/>
  <c r="B72" i="57"/>
  <c r="B73" i="57"/>
  <c r="B74" i="57"/>
  <c r="B75" i="57"/>
  <c r="B76" i="57"/>
  <c r="B77" i="57"/>
  <c r="B78" i="57"/>
  <c r="B79" i="57"/>
  <c r="B80" i="57"/>
  <c r="B81" i="57"/>
  <c r="B82" i="57"/>
  <c r="B83" i="57"/>
  <c r="B84" i="57"/>
  <c r="B85" i="57"/>
  <c r="B86" i="57"/>
  <c r="B87" i="57"/>
  <c r="B88" i="57"/>
  <c r="B89" i="57"/>
  <c r="B90" i="57"/>
  <c r="B91" i="57"/>
  <c r="B92" i="57"/>
  <c r="B93" i="57"/>
  <c r="B94" i="57"/>
  <c r="B95" i="57"/>
  <c r="B96" i="57"/>
  <c r="B97" i="57"/>
  <c r="B98" i="57"/>
  <c r="B99" i="57"/>
  <c r="B100" i="57"/>
  <c r="B101" i="57"/>
  <c r="B102" i="57"/>
  <c r="B103" i="57"/>
  <c r="B104" i="57"/>
  <c r="B105" i="57"/>
  <c r="B106" i="57"/>
  <c r="B107" i="57"/>
  <c r="B108" i="57"/>
  <c r="B109" i="57"/>
  <c r="B110" i="57"/>
  <c r="B111" i="57"/>
  <c r="B112" i="57"/>
  <c r="B113" i="57"/>
  <c r="B114" i="57"/>
  <c r="B115" i="57"/>
  <c r="B116" i="57"/>
  <c r="B117" i="57"/>
  <c r="B118" i="57"/>
  <c r="B119" i="57"/>
  <c r="B120" i="57"/>
  <c r="B121" i="57"/>
  <c r="B122" i="57"/>
  <c r="B40" i="21"/>
  <c r="B41" i="21"/>
  <c r="B33" i="21"/>
  <c r="B34" i="21"/>
  <c r="B35" i="21"/>
  <c r="B36" i="21"/>
  <c r="B37" i="21"/>
  <c r="B38" i="21"/>
  <c r="B39" i="21"/>
  <c r="B31" i="21"/>
  <c r="B54" i="47"/>
  <c r="B55" i="47"/>
  <c r="B56" i="47"/>
  <c r="B47" i="47"/>
  <c r="B48" i="47"/>
  <c r="B49" i="47"/>
  <c r="B50" i="47"/>
  <c r="B51" i="47"/>
  <c r="B52" i="47"/>
  <c r="B53" i="47"/>
  <c r="B44" i="47"/>
  <c r="B177" i="42"/>
  <c r="B168" i="42"/>
  <c r="B69" i="54"/>
  <c r="B45" i="58"/>
  <c r="B76" i="55"/>
  <c r="B77" i="55"/>
  <c r="B78" i="55"/>
  <c r="B79" i="55"/>
  <c r="B80" i="55"/>
  <c r="B81" i="55"/>
  <c r="B82" i="55"/>
  <c r="B83" i="55"/>
  <c r="B74" i="55"/>
  <c r="B75" i="55"/>
  <c r="B66" i="55"/>
  <c r="B44" i="59"/>
  <c r="B65" i="56"/>
  <c r="B42" i="48"/>
  <c r="B43" i="45"/>
  <c r="B48" i="48"/>
  <c r="B49" i="48"/>
  <c r="B50" i="48"/>
  <c r="B51" i="48"/>
  <c r="B52" i="48"/>
  <c r="B53" i="48"/>
  <c r="B54" i="48"/>
  <c r="B55" i="48"/>
  <c r="B46" i="48"/>
  <c r="B47" i="48"/>
  <c r="B38" i="48"/>
  <c r="B56" i="58"/>
  <c r="B57" i="58"/>
  <c r="B48" i="58"/>
  <c r="B49" i="58"/>
  <c r="B50" i="58"/>
  <c r="B51" i="58"/>
  <c r="B52" i="58"/>
  <c r="B53" i="58"/>
  <c r="B54" i="58"/>
  <c r="B55" i="58"/>
  <c r="B46" i="58"/>
  <c r="B50" i="45"/>
  <c r="B51" i="45"/>
  <c r="B52" i="45"/>
  <c r="B53" i="45"/>
  <c r="B54" i="45"/>
  <c r="B46" i="45"/>
  <c r="B47" i="45"/>
  <c r="B48" i="45"/>
  <c r="B49" i="45"/>
  <c r="B41" i="45"/>
  <c r="B81" i="56"/>
  <c r="B82" i="56"/>
  <c r="B83" i="56"/>
  <c r="B74" i="56"/>
  <c r="B75" i="56"/>
  <c r="B76" i="56"/>
  <c r="B77" i="56"/>
  <c r="B78" i="56"/>
  <c r="B79" i="56"/>
  <c r="B80" i="56"/>
  <c r="B71" i="56"/>
  <c r="B40" i="59"/>
  <c r="B83" i="54"/>
  <c r="B74" i="54"/>
  <c r="B75" i="54"/>
  <c r="B76" i="54"/>
  <c r="B77" i="54"/>
  <c r="B78" i="54"/>
  <c r="B79" i="54"/>
  <c r="B80" i="54"/>
  <c r="B81" i="54"/>
  <c r="B82" i="54"/>
  <c r="B73" i="54"/>
  <c r="B64" i="54"/>
  <c r="B107" i="44"/>
  <c r="B108" i="44"/>
  <c r="B109" i="44"/>
  <c r="B110" i="44"/>
  <c r="B101" i="44"/>
  <c r="B102" i="44"/>
  <c r="B103" i="44"/>
  <c r="B104" i="44"/>
  <c r="B105" i="44"/>
  <c r="B106" i="44"/>
  <c r="B97" i="44"/>
  <c r="B180" i="42"/>
  <c r="B181" i="42"/>
  <c r="B182" i="42"/>
  <c r="B183" i="42"/>
  <c r="B184" i="42"/>
  <c r="B185" i="42"/>
  <c r="B186" i="42"/>
  <c r="B187" i="42"/>
  <c r="B178" i="42"/>
  <c r="B179" i="42"/>
  <c r="B170" i="42"/>
  <c r="B48" i="59"/>
  <c r="B49" i="59"/>
  <c r="B50" i="59"/>
  <c r="B51" i="59"/>
  <c r="B52" i="59"/>
  <c r="B53" i="59"/>
  <c r="B54" i="59"/>
  <c r="B55" i="59"/>
  <c r="B56" i="59"/>
  <c r="B57" i="59"/>
  <c r="B58" i="59"/>
  <c r="B59" i="59"/>
  <c r="B60" i="59"/>
  <c r="B61" i="59"/>
  <c r="B62" i="59"/>
  <c r="B63" i="59"/>
  <c r="B64" i="59"/>
  <c r="B65" i="59"/>
  <c r="B66" i="59"/>
  <c r="B67" i="59"/>
  <c r="B68" i="59"/>
  <c r="B69" i="59"/>
  <c r="B70" i="59"/>
  <c r="B71" i="59"/>
  <c r="B72" i="59"/>
  <c r="B73" i="59"/>
  <c r="B74" i="59"/>
  <c r="B75" i="59"/>
  <c r="B76" i="59"/>
  <c r="B77" i="59"/>
  <c r="B78" i="59"/>
  <c r="B79" i="59"/>
  <c r="B80" i="59"/>
  <c r="B81" i="59"/>
  <c r="B82" i="59"/>
  <c r="B83" i="59"/>
  <c r="B84" i="59"/>
  <c r="B85" i="59"/>
  <c r="B86" i="59"/>
  <c r="B87" i="59"/>
  <c r="B88" i="59"/>
  <c r="B89" i="59"/>
  <c r="B90" i="59"/>
  <c r="B91" i="59"/>
  <c r="B92" i="59"/>
  <c r="B93" i="59"/>
  <c r="B94" i="59"/>
  <c r="B95" i="59"/>
  <c r="B96" i="59"/>
  <c r="B97" i="59"/>
  <c r="B98" i="59"/>
  <c r="B99" i="59"/>
  <c r="B100" i="59"/>
  <c r="B101" i="59"/>
  <c r="B102" i="59"/>
  <c r="B103" i="59"/>
  <c r="B104" i="59"/>
  <c r="B105" i="59"/>
  <c r="B106" i="59"/>
  <c r="B107" i="59"/>
  <c r="B108" i="59"/>
  <c r="B109" i="59"/>
  <c r="B110" i="59"/>
  <c r="B111" i="59"/>
  <c r="B112" i="59"/>
  <c r="B113" i="59"/>
  <c r="B114" i="59"/>
  <c r="B115" i="59"/>
  <c r="B116" i="59"/>
  <c r="B117" i="59"/>
  <c r="B118" i="59"/>
  <c r="B119" i="59"/>
  <c r="B120" i="59"/>
  <c r="B121" i="59"/>
  <c r="B122" i="59"/>
</calcChain>
</file>

<file path=xl/sharedStrings.xml><?xml version="1.0" encoding="utf-8"?>
<sst xmlns="http://schemas.openxmlformats.org/spreadsheetml/2006/main" count="14919" uniqueCount="5947">
  <si>
    <t>Data</t>
  </si>
  <si>
    <t>Cotação</t>
  </si>
  <si>
    <t>Mês</t>
  </si>
  <si>
    <t>Média Mensal</t>
  </si>
  <si>
    <t>M.B 100</t>
  </si>
  <si>
    <t>M.B 100 Histórico</t>
  </si>
  <si>
    <t>+1 D.P</t>
  </si>
  <si>
    <t>+2 D.P</t>
  </si>
  <si>
    <t>-1 D.P</t>
  </si>
  <si>
    <t>-2 D.P</t>
  </si>
  <si>
    <t>D.P</t>
  </si>
  <si>
    <t>Média Histórica</t>
  </si>
  <si>
    <t>21/05/2003</t>
  </si>
  <si>
    <t>22/05/2003</t>
  </si>
  <si>
    <t>23/05/2003</t>
  </si>
  <si>
    <t>26/05/2003</t>
  </si>
  <si>
    <t>27/05/2003</t>
  </si>
  <si>
    <t>28/05/2003</t>
  </si>
  <si>
    <t>29/05/2003</t>
  </si>
  <si>
    <t>30/05/2003</t>
  </si>
  <si>
    <t>02/06/2003</t>
  </si>
  <si>
    <t>03/06/2003</t>
  </si>
  <si>
    <t>04/06/2003</t>
  </si>
  <si>
    <t>05/06/2003</t>
  </si>
  <si>
    <t>06/06/2003</t>
  </si>
  <si>
    <t>09/06/2003</t>
  </si>
  <si>
    <t>10/06/2003</t>
  </si>
  <si>
    <t>11/06/2003</t>
  </si>
  <si>
    <t>12/06/2003</t>
  </si>
  <si>
    <t>13/06/2003</t>
  </si>
  <si>
    <t>16/06/2003</t>
  </si>
  <si>
    <t>17/06/2003</t>
  </si>
  <si>
    <t>18/06/2003</t>
  </si>
  <si>
    <t>20/06/2003</t>
  </si>
  <si>
    <t>23/06/2003</t>
  </si>
  <si>
    <t>24/06/2003</t>
  </si>
  <si>
    <t>25/06/2003</t>
  </si>
  <si>
    <t>26/06/2003</t>
  </si>
  <si>
    <t>27/06/2003</t>
  </si>
  <si>
    <t>30/06/2003</t>
  </si>
  <si>
    <t>01/07/2003</t>
  </si>
  <si>
    <t>02/07/2003</t>
  </si>
  <si>
    <t>03/07/2003</t>
  </si>
  <si>
    <t>04/07/2003</t>
  </si>
  <si>
    <t>07/07/2003</t>
  </si>
  <si>
    <t>08/07/2003</t>
  </si>
  <si>
    <t>10/07/2003</t>
  </si>
  <si>
    <t>11/07/2003</t>
  </si>
  <si>
    <t>14/07/2003</t>
  </si>
  <si>
    <t>15/07/2003</t>
  </si>
  <si>
    <t>16/07/2003</t>
  </si>
  <si>
    <t>17/07/2003</t>
  </si>
  <si>
    <t>18/07/2003</t>
  </si>
  <si>
    <t>21/07/2003</t>
  </si>
  <si>
    <t>22/07/2003</t>
  </si>
  <si>
    <t>23/07/2003</t>
  </si>
  <si>
    <t>24/07/2003</t>
  </si>
  <si>
    <t>25/07/2003</t>
  </si>
  <si>
    <t>28/07/2003</t>
  </si>
  <si>
    <t>29/07/2003</t>
  </si>
  <si>
    <t>30/07/2003</t>
  </si>
  <si>
    <t>31/07/2003</t>
  </si>
  <si>
    <t>01/08/2003</t>
  </si>
  <si>
    <t>04/08/2003</t>
  </si>
  <si>
    <t>05/08/2003</t>
  </si>
  <si>
    <t>06/08/2003</t>
  </si>
  <si>
    <t>07/08/2003</t>
  </si>
  <si>
    <t>08/08/2003</t>
  </si>
  <si>
    <t>11/08/2003</t>
  </si>
  <si>
    <t>12/08/2003</t>
  </si>
  <si>
    <t>13/08/2003</t>
  </si>
  <si>
    <t>14/08/2003</t>
  </si>
  <si>
    <t>15/08/2003</t>
  </si>
  <si>
    <t>18/08/2003</t>
  </si>
  <si>
    <t>19/08/2003</t>
  </si>
  <si>
    <t>20/08/2003</t>
  </si>
  <si>
    <t>21/08/2003</t>
  </si>
  <si>
    <t>22/08/2003</t>
  </si>
  <si>
    <t>25/08/2003</t>
  </si>
  <si>
    <t>26/08/2003</t>
  </si>
  <si>
    <t>27/08/2003</t>
  </si>
  <si>
    <t>28/08/2003</t>
  </si>
  <si>
    <t>29/08/2003</t>
  </si>
  <si>
    <t>01/09/2003</t>
  </si>
  <si>
    <t>02/09/2003</t>
  </si>
  <si>
    <t>03/09/2003</t>
  </si>
  <si>
    <t>04/09/2003</t>
  </si>
  <si>
    <t>05/09/2003</t>
  </si>
  <si>
    <t>08/09/2003</t>
  </si>
  <si>
    <t>09/09/2003</t>
  </si>
  <si>
    <t>10/09/2003</t>
  </si>
  <si>
    <t>11/09/2003</t>
  </si>
  <si>
    <t>12/09/2003</t>
  </si>
  <si>
    <t>15/09/2003</t>
  </si>
  <si>
    <t>16/09/2003</t>
  </si>
  <si>
    <t>17/09/2003</t>
  </si>
  <si>
    <t>18/09/2003</t>
  </si>
  <si>
    <t>19/09/2003</t>
  </si>
  <si>
    <t>22/09/2003</t>
  </si>
  <si>
    <t>23/09/2003</t>
  </si>
  <si>
    <t>24/09/2003</t>
  </si>
  <si>
    <t>25/09/2003</t>
  </si>
  <si>
    <t>26/09/2003</t>
  </si>
  <si>
    <t>29/09/2003</t>
  </si>
  <si>
    <t>30/09/2003</t>
  </si>
  <si>
    <t>01/10/2003</t>
  </si>
  <si>
    <t>02/10/2003</t>
  </si>
  <si>
    <t>03/10/2003</t>
  </si>
  <si>
    <t>06/10/2003</t>
  </si>
  <si>
    <t>07/10/2003</t>
  </si>
  <si>
    <t>08/10/2003</t>
  </si>
  <si>
    <t>09/10/2003</t>
  </si>
  <si>
    <t>10/10/2003</t>
  </si>
  <si>
    <t>13/10/2003</t>
  </si>
  <si>
    <t>14/10/2003</t>
  </si>
  <si>
    <t>15/10/2003</t>
  </si>
  <si>
    <t>16/10/2003</t>
  </si>
  <si>
    <t>17/10/2003</t>
  </si>
  <si>
    <t>20/10/2003</t>
  </si>
  <si>
    <t>21/10/2003</t>
  </si>
  <si>
    <t>22/10/2003</t>
  </si>
  <si>
    <t>23/10/2003</t>
  </si>
  <si>
    <t>24/10/2003</t>
  </si>
  <si>
    <t>27/10/2003</t>
  </si>
  <si>
    <t>28/10/2003</t>
  </si>
  <si>
    <t>29/10/2003</t>
  </si>
  <si>
    <t>30/10/2003</t>
  </si>
  <si>
    <t>31/10/2003</t>
  </si>
  <si>
    <t>03/11/2003</t>
  </si>
  <si>
    <t>04/11/2003</t>
  </si>
  <si>
    <t>05/11/2003</t>
  </si>
  <si>
    <t>06/11/2003</t>
  </si>
  <si>
    <t>07/11/2003</t>
  </si>
  <si>
    <t>10/11/2003</t>
  </si>
  <si>
    <t>11/11/2003</t>
  </si>
  <si>
    <t>12/11/2003</t>
  </si>
  <si>
    <t>13/11/2003</t>
  </si>
  <si>
    <t>14/11/2003</t>
  </si>
  <si>
    <t>17/11/2003</t>
  </si>
  <si>
    <t>18/11/2003</t>
  </si>
  <si>
    <t>19/11/2003</t>
  </si>
  <si>
    <t>20/11/2003</t>
  </si>
  <si>
    <t>21/11/2003</t>
  </si>
  <si>
    <t>24/11/2003</t>
  </si>
  <si>
    <t>25/11/2003</t>
  </si>
  <si>
    <t>26/11/2003</t>
  </si>
  <si>
    <t>27/11/2003</t>
  </si>
  <si>
    <t>28/11/2003</t>
  </si>
  <si>
    <t>01/12/2003</t>
  </si>
  <si>
    <t>02/12/2003</t>
  </si>
  <si>
    <t>03/12/2003</t>
  </si>
  <si>
    <t>04/12/2003</t>
  </si>
  <si>
    <t>05/12/2003</t>
  </si>
  <si>
    <t>08/12/2003</t>
  </si>
  <si>
    <t>09/12/2003</t>
  </si>
  <si>
    <t>10/12/2003</t>
  </si>
  <si>
    <t>11/12/2003</t>
  </si>
  <si>
    <t>12/12/2003</t>
  </si>
  <si>
    <t>15/12/2003</t>
  </si>
  <si>
    <t>16/12/2003</t>
  </si>
  <si>
    <t>17/12/2003</t>
  </si>
  <si>
    <t>18/12/2003</t>
  </si>
  <si>
    <t>19/12/2003</t>
  </si>
  <si>
    <t>22/12/2003</t>
  </si>
  <si>
    <t>23/12/2003</t>
  </si>
  <si>
    <t>26/12/2003</t>
  </si>
  <si>
    <t>29/12/2003</t>
  </si>
  <si>
    <t>30/12/2003</t>
  </si>
  <si>
    <t>02/01/2004</t>
  </si>
  <si>
    <t>05/01/2004</t>
  </si>
  <si>
    <t>06/01/2004</t>
  </si>
  <si>
    <t>07/01/2004</t>
  </si>
  <si>
    <t>08/01/2004</t>
  </si>
  <si>
    <t>09/01/2004</t>
  </si>
  <si>
    <t>12/01/2004</t>
  </si>
  <si>
    <t>13/01/2004</t>
  </si>
  <si>
    <t>14/01/2004</t>
  </si>
  <si>
    <t>15/01/2004</t>
  </si>
  <si>
    <t>16/01/2004</t>
  </si>
  <si>
    <t>19/01/2004</t>
  </si>
  <si>
    <t>20/01/2004</t>
  </si>
  <si>
    <t>21/01/2004</t>
  </si>
  <si>
    <t>22/01/2004</t>
  </si>
  <si>
    <t>23/01/2004</t>
  </si>
  <si>
    <t>26/01/2004</t>
  </si>
  <si>
    <t>27/01/2004</t>
  </si>
  <si>
    <t>28/01/2004</t>
  </si>
  <si>
    <t>29/01/2004</t>
  </si>
  <si>
    <t>30/01/2004</t>
  </si>
  <si>
    <t>02/02/2004</t>
  </si>
  <si>
    <t>03/02/2004</t>
  </si>
  <si>
    <t>04/02/2004</t>
  </si>
  <si>
    <t>05/02/2004</t>
  </si>
  <si>
    <t>06/02/2004</t>
  </si>
  <si>
    <t>09/02/2004</t>
  </si>
  <si>
    <t>10/02/2004</t>
  </si>
  <si>
    <t>11/02/2004</t>
  </si>
  <si>
    <t>12/02/2004</t>
  </si>
  <si>
    <t>13/02/2004</t>
  </si>
  <si>
    <t>16/02/2004</t>
  </si>
  <si>
    <t>17/02/2004</t>
  </si>
  <si>
    <t>18/02/2004</t>
  </si>
  <si>
    <t>19/02/2004</t>
  </si>
  <si>
    <t>20/02/2004</t>
  </si>
  <si>
    <t>25/02/2004</t>
  </si>
  <si>
    <t>26/02/2004</t>
  </si>
  <si>
    <t>27/02/2004</t>
  </si>
  <si>
    <t>01/03/2004</t>
  </si>
  <si>
    <t>02/03/2004</t>
  </si>
  <si>
    <t>03/03/2004</t>
  </si>
  <si>
    <t>04/03/2004</t>
  </si>
  <si>
    <t>05/03/2004</t>
  </si>
  <si>
    <t>08/03/2004</t>
  </si>
  <si>
    <t>09/03/2004</t>
  </si>
  <si>
    <t>10/03/2004</t>
  </si>
  <si>
    <t>11/03/2004</t>
  </si>
  <si>
    <t>12/03/2004</t>
  </si>
  <si>
    <t>15/03/2004</t>
  </si>
  <si>
    <t>16/03/2004</t>
  </si>
  <si>
    <t>17/03/2004</t>
  </si>
  <si>
    <t>18/03/2004</t>
  </si>
  <si>
    <t>19/03/2004</t>
  </si>
  <si>
    <t>22/03/2004</t>
  </si>
  <si>
    <t>23/03/2004</t>
  </si>
  <si>
    <t>24/03/2004</t>
  </si>
  <si>
    <t>25/03/2004</t>
  </si>
  <si>
    <t>26/03/2004</t>
  </si>
  <si>
    <t>29/03/2004</t>
  </si>
  <si>
    <t>30/03/2004</t>
  </si>
  <si>
    <t>31/03/2004</t>
  </si>
  <si>
    <t>01/04/2004</t>
  </si>
  <si>
    <t>02/04/2004</t>
  </si>
  <si>
    <t>05/04/2004</t>
  </si>
  <si>
    <t>06/04/2004</t>
  </si>
  <si>
    <t>07/04/2004</t>
  </si>
  <si>
    <t>08/04/2004</t>
  </si>
  <si>
    <t>12/04/2004</t>
  </si>
  <si>
    <t>13/04/2004</t>
  </si>
  <si>
    <t>14/04/2004</t>
  </si>
  <si>
    <t>15/04/2004</t>
  </si>
  <si>
    <t>16/04/2004</t>
  </si>
  <si>
    <t>19/04/2004</t>
  </si>
  <si>
    <t>20/04/2004</t>
  </si>
  <si>
    <t>22/04/2004</t>
  </si>
  <si>
    <t>23/04/2004</t>
  </si>
  <si>
    <t>26/04/2004</t>
  </si>
  <si>
    <t>27/04/2004</t>
  </si>
  <si>
    <t>28/04/2004</t>
  </si>
  <si>
    <t>29/04/2004</t>
  </si>
  <si>
    <t>30/04/2004</t>
  </si>
  <si>
    <t>03/05/2004</t>
  </si>
  <si>
    <t>04/05/2004</t>
  </si>
  <si>
    <t>05/05/2004</t>
  </si>
  <si>
    <t>06/05/2004</t>
  </si>
  <si>
    <t>07/05/2004</t>
  </si>
  <si>
    <t>10/05/2004</t>
  </si>
  <si>
    <t>11/05/2004</t>
  </si>
  <si>
    <t>12/05/2004</t>
  </si>
  <si>
    <t>13/05/2004</t>
  </si>
  <si>
    <t>14/05/2004</t>
  </si>
  <si>
    <t>17/05/2004</t>
  </si>
  <si>
    <t>18/05/2004</t>
  </si>
  <si>
    <t>19/05/2004</t>
  </si>
  <si>
    <t>20/05/2004</t>
  </si>
  <si>
    <t>21/05/2004</t>
  </si>
  <si>
    <t>24/05/2004</t>
  </si>
  <si>
    <t>25/05/2004</t>
  </si>
  <si>
    <t>26/05/2004</t>
  </si>
  <si>
    <t>27/05/2004</t>
  </si>
  <si>
    <t>28/05/2004</t>
  </si>
  <si>
    <t>31/05/2004</t>
  </si>
  <si>
    <t>01/06/2004</t>
  </si>
  <si>
    <t>02/06/2004</t>
  </si>
  <si>
    <t>03/06/2004</t>
  </si>
  <si>
    <t>04/06/2004</t>
  </si>
  <si>
    <t>07/06/2004</t>
  </si>
  <si>
    <t>08/06/2004</t>
  </si>
  <si>
    <t>09/06/2004</t>
  </si>
  <si>
    <t>11/06/2004</t>
  </si>
  <si>
    <t>14/06/2004</t>
  </si>
  <si>
    <t>15/06/2004</t>
  </si>
  <si>
    <t>16/06/2004</t>
  </si>
  <si>
    <t>17/06/2004</t>
  </si>
  <si>
    <t>18/06/2004</t>
  </si>
  <si>
    <t>21/06/2004</t>
  </si>
  <si>
    <t>22/06/2004</t>
  </si>
  <si>
    <t>23/06/2004</t>
  </si>
  <si>
    <t>24/06/2004</t>
  </si>
  <si>
    <t>25/06/2004</t>
  </si>
  <si>
    <t>28/06/2004</t>
  </si>
  <si>
    <t>29/06/2004</t>
  </si>
  <si>
    <t>30/06/2004</t>
  </si>
  <si>
    <t>01/07/2004</t>
  </si>
  <si>
    <t>02/07/2004</t>
  </si>
  <si>
    <t>05/07/2004</t>
  </si>
  <si>
    <t>06/07/2004</t>
  </si>
  <si>
    <t>07/07/2004</t>
  </si>
  <si>
    <t>08/07/2004</t>
  </si>
  <si>
    <t>12/07/2004</t>
  </si>
  <si>
    <t>13/07/2004</t>
  </si>
  <si>
    <t>14/07/2004</t>
  </si>
  <si>
    <t>15/07/2004</t>
  </si>
  <si>
    <t>16/07/2004</t>
  </si>
  <si>
    <t>19/07/2004</t>
  </si>
  <si>
    <t>20/07/2004</t>
  </si>
  <si>
    <t>21/07/2004</t>
  </si>
  <si>
    <t>22/07/2004</t>
  </si>
  <si>
    <t>23/07/2004</t>
  </si>
  <si>
    <t>26/07/2004</t>
  </si>
  <si>
    <t>27/07/2004</t>
  </si>
  <si>
    <t>28/07/2004</t>
  </si>
  <si>
    <t>29/07/2004</t>
  </si>
  <si>
    <t>30/07/2004</t>
  </si>
  <si>
    <t>02/08/2004</t>
  </si>
  <si>
    <t>03/08/2004</t>
  </si>
  <si>
    <t>04/08/2004</t>
  </si>
  <si>
    <t>05/08/2004</t>
  </si>
  <si>
    <t>06/08/2004</t>
  </si>
  <si>
    <t>09/08/2004</t>
  </si>
  <si>
    <t>10/08/2004</t>
  </si>
  <si>
    <t>11/08/2004</t>
  </si>
  <si>
    <t>12/08/2004</t>
  </si>
  <si>
    <t>13/08/2004</t>
  </si>
  <si>
    <t>16/08/2004</t>
  </si>
  <si>
    <t>17/08/2004</t>
  </si>
  <si>
    <t>18/08/2004</t>
  </si>
  <si>
    <t>19/08/2004</t>
  </si>
  <si>
    <t>20/08/2004</t>
  </si>
  <si>
    <t>23/08/2004</t>
  </si>
  <si>
    <t>24/08/2004</t>
  </si>
  <si>
    <t>25/08/2004</t>
  </si>
  <si>
    <t>26/08/2004</t>
  </si>
  <si>
    <t>27/08/2004</t>
  </si>
  <si>
    <t>30/08/2004</t>
  </si>
  <si>
    <t>31/08/2004</t>
  </si>
  <si>
    <t>01/09/2004</t>
  </si>
  <si>
    <t>02/09/2004</t>
  </si>
  <si>
    <t>03/09/2004</t>
  </si>
  <si>
    <t>06/09/2004</t>
  </si>
  <si>
    <t>08/09/2004</t>
  </si>
  <si>
    <t>09/09/2004</t>
  </si>
  <si>
    <t>10/09/2004</t>
  </si>
  <si>
    <t>13/09/2004</t>
  </si>
  <si>
    <t>14/09/2004</t>
  </si>
  <si>
    <t>15/09/2004</t>
  </si>
  <si>
    <t>16/09/2004</t>
  </si>
  <si>
    <t>17/09/2004</t>
  </si>
  <si>
    <t>20/09/2004</t>
  </si>
  <si>
    <t>21/09/2004</t>
  </si>
  <si>
    <t>22/09/2004</t>
  </si>
  <si>
    <t>23/09/2004</t>
  </si>
  <si>
    <t>24/09/2004</t>
  </si>
  <si>
    <t>27/09/2004</t>
  </si>
  <si>
    <t>28/09/2004</t>
  </si>
  <si>
    <t>29/09/2004</t>
  </si>
  <si>
    <t>30/09/2004</t>
  </si>
  <si>
    <t>01/10/2004</t>
  </si>
  <si>
    <t>04/10/2004</t>
  </si>
  <si>
    <t>05/10/2004</t>
  </si>
  <si>
    <t>06/10/2004</t>
  </si>
  <si>
    <t>07/10/2004</t>
  </si>
  <si>
    <t>08/10/2004</t>
  </si>
  <si>
    <t>11/10/2004</t>
  </si>
  <si>
    <t>13/10/2004</t>
  </si>
  <si>
    <t>14/10/2004</t>
  </si>
  <si>
    <t>15/10/2004</t>
  </si>
  <si>
    <t>18/10/2004</t>
  </si>
  <si>
    <t>19/10/2004</t>
  </si>
  <si>
    <t>20/10/2004</t>
  </si>
  <si>
    <t>21/10/2004</t>
  </si>
  <si>
    <t>22/10/2004</t>
  </si>
  <si>
    <t>25/10/2004</t>
  </si>
  <si>
    <t>26/10/2004</t>
  </si>
  <si>
    <t>27/10/2004</t>
  </si>
  <si>
    <t>28/10/2004</t>
  </si>
  <si>
    <t>29/10/2004</t>
  </si>
  <si>
    <t>01/11/2004</t>
  </si>
  <si>
    <t>03/11/2004</t>
  </si>
  <si>
    <t>04/11/2004</t>
  </si>
  <si>
    <t>05/11/2004</t>
  </si>
  <si>
    <t>08/11/2004</t>
  </si>
  <si>
    <t>09/11/2004</t>
  </si>
  <si>
    <t>10/11/2004</t>
  </si>
  <si>
    <t>11/11/2004</t>
  </si>
  <si>
    <t>12/11/2004</t>
  </si>
  <si>
    <t>16/11/2004</t>
  </si>
  <si>
    <t>17/11/2004</t>
  </si>
  <si>
    <t>18/11/2004</t>
  </si>
  <si>
    <t>19/11/2004</t>
  </si>
  <si>
    <t>22/11/2004</t>
  </si>
  <si>
    <t>23/11/2004</t>
  </si>
  <si>
    <t>24/11/2004</t>
  </si>
  <si>
    <t>25/11/2004</t>
  </si>
  <si>
    <t>26/11/2004</t>
  </si>
  <si>
    <t>29/11/2004</t>
  </si>
  <si>
    <t>30/11/2004</t>
  </si>
  <si>
    <t>01/12/2004</t>
  </si>
  <si>
    <t>02/12/2004</t>
  </si>
  <si>
    <t>03/12/2004</t>
  </si>
  <si>
    <t>06/12/2004</t>
  </si>
  <si>
    <t>07/12/2004</t>
  </si>
  <si>
    <t>08/12/2004</t>
  </si>
  <si>
    <t>09/12/2004</t>
  </si>
  <si>
    <t>10/12/2004</t>
  </si>
  <si>
    <t>13/12/2004</t>
  </si>
  <si>
    <t>14/12/2004</t>
  </si>
  <si>
    <t>15/12/2004</t>
  </si>
  <si>
    <t>16/12/2004</t>
  </si>
  <si>
    <t>17/12/2004</t>
  </si>
  <si>
    <t>20/12/2004</t>
  </si>
  <si>
    <t>21/12/2004</t>
  </si>
  <si>
    <t>22/12/2004</t>
  </si>
  <si>
    <t>23/12/2004</t>
  </si>
  <si>
    <t>27/12/2004</t>
  </si>
  <si>
    <t>28/12/2004</t>
  </si>
  <si>
    <t>29/12/2004</t>
  </si>
  <si>
    <t>30/12/2004</t>
  </si>
  <si>
    <t>03/01/2005</t>
  </si>
  <si>
    <t>04/01/2005</t>
  </si>
  <si>
    <t>05/01/2005</t>
  </si>
  <si>
    <t>06/01/2005</t>
  </si>
  <si>
    <t>07/01/2005</t>
  </si>
  <si>
    <t>10/01/2005</t>
  </si>
  <si>
    <t>11/01/2005</t>
  </si>
  <si>
    <t>12/01/2005</t>
  </si>
  <si>
    <t>13/01/2005</t>
  </si>
  <si>
    <t>14/01/2005</t>
  </si>
  <si>
    <t>17/01/2005</t>
  </si>
  <si>
    <t>18/01/2005</t>
  </si>
  <si>
    <t>19/01/2005</t>
  </si>
  <si>
    <t>20/01/2005</t>
  </si>
  <si>
    <t>21/01/2005</t>
  </si>
  <si>
    <t>24/01/2005</t>
  </si>
  <si>
    <t>25/01/2005</t>
  </si>
  <si>
    <t>26/01/2005</t>
  </si>
  <si>
    <t>27/01/2005</t>
  </si>
  <si>
    <t>28/01/2005</t>
  </si>
  <si>
    <t>31/01/2005</t>
  </si>
  <si>
    <t>01/02/2005</t>
  </si>
  <si>
    <t>02/02/2005</t>
  </si>
  <si>
    <t>03/02/2005</t>
  </si>
  <si>
    <t>04/02/2005</t>
  </si>
  <si>
    <t>09/02/2005</t>
  </si>
  <si>
    <t>10/02/2005</t>
  </si>
  <si>
    <t>11/02/2005</t>
  </si>
  <si>
    <t>14/02/2005</t>
  </si>
  <si>
    <t>15/02/2005</t>
  </si>
  <si>
    <t>16/02/2005</t>
  </si>
  <si>
    <t>17/02/2005</t>
  </si>
  <si>
    <t>18/02/2005</t>
  </si>
  <si>
    <t>21/02/2005</t>
  </si>
  <si>
    <t>22/02/2005</t>
  </si>
  <si>
    <t>23/02/2005</t>
  </si>
  <si>
    <t>24/02/2005</t>
  </si>
  <si>
    <t>25/02/2005</t>
  </si>
  <si>
    <t>28/02/2005</t>
  </si>
  <si>
    <t>01/03/2005</t>
  </si>
  <si>
    <t>02/03/2005</t>
  </si>
  <si>
    <t>03/03/2005</t>
  </si>
  <si>
    <t>04/03/2005</t>
  </si>
  <si>
    <t>07/03/2005</t>
  </si>
  <si>
    <t>08/03/2005</t>
  </si>
  <si>
    <t>09/03/2005</t>
  </si>
  <si>
    <t>10/03/2005</t>
  </si>
  <si>
    <t>11/03/2005</t>
  </si>
  <si>
    <t>14/03/2005</t>
  </si>
  <si>
    <t>15/03/2005</t>
  </si>
  <si>
    <t>16/03/2005</t>
  </si>
  <si>
    <t>17/03/2005</t>
  </si>
  <si>
    <t>18/03/2005</t>
  </si>
  <si>
    <t>21/03/2005</t>
  </si>
  <si>
    <t>22/03/2005</t>
  </si>
  <si>
    <t>23/03/2005</t>
  </si>
  <si>
    <t>24/03/2005</t>
  </si>
  <si>
    <t>28/03/2005</t>
  </si>
  <si>
    <t>29/03/2005</t>
  </si>
  <si>
    <t>30/03/2005</t>
  </si>
  <si>
    <t>31/03/2005</t>
  </si>
  <si>
    <t>01/04/2005</t>
  </si>
  <si>
    <t>04/04/2005</t>
  </si>
  <si>
    <t>05/04/2005</t>
  </si>
  <si>
    <t>06/04/2005</t>
  </si>
  <si>
    <t>07/04/2005</t>
  </si>
  <si>
    <t>08/04/2005</t>
  </si>
  <si>
    <t>11/04/2005</t>
  </si>
  <si>
    <t>12/04/2005</t>
  </si>
  <si>
    <t>13/04/2005</t>
  </si>
  <si>
    <t>14/04/2005</t>
  </si>
  <si>
    <t>15/04/2005</t>
  </si>
  <si>
    <t>18/04/2005</t>
  </si>
  <si>
    <t>19/04/2005</t>
  </si>
  <si>
    <t>20/04/2005</t>
  </si>
  <si>
    <t>22/04/2005</t>
  </si>
  <si>
    <t>25/04/2005</t>
  </si>
  <si>
    <t>26/04/2005</t>
  </si>
  <si>
    <t>27/04/2005</t>
  </si>
  <si>
    <t>28/04/2005</t>
  </si>
  <si>
    <t>29/04/2005</t>
  </si>
  <si>
    <t>02/05/2005</t>
  </si>
  <si>
    <t>03/05/2005</t>
  </si>
  <si>
    <t>04/05/2005</t>
  </si>
  <si>
    <t>05/05/2005</t>
  </si>
  <si>
    <t>06/05/2005</t>
  </si>
  <si>
    <t>09/05/2005</t>
  </si>
  <si>
    <t>10/05/2005</t>
  </si>
  <si>
    <t>11/05/2005</t>
  </si>
  <si>
    <t>12/05/2005</t>
  </si>
  <si>
    <t>13/05/2005</t>
  </si>
  <si>
    <t>16/05/2005</t>
  </si>
  <si>
    <t>17/05/2005</t>
  </si>
  <si>
    <t>18/05/2005</t>
  </si>
  <si>
    <t>19/05/2005</t>
  </si>
  <si>
    <t>20/05/2005</t>
  </si>
  <si>
    <t>23/05/2005</t>
  </si>
  <si>
    <t>24/05/2005</t>
  </si>
  <si>
    <t>25/05/2005</t>
  </si>
  <si>
    <t>27/05/2005</t>
  </si>
  <si>
    <t>30/05/2005</t>
  </si>
  <si>
    <t>31/05/2005</t>
  </si>
  <si>
    <t>01/06/2005</t>
  </si>
  <si>
    <t>02/06/2005</t>
  </si>
  <si>
    <t>03/06/2005</t>
  </si>
  <si>
    <t>06/06/2005</t>
  </si>
  <si>
    <t>07/06/2005</t>
  </si>
  <si>
    <t>08/06/2005</t>
  </si>
  <si>
    <t>09/06/2005</t>
  </si>
  <si>
    <t>10/06/2005</t>
  </si>
  <si>
    <t>13/06/2005</t>
  </si>
  <si>
    <t>14/06/2005</t>
  </si>
  <si>
    <t>15/06/2005</t>
  </si>
  <si>
    <t>16/06/2005</t>
  </si>
  <si>
    <t>17/06/2005</t>
  </si>
  <si>
    <t>20/06/2005</t>
  </si>
  <si>
    <t>21/06/2005</t>
  </si>
  <si>
    <t>22/06/2005</t>
  </si>
  <si>
    <t>23/06/2005</t>
  </si>
  <si>
    <t>24/06/2005</t>
  </si>
  <si>
    <t>27/06/2005</t>
  </si>
  <si>
    <t>28/06/2005</t>
  </si>
  <si>
    <t>29/06/2005</t>
  </si>
  <si>
    <t>30/06/2005</t>
  </si>
  <si>
    <t>01/07/2005</t>
  </si>
  <si>
    <t>04/07/2005</t>
  </si>
  <si>
    <t>05/07/2005</t>
  </si>
  <si>
    <t>06/07/2005</t>
  </si>
  <si>
    <t>07/07/2005</t>
  </si>
  <si>
    <t>08/07/2005</t>
  </si>
  <si>
    <t>11/07/2005</t>
  </si>
  <si>
    <t>12/07/2005</t>
  </si>
  <si>
    <t>13/07/2005</t>
  </si>
  <si>
    <t>14/07/2005</t>
  </si>
  <si>
    <t>15/07/2005</t>
  </si>
  <si>
    <t>18/07/2005</t>
  </si>
  <si>
    <t>19/07/2005</t>
  </si>
  <si>
    <t>20/07/2005</t>
  </si>
  <si>
    <t>21/07/2005</t>
  </si>
  <si>
    <t>22/07/2005</t>
  </si>
  <si>
    <t>25/07/2005</t>
  </si>
  <si>
    <t>26/07/2005</t>
  </si>
  <si>
    <t>27/07/2005</t>
  </si>
  <si>
    <t>28/07/2005</t>
  </si>
  <si>
    <t>29/07/2005</t>
  </si>
  <si>
    <t>01/08/2005</t>
  </si>
  <si>
    <t>02/08/2005</t>
  </si>
  <si>
    <t>03/08/2005</t>
  </si>
  <si>
    <t>04/08/2005</t>
  </si>
  <si>
    <t>05/08/2005</t>
  </si>
  <si>
    <t>08/08/2005</t>
  </si>
  <si>
    <t>09/08/2005</t>
  </si>
  <si>
    <t>10/08/2005</t>
  </si>
  <si>
    <t>11/08/2005</t>
  </si>
  <si>
    <t>12/08/2005</t>
  </si>
  <si>
    <t>15/08/2005</t>
  </si>
  <si>
    <t>16/08/2005</t>
  </si>
  <si>
    <t>17/08/2005</t>
  </si>
  <si>
    <t>18/08/2005</t>
  </si>
  <si>
    <t>19/08/2005</t>
  </si>
  <si>
    <t>22/08/2005</t>
  </si>
  <si>
    <t>23/08/2005</t>
  </si>
  <si>
    <t>24/08/2005</t>
  </si>
  <si>
    <t>25/08/2005</t>
  </si>
  <si>
    <t>26/08/2005</t>
  </si>
  <si>
    <t>29/08/2005</t>
  </si>
  <si>
    <t>30/08/2005</t>
  </si>
  <si>
    <t>31/08/2005</t>
  </si>
  <si>
    <t>01/09/2005</t>
  </si>
  <si>
    <t>02/09/2005</t>
  </si>
  <si>
    <t>05/09/2005</t>
  </si>
  <si>
    <t>06/09/2005</t>
  </si>
  <si>
    <t>08/09/2005</t>
  </si>
  <si>
    <t>09/09/2005</t>
  </si>
  <si>
    <t>12/09/2005</t>
  </si>
  <si>
    <t>13/09/2005</t>
  </si>
  <si>
    <t>14/09/2005</t>
  </si>
  <si>
    <t>15/09/2005</t>
  </si>
  <si>
    <t>16/09/2005</t>
  </si>
  <si>
    <t>19/09/2005</t>
  </si>
  <si>
    <t>20/09/2005</t>
  </si>
  <si>
    <t>21/09/2005</t>
  </si>
  <si>
    <t>22/09/2005</t>
  </si>
  <si>
    <t>23/09/2005</t>
  </si>
  <si>
    <t>26/09/2005</t>
  </si>
  <si>
    <t>27/09/2005</t>
  </si>
  <si>
    <t>28/09/2005</t>
  </si>
  <si>
    <t>29/09/2005</t>
  </si>
  <si>
    <t>30/09/2005</t>
  </si>
  <si>
    <t>03/10/2005</t>
  </si>
  <si>
    <t>04/10/2005</t>
  </si>
  <si>
    <t>05/10/2005</t>
  </si>
  <si>
    <t>06/10/2005</t>
  </si>
  <si>
    <t>07/10/2005</t>
  </si>
  <si>
    <t>10/10/2005</t>
  </si>
  <si>
    <t>11/10/2005</t>
  </si>
  <si>
    <t>13/10/2005</t>
  </si>
  <si>
    <t>14/10/2005</t>
  </si>
  <si>
    <t>17/10/2005</t>
  </si>
  <si>
    <t>18/10/2005</t>
  </si>
  <si>
    <t>19/10/2005</t>
  </si>
  <si>
    <t>20/10/2005</t>
  </si>
  <si>
    <t>21/10/2005</t>
  </si>
  <si>
    <t>24/10/2005</t>
  </si>
  <si>
    <t>25/10/2005</t>
  </si>
  <si>
    <t>26/10/2005</t>
  </si>
  <si>
    <t>27/10/2005</t>
  </si>
  <si>
    <t>28/10/2005</t>
  </si>
  <si>
    <t>31/10/2005</t>
  </si>
  <si>
    <t>01/11/2005</t>
  </si>
  <si>
    <t>03/11/2005</t>
  </si>
  <si>
    <t>04/11/2005</t>
  </si>
  <si>
    <t>07/11/2005</t>
  </si>
  <si>
    <t>08/11/2005</t>
  </si>
  <si>
    <t>09/11/2005</t>
  </si>
  <si>
    <t>10/11/2005</t>
  </si>
  <si>
    <t>11/11/2005</t>
  </si>
  <si>
    <t>14/11/2005</t>
  </si>
  <si>
    <t>16/11/2005</t>
  </si>
  <si>
    <t>17/11/2005</t>
  </si>
  <si>
    <t>18/11/2005</t>
  </si>
  <si>
    <t>21/11/2005</t>
  </si>
  <si>
    <t>22/11/2005</t>
  </si>
  <si>
    <t>23/11/2005</t>
  </si>
  <si>
    <t>24/11/2005</t>
  </si>
  <si>
    <t>25/11/2005</t>
  </si>
  <si>
    <t>28/11/2005</t>
  </si>
  <si>
    <t>29/11/2005</t>
  </si>
  <si>
    <t>30/11/2005</t>
  </si>
  <si>
    <t>01/12/2005</t>
  </si>
  <si>
    <t>02/12/2005</t>
  </si>
  <si>
    <t>05/12/2005</t>
  </si>
  <si>
    <t>06/12/2005</t>
  </si>
  <si>
    <t>07/12/2005</t>
  </si>
  <si>
    <t>08/12/2005</t>
  </si>
  <si>
    <t>09/12/2005</t>
  </si>
  <si>
    <t>12/12/2005</t>
  </si>
  <si>
    <t>13/12/2005</t>
  </si>
  <si>
    <t>14/12/2005</t>
  </si>
  <si>
    <t>15/12/2005</t>
  </si>
  <si>
    <t>16/12/2005</t>
  </si>
  <si>
    <t>19/12/2005</t>
  </si>
  <si>
    <t>20/12/2005</t>
  </si>
  <si>
    <t>21/12/2005</t>
  </si>
  <si>
    <t>22/12/2005</t>
  </si>
  <si>
    <t>23/12/2005</t>
  </si>
  <si>
    <t>26/12/2005</t>
  </si>
  <si>
    <t>27/12/2005</t>
  </si>
  <si>
    <t>28/12/2005</t>
  </si>
  <si>
    <t>29/12/2005</t>
  </si>
  <si>
    <t>02/01/2006</t>
  </si>
  <si>
    <t>03/01/2006</t>
  </si>
  <si>
    <t>04/01/2006</t>
  </si>
  <si>
    <t>05/01/2006</t>
  </si>
  <si>
    <t>06/01/2006</t>
  </si>
  <si>
    <t>09/01/2006</t>
  </si>
  <si>
    <t>10/01/2006</t>
  </si>
  <si>
    <t>11/01/2006</t>
  </si>
  <si>
    <t>12/01/2006</t>
  </si>
  <si>
    <t>13/01/2006</t>
  </si>
  <si>
    <t>16/01/2006</t>
  </si>
  <si>
    <t>17/01/2006</t>
  </si>
  <si>
    <t>18/01/2006</t>
  </si>
  <si>
    <t>19/01/2006</t>
  </si>
  <si>
    <t>20/01/2006</t>
  </si>
  <si>
    <t>23/01/2006</t>
  </si>
  <si>
    <t>24/01/2006</t>
  </si>
  <si>
    <t>25/01/2006</t>
  </si>
  <si>
    <t>26/01/2006</t>
  </si>
  <si>
    <t>27/01/2006</t>
  </si>
  <si>
    <t>30/01/2006</t>
  </si>
  <si>
    <t>31/01/2006</t>
  </si>
  <si>
    <t>01/02/2006</t>
  </si>
  <si>
    <t>02/02/2006</t>
  </si>
  <si>
    <t>03/02/2006</t>
  </si>
  <si>
    <t>06/02/2006</t>
  </si>
  <si>
    <t>07/02/2006</t>
  </si>
  <si>
    <t>08/02/2006</t>
  </si>
  <si>
    <t>09/02/2006</t>
  </si>
  <si>
    <t>10/02/2006</t>
  </si>
  <si>
    <t>13/02/2006</t>
  </si>
  <si>
    <t>14/02/2006</t>
  </si>
  <si>
    <t>15/02/2006</t>
  </si>
  <si>
    <t>16/02/2006</t>
  </si>
  <si>
    <t>17/02/2006</t>
  </si>
  <si>
    <t>20/02/2006</t>
  </si>
  <si>
    <t>21/02/2006</t>
  </si>
  <si>
    <t>22/02/2006</t>
  </si>
  <si>
    <t>23/02/2006</t>
  </si>
  <si>
    <t>24/02/2006</t>
  </si>
  <si>
    <t>01/03/2006</t>
  </si>
  <si>
    <t>02/03/2006</t>
  </si>
  <si>
    <t>03/03/2006</t>
  </si>
  <si>
    <t>06/03/2006</t>
  </si>
  <si>
    <t>07/03/2006</t>
  </si>
  <si>
    <t>08/03/2006</t>
  </si>
  <si>
    <t>09/03/2006</t>
  </si>
  <si>
    <t>10/03/2006</t>
  </si>
  <si>
    <t>13/03/2006</t>
  </si>
  <si>
    <t>14/03/2006</t>
  </si>
  <si>
    <t>15/03/2006</t>
  </si>
  <si>
    <t>16/03/2006</t>
  </si>
  <si>
    <t>17/03/2006</t>
  </si>
  <si>
    <t>20/03/2006</t>
  </si>
  <si>
    <t>21/03/2006</t>
  </si>
  <si>
    <t>22/03/2006</t>
  </si>
  <si>
    <t>23/03/2006</t>
  </si>
  <si>
    <t>24/03/2006</t>
  </si>
  <si>
    <t>27/03/2006</t>
  </si>
  <si>
    <t>28/03/2006</t>
  </si>
  <si>
    <t>29/03/2006</t>
  </si>
  <si>
    <t>30/03/2006</t>
  </si>
  <si>
    <t>31/03/2006</t>
  </si>
  <si>
    <t>03/04/2006</t>
  </si>
  <si>
    <t>04/04/2006</t>
  </si>
  <si>
    <t>05/04/2006</t>
  </si>
  <si>
    <t>06/04/2006</t>
  </si>
  <si>
    <t>07/04/2006</t>
  </si>
  <si>
    <t>10/04/2006</t>
  </si>
  <si>
    <t>11/04/2006</t>
  </si>
  <si>
    <t>12/04/2006</t>
  </si>
  <si>
    <t>13/04/2006</t>
  </si>
  <si>
    <t>17/04/2006</t>
  </si>
  <si>
    <t>18/04/2006</t>
  </si>
  <si>
    <t>19/04/2006</t>
  </si>
  <si>
    <t>20/04/2006</t>
  </si>
  <si>
    <t>24/04/2006</t>
  </si>
  <si>
    <t>25/04/2006</t>
  </si>
  <si>
    <t>26/04/2006</t>
  </si>
  <si>
    <t>27/04/2006</t>
  </si>
  <si>
    <t>28/04/2006</t>
  </si>
  <si>
    <t>02/05/2006</t>
  </si>
  <si>
    <t>03/05/2006</t>
  </si>
  <si>
    <t>04/05/2006</t>
  </si>
  <si>
    <t>05/05/2006</t>
  </si>
  <si>
    <t>08/05/2006</t>
  </si>
  <si>
    <t>09/05/2006</t>
  </si>
  <si>
    <t>10/05/2006</t>
  </si>
  <si>
    <t>11/05/2006</t>
  </si>
  <si>
    <t>12/05/2006</t>
  </si>
  <si>
    <t>15/05/2006</t>
  </si>
  <si>
    <t>16/05/2006</t>
  </si>
  <si>
    <t>17/05/2006</t>
  </si>
  <si>
    <t>18/05/2006</t>
  </si>
  <si>
    <t>19/05/2006</t>
  </si>
  <si>
    <t>22/05/2006</t>
  </si>
  <si>
    <t>23/05/2006</t>
  </si>
  <si>
    <t>24/05/2006</t>
  </si>
  <si>
    <t>25/05/2006</t>
  </si>
  <si>
    <t>26/05/2006</t>
  </si>
  <si>
    <t>29/05/2006</t>
  </si>
  <si>
    <t>30/05/2006</t>
  </si>
  <si>
    <t>31/05/2006</t>
  </si>
  <si>
    <t>01/06/2006</t>
  </si>
  <si>
    <t>02/06/2006</t>
  </si>
  <si>
    <t>05/06/2006</t>
  </si>
  <si>
    <t>06/06/2006</t>
  </si>
  <si>
    <t>07/06/2006</t>
  </si>
  <si>
    <t>08/06/2006</t>
  </si>
  <si>
    <t>09/06/2006</t>
  </si>
  <si>
    <t>12/06/2006</t>
  </si>
  <si>
    <t>13/06/2006</t>
  </si>
  <si>
    <t>14/06/2006</t>
  </si>
  <si>
    <t>16/06/2006</t>
  </si>
  <si>
    <t>19/06/2006</t>
  </si>
  <si>
    <t>20/06/2006</t>
  </si>
  <si>
    <t>21/06/2006</t>
  </si>
  <si>
    <t>22/06/2006</t>
  </si>
  <si>
    <t>23/06/2006</t>
  </si>
  <si>
    <t>26/06/2006</t>
  </si>
  <si>
    <t>27/06/2006</t>
  </si>
  <si>
    <t>28/06/2006</t>
  </si>
  <si>
    <t>29/06/2006</t>
  </si>
  <si>
    <t>30/06/2006</t>
  </si>
  <si>
    <t>03/07/2006</t>
  </si>
  <si>
    <t>04/07/2006</t>
  </si>
  <si>
    <t>05/07/2006</t>
  </si>
  <si>
    <t>06/07/2006</t>
  </si>
  <si>
    <t>07/07/2006</t>
  </si>
  <si>
    <t>10/07/2006</t>
  </si>
  <si>
    <t>11/07/2006</t>
  </si>
  <si>
    <t>12/07/2006</t>
  </si>
  <si>
    <t>13/07/2006</t>
  </si>
  <si>
    <t>14/07/2006</t>
  </si>
  <si>
    <t>17/07/2006</t>
  </si>
  <si>
    <t>18/07/2006</t>
  </si>
  <si>
    <t>19/07/2006</t>
  </si>
  <si>
    <t>20/07/2006</t>
  </si>
  <si>
    <t>21/07/2006</t>
  </si>
  <si>
    <t>24/07/2006</t>
  </si>
  <si>
    <t>25/07/2006</t>
  </si>
  <si>
    <t>26/07/2006</t>
  </si>
  <si>
    <t>27/07/2006</t>
  </si>
  <si>
    <t>28/07/2006</t>
  </si>
  <si>
    <t>31/07/2006</t>
  </si>
  <si>
    <t>01/08/2006</t>
  </si>
  <si>
    <t>02/08/2006</t>
  </si>
  <si>
    <t>03/08/2006</t>
  </si>
  <si>
    <t>04/08/2006</t>
  </si>
  <si>
    <t>07/08/2006</t>
  </si>
  <si>
    <t>08/08/2006</t>
  </si>
  <si>
    <t>09/08/2006</t>
  </si>
  <si>
    <t>10/08/2006</t>
  </si>
  <si>
    <t>11/08/2006</t>
  </si>
  <si>
    <t>14/08/2006</t>
  </si>
  <si>
    <t>15/08/2006</t>
  </si>
  <si>
    <t>16/08/2006</t>
  </si>
  <si>
    <t>17/08/2006</t>
  </si>
  <si>
    <t>18/08/2006</t>
  </si>
  <si>
    <t>21/08/2006</t>
  </si>
  <si>
    <t>22/08/2006</t>
  </si>
  <si>
    <t>23/08/2006</t>
  </si>
  <si>
    <t>24/08/2006</t>
  </si>
  <si>
    <t>25/08/2006</t>
  </si>
  <si>
    <t>28/08/2006</t>
  </si>
  <si>
    <t>29/08/2006</t>
  </si>
  <si>
    <t>30/08/2006</t>
  </si>
  <si>
    <t>31/08/2006</t>
  </si>
  <si>
    <t>01/09/2006</t>
  </si>
  <si>
    <t>04/09/2006</t>
  </si>
  <si>
    <t>05/09/2006</t>
  </si>
  <si>
    <t>06/09/2006</t>
  </si>
  <si>
    <t>08/09/2006</t>
  </si>
  <si>
    <t>11/09/2006</t>
  </si>
  <si>
    <t>12/09/2006</t>
  </si>
  <si>
    <t>13/09/2006</t>
  </si>
  <si>
    <t>14/09/2006</t>
  </si>
  <si>
    <t>15/09/2006</t>
  </si>
  <si>
    <t>18/09/2006</t>
  </si>
  <si>
    <t>19/09/2006</t>
  </si>
  <si>
    <t>20/09/2006</t>
  </si>
  <si>
    <t>21/09/2006</t>
  </si>
  <si>
    <t>22/09/2006</t>
  </si>
  <si>
    <t>25/09/2006</t>
  </si>
  <si>
    <t>26/09/2006</t>
  </si>
  <si>
    <t>27/09/2006</t>
  </si>
  <si>
    <t>28/09/2006</t>
  </si>
  <si>
    <t>29/09/2006</t>
  </si>
  <si>
    <t>02/10/2006</t>
  </si>
  <si>
    <t>03/10/2006</t>
  </si>
  <si>
    <t>04/10/2006</t>
  </si>
  <si>
    <t>05/10/2006</t>
  </si>
  <si>
    <t>06/10/2006</t>
  </si>
  <si>
    <t>09/10/2006</t>
  </si>
  <si>
    <t>10/10/2006</t>
  </si>
  <si>
    <t>11/10/2006</t>
  </si>
  <si>
    <t>13/10/2006</t>
  </si>
  <si>
    <t>16/10/2006</t>
  </si>
  <si>
    <t>17/10/2006</t>
  </si>
  <si>
    <t>18/10/2006</t>
  </si>
  <si>
    <t>19/10/2006</t>
  </si>
  <si>
    <t>20/10/2006</t>
  </si>
  <si>
    <t>23/10/2006</t>
  </si>
  <si>
    <t>24/10/2006</t>
  </si>
  <si>
    <t>25/10/2006</t>
  </si>
  <si>
    <t>26/10/2006</t>
  </si>
  <si>
    <t>27/10/2006</t>
  </si>
  <si>
    <t>30/10/2006</t>
  </si>
  <si>
    <t>31/10/2006</t>
  </si>
  <si>
    <t>01/11/2006</t>
  </si>
  <si>
    <t>03/11/2006</t>
  </si>
  <si>
    <t>06/11/2006</t>
  </si>
  <si>
    <t>07/11/2006</t>
  </si>
  <si>
    <t>08/11/2006</t>
  </si>
  <si>
    <t>09/11/2006</t>
  </si>
  <si>
    <t>10/11/2006</t>
  </si>
  <si>
    <t>13/11/2006</t>
  </si>
  <si>
    <t>14/11/2006</t>
  </si>
  <si>
    <t>16/11/2006</t>
  </si>
  <si>
    <t>17/11/2006</t>
  </si>
  <si>
    <t>20/11/2006</t>
  </si>
  <si>
    <t>21/11/2006</t>
  </si>
  <si>
    <t>22/11/2006</t>
  </si>
  <si>
    <t>23/11/2006</t>
  </si>
  <si>
    <t>24/11/2006</t>
  </si>
  <si>
    <t>27/11/2006</t>
  </si>
  <si>
    <t>28/11/2006</t>
  </si>
  <si>
    <t>29/11/2006</t>
  </si>
  <si>
    <t>30/11/2006</t>
  </si>
  <si>
    <t>01/12/2006</t>
  </si>
  <si>
    <t>04/12/2006</t>
  </si>
  <si>
    <t>05/12/2006</t>
  </si>
  <si>
    <t>06/12/2006</t>
  </si>
  <si>
    <t>07/12/2006</t>
  </si>
  <si>
    <t>08/12/2006</t>
  </si>
  <si>
    <t>11/12/2006</t>
  </si>
  <si>
    <t>12/12/2006</t>
  </si>
  <si>
    <t>13/12/2006</t>
  </si>
  <si>
    <t>14/12/2006</t>
  </si>
  <si>
    <t>15/12/2006</t>
  </si>
  <si>
    <t>18/12/2006</t>
  </si>
  <si>
    <t>19/12/2006</t>
  </si>
  <si>
    <t>20/12/2006</t>
  </si>
  <si>
    <t>21/12/2006</t>
  </si>
  <si>
    <t>22/12/2006</t>
  </si>
  <si>
    <t>26/12/2006</t>
  </si>
  <si>
    <t>27/12/2006</t>
  </si>
  <si>
    <t>28/12/2006</t>
  </si>
  <si>
    <t>02/01/2007</t>
  </si>
  <si>
    <t>03/01/2007</t>
  </si>
  <si>
    <t>04/01/2007</t>
  </si>
  <si>
    <t>05/01/2007</t>
  </si>
  <si>
    <t>08/01/2007</t>
  </si>
  <si>
    <t>09/01/2007</t>
  </si>
  <si>
    <t>10/01/2007</t>
  </si>
  <si>
    <t>11/01/2007</t>
  </si>
  <si>
    <t>12/01/2007</t>
  </si>
  <si>
    <t>15/01/2007</t>
  </si>
  <si>
    <t>16/01/2007</t>
  </si>
  <si>
    <t>17/01/2007</t>
  </si>
  <si>
    <t>18/01/2007</t>
  </si>
  <si>
    <t>19/01/2007</t>
  </si>
  <si>
    <t>22/01/2007</t>
  </si>
  <si>
    <t>23/01/2007</t>
  </si>
  <si>
    <t>24/01/2007</t>
  </si>
  <si>
    <t>25/01/2007</t>
  </si>
  <si>
    <t>26/01/2007</t>
  </si>
  <si>
    <t>29/01/2007</t>
  </si>
  <si>
    <t>30/01/2007</t>
  </si>
  <si>
    <t>31/01/2007</t>
  </si>
  <si>
    <t>01/02/2007</t>
  </si>
  <si>
    <t>02/02/2007</t>
  </si>
  <si>
    <t>05/02/2007</t>
  </si>
  <si>
    <t>06/02/2007</t>
  </si>
  <si>
    <t>07/02/2007</t>
  </si>
  <si>
    <t>08/02/2007</t>
  </si>
  <si>
    <t>09/02/2007</t>
  </si>
  <si>
    <t>12/02/2007</t>
  </si>
  <si>
    <t>13/02/2007</t>
  </si>
  <si>
    <t>14/02/2007</t>
  </si>
  <si>
    <t>15/02/2007</t>
  </si>
  <si>
    <t>16/02/2007</t>
  </si>
  <si>
    <t>21/02/2007</t>
  </si>
  <si>
    <t>22/02/2007</t>
  </si>
  <si>
    <t>23/02/2007</t>
  </si>
  <si>
    <t>26/02/2007</t>
  </si>
  <si>
    <t>27/02/2007</t>
  </si>
  <si>
    <t>28/02/2007</t>
  </si>
  <si>
    <t>01/03/2007</t>
  </si>
  <si>
    <t>02/03/2007</t>
  </si>
  <si>
    <t>05/03/2007</t>
  </si>
  <si>
    <t>06/03/2007</t>
  </si>
  <si>
    <t>07/03/2007</t>
  </si>
  <si>
    <t>08/03/2007</t>
  </si>
  <si>
    <t>09/03/2007</t>
  </si>
  <si>
    <t>12/03/2007</t>
  </si>
  <si>
    <t>13/03/2007</t>
  </si>
  <si>
    <t>14/03/2007</t>
  </si>
  <si>
    <t>15/03/2007</t>
  </si>
  <si>
    <t>16/03/2007</t>
  </si>
  <si>
    <t>19/03/2007</t>
  </si>
  <si>
    <t>20/03/2007</t>
  </si>
  <si>
    <t>21/03/2007</t>
  </si>
  <si>
    <t>22/03/2007</t>
  </si>
  <si>
    <t>23/03/2007</t>
  </si>
  <si>
    <t>26/03/2007</t>
  </si>
  <si>
    <t>27/03/2007</t>
  </si>
  <si>
    <t>28/03/2007</t>
  </si>
  <si>
    <t>29/03/2007</t>
  </si>
  <si>
    <t>30/03/2007</t>
  </si>
  <si>
    <t>02/04/2007</t>
  </si>
  <si>
    <t>03/04/2007</t>
  </si>
  <si>
    <t>04/04/2007</t>
  </si>
  <si>
    <t>05/04/2007</t>
  </si>
  <si>
    <t>09/04/2007</t>
  </si>
  <si>
    <t>10/04/2007</t>
  </si>
  <si>
    <t>11/04/2007</t>
  </si>
  <si>
    <t>12/04/2007</t>
  </si>
  <si>
    <t>13/04/2007</t>
  </si>
  <si>
    <t>16/04/2007</t>
  </si>
  <si>
    <t>17/04/2007</t>
  </si>
  <si>
    <t>18/04/2007</t>
  </si>
  <si>
    <t>19/04/2007</t>
  </si>
  <si>
    <t>20/04/2007</t>
  </si>
  <si>
    <t>23/04/2007</t>
  </si>
  <si>
    <t>24/04/2007</t>
  </si>
  <si>
    <t>25/04/2007</t>
  </si>
  <si>
    <t>26/04/2007</t>
  </si>
  <si>
    <t>27/04/2007</t>
  </si>
  <si>
    <t>30/04/2007</t>
  </si>
  <si>
    <t>02/05/2007</t>
  </si>
  <si>
    <t>03/05/2007</t>
  </si>
  <si>
    <t>04/05/2007</t>
  </si>
  <si>
    <t>07/05/2007</t>
  </si>
  <si>
    <t>08/05/2007</t>
  </si>
  <si>
    <t>09/05/2007</t>
  </si>
  <si>
    <t>10/05/2007</t>
  </si>
  <si>
    <t>11/05/2007</t>
  </si>
  <si>
    <t>14/05/2007</t>
  </si>
  <si>
    <t>15/05/2007</t>
  </si>
  <si>
    <t>16/05/2007</t>
  </si>
  <si>
    <t>17/05/2007</t>
  </si>
  <si>
    <t>18/05/2007</t>
  </si>
  <si>
    <t>21/05/2007</t>
  </si>
  <si>
    <t>22/05/2007</t>
  </si>
  <si>
    <t>23/05/2007</t>
  </si>
  <si>
    <t>24/05/2007</t>
  </si>
  <si>
    <t>25/05/2007</t>
  </si>
  <si>
    <t>28/05/2007</t>
  </si>
  <si>
    <t>29/05/2007</t>
  </si>
  <si>
    <t>30/05/2007</t>
  </si>
  <si>
    <t>31/05/2007</t>
  </si>
  <si>
    <t>01/06/2007</t>
  </si>
  <si>
    <t>04/06/2007</t>
  </si>
  <si>
    <t>05/06/2007</t>
  </si>
  <si>
    <t>06/06/2007</t>
  </si>
  <si>
    <t>08/06/2007</t>
  </si>
  <si>
    <t>11/06/2007</t>
  </si>
  <si>
    <t>12/06/2007</t>
  </si>
  <si>
    <t>13/06/2007</t>
  </si>
  <si>
    <t>14/06/2007</t>
  </si>
  <si>
    <t>15/06/2007</t>
  </si>
  <si>
    <t>18/06/2007</t>
  </si>
  <si>
    <t>19/06/2007</t>
  </si>
  <si>
    <t>20/06/2007</t>
  </si>
  <si>
    <t>21/06/2007</t>
  </si>
  <si>
    <t>22/06/2007</t>
  </si>
  <si>
    <t>25/06/2007</t>
  </si>
  <si>
    <t>26/06/2007</t>
  </si>
  <si>
    <t>27/06/2007</t>
  </si>
  <si>
    <t>28/06/2007</t>
  </si>
  <si>
    <t>29/06/2007</t>
  </si>
  <si>
    <t>02/07/2007</t>
  </si>
  <si>
    <t>03/07/2007</t>
  </si>
  <si>
    <t>04/07/2007</t>
  </si>
  <si>
    <t>05/07/2007</t>
  </si>
  <si>
    <t>06/07/2007</t>
  </si>
  <si>
    <t>10/07/2007</t>
  </si>
  <si>
    <t>11/07/2007</t>
  </si>
  <si>
    <t>12/07/2007</t>
  </si>
  <si>
    <t>13/07/2007</t>
  </si>
  <si>
    <t>16/07/2007</t>
  </si>
  <si>
    <t>17/07/2007</t>
  </si>
  <si>
    <t>18/07/2007</t>
  </si>
  <si>
    <t>19/07/2007</t>
  </si>
  <si>
    <t>20/07/2007</t>
  </si>
  <si>
    <t>23/07/2007</t>
  </si>
  <si>
    <t>24/07/2007</t>
  </si>
  <si>
    <t>25/07/2007</t>
  </si>
  <si>
    <t>26/07/2007</t>
  </si>
  <si>
    <t>27/07/2007</t>
  </si>
  <si>
    <t>30/07/2007</t>
  </si>
  <si>
    <t>31/07/2007</t>
  </si>
  <si>
    <t>01/08/2007</t>
  </si>
  <si>
    <t>02/08/2007</t>
  </si>
  <si>
    <t>03/08/2007</t>
  </si>
  <si>
    <t>06/08/2007</t>
  </si>
  <si>
    <t>07/08/2007</t>
  </si>
  <si>
    <t>08/08/2007</t>
  </si>
  <si>
    <t>09/08/2007</t>
  </si>
  <si>
    <t>10/08/2007</t>
  </si>
  <si>
    <t>13/08/2007</t>
  </si>
  <si>
    <t>14/08/2007</t>
  </si>
  <si>
    <t>15/08/2007</t>
  </si>
  <si>
    <t>16/08/2007</t>
  </si>
  <si>
    <t>17/08/2007</t>
  </si>
  <si>
    <t>20/08/2007</t>
  </si>
  <si>
    <t>21/08/2007</t>
  </si>
  <si>
    <t>22/08/2007</t>
  </si>
  <si>
    <t>23/08/2007</t>
  </si>
  <si>
    <t>24/08/2007</t>
  </si>
  <si>
    <t>27/08/2007</t>
  </si>
  <si>
    <t>28/08/2007</t>
  </si>
  <si>
    <t>29/08/2007</t>
  </si>
  <si>
    <t>30/08/2007</t>
  </si>
  <si>
    <t>31/08/2007</t>
  </si>
  <si>
    <t>03/09/2007</t>
  </si>
  <si>
    <t>04/09/2007</t>
  </si>
  <si>
    <t>05/09/2007</t>
  </si>
  <si>
    <t>06/09/2007</t>
  </si>
  <si>
    <t>10/09/2007</t>
  </si>
  <si>
    <t>11/09/2007</t>
  </si>
  <si>
    <t>12/09/2007</t>
  </si>
  <si>
    <t>13/09/2007</t>
  </si>
  <si>
    <t>14/09/2007</t>
  </si>
  <si>
    <t>17/09/2007</t>
  </si>
  <si>
    <t>18/09/2007</t>
  </si>
  <si>
    <t>19/09/2007</t>
  </si>
  <si>
    <t>20/09/2007</t>
  </si>
  <si>
    <t>21/09/2007</t>
  </si>
  <si>
    <t>24/09/2007</t>
  </si>
  <si>
    <t>25/09/2007</t>
  </si>
  <si>
    <t>26/09/2007</t>
  </si>
  <si>
    <t>27/09/2007</t>
  </si>
  <si>
    <t>28/09/2007</t>
  </si>
  <si>
    <t>01/10/2007</t>
  </si>
  <si>
    <t>02/10/2007</t>
  </si>
  <si>
    <t>03/10/2007</t>
  </si>
  <si>
    <t>04/10/2007</t>
  </si>
  <si>
    <t>05/10/2007</t>
  </si>
  <si>
    <t>08/10/2007</t>
  </si>
  <si>
    <t>09/10/2007</t>
  </si>
  <si>
    <t>10/10/2007</t>
  </si>
  <si>
    <t>11/10/2007</t>
  </si>
  <si>
    <t>15/10/2007</t>
  </si>
  <si>
    <t>16/10/2007</t>
  </si>
  <si>
    <t>17/10/2007</t>
  </si>
  <si>
    <t>18/10/2007</t>
  </si>
  <si>
    <t>19/10/2007</t>
  </si>
  <si>
    <t>22/10/2007</t>
  </si>
  <si>
    <t>23/10/2007</t>
  </si>
  <si>
    <t>24/10/2007</t>
  </si>
  <si>
    <t>25/10/2007</t>
  </si>
  <si>
    <t>26/10/2007</t>
  </si>
  <si>
    <t>29/10/2007</t>
  </si>
  <si>
    <t>30/10/2007</t>
  </si>
  <si>
    <t>31/10/2007</t>
  </si>
  <si>
    <t>01/11/2007</t>
  </si>
  <si>
    <t>05/11/2007</t>
  </si>
  <si>
    <t>06/11/2007</t>
  </si>
  <si>
    <t>07/11/2007</t>
  </si>
  <si>
    <t>08/11/2007</t>
  </si>
  <si>
    <t>09/11/2007</t>
  </si>
  <si>
    <t>12/11/2007</t>
  </si>
  <si>
    <t>13/11/2007</t>
  </si>
  <si>
    <t>14/11/2007</t>
  </si>
  <si>
    <t>16/11/2007</t>
  </si>
  <si>
    <t>19/11/2007</t>
  </si>
  <si>
    <t>20/11/2007</t>
  </si>
  <si>
    <t>21/11/2007</t>
  </si>
  <si>
    <t>22/11/2007</t>
  </si>
  <si>
    <t>23/11/2007</t>
  </si>
  <si>
    <t>26/11/2007</t>
  </si>
  <si>
    <t>27/11/2007</t>
  </si>
  <si>
    <t>28/11/2007</t>
  </si>
  <si>
    <t>29/11/2007</t>
  </si>
  <si>
    <t>30/11/2007</t>
  </si>
  <si>
    <t>03/12/2007</t>
  </si>
  <si>
    <t>04/12/2007</t>
  </si>
  <si>
    <t>05/12/2007</t>
  </si>
  <si>
    <t>06/12/2007</t>
  </si>
  <si>
    <t>07/12/2007</t>
  </si>
  <si>
    <t>10/12/2007</t>
  </si>
  <si>
    <t>11/12/2007</t>
  </si>
  <si>
    <t>12/12/2007</t>
  </si>
  <si>
    <t>13/12/2007</t>
  </si>
  <si>
    <t>14/12/2007</t>
  </si>
  <si>
    <t>17/12/2007</t>
  </si>
  <si>
    <t>18/12/2007</t>
  </si>
  <si>
    <t>19/12/2007</t>
  </si>
  <si>
    <t>20/12/2007</t>
  </si>
  <si>
    <t>21/12/2007</t>
  </si>
  <si>
    <t>26/12/2007</t>
  </si>
  <si>
    <t>27/12/2007</t>
  </si>
  <si>
    <t>28/12/2007</t>
  </si>
  <si>
    <t>02/01/2008</t>
  </si>
  <si>
    <t>03/01/2008</t>
  </si>
  <si>
    <t>04/01/2008</t>
  </si>
  <si>
    <t>07/01/2008</t>
  </si>
  <si>
    <t>08/01/2008</t>
  </si>
  <si>
    <t>09/01/2008</t>
  </si>
  <si>
    <t>10/01/2008</t>
  </si>
  <si>
    <t>11/01/2008</t>
  </si>
  <si>
    <t>14/01/2008</t>
  </si>
  <si>
    <t>15/01/2008</t>
  </si>
  <si>
    <t>16/01/2008</t>
  </si>
  <si>
    <t>17/01/2008</t>
  </si>
  <si>
    <t>18/01/2008</t>
  </si>
  <si>
    <t>21/01/2008</t>
  </si>
  <si>
    <t>22/01/2008</t>
  </si>
  <si>
    <t>23/01/2008</t>
  </si>
  <si>
    <t>24/01/2008</t>
  </si>
  <si>
    <t>25/01/2008</t>
  </si>
  <si>
    <t>28/01/2008</t>
  </si>
  <si>
    <t>29/01/2008</t>
  </si>
  <si>
    <t>30/01/2008</t>
  </si>
  <si>
    <t>31/01/2008</t>
  </si>
  <si>
    <t>01/02/2008</t>
  </si>
  <si>
    <t>06/02/2008</t>
  </si>
  <si>
    <t>07/02/2008</t>
  </si>
  <si>
    <t>08/02/2008</t>
  </si>
  <si>
    <t>11/02/2008</t>
  </si>
  <si>
    <t>12/02/2008</t>
  </si>
  <si>
    <t>13/02/2008</t>
  </si>
  <si>
    <t>14/02/2008</t>
  </si>
  <si>
    <t>15/02/2008</t>
  </si>
  <si>
    <t>18/02/2008</t>
  </si>
  <si>
    <t>19/02/2008</t>
  </si>
  <si>
    <t>20/02/2008</t>
  </si>
  <si>
    <t>21/02/2008</t>
  </si>
  <si>
    <t>22/02/2008</t>
  </si>
  <si>
    <t>25/02/2008</t>
  </si>
  <si>
    <t>26/02/2008</t>
  </si>
  <si>
    <t>27/02/2008</t>
  </si>
  <si>
    <t>28/02/2008</t>
  </si>
  <si>
    <t>29/02/2008</t>
  </si>
  <si>
    <t>03/03/2008</t>
  </si>
  <si>
    <t>04/03/2008</t>
  </si>
  <si>
    <t>05/03/2008</t>
  </si>
  <si>
    <t>06/03/2008</t>
  </si>
  <si>
    <t>07/03/2008</t>
  </si>
  <si>
    <t>10/03/2008</t>
  </si>
  <si>
    <t>11/03/2008</t>
  </si>
  <si>
    <t>12/03/2008</t>
  </si>
  <si>
    <t>13/03/2008</t>
  </si>
  <si>
    <t>14/03/2008</t>
  </si>
  <si>
    <t>17/03/2008</t>
  </si>
  <si>
    <t>18/03/2008</t>
  </si>
  <si>
    <t>19/03/2008</t>
  </si>
  <si>
    <t>20/03/2008</t>
  </si>
  <si>
    <t>24/03/2008</t>
  </si>
  <si>
    <t>25/03/2008</t>
  </si>
  <si>
    <t>26/03/2008</t>
  </si>
  <si>
    <t>27/03/2008</t>
  </si>
  <si>
    <t>28/03/2008</t>
  </si>
  <si>
    <t>31/03/2008</t>
  </si>
  <si>
    <t>01/04/2008</t>
  </si>
  <si>
    <t>02/04/2008</t>
  </si>
  <si>
    <t>03/04/2008</t>
  </si>
  <si>
    <t>04/04/2008</t>
  </si>
  <si>
    <t>07/04/2008</t>
  </si>
  <si>
    <t>08/04/2008</t>
  </si>
  <si>
    <t>09/04/2008</t>
  </si>
  <si>
    <t>10/04/2008</t>
  </si>
  <si>
    <t>11/04/2008</t>
  </si>
  <si>
    <t>14/04/2008</t>
  </si>
  <si>
    <t>15/04/2008</t>
  </si>
  <si>
    <t>16/04/2008</t>
  </si>
  <si>
    <t>17/04/2008</t>
  </si>
  <si>
    <t>18/04/2008</t>
  </si>
  <si>
    <t>22/04/2008</t>
  </si>
  <si>
    <t>23/04/2008</t>
  </si>
  <si>
    <t>24/04/2008</t>
  </si>
  <si>
    <t>25/04/2008</t>
  </si>
  <si>
    <t>28/04/2008</t>
  </si>
  <si>
    <t>29/04/2008</t>
  </si>
  <si>
    <t>30/04/2008</t>
  </si>
  <si>
    <t>02/05/2008</t>
  </si>
  <si>
    <t>05/05/2008</t>
  </si>
  <si>
    <t>06/05/2008</t>
  </si>
  <si>
    <t>07/05/2008</t>
  </si>
  <si>
    <t>08/05/2008</t>
  </si>
  <si>
    <t>09/05/2008</t>
  </si>
  <si>
    <t>12/05/2008</t>
  </si>
  <si>
    <t>13/05/2008</t>
  </si>
  <si>
    <t>14/05/2008</t>
  </si>
  <si>
    <t>15/05/2008</t>
  </si>
  <si>
    <t>16/05/2008</t>
  </si>
  <si>
    <t>19/05/2008</t>
  </si>
  <si>
    <t>20/05/2008</t>
  </si>
  <si>
    <t>21/05/2008</t>
  </si>
  <si>
    <t>23/05/2008</t>
  </si>
  <si>
    <t>26/05/2008</t>
  </si>
  <si>
    <t>27/05/2008</t>
  </si>
  <si>
    <t>28/05/2008</t>
  </si>
  <si>
    <t>29/05/2008</t>
  </si>
  <si>
    <t>30/05/2008</t>
  </si>
  <si>
    <t>02/06/2008</t>
  </si>
  <si>
    <t>03/06/2008</t>
  </si>
  <si>
    <t>04/06/2008</t>
  </si>
  <si>
    <t>05/06/2008</t>
  </si>
  <si>
    <t>06/06/2008</t>
  </si>
  <si>
    <t>09/06/2008</t>
  </si>
  <si>
    <t>10/06/2008</t>
  </si>
  <si>
    <t>11/06/2008</t>
  </si>
  <si>
    <t>12/06/2008</t>
  </si>
  <si>
    <t>13/06/2008</t>
  </si>
  <si>
    <t>16/06/2008</t>
  </si>
  <si>
    <t>17/06/2008</t>
  </si>
  <si>
    <t>18/06/2008</t>
  </si>
  <si>
    <t>19/06/2008</t>
  </si>
  <si>
    <t>20/06/2008</t>
  </si>
  <si>
    <t>23/06/2008</t>
  </si>
  <si>
    <t>24/06/2008</t>
  </si>
  <si>
    <t>25/06/2008</t>
  </si>
  <si>
    <t>26/06/2008</t>
  </si>
  <si>
    <t>27/06/2008</t>
  </si>
  <si>
    <t>30/06/2008</t>
  </si>
  <si>
    <t>01/07/2008</t>
  </si>
  <si>
    <t>02/07/2008</t>
  </si>
  <si>
    <t>03/07/2008</t>
  </si>
  <si>
    <t>04/07/2008</t>
  </si>
  <si>
    <t>07/07/2008</t>
  </si>
  <si>
    <t>08/07/2008</t>
  </si>
  <si>
    <t>10/07/2008</t>
  </si>
  <si>
    <t>11/07/2008</t>
  </si>
  <si>
    <t>14/07/2008</t>
  </si>
  <si>
    <t>15/07/2008</t>
  </si>
  <si>
    <t>16/07/2008</t>
  </si>
  <si>
    <t>17/07/2008</t>
  </si>
  <si>
    <t>18/07/2008</t>
  </si>
  <si>
    <t>21/07/2008</t>
  </si>
  <si>
    <t>22/07/2008</t>
  </si>
  <si>
    <t>23/07/2008</t>
  </si>
  <si>
    <t>24/07/2008</t>
  </si>
  <si>
    <t>25/07/2008</t>
  </si>
  <si>
    <t>28/07/2008</t>
  </si>
  <si>
    <t>29/07/2008</t>
  </si>
  <si>
    <t>30/07/2008</t>
  </si>
  <si>
    <t>31/07/2008</t>
  </si>
  <si>
    <t>01/08/2008</t>
  </si>
  <si>
    <t>04/08/2008</t>
  </si>
  <si>
    <t>05/08/2008</t>
  </si>
  <si>
    <t>06/08/2008</t>
  </si>
  <si>
    <t>07/08/2008</t>
  </si>
  <si>
    <t>08/08/2008</t>
  </si>
  <si>
    <t>11/08/2008</t>
  </si>
  <si>
    <t>12/08/2008</t>
  </si>
  <si>
    <t>13/08/2008</t>
  </si>
  <si>
    <t>14/08/2008</t>
  </si>
  <si>
    <t>15/08/2008</t>
  </si>
  <si>
    <t>18/08/2008</t>
  </si>
  <si>
    <t>19/08/2008</t>
  </si>
  <si>
    <t>20/08/2008</t>
  </si>
  <si>
    <t>21/08/2008</t>
  </si>
  <si>
    <t>22/08/2008</t>
  </si>
  <si>
    <t>25/08/2008</t>
  </si>
  <si>
    <t>26/08/2008</t>
  </si>
  <si>
    <t>27/08/2008</t>
  </si>
  <si>
    <t>28/08/2008</t>
  </si>
  <si>
    <t>29/08/2008</t>
  </si>
  <si>
    <t>01/09/2008</t>
  </si>
  <si>
    <t>02/09/2008</t>
  </si>
  <si>
    <t>03/09/2008</t>
  </si>
  <si>
    <t>04/09/2008</t>
  </si>
  <si>
    <t>05/09/2008</t>
  </si>
  <si>
    <t>08/09/2008</t>
  </si>
  <si>
    <t>09/09/2008</t>
  </si>
  <si>
    <t>10/09/2008</t>
  </si>
  <si>
    <t>11/09/2008</t>
  </si>
  <si>
    <t>12/09/2008</t>
  </si>
  <si>
    <t>15/09/2008</t>
  </si>
  <si>
    <t>16/09/2008</t>
  </si>
  <si>
    <t>17/09/2008</t>
  </si>
  <si>
    <t>18/09/2008</t>
  </si>
  <si>
    <t>19/09/2008</t>
  </si>
  <si>
    <t>22/09/2008</t>
  </si>
  <si>
    <t>23/09/2008</t>
  </si>
  <si>
    <t>24/09/2008</t>
  </si>
  <si>
    <t>25/09/2008</t>
  </si>
  <si>
    <t>26/09/2008</t>
  </si>
  <si>
    <t>29/09/2008</t>
  </si>
  <si>
    <t>30/09/2008</t>
  </si>
  <si>
    <t>01/10/2008</t>
  </si>
  <si>
    <t>02/10/2008</t>
  </si>
  <si>
    <t>03/10/2008</t>
  </si>
  <si>
    <t>06/10/2008</t>
  </si>
  <si>
    <t>07/10/2008</t>
  </si>
  <si>
    <t>08/10/2008</t>
  </si>
  <si>
    <t>09/10/2008</t>
  </si>
  <si>
    <t>10/10/2008</t>
  </si>
  <si>
    <t>13/10/2008</t>
  </si>
  <si>
    <t>14/10/2008</t>
  </si>
  <si>
    <t>15/10/2008</t>
  </si>
  <si>
    <t>16/10/2008</t>
  </si>
  <si>
    <t>17/10/2008</t>
  </si>
  <si>
    <t>20/10/2008</t>
  </si>
  <si>
    <t>21/10/2008</t>
  </si>
  <si>
    <t>22/10/2008</t>
  </si>
  <si>
    <t>23/10/2008</t>
  </si>
  <si>
    <t>24/10/2008</t>
  </si>
  <si>
    <t>27/10/2008</t>
  </si>
  <si>
    <t>28/10/2008</t>
  </si>
  <si>
    <t>29/10/2008</t>
  </si>
  <si>
    <t>30/10/2008</t>
  </si>
  <si>
    <t>31/10/2008</t>
  </si>
  <si>
    <t>03/11/2008</t>
  </si>
  <si>
    <t>04/11/2008</t>
  </si>
  <si>
    <t>05/11/2008</t>
  </si>
  <si>
    <t>06/11/2008</t>
  </si>
  <si>
    <t>07/11/2008</t>
  </si>
  <si>
    <t>10/11/2008</t>
  </si>
  <si>
    <t>11/11/2008</t>
  </si>
  <si>
    <t>12/11/2008</t>
  </si>
  <si>
    <t>13/11/2008</t>
  </si>
  <si>
    <t>14/11/2008</t>
  </si>
  <si>
    <t>17/11/2008</t>
  </si>
  <si>
    <t>18/11/2008</t>
  </si>
  <si>
    <t>19/11/2008</t>
  </si>
  <si>
    <t>20/11/2008</t>
  </si>
  <si>
    <t>21/11/2008</t>
  </si>
  <si>
    <t>24/11/2008</t>
  </si>
  <si>
    <t>25/11/2008</t>
  </si>
  <si>
    <t>26/11/2008</t>
  </si>
  <si>
    <t>27/11/2008</t>
  </si>
  <si>
    <t>28/11/2008</t>
  </si>
  <si>
    <t>01/12/2008</t>
  </si>
  <si>
    <t>02/12/2008</t>
  </si>
  <si>
    <t>03/12/2008</t>
  </si>
  <si>
    <t>04/12/2008</t>
  </si>
  <si>
    <t>05/12/2008</t>
  </si>
  <si>
    <t>08/12/2008</t>
  </si>
  <si>
    <t>09/12/2008</t>
  </si>
  <si>
    <t>10/12/2008</t>
  </si>
  <si>
    <t>11/12/2008</t>
  </si>
  <si>
    <t>12/12/2008</t>
  </si>
  <si>
    <t>15/12/2008</t>
  </si>
  <si>
    <t>16/12/2008</t>
  </si>
  <si>
    <t>17/12/2008</t>
  </si>
  <si>
    <t>18/12/2008</t>
  </si>
  <si>
    <t>19/12/2008</t>
  </si>
  <si>
    <t>22/12/2008</t>
  </si>
  <si>
    <t>23/12/2008</t>
  </si>
  <si>
    <t>26/12/2008</t>
  </si>
  <si>
    <t>29/12/2008</t>
  </si>
  <si>
    <t>30/12/2008</t>
  </si>
  <si>
    <t>02/01/2009</t>
  </si>
  <si>
    <t>06/01/2009</t>
  </si>
  <si>
    <t>07/01/2009</t>
  </si>
  <si>
    <t>08/01/2009</t>
  </si>
  <si>
    <t>09/01/2009</t>
  </si>
  <si>
    <t>12/01/2009</t>
  </si>
  <si>
    <t>13/01/2009</t>
  </si>
  <si>
    <t>14/01/2009</t>
  </si>
  <si>
    <t>15/01/2009</t>
  </si>
  <si>
    <t>16/01/2009</t>
  </si>
  <si>
    <t>19/01/2009</t>
  </si>
  <si>
    <t>20/01/2009</t>
  </si>
  <si>
    <t>21/01/2009</t>
  </si>
  <si>
    <t>22/01/2009</t>
  </si>
  <si>
    <t>23/01/2009</t>
  </si>
  <si>
    <t>26/01/2009</t>
  </si>
  <si>
    <t>27/01/2009</t>
  </si>
  <si>
    <t>28/01/2009</t>
  </si>
  <si>
    <t>29/01/2009</t>
  </si>
  <si>
    <t>30/01/2009</t>
  </si>
  <si>
    <t>03/02/2009</t>
  </si>
  <si>
    <t>04/02/2009</t>
  </si>
  <si>
    <t>05/02/2009</t>
  </si>
  <si>
    <t>06/02/2009</t>
  </si>
  <si>
    <t>09/02/2009</t>
  </si>
  <si>
    <t>10/02/2009</t>
  </si>
  <si>
    <t>11/02/2009</t>
  </si>
  <si>
    <t>12/02/2009</t>
  </si>
  <si>
    <t>13/02/2009</t>
  </si>
  <si>
    <t>16/02/2009</t>
  </si>
  <si>
    <t>17/02/2009</t>
  </si>
  <si>
    <t>18/02/2009</t>
  </si>
  <si>
    <t>19/02/2009</t>
  </si>
  <si>
    <t>20/02/2009</t>
  </si>
  <si>
    <t>25/02/2009</t>
  </si>
  <si>
    <t>26/02/2009</t>
  </si>
  <si>
    <t>27/02/2009</t>
  </si>
  <si>
    <t>02/03/2009</t>
  </si>
  <si>
    <t>03/03/2009</t>
  </si>
  <si>
    <t>04/03/2009</t>
  </si>
  <si>
    <t>05/03/2009</t>
  </si>
  <si>
    <t>06/03/2009</t>
  </si>
  <si>
    <t>09/03/2009</t>
  </si>
  <si>
    <t>11/03/2009</t>
  </si>
  <si>
    <t>12/03/2009</t>
  </si>
  <si>
    <t>13/03/2009</t>
  </si>
  <si>
    <t>16/03/2009</t>
  </si>
  <si>
    <t>17/03/2009</t>
  </si>
  <si>
    <t>18/03/2009</t>
  </si>
  <si>
    <t>19/03/2009</t>
  </si>
  <si>
    <t>20/03/2009</t>
  </si>
  <si>
    <t>23/03/2009</t>
  </si>
  <si>
    <t>24/03/2009</t>
  </si>
  <si>
    <t>25/03/2009</t>
  </si>
  <si>
    <t>26/03/2009</t>
  </si>
  <si>
    <t>27/03/2009</t>
  </si>
  <si>
    <t>30/03/2009</t>
  </si>
  <si>
    <t>31/03/2009</t>
  </si>
  <si>
    <t>01/04/2009</t>
  </si>
  <si>
    <t>02/04/2009</t>
  </si>
  <si>
    <t>03/04/2009</t>
  </si>
  <si>
    <t>06/04/2009</t>
  </si>
  <si>
    <t>07/04/2009</t>
  </si>
  <si>
    <t>08/04/2009</t>
  </si>
  <si>
    <t>09/04/2009</t>
  </si>
  <si>
    <t>13/04/2009</t>
  </si>
  <si>
    <t>14/04/2009</t>
  </si>
  <si>
    <t>15/04/2009</t>
  </si>
  <si>
    <t>16/04/2009</t>
  </si>
  <si>
    <t>17/04/2009</t>
  </si>
  <si>
    <t>20/04/2009</t>
  </si>
  <si>
    <t>22/04/2009</t>
  </si>
  <si>
    <t>23/04/2009</t>
  </si>
  <si>
    <t>24/04/2009</t>
  </si>
  <si>
    <t>27/04/2009</t>
  </si>
  <si>
    <t>28/04/2009</t>
  </si>
  <si>
    <t>29/04/2009</t>
  </si>
  <si>
    <t>30/04/2009</t>
  </si>
  <si>
    <t>04/05/2009</t>
  </si>
  <si>
    <t>05/05/2009</t>
  </si>
  <si>
    <t>06/05/2009</t>
  </si>
  <si>
    <t>07/05/2009</t>
  </si>
  <si>
    <t>08/05/2009</t>
  </si>
  <si>
    <t>11/05/2009</t>
  </si>
  <si>
    <t>12/05/2009</t>
  </si>
  <si>
    <t>13/05/2009</t>
  </si>
  <si>
    <t>14/05/2009</t>
  </si>
  <si>
    <t>18/05/2009</t>
  </si>
  <si>
    <t>19/05/2009</t>
  </si>
  <si>
    <t>20/05/2009</t>
  </si>
  <si>
    <t>22/05/2009</t>
  </si>
  <si>
    <t>25/05/2009</t>
  </si>
  <si>
    <t>26/05/2009</t>
  </si>
  <si>
    <t>27/05/2009</t>
  </si>
  <si>
    <t>28/05/2009</t>
  </si>
  <si>
    <t>29/05/2009</t>
  </si>
  <si>
    <t>01/06/2009</t>
  </si>
  <si>
    <t>02/06/2009</t>
  </si>
  <si>
    <t>03/06/2009</t>
  </si>
  <si>
    <t>04/06/2009</t>
  </si>
  <si>
    <t>05/06/2009</t>
  </si>
  <si>
    <t>08/06/2009</t>
  </si>
  <si>
    <t>09/06/2009</t>
  </si>
  <si>
    <t>12/06/2009</t>
  </si>
  <si>
    <t>15/06/2009</t>
  </si>
  <si>
    <t>16/06/2009</t>
  </si>
  <si>
    <t>17/06/2009</t>
  </si>
  <si>
    <t>18/06/2009</t>
  </si>
  <si>
    <t>19/06/2009</t>
  </si>
  <si>
    <t>22/06/2009</t>
  </si>
  <si>
    <t>23/06/2009</t>
  </si>
  <si>
    <t>24/06/2009</t>
  </si>
  <si>
    <t>25/06/2009</t>
  </si>
  <si>
    <t>26/06/2009</t>
  </si>
  <si>
    <t>29/06/2009</t>
  </si>
  <si>
    <t>30/06/2009</t>
  </si>
  <si>
    <t>01/07/2009</t>
  </si>
  <si>
    <t>02/07/2009</t>
  </si>
  <si>
    <t>03/07/2009</t>
  </si>
  <si>
    <t>06/07/2009</t>
  </si>
  <si>
    <t>07/07/2009</t>
  </si>
  <si>
    <t>08/07/2009</t>
  </si>
  <si>
    <t>10/07/2009</t>
  </si>
  <si>
    <t>13/07/2009</t>
  </si>
  <si>
    <t>14/07/2009</t>
  </si>
  <si>
    <t>15/07/2009</t>
  </si>
  <si>
    <t>16/07/2009</t>
  </si>
  <si>
    <t>17/07/2009</t>
  </si>
  <si>
    <t>20/07/2009</t>
  </si>
  <si>
    <t>21/07/2009</t>
  </si>
  <si>
    <t>22/07/2009</t>
  </si>
  <si>
    <t>23/07/2009</t>
  </si>
  <si>
    <t>24/07/2009</t>
  </si>
  <si>
    <t>27/07/2009</t>
  </si>
  <si>
    <t>28/07/2009</t>
  </si>
  <si>
    <t>29/07/2009</t>
  </si>
  <si>
    <t>30/07/2009</t>
  </si>
  <si>
    <t>31/07/2009</t>
  </si>
  <si>
    <t>03/08/2009</t>
  </si>
  <si>
    <t>04/08/2009</t>
  </si>
  <si>
    <t>05/08/2009</t>
  </si>
  <si>
    <t>06/08/2009</t>
  </si>
  <si>
    <t>07/08/2009</t>
  </si>
  <si>
    <t>10/08/2009</t>
  </si>
  <si>
    <t>11/08/2009</t>
  </si>
  <si>
    <t>12/08/2009</t>
  </si>
  <si>
    <t>13/08/2009</t>
  </si>
  <si>
    <t>14/08/2009</t>
  </si>
  <si>
    <t>17/08/2009</t>
  </si>
  <si>
    <t>18/08/2009</t>
  </si>
  <si>
    <t>19/08/2009</t>
  </si>
  <si>
    <t>20/08/2009</t>
  </si>
  <si>
    <t>21/08/2009</t>
  </si>
  <si>
    <t>24/08/2009</t>
  </si>
  <si>
    <t>25/08/2009</t>
  </si>
  <si>
    <t>26/08/2009</t>
  </si>
  <si>
    <t>27/08/2009</t>
  </si>
  <si>
    <t>28/08/2009</t>
  </si>
  <si>
    <t>31/08/2009</t>
  </si>
  <si>
    <t>01/09/2009</t>
  </si>
  <si>
    <t>02/09/2009</t>
  </si>
  <si>
    <t>03/09/2009</t>
  </si>
  <si>
    <t>04/09/2009</t>
  </si>
  <si>
    <t>08/09/2009</t>
  </si>
  <si>
    <t>09/09/2009</t>
  </si>
  <si>
    <t>10/09/2009</t>
  </si>
  <si>
    <t>11/09/2009</t>
  </si>
  <si>
    <t>14/09/2009</t>
  </si>
  <si>
    <t>15/09/2009</t>
  </si>
  <si>
    <t>16/09/2009</t>
  </si>
  <si>
    <t>17/09/2009</t>
  </si>
  <si>
    <t>18/09/2009</t>
  </si>
  <si>
    <t>21/09/2009</t>
  </si>
  <si>
    <t>22/09/2009</t>
  </si>
  <si>
    <t>23/09/2009</t>
  </si>
  <si>
    <t>24/09/2009</t>
  </si>
  <si>
    <t>25/09/2009</t>
  </si>
  <si>
    <t>28/09/2009</t>
  </si>
  <si>
    <t>29/09/2009</t>
  </si>
  <si>
    <t>30/09/2009</t>
  </si>
  <si>
    <t>01/10/2009</t>
  </si>
  <si>
    <t>02/10/2009</t>
  </si>
  <si>
    <t>05/10/2009</t>
  </si>
  <si>
    <t>06/10/2009</t>
  </si>
  <si>
    <t>07/10/2009</t>
  </si>
  <si>
    <t>08/10/2009</t>
  </si>
  <si>
    <t>09/10/2009</t>
  </si>
  <si>
    <t>13/10/2009</t>
  </si>
  <si>
    <t>14/10/2009</t>
  </si>
  <si>
    <t>15/10/2009</t>
  </si>
  <si>
    <t>16/10/2009</t>
  </si>
  <si>
    <t>19/10/2009</t>
  </si>
  <si>
    <t>20/10/2009</t>
  </si>
  <si>
    <t>21/10/2009</t>
  </si>
  <si>
    <t>22/10/2009</t>
  </si>
  <si>
    <t>23/10/2009</t>
  </si>
  <si>
    <t>26/10/2009</t>
  </si>
  <si>
    <t>27/10/2009</t>
  </si>
  <si>
    <t>28/10/2009</t>
  </si>
  <si>
    <t>29/10/2009</t>
  </si>
  <si>
    <t>30/10/2009</t>
  </si>
  <si>
    <t>03/11/2009</t>
  </si>
  <si>
    <t>04/11/2009</t>
  </si>
  <si>
    <t>05/11/2009</t>
  </si>
  <si>
    <t>06/11/2009</t>
  </si>
  <si>
    <t>09/11/2009</t>
  </si>
  <si>
    <t>10/11/2009</t>
  </si>
  <si>
    <t>11/11/2009</t>
  </si>
  <si>
    <t>12/11/2009</t>
  </si>
  <si>
    <t>13/11/2009</t>
  </si>
  <si>
    <t>16/11/2009</t>
  </si>
  <si>
    <t>17/11/2009</t>
  </si>
  <si>
    <t>18/11/2009</t>
  </si>
  <si>
    <t>19/11/2009</t>
  </si>
  <si>
    <t>20/11/2009</t>
  </si>
  <si>
    <t>23/11/2009</t>
  </si>
  <si>
    <t>24/11/2009</t>
  </si>
  <si>
    <t>25/11/2009</t>
  </si>
  <si>
    <t>26/11/2009</t>
  </si>
  <si>
    <t>27/11/2009</t>
  </si>
  <si>
    <t>30/11/2009</t>
  </si>
  <si>
    <t>01/12/2009</t>
  </si>
  <si>
    <t>02/12/2009</t>
  </si>
  <si>
    <t>03/12/2009</t>
  </si>
  <si>
    <t>04/12/2009</t>
  </si>
  <si>
    <t>07/12/2009</t>
  </si>
  <si>
    <t>08/12/2009</t>
  </si>
  <si>
    <t>09/12/2009</t>
  </si>
  <si>
    <t>10/12/2009</t>
  </si>
  <si>
    <t>11/12/2009</t>
  </si>
  <si>
    <t>14/12/2009</t>
  </si>
  <si>
    <t>15/12/2009</t>
  </si>
  <si>
    <t>16/12/2009</t>
  </si>
  <si>
    <t>17/12/2009</t>
  </si>
  <si>
    <t>18/12/2009</t>
  </si>
  <si>
    <t>21/12/2009</t>
  </si>
  <si>
    <t>22/12/2009</t>
  </si>
  <si>
    <t>23/12/2009</t>
  </si>
  <si>
    <t>28/12/2009</t>
  </si>
  <si>
    <t>29/12/2009</t>
  </si>
  <si>
    <t>30/12/2009</t>
  </si>
  <si>
    <t>04/01/2010</t>
  </si>
  <si>
    <t>05/01/2010</t>
  </si>
  <si>
    <t>06/01/2010</t>
  </si>
  <si>
    <t>07/01/2010</t>
  </si>
  <si>
    <t>08/01/2010</t>
  </si>
  <si>
    <t>11/01/2010</t>
  </si>
  <si>
    <t>12/01/2010</t>
  </si>
  <si>
    <t>13/01/2010</t>
  </si>
  <si>
    <t>14/01/2010</t>
  </si>
  <si>
    <t>15/01/2010</t>
  </si>
  <si>
    <t>18/01/2010</t>
  </si>
  <si>
    <t>19/01/2010</t>
  </si>
  <si>
    <t>20/01/2010</t>
  </si>
  <si>
    <t>21/01/2010</t>
  </si>
  <si>
    <t>22/01/2010</t>
  </si>
  <si>
    <t>25/01/2010</t>
  </si>
  <si>
    <t>26/01/2010</t>
  </si>
  <si>
    <t>27/01/2010</t>
  </si>
  <si>
    <t>28/01/2010</t>
  </si>
  <si>
    <t>29/01/2010</t>
  </si>
  <si>
    <t>01/02/2010</t>
  </si>
  <si>
    <t>02/02/2010</t>
  </si>
  <si>
    <t>03/02/2010</t>
  </si>
  <si>
    <t>04/02/2010</t>
  </si>
  <si>
    <t>05/02/2010</t>
  </si>
  <si>
    <t>08/02/2010</t>
  </si>
  <si>
    <t>09/02/2010</t>
  </si>
  <si>
    <t>10/02/2010</t>
  </si>
  <si>
    <t>11/02/2010</t>
  </si>
  <si>
    <t>12/02/2010</t>
  </si>
  <si>
    <t>17/02/2010</t>
  </si>
  <si>
    <t>18/02/2010</t>
  </si>
  <si>
    <t>19/02/2010</t>
  </si>
  <si>
    <t>22/02/2010</t>
  </si>
  <si>
    <t>23/02/2010</t>
  </si>
  <si>
    <t>24/02/2010</t>
  </si>
  <si>
    <t>25/02/2010</t>
  </si>
  <si>
    <t>26/02/2010</t>
  </si>
  <si>
    <t>01/03/2010</t>
  </si>
  <si>
    <t>02/03/2010</t>
  </si>
  <si>
    <t>03/03/2010</t>
  </si>
  <si>
    <t>04/03/2010</t>
  </si>
  <si>
    <t>05/03/2010</t>
  </si>
  <si>
    <t>08/03/2010</t>
  </si>
  <si>
    <t>09/03/2010</t>
  </si>
  <si>
    <t>10/03/2010</t>
  </si>
  <si>
    <t>11/03/2010</t>
  </si>
  <si>
    <t>12/03/2010</t>
  </si>
  <si>
    <t>15/03/2010</t>
  </si>
  <si>
    <t>16/03/2010</t>
  </si>
  <si>
    <t>17/03/2010</t>
  </si>
  <si>
    <t>18/03/2010</t>
  </si>
  <si>
    <t>19/03/2010</t>
  </si>
  <si>
    <t>22/03/2010</t>
  </si>
  <si>
    <t>23/03/2010</t>
  </si>
  <si>
    <t>24/03/2010</t>
  </si>
  <si>
    <t>25/03/2010</t>
  </si>
  <si>
    <t>26/03/2010</t>
  </si>
  <si>
    <t>29/03/2010</t>
  </si>
  <si>
    <t>30/03/2010</t>
  </si>
  <si>
    <t>31/03/2010</t>
  </si>
  <si>
    <t>01/04/2010</t>
  </si>
  <si>
    <t>05/04/2010</t>
  </si>
  <si>
    <t>06/04/2010</t>
  </si>
  <si>
    <t>07/04/2010</t>
  </si>
  <si>
    <t>08/04/2010</t>
  </si>
  <si>
    <t>09/04/2010</t>
  </si>
  <si>
    <t>12/04/2010</t>
  </si>
  <si>
    <t>13/04/2010</t>
  </si>
  <si>
    <t>14/04/2010</t>
  </si>
  <si>
    <t>15/04/2010</t>
  </si>
  <si>
    <t>16/04/2010</t>
  </si>
  <si>
    <t>19/04/2010</t>
  </si>
  <si>
    <t>20/04/2010</t>
  </si>
  <si>
    <t>22/04/2010</t>
  </si>
  <si>
    <t>23/04/2010</t>
  </si>
  <si>
    <t>26/04/2010</t>
  </si>
  <si>
    <t>27/04/2010</t>
  </si>
  <si>
    <t>28/04/2010</t>
  </si>
  <si>
    <t>29/04/2010</t>
  </si>
  <si>
    <t>30/04/2010</t>
  </si>
  <si>
    <t>03/05/2010</t>
  </si>
  <si>
    <t>04/05/2010</t>
  </si>
  <si>
    <t>05/05/2010</t>
  </si>
  <si>
    <t>06/05/2010</t>
  </si>
  <si>
    <t>07/05/2010</t>
  </si>
  <si>
    <t>10/05/2010</t>
  </si>
  <si>
    <t>11/05/2010</t>
  </si>
  <si>
    <t>12/05/2010</t>
  </si>
  <si>
    <t>13/05/2010</t>
  </si>
  <si>
    <t>14/05/2010</t>
  </si>
  <si>
    <t>17/05/2010</t>
  </si>
  <si>
    <t>18/05/2010</t>
  </si>
  <si>
    <t>19/05/2010</t>
  </si>
  <si>
    <t>20/05/2010</t>
  </si>
  <si>
    <t>21/05/2010</t>
  </si>
  <si>
    <t>24/05/2010</t>
  </si>
  <si>
    <t>25/05/2010</t>
  </si>
  <si>
    <t>26/05/2010</t>
  </si>
  <si>
    <t>27/05/2010</t>
  </si>
  <si>
    <t>28/05/2010</t>
  </si>
  <si>
    <t>31/05/2010</t>
  </si>
  <si>
    <t>01/06/2010</t>
  </si>
  <si>
    <t>02/06/2010</t>
  </si>
  <si>
    <t>04/06/2010</t>
  </si>
  <si>
    <t>07/06/2010</t>
  </si>
  <si>
    <t>08/06/2010</t>
  </si>
  <si>
    <t>09/06/2010</t>
  </si>
  <si>
    <t>10/06/2010</t>
  </si>
  <si>
    <t>11/06/2010</t>
  </si>
  <si>
    <t>14/06/2010</t>
  </si>
  <si>
    <t>15/06/2010</t>
  </si>
  <si>
    <t>16/06/2010</t>
  </si>
  <si>
    <t>17/06/2010</t>
  </si>
  <si>
    <t>18/06/2010</t>
  </si>
  <si>
    <t>21/06/2010</t>
  </si>
  <si>
    <t>22/06/2010</t>
  </si>
  <si>
    <t>23/06/2010</t>
  </si>
  <si>
    <t>24/06/2010</t>
  </si>
  <si>
    <t>25/06/2010</t>
  </si>
  <si>
    <t>28/06/2010</t>
  </si>
  <si>
    <t>29/06/2010</t>
  </si>
  <si>
    <t>30/06/2010</t>
  </si>
  <si>
    <t>01/07/2010</t>
  </si>
  <si>
    <t>02/07/2010</t>
  </si>
  <si>
    <t>05/07/2010</t>
  </si>
  <si>
    <t>06/07/2010</t>
  </si>
  <si>
    <t>07/07/2010</t>
  </si>
  <si>
    <t>08/07/2010</t>
  </si>
  <si>
    <t>12/07/2010</t>
  </si>
  <si>
    <t>13/07/2010</t>
  </si>
  <si>
    <t>14/07/2010</t>
  </si>
  <si>
    <t>15/07/2010</t>
  </si>
  <si>
    <t>16/07/2010</t>
  </si>
  <si>
    <t>19/07/2010</t>
  </si>
  <si>
    <t>20/07/2010</t>
  </si>
  <si>
    <t>21/07/2010</t>
  </si>
  <si>
    <t>22/07/2010</t>
  </si>
  <si>
    <t>23/07/2010</t>
  </si>
  <si>
    <t>26/07/2010</t>
  </si>
  <si>
    <t>27/07/2010</t>
  </si>
  <si>
    <t>28/07/2010</t>
  </si>
  <si>
    <t>30/07/2010</t>
  </si>
  <si>
    <t>02/08/2010</t>
  </si>
  <si>
    <t>03/08/2010</t>
  </si>
  <si>
    <t>04/08/2010</t>
  </si>
  <si>
    <t>05/08/2010</t>
  </si>
  <si>
    <t>06/08/2010</t>
  </si>
  <si>
    <t>09/08/2010</t>
  </si>
  <si>
    <t>10/08/2010</t>
  </si>
  <si>
    <t>11/08/2010</t>
  </si>
  <si>
    <t>12/08/2010</t>
  </si>
  <si>
    <t>13/08/2010</t>
  </si>
  <si>
    <t>16/08/2010</t>
  </si>
  <si>
    <t>17/08/2010</t>
  </si>
  <si>
    <t>18/08/2010</t>
  </si>
  <si>
    <t>19/08/2010</t>
  </si>
  <si>
    <t>20/08/2010</t>
  </si>
  <si>
    <t>24/08/2010</t>
  </si>
  <si>
    <t>26/08/2010</t>
  </si>
  <si>
    <t>27/08/2010</t>
  </si>
  <si>
    <t>30/08/2010</t>
  </si>
  <si>
    <t>31/08/2010</t>
  </si>
  <si>
    <t>01/09/2010</t>
  </si>
  <si>
    <t>02/09/2010</t>
  </si>
  <si>
    <t>03/09/2010</t>
  </si>
  <si>
    <t>06/09/2010</t>
  </si>
  <si>
    <t>08/09/2010</t>
  </si>
  <si>
    <t>09/09/2010</t>
  </si>
  <si>
    <t>10/09/2010</t>
  </si>
  <si>
    <t>13/09/2010</t>
  </si>
  <si>
    <t>14/09/2010</t>
  </si>
  <si>
    <t>15/09/2010</t>
  </si>
  <si>
    <t>16/09/2010</t>
  </si>
  <si>
    <t>17/09/2010</t>
  </si>
  <si>
    <t>20/09/2010</t>
  </si>
  <si>
    <t>21/09/2010</t>
  </si>
  <si>
    <t>22/09/2010</t>
  </si>
  <si>
    <t>23/09/2010</t>
  </si>
  <si>
    <t>24/09/2010</t>
  </si>
  <si>
    <t>27/09/2010</t>
  </si>
  <si>
    <t>28/09/2010</t>
  </si>
  <si>
    <t>29/09/2010</t>
  </si>
  <si>
    <t>30/09/2010</t>
  </si>
  <si>
    <t>01/10/2010</t>
  </si>
  <si>
    <t>04/10/2010</t>
  </si>
  <si>
    <t>05/10/2010</t>
  </si>
  <si>
    <t>06/10/2010</t>
  </si>
  <si>
    <t>07/10/2010</t>
  </si>
  <si>
    <t>08/10/2010</t>
  </si>
  <si>
    <t>11/10/2010</t>
  </si>
  <si>
    <t>13/10/2010</t>
  </si>
  <si>
    <t>14/10/2010</t>
  </si>
  <si>
    <t>15/10/2010</t>
  </si>
  <si>
    <t>18/10/2010</t>
  </si>
  <si>
    <t>19/10/2010</t>
  </si>
  <si>
    <t>20/10/2010</t>
  </si>
  <si>
    <t>21/10/2010</t>
  </si>
  <si>
    <t>22/10/2010</t>
  </si>
  <si>
    <t>25/10/2010</t>
  </si>
  <si>
    <t>26/10/2010</t>
  </si>
  <si>
    <t>27/10/2010</t>
  </si>
  <si>
    <t>28/10/2010</t>
  </si>
  <si>
    <t>29/10/2010</t>
  </si>
  <si>
    <t>01/11/2010</t>
  </si>
  <si>
    <t>03/11/2010</t>
  </si>
  <si>
    <t>04/11/2010</t>
  </si>
  <si>
    <t>05/11/2010</t>
  </si>
  <si>
    <t>08/11/2010</t>
  </si>
  <si>
    <t>09/11/2010</t>
  </si>
  <si>
    <t>10/11/2010</t>
  </si>
  <si>
    <t>11/11/2010</t>
  </si>
  <si>
    <t>12/11/2010</t>
  </si>
  <si>
    <t>16/11/2010</t>
  </si>
  <si>
    <t>17/11/2010</t>
  </si>
  <si>
    <t>18/11/2010</t>
  </si>
  <si>
    <t>19/11/2010</t>
  </si>
  <si>
    <t>22/11/2010</t>
  </si>
  <si>
    <t>23/11/2010</t>
  </si>
  <si>
    <t>24/11/2010</t>
  </si>
  <si>
    <t>25/11/2010</t>
  </si>
  <si>
    <t>26/11/2010</t>
  </si>
  <si>
    <t>29/11/2010</t>
  </si>
  <si>
    <t>30/11/2010</t>
  </si>
  <si>
    <t>01/12/2010</t>
  </si>
  <si>
    <t>02/12/2010</t>
  </si>
  <si>
    <t>03/12/2010</t>
  </si>
  <si>
    <t>06/12/2010</t>
  </si>
  <si>
    <t>07/12/2010</t>
  </si>
  <si>
    <t>08/12/2010</t>
  </si>
  <si>
    <t>10/12/2010</t>
  </si>
  <si>
    <t>13/12/2010</t>
  </si>
  <si>
    <t>14/12/2010</t>
  </si>
  <si>
    <t>15/12/2010</t>
  </si>
  <si>
    <t>16/12/2010</t>
  </si>
  <si>
    <t>17/12/2010</t>
  </si>
  <si>
    <t>20/12/2010</t>
  </si>
  <si>
    <t>21/12/2010</t>
  </si>
  <si>
    <t>22/12/2010</t>
  </si>
  <si>
    <t>23/12/2010</t>
  </si>
  <si>
    <t>27/12/2010</t>
  </si>
  <si>
    <t>28/12/2010</t>
  </si>
  <si>
    <t>29/12/2010</t>
  </si>
  <si>
    <t>30/12/2010</t>
  </si>
  <si>
    <t>03/01/2011</t>
  </si>
  <si>
    <t>04/01/2011</t>
  </si>
  <si>
    <t>05/01/2011</t>
  </si>
  <si>
    <t>06/01/2011</t>
  </si>
  <si>
    <t>10/01/2011</t>
  </si>
  <si>
    <t>11/01/2011</t>
  </si>
  <si>
    <t>12/01/2011</t>
  </si>
  <si>
    <t>13/01/2011</t>
  </si>
  <si>
    <t>17/01/2011</t>
  </si>
  <si>
    <t>18/01/2011</t>
  </si>
  <si>
    <t>19/01/2011</t>
  </si>
  <si>
    <t>20/01/2011</t>
  </si>
  <si>
    <t>24/01/2011</t>
  </si>
  <si>
    <t>25/01/2011</t>
  </si>
  <si>
    <t>26/01/2011</t>
  </si>
  <si>
    <t>27/01/2011</t>
  </si>
  <si>
    <t>28/01/2011</t>
  </si>
  <si>
    <t>31/01/2011</t>
  </si>
  <si>
    <t>01/02/2011</t>
  </si>
  <si>
    <t>02/02/2011</t>
  </si>
  <si>
    <t>03/02/2011</t>
  </si>
  <si>
    <t>04/02/2011</t>
  </si>
  <si>
    <t>07/02/2011</t>
  </si>
  <si>
    <t>08/02/2011</t>
  </si>
  <si>
    <t>09/02/2011</t>
  </si>
  <si>
    <t>10/02/2011</t>
  </si>
  <si>
    <t>11/02/2011</t>
  </si>
  <si>
    <t>14/02/2011</t>
  </si>
  <si>
    <t>15/02/2011</t>
  </si>
  <si>
    <t>16/02/2011</t>
  </si>
  <si>
    <t>17/02/2011</t>
  </si>
  <si>
    <t>18/02/2011</t>
  </si>
  <si>
    <t>21/02/2011</t>
  </si>
  <si>
    <t>22/02/2011</t>
  </si>
  <si>
    <t>23/02/2011</t>
  </si>
  <si>
    <t>24/02/2011</t>
  </si>
  <si>
    <t>28/02/2011</t>
  </si>
  <si>
    <t>01/03/2011</t>
  </si>
  <si>
    <t>02/03/2011</t>
  </si>
  <si>
    <t>03/03/2011</t>
  </si>
  <si>
    <t>04/03/2011</t>
  </si>
  <si>
    <t>09/03/2011</t>
  </si>
  <si>
    <t>10/03/2011</t>
  </si>
  <si>
    <t>11/03/2011</t>
  </si>
  <si>
    <t>14/03/2011</t>
  </si>
  <si>
    <t>15/03/2011</t>
  </si>
  <si>
    <t>16/03/2011</t>
  </si>
  <si>
    <t>17/03/2011</t>
  </si>
  <si>
    <t>18/03/2011</t>
  </si>
  <si>
    <t>21/03/2011</t>
  </si>
  <si>
    <t>22/03/2011</t>
  </si>
  <si>
    <t>23/03/2011</t>
  </si>
  <si>
    <t>24/03/2011</t>
  </si>
  <si>
    <t>25/03/2011</t>
  </si>
  <si>
    <t>28/03/2011</t>
  </si>
  <si>
    <t>29/03/2011</t>
  </si>
  <si>
    <t>30/03/2011</t>
  </si>
  <si>
    <t>31/03/2011</t>
  </si>
  <si>
    <t>01/04/2011</t>
  </si>
  <si>
    <t>04/04/2011</t>
  </si>
  <si>
    <t>05/04/2011</t>
  </si>
  <si>
    <t>06/04/2011</t>
  </si>
  <si>
    <t>07/04/2011</t>
  </si>
  <si>
    <t>08/04/2011</t>
  </si>
  <si>
    <t>11/04/2011</t>
  </si>
  <si>
    <t>12/04/2011</t>
  </si>
  <si>
    <t>13/04/2011</t>
  </si>
  <si>
    <t>14/04/2011</t>
  </si>
  <si>
    <t>15/04/2011</t>
  </si>
  <si>
    <t>18/04/2011</t>
  </si>
  <si>
    <t>19/04/2011</t>
  </si>
  <si>
    <t>20/04/2011</t>
  </si>
  <si>
    <t>25/04/2011</t>
  </si>
  <si>
    <t>26/04/2011</t>
  </si>
  <si>
    <t>27/04/2011</t>
  </si>
  <si>
    <t>28/04/2011</t>
  </si>
  <si>
    <t>29/04/2011</t>
  </si>
  <si>
    <t>02/05/2011</t>
  </si>
  <si>
    <t>03/05/2011</t>
  </si>
  <si>
    <t>04/05/2011</t>
  </si>
  <si>
    <t>05/05/2011</t>
  </si>
  <si>
    <t>06/05/2011</t>
  </si>
  <si>
    <t>09/05/2011</t>
  </si>
  <si>
    <t>10/05/2011</t>
  </si>
  <si>
    <t>11/05/2011</t>
  </si>
  <si>
    <t>12/05/2011</t>
  </si>
  <si>
    <t>13/05/2011</t>
  </si>
  <si>
    <t>16/05/2011</t>
  </si>
  <si>
    <t>17/05/2011</t>
  </si>
  <si>
    <t>18/05/2011</t>
  </si>
  <si>
    <t>19/05/2011</t>
  </si>
  <si>
    <t>20/05/2011</t>
  </si>
  <si>
    <t>23/05/2011</t>
  </si>
  <si>
    <t>24/05/2011</t>
  </si>
  <si>
    <t>25/05/2011</t>
  </si>
  <si>
    <t>26/05/2011</t>
  </si>
  <si>
    <t>27/05/2011</t>
  </si>
  <si>
    <t>30/05/2011</t>
  </si>
  <si>
    <t>31/05/2011</t>
  </si>
  <si>
    <t>01/06/2011</t>
  </si>
  <si>
    <t>02/06/2011</t>
  </si>
  <si>
    <t>03/06/2011</t>
  </si>
  <si>
    <t>06/06/2011</t>
  </si>
  <si>
    <t>07/06/2011</t>
  </si>
  <si>
    <t>08/06/2011</t>
  </si>
  <si>
    <t>09/06/2011</t>
  </si>
  <si>
    <t>10/06/2011</t>
  </si>
  <si>
    <t>13/06/2011</t>
  </si>
  <si>
    <t>14/06/2011</t>
  </si>
  <si>
    <t>15/06/2011</t>
  </si>
  <si>
    <t>16/06/2011</t>
  </si>
  <si>
    <t>17/06/2011</t>
  </si>
  <si>
    <t>20/06/2011</t>
  </si>
  <si>
    <t>21/06/2011</t>
  </si>
  <si>
    <t>22/06/2011</t>
  </si>
  <si>
    <t>24/06/2011</t>
  </si>
  <si>
    <t>27/06/2011</t>
  </si>
  <si>
    <t>28/06/2011</t>
  </si>
  <si>
    <t>29/06/2011</t>
  </si>
  <si>
    <t>30/06/2011</t>
  </si>
  <si>
    <t>01/07/2011</t>
  </si>
  <si>
    <t>04/07/2011</t>
  </si>
  <si>
    <t>05/07/2011</t>
  </si>
  <si>
    <t>06/07/2011</t>
  </si>
  <si>
    <t>07/07/2011</t>
  </si>
  <si>
    <t>08/07/2011</t>
  </si>
  <si>
    <t>11/07/2011</t>
  </si>
  <si>
    <t>12/07/2011</t>
  </si>
  <si>
    <t>13/07/2011</t>
  </si>
  <si>
    <t>14/07/2011</t>
  </si>
  <si>
    <t>15/07/2011</t>
  </si>
  <si>
    <t>18/07/2011</t>
  </si>
  <si>
    <t>19/07/2011</t>
  </si>
  <si>
    <t>20/07/2011</t>
  </si>
  <si>
    <t>21/07/2011</t>
  </si>
  <si>
    <t>22/07/2011</t>
  </si>
  <si>
    <t>25/07/2011</t>
  </si>
  <si>
    <t>26/07/2011</t>
  </si>
  <si>
    <t>27/07/2011</t>
  </si>
  <si>
    <t>28/07/2011</t>
  </si>
  <si>
    <t>29/07/2011</t>
  </si>
  <si>
    <t>01/08/2011</t>
  </si>
  <si>
    <t>02/08/2011</t>
  </si>
  <si>
    <t>03/08/2011</t>
  </si>
  <si>
    <t>04/08/2011</t>
  </si>
  <si>
    <t>05/08/2011</t>
  </si>
  <si>
    <t>08/08/2011</t>
  </si>
  <si>
    <t>09/08/2011</t>
  </si>
  <si>
    <t>10/08/2011</t>
  </si>
  <si>
    <t>11/08/2011</t>
  </si>
  <si>
    <t>12/08/2011</t>
  </si>
  <si>
    <t>15/08/2011</t>
  </si>
  <si>
    <t>16/08/2011</t>
  </si>
  <si>
    <t>17/08/2011</t>
  </si>
  <si>
    <t>18/08/2011</t>
  </si>
  <si>
    <t>19/08/2011</t>
  </si>
  <si>
    <t>22/08/2011</t>
  </si>
  <si>
    <t>23/08/2011</t>
  </si>
  <si>
    <t>24/08/2011</t>
  </si>
  <si>
    <t>25/08/2011</t>
  </si>
  <si>
    <t>26/08/2011</t>
  </si>
  <si>
    <t>29/08/2011</t>
  </si>
  <si>
    <t>30/08/2011</t>
  </si>
  <si>
    <t>31/08/2011</t>
  </si>
  <si>
    <t>01/09/2011</t>
  </si>
  <si>
    <t>02/09/2011</t>
  </si>
  <si>
    <t>05/09/2011</t>
  </si>
  <si>
    <t>06/09/2011</t>
  </si>
  <si>
    <t>08/09/2011</t>
  </si>
  <si>
    <t>09/09/2011</t>
  </si>
  <si>
    <t>12/09/2011</t>
  </si>
  <si>
    <t>13/09/2011</t>
  </si>
  <si>
    <t>14/09/2011</t>
  </si>
  <si>
    <t>15/09/2011</t>
  </si>
  <si>
    <t>16/09/2011</t>
  </si>
  <si>
    <t>19/09/2011</t>
  </si>
  <si>
    <t>20/09/2011</t>
  </si>
  <si>
    <t>21/09/2011</t>
  </si>
  <si>
    <t>22/09/2011</t>
  </si>
  <si>
    <t>23/09/2011</t>
  </si>
  <si>
    <t>26/09/2011</t>
  </si>
  <si>
    <t>27/09/2011</t>
  </si>
  <si>
    <t>28/09/2011</t>
  </si>
  <si>
    <t>29/09/2011</t>
  </si>
  <si>
    <t>30/09/2011</t>
  </si>
  <si>
    <t>03/10/2011</t>
  </si>
  <si>
    <t>04/10/2011</t>
  </si>
  <si>
    <t>05/10/2011</t>
  </si>
  <si>
    <t>06/10/2011</t>
  </si>
  <si>
    <t>07/10/2011</t>
  </si>
  <si>
    <t>10/10/2011</t>
  </si>
  <si>
    <t>11/10/2011</t>
  </si>
  <si>
    <t>13/10/2011</t>
  </si>
  <si>
    <t>14/10/2011</t>
  </si>
  <si>
    <t>17/10/2011</t>
  </si>
  <si>
    <t>18/10/2011</t>
  </si>
  <si>
    <t>19/10/2011</t>
  </si>
  <si>
    <t>20/10/2011</t>
  </si>
  <si>
    <t>21/10/2011</t>
  </si>
  <si>
    <t>24/10/2011</t>
  </si>
  <si>
    <t>25/10/2011</t>
  </si>
  <si>
    <t>26/10/2011</t>
  </si>
  <si>
    <t>27/10/2011</t>
  </si>
  <si>
    <t>28/10/2011</t>
  </si>
  <si>
    <t>31/10/2011</t>
  </si>
  <si>
    <t>01/11/2011</t>
  </si>
  <si>
    <t>03/11/2011</t>
  </si>
  <si>
    <t>04/11/2011</t>
  </si>
  <si>
    <t>07/11/2011</t>
  </si>
  <si>
    <t>08/11/2011</t>
  </si>
  <si>
    <t>09/11/2011</t>
  </si>
  <si>
    <t>10/11/2011</t>
  </si>
  <si>
    <t>11/11/2011</t>
  </si>
  <si>
    <t>14/11/2011</t>
  </si>
  <si>
    <t>16/11/2011</t>
  </si>
  <si>
    <t>17/11/2011</t>
  </si>
  <si>
    <t>18/11/2011</t>
  </si>
  <si>
    <t>21/11/2011</t>
  </si>
  <si>
    <t>22/11/2011</t>
  </si>
  <si>
    <t>23/11/2011</t>
  </si>
  <si>
    <t>24/11/2011</t>
  </si>
  <si>
    <t>25/11/2011</t>
  </si>
  <si>
    <t>28/11/2011</t>
  </si>
  <si>
    <t>29/11/2011</t>
  </si>
  <si>
    <t>30/11/2011</t>
  </si>
  <si>
    <t>01/12/2011</t>
  </si>
  <si>
    <t>02/12/2011</t>
  </si>
  <si>
    <t>05/12/2011</t>
  </si>
  <si>
    <t>06/12/2011</t>
  </si>
  <si>
    <t>07/12/2011</t>
  </si>
  <si>
    <t>08/12/2011</t>
  </si>
  <si>
    <t>09/12/2011</t>
  </si>
  <si>
    <t>12/12/2011</t>
  </si>
  <si>
    <t>13/12/2011</t>
  </si>
  <si>
    <t>14/12/2011</t>
  </si>
  <si>
    <t>15/12/2011</t>
  </si>
  <si>
    <t>16/12/2011</t>
  </si>
  <si>
    <t>19/12/2011</t>
  </si>
  <si>
    <t>20/12/2011</t>
  </si>
  <si>
    <t>21/12/2011</t>
  </si>
  <si>
    <t>22/12/2011</t>
  </si>
  <si>
    <t>23/12/2011</t>
  </si>
  <si>
    <t>26/12/2011</t>
  </si>
  <si>
    <t>27/12/2011</t>
  </si>
  <si>
    <t>28/12/2011</t>
  </si>
  <si>
    <t>29/12/2011</t>
  </si>
  <si>
    <t>02/01/2012</t>
  </si>
  <si>
    <t>03/01/2012</t>
  </si>
  <si>
    <t>04/01/2012</t>
  </si>
  <si>
    <t>05/01/2012</t>
  </si>
  <si>
    <t>06/01/2012</t>
  </si>
  <si>
    <t>09/01/2012</t>
  </si>
  <si>
    <t>10/01/2012</t>
  </si>
  <si>
    <t>11/01/2012</t>
  </si>
  <si>
    <t>12/01/2012</t>
  </si>
  <si>
    <t>13/01/2012</t>
  </si>
  <si>
    <t>16/01/2012</t>
  </si>
  <si>
    <t>17/01/2012</t>
  </si>
  <si>
    <t>18/01/2012</t>
  </si>
  <si>
    <t>19/01/2012</t>
  </si>
  <si>
    <t>20/01/2012</t>
  </si>
  <si>
    <t>23/01/2012</t>
  </si>
  <si>
    <t>24/01/2012</t>
  </si>
  <si>
    <t>25/01/2012</t>
  </si>
  <si>
    <t>26/01/2012</t>
  </si>
  <si>
    <t>27/01/2012</t>
  </si>
  <si>
    <t>30/01/2012</t>
  </si>
  <si>
    <t>31/01/2012</t>
  </si>
  <si>
    <t>01/02/2012</t>
  </si>
  <si>
    <t>02/02/2012</t>
  </si>
  <si>
    <t>03/02/2012</t>
  </si>
  <si>
    <t>06/02/2012</t>
  </si>
  <si>
    <t>07/02/2012</t>
  </si>
  <si>
    <t>08/02/2012</t>
  </si>
  <si>
    <t>09/02/2012</t>
  </si>
  <si>
    <t>10/02/2012</t>
  </si>
  <si>
    <t>13/02/2012</t>
  </si>
  <si>
    <t>14/02/2012</t>
  </si>
  <si>
    <t>15/02/2012</t>
  </si>
  <si>
    <t>16/02/2012</t>
  </si>
  <si>
    <t>17/02/2012</t>
  </si>
  <si>
    <t>22/02/2012</t>
  </si>
  <si>
    <t>23/02/2012</t>
  </si>
  <si>
    <t>24/02/2012</t>
  </si>
  <si>
    <t>27/02/2012</t>
  </si>
  <si>
    <t>28/02/2012</t>
  </si>
  <si>
    <t>29/02/2012</t>
  </si>
  <si>
    <t>01/03/2012</t>
  </si>
  <si>
    <t>02/03/2012</t>
  </si>
  <si>
    <t>05/03/2012</t>
  </si>
  <si>
    <t>06/03/2012</t>
  </si>
  <si>
    <t>07/03/2012</t>
  </si>
  <si>
    <t>08/03/2012</t>
  </si>
  <si>
    <t>09/03/2012</t>
  </si>
  <si>
    <t>12/03/2012</t>
  </si>
  <si>
    <t>13/03/2012</t>
  </si>
  <si>
    <t>14/03/2012</t>
  </si>
  <si>
    <t>15/03/2012</t>
  </si>
  <si>
    <t>16/03/2012</t>
  </si>
  <si>
    <t>19/03/2012</t>
  </si>
  <si>
    <t>20/03/2012</t>
  </si>
  <si>
    <t>21/03/2012</t>
  </si>
  <si>
    <t>22/03/2012</t>
  </si>
  <si>
    <t>23/03/2012</t>
  </si>
  <si>
    <t>26/03/2012</t>
  </si>
  <si>
    <t>27/03/2012</t>
  </si>
  <si>
    <t>28/03/2012</t>
  </si>
  <si>
    <t>29/03/2012</t>
  </si>
  <si>
    <t>30/03/2012</t>
  </si>
  <si>
    <t>02/04/2012</t>
  </si>
  <si>
    <t>03/04/2012</t>
  </si>
  <si>
    <t>04/04/2012</t>
  </si>
  <si>
    <t>05/04/2012</t>
  </si>
  <si>
    <t>09/04/2012</t>
  </si>
  <si>
    <t>10/04/2012</t>
  </si>
  <si>
    <t>11/04/2012</t>
  </si>
  <si>
    <t>12/04/2012</t>
  </si>
  <si>
    <t>13/04/2012</t>
  </si>
  <si>
    <t>16/04/2012</t>
  </si>
  <si>
    <t>17/04/2012</t>
  </si>
  <si>
    <t>18/04/2012</t>
  </si>
  <si>
    <t>19/04/2012</t>
  </si>
  <si>
    <t>20/04/2012</t>
  </si>
  <si>
    <t>23/04/2012</t>
  </si>
  <si>
    <t>24/04/2012</t>
  </si>
  <si>
    <t>25/04/2012</t>
  </si>
  <si>
    <t>26/04/2012</t>
  </si>
  <si>
    <t>27/04/2012</t>
  </si>
  <si>
    <t>30/04/2012</t>
  </si>
  <si>
    <t>02/05/2012</t>
  </si>
  <si>
    <t>03/05/2012</t>
  </si>
  <si>
    <t>04/05/2012</t>
  </si>
  <si>
    <t>07/05/2012</t>
  </si>
  <si>
    <t>08/05/2012</t>
  </si>
  <si>
    <t>09/05/2012</t>
  </si>
  <si>
    <t>10/05/2012</t>
  </si>
  <si>
    <t>11/05/2012</t>
  </si>
  <si>
    <t>14/05/2012</t>
  </si>
  <si>
    <t>15/05/2012</t>
  </si>
  <si>
    <t>16/05/2012</t>
  </si>
  <si>
    <t>17/05/2012</t>
  </si>
  <si>
    <t>18/05/2012</t>
  </si>
  <si>
    <t>21/05/2012</t>
  </si>
  <si>
    <t>22/05/2012</t>
  </si>
  <si>
    <t>23/05/2012</t>
  </si>
  <si>
    <t>24/05/2012</t>
  </si>
  <si>
    <t>25/05/2012</t>
  </si>
  <si>
    <t>28/05/2012</t>
  </si>
  <si>
    <t>29/05/2012</t>
  </si>
  <si>
    <t>30/05/2012</t>
  </si>
  <si>
    <t>31/05/2012</t>
  </si>
  <si>
    <t>01/06/2012</t>
  </si>
  <si>
    <t>04/06/2012</t>
  </si>
  <si>
    <t>05/06/2012</t>
  </si>
  <si>
    <t>06/06/2012</t>
  </si>
  <si>
    <t>08/06/2012</t>
  </si>
  <si>
    <t>11/06/2012</t>
  </si>
  <si>
    <t>12/06/2012</t>
  </si>
  <si>
    <t>13/06/2012</t>
  </si>
  <si>
    <t>14/06/2012</t>
  </si>
  <si>
    <t>15/06/2012</t>
  </si>
  <si>
    <t>18/06/2012</t>
  </si>
  <si>
    <t>19/06/2012</t>
  </si>
  <si>
    <t>20/06/2012</t>
  </si>
  <si>
    <t>21/06/2012</t>
  </si>
  <si>
    <t>22/06/2012</t>
  </si>
  <si>
    <t>25/06/2012</t>
  </si>
  <si>
    <t>26/06/2012</t>
  </si>
  <si>
    <t>27/06/2012</t>
  </si>
  <si>
    <t>28/06/2012</t>
  </si>
  <si>
    <t>29/06/2012</t>
  </si>
  <si>
    <t>02/07/2012</t>
  </si>
  <si>
    <t>03/07/2012</t>
  </si>
  <si>
    <t>04/07/2012</t>
  </si>
  <si>
    <t>05/07/2012</t>
  </si>
  <si>
    <t>06/07/2012</t>
  </si>
  <si>
    <t>10/07/2012</t>
  </si>
  <si>
    <t>11/07/2012</t>
  </si>
  <si>
    <t>12/07/2012</t>
  </si>
  <si>
    <t>13/07/2012</t>
  </si>
  <si>
    <t>16/07/2012</t>
  </si>
  <si>
    <t>17/07/2012</t>
  </si>
  <si>
    <t>18/07/2012</t>
  </si>
  <si>
    <t>19/07/2012</t>
  </si>
  <si>
    <t>20/07/2012</t>
  </si>
  <si>
    <t>23/07/2012</t>
  </si>
  <si>
    <t>24/07/2012</t>
  </si>
  <si>
    <t>25/07/2012</t>
  </si>
  <si>
    <t>26/07/2012</t>
  </si>
  <si>
    <t>27/07/2012</t>
  </si>
  <si>
    <t>30/07/2012</t>
  </si>
  <si>
    <t>31/07/2012</t>
  </si>
  <si>
    <t>01/08/2012</t>
  </si>
  <si>
    <t>02/08/2012</t>
  </si>
  <si>
    <t>03/08/2012</t>
  </si>
  <si>
    <t>06/08/2012</t>
  </si>
  <si>
    <t>07/08/2012</t>
  </si>
  <si>
    <t>08/08/2012</t>
  </si>
  <si>
    <t>09/08/2012</t>
  </si>
  <si>
    <t>10/08/2012</t>
  </si>
  <si>
    <t>13/08/2012</t>
  </si>
  <si>
    <t>14/08/2012</t>
  </si>
  <si>
    <t>15/08/2012</t>
  </si>
  <si>
    <t>16/08/2012</t>
  </si>
  <si>
    <t>17/08/2012</t>
  </si>
  <si>
    <t>20/08/2012</t>
  </si>
  <si>
    <t>21/08/2012</t>
  </si>
  <si>
    <t>22/08/2012</t>
  </si>
  <si>
    <t>23/08/2012</t>
  </si>
  <si>
    <t>24/08/2012</t>
  </si>
  <si>
    <t>27/08/2012</t>
  </si>
  <si>
    <t>28/08/2012</t>
  </si>
  <si>
    <t>29/08/2012</t>
  </si>
  <si>
    <t>30/08/2012</t>
  </si>
  <si>
    <t>31/08/2012</t>
  </si>
  <si>
    <t>03/09/2012</t>
  </si>
  <si>
    <t>04/09/2012</t>
  </si>
  <si>
    <t>05/09/2012</t>
  </si>
  <si>
    <t>06/09/2012</t>
  </si>
  <si>
    <t>10/09/2012</t>
  </si>
  <si>
    <t>11/09/2012</t>
  </si>
  <si>
    <t>12/09/2012</t>
  </si>
  <si>
    <t>13/09/2012</t>
  </si>
  <si>
    <t>14/09/2012</t>
  </si>
  <si>
    <t>17/09/2012</t>
  </si>
  <si>
    <t>18/09/2012</t>
  </si>
  <si>
    <t>19/09/2012</t>
  </si>
  <si>
    <t>20/09/2012</t>
  </si>
  <si>
    <t>21/09/2012</t>
  </si>
  <si>
    <t>24/09/2012</t>
  </si>
  <si>
    <t>25/09/2012</t>
  </si>
  <si>
    <t>26/09/2012</t>
  </si>
  <si>
    <t>27/09/2012</t>
  </si>
  <si>
    <t>28/09/2012</t>
  </si>
  <si>
    <t>01/10/2012</t>
  </si>
  <si>
    <t>02/10/2012</t>
  </si>
  <si>
    <t>03/10/2012</t>
  </si>
  <si>
    <t>04/10/2012</t>
  </si>
  <si>
    <t>05/10/2012</t>
  </si>
  <si>
    <t>08/10/2012</t>
  </si>
  <si>
    <t>09/10/2012</t>
  </si>
  <si>
    <t>10/10/2012</t>
  </si>
  <si>
    <t>11/10/2012</t>
  </si>
  <si>
    <t>15/10/2012</t>
  </si>
  <si>
    <t>16/10/2012</t>
  </si>
  <si>
    <t>17/10/2012</t>
  </si>
  <si>
    <t>18/10/2012</t>
  </si>
  <si>
    <t>19/10/2012</t>
  </si>
  <si>
    <t>22/10/2012</t>
  </si>
  <si>
    <t>23/10/2012</t>
  </si>
  <si>
    <t>24/10/2012</t>
  </si>
  <si>
    <t>25/10/2012</t>
  </si>
  <si>
    <t>26/10/2012</t>
  </si>
  <si>
    <t>29/10/2012</t>
  </si>
  <si>
    <t>30/10/2012</t>
  </si>
  <si>
    <t>31/10/2012</t>
  </si>
  <si>
    <t>01/11/2012</t>
  </si>
  <si>
    <t>05/11/2012</t>
  </si>
  <si>
    <t>06/11/2012</t>
  </si>
  <si>
    <t>07/11/2012</t>
  </si>
  <si>
    <t>08/11/2012</t>
  </si>
  <si>
    <t>09/11/2012</t>
  </si>
  <si>
    <t>12/11/2012</t>
  </si>
  <si>
    <t>13/11/2012</t>
  </si>
  <si>
    <t>14/11/2012</t>
  </si>
  <si>
    <t>16/11/2012</t>
  </si>
  <si>
    <t>19/11/2012</t>
  </si>
  <si>
    <t>20/11/2012</t>
  </si>
  <si>
    <t>21/11/2012</t>
  </si>
  <si>
    <t>22/11/2012</t>
  </si>
  <si>
    <t>23/11/2012</t>
  </si>
  <si>
    <t>26/11/2012</t>
  </si>
  <si>
    <t>27/11/2012</t>
  </si>
  <si>
    <t>28/11/2012</t>
  </si>
  <si>
    <t>29/11/2012</t>
  </si>
  <si>
    <t>30/11/2012</t>
  </si>
  <si>
    <t>03/12/2012</t>
  </si>
  <si>
    <t>04/12/2012</t>
  </si>
  <si>
    <t>05/12/2012</t>
  </si>
  <si>
    <t>06/12/2012</t>
  </si>
  <si>
    <t>07/12/2012</t>
  </si>
  <si>
    <t>10/12/2012</t>
  </si>
  <si>
    <t>11/12/2012</t>
  </si>
  <si>
    <t>12/12/2012</t>
  </si>
  <si>
    <t>13/12/2012</t>
  </si>
  <si>
    <t>14/12/2012</t>
  </si>
  <si>
    <t>17/12/2012</t>
  </si>
  <si>
    <t>18/12/2012</t>
  </si>
  <si>
    <t>19/12/2012</t>
  </si>
  <si>
    <t>20/12/2012</t>
  </si>
  <si>
    <t>21/12/2012</t>
  </si>
  <si>
    <t>26/12/2012</t>
  </si>
  <si>
    <t>27/12/2012</t>
  </si>
  <si>
    <t>28/12/2012</t>
  </si>
  <si>
    <t>02/01/2013</t>
  </si>
  <si>
    <t>03/01/2013</t>
  </si>
  <si>
    <t>04/01/2013</t>
  </si>
  <si>
    <t>07/01/2013</t>
  </si>
  <si>
    <t>08/01/2013</t>
  </si>
  <si>
    <t>09/01/2013</t>
  </si>
  <si>
    <t>10/01/2013</t>
  </si>
  <si>
    <t>11/01/2013</t>
  </si>
  <si>
    <t>14/01/2013</t>
  </si>
  <si>
    <t>15/01/2013</t>
  </si>
  <si>
    <t>16/01/2013</t>
  </si>
  <si>
    <t>17/01/2013</t>
  </si>
  <si>
    <t>18/01/2013</t>
  </si>
  <si>
    <t>21/01/2013</t>
  </si>
  <si>
    <t>22/01/2013</t>
  </si>
  <si>
    <t>23/01/2013</t>
  </si>
  <si>
    <t>24/01/2013</t>
  </si>
  <si>
    <t>25/01/2013</t>
  </si>
  <si>
    <t>28/01/2013</t>
  </si>
  <si>
    <t>29/01/2013</t>
  </si>
  <si>
    <t>30/01/2013</t>
  </si>
  <si>
    <t>31/01/2013</t>
  </si>
  <si>
    <t>01/02/2013</t>
  </si>
  <si>
    <t>04/02/2013</t>
  </si>
  <si>
    <t>05/02/2013</t>
  </si>
  <si>
    <t>06/02/2013</t>
  </si>
  <si>
    <t>07/02/2013</t>
  </si>
  <si>
    <t>08/02/2013</t>
  </si>
  <si>
    <t>13/02/2013</t>
  </si>
  <si>
    <t>14/02/2013</t>
  </si>
  <si>
    <t>15/02/2013</t>
  </si>
  <si>
    <t>18/02/2013</t>
  </si>
  <si>
    <t>19/02/2013</t>
  </si>
  <si>
    <t>20/02/2013</t>
  </si>
  <si>
    <t>21/02/2013</t>
  </si>
  <si>
    <t>22/02/2013</t>
  </si>
  <si>
    <t>25/02/2013</t>
  </si>
  <si>
    <t>26/02/2013</t>
  </si>
  <si>
    <t>27/02/2013</t>
  </si>
  <si>
    <t>28/02/2013</t>
  </si>
  <si>
    <t>01/03/2013</t>
  </si>
  <si>
    <t>04/03/2013</t>
  </si>
  <si>
    <t>05/03/2013</t>
  </si>
  <si>
    <t>06/03/2013</t>
  </si>
  <si>
    <t>07/03/2013</t>
  </si>
  <si>
    <t>08/03/2013</t>
  </si>
  <si>
    <t>11/03/2013</t>
  </si>
  <si>
    <t>12/03/2013</t>
  </si>
  <si>
    <t>13/03/2013</t>
  </si>
  <si>
    <t>14/03/2013</t>
  </si>
  <si>
    <t>15/03/2013</t>
  </si>
  <si>
    <t>18/03/2013</t>
  </si>
  <si>
    <t>19/03/2013</t>
  </si>
  <si>
    <t>20/03/2013</t>
  </si>
  <si>
    <t>21/03/2013</t>
  </si>
  <si>
    <t>22/03/2013</t>
  </si>
  <si>
    <t>25/03/2013</t>
  </si>
  <si>
    <t>26/03/2013</t>
  </si>
  <si>
    <t>27/03/2013</t>
  </si>
  <si>
    <t>28/03/2013</t>
  </si>
  <si>
    <t>01/04/2013</t>
  </si>
  <si>
    <t>02/04/2013</t>
  </si>
  <si>
    <t>03/04/2013</t>
  </si>
  <si>
    <t>04/04/2013</t>
  </si>
  <si>
    <t>05/04/2013</t>
  </si>
  <si>
    <t>08/04/2013</t>
  </si>
  <si>
    <t>09/04/2013</t>
  </si>
  <si>
    <t>10/04/2013</t>
  </si>
  <si>
    <t>11/04/2013</t>
  </si>
  <si>
    <t>12/04/2013</t>
  </si>
  <si>
    <t>15/04/2013</t>
  </si>
  <si>
    <t>16/04/2013</t>
  </si>
  <si>
    <t>17/04/2013</t>
  </si>
  <si>
    <t>18/04/2013</t>
  </si>
  <si>
    <t>19/04/2013</t>
  </si>
  <si>
    <t>22/04/2013</t>
  </si>
  <si>
    <t>23/04/2013</t>
  </si>
  <si>
    <t>24/04/2013</t>
  </si>
  <si>
    <t>25/04/2013</t>
  </si>
  <si>
    <t>26/04/2013</t>
  </si>
  <si>
    <t>29/04/2013</t>
  </si>
  <si>
    <t>30/04/2013</t>
  </si>
  <si>
    <t>02/05/2013</t>
  </si>
  <si>
    <t>03/05/2013</t>
  </si>
  <si>
    <t>06/05/2013</t>
  </si>
  <si>
    <t>07/05/2013</t>
  </si>
  <si>
    <t>08/05/2013</t>
  </si>
  <si>
    <t>09/05/2013</t>
  </si>
  <si>
    <t>10/05/2013</t>
  </si>
  <si>
    <t>13/05/2013</t>
  </si>
  <si>
    <t>14/05/2013</t>
  </si>
  <si>
    <t>15/05/2013</t>
  </si>
  <si>
    <t>16/05/2013</t>
  </si>
  <si>
    <t>17/05/2013</t>
  </si>
  <si>
    <t>20/05/2013</t>
  </si>
  <si>
    <t>21/05/2013</t>
  </si>
  <si>
    <t>22/05/2013</t>
  </si>
  <si>
    <t>23/05/2013</t>
  </si>
  <si>
    <t>24/05/2013</t>
  </si>
  <si>
    <t>27/05/2013</t>
  </si>
  <si>
    <t>28/05/2013</t>
  </si>
  <si>
    <t>29/05/2013</t>
  </si>
  <si>
    <t>31/05/2013</t>
  </si>
  <si>
    <t>03/06/2013</t>
  </si>
  <si>
    <t>04/06/2013</t>
  </si>
  <si>
    <t>05/06/2013</t>
  </si>
  <si>
    <t>06/06/2013</t>
  </si>
  <si>
    <t>07/06/2013</t>
  </si>
  <si>
    <t>10/06/2013</t>
  </si>
  <si>
    <t>11/06/2013</t>
  </si>
  <si>
    <t>12/06/2013</t>
  </si>
  <si>
    <t>13/06/2013</t>
  </si>
  <si>
    <t>14/06/2013</t>
  </si>
  <si>
    <t>17/06/2013</t>
  </si>
  <si>
    <t>18/06/2013</t>
  </si>
  <si>
    <t>19/06/2013</t>
  </si>
  <si>
    <t>20/06/2013</t>
  </si>
  <si>
    <t>21/06/2013</t>
  </si>
  <si>
    <t>24/06/2013</t>
  </si>
  <si>
    <t>25/06/2013</t>
  </si>
  <si>
    <t>26/06/2013</t>
  </si>
  <si>
    <t>27/06/2013</t>
  </si>
  <si>
    <t>28/06/2013</t>
  </si>
  <si>
    <t>01/07/2013</t>
  </si>
  <si>
    <t>02/07/2013</t>
  </si>
  <si>
    <t>03/07/2013</t>
  </si>
  <si>
    <t>04/07/2013</t>
  </si>
  <si>
    <t>05/07/2013</t>
  </si>
  <si>
    <t>08/07/2013</t>
  </si>
  <si>
    <t>10/07/2013</t>
  </si>
  <si>
    <t>11/07/2013</t>
  </si>
  <si>
    <t>12/07/2013</t>
  </si>
  <si>
    <t>15/07/2013</t>
  </si>
  <si>
    <t>16/07/2013</t>
  </si>
  <si>
    <t>17/07/2013</t>
  </si>
  <si>
    <t>18/07/2013</t>
  </si>
  <si>
    <t>19/07/2013</t>
  </si>
  <si>
    <t>22/07/2013</t>
  </si>
  <si>
    <t>23/07/2013</t>
  </si>
  <si>
    <t>24/07/2013</t>
  </si>
  <si>
    <t>25/07/2013</t>
  </si>
  <si>
    <t>26/07/2013</t>
  </si>
  <si>
    <t>29/07/2013</t>
  </si>
  <si>
    <t>30/07/2013</t>
  </si>
  <si>
    <t>31/07/2013</t>
  </si>
  <si>
    <t>01/08/2013</t>
  </si>
  <si>
    <t>02/08/2013</t>
  </si>
  <si>
    <t>05/08/2013</t>
  </si>
  <si>
    <t>06/08/2013</t>
  </si>
  <si>
    <t>07/08/2013</t>
  </si>
  <si>
    <t>08/08/2013</t>
  </si>
  <si>
    <t>09/08/2013</t>
  </si>
  <si>
    <t>12/08/2013</t>
  </si>
  <si>
    <t>13/08/2013</t>
  </si>
  <si>
    <t>14/08/2013</t>
  </si>
  <si>
    <t>15/08/2013</t>
  </si>
  <si>
    <t>16/08/2013</t>
  </si>
  <si>
    <t>19/08/2013</t>
  </si>
  <si>
    <t>20/08/2013</t>
  </si>
  <si>
    <t>21/08/2013</t>
  </si>
  <si>
    <t>22/08/2013</t>
  </si>
  <si>
    <t>23/08/2013</t>
  </si>
  <si>
    <t>26/08/2013</t>
  </si>
  <si>
    <t>27/08/2013</t>
  </si>
  <si>
    <t>28/08/2013</t>
  </si>
  <si>
    <t>29/08/2013</t>
  </si>
  <si>
    <t>30/08/2013</t>
  </si>
  <si>
    <t>02/09/2013</t>
  </si>
  <si>
    <t>03/09/2013</t>
  </si>
  <si>
    <t>04/09/2013</t>
  </si>
  <si>
    <t>05/09/2013</t>
  </si>
  <si>
    <t>06/09/2013</t>
  </si>
  <si>
    <t>09/09/2013</t>
  </si>
  <si>
    <t>10/09/2013</t>
  </si>
  <si>
    <t>11/09/2013</t>
  </si>
  <si>
    <t>12/09/2013</t>
  </si>
  <si>
    <t>13/09/2013</t>
  </si>
  <si>
    <t>16/09/2013</t>
  </si>
  <si>
    <t>17/09/2013</t>
  </si>
  <si>
    <t>18/09/2013</t>
  </si>
  <si>
    <t>19/09/2013</t>
  </si>
  <si>
    <t>20/09/2013</t>
  </si>
  <si>
    <t>23/09/2013</t>
  </si>
  <si>
    <t>24/09/2013</t>
  </si>
  <si>
    <t>25/09/2013</t>
  </si>
  <si>
    <t>26/09/2013</t>
  </si>
  <si>
    <t>27/09/2013</t>
  </si>
  <si>
    <t>30/09/2013</t>
  </si>
  <si>
    <t>01/10/2013</t>
  </si>
  <si>
    <t>02/10/2013</t>
  </si>
  <si>
    <t>03/10/2013</t>
  </si>
  <si>
    <t>04/10/2013</t>
  </si>
  <si>
    <t>07/10/2013</t>
  </si>
  <si>
    <t>08/10/2013</t>
  </si>
  <si>
    <t>09/10/2013</t>
  </si>
  <si>
    <t>10/10/2013</t>
  </si>
  <si>
    <t>11/10/2013</t>
  </si>
  <si>
    <t>14/10/2013</t>
  </si>
  <si>
    <t>15/10/2013</t>
  </si>
  <si>
    <t>16/10/2013</t>
  </si>
  <si>
    <t>17/10/2013</t>
  </si>
  <si>
    <t>18/10/2013</t>
  </si>
  <si>
    <t>21/10/2013</t>
  </si>
  <si>
    <t>22/10/2013</t>
  </si>
  <si>
    <t>23/10/2013</t>
  </si>
  <si>
    <t>24/10/2013</t>
  </si>
  <si>
    <t>25/10/2013</t>
  </si>
  <si>
    <t>28/10/2013</t>
  </si>
  <si>
    <t>29/10/2013</t>
  </si>
  <si>
    <t>30/10/2013</t>
  </si>
  <si>
    <t>31/10/2013</t>
  </si>
  <si>
    <t>01/11/2013</t>
  </si>
  <si>
    <t>04/11/2013</t>
  </si>
  <si>
    <t>05/11/2013</t>
  </si>
  <si>
    <t>06/11/2013</t>
  </si>
  <si>
    <t>07/11/2013</t>
  </si>
  <si>
    <t>08/11/2013</t>
  </si>
  <si>
    <t>11/11/2013</t>
  </si>
  <si>
    <t>12/11/2013</t>
  </si>
  <si>
    <t>13/11/2013</t>
  </si>
  <si>
    <t>14/11/2013</t>
  </si>
  <si>
    <t>18/11/2013</t>
  </si>
  <si>
    <t>19/11/2013</t>
  </si>
  <si>
    <t>21/11/2013</t>
  </si>
  <si>
    <t>22/11/2013</t>
  </si>
  <si>
    <t>25/11/2013</t>
  </si>
  <si>
    <t>26/11/2013</t>
  </si>
  <si>
    <t>27/11/2013</t>
  </si>
  <si>
    <t>28/11/2013</t>
  </si>
  <si>
    <t>29/11/2013</t>
  </si>
  <si>
    <t>02/12/2013</t>
  </si>
  <si>
    <t>03/12/2013</t>
  </si>
  <si>
    <t>04/12/2013</t>
  </si>
  <si>
    <t>05/12/2013</t>
  </si>
  <si>
    <t>06/12/2013</t>
  </si>
  <si>
    <t>09/12/2013</t>
  </si>
  <si>
    <t>10/12/2013</t>
  </si>
  <si>
    <t>11/12/2013</t>
  </si>
  <si>
    <t>12/12/2013</t>
  </si>
  <si>
    <t>13/12/2013</t>
  </si>
  <si>
    <t>16/12/2013</t>
  </si>
  <si>
    <t>17/12/2013</t>
  </si>
  <si>
    <t>18/12/2013</t>
  </si>
  <si>
    <t>19/12/2013</t>
  </si>
  <si>
    <t>20/12/2013</t>
  </si>
  <si>
    <t>23/12/2013</t>
  </si>
  <si>
    <t>26/12/2013</t>
  </si>
  <si>
    <t>27/12/2013</t>
  </si>
  <si>
    <t>30/12/2013</t>
  </si>
  <si>
    <t>02/01/2014</t>
  </si>
  <si>
    <t>03/01/2014</t>
  </si>
  <si>
    <t>06/01/2014</t>
  </si>
  <si>
    <t>07/01/2014</t>
  </si>
  <si>
    <t>08/01/2014</t>
  </si>
  <si>
    <t>09/01/2014</t>
  </si>
  <si>
    <t>10/01/2014</t>
  </si>
  <si>
    <t>13/01/2014</t>
  </si>
  <si>
    <t>14/01/2014</t>
  </si>
  <si>
    <t>15/01/2014</t>
  </si>
  <si>
    <t>16/01/2014</t>
  </si>
  <si>
    <t>17/01/2014</t>
  </si>
  <si>
    <t>20/01/2014</t>
  </si>
  <si>
    <t>21/01/2014</t>
  </si>
  <si>
    <t>22/01/2014</t>
  </si>
  <si>
    <t>23/01/2014</t>
  </si>
  <si>
    <t>24/01/2014</t>
  </si>
  <si>
    <t>27/01/2014</t>
  </si>
  <si>
    <t>28/01/2014</t>
  </si>
  <si>
    <t>29/01/2014</t>
  </si>
  <si>
    <t>30/01/2014</t>
  </si>
  <si>
    <t>31/01/2014</t>
  </si>
  <si>
    <t>03/02/2014</t>
  </si>
  <si>
    <t>04/02/2014</t>
  </si>
  <si>
    <t>05/02/2014</t>
  </si>
  <si>
    <t>06/02/2014</t>
  </si>
  <si>
    <t>07/02/2014</t>
  </si>
  <si>
    <t>10/02/2014</t>
  </si>
  <si>
    <t>11/02/2014</t>
  </si>
  <si>
    <t>12/02/2014</t>
  </si>
  <si>
    <t>13/02/2014</t>
  </si>
  <si>
    <t>14/02/2014</t>
  </si>
  <si>
    <t>17/02/2014</t>
  </si>
  <si>
    <t>18/02/2014</t>
  </si>
  <si>
    <t>19/02/2014</t>
  </si>
  <si>
    <t>20/02/2014</t>
  </si>
  <si>
    <t>21/02/2014</t>
  </si>
  <si>
    <t>24/02/2014</t>
  </si>
  <si>
    <t>25/02/2014</t>
  </si>
  <si>
    <t>26/02/2014</t>
  </si>
  <si>
    <t>27/02/2014</t>
  </si>
  <si>
    <t>28/02/2014</t>
  </si>
  <si>
    <t>05/03/2014</t>
  </si>
  <si>
    <t>06/03/2014</t>
  </si>
  <si>
    <t>07/03/2014</t>
  </si>
  <si>
    <t>10/03/2014</t>
  </si>
  <si>
    <t>11/03/2014</t>
  </si>
  <si>
    <t>12/03/2014</t>
  </si>
  <si>
    <t>13/03/2014</t>
  </si>
  <si>
    <t>14/03/2014</t>
  </si>
  <si>
    <t>17/03/2014</t>
  </si>
  <si>
    <t>18/03/2014</t>
  </si>
  <si>
    <t>19/03/2014</t>
  </si>
  <si>
    <t>20/03/2014</t>
  </si>
  <si>
    <t>21/03/2014</t>
  </si>
  <si>
    <t>24/03/2014</t>
  </si>
  <si>
    <t>25/03/2014</t>
  </si>
  <si>
    <t>26/03/2014</t>
  </si>
  <si>
    <t>27/03/2014</t>
  </si>
  <si>
    <t>28/03/2014</t>
  </si>
  <si>
    <t>31/03/2014</t>
  </si>
  <si>
    <t>01/04/2014</t>
  </si>
  <si>
    <t>02/04/2014</t>
  </si>
  <si>
    <t>03/04/2014</t>
  </si>
  <si>
    <t>04/04/2014</t>
  </si>
  <si>
    <t>07/04/2014</t>
  </si>
  <si>
    <t>08/04/2014</t>
  </si>
  <si>
    <t>09/04/2014</t>
  </si>
  <si>
    <t>10/04/2014</t>
  </si>
  <si>
    <t>11/04/2014</t>
  </si>
  <si>
    <t>14/04/2014</t>
  </si>
  <si>
    <t>15/04/2014</t>
  </si>
  <si>
    <t>16/04/2014</t>
  </si>
  <si>
    <t>17/04/2014</t>
  </si>
  <si>
    <t>22/04/2014</t>
  </si>
  <si>
    <t>23/04/2014</t>
  </si>
  <si>
    <t>24/04/2014</t>
  </si>
  <si>
    <t>25/04/2014</t>
  </si>
  <si>
    <t>28/04/2014</t>
  </si>
  <si>
    <t>29/04/2014</t>
  </si>
  <si>
    <t>30/04/2014</t>
  </si>
  <si>
    <t>02/05/2014</t>
  </si>
  <si>
    <t>05/05/2014</t>
  </si>
  <si>
    <t>06/05/2014</t>
  </si>
  <si>
    <t>07/05/2014</t>
  </si>
  <si>
    <t>08/05/2014</t>
  </si>
  <si>
    <t>09/05/2014</t>
  </si>
  <si>
    <t>12/05/2014</t>
  </si>
  <si>
    <t>13/05/2014</t>
  </si>
  <si>
    <t>14/05/2014</t>
  </si>
  <si>
    <t>15/05/2014</t>
  </si>
  <si>
    <t>16/05/2014</t>
  </si>
  <si>
    <t>19/05/2014</t>
  </si>
  <si>
    <t>20/05/2014</t>
  </si>
  <si>
    <t>21/05/2014</t>
  </si>
  <si>
    <t>22/05/2014</t>
  </si>
  <si>
    <t>23/05/2014</t>
  </si>
  <si>
    <t>26/05/2014</t>
  </si>
  <si>
    <t>27/05/2014</t>
  </si>
  <si>
    <t>28/05/2014</t>
  </si>
  <si>
    <t>29/05/2014</t>
  </si>
  <si>
    <t>30/05/2014</t>
  </si>
  <si>
    <t>02/06/2014</t>
  </si>
  <si>
    <t>03/06/2014</t>
  </si>
  <si>
    <t>04/06/2014</t>
  </si>
  <si>
    <t>05/06/2014</t>
  </si>
  <si>
    <t>06/06/2014</t>
  </si>
  <si>
    <t>09/06/2014</t>
  </si>
  <si>
    <t>10/06/2014</t>
  </si>
  <si>
    <t>11/06/2014</t>
  </si>
  <si>
    <t>13/06/2014</t>
  </si>
  <si>
    <t>16/06/2014</t>
  </si>
  <si>
    <t>17/06/2014</t>
  </si>
  <si>
    <t>18/06/2014</t>
  </si>
  <si>
    <t>20/06/2014</t>
  </si>
  <si>
    <t>23/06/2014</t>
  </si>
  <si>
    <t>24/06/2014</t>
  </si>
  <si>
    <t>25/06/2014</t>
  </si>
  <si>
    <t>26/06/2014</t>
  </si>
  <si>
    <t>27/06/2014</t>
  </si>
  <si>
    <t>30/06/2014</t>
  </si>
  <si>
    <t>01/07/2014</t>
  </si>
  <si>
    <t>02/07/2014</t>
  </si>
  <si>
    <t>03/07/2014</t>
  </si>
  <si>
    <t>04/07/2014</t>
  </si>
  <si>
    <t>07/07/2014</t>
  </si>
  <si>
    <t>08/07/2014</t>
  </si>
  <si>
    <t>10/07/2014</t>
  </si>
  <si>
    <t>11/07/2014</t>
  </si>
  <si>
    <t>14/07/2014</t>
  </si>
  <si>
    <t>15/07/2014</t>
  </si>
  <si>
    <t>16/07/2014</t>
  </si>
  <si>
    <t>17/07/2014</t>
  </si>
  <si>
    <t>18/07/2014</t>
  </si>
  <si>
    <t>21/07/2014</t>
  </si>
  <si>
    <t>22/07/2014</t>
  </si>
  <si>
    <t>23/07/2014</t>
  </si>
  <si>
    <t>24/07/2014</t>
  </si>
  <si>
    <t>25/07/2014</t>
  </si>
  <si>
    <t>28/07/2014</t>
  </si>
  <si>
    <t>29/07/2014</t>
  </si>
  <si>
    <t>30/07/2014</t>
  </si>
  <si>
    <t>31/07/2014</t>
  </si>
  <si>
    <t>01/08/2014</t>
  </si>
  <si>
    <t>04/08/2014</t>
  </si>
  <si>
    <t>05/08/2014</t>
  </si>
  <si>
    <t>06/08/2014</t>
  </si>
  <si>
    <t>07/08/2014</t>
  </si>
  <si>
    <t>08/08/2014</t>
  </si>
  <si>
    <t>11/08/2014</t>
  </si>
  <si>
    <t>12/08/2014</t>
  </si>
  <si>
    <t>13/08/2014</t>
  </si>
  <si>
    <t>14/08/2014</t>
  </si>
  <si>
    <t>15/08/2014</t>
  </si>
  <si>
    <t>18/08/2014</t>
  </si>
  <si>
    <t>19/08/2014</t>
  </si>
  <si>
    <t>20/08/2014</t>
  </si>
  <si>
    <t>21/08/2014</t>
  </si>
  <si>
    <t>22/08/2014</t>
  </si>
  <si>
    <t>25/08/2014</t>
  </si>
  <si>
    <t>26/08/2014</t>
  </si>
  <si>
    <t>27/08/2014</t>
  </si>
  <si>
    <t>28/08/2014</t>
  </si>
  <si>
    <t>29/08/2014</t>
  </si>
  <si>
    <t>01/09/2014</t>
  </si>
  <si>
    <t>02/09/2014</t>
  </si>
  <si>
    <t>03/09/2014</t>
  </si>
  <si>
    <t>04/09/2014</t>
  </si>
  <si>
    <t>05/09/2014</t>
  </si>
  <si>
    <t>08/09/2014</t>
  </si>
  <si>
    <t>09/09/2014</t>
  </si>
  <si>
    <t>10/09/2014</t>
  </si>
  <si>
    <t>11/09/2014</t>
  </si>
  <si>
    <t>12/09/2014</t>
  </si>
  <si>
    <t>15/09/2014</t>
  </si>
  <si>
    <t>16/09/2014</t>
  </si>
  <si>
    <t>17/09/2014</t>
  </si>
  <si>
    <t>18/09/2014</t>
  </si>
  <si>
    <t>19/09/2014</t>
  </si>
  <si>
    <t>22/09/2014</t>
  </si>
  <si>
    <t>23/09/2014</t>
  </si>
  <si>
    <t>24/09/2014</t>
  </si>
  <si>
    <t>25/09/2014</t>
  </si>
  <si>
    <t>26/09/2014</t>
  </si>
  <si>
    <t>29/09/2014</t>
  </si>
  <si>
    <t>30/09/2014</t>
  </si>
  <si>
    <t>01/10/2014</t>
  </si>
  <si>
    <t>02/10/2014</t>
  </si>
  <si>
    <t>03/10/2014</t>
  </si>
  <si>
    <t>06/10/2014</t>
  </si>
  <si>
    <t>07/10/2014</t>
  </si>
  <si>
    <t>08/10/2014</t>
  </si>
  <si>
    <t>09/10/2014</t>
  </si>
  <si>
    <t>10/10/2014</t>
  </si>
  <si>
    <t>13/10/2014</t>
  </si>
  <si>
    <t>14/10/2014</t>
  </si>
  <si>
    <t>15/10/2014</t>
  </si>
  <si>
    <t>16/10/2014</t>
  </si>
  <si>
    <t>17/10/2014</t>
  </si>
  <si>
    <t>20/10/2014</t>
  </si>
  <si>
    <t>21/10/2014</t>
  </si>
  <si>
    <t>22/10/2014</t>
  </si>
  <si>
    <t>23/10/2014</t>
  </si>
  <si>
    <t>24/10/2014</t>
  </si>
  <si>
    <t>27/10/2014</t>
  </si>
  <si>
    <t>28/10/2014</t>
  </si>
  <si>
    <t>29/10/2014</t>
  </si>
  <si>
    <t>30/10/2014</t>
  </si>
  <si>
    <t>31/10/2014</t>
  </si>
  <si>
    <t>03/11/2014</t>
  </si>
  <si>
    <t>04/11/2014</t>
  </si>
  <si>
    <t>05/11/2014</t>
  </si>
  <si>
    <t>06/11/2014</t>
  </si>
  <si>
    <t>07/11/2014</t>
  </si>
  <si>
    <t>10/11/2014</t>
  </si>
  <si>
    <t>11/11/2014</t>
  </si>
  <si>
    <t>12/11/2014</t>
  </si>
  <si>
    <t>13/11/2014</t>
  </si>
  <si>
    <t>14/11/2014</t>
  </si>
  <si>
    <t>17/11/2014</t>
  </si>
  <si>
    <t>18/11/2014</t>
  </si>
  <si>
    <t>19/11/2014</t>
  </si>
  <si>
    <t>21/11/2014</t>
  </si>
  <si>
    <t>24/11/2014</t>
  </si>
  <si>
    <t>25/11/2014</t>
  </si>
  <si>
    <t>26/11/2014</t>
  </si>
  <si>
    <t>27/11/2014</t>
  </si>
  <si>
    <t>28/11/2014</t>
  </si>
  <si>
    <t>01/12/2014</t>
  </si>
  <si>
    <t>02/12/2014</t>
  </si>
  <si>
    <t>03/12/2014</t>
  </si>
  <si>
    <t>04/12/2014</t>
  </si>
  <si>
    <t>05/12/2014</t>
  </si>
  <si>
    <t>08/12/2014</t>
  </si>
  <si>
    <t>09/12/2014</t>
  </si>
  <si>
    <t>10/12/2014</t>
  </si>
  <si>
    <t>11/12/2014</t>
  </si>
  <si>
    <t>12/12/2014</t>
  </si>
  <si>
    <t>15/12/2014</t>
  </si>
  <si>
    <t>16/12/2014</t>
  </si>
  <si>
    <t>17/12/2014</t>
  </si>
  <si>
    <t>18/12/2014</t>
  </si>
  <si>
    <t>19/12/2014</t>
  </si>
  <si>
    <t>22/12/2014</t>
  </si>
  <si>
    <t>23/12/2014</t>
  </si>
  <si>
    <t>26/12/2014</t>
  </si>
  <si>
    <t>29/12/2014</t>
  </si>
  <si>
    <t>30/12/2014</t>
  </si>
  <si>
    <t>02/01/2015</t>
  </si>
  <si>
    <t>05/01/2015</t>
  </si>
  <si>
    <t>06/01/2015</t>
  </si>
  <si>
    <t>07/01/2015</t>
  </si>
  <si>
    <t>08/01/2015</t>
  </si>
  <si>
    <t>09/01/2015</t>
  </si>
  <si>
    <t>12/01/2015</t>
  </si>
  <si>
    <t>13/01/2015</t>
  </si>
  <si>
    <t>14/01/2015</t>
  </si>
  <si>
    <t>15/01/2015</t>
  </si>
  <si>
    <t>16/01/2015</t>
  </si>
  <si>
    <t>19/01/2015</t>
  </si>
  <si>
    <t>20/01/2015</t>
  </si>
  <si>
    <t>21/01/2015</t>
  </si>
  <si>
    <t>22/01/2015</t>
  </si>
  <si>
    <t>23/01/2015</t>
  </si>
  <si>
    <t>26/01/2015</t>
  </si>
  <si>
    <t>27/01/2015</t>
  </si>
  <si>
    <t>28/01/2015</t>
  </si>
  <si>
    <t>29/01/2015</t>
  </si>
  <si>
    <t>30/01/2015</t>
  </si>
  <si>
    <t>02/02/2015</t>
  </si>
  <si>
    <t>03/02/2015</t>
  </si>
  <si>
    <t>04/02/2015</t>
  </si>
  <si>
    <t>05/02/2015</t>
  </si>
  <si>
    <t>06/02/2015</t>
  </si>
  <si>
    <t>09/02/2015</t>
  </si>
  <si>
    <t>10/02/2015</t>
  </si>
  <si>
    <t>11/02/2015</t>
  </si>
  <si>
    <t>12/02/2015</t>
  </si>
  <si>
    <t>13/02/2015</t>
  </si>
  <si>
    <t>18/02/2015</t>
  </si>
  <si>
    <t>19/02/2015</t>
  </si>
  <si>
    <t>20/02/2015</t>
  </si>
  <si>
    <t>23/02/2015</t>
  </si>
  <si>
    <t>24/02/2015</t>
  </si>
  <si>
    <t>25/02/2015</t>
  </si>
  <si>
    <t>26/02/2015</t>
  </si>
  <si>
    <t>27/02/2015</t>
  </si>
  <si>
    <t>02/03/2015</t>
  </si>
  <si>
    <t>03/03/2015</t>
  </si>
  <si>
    <t>04/03/2015</t>
  </si>
  <si>
    <t>05/03/2015</t>
  </si>
  <si>
    <t>06/03/2015</t>
  </si>
  <si>
    <t>09/03/2015</t>
  </si>
  <si>
    <t>10/03/2015</t>
  </si>
  <si>
    <t>11/03/2015</t>
  </si>
  <si>
    <t>12/03/2015</t>
  </si>
  <si>
    <t>13/03/2015</t>
  </si>
  <si>
    <t>16/03/2015</t>
  </si>
  <si>
    <t>17/03/2015</t>
  </si>
  <si>
    <t>18/03/2015</t>
  </si>
  <si>
    <t>19/03/2015</t>
  </si>
  <si>
    <t>20/03/2015</t>
  </si>
  <si>
    <t>23/03/2015</t>
  </si>
  <si>
    <t>24/03/2015</t>
  </si>
  <si>
    <t>25/03/2015</t>
  </si>
  <si>
    <t>26/03/2015</t>
  </si>
  <si>
    <t>27/03/2015</t>
  </si>
  <si>
    <t>30/03/2015</t>
  </si>
  <si>
    <t>31/03/2015</t>
  </si>
  <si>
    <t>01/04/2015</t>
  </si>
  <si>
    <t>02/04/2015</t>
  </si>
  <si>
    <t>06/04/2015</t>
  </si>
  <si>
    <t>07/04/2015</t>
  </si>
  <si>
    <t>08/04/2015</t>
  </si>
  <si>
    <t>09/04/2015</t>
  </si>
  <si>
    <t>10/04/2015</t>
  </si>
  <si>
    <t>13/04/2015</t>
  </si>
  <si>
    <t>14/04/2015</t>
  </si>
  <si>
    <t>15/04/2015</t>
  </si>
  <si>
    <t>16/04/2015</t>
  </si>
  <si>
    <t>17/04/2015</t>
  </si>
  <si>
    <t>20/04/2015</t>
  </si>
  <si>
    <t>22/04/2015</t>
  </si>
  <si>
    <t>23/04/2015</t>
  </si>
  <si>
    <t>24/04/2015</t>
  </si>
  <si>
    <t>27/04/2015</t>
  </si>
  <si>
    <t>28/04/2015</t>
  </si>
  <si>
    <t>29/04/2015</t>
  </si>
  <si>
    <t>30/04/2015</t>
  </si>
  <si>
    <t>04/05/2015</t>
  </si>
  <si>
    <t>05/05/2015</t>
  </si>
  <si>
    <t>06/05/2015</t>
  </si>
  <si>
    <t>07/05/2015</t>
  </si>
  <si>
    <t>08/05/2015</t>
  </si>
  <si>
    <t>11/05/2015</t>
  </si>
  <si>
    <t>12/05/2015</t>
  </si>
  <si>
    <t>13/05/2015</t>
  </si>
  <si>
    <t>14/05/2015</t>
  </si>
  <si>
    <t>15/05/2015</t>
  </si>
  <si>
    <t>18/05/2015</t>
  </si>
  <si>
    <t>19/05/2015</t>
  </si>
  <si>
    <t>20/05/2015</t>
  </si>
  <si>
    <t>21/05/2015</t>
  </si>
  <si>
    <t>22/05/2015</t>
  </si>
  <si>
    <t>25/05/2015</t>
  </si>
  <si>
    <t>26/05/2015</t>
  </si>
  <si>
    <t>27/05/2015</t>
  </si>
  <si>
    <t>28/05/2015</t>
  </si>
  <si>
    <t>29/05/2015</t>
  </si>
  <si>
    <t>01/06/2015</t>
  </si>
  <si>
    <t>02/06/2015</t>
  </si>
  <si>
    <t>03/06/2015</t>
  </si>
  <si>
    <t>05/06/2015</t>
  </si>
  <si>
    <t>08/06/2015</t>
  </si>
  <si>
    <t>09/06/2015</t>
  </si>
  <si>
    <t>10/06/2015</t>
  </si>
  <si>
    <t>11/06/2015</t>
  </si>
  <si>
    <t>12/06/2015</t>
  </si>
  <si>
    <t>15/06/2015</t>
  </si>
  <si>
    <t>16/06/2015</t>
  </si>
  <si>
    <t>17/06/2015</t>
  </si>
  <si>
    <t>18/06/2015</t>
  </si>
  <si>
    <t>19/06/2015</t>
  </si>
  <si>
    <t>22/06/2015</t>
  </si>
  <si>
    <t>23/06/2015</t>
  </si>
  <si>
    <t>24/06/2015</t>
  </si>
  <si>
    <t>25/06/2015</t>
  </si>
  <si>
    <t>26/06/2015</t>
  </si>
  <si>
    <t>29/06/2015</t>
  </si>
  <si>
    <t>30/06/2015</t>
  </si>
  <si>
    <t>01/07/2015</t>
  </si>
  <si>
    <t>02/07/2015</t>
  </si>
  <si>
    <t>03/07/2015</t>
  </si>
  <si>
    <t>06/07/2015</t>
  </si>
  <si>
    <t>07/07/2015</t>
  </si>
  <si>
    <t>08/07/2015</t>
  </si>
  <si>
    <t>10/07/2015</t>
  </si>
  <si>
    <t>13/07/2015</t>
  </si>
  <si>
    <t>14/07/2015</t>
  </si>
  <si>
    <t>15/07/2015</t>
  </si>
  <si>
    <t>16/07/2015</t>
  </si>
  <si>
    <t>17/07/2015</t>
  </si>
  <si>
    <t>20/07/2015</t>
  </si>
  <si>
    <t>21/07/2015</t>
  </si>
  <si>
    <t>22/07/2015</t>
  </si>
  <si>
    <t>23/07/2015</t>
  </si>
  <si>
    <t>24/07/2015</t>
  </si>
  <si>
    <t>27/07/2015</t>
  </si>
  <si>
    <t>28/07/2015</t>
  </si>
  <si>
    <t>29/07/2015</t>
  </si>
  <si>
    <t>30/07/2015</t>
  </si>
  <si>
    <t>31/07/2015</t>
  </si>
  <si>
    <t>03/08/2015</t>
  </si>
  <si>
    <t>04/08/2015</t>
  </si>
  <si>
    <t>05/08/2015</t>
  </si>
  <si>
    <t>06/08/2015</t>
  </si>
  <si>
    <t>07/08/2015</t>
  </si>
  <si>
    <t>10/08/2015</t>
  </si>
  <si>
    <t>11/08/2015</t>
  </si>
  <si>
    <t>12/08/2015</t>
  </si>
  <si>
    <t>13/08/2015</t>
  </si>
  <si>
    <t>14/08/2015</t>
  </si>
  <si>
    <t>17/08/2015</t>
  </si>
  <si>
    <t>18/08/2015</t>
  </si>
  <si>
    <t>19/08/2015</t>
  </si>
  <si>
    <t>20/08/2015</t>
  </si>
  <si>
    <t>21/08/2015</t>
  </si>
  <si>
    <t>24/08/2015</t>
  </si>
  <si>
    <t>25/08/2015</t>
  </si>
  <si>
    <t>26/08/2015</t>
  </si>
  <si>
    <t>27/08/2015</t>
  </si>
  <si>
    <t>28/08/2015</t>
  </si>
  <si>
    <t>31/08/2015</t>
  </si>
  <si>
    <t>01/09/2015</t>
  </si>
  <si>
    <t>02/09/2015</t>
  </si>
  <si>
    <t>03/09/2015</t>
  </si>
  <si>
    <t>04/09/2015</t>
  </si>
  <si>
    <t>08/09/2015</t>
  </si>
  <si>
    <t>09/09/2015</t>
  </si>
  <si>
    <t>10/09/2015</t>
  </si>
  <si>
    <t>11/09/2015</t>
  </si>
  <si>
    <t>14/09/2015</t>
  </si>
  <si>
    <t>15/09/2015</t>
  </si>
  <si>
    <t>16/09/2015</t>
  </si>
  <si>
    <t>17/09/2015</t>
  </si>
  <si>
    <t>18/09/2015</t>
  </si>
  <si>
    <t>21/09/2015</t>
  </si>
  <si>
    <t>22/09/2015</t>
  </si>
  <si>
    <t>23/09/2015</t>
  </si>
  <si>
    <t>24/09/2015</t>
  </si>
  <si>
    <t>25/09/2015</t>
  </si>
  <si>
    <t>28/09/2015</t>
  </si>
  <si>
    <t>29/09/2015</t>
  </si>
  <si>
    <t>30/09/2015</t>
  </si>
  <si>
    <t>01/10/2015</t>
  </si>
  <si>
    <t>02/10/2015</t>
  </si>
  <si>
    <t>05/10/2015</t>
  </si>
  <si>
    <t>06/10/2015</t>
  </si>
  <si>
    <t>07/10/2015</t>
  </si>
  <si>
    <t>08/10/2015</t>
  </si>
  <si>
    <t>09/10/2015</t>
  </si>
  <si>
    <t>13/10/2015</t>
  </si>
  <si>
    <t>14/10/2015</t>
  </si>
  <si>
    <t>15/10/2015</t>
  </si>
  <si>
    <t>16/10/2015</t>
  </si>
  <si>
    <t>19/10/2015</t>
  </si>
  <si>
    <t>20/10/2015</t>
  </si>
  <si>
    <t>21/10/2015</t>
  </si>
  <si>
    <t>22/10/2015</t>
  </si>
  <si>
    <t>23/10/2015</t>
  </si>
  <si>
    <t>26/10/2015</t>
  </si>
  <si>
    <t>27/10/2015</t>
  </si>
  <si>
    <t>28/10/2015</t>
  </si>
  <si>
    <t>29/10/2015</t>
  </si>
  <si>
    <t>30/10/2015</t>
  </si>
  <si>
    <t>03/11/2015</t>
  </si>
  <si>
    <t>04/11/2015</t>
  </si>
  <si>
    <t>05/11/2015</t>
  </si>
  <si>
    <t>06/11/2015</t>
  </si>
  <si>
    <t>09/11/2015</t>
  </si>
  <si>
    <t>10/11/2015</t>
  </si>
  <si>
    <t>11/11/2015</t>
  </si>
  <si>
    <t>12/11/2015</t>
  </si>
  <si>
    <t>13/11/2015</t>
  </si>
  <si>
    <t>16/11/2015</t>
  </si>
  <si>
    <t>17/11/2015</t>
  </si>
  <si>
    <t>18/11/2015</t>
  </si>
  <si>
    <t>19/11/2015</t>
  </si>
  <si>
    <t>23/11/2015</t>
  </si>
  <si>
    <t>24/11/2015</t>
  </si>
  <si>
    <t>25/11/2015</t>
  </si>
  <si>
    <t>26/11/2015</t>
  </si>
  <si>
    <t>27/11/2015</t>
  </si>
  <si>
    <t>30/11/2015</t>
  </si>
  <si>
    <t>01/12/2015</t>
  </si>
  <si>
    <t>02/12/2015</t>
  </si>
  <si>
    <t>03/12/2015</t>
  </si>
  <si>
    <t>04/12/2015</t>
  </si>
  <si>
    <t>07/12/2015</t>
  </si>
  <si>
    <t>08/12/2015</t>
  </si>
  <si>
    <t>09/12/2015</t>
  </si>
  <si>
    <t>10/12/2015</t>
  </si>
  <si>
    <t>11/12/2015</t>
  </si>
  <si>
    <t>14/12/2015</t>
  </si>
  <si>
    <t>15/12/2015</t>
  </si>
  <si>
    <t>16/12/2015</t>
  </si>
  <si>
    <t>17/12/2015</t>
  </si>
  <si>
    <t>18/12/2015</t>
  </si>
  <si>
    <t>21/12/2015</t>
  </si>
  <si>
    <t>22/12/2015</t>
  </si>
  <si>
    <t>23/12/2015</t>
  </si>
  <si>
    <t>28/12/2015</t>
  </si>
  <si>
    <t>29/12/2015</t>
  </si>
  <si>
    <t>30/12/2015</t>
  </si>
  <si>
    <t>04/01/2016</t>
  </si>
  <si>
    <t>05/01/2016</t>
  </si>
  <si>
    <t>06/01/2016</t>
  </si>
  <si>
    <t>07/01/2016</t>
  </si>
  <si>
    <t>08/01/2016</t>
  </si>
  <si>
    <t>11/01/2016</t>
  </si>
  <si>
    <t>12/01/2016</t>
  </si>
  <si>
    <t>13/01/2016</t>
  </si>
  <si>
    <t>14/01/2016</t>
  </si>
  <si>
    <t>15/01/2016</t>
  </si>
  <si>
    <t>18/01/2016</t>
  </si>
  <si>
    <t>19/01/2016</t>
  </si>
  <si>
    <t>20/01/2016</t>
  </si>
  <si>
    <t>21/01/2016</t>
  </si>
  <si>
    <t>22/01/2016</t>
  </si>
  <si>
    <t>25/01/2016</t>
  </si>
  <si>
    <t>26/01/2016</t>
  </si>
  <si>
    <t>27/01/2016</t>
  </si>
  <si>
    <t>28/01/2016</t>
  </si>
  <si>
    <t>29/01/2016</t>
  </si>
  <si>
    <t>01/02/2016</t>
  </si>
  <si>
    <t>02/02/2016</t>
  </si>
  <si>
    <t>03/02/2016</t>
  </si>
  <si>
    <t>04/02/2016</t>
  </si>
  <si>
    <t>05/02/2016</t>
  </si>
  <si>
    <t>10/02/2016</t>
  </si>
  <si>
    <t>11/02/2016</t>
  </si>
  <si>
    <t>12/02/2016</t>
  </si>
  <si>
    <t>15/02/2016</t>
  </si>
  <si>
    <t>16/02/2016</t>
  </si>
  <si>
    <t>17/02/2016</t>
  </si>
  <si>
    <t>18/02/2016</t>
  </si>
  <si>
    <t>19/02/2016</t>
  </si>
  <si>
    <t>22/02/2016</t>
  </si>
  <si>
    <t>23/02/2016</t>
  </si>
  <si>
    <t>24/02/2016</t>
  </si>
  <si>
    <t>25/02/2016</t>
  </si>
  <si>
    <t>26/02/2016</t>
  </si>
  <si>
    <t>29/02/2016</t>
  </si>
  <si>
    <t>01/03/2016</t>
  </si>
  <si>
    <t>02/03/2016</t>
  </si>
  <si>
    <t>03/03/2016</t>
  </si>
  <si>
    <t>04/03/2016</t>
  </si>
  <si>
    <t>07/03/2016</t>
  </si>
  <si>
    <t>08/03/2016</t>
  </si>
  <si>
    <t>09/03/2016</t>
  </si>
  <si>
    <t>10/03/2016</t>
  </si>
  <si>
    <t>11/03/2016</t>
  </si>
  <si>
    <t>14/03/2016</t>
  </si>
  <si>
    <t>15/03/2016</t>
  </si>
  <si>
    <t>16/03/2016</t>
  </si>
  <si>
    <t>17/03/2016</t>
  </si>
  <si>
    <t>18/03/2016</t>
  </si>
  <si>
    <t>21/03/2016</t>
  </si>
  <si>
    <t>22/03/2016</t>
  </si>
  <si>
    <t>23/03/2016</t>
  </si>
  <si>
    <t>24/03/2016</t>
  </si>
  <si>
    <t>28/03/2016</t>
  </si>
  <si>
    <t>29/03/2016</t>
  </si>
  <si>
    <t>30/03/2016</t>
  </si>
  <si>
    <t>31/03/2016</t>
  </si>
  <si>
    <t>01/04/2016</t>
  </si>
  <si>
    <t>04/04/2016</t>
  </si>
  <si>
    <t>05/04/2016</t>
  </si>
  <si>
    <t>06/04/2016</t>
  </si>
  <si>
    <t>07/04/2016</t>
  </si>
  <si>
    <t>08/04/2016</t>
  </si>
  <si>
    <t>11/04/2016</t>
  </si>
  <si>
    <t>12/04/2016</t>
  </si>
  <si>
    <t>13/04/2016</t>
  </si>
  <si>
    <t>14/04/2016</t>
  </si>
  <si>
    <t>15/04/2016</t>
  </si>
  <si>
    <t>18/04/2016</t>
  </si>
  <si>
    <t>19/04/2016</t>
  </si>
  <si>
    <t>20/04/2016</t>
  </si>
  <si>
    <t>22/04/2016</t>
  </si>
  <si>
    <t>25/04/2016</t>
  </si>
  <si>
    <t>26/04/2016</t>
  </si>
  <si>
    <t>27/04/2016</t>
  </si>
  <si>
    <t>28/04/2016</t>
  </si>
  <si>
    <t>29/04/2016</t>
  </si>
  <si>
    <t>02/05/2016</t>
  </si>
  <si>
    <t>03/05/2016</t>
  </si>
  <si>
    <t>04/05/2016</t>
  </si>
  <si>
    <t>05/05/2016</t>
  </si>
  <si>
    <t>06/05/2016</t>
  </si>
  <si>
    <t>09/05/2016</t>
  </si>
  <si>
    <t>10/05/2016</t>
  </si>
  <si>
    <t>11/05/2016</t>
  </si>
  <si>
    <t>12/05/2016</t>
  </si>
  <si>
    <t>13/05/2016</t>
  </si>
  <si>
    <t>16/05/2016</t>
  </si>
  <si>
    <t>17/05/2016</t>
  </si>
  <si>
    <t>18/05/2016</t>
  </si>
  <si>
    <t>19/05/2016</t>
  </si>
  <si>
    <t>20/05/2016</t>
  </si>
  <si>
    <t>23/05/2016</t>
  </si>
  <si>
    <t>24/05/2016</t>
  </si>
  <si>
    <t>25/05/2016</t>
  </si>
  <si>
    <t>27/05/2016</t>
  </si>
  <si>
    <t>30/05/2016</t>
  </si>
  <si>
    <t>31/05/2016</t>
  </si>
  <si>
    <t>01/06/2016</t>
  </si>
  <si>
    <t>02/06/2016</t>
  </si>
  <si>
    <t>03/06/2016</t>
  </si>
  <si>
    <t>06/06/2016</t>
  </si>
  <si>
    <t>07/06/2016</t>
  </si>
  <si>
    <t>08/06/2016</t>
  </si>
  <si>
    <t>09/06/2016</t>
  </si>
  <si>
    <t>10/06/2016</t>
  </si>
  <si>
    <t>13/06/2016</t>
  </si>
  <si>
    <t>14/06/2016</t>
  </si>
  <si>
    <t>15/06/2016</t>
  </si>
  <si>
    <t>16/06/2016</t>
  </si>
  <si>
    <t>17/06/2016</t>
  </si>
  <si>
    <t>20/06/2016</t>
  </si>
  <si>
    <t>21/06/2016</t>
  </si>
  <si>
    <t>22/06/2016</t>
  </si>
  <si>
    <t>23/06/2016</t>
  </si>
  <si>
    <t>24/06/2016</t>
  </si>
  <si>
    <t>27/06/2016</t>
  </si>
  <si>
    <t>28/06/2016</t>
  </si>
  <si>
    <t>29/06/2016</t>
  </si>
  <si>
    <t>30/06/2016</t>
  </si>
  <si>
    <t>01/07/2016</t>
  </si>
  <si>
    <t>04/07/2016</t>
  </si>
  <si>
    <t>05/07/2016</t>
  </si>
  <si>
    <t>06/07/2016</t>
  </si>
  <si>
    <t>07/07/2016</t>
  </si>
  <si>
    <t>08/07/2016</t>
  </si>
  <si>
    <t>11/07/2016</t>
  </si>
  <si>
    <t>12/07/2016</t>
  </si>
  <si>
    <t>13/07/2016</t>
  </si>
  <si>
    <t>14/07/2016</t>
  </si>
  <si>
    <t>15/07/2016</t>
  </si>
  <si>
    <t>18/07/2016</t>
  </si>
  <si>
    <t>19/07/2016</t>
  </si>
  <si>
    <t>20/07/2016</t>
  </si>
  <si>
    <t>21/07/2016</t>
  </si>
  <si>
    <t>22/07/2016</t>
  </si>
  <si>
    <t>25/07/2016</t>
  </si>
  <si>
    <t>26/07/2016</t>
  </si>
  <si>
    <t>27/07/2016</t>
  </si>
  <si>
    <t>28/07/2016</t>
  </si>
  <si>
    <t>29/07/2016</t>
  </si>
  <si>
    <t>01/08/2016</t>
  </si>
  <si>
    <t>02/08/2016</t>
  </si>
  <si>
    <t>03/08/2016</t>
  </si>
  <si>
    <t>04/08/2016</t>
  </si>
  <si>
    <t>05/08/2016</t>
  </si>
  <si>
    <t>08/08/2016</t>
  </si>
  <si>
    <t>09/08/2016</t>
  </si>
  <si>
    <t>10/08/2016</t>
  </si>
  <si>
    <t>11/08/2016</t>
  </si>
  <si>
    <t>12/08/2016</t>
  </si>
  <si>
    <t>15/08/2016</t>
  </si>
  <si>
    <t>16/08/2016</t>
  </si>
  <si>
    <t>17/08/2016</t>
  </si>
  <si>
    <t>18/08/2016</t>
  </si>
  <si>
    <t>19/08/2016</t>
  </si>
  <si>
    <t>22/08/2016</t>
  </si>
  <si>
    <t>23/08/2016</t>
  </si>
  <si>
    <t>24/08/2016</t>
  </si>
  <si>
    <t>25/08/2016</t>
  </si>
  <si>
    <t>26/08/2016</t>
  </si>
  <si>
    <t>29/08/2016</t>
  </si>
  <si>
    <t>30/08/2016</t>
  </si>
  <si>
    <t>31/08/2016</t>
  </si>
  <si>
    <t>01/09/2016</t>
  </si>
  <si>
    <t>02/09/2016</t>
  </si>
  <si>
    <t>05/09/2016</t>
  </si>
  <si>
    <t>06/09/2016</t>
  </si>
  <si>
    <t>08/09/2016</t>
  </si>
  <si>
    <t>09/09/2016</t>
  </si>
  <si>
    <t>12/09/2016</t>
  </si>
  <si>
    <t>13/09/2016</t>
  </si>
  <si>
    <t>14/09/2016</t>
  </si>
  <si>
    <t>15/09/2016</t>
  </si>
  <si>
    <t>16/09/2016</t>
  </si>
  <si>
    <t>19/09/2016</t>
  </si>
  <si>
    <t>20/09/2016</t>
  </si>
  <si>
    <t>21/09/2016</t>
  </si>
  <si>
    <t>22/09/2016</t>
  </si>
  <si>
    <t>23/09/2016</t>
  </si>
  <si>
    <t>26/09/2016</t>
  </si>
  <si>
    <t>27/09/2016</t>
  </si>
  <si>
    <t>28/09/2016</t>
  </si>
  <si>
    <t>29/09/2016</t>
  </si>
  <si>
    <t>30/09/2016</t>
  </si>
  <si>
    <t>03/10/2016</t>
  </si>
  <si>
    <t>04/10/2016</t>
  </si>
  <si>
    <t>05/10/2016</t>
  </si>
  <si>
    <t>06/10/2016</t>
  </si>
  <si>
    <t>07/10/2016</t>
  </si>
  <si>
    <t>10/10/2016</t>
  </si>
  <si>
    <t>11/10/2016</t>
  </si>
  <si>
    <t>13/10/2016</t>
  </si>
  <si>
    <t>14/10/2016</t>
  </si>
  <si>
    <t>17/10/2016</t>
  </si>
  <si>
    <t>18/10/2016</t>
  </si>
  <si>
    <t>19/10/2016</t>
  </si>
  <si>
    <t>20/10/2016</t>
  </si>
  <si>
    <t>21/10/2016</t>
  </si>
  <si>
    <t>24/10/2016</t>
  </si>
  <si>
    <t>25/10/2016</t>
  </si>
  <si>
    <t>26/10/2016</t>
  </si>
  <si>
    <t>27/10/2016</t>
  </si>
  <si>
    <t>28/10/2016</t>
  </si>
  <si>
    <t>31/10/2016</t>
  </si>
  <si>
    <t>01/11/2016</t>
  </si>
  <si>
    <t>03/11/2016</t>
  </si>
  <si>
    <t>04/11/2016</t>
  </si>
  <si>
    <t>07/11/2016</t>
  </si>
  <si>
    <t>08/11/2016</t>
  </si>
  <si>
    <t>09/11/2016</t>
  </si>
  <si>
    <t>10/11/2016</t>
  </si>
  <si>
    <t>11/11/2016</t>
  </si>
  <si>
    <t>14/11/2016</t>
  </si>
  <si>
    <t>16/11/2016</t>
  </si>
  <si>
    <t>17/11/2016</t>
  </si>
  <si>
    <t>18/11/2016</t>
  </si>
  <si>
    <t>21/11/2016</t>
  </si>
  <si>
    <t>22/11/2016</t>
  </si>
  <si>
    <t>23/11/2016</t>
  </si>
  <si>
    <t>24/11/2016</t>
  </si>
  <si>
    <t>25/11/2016</t>
  </si>
  <si>
    <t>28/11/2016</t>
  </si>
  <si>
    <t>29/11/2016</t>
  </si>
  <si>
    <t>30/11/2016</t>
  </si>
  <si>
    <t>01/12/2016</t>
  </si>
  <si>
    <t>02/12/2016</t>
  </si>
  <si>
    <t>05/12/2016</t>
  </si>
  <si>
    <t>06/12/2016</t>
  </si>
  <si>
    <t>07/12/2016</t>
  </si>
  <si>
    <t>08/12/2016</t>
  </si>
  <si>
    <t>09/12/2016</t>
  </si>
  <si>
    <t>12/12/2016</t>
  </si>
  <si>
    <t>13/12/2016</t>
  </si>
  <si>
    <t>14/12/2016</t>
  </si>
  <si>
    <t>15/12/2016</t>
  </si>
  <si>
    <t>16/12/2016</t>
  </si>
  <si>
    <t>19/12/2016</t>
  </si>
  <si>
    <t>20/12/2016</t>
  </si>
  <si>
    <t>21/12/2016</t>
  </si>
  <si>
    <t>22/12/2016</t>
  </si>
  <si>
    <t>23/12/2016</t>
  </si>
  <si>
    <t>26/12/2016</t>
  </si>
  <si>
    <t>27/12/2016</t>
  </si>
  <si>
    <t>28/12/2016</t>
  </si>
  <si>
    <t>29/12/2016</t>
  </si>
  <si>
    <t>02/01/2017</t>
  </si>
  <si>
    <t>03/01/2017</t>
  </si>
  <si>
    <t>04/01/2017</t>
  </si>
  <si>
    <t>05/01/2017</t>
  </si>
  <si>
    <t>06/01/2017</t>
  </si>
  <si>
    <t>09/01/2017</t>
  </si>
  <si>
    <t>10/01/2017</t>
  </si>
  <si>
    <t>11/01/2017</t>
  </si>
  <si>
    <t>12/01/2017</t>
  </si>
  <si>
    <t>13/01/2017</t>
  </si>
  <si>
    <t>16/01/2017</t>
  </si>
  <si>
    <t>17/01/2017</t>
  </si>
  <si>
    <t>18/01/2017</t>
  </si>
  <si>
    <t>19/01/2017</t>
  </si>
  <si>
    <t>20/01/2017</t>
  </si>
  <si>
    <t>23/01/2017</t>
  </si>
  <si>
    <t>24/01/2017</t>
  </si>
  <si>
    <t>25/01/2017</t>
  </si>
  <si>
    <t>26/01/2017</t>
  </si>
  <si>
    <t>27/01/2017</t>
  </si>
  <si>
    <t>30/01/2017</t>
  </si>
  <si>
    <t>31/01/2017</t>
  </si>
  <si>
    <t>01/02/2017</t>
  </si>
  <si>
    <t>02/02/2017</t>
  </si>
  <si>
    <t>03/02/2017</t>
  </si>
  <si>
    <t>06/02/2017</t>
  </si>
  <si>
    <t>07/02/2017</t>
  </si>
  <si>
    <t>08/02/2017</t>
  </si>
  <si>
    <t>09/02/2017</t>
  </si>
  <si>
    <t>10/02/2017</t>
  </si>
  <si>
    <t>13/02/2017</t>
  </si>
  <si>
    <t>14/02/2017</t>
  </si>
  <si>
    <t>15/02/2017</t>
  </si>
  <si>
    <t>16/02/2017</t>
  </si>
  <si>
    <t>17/02/2017</t>
  </si>
  <si>
    <t>20/02/2017</t>
  </si>
  <si>
    <t>21/02/2017</t>
  </si>
  <si>
    <t>22/02/2017</t>
  </si>
  <si>
    <t>23/02/2017</t>
  </si>
  <si>
    <t>24/02/2017</t>
  </si>
  <si>
    <t>01/03/2017</t>
  </si>
  <si>
    <t>02/03/2017</t>
  </si>
  <si>
    <t>03/03/2017</t>
  </si>
  <si>
    <t>06/03/2017</t>
  </si>
  <si>
    <t>07/03/2017</t>
  </si>
  <si>
    <t>08/03/2017</t>
  </si>
  <si>
    <t>09/03/2017</t>
  </si>
  <si>
    <t>10/03/2017</t>
  </si>
  <si>
    <t>13/03/2017</t>
  </si>
  <si>
    <t>14/03/2017</t>
  </si>
  <si>
    <t>15/03/2017</t>
  </si>
  <si>
    <t>16/03/2017</t>
  </si>
  <si>
    <t>17/03/2017</t>
  </si>
  <si>
    <t>20/03/2017</t>
  </si>
  <si>
    <t>21/03/2017</t>
  </si>
  <si>
    <t>22/03/2017</t>
  </si>
  <si>
    <t>23/03/2017</t>
  </si>
  <si>
    <t>24/03/2017</t>
  </si>
  <si>
    <t>27/03/2017</t>
  </si>
  <si>
    <t>28/03/2017</t>
  </si>
  <si>
    <t>29/03/2017</t>
  </si>
  <si>
    <t>30/03/2017</t>
  </si>
  <si>
    <t>31/03/2017</t>
  </si>
  <si>
    <t>03/04/2017</t>
  </si>
  <si>
    <t>04/04/2017</t>
  </si>
  <si>
    <t>05/04/2017</t>
  </si>
  <si>
    <t>06/04/2017</t>
  </si>
  <si>
    <t>07/04/2017</t>
  </si>
  <si>
    <t>10/04/2017</t>
  </si>
  <si>
    <t>11/04/2017</t>
  </si>
  <si>
    <t>12/04/2017</t>
  </si>
  <si>
    <t>13/04/2017</t>
  </si>
  <si>
    <t>17/04/2017</t>
  </si>
  <si>
    <t>18/04/2017</t>
  </si>
  <si>
    <t>19/04/2017</t>
  </si>
  <si>
    <t>20/04/2017</t>
  </si>
  <si>
    <t>24/04/2017</t>
  </si>
  <si>
    <t>25/04/2017</t>
  </si>
  <si>
    <t>26/04/2017</t>
  </si>
  <si>
    <t>27/04/2017</t>
  </si>
  <si>
    <t>28/04/2017</t>
  </si>
  <si>
    <t>02/05/2017</t>
  </si>
  <si>
    <t>03/05/2017</t>
  </si>
  <si>
    <t>04/05/2017</t>
  </si>
  <si>
    <t>05/05/2017</t>
  </si>
  <si>
    <t>08/05/2017</t>
  </si>
  <si>
    <t>09/05/2017</t>
  </si>
  <si>
    <t>10/05/2017</t>
  </si>
  <si>
    <t>11/05/2017</t>
  </si>
  <si>
    <t>12/05/2017</t>
  </si>
  <si>
    <t>15/05/2017</t>
  </si>
  <si>
    <t>16/05/2017</t>
  </si>
  <si>
    <t>17/05/2017</t>
  </si>
  <si>
    <t>18/05/2017</t>
  </si>
  <si>
    <t>19/05/2017</t>
  </si>
  <si>
    <t>22/05/2017</t>
  </si>
  <si>
    <t>23/05/2017</t>
  </si>
  <si>
    <t>24/05/2017</t>
  </si>
  <si>
    <t>25/05/2017</t>
  </si>
  <si>
    <t>26/05/2017</t>
  </si>
  <si>
    <t>29/05/2017</t>
  </si>
  <si>
    <t>30/05/2017</t>
  </si>
  <si>
    <t>31/05/2017</t>
  </si>
  <si>
    <t>01/06/2017</t>
  </si>
  <si>
    <t>02/06/2017</t>
  </si>
  <si>
    <t>05/06/2017</t>
  </si>
  <si>
    <t>06/06/2017</t>
  </si>
  <si>
    <t>07/06/2017</t>
  </si>
  <si>
    <t>08/06/2017</t>
  </si>
  <si>
    <t>09/06/2017</t>
  </si>
  <si>
    <t>12/06/2017</t>
  </si>
  <si>
    <t>13/06/2017</t>
  </si>
  <si>
    <t>14/06/2017</t>
  </si>
  <si>
    <t>16/06/2017</t>
  </si>
  <si>
    <t>19/06/2017</t>
  </si>
  <si>
    <t>20/06/2017</t>
  </si>
  <si>
    <t>21/06/2017</t>
  </si>
  <si>
    <t>22/06/2017</t>
  </si>
  <si>
    <t>23/06/2017</t>
  </si>
  <si>
    <t>26/06/2017</t>
  </si>
  <si>
    <t>27/06/2017</t>
  </si>
  <si>
    <t>28/06/2017</t>
  </si>
  <si>
    <t>29/06/2017</t>
  </si>
  <si>
    <t>30/06/2017</t>
  </si>
  <si>
    <t>03/07/2017</t>
  </si>
  <si>
    <t>04/07/2017</t>
  </si>
  <si>
    <t>05/07/2017</t>
  </si>
  <si>
    <t>06/07/2017</t>
  </si>
  <si>
    <t>07/07/2017</t>
  </si>
  <si>
    <t>10/07/2017</t>
  </si>
  <si>
    <t>11/07/2017</t>
  </si>
  <si>
    <t>12/07/2017</t>
  </si>
  <si>
    <t>13/07/2017</t>
  </si>
  <si>
    <t>14/07/2017</t>
  </si>
  <si>
    <t>17/07/2017</t>
  </si>
  <si>
    <t>18/07/2017</t>
  </si>
  <si>
    <t>19/07/2017</t>
  </si>
  <si>
    <t>20/07/2017</t>
  </si>
  <si>
    <t>21/07/2017</t>
  </si>
  <si>
    <t>24/07/2017</t>
  </si>
  <si>
    <t>25/07/2017</t>
  </si>
  <si>
    <t>26/07/2017</t>
  </si>
  <si>
    <t>27/07/2017</t>
  </si>
  <si>
    <t>28/07/2017</t>
  </si>
  <si>
    <t>31/07/2017</t>
  </si>
  <si>
    <t>01/08/2017</t>
  </si>
  <si>
    <t>02/08/2017</t>
  </si>
  <si>
    <t>03/08/2017</t>
  </si>
  <si>
    <t>04/08/2017</t>
  </si>
  <si>
    <t>07/08/2017</t>
  </si>
  <si>
    <t>08/08/2017</t>
  </si>
  <si>
    <t>09/08/2017</t>
  </si>
  <si>
    <t>10/08/2017</t>
  </si>
  <si>
    <t>11/08/2017</t>
  </si>
  <si>
    <t>14/08/2017</t>
  </si>
  <si>
    <t>15/08/2017</t>
  </si>
  <si>
    <t>16/08/2017</t>
  </si>
  <si>
    <t>17/08/2017</t>
  </si>
  <si>
    <t>18/08/2017</t>
  </si>
  <si>
    <t>21/08/2017</t>
  </si>
  <si>
    <t>22/08/2017</t>
  </si>
  <si>
    <t>23/08/2017</t>
  </si>
  <si>
    <t>24/08/2017</t>
  </si>
  <si>
    <t>25/08/2017</t>
  </si>
  <si>
    <t>28/08/2017</t>
  </si>
  <si>
    <t>29/08/2017</t>
  </si>
  <si>
    <t>30/08/2017</t>
  </si>
  <si>
    <t>31/08/2017</t>
  </si>
  <si>
    <t>01/09/2017</t>
  </si>
  <si>
    <t>04/09/2017</t>
  </si>
  <si>
    <t>05/09/2017</t>
  </si>
  <si>
    <t>06/09/2017</t>
  </si>
  <si>
    <t>08/09/2017</t>
  </si>
  <si>
    <t>11/09/2017</t>
  </si>
  <si>
    <t>12/09/2017</t>
  </si>
  <si>
    <t>13/09/2017</t>
  </si>
  <si>
    <t>14/09/2017</t>
  </si>
  <si>
    <t>15/09/2017</t>
  </si>
  <si>
    <t>18/09/2017</t>
  </si>
  <si>
    <t>19/09/2017</t>
  </si>
  <si>
    <t>20/09/2017</t>
  </si>
  <si>
    <t>21/09/2017</t>
  </si>
  <si>
    <t>22/09/2017</t>
  </si>
  <si>
    <t>25/09/2017</t>
  </si>
  <si>
    <t>26/09/2017</t>
  </si>
  <si>
    <t>27/09/2017</t>
  </si>
  <si>
    <t>28/09/2017</t>
  </si>
  <si>
    <t>29/09/2017</t>
  </si>
  <si>
    <t>02/10/2017</t>
  </si>
  <si>
    <t>03/10/2017</t>
  </si>
  <si>
    <t>04/10/2017</t>
  </si>
  <si>
    <t>05/10/2017</t>
  </si>
  <si>
    <t>06/10/2017</t>
  </si>
  <si>
    <t>09/10/2017</t>
  </si>
  <si>
    <t>10/10/2017</t>
  </si>
  <si>
    <t>11/10/2017</t>
  </si>
  <si>
    <t>13/10/2017</t>
  </si>
  <si>
    <t>16/10/2017</t>
  </si>
  <si>
    <t>17/10/2017</t>
  </si>
  <si>
    <t>18/10/2017</t>
  </si>
  <si>
    <t>19/10/2017</t>
  </si>
  <si>
    <t>20/10/2017</t>
  </si>
  <si>
    <t>23/10/2017</t>
  </si>
  <si>
    <t>24/10/2017</t>
  </si>
  <si>
    <t>25/10/2017</t>
  </si>
  <si>
    <t>26/10/2017</t>
  </si>
  <si>
    <t>27/10/2017</t>
  </si>
  <si>
    <t>30/10/2017</t>
  </si>
  <si>
    <t>31/10/2017</t>
  </si>
  <si>
    <t>01/11/2017</t>
  </si>
  <si>
    <t>03/11/2017</t>
  </si>
  <si>
    <t>06/11/2017</t>
  </si>
  <si>
    <t>07/11/2017</t>
  </si>
  <si>
    <t>08/11/2017</t>
  </si>
  <si>
    <t>09/11/2017</t>
  </si>
  <si>
    <t>10/11/2017</t>
  </si>
  <si>
    <t>13/11/2017</t>
  </si>
  <si>
    <t>14/11/2017</t>
  </si>
  <si>
    <t>16/11/2017</t>
  </si>
  <si>
    <t>17/11/2017</t>
  </si>
  <si>
    <t>21/11/2017</t>
  </si>
  <si>
    <t>22/11/2017</t>
  </si>
  <si>
    <t>23/11/2017</t>
  </si>
  <si>
    <t>24/11/2017</t>
  </si>
  <si>
    <t>27/11/2017</t>
  </si>
  <si>
    <t>28/11/2017</t>
  </si>
  <si>
    <t>29/11/2017</t>
  </si>
  <si>
    <t>30/11/2017</t>
  </si>
  <si>
    <t>01/12/2017</t>
  </si>
  <si>
    <t>04/12/2017</t>
  </si>
  <si>
    <t>05/12/2017</t>
  </si>
  <si>
    <t>06/12/2017</t>
  </si>
  <si>
    <t>07/12/2017</t>
  </si>
  <si>
    <t>08/12/2017</t>
  </si>
  <si>
    <t>11/12/2017</t>
  </si>
  <si>
    <t>12/12/2017</t>
  </si>
  <si>
    <t>13/12/2017</t>
  </si>
  <si>
    <t>14/12/2017</t>
  </si>
  <si>
    <t>15/12/2017</t>
  </si>
  <si>
    <t>18/12/2017</t>
  </si>
  <si>
    <t>19/12/2017</t>
  </si>
  <si>
    <t>20/12/2017</t>
  </si>
  <si>
    <t>21/12/2017</t>
  </si>
  <si>
    <t>22/12/2017</t>
  </si>
  <si>
    <t>26/12/2017</t>
  </si>
  <si>
    <t>27/12/2017</t>
  </si>
  <si>
    <t>28/12/2017</t>
  </si>
  <si>
    <t>02/01/2018</t>
  </si>
  <si>
    <t>03/01/2018</t>
  </si>
  <si>
    <t>04/01/2018</t>
  </si>
  <si>
    <t>05/01/2018</t>
  </si>
  <si>
    <t>08/01/2018</t>
  </si>
  <si>
    <t>09/01/2018</t>
  </si>
  <si>
    <t>10/01/2018</t>
  </si>
  <si>
    <t>11/01/2018</t>
  </si>
  <si>
    <t>12/01/2018</t>
  </si>
  <si>
    <t>15/01/2018</t>
  </si>
  <si>
    <t>16/01/2018</t>
  </si>
  <si>
    <t>17/01/2018</t>
  </si>
  <si>
    <t>18/01/2018</t>
  </si>
  <si>
    <t>19/01/2018</t>
  </si>
  <si>
    <t>22/01/2018</t>
  </si>
  <si>
    <t>23/01/2018</t>
  </si>
  <si>
    <t>24/01/2018</t>
  </si>
  <si>
    <t>25/01/2018</t>
  </si>
  <si>
    <t>26/01/2018</t>
  </si>
  <si>
    <t>29/01/2018</t>
  </si>
  <si>
    <t>30/01/2018</t>
  </si>
  <si>
    <t>31/01/2018</t>
  </si>
  <si>
    <t>01/02/2018</t>
  </si>
  <si>
    <t>02/02/2018</t>
  </si>
  <si>
    <t>05/02/2018</t>
  </si>
  <si>
    <t>06/02/2018</t>
  </si>
  <si>
    <t>07/02/2018</t>
  </si>
  <si>
    <t>08/02/2018</t>
  </si>
  <si>
    <t>09/02/2018</t>
  </si>
  <si>
    <t>14/02/2018</t>
  </si>
  <si>
    <t>15/02/2018</t>
  </si>
  <si>
    <t>16/02/2018</t>
  </si>
  <si>
    <t>19/02/2018</t>
  </si>
  <si>
    <t>20/02/2018</t>
  </si>
  <si>
    <t>21/02/2018</t>
  </si>
  <si>
    <t>22/02/2018</t>
  </si>
  <si>
    <t>23/02/2018</t>
  </si>
  <si>
    <t>26/02/2018</t>
  </si>
  <si>
    <t>27/02/2018</t>
  </si>
  <si>
    <t>28/02/2018</t>
  </si>
  <si>
    <t>01/03/2018</t>
  </si>
  <si>
    <t>02/03/2018</t>
  </si>
  <si>
    <t>05/03/2018</t>
  </si>
  <si>
    <t>06/03/2018</t>
  </si>
  <si>
    <t>07/03/2018</t>
  </si>
  <si>
    <t>08/03/2018</t>
  </si>
  <si>
    <t>09/03/2018</t>
  </si>
  <si>
    <t>12/03/2018</t>
  </si>
  <si>
    <t>13/03/2018</t>
  </si>
  <si>
    <t>14/03/2018</t>
  </si>
  <si>
    <t>15/03/2018</t>
  </si>
  <si>
    <t>16/03/2018</t>
  </si>
  <si>
    <t>19/03/2018</t>
  </si>
  <si>
    <t>20/03/2018</t>
  </si>
  <si>
    <t>21/03/2018</t>
  </si>
  <si>
    <t>22/03/2018</t>
  </si>
  <si>
    <t>23/03/2018</t>
  </si>
  <si>
    <t>26/03/2018</t>
  </si>
  <si>
    <t>27/03/2018</t>
  </si>
  <si>
    <t>28/03/2018</t>
  </si>
  <si>
    <t>29/03/2018</t>
  </si>
  <si>
    <t>02/04/2018</t>
  </si>
  <si>
    <t>03/04/2018</t>
  </si>
  <si>
    <t>04/04/2018</t>
  </si>
  <si>
    <t>05/04/2018</t>
  </si>
  <si>
    <t>06/04/2018</t>
  </si>
  <si>
    <t>09/04/2018</t>
  </si>
  <si>
    <t>10/04/2018</t>
  </si>
  <si>
    <t>11/04/2018</t>
  </si>
  <si>
    <t>12/04/2018</t>
  </si>
  <si>
    <t>13/04/2018</t>
  </si>
  <si>
    <t>16/04/2018</t>
  </si>
  <si>
    <t>17/04/2018</t>
  </si>
  <si>
    <t>18/04/2018</t>
  </si>
  <si>
    <t>19/04/2018</t>
  </si>
  <si>
    <t>20/04/2018</t>
  </si>
  <si>
    <t>23/04/2018</t>
  </si>
  <si>
    <t>24/04/2018</t>
  </si>
  <si>
    <t>25/04/2018</t>
  </si>
  <si>
    <t>26/04/2018</t>
  </si>
  <si>
    <t>27/04/2018</t>
  </si>
  <si>
    <t>30/04/2018</t>
  </si>
  <si>
    <t>02/05/2018</t>
  </si>
  <si>
    <t>03/05/2018</t>
  </si>
  <si>
    <t>04/05/2018</t>
  </si>
  <si>
    <t>07/05/2018</t>
  </si>
  <si>
    <t>08/05/2018</t>
  </si>
  <si>
    <t>09/05/2018</t>
  </si>
  <si>
    <t>10/05/2018</t>
  </si>
  <si>
    <t>11/05/2018</t>
  </si>
  <si>
    <t>14/05/2018</t>
  </si>
  <si>
    <t>15/05/2018</t>
  </si>
  <si>
    <t>16/05/2018</t>
  </si>
  <si>
    <t>17/05/2018</t>
  </si>
  <si>
    <t>18/05/2018</t>
  </si>
  <si>
    <t>21/05/2018</t>
  </si>
  <si>
    <t>22/05/2018</t>
  </si>
  <si>
    <t>23/05/2018</t>
  </si>
  <si>
    <t>24/05/2018</t>
  </si>
  <si>
    <t>25/05/2018</t>
  </si>
  <si>
    <t>28/05/2018</t>
  </si>
  <si>
    <t>29/05/2018</t>
  </si>
  <si>
    <t>30/05/2018</t>
  </si>
  <si>
    <t>01/06/2018</t>
  </si>
  <si>
    <t>04/06/2018</t>
  </si>
  <si>
    <t>05/06/2018</t>
  </si>
  <si>
    <t>06/06/2018</t>
  </si>
  <si>
    <t>07/06/2018</t>
  </si>
  <si>
    <t>08/06/2018</t>
  </si>
  <si>
    <t>11/06/2018</t>
  </si>
  <si>
    <t>12/06/2018</t>
  </si>
  <si>
    <t>13/06/2018</t>
  </si>
  <si>
    <t>14/06/2018</t>
  </si>
  <si>
    <t>15/06/2018</t>
  </si>
  <si>
    <t>18/06/2018</t>
  </si>
  <si>
    <t>19/06/2018</t>
  </si>
  <si>
    <t>20/06/2018</t>
  </si>
  <si>
    <t>21/06/2018</t>
  </si>
  <si>
    <t>22/06/2018</t>
  </si>
  <si>
    <t>25/06/2018</t>
  </si>
  <si>
    <t>26/06/2018</t>
  </si>
  <si>
    <t>27/06/2018</t>
  </si>
  <si>
    <t>28/06/2018</t>
  </si>
  <si>
    <t>29/06/2018</t>
  </si>
  <si>
    <t>02/07/2018</t>
  </si>
  <si>
    <t>03/07/2018</t>
  </si>
  <si>
    <t>04/07/2018</t>
  </si>
  <si>
    <t>05/07/2018</t>
  </si>
  <si>
    <t>06/07/2018</t>
  </si>
  <si>
    <t>10/07/2018</t>
  </si>
  <si>
    <t>11/07/2018</t>
  </si>
  <si>
    <t>12/07/2018</t>
  </si>
  <si>
    <t>13/07/2018</t>
  </si>
  <si>
    <t>16/07/2018</t>
  </si>
  <si>
    <t>17/07/2018</t>
  </si>
  <si>
    <t>18/07/2018</t>
  </si>
  <si>
    <t>19/07/2018</t>
  </si>
  <si>
    <t>20/07/2018</t>
  </si>
  <si>
    <t>23/07/2018</t>
  </si>
  <si>
    <t>24/07/2018</t>
  </si>
  <si>
    <t>25/07/2018</t>
  </si>
  <si>
    <t>26/07/2018</t>
  </si>
  <si>
    <t>27/07/2018</t>
  </si>
  <si>
    <t>30/07/2018</t>
  </si>
  <si>
    <t>31/07/2018</t>
  </si>
  <si>
    <t>01/08/2018</t>
  </si>
  <si>
    <t>02/08/2018</t>
  </si>
  <si>
    <t>03/08/2018</t>
  </si>
  <si>
    <t>06/08/2018</t>
  </si>
  <si>
    <t>07/08/2018</t>
  </si>
  <si>
    <t>08/08/2018</t>
  </si>
  <si>
    <t>09/08/2018</t>
  </si>
  <si>
    <t>10/08/2018</t>
  </si>
  <si>
    <t>13/08/2018</t>
  </si>
  <si>
    <t>14/08/2018</t>
  </si>
  <si>
    <t>15/08/2018</t>
  </si>
  <si>
    <t>16/08/2018</t>
  </si>
  <si>
    <t>17/08/2018</t>
  </si>
  <si>
    <t>20/08/2018</t>
  </si>
  <si>
    <t>21/08/2018</t>
  </si>
  <si>
    <t>22/08/2018</t>
  </si>
  <si>
    <t>23/08/2018</t>
  </si>
  <si>
    <t>24/08/2018</t>
  </si>
  <si>
    <t>27/08/2018</t>
  </si>
  <si>
    <t>28/08/2018</t>
  </si>
  <si>
    <t>29/08/2018</t>
  </si>
  <si>
    <t>30/08/2018</t>
  </si>
  <si>
    <t>31/08/2018</t>
  </si>
  <si>
    <t>03/09/2018</t>
  </si>
  <si>
    <t>04/09/2018</t>
  </si>
  <si>
    <t>05/09/2018</t>
  </si>
  <si>
    <t>06/09/2018</t>
  </si>
  <si>
    <t>10/09/2018</t>
  </si>
  <si>
    <t>11/09/2018</t>
  </si>
  <si>
    <t>12/09/2018</t>
  </si>
  <si>
    <t>13/09/2018</t>
  </si>
  <si>
    <t>14/09/2018</t>
  </si>
  <si>
    <t>17/09/2018</t>
  </si>
  <si>
    <t>18/09/2018</t>
  </si>
  <si>
    <t>19/09/2018</t>
  </si>
  <si>
    <t>20/09/2018</t>
  </si>
  <si>
    <t>21/09/2018</t>
  </si>
  <si>
    <t>24/09/2018</t>
  </si>
  <si>
    <t>25/09/2018</t>
  </si>
  <si>
    <t>26/09/2018</t>
  </si>
  <si>
    <t>27/09/2018</t>
  </si>
  <si>
    <t>28/09/2018</t>
  </si>
  <si>
    <t>01/10/2018</t>
  </si>
  <si>
    <t>02/10/2018</t>
  </si>
  <si>
    <t>03/10/2018</t>
  </si>
  <si>
    <t>04/10/2018</t>
  </si>
  <si>
    <t>05/10/2018</t>
  </si>
  <si>
    <t>08/10/2018</t>
  </si>
  <si>
    <t>09/10/2018</t>
  </si>
  <si>
    <t>10/10/2018</t>
  </si>
  <si>
    <t>11/10/2018</t>
  </si>
  <si>
    <t>15/10/2018</t>
  </si>
  <si>
    <t>16/10/2018</t>
  </si>
  <si>
    <t>17/10/2018</t>
  </si>
  <si>
    <t>18/10/2018</t>
  </si>
  <si>
    <t>19/10/2018</t>
  </si>
  <si>
    <t>22/10/2018</t>
  </si>
  <si>
    <t>23/10/2018</t>
  </si>
  <si>
    <t>24/10/2018</t>
  </si>
  <si>
    <t>25/10/2018</t>
  </si>
  <si>
    <t>26/10/2018</t>
  </si>
  <si>
    <t>29/10/2018</t>
  </si>
  <si>
    <t>30/10/2018</t>
  </si>
  <si>
    <t>31/10/2018</t>
  </si>
  <si>
    <t>01/11/2018</t>
  </si>
  <si>
    <t>05/11/2018</t>
  </si>
  <si>
    <t>06/11/2018</t>
  </si>
  <si>
    <t>07/11/2018</t>
  </si>
  <si>
    <t>08/11/2018</t>
  </si>
  <si>
    <t>09/11/2018</t>
  </si>
  <si>
    <t>12/11/2018</t>
  </si>
  <si>
    <t>13/11/2018</t>
  </si>
  <si>
    <t>14/11/2018</t>
  </si>
  <si>
    <t>16/11/2018</t>
  </si>
  <si>
    <t>19/11/2018</t>
  </si>
  <si>
    <t>21/11/2018</t>
  </si>
  <si>
    <t>22/11/2018</t>
  </si>
  <si>
    <t>23/11/2018</t>
  </si>
  <si>
    <t>26/11/2018</t>
  </si>
  <si>
    <t>27/11/2018</t>
  </si>
  <si>
    <t>28/11/2018</t>
  </si>
  <si>
    <t>29/11/2018</t>
  </si>
  <si>
    <t>30/11/2018</t>
  </si>
  <si>
    <t>03/12/2018</t>
  </si>
  <si>
    <t>04/12/2018</t>
  </si>
  <si>
    <t>05/12/2018</t>
  </si>
  <si>
    <t>06/12/2018</t>
  </si>
  <si>
    <t>07/12/2018</t>
  </si>
  <si>
    <t>10/12/2018</t>
  </si>
  <si>
    <t>11/12/2018</t>
  </si>
  <si>
    <t>12/12/2018</t>
  </si>
  <si>
    <t>13/12/2018</t>
  </si>
  <si>
    <t>14/12/2018</t>
  </si>
  <si>
    <t>17/12/2018</t>
  </si>
  <si>
    <t>18/12/2018</t>
  </si>
  <si>
    <t>19/12/2018</t>
  </si>
  <si>
    <t>20/12/2018</t>
  </si>
  <si>
    <t>21/12/2018</t>
  </si>
  <si>
    <t>26/12/2018</t>
  </si>
  <si>
    <t>27/12/2018</t>
  </si>
  <si>
    <t>28/12/2018</t>
  </si>
  <si>
    <t>02/01/2019</t>
  </si>
  <si>
    <t>03/01/2019</t>
  </si>
  <si>
    <t>04/01/2019</t>
  </si>
  <si>
    <t>07/01/2019</t>
  </si>
  <si>
    <t>08/01/2019</t>
  </si>
  <si>
    <t>09/01/2019</t>
  </si>
  <si>
    <t>10/01/2019</t>
  </si>
  <si>
    <t>11/01/2019</t>
  </si>
  <si>
    <t>14/01/2019</t>
  </si>
  <si>
    <t>15/01/2019</t>
  </si>
  <si>
    <t>16/01/2019</t>
  </si>
  <si>
    <t>17/01/2019</t>
  </si>
  <si>
    <t>18/01/2019</t>
  </si>
  <si>
    <t>21/01/2019</t>
  </si>
  <si>
    <t>22/01/2019</t>
  </si>
  <si>
    <t>23/01/2019</t>
  </si>
  <si>
    <t>24/01/2019</t>
  </si>
  <si>
    <t>25/01/2019</t>
  </si>
  <si>
    <t>28/01/2019</t>
  </si>
  <si>
    <t>29/01/2019</t>
  </si>
  <si>
    <t>30/01/2019</t>
  </si>
  <si>
    <t>31/01/2019</t>
  </si>
  <si>
    <t>01/02/2019</t>
  </si>
  <si>
    <t>04/02/2019</t>
  </si>
  <si>
    <t>05/02/2019</t>
  </si>
  <si>
    <t>06/02/2019</t>
  </si>
  <si>
    <t>07/02/2019</t>
  </si>
  <si>
    <t>08/02/2019</t>
  </si>
  <si>
    <t>11/02/2019</t>
  </si>
  <si>
    <t>12/02/2019</t>
  </si>
  <si>
    <t>13/02/2019</t>
  </si>
  <si>
    <t>14/02/2019</t>
  </si>
  <si>
    <t>15/02/2019</t>
  </si>
  <si>
    <t>18/02/2019</t>
  </si>
  <si>
    <t>19/02/2019</t>
  </si>
  <si>
    <t>20/02/2019</t>
  </si>
  <si>
    <t>21/02/2019</t>
  </si>
  <si>
    <t>22/02/2019</t>
  </si>
  <si>
    <t>25/02/2019</t>
  </si>
  <si>
    <t>26/02/2019</t>
  </si>
  <si>
    <t>27/02/2019</t>
  </si>
  <si>
    <t>28/02/2019</t>
  </si>
  <si>
    <t>01/03/2019</t>
  </si>
  <si>
    <t>06/03/2019</t>
  </si>
  <si>
    <t>07/03/2019</t>
  </si>
  <si>
    <t>08/03/2019</t>
  </si>
  <si>
    <t>11/03/2019</t>
  </si>
  <si>
    <t>12/03/2019</t>
  </si>
  <si>
    <t>13/03/2019</t>
  </si>
  <si>
    <t>14/03/2019</t>
  </si>
  <si>
    <t>15/03/2019</t>
  </si>
  <si>
    <t>18/03/2019</t>
  </si>
  <si>
    <t>19/03/2019</t>
  </si>
  <si>
    <t>20/03/2019</t>
  </si>
  <si>
    <t>21/03/2019</t>
  </si>
  <si>
    <t>22/03/2019</t>
  </si>
  <si>
    <t>25/03/2019</t>
  </si>
  <si>
    <t>26/03/2019</t>
  </si>
  <si>
    <t>27/03/2019</t>
  </si>
  <si>
    <t>28/03/2019</t>
  </si>
  <si>
    <t>29/03/2019</t>
  </si>
  <si>
    <t>01/04/2019</t>
  </si>
  <si>
    <t>02/04/2019</t>
  </si>
  <si>
    <t>03/04/2019</t>
  </si>
  <si>
    <t>04/04/2019</t>
  </si>
  <si>
    <t>05/04/2019</t>
  </si>
  <si>
    <t>08/04/2019</t>
  </si>
  <si>
    <t>09/04/2019</t>
  </si>
  <si>
    <t>10/04/2019</t>
  </si>
  <si>
    <t>11/04/2019</t>
  </si>
  <si>
    <t>12/04/2019</t>
  </si>
  <si>
    <t>15/04/2019</t>
  </si>
  <si>
    <t>16/04/2019</t>
  </si>
  <si>
    <t>17/04/2019</t>
  </si>
  <si>
    <t>18/04/2019</t>
  </si>
  <si>
    <t>22/04/2019</t>
  </si>
  <si>
    <t>23/04/2019</t>
  </si>
  <si>
    <t>24/04/2019</t>
  </si>
  <si>
    <t>25/04/2019</t>
  </si>
  <si>
    <t>26/04/2019</t>
  </si>
  <si>
    <t>29/04/2019</t>
  </si>
  <si>
    <t>30/04/2019</t>
  </si>
  <si>
    <t>02/05/2019</t>
  </si>
  <si>
    <t>03/05/2019</t>
  </si>
  <si>
    <t>06/05/2019</t>
  </si>
  <si>
    <t>07/05/2019</t>
  </si>
  <si>
    <t>08/05/2019</t>
  </si>
  <si>
    <t>09/05/2019</t>
  </si>
  <si>
    <t>10/05/2019</t>
  </si>
  <si>
    <t>13/05/2019</t>
  </si>
  <si>
    <t>14/05/2019</t>
  </si>
  <si>
    <t>15/05/2019</t>
  </si>
  <si>
    <t>16/05/2019</t>
  </si>
  <si>
    <t>17/05/2019</t>
  </si>
  <si>
    <t>20/05/2019</t>
  </si>
  <si>
    <t>21/05/2019</t>
  </si>
  <si>
    <t>22/05/2019</t>
  </si>
  <si>
    <t>23/05/2019</t>
  </si>
  <si>
    <t>24/05/2019</t>
  </si>
  <si>
    <t>27/05/2019</t>
  </si>
  <si>
    <t>28/05/2019</t>
  </si>
  <si>
    <t>29/05/2019</t>
  </si>
  <si>
    <t>30/05/2019</t>
  </si>
  <si>
    <t>31/05/2019</t>
  </si>
  <si>
    <t>03/06/2019</t>
  </si>
  <si>
    <t>04/06/2019</t>
  </si>
  <si>
    <t>05/06/2019</t>
  </si>
  <si>
    <t>06/06/2019</t>
  </si>
  <si>
    <t>07/06/2019</t>
  </si>
  <si>
    <t>10/06/2019</t>
  </si>
  <si>
    <t>11/06/2019</t>
  </si>
  <si>
    <t>12/06/2019</t>
  </si>
  <si>
    <t>13/06/2019</t>
  </si>
  <si>
    <t>14/06/2019</t>
  </si>
  <si>
    <t>17/06/2019</t>
  </si>
  <si>
    <t>18/06/2019</t>
  </si>
  <si>
    <t>19/06/2019</t>
  </si>
  <si>
    <t>21/06/2019</t>
  </si>
  <si>
    <t>24/06/2019</t>
  </si>
  <si>
    <t>25/06/2019</t>
  </si>
  <si>
    <t>26/06/2019</t>
  </si>
  <si>
    <t>27/06/2019</t>
  </si>
  <si>
    <t>28/06/2019</t>
  </si>
  <si>
    <t>01/07/2019</t>
  </si>
  <si>
    <t>02/07/2019</t>
  </si>
  <si>
    <t>03/07/2019</t>
  </si>
  <si>
    <t>04/07/2019</t>
  </si>
  <si>
    <t>05/07/2019</t>
  </si>
  <si>
    <t>08/07/2019</t>
  </si>
  <si>
    <t>10/07/2019</t>
  </si>
  <si>
    <t>11/07/2019</t>
  </si>
  <si>
    <t>12/07/2019</t>
  </si>
  <si>
    <t>15/07/2019</t>
  </si>
  <si>
    <t>16/07/2019</t>
  </si>
  <si>
    <t>17/07/2019</t>
  </si>
  <si>
    <t>18/07/2019</t>
  </si>
  <si>
    <t>19/07/2019</t>
  </si>
  <si>
    <t>22/07/2019</t>
  </si>
  <si>
    <t>23/07/2019</t>
  </si>
  <si>
    <t>24/07/2019</t>
  </si>
  <si>
    <t>25/07/2019</t>
  </si>
  <si>
    <t>26/07/2019</t>
  </si>
  <si>
    <t>29/07/2019</t>
  </si>
  <si>
    <t>30/07/2019</t>
  </si>
  <si>
    <t>31/07/2019</t>
  </si>
  <si>
    <t>01/08/2019</t>
  </si>
  <si>
    <t>02/08/2019</t>
  </si>
  <si>
    <t>05/08/2019</t>
  </si>
  <si>
    <t>06/08/2019</t>
  </si>
  <si>
    <t>07/08/2019</t>
  </si>
  <si>
    <t>08/08/2019</t>
  </si>
  <si>
    <t>09/08/2019</t>
  </si>
  <si>
    <t>12/08/2019</t>
  </si>
  <si>
    <t>13/08/2019</t>
  </si>
  <si>
    <t>14/08/2019</t>
  </si>
  <si>
    <t>15/08/2019</t>
  </si>
  <si>
    <t>16/08/2019</t>
  </si>
  <si>
    <t>19/08/2019</t>
  </si>
  <si>
    <t>20/08/2019</t>
  </si>
  <si>
    <t>21/08/2019</t>
  </si>
  <si>
    <t>22/08/2019</t>
  </si>
  <si>
    <t>23/08/2019</t>
  </si>
  <si>
    <t>26/08/2019</t>
  </si>
  <si>
    <t>27/08/2019</t>
  </si>
  <si>
    <t>28/08/2019</t>
  </si>
  <si>
    <t>29/08/2019</t>
  </si>
  <si>
    <t>30/08/2019</t>
  </si>
  <si>
    <t>02/09/2019</t>
  </si>
  <si>
    <t>03/09/2019</t>
  </si>
  <si>
    <t>04/09/2019</t>
  </si>
  <si>
    <t>05/09/2019</t>
  </si>
  <si>
    <t>06/09/2019</t>
  </si>
  <si>
    <t>09/09/2019</t>
  </si>
  <si>
    <t>10/09/2019</t>
  </si>
  <si>
    <t>11/09/2019</t>
  </si>
  <si>
    <t>12/09/2019</t>
  </si>
  <si>
    <t>13/09/2019</t>
  </si>
  <si>
    <t>16/09/2019</t>
  </si>
  <si>
    <t>17/09/2019</t>
  </si>
  <si>
    <t>18/09/2019</t>
  </si>
  <si>
    <t>19/09/2019</t>
  </si>
  <si>
    <t>20/09/2019</t>
  </si>
  <si>
    <t>23/09/2019</t>
  </si>
  <si>
    <t>24/09/2019</t>
  </si>
  <si>
    <t>25/09/2019</t>
  </si>
  <si>
    <t>26/09/2019</t>
  </si>
  <si>
    <t>27/09/2019</t>
  </si>
  <si>
    <t>30/09/2019</t>
  </si>
  <si>
    <t>01/10/2019</t>
  </si>
  <si>
    <t>02/10/2019</t>
  </si>
  <si>
    <t>03/10/2019</t>
  </si>
  <si>
    <t>04/10/2019</t>
  </si>
  <si>
    <t>07/10/2019</t>
  </si>
  <si>
    <t>08/10/2019</t>
  </si>
  <si>
    <t>09/10/2019</t>
  </si>
  <si>
    <t>10/10/2019</t>
  </si>
  <si>
    <t>11/10/2019</t>
  </si>
  <si>
    <t>14/10/2019</t>
  </si>
  <si>
    <t>15/10/2019</t>
  </si>
  <si>
    <t>16/10/2019</t>
  </si>
  <si>
    <t>17/10/2019</t>
  </si>
  <si>
    <t>18/10/2019</t>
  </si>
  <si>
    <t>21/10/2019</t>
  </si>
  <si>
    <t>22/10/2019</t>
  </si>
  <si>
    <t>23/10/2019</t>
  </si>
  <si>
    <t>24/10/2019</t>
  </si>
  <si>
    <t>25/10/2019</t>
  </si>
  <si>
    <t>28/10/2019</t>
  </si>
  <si>
    <t>29/10/2019</t>
  </si>
  <si>
    <t>30/10/2019</t>
  </si>
  <si>
    <t>31/10/2019</t>
  </si>
  <si>
    <t>01/11/2019</t>
  </si>
  <si>
    <t>04/11/2019</t>
  </si>
  <si>
    <t>05/11/2019</t>
  </si>
  <si>
    <t>06/11/2019</t>
  </si>
  <si>
    <t>07/11/2019</t>
  </si>
  <si>
    <t>08/11/2019</t>
  </si>
  <si>
    <t>11/11/2019</t>
  </si>
  <si>
    <t>12/11/2019</t>
  </si>
  <si>
    <t>13/11/2019</t>
  </si>
  <si>
    <t>14/11/2019</t>
  </si>
  <si>
    <t>18/11/2019</t>
  </si>
  <si>
    <t>19/11/2019</t>
  </si>
  <si>
    <t>21/11/2019</t>
  </si>
  <si>
    <t>22/11/2019</t>
  </si>
  <si>
    <t>25/11/2019</t>
  </si>
  <si>
    <t>26/11/2019</t>
  </si>
  <si>
    <t>27/11/2019</t>
  </si>
  <si>
    <t>28/11/2019</t>
  </si>
  <si>
    <t>29/11/2019</t>
  </si>
  <si>
    <t>02/12/2019</t>
  </si>
  <si>
    <t>03/12/2019</t>
  </si>
  <si>
    <t>04/12/2019</t>
  </si>
  <si>
    <t>05/12/2019</t>
  </si>
  <si>
    <t>06/12/2019</t>
  </si>
  <si>
    <t>09/12/2019</t>
  </si>
  <si>
    <t>10/12/2019</t>
  </si>
  <si>
    <t>11/12/2019</t>
  </si>
  <si>
    <t>12/12/2019</t>
  </si>
  <si>
    <t>13/12/2019</t>
  </si>
  <si>
    <t>16/12/2019</t>
  </si>
  <si>
    <t>17/12/2019</t>
  </si>
  <si>
    <t>18/12/2019</t>
  </si>
  <si>
    <t>19/12/2019</t>
  </si>
  <si>
    <t>20/12/2019</t>
  </si>
  <si>
    <t>23/12/2019</t>
  </si>
  <si>
    <t>26/12/2019</t>
  </si>
  <si>
    <t>27/12/2019</t>
  </si>
  <si>
    <t>30/12/2019</t>
  </si>
  <si>
    <t>02/01/2020</t>
  </si>
  <si>
    <t>03/01/2020</t>
  </si>
  <si>
    <t>06/01/2020</t>
  </si>
  <si>
    <t>07/01/2020</t>
  </si>
  <si>
    <t>08/01/2020</t>
  </si>
  <si>
    <t>09/01/2020</t>
  </si>
  <si>
    <t>10/01/2020</t>
  </si>
  <si>
    <t>13/01/2020</t>
  </si>
  <si>
    <t>14/01/2020</t>
  </si>
  <si>
    <t>15/01/2020</t>
  </si>
  <si>
    <t>16/01/2020</t>
  </si>
  <si>
    <t>17/01/2020</t>
  </si>
  <si>
    <t>20/01/2020</t>
  </si>
  <si>
    <t>21/01/2020</t>
  </si>
  <si>
    <t>22/01/2020</t>
  </si>
  <si>
    <t>23/01/2020</t>
  </si>
  <si>
    <t>24/01/2020</t>
  </si>
  <si>
    <t>27/01/2020</t>
  </si>
  <si>
    <t>28/01/2020</t>
  </si>
  <si>
    <t>29/01/2020</t>
  </si>
  <si>
    <t>30/01/2020</t>
  </si>
  <si>
    <t>31/01/2020</t>
  </si>
  <si>
    <t>03/02/2020</t>
  </si>
  <si>
    <t>04/02/2020</t>
  </si>
  <si>
    <t>05/02/2020</t>
  </si>
  <si>
    <t>06/02/2020</t>
  </si>
  <si>
    <t>07/02/2020</t>
  </si>
  <si>
    <t>10/02/2020</t>
  </si>
  <si>
    <t>11/02/2020</t>
  </si>
  <si>
    <t>12/02/2020</t>
  </si>
  <si>
    <t>13/02/2020</t>
  </si>
  <si>
    <t>14/02/2020</t>
  </si>
  <si>
    <t>17/02/2020</t>
  </si>
  <si>
    <t>18/02/2020</t>
  </si>
  <si>
    <t>19/02/2020</t>
  </si>
  <si>
    <t>20/02/2020</t>
  </si>
  <si>
    <t>21/02/2020</t>
  </si>
  <si>
    <t>26/02/2020</t>
  </si>
  <si>
    <t>27/02/2020</t>
  </si>
  <si>
    <t>28/02/2020</t>
  </si>
  <si>
    <t>02/03/2020</t>
  </si>
  <si>
    <t>03/03/2020</t>
  </si>
  <si>
    <t>04/03/2020</t>
  </si>
  <si>
    <t>05/03/2020</t>
  </si>
  <si>
    <t>06/03/2020</t>
  </si>
  <si>
    <t>09/03/2020</t>
  </si>
  <si>
    <t>10/03/2020</t>
  </si>
  <si>
    <t>11/03/2020</t>
  </si>
  <si>
    <t>12/03/2020</t>
  </si>
  <si>
    <t>13/03/2020</t>
  </si>
  <si>
    <t>16/03/2020</t>
  </si>
  <si>
    <t>17/03/2020</t>
  </si>
  <si>
    <t>18/03/2020</t>
  </si>
  <si>
    <t>19/03/2020</t>
  </si>
  <si>
    <t>20/03/2020</t>
  </si>
  <si>
    <t>23/03/2020</t>
  </si>
  <si>
    <t>24/03/2020</t>
  </si>
  <si>
    <t>25/03/2020</t>
  </si>
  <si>
    <t>26/03/2020</t>
  </si>
  <si>
    <t>27/03/2020</t>
  </si>
  <si>
    <t>30/03/2020</t>
  </si>
  <si>
    <t>31/03/2020</t>
  </si>
  <si>
    <t>01/04/2020</t>
  </si>
  <si>
    <t>02/04/2020</t>
  </si>
  <si>
    <t>03/04/2020</t>
  </si>
  <si>
    <t>06/04/2020</t>
  </si>
  <si>
    <t>07/04/2020</t>
  </si>
  <si>
    <t>08/04/2020</t>
  </si>
  <si>
    <t>09/04/2020</t>
  </si>
  <si>
    <t>13/04/2020</t>
  </si>
  <si>
    <t>14/04/2020</t>
  </si>
  <si>
    <t>15/04/2020</t>
  </si>
  <si>
    <t>16/04/2020</t>
  </si>
  <si>
    <t>17/04/2020</t>
  </si>
  <si>
    <t>20/04/2020</t>
  </si>
  <si>
    <t>22/04/2020</t>
  </si>
  <si>
    <t>23/04/2020</t>
  </si>
  <si>
    <t>24/04/2020</t>
  </si>
  <si>
    <t>27/04/2020</t>
  </si>
  <si>
    <t>28/04/2020</t>
  </si>
  <si>
    <t>29/04/2020</t>
  </si>
  <si>
    <t>30/04/2020</t>
  </si>
  <si>
    <t>04/05/2020</t>
  </si>
  <si>
    <t>05/05/2020</t>
  </si>
  <si>
    <t>06/05/2020</t>
  </si>
  <si>
    <t>07/05/2020</t>
  </si>
  <si>
    <t>08/05/2020</t>
  </si>
  <si>
    <t>11/05/2020</t>
  </si>
  <si>
    <t>12/05/2020</t>
  </si>
  <si>
    <t>13/05/2020</t>
  </si>
  <si>
    <t>14/05/2020</t>
  </si>
  <si>
    <t>15/05/2020</t>
  </si>
  <si>
    <t>18/05/2020</t>
  </si>
  <si>
    <t>19/05/2020</t>
  </si>
  <si>
    <t>20/05/2020</t>
  </si>
  <si>
    <t>21/05/2020</t>
  </si>
  <si>
    <t>22/05/2020</t>
  </si>
  <si>
    <t>25/05/2020</t>
  </si>
  <si>
    <t>26/05/2020</t>
  </si>
  <si>
    <t>27/05/2020</t>
  </si>
  <si>
    <t>28/05/2020</t>
  </si>
  <si>
    <t>29/05/2020</t>
  </si>
  <si>
    <t>01/06/2020</t>
  </si>
  <si>
    <t>02/06/2020</t>
  </si>
  <si>
    <t>03/06/2020</t>
  </si>
  <si>
    <t>04/06/2020</t>
  </si>
  <si>
    <t>05/06/2020</t>
  </si>
  <si>
    <t>08/06/2020</t>
  </si>
  <si>
    <t>09/06/2020</t>
  </si>
  <si>
    <t>10/06/2020</t>
  </si>
  <si>
    <t>12/06/2020</t>
  </si>
  <si>
    <t>15/06/2020</t>
  </si>
  <si>
    <t>16/06/2020</t>
  </si>
  <si>
    <t>17/06/2020</t>
  </si>
  <si>
    <t>18/06/2020</t>
  </si>
  <si>
    <t>19/06/2020</t>
  </si>
  <si>
    <t>22/06/2020</t>
  </si>
  <si>
    <t>23/06/2020</t>
  </si>
  <si>
    <t>24/06/2020</t>
  </si>
  <si>
    <t>25/06/2020</t>
  </si>
  <si>
    <t>26/06/2020</t>
  </si>
  <si>
    <t>29/06/2020</t>
  </si>
  <si>
    <t>30/06/2020</t>
  </si>
  <si>
    <t>01/07/2020</t>
  </si>
  <si>
    <t>02/07/2020</t>
  </si>
  <si>
    <t>03/07/2020</t>
  </si>
  <si>
    <t>06/07/2020</t>
  </si>
  <si>
    <t>07/07/2020</t>
  </si>
  <si>
    <t>08/07/2020</t>
  </si>
  <si>
    <t>09/07/2020</t>
  </si>
  <si>
    <t>10/07/2020</t>
  </si>
  <si>
    <t>13/07/2020</t>
  </si>
  <si>
    <t>14/07/2020</t>
  </si>
  <si>
    <t>15/07/2020</t>
  </si>
  <si>
    <t>16/07/2020</t>
  </si>
  <si>
    <t>17/07/2020</t>
  </si>
  <si>
    <t>20/07/2020</t>
  </si>
  <si>
    <t>21/07/2020</t>
  </si>
  <si>
    <t>22/07/2020</t>
  </si>
  <si>
    <t>23/07/2020</t>
  </si>
  <si>
    <t>24/07/2020</t>
  </si>
  <si>
    <t>27/07/2020</t>
  </si>
  <si>
    <t>28/07/2020</t>
  </si>
  <si>
    <t>29/07/2020</t>
  </si>
  <si>
    <t>30/07/2020</t>
  </si>
  <si>
    <t>31/07/2020</t>
  </si>
  <si>
    <t>03/08/2020</t>
  </si>
  <si>
    <t>04/08/2020</t>
  </si>
  <si>
    <t>05/08/2020</t>
  </si>
  <si>
    <t>06/08/2020</t>
  </si>
  <si>
    <t>07/08/2020</t>
  </si>
  <si>
    <t>10/08/2020</t>
  </si>
  <si>
    <t>11/08/2020</t>
  </si>
  <si>
    <t>12/08/2020</t>
  </si>
  <si>
    <t>13/08/2020</t>
  </si>
  <si>
    <t>14/08/2020</t>
  </si>
  <si>
    <t>17/08/2020</t>
  </si>
  <si>
    <t>18/08/2020</t>
  </si>
  <si>
    <t>19/08/2020</t>
  </si>
  <si>
    <t>20/08/2020</t>
  </si>
  <si>
    <t>21/08/2020</t>
  </si>
  <si>
    <t>24/08/2020</t>
  </si>
  <si>
    <t>25/08/2020</t>
  </si>
  <si>
    <t>26/08/2020</t>
  </si>
  <si>
    <t>27/08/2020</t>
  </si>
  <si>
    <t>28/08/2020</t>
  </si>
  <si>
    <t>31/08/2020</t>
  </si>
  <si>
    <t>01/09/2020</t>
  </si>
  <si>
    <t>02/09/2020</t>
  </si>
  <si>
    <t>03/09/2020</t>
  </si>
  <si>
    <t>04/09/2020</t>
  </si>
  <si>
    <t>08/09/2020</t>
  </si>
  <si>
    <t>09/09/2020</t>
  </si>
  <si>
    <t>10/09/2020</t>
  </si>
  <si>
    <t>11/09/2020</t>
  </si>
  <si>
    <t>14/09/2020</t>
  </si>
  <si>
    <t>15/09/2020</t>
  </si>
  <si>
    <t>16/09/2020</t>
  </si>
  <si>
    <t>17/09/2020</t>
  </si>
  <si>
    <t>18/09/2020</t>
  </si>
  <si>
    <t>21/09/2020</t>
  </si>
  <si>
    <t>22/09/2020</t>
  </si>
  <si>
    <t>23/09/2020</t>
  </si>
  <si>
    <t>24/09/2020</t>
  </si>
  <si>
    <t>25/09/2020</t>
  </si>
  <si>
    <t>28/09/2020</t>
  </si>
  <si>
    <t>29/09/2020</t>
  </si>
  <si>
    <t>30/09/2020</t>
  </si>
  <si>
    <t>01/10/2020</t>
  </si>
  <si>
    <t>02/10/2020</t>
  </si>
  <si>
    <t>05/10/2020</t>
  </si>
  <si>
    <t>06/10/2020</t>
  </si>
  <si>
    <t>07/10/2020</t>
  </si>
  <si>
    <t>08/10/2020</t>
  </si>
  <si>
    <t>09/10/2020</t>
  </si>
  <si>
    <t>13/10/2020</t>
  </si>
  <si>
    <t>14/10/2020</t>
  </si>
  <si>
    <t>15/10/2020</t>
  </si>
  <si>
    <t>16/10/2020</t>
  </si>
  <si>
    <t>19/10/2020</t>
  </si>
  <si>
    <t>20/10/2020</t>
  </si>
  <si>
    <t>21/10/2020</t>
  </si>
  <si>
    <t>22/10/2020</t>
  </si>
  <si>
    <t>23/10/2020</t>
  </si>
  <si>
    <t>26/10/2020</t>
  </si>
  <si>
    <t>27/10/2020</t>
  </si>
  <si>
    <t>28/10/2020</t>
  </si>
  <si>
    <t>29/10/2020</t>
  </si>
  <si>
    <t>30/10/2020</t>
  </si>
  <si>
    <t>03/11/2020</t>
  </si>
  <si>
    <t>04/11/2020</t>
  </si>
  <si>
    <t>05/11/2020</t>
  </si>
  <si>
    <t>06/11/2020</t>
  </si>
  <si>
    <t>09/11/2020</t>
  </si>
  <si>
    <t>10/11/2020</t>
  </si>
  <si>
    <t>11/11/2020</t>
  </si>
  <si>
    <t>12/11/2020</t>
  </si>
  <si>
    <t>13/11/2020</t>
  </si>
  <si>
    <t>16/11/2020</t>
  </si>
  <si>
    <t>17/11/2020</t>
  </si>
  <si>
    <t>18/11/2020</t>
  </si>
  <si>
    <t>19/11/2020</t>
  </si>
  <si>
    <t>20/11/2020</t>
  </si>
  <si>
    <t>23/11/2020</t>
  </si>
  <si>
    <t>24/11/2020</t>
  </si>
  <si>
    <t>25/11/2020</t>
  </si>
  <si>
    <t>26/11/2020</t>
  </si>
  <si>
    <t>27/11/2020</t>
  </si>
  <si>
    <t>30/11/2020</t>
  </si>
  <si>
    <t>01/12/2020</t>
  </si>
  <si>
    <t>02/12/2020</t>
  </si>
  <si>
    <t>03/12/2020</t>
  </si>
  <si>
    <t>04/12/2020</t>
  </si>
  <si>
    <t>07/12/2020</t>
  </si>
  <si>
    <t>08/12/2020</t>
  </si>
  <si>
    <t>09/12/2020</t>
  </si>
  <si>
    <t>10/12/2020</t>
  </si>
  <si>
    <t>11/12/2020</t>
  </si>
  <si>
    <t>14/12/2020</t>
  </si>
  <si>
    <t>15/12/2020</t>
  </si>
  <si>
    <t>16/12/2020</t>
  </si>
  <si>
    <t>17/12/2020</t>
  </si>
  <si>
    <t>18/12/2020</t>
  </si>
  <si>
    <t>21/12/2020</t>
  </si>
  <si>
    <t>22/12/2020</t>
  </si>
  <si>
    <t>23/12/2020</t>
  </si>
  <si>
    <t>28/12/2020</t>
  </si>
  <si>
    <t>29/12/2020</t>
  </si>
  <si>
    <t>30/12/2020</t>
  </si>
  <si>
    <t>04/01/2021</t>
  </si>
  <si>
    <t>05/01/2021</t>
  </si>
  <si>
    <t>06/01/2021</t>
  </si>
  <si>
    <t>07/01/2021</t>
  </si>
  <si>
    <t>08/01/2021</t>
  </si>
  <si>
    <t>11/01/2021</t>
  </si>
  <si>
    <t>12/01/2021</t>
  </si>
  <si>
    <t>13/01/2021</t>
  </si>
  <si>
    <t>14/01/2021</t>
  </si>
  <si>
    <t>15/01/2021</t>
  </si>
  <si>
    <t>18/01/2021</t>
  </si>
  <si>
    <t>19/01/2021</t>
  </si>
  <si>
    <t>20/01/2021</t>
  </si>
  <si>
    <t>21/01/2021</t>
  </si>
  <si>
    <t>22/01/2021</t>
  </si>
  <si>
    <t>25/01/2021</t>
  </si>
  <si>
    <t>26/01/2021</t>
  </si>
  <si>
    <t>27/01/2021</t>
  </si>
  <si>
    <t>28/01/2021</t>
  </si>
  <si>
    <t>29/01/2021</t>
  </si>
  <si>
    <t>01/02/2021</t>
  </si>
  <si>
    <t>02/02/2021</t>
  </si>
  <si>
    <t>03/02/2021</t>
  </si>
  <si>
    <t>04/02/2021</t>
  </si>
  <si>
    <t>05/02/2021</t>
  </si>
  <si>
    <t>08/02/2021</t>
  </si>
  <si>
    <t>09/02/2021</t>
  </si>
  <si>
    <t>10/02/2021</t>
  </si>
  <si>
    <t>11/02/2021</t>
  </si>
  <si>
    <t>12/02/2021</t>
  </si>
  <si>
    <t>17/02/2021</t>
  </si>
  <si>
    <t>18/02/2021</t>
  </si>
  <si>
    <t>19/02/2021</t>
  </si>
  <si>
    <t>22/02/2021</t>
  </si>
  <si>
    <t>23/02/2021</t>
  </si>
  <si>
    <t>24/02/2021</t>
  </si>
  <si>
    <t>25/02/2021</t>
  </si>
  <si>
    <t>26/02/2021</t>
  </si>
  <si>
    <t>01/03/2021</t>
  </si>
  <si>
    <t>02/03/2021</t>
  </si>
  <si>
    <t>03/03/2021</t>
  </si>
  <si>
    <t>04/03/2021</t>
  </si>
  <si>
    <t>05/03/2021</t>
  </si>
  <si>
    <t>08/03/2021</t>
  </si>
  <si>
    <t>09/03/2021</t>
  </si>
  <si>
    <t>10/03/2021</t>
  </si>
  <si>
    <t>11/03/2021</t>
  </si>
  <si>
    <t>12/03/2021</t>
  </si>
  <si>
    <t>15/03/2021</t>
  </si>
  <si>
    <t>16/03/2021</t>
  </si>
  <si>
    <t>17/03/2021</t>
  </si>
  <si>
    <t>18/03/2021</t>
  </si>
  <si>
    <t>19/03/2021</t>
  </si>
  <si>
    <t>22/03/2021</t>
  </si>
  <si>
    <t>23/03/2021</t>
  </si>
  <si>
    <t>24/03/2021</t>
  </si>
  <si>
    <t>25/03/2021</t>
  </si>
  <si>
    <t>26/03/2021</t>
  </si>
  <si>
    <t>29/03/2021</t>
  </si>
  <si>
    <t>30/03/2021</t>
  </si>
  <si>
    <t>31/03/2021</t>
  </si>
  <si>
    <t>01/04/2021</t>
  </si>
  <si>
    <t>05/04/2021</t>
  </si>
  <si>
    <t>06/04/2021</t>
  </si>
  <si>
    <t>07/04/2021</t>
  </si>
  <si>
    <t>08/04/2021</t>
  </si>
  <si>
    <t>09/04/2021</t>
  </si>
  <si>
    <t>12/04/2021</t>
  </si>
  <si>
    <t>13/04/2021</t>
  </si>
  <si>
    <t>14/04/2021</t>
  </si>
  <si>
    <t>15/04/2021</t>
  </si>
  <si>
    <t>16/04/2021</t>
  </si>
  <si>
    <t>19/04/2021</t>
  </si>
  <si>
    <t>20/04/2021</t>
  </si>
  <si>
    <t>22/04/2021</t>
  </si>
  <si>
    <t>23/04/2021</t>
  </si>
  <si>
    <t>26/04/2021</t>
  </si>
  <si>
    <t>27/04/2021</t>
  </si>
  <si>
    <t>28/04/2021</t>
  </si>
  <si>
    <t>29/04/2021</t>
  </si>
  <si>
    <t>30/04/2021</t>
  </si>
  <si>
    <t>03/05/2021</t>
  </si>
  <si>
    <t>04/05/2021</t>
  </si>
  <si>
    <t>05/05/2021</t>
  </si>
  <si>
    <t>06/05/2021</t>
  </si>
  <si>
    <t>07/05/2021</t>
  </si>
  <si>
    <t>10/05/2021</t>
  </si>
  <si>
    <t>11/05/2021</t>
  </si>
  <si>
    <t>12/05/2021</t>
  </si>
  <si>
    <t>13/05/2021</t>
  </si>
  <si>
    <t>14/05/2021</t>
  </si>
  <si>
    <t>17/05/2021</t>
  </si>
  <si>
    <t>18/05/2021</t>
  </si>
  <si>
    <t>19/05/2021</t>
  </si>
  <si>
    <t>20/05/2021</t>
  </si>
  <si>
    <t>21/05/2021</t>
  </si>
  <si>
    <t>24/05/2021</t>
  </si>
  <si>
    <t>25/05/2021</t>
  </si>
  <si>
    <t>26/05/2021</t>
  </si>
  <si>
    <t>27/05/2021</t>
  </si>
  <si>
    <t>28/05/2021</t>
  </si>
  <si>
    <t>31/05/2021</t>
  </si>
  <si>
    <t>01/06/2021</t>
  </si>
  <si>
    <t>02/06/2021</t>
  </si>
  <si>
    <t>04/06/2021</t>
  </si>
  <si>
    <t>07/06/2021</t>
  </si>
  <si>
    <t>08/06/2021</t>
  </si>
  <si>
    <t>09/06/2021</t>
  </si>
  <si>
    <t>10/06/2021</t>
  </si>
  <si>
    <t>11/06/2021</t>
  </si>
  <si>
    <t>14/06/2021</t>
  </si>
  <si>
    <t>15/06/2021</t>
  </si>
  <si>
    <t>16/06/2021</t>
  </si>
  <si>
    <t>17/06/2021</t>
  </si>
  <si>
    <t>18/06/2021</t>
  </si>
  <si>
    <t>21/06/2021</t>
  </si>
  <si>
    <t>22/06/2021</t>
  </si>
  <si>
    <t>23/06/2021</t>
  </si>
  <si>
    <t>24/06/2021</t>
  </si>
  <si>
    <t>25/06/2021</t>
  </si>
  <si>
    <t>28/06/2021</t>
  </si>
  <si>
    <t>29/06/2021</t>
  </si>
  <si>
    <t>30/06/2021</t>
  </si>
  <si>
    <t>01/07/2021</t>
  </si>
  <si>
    <t>02/07/2021</t>
  </si>
  <si>
    <t>05/07/2021</t>
  </si>
  <si>
    <t>06/07/2021</t>
  </si>
  <si>
    <t>07/07/2021</t>
  </si>
  <si>
    <t>08/07/2021</t>
  </si>
  <si>
    <t>12/07/2021</t>
  </si>
  <si>
    <t>13/07/2021</t>
  </si>
  <si>
    <t>14/07/2021</t>
  </si>
  <si>
    <t>15/07/2021</t>
  </si>
  <si>
    <t>16/07/2021</t>
  </si>
  <si>
    <t>19/07/2021</t>
  </si>
  <si>
    <t>20/07/2021</t>
  </si>
  <si>
    <t>21/07/2021</t>
  </si>
  <si>
    <t>22/07/2021</t>
  </si>
  <si>
    <t>23/07/2021</t>
  </si>
  <si>
    <t>26/07/2021</t>
  </si>
  <si>
    <t>27/07/2021</t>
  </si>
  <si>
    <t>28/07/2021</t>
  </si>
  <si>
    <t>29/07/2021</t>
  </si>
  <si>
    <t>30/07/2021</t>
  </si>
  <si>
    <t>02/08/2021</t>
  </si>
  <si>
    <t>03/08/2021</t>
  </si>
  <si>
    <t>04/08/2021</t>
  </si>
  <si>
    <t>05/08/2021</t>
  </si>
  <si>
    <t>06/08/2021</t>
  </si>
  <si>
    <t>09/08/2021</t>
  </si>
  <si>
    <t>10/08/2021</t>
  </si>
  <si>
    <t>11/08/2021</t>
  </si>
  <si>
    <t>12/08/2021</t>
  </si>
  <si>
    <t>13/08/2021</t>
  </si>
  <si>
    <t>16/08/2021</t>
  </si>
  <si>
    <t>17/08/2021</t>
  </si>
  <si>
    <t>18/08/2021</t>
  </si>
  <si>
    <t>19/08/2021</t>
  </si>
  <si>
    <t>20/08/2021</t>
  </si>
  <si>
    <t>23/08/2021</t>
  </si>
  <si>
    <t>24/08/2021</t>
  </si>
  <si>
    <t>25/08/2021</t>
  </si>
  <si>
    <t>26/08/2021</t>
  </si>
  <si>
    <t>27/08/2021</t>
  </si>
  <si>
    <t>30/08/2021</t>
  </si>
  <si>
    <t>31/08/2021</t>
  </si>
  <si>
    <t>01/09/2021</t>
  </si>
  <si>
    <t>02/09/2021</t>
  </si>
  <si>
    <t>03/09/2021</t>
  </si>
  <si>
    <t>06/09/2021</t>
  </si>
  <si>
    <t>08/09/2021</t>
  </si>
  <si>
    <t>09/09/2021</t>
  </si>
  <si>
    <t>10/09/2021</t>
  </si>
  <si>
    <t>13/09/2021</t>
  </si>
  <si>
    <t>14/09/2021</t>
  </si>
  <si>
    <t>15/09/2021</t>
  </si>
  <si>
    <t>16/09/2021</t>
  </si>
  <si>
    <t>17/09/2021</t>
  </si>
  <si>
    <t>20/09/2021</t>
  </si>
  <si>
    <t>21/09/2021</t>
  </si>
  <si>
    <t>22/09/2021</t>
  </si>
  <si>
    <t>23/09/2021</t>
  </si>
  <si>
    <t>24/09/2021</t>
  </si>
  <si>
    <t>27/09/2021</t>
  </si>
  <si>
    <t>28/09/2021</t>
  </si>
  <si>
    <t>29/09/2021</t>
  </si>
  <si>
    <t>30/09/2021</t>
  </si>
  <si>
    <t>01/10/2021</t>
  </si>
  <si>
    <t>04/10/2021</t>
  </si>
  <si>
    <t>05/10/2021</t>
  </si>
  <si>
    <t>06/10/2021</t>
  </si>
  <si>
    <t>07/10/2021</t>
  </si>
  <si>
    <t>08/10/2021</t>
  </si>
  <si>
    <t>11/10/2021</t>
  </si>
  <si>
    <t>13/10/2021</t>
  </si>
  <si>
    <t>14/10/2021</t>
  </si>
  <si>
    <t>15/10/2021</t>
  </si>
  <si>
    <t>18/10/2021</t>
  </si>
  <si>
    <t>19/10/2021</t>
  </si>
  <si>
    <t>20/10/2021</t>
  </si>
  <si>
    <t>21/10/2021</t>
  </si>
  <si>
    <t>22/10/2021</t>
  </si>
  <si>
    <t>25/10/2021</t>
  </si>
  <si>
    <t>26/10/2021</t>
  </si>
  <si>
    <t>27/10/2021</t>
  </si>
  <si>
    <t>28/10/2021</t>
  </si>
  <si>
    <t>29/10/2021</t>
  </si>
  <si>
    <t>01/11/2021</t>
  </si>
  <si>
    <t>03/11/2021</t>
  </si>
  <si>
    <t>04/11/2021</t>
  </si>
  <si>
    <t>05/11/2021</t>
  </si>
  <si>
    <t>08/11/2021</t>
  </si>
  <si>
    <t>09/11/2021</t>
  </si>
  <si>
    <t>10/11/2021</t>
  </si>
  <si>
    <t>11/11/2021</t>
  </si>
  <si>
    <t>12/11/2021</t>
  </si>
  <si>
    <t>16/11/2021</t>
  </si>
  <si>
    <t>17/11/2021</t>
  </si>
  <si>
    <t>18/11/2021</t>
  </si>
  <si>
    <t>19/11/2021</t>
  </si>
  <si>
    <t>22/11/2021</t>
  </si>
  <si>
    <t>23/11/2021</t>
  </si>
  <si>
    <t>24/11/2021</t>
  </si>
  <si>
    <t>25/11/2021</t>
  </si>
  <si>
    <t>26/11/2021</t>
  </si>
  <si>
    <t>29/11/2021</t>
  </si>
  <si>
    <t>30/11/2021</t>
  </si>
  <si>
    <t>01/12/2021</t>
  </si>
  <si>
    <t>02/12/2021</t>
  </si>
  <si>
    <t>03/12/2021</t>
  </si>
  <si>
    <t>06/12/2021</t>
  </si>
  <si>
    <t>07/12/2021</t>
  </si>
  <si>
    <t>08/12/2021</t>
  </si>
  <si>
    <t>09/12/2021</t>
  </si>
  <si>
    <t>10/12/2021</t>
  </si>
  <si>
    <t>13/12/2021</t>
  </si>
  <si>
    <t>14/12/2021</t>
  </si>
  <si>
    <t>15/12/2021</t>
  </si>
  <si>
    <t>16/12/2021</t>
  </si>
  <si>
    <t>17/12/2021</t>
  </si>
  <si>
    <t>20/12/2021</t>
  </si>
  <si>
    <t>21/12/2021</t>
  </si>
  <si>
    <t>22/12/2021</t>
  </si>
  <si>
    <t>23/12/2021</t>
  </si>
  <si>
    <t>27/12/2021</t>
  </si>
  <si>
    <t>28/12/2021</t>
  </si>
  <si>
    <t>29/12/2021</t>
  </si>
  <si>
    <t>30/12/2021</t>
  </si>
  <si>
    <t>03/01/2022</t>
  </si>
  <si>
    <t>04/01/2022</t>
  </si>
  <si>
    <t>05/01/2022</t>
  </si>
  <si>
    <t>06/01/2022</t>
  </si>
  <si>
    <t>07/01/2022</t>
  </si>
  <si>
    <t>10/01/2022</t>
  </si>
  <si>
    <t>11/01/2022</t>
  </si>
  <si>
    <t>12/01/2022</t>
  </si>
  <si>
    <t>13/01/2022</t>
  </si>
  <si>
    <t>14/01/2022</t>
  </si>
  <si>
    <t>17/01/2022</t>
  </si>
  <si>
    <t>18/01/2022</t>
  </si>
  <si>
    <t>19/01/2022</t>
  </si>
  <si>
    <t>20/01/2022</t>
  </si>
  <si>
    <t>21/01/2022</t>
  </si>
  <si>
    <t>24/01/2022</t>
  </si>
  <si>
    <t>25/01/2022</t>
  </si>
  <si>
    <t>26/01/2022</t>
  </si>
  <si>
    <t>27/01/2022</t>
  </si>
  <si>
    <t>28/01/2022</t>
  </si>
  <si>
    <t>31/01/2022</t>
  </si>
  <si>
    <t>01/02/2022</t>
  </si>
  <si>
    <t>02/02/2022</t>
  </si>
  <si>
    <t>03/02/2022</t>
  </si>
  <si>
    <t>04/02/2022</t>
  </si>
  <si>
    <t>07/02/2022</t>
  </si>
  <si>
    <t>08/02/2022</t>
  </si>
  <si>
    <t>09/02/2022</t>
  </si>
  <si>
    <t>10/02/2022</t>
  </si>
  <si>
    <t>11/02/2022</t>
  </si>
  <si>
    <t>14/02/2022</t>
  </si>
  <si>
    <t>15/02/2022</t>
  </si>
  <si>
    <t>16/02/2022</t>
  </si>
  <si>
    <t>17/02/2022</t>
  </si>
  <si>
    <t>18/02/2022</t>
  </si>
  <si>
    <t>21/02/2022</t>
  </si>
  <si>
    <t>22/02/2022</t>
  </si>
  <si>
    <t>23/02/2022</t>
  </si>
  <si>
    <t>24/02/2022</t>
  </si>
  <si>
    <t>25/02/2022</t>
  </si>
  <si>
    <t>02/03/2022</t>
  </si>
  <si>
    <t>03/03/2022</t>
  </si>
  <si>
    <t>04/03/2022</t>
  </si>
  <si>
    <t>07/03/2022</t>
  </si>
  <si>
    <t>08/03/2022</t>
  </si>
  <si>
    <t>09/03/2022</t>
  </si>
  <si>
    <t>10/03/2022</t>
  </si>
  <si>
    <t>11/03/2022</t>
  </si>
  <si>
    <t>14/03/2022</t>
  </si>
  <si>
    <t>15/03/2022</t>
  </si>
  <si>
    <t>16/03/2022</t>
  </si>
  <si>
    <t>17/03/2022</t>
  </si>
  <si>
    <t>18/03/2022</t>
  </si>
  <si>
    <t>21/03/2022</t>
  </si>
  <si>
    <t>22/03/2022</t>
  </si>
  <si>
    <t>23/03/2022</t>
  </si>
  <si>
    <t>24/03/2022</t>
  </si>
  <si>
    <t>25/03/2022</t>
  </si>
  <si>
    <t>28/03/2022</t>
  </si>
  <si>
    <t>29/03/2022</t>
  </si>
  <si>
    <t>30/03/2022</t>
  </si>
  <si>
    <t>31/03/2022</t>
  </si>
  <si>
    <t>01/04/2022</t>
  </si>
  <si>
    <t>04/04/2022</t>
  </si>
  <si>
    <t>05/04/2022</t>
  </si>
  <si>
    <t>06/04/2022</t>
  </si>
  <si>
    <t>07/04/2022</t>
  </si>
  <si>
    <t>08/04/2022</t>
  </si>
  <si>
    <t>11/04/2022</t>
  </si>
  <si>
    <t>12/04/2022</t>
  </si>
  <si>
    <t>13/04/2022</t>
  </si>
  <si>
    <t>14/04/2022</t>
  </si>
  <si>
    <t>18/04/2022</t>
  </si>
  <si>
    <t>19/04/2022</t>
  </si>
  <si>
    <t>20/04/2022</t>
  </si>
  <si>
    <t>22/04/2022</t>
  </si>
  <si>
    <t>25/04/2022</t>
  </si>
  <si>
    <t>26/04/2022</t>
  </si>
  <si>
    <t>27/04/2022</t>
  </si>
  <si>
    <t>28/04/2022</t>
  </si>
  <si>
    <t>29/04/2022</t>
  </si>
  <si>
    <t>02/05/2022</t>
  </si>
  <si>
    <t>03/05/2022</t>
  </si>
  <si>
    <t>04/05/2022</t>
  </si>
  <si>
    <t>05/05/2022</t>
  </si>
  <si>
    <t>06/05/2022</t>
  </si>
  <si>
    <t>09/05/2022</t>
  </si>
  <si>
    <t>10/05/2022</t>
  </si>
  <si>
    <t>11/05/2022</t>
  </si>
  <si>
    <t>12/05/2022</t>
  </si>
  <si>
    <t>13/05/2022</t>
  </si>
  <si>
    <t>16/05/2022</t>
  </si>
  <si>
    <t>17/05/2022</t>
  </si>
  <si>
    <t>18/05/2022</t>
  </si>
  <si>
    <t>19/05/2022</t>
  </si>
  <si>
    <t>20/05/2022</t>
  </si>
  <si>
    <t>23/05/2022</t>
  </si>
  <si>
    <t>24/05/2022</t>
  </si>
  <si>
    <t>25/05/2022</t>
  </si>
  <si>
    <t>26/05/2022</t>
  </si>
  <si>
    <t>27/05/2022</t>
  </si>
  <si>
    <t>30/05/2022</t>
  </si>
  <si>
    <t>31/05/2022</t>
  </si>
  <si>
    <t>01/06/2022</t>
  </si>
  <si>
    <t>02/06/2022</t>
  </si>
  <si>
    <t>03/06/2022</t>
  </si>
  <si>
    <t>06/06/2022</t>
  </si>
  <si>
    <t>07/06/2022</t>
  </si>
  <si>
    <t>08/06/2022</t>
  </si>
  <si>
    <t>09/06/2022</t>
  </si>
  <si>
    <t>10/06/2022</t>
  </si>
  <si>
    <t>13/06/2022</t>
  </si>
  <si>
    <t>14/06/2022</t>
  </si>
  <si>
    <t>15/06/2022</t>
  </si>
  <si>
    <t>17/06/2022</t>
  </si>
  <si>
    <t>20/06/2022</t>
  </si>
  <si>
    <t>21/06/2022</t>
  </si>
  <si>
    <t>22/06/2022</t>
  </si>
  <si>
    <t>23/06/2022</t>
  </si>
  <si>
    <t>24/06/2022</t>
  </si>
  <si>
    <t>27/06/2022</t>
  </si>
  <si>
    <t>28/06/2022</t>
  </si>
  <si>
    <t>29/06/2022</t>
  </si>
  <si>
    <t>30/06/2022</t>
  </si>
  <si>
    <t>01/07/2022</t>
  </si>
  <si>
    <t>04/07/2022</t>
  </si>
  <si>
    <t>05/07/2022</t>
  </si>
  <si>
    <t>06/07/2022</t>
  </si>
  <si>
    <t>07/07/2022</t>
  </si>
  <si>
    <t>08/07/2022</t>
  </si>
  <si>
    <t>11/07/2022</t>
  </si>
  <si>
    <t>12/07/2022</t>
  </si>
  <si>
    <t>13/07/2022</t>
  </si>
  <si>
    <t>14/07/2022</t>
  </si>
  <si>
    <t>15/07/2022</t>
  </si>
  <si>
    <t>18/07/2022</t>
  </si>
  <si>
    <t>19/07/2022</t>
  </si>
  <si>
    <t>20/07/2022</t>
  </si>
  <si>
    <t>21/07/2022</t>
  </si>
  <si>
    <t>22/07/2022</t>
  </si>
  <si>
    <t>25/07/2022</t>
  </si>
  <si>
    <t>26/07/2022</t>
  </si>
  <si>
    <t>27/07/2022</t>
  </si>
  <si>
    <t>28/07/2022</t>
  </si>
  <si>
    <t>29/07/2022</t>
  </si>
  <si>
    <t>01/08/2022</t>
  </si>
  <si>
    <t>02/08/2022</t>
  </si>
  <si>
    <t>03/08/2022</t>
  </si>
  <si>
    <t>04/08/2022</t>
  </si>
  <si>
    <t>05/08/2022</t>
  </si>
  <si>
    <t>08/08/2022</t>
  </si>
  <si>
    <t>09/08/2022</t>
  </si>
  <si>
    <t>10/08/2022</t>
  </si>
  <si>
    <t>11/08/2022</t>
  </si>
  <si>
    <t>12/08/2022</t>
  </si>
  <si>
    <t>15/08/2022</t>
  </si>
  <si>
    <t>16/08/2022</t>
  </si>
  <si>
    <t>17/08/2022</t>
  </si>
  <si>
    <t>18/08/2022</t>
  </si>
  <si>
    <t>19/08/2022</t>
  </si>
  <si>
    <t>22/08/2022</t>
  </si>
  <si>
    <t>23/08/2022</t>
  </si>
  <si>
    <t>24/08/2022</t>
  </si>
  <si>
    <t>25/08/2022</t>
  </si>
  <si>
    <t>26/08/2022</t>
  </si>
  <si>
    <t>29/08/2022</t>
  </si>
  <si>
    <t>30/08/2022</t>
  </si>
  <si>
    <t>31/08/2022</t>
  </si>
  <si>
    <t>01/09/2022</t>
  </si>
  <si>
    <t>02/09/2022</t>
  </si>
  <si>
    <t>05/09/2022</t>
  </si>
  <si>
    <t>06/09/2022</t>
  </si>
  <si>
    <t>08/09/2022</t>
  </si>
  <si>
    <t>09/09/2022</t>
  </si>
  <si>
    <t>12/09/2022</t>
  </si>
  <si>
    <t>13/09/2022</t>
  </si>
  <si>
    <t>14/09/2022</t>
  </si>
  <si>
    <t>15/09/2022</t>
  </si>
  <si>
    <t>16/09/2022</t>
  </si>
  <si>
    <t>19/09/2022</t>
  </si>
  <si>
    <t>20/09/2022</t>
  </si>
  <si>
    <t>21/09/2022</t>
  </si>
  <si>
    <t>22/09/2022</t>
  </si>
  <si>
    <t>23/09/2022</t>
  </si>
  <si>
    <t>26/09/2022</t>
  </si>
  <si>
    <t>27/09/2022</t>
  </si>
  <si>
    <t>28/09/2022</t>
  </si>
  <si>
    <t>29/09/2022</t>
  </si>
  <si>
    <t>30/09/2022</t>
  </si>
  <si>
    <t>03/10/2022</t>
  </si>
  <si>
    <t>04/10/2022</t>
  </si>
  <si>
    <t>05/10/2022</t>
  </si>
  <si>
    <t>06/10/2022</t>
  </si>
  <si>
    <t>07/10/2022</t>
  </si>
  <si>
    <t>10/10/2022</t>
  </si>
  <si>
    <t>11/10/2022</t>
  </si>
  <si>
    <t>13/10/2022</t>
  </si>
  <si>
    <t>14/10/2022</t>
  </si>
  <si>
    <t>17/10/2022</t>
  </si>
  <si>
    <t>18/10/2022</t>
  </si>
  <si>
    <t>19/10/2022</t>
  </si>
  <si>
    <t>20/10/2022</t>
  </si>
  <si>
    <t>21/10/2022</t>
  </si>
  <si>
    <t>24/10/2022</t>
  </si>
  <si>
    <t>25/10/2022</t>
  </si>
  <si>
    <t>26/10/2022</t>
  </si>
  <si>
    <t>27/10/2022</t>
  </si>
  <si>
    <t>28/10/2022</t>
  </si>
  <si>
    <t>31/10/2022</t>
  </si>
  <si>
    <t>01/11/2022</t>
  </si>
  <si>
    <t>03/11/2022</t>
  </si>
  <si>
    <t>04/11/2022</t>
  </si>
  <si>
    <t>07/11/2022</t>
  </si>
  <si>
    <t>08/11/2022</t>
  </si>
  <si>
    <t>09/11/2022</t>
  </si>
  <si>
    <t>10/11/2022</t>
  </si>
  <si>
    <t>11/11/2022</t>
  </si>
  <si>
    <t>14/11/2022</t>
  </si>
  <si>
    <t>16/11/2022</t>
  </si>
  <si>
    <t>17/11/2022</t>
  </si>
  <si>
    <t>18/11/2022</t>
  </si>
  <si>
    <t>21/11/2022</t>
  </si>
  <si>
    <t>22/11/2022</t>
  </si>
  <si>
    <t>23/11/2022</t>
  </si>
  <si>
    <t>24/11/2022</t>
  </si>
  <si>
    <t>25/11/2022</t>
  </si>
  <si>
    <t>28/11/2022</t>
  </si>
  <si>
    <t>29/11/2022</t>
  </si>
  <si>
    <t>30/11/2022</t>
  </si>
  <si>
    <t>01/12/2022</t>
  </si>
  <si>
    <t>02/12/2022</t>
  </si>
  <si>
    <t>05/12/2022</t>
  </si>
  <si>
    <t>06/12/2022</t>
  </si>
  <si>
    <t>07/12/2022</t>
  </si>
  <si>
    <t>08/12/2022</t>
  </si>
  <si>
    <t>09/12/2022</t>
  </si>
  <si>
    <t>12/12/2022</t>
  </si>
  <si>
    <t>13/12/2022</t>
  </si>
  <si>
    <t>14/12/2022</t>
  </si>
  <si>
    <t>15/12/2022</t>
  </si>
  <si>
    <t>16/12/2022</t>
  </si>
  <si>
    <t>19/12/2022</t>
  </si>
  <si>
    <t>20/12/2022</t>
  </si>
  <si>
    <t>21/12/2022</t>
  </si>
  <si>
    <t>22/12/2022</t>
  </si>
  <si>
    <t>23/12/2022</t>
  </si>
  <si>
    <t>26/12/2022</t>
  </si>
  <si>
    <t>27/12/2022</t>
  </si>
  <si>
    <t>28/12/2022</t>
  </si>
  <si>
    <t>29/12/2022</t>
  </si>
  <si>
    <t>02/01/2023</t>
  </si>
  <si>
    <t>03/01/2023</t>
  </si>
  <si>
    <t>04/01/2023</t>
  </si>
  <si>
    <t>05/01/2023</t>
  </si>
  <si>
    <t>06/01/2023</t>
  </si>
  <si>
    <t>09/01/2023</t>
  </si>
  <si>
    <t>10/01/2023</t>
  </si>
  <si>
    <t>11/01/2023</t>
  </si>
  <si>
    <t>12/01/2023</t>
  </si>
  <si>
    <t>13/01/2023</t>
  </si>
  <si>
    <t>16/01/2023</t>
  </si>
  <si>
    <t>17/01/2023</t>
  </si>
  <si>
    <t>18/01/2023</t>
  </si>
  <si>
    <t>19/01/2023</t>
  </si>
  <si>
    <t>20/01/2023</t>
  </si>
  <si>
    <t>23/01/2023</t>
  </si>
  <si>
    <t>24/01/2023</t>
  </si>
  <si>
    <t>25/01/2023</t>
  </si>
  <si>
    <t>26/01/2023</t>
  </si>
  <si>
    <t>27/01/2023</t>
  </si>
  <si>
    <t>30/01/2023</t>
  </si>
  <si>
    <t>31/01/2023</t>
  </si>
  <si>
    <t>01/02/2023</t>
  </si>
  <si>
    <t>02/02/2023</t>
  </si>
  <si>
    <t>03/02/2023</t>
  </si>
  <si>
    <t>06/02/2023</t>
  </si>
  <si>
    <t>07/02/2023</t>
  </si>
  <si>
    <t>08/02/2023</t>
  </si>
  <si>
    <t>09/02/2023</t>
  </si>
  <si>
    <t>10/02/2023</t>
  </si>
  <si>
    <t>13/02/2023</t>
  </si>
  <si>
    <t>14/02/2023</t>
  </si>
  <si>
    <t>15/02/2023</t>
  </si>
  <si>
    <t>16/02/2023</t>
  </si>
  <si>
    <t>17/02/2023</t>
  </si>
  <si>
    <t>22/02/2023</t>
  </si>
  <si>
    <t>23/02/2023</t>
  </si>
  <si>
    <t>24/02/2023</t>
  </si>
  <si>
    <t>27/02/2023</t>
  </si>
  <si>
    <t>28/02/2023</t>
  </si>
  <si>
    <t>01/03/2023</t>
  </si>
  <si>
    <t>02/03/2023</t>
  </si>
  <si>
    <t>03/03/2023</t>
  </si>
  <si>
    <t>06/03/2023</t>
  </si>
  <si>
    <t>07/03/2023</t>
  </si>
  <si>
    <t>08/03/2023</t>
  </si>
  <si>
    <t>09/03/2023</t>
  </si>
  <si>
    <t>10/03/2023</t>
  </si>
  <si>
    <t>13/03/2023</t>
  </si>
  <si>
    <t>14/03/2023</t>
  </si>
  <si>
    <t>15/03/2023</t>
  </si>
  <si>
    <t>16/03/2023</t>
  </si>
  <si>
    <t>17/03/2023</t>
  </si>
  <si>
    <t>20/03/2023</t>
  </si>
  <si>
    <t>21/03/2023</t>
  </si>
  <si>
    <t>22/03/2023</t>
  </si>
  <si>
    <t>23/03/2023</t>
  </si>
  <si>
    <t>24/03/2023</t>
  </si>
  <si>
    <t>27/03/2023</t>
  </si>
  <si>
    <t>28/03/2023</t>
  </si>
  <si>
    <t>29/03/2023</t>
  </si>
  <si>
    <t>30/03/2023</t>
  </si>
  <si>
    <t>31/03/2023</t>
  </si>
  <si>
    <t>03/04/2023</t>
  </si>
  <si>
    <t>04/04/2023</t>
  </si>
  <si>
    <t>05/04/2023</t>
  </si>
  <si>
    <t>06/04/2023</t>
  </si>
  <si>
    <t>10/04/2023</t>
  </si>
  <si>
    <t>11/04/2023</t>
  </si>
  <si>
    <t>12/04/2023</t>
  </si>
  <si>
    <t>13/04/2023</t>
  </si>
  <si>
    <t>14/04/2023</t>
  </si>
  <si>
    <t>17/04/2023</t>
  </si>
  <si>
    <t>18/04/2023</t>
  </si>
  <si>
    <t>19/04/2023</t>
  </si>
  <si>
    <t>20/04/2023</t>
  </si>
  <si>
    <t>24/04/2023</t>
  </si>
  <si>
    <t>25/04/2023</t>
  </si>
  <si>
    <t>26/04/2023</t>
  </si>
  <si>
    <t>27/04/2023</t>
  </si>
  <si>
    <t>28/04/2023</t>
  </si>
  <si>
    <t>02/05/2023</t>
  </si>
  <si>
    <t>03/05/2023</t>
  </si>
  <si>
    <t>04/05/2023</t>
  </si>
  <si>
    <t>05/05/2023</t>
  </si>
  <si>
    <t>08/05/2023</t>
  </si>
  <si>
    <t>09/05/2023</t>
  </si>
  <si>
    <t>10/05/2023</t>
  </si>
  <si>
    <t>11/05/2023</t>
  </si>
  <si>
    <t>12/05/2023</t>
  </si>
  <si>
    <t>15/05/2023</t>
  </si>
  <si>
    <t>16/05/2023</t>
  </si>
  <si>
    <t>17/05/2023</t>
  </si>
  <si>
    <t>18/05/2023</t>
  </si>
  <si>
    <t>19/05/2023</t>
  </si>
  <si>
    <t>22/05/2023</t>
  </si>
  <si>
    <t>23/05/2023</t>
  </si>
  <si>
    <t>24/05/2023</t>
  </si>
  <si>
    <t>25/05/2023</t>
  </si>
  <si>
    <t>26/05/2023</t>
  </si>
  <si>
    <t>29/05/2023</t>
  </si>
  <si>
    <t>30/05/2023</t>
  </si>
  <si>
    <t>31/05/2023</t>
  </si>
  <si>
    <t>01/06/2023</t>
  </si>
  <si>
    <t>02/06/2023</t>
  </si>
  <si>
    <t>05/06/2023</t>
  </si>
  <si>
    <t>06/06/2023</t>
  </si>
  <si>
    <t>07/06/2023</t>
  </si>
  <si>
    <t>09/06/2023</t>
  </si>
  <si>
    <t>12/06/2023</t>
  </si>
  <si>
    <t>13/06/2023</t>
  </si>
  <si>
    <t>14/06/2023</t>
  </si>
  <si>
    <t>15/06/2023</t>
  </si>
  <si>
    <t>16/06/2023</t>
  </si>
  <si>
    <t>19/06/2023</t>
  </si>
  <si>
    <t>20/06/2023</t>
  </si>
  <si>
    <t>21/06/2023</t>
  </si>
  <si>
    <t>22/06/2023</t>
  </si>
  <si>
    <t>23/06/2023</t>
  </si>
  <si>
    <t>26/06/2023</t>
  </si>
  <si>
    <t>27/06/2023</t>
  </si>
  <si>
    <t>28/06/2023</t>
  </si>
  <si>
    <t>29/06/2023</t>
  </si>
  <si>
    <t>30/06/2023</t>
  </si>
  <si>
    <t>03/07/2023</t>
  </si>
  <si>
    <t>04/07/2023</t>
  </si>
  <si>
    <t>05/07/2023</t>
  </si>
  <si>
    <t>06/07/2023</t>
  </si>
  <si>
    <t>07/07/2023</t>
  </si>
  <si>
    <t>10/07/2023</t>
  </si>
  <si>
    <t>11/07/2023</t>
  </si>
  <si>
    <t>12/07/2023</t>
  </si>
  <si>
    <t>13/07/2023</t>
  </si>
  <si>
    <t>14/07/2023</t>
  </si>
  <si>
    <t>17/07/2023</t>
  </si>
  <si>
    <t>18/07/2023</t>
  </si>
  <si>
    <t>19/07/2023</t>
  </si>
  <si>
    <t>20/07/2023</t>
  </si>
  <si>
    <t>21/07/2023</t>
  </si>
  <si>
    <t>24/07/2023</t>
  </si>
  <si>
    <t>25/07/2023</t>
  </si>
  <si>
    <t>26/07/2023</t>
  </si>
  <si>
    <t>27/07/2023</t>
  </si>
  <si>
    <t>28/07/2023</t>
  </si>
  <si>
    <t>31/07/2023</t>
  </si>
  <si>
    <t>01/08/2023</t>
  </si>
  <si>
    <t>02/08/2023</t>
  </si>
  <si>
    <t>03/08/2023</t>
  </si>
  <si>
    <t>04/08/2023</t>
  </si>
  <si>
    <t>07/08/2023</t>
  </si>
  <si>
    <t>08/08/2023</t>
  </si>
  <si>
    <t>09/08/2023</t>
  </si>
  <si>
    <t>10/08/2023</t>
  </si>
  <si>
    <t>11/08/2023</t>
  </si>
  <si>
    <t>14/08/2023</t>
  </si>
  <si>
    <t>15/08/2023</t>
  </si>
  <si>
    <t>16/08/2023</t>
  </si>
  <si>
    <t>17/08/2023</t>
  </si>
  <si>
    <t>18/08/2023</t>
  </si>
  <si>
    <t>21/08/2023</t>
  </si>
  <si>
    <t>22/08/2023</t>
  </si>
  <si>
    <t>23/08/2023</t>
  </si>
  <si>
    <t>24/08/2023</t>
  </si>
  <si>
    <t>25/08/2023</t>
  </si>
  <si>
    <t>28/08/2023</t>
  </si>
  <si>
    <t>29/08/2023</t>
  </si>
  <si>
    <t>30/08/2023</t>
  </si>
  <si>
    <t>31/08/2023</t>
  </si>
  <si>
    <t>01/09/2023</t>
  </si>
  <si>
    <t>04/09/2023</t>
  </si>
  <si>
    <t>05/09/2023</t>
  </si>
  <si>
    <t>06/09/2023</t>
  </si>
  <si>
    <t>08/09/2023</t>
  </si>
  <si>
    <t>11/09/2023</t>
  </si>
  <si>
    <t>12/09/2023</t>
  </si>
  <si>
    <t>13/09/2023</t>
  </si>
  <si>
    <t>14/09/2023</t>
  </si>
  <si>
    <t>15/09/2023</t>
  </si>
  <si>
    <t>18/09/2023</t>
  </si>
  <si>
    <t>19/09/2023</t>
  </si>
  <si>
    <t>20/09/2023</t>
  </si>
  <si>
    <t>21/09/2023</t>
  </si>
  <si>
    <t>22/09/2023</t>
  </si>
  <si>
    <t>25/09/2023</t>
  </si>
  <si>
    <t>26/09/2023</t>
  </si>
  <si>
    <t>27/09/2023</t>
  </si>
  <si>
    <t>28/09/2023</t>
  </si>
  <si>
    <t>29/09/2023</t>
  </si>
  <si>
    <t>02/10/2023</t>
  </si>
  <si>
    <t>03/10/2023</t>
  </si>
  <si>
    <t>04/10/2023</t>
  </si>
  <si>
    <t>05/10/2023</t>
  </si>
  <si>
    <t>06/10/2023</t>
  </si>
  <si>
    <t>09/10/2023</t>
  </si>
  <si>
    <t>10/10/2023</t>
  </si>
  <si>
    <t>11/10/2023</t>
  </si>
  <si>
    <t>13/10/2023</t>
  </si>
  <si>
    <t>16/10/2023</t>
  </si>
  <si>
    <t>17/10/2023</t>
  </si>
  <si>
    <t>18/10/2023</t>
  </si>
  <si>
    <t>19/10/2023</t>
  </si>
  <si>
    <t>20/10/2023</t>
  </si>
  <si>
    <t>23/10/2023</t>
  </si>
  <si>
    <t>24/10/2023</t>
  </si>
  <si>
    <t>25/10/2023</t>
  </si>
  <si>
    <t>26/10/2023</t>
  </si>
  <si>
    <t>27/10/2023</t>
  </si>
  <si>
    <t>30/10/2023</t>
  </si>
  <si>
    <t>31/10/2023</t>
  </si>
  <si>
    <t>01/11/2023</t>
  </si>
  <si>
    <t>03/11/2023</t>
  </si>
  <si>
    <t>06/11/2023</t>
  </si>
  <si>
    <t>07/11/2023</t>
  </si>
  <si>
    <t>08/11/2023</t>
  </si>
  <si>
    <t>09/11/2023</t>
  </si>
  <si>
    <t>10/11/2023</t>
  </si>
  <si>
    <t>13/11/2023</t>
  </si>
  <si>
    <t>14/11/2023</t>
  </si>
  <si>
    <t>16/11/2023</t>
  </si>
  <si>
    <t>17/11/2023</t>
  </si>
  <si>
    <t>20/11/2023</t>
  </si>
  <si>
    <t>21/11/2023</t>
  </si>
  <si>
    <t>22/11/2023</t>
  </si>
  <si>
    <t>23/11/2023</t>
  </si>
  <si>
    <t>24/11/2023</t>
  </si>
  <si>
    <t>27/11/2023</t>
  </si>
  <si>
    <t>28/11/2023</t>
  </si>
  <si>
    <t>29/11/2023</t>
  </si>
  <si>
    <t>30/11/2023</t>
  </si>
  <si>
    <t>01/12/2023</t>
  </si>
  <si>
    <t>04/12/2023</t>
  </si>
  <si>
    <t>05/12/2023</t>
  </si>
  <si>
    <t>06/12/2023</t>
  </si>
  <si>
    <t>07/12/2023</t>
  </si>
  <si>
    <t>08/12/2023</t>
  </si>
  <si>
    <t>11/12/2023</t>
  </si>
  <si>
    <t>12/12/2023</t>
  </si>
  <si>
    <t>13/12/2023</t>
  </si>
  <si>
    <t>14/12/2023</t>
  </si>
  <si>
    <t>15/12/2023</t>
  </si>
  <si>
    <t>18/12/2023</t>
  </si>
  <si>
    <t>19/12/2023</t>
  </si>
  <si>
    <t>20/12/2023</t>
  </si>
  <si>
    <t>21/12/2023</t>
  </si>
  <si>
    <t>22/12/2023</t>
  </si>
  <si>
    <t>26/12/2023</t>
  </si>
  <si>
    <t>27/12/2023</t>
  </si>
  <si>
    <t>28/12/2023</t>
  </si>
  <si>
    <t>02/01/2024</t>
  </si>
  <si>
    <t>03/01/2024</t>
  </si>
  <si>
    <t>04/01/2024</t>
  </si>
  <si>
    <t>05/01/2024</t>
  </si>
  <si>
    <t>08/01/2024</t>
  </si>
  <si>
    <t>09/01/2024</t>
  </si>
  <si>
    <t>10/01/2024</t>
  </si>
  <si>
    <t>11/01/2024</t>
  </si>
  <si>
    <t>12/01/2024</t>
  </si>
  <si>
    <t>15/01/2024</t>
  </si>
  <si>
    <t>16/01/2024</t>
  </si>
  <si>
    <t>17/01/2024</t>
  </si>
  <si>
    <t>18/01/2024</t>
  </si>
  <si>
    <t>19/01/2024</t>
  </si>
  <si>
    <t>22/01/2024</t>
  </si>
  <si>
    <t>23/01/2024</t>
  </si>
  <si>
    <t>24/01/2024</t>
  </si>
  <si>
    <t>25/01/2024</t>
  </si>
  <si>
    <t>26/01/2024</t>
  </si>
  <si>
    <t>29/01/2024</t>
  </si>
  <si>
    <t>30/01/2024</t>
  </si>
  <si>
    <t>31/01/2024</t>
  </si>
  <si>
    <t>01/02/2024</t>
  </si>
  <si>
    <t>02/02/2024</t>
  </si>
  <si>
    <t>05/02/2024</t>
  </si>
  <si>
    <t>06/02/2024</t>
  </si>
  <si>
    <t>07/02/2024</t>
  </si>
  <si>
    <t>08/02/2024</t>
  </si>
  <si>
    <t>09/02/2024</t>
  </si>
  <si>
    <t>14/02/2024</t>
  </si>
  <si>
    <t>15/02/2024</t>
  </si>
  <si>
    <t>16/02/2024</t>
  </si>
  <si>
    <t>19/02/2024</t>
  </si>
  <si>
    <t>20/02/2024</t>
  </si>
  <si>
    <t>21/02/2024</t>
  </si>
  <si>
    <t>22/02/2024</t>
  </si>
  <si>
    <t>23/02/2024</t>
  </si>
  <si>
    <t>26/02/2024</t>
  </si>
  <si>
    <t>27/02/2024</t>
  </si>
  <si>
    <t>28/02/2024</t>
  </si>
  <si>
    <t>29/02/2024</t>
  </si>
  <si>
    <t>01/03/2024</t>
  </si>
  <si>
    <t>04/03/2024</t>
  </si>
  <si>
    <t>05/03/2024</t>
  </si>
  <si>
    <t>06/03/2024</t>
  </si>
  <si>
    <t>07/03/2024</t>
  </si>
  <si>
    <t>08/03/2024</t>
  </si>
  <si>
    <t>11/03/2024</t>
  </si>
  <si>
    <t>12/03/2024</t>
  </si>
  <si>
    <t>13/03/2024</t>
  </si>
  <si>
    <t>14/03/2024</t>
  </si>
  <si>
    <t>15/03/2024</t>
  </si>
  <si>
    <t>18/03/2024</t>
  </si>
  <si>
    <t>19/03/2024</t>
  </si>
  <si>
    <t>20/03/2024</t>
  </si>
  <si>
    <t>21/03/2024</t>
  </si>
  <si>
    <t>22/03/2024</t>
  </si>
  <si>
    <t>25/03/2024</t>
  </si>
  <si>
    <t>26/03/2024</t>
  </si>
  <si>
    <t>27/03/2024</t>
  </si>
  <si>
    <t>28/03/2024</t>
  </si>
  <si>
    <t>01/04/2024</t>
  </si>
  <si>
    <t>02/04/2024</t>
  </si>
  <si>
    <t>03/04/2024</t>
  </si>
  <si>
    <t>04/04/2024</t>
  </si>
  <si>
    <t>05/04/2024</t>
  </si>
  <si>
    <t>08/04/2024</t>
  </si>
  <si>
    <t>09/04/2024</t>
  </si>
  <si>
    <t>10/04/2024</t>
  </si>
  <si>
    <t>11/04/2024</t>
  </si>
  <si>
    <t>12/04/2024</t>
  </si>
  <si>
    <t>15/04/2024</t>
  </si>
  <si>
    <t>16/04/2024</t>
  </si>
  <si>
    <t>17/04/2024</t>
  </si>
  <si>
    <t>18/04/2024</t>
  </si>
  <si>
    <t>19/04/2024</t>
  </si>
  <si>
    <t>22/04/2024</t>
  </si>
  <si>
    <t>23/04/2024</t>
  </si>
  <si>
    <t>24/04/2024</t>
  </si>
  <si>
    <t>25/04/2024</t>
  </si>
  <si>
    <t>26/04/2024</t>
  </si>
  <si>
    <t>29/04/2024</t>
  </si>
  <si>
    <t>30/04/2024</t>
  </si>
  <si>
    <t>02/05/2024</t>
  </si>
  <si>
    <t>03/05/2024</t>
  </si>
  <si>
    <t>06/05/2024</t>
  </si>
  <si>
    <t>07/05/2024</t>
  </si>
  <si>
    <t>08/05/2024</t>
  </si>
  <si>
    <t>09/05/2024</t>
  </si>
  <si>
    <t>10/05/2024</t>
  </si>
  <si>
    <t>13/05/2024</t>
  </si>
  <si>
    <t>14/05/2024</t>
  </si>
  <si>
    <t>15/05/2024</t>
  </si>
  <si>
    <t>16/05/2024</t>
  </si>
  <si>
    <t>17/05/2024</t>
  </si>
  <si>
    <t>20/05/2024</t>
  </si>
  <si>
    <t>21/05/2024</t>
  </si>
  <si>
    <t>22/05/2024</t>
  </si>
  <si>
    <t>23/05/2024</t>
  </si>
  <si>
    <t>24/05/2024</t>
  </si>
  <si>
    <t>27/05/2024</t>
  </si>
  <si>
    <t>28/05/2024</t>
  </si>
  <si>
    <t>29/05/2024</t>
  </si>
  <si>
    <t>31/05/2024</t>
  </si>
  <si>
    <t>03/06/2024</t>
  </si>
  <si>
    <t>04/06/2024</t>
  </si>
  <si>
    <t>05/06/2024</t>
  </si>
  <si>
    <t>06/06/2024</t>
  </si>
  <si>
    <t>07/06/2024</t>
  </si>
  <si>
    <t>10/06/2024</t>
  </si>
  <si>
    <t>11/06/2024</t>
  </si>
  <si>
    <t>12/06/2024</t>
  </si>
  <si>
    <t>13/06/2024</t>
  </si>
  <si>
    <t>14/06/2024</t>
  </si>
  <si>
    <t>17/06/2024</t>
  </si>
  <si>
    <t>18/06/2024</t>
  </si>
  <si>
    <t>19/06/2024</t>
  </si>
  <si>
    <t>20/06/2024</t>
  </si>
  <si>
    <t>21/06/2024</t>
  </si>
  <si>
    <t>24/06/2024</t>
  </si>
  <si>
    <t>25/06/2024</t>
  </si>
  <si>
    <t>26/06/2024</t>
  </si>
  <si>
    <t>27/06/2024</t>
  </si>
  <si>
    <t>28/06/2024</t>
  </si>
  <si>
    <t>01/07/2024</t>
  </si>
  <si>
    <t>02/07/2024</t>
  </si>
  <si>
    <t>03/07/2024</t>
  </si>
  <si>
    <t>04/07/2024</t>
  </si>
  <si>
    <t>05/07/2024</t>
  </si>
  <si>
    <t>08/07/2024</t>
  </si>
  <si>
    <t>09/07/2024</t>
  </si>
  <si>
    <t>10/07/2024</t>
  </si>
  <si>
    <t>11/07/2024</t>
  </si>
  <si>
    <t>12/07/2024</t>
  </si>
  <si>
    <t>15/07/2024</t>
  </si>
  <si>
    <t>16/07/2024</t>
  </si>
  <si>
    <t>17/07/2024</t>
  </si>
  <si>
    <t>18/07/2024</t>
  </si>
  <si>
    <t>19/07/2024</t>
  </si>
  <si>
    <t>22/07/2024</t>
  </si>
  <si>
    <t>23/07/2024</t>
  </si>
  <si>
    <t>24/07/2024</t>
  </si>
  <si>
    <t>25/07/2024</t>
  </si>
  <si>
    <t>26/07/2024</t>
  </si>
  <si>
    <t>29/07/2024</t>
  </si>
  <si>
    <t>30/07/2024</t>
  </si>
  <si>
    <t>31/07/2024</t>
  </si>
  <si>
    <t>01/08/2024</t>
  </si>
  <si>
    <t>02/08/2024</t>
  </si>
  <si>
    <t>05/08/2024</t>
  </si>
  <si>
    <t>06/08/2024</t>
  </si>
  <si>
    <t>07/08/2024</t>
  </si>
  <si>
    <t>08/08/2024</t>
  </si>
  <si>
    <t>09/08/2024</t>
  </si>
  <si>
    <t>12/08/2024</t>
  </si>
  <si>
    <t>13/08/2024</t>
  </si>
  <si>
    <t>14/08/2024</t>
  </si>
  <si>
    <t>15/08/2024</t>
  </si>
  <si>
    <t>16/08/2024</t>
  </si>
  <si>
    <t>19/08/2024</t>
  </si>
  <si>
    <t>20/08/2024</t>
  </si>
  <si>
    <t>21/08/2024</t>
  </si>
  <si>
    <t>22/08/2024</t>
  </si>
  <si>
    <t>23/08/2024</t>
  </si>
  <si>
    <t>26/08/2024</t>
  </si>
  <si>
    <t>27/08/2024</t>
  </si>
  <si>
    <t>28/08/2024</t>
  </si>
  <si>
    <t>29/08/2024</t>
  </si>
  <si>
    <t>30/08/2024</t>
  </si>
  <si>
    <t>02/09/2024</t>
  </si>
  <si>
    <t>03/09/2024</t>
  </si>
  <si>
    <t>04/09/2024</t>
  </si>
  <si>
    <t>05/09/2024</t>
  </si>
  <si>
    <t>06/09/2024</t>
  </si>
  <si>
    <t>09/09/2024</t>
  </si>
  <si>
    <t>10/09/2024</t>
  </si>
  <si>
    <t>11/09/2024</t>
  </si>
  <si>
    <t>12/09/2024</t>
  </si>
  <si>
    <t>13/09/2024</t>
  </si>
  <si>
    <t>16/09/2024</t>
  </si>
  <si>
    <t>17/09/2024</t>
  </si>
  <si>
    <t>18/09/2024</t>
  </si>
  <si>
    <t>19/09/2024</t>
  </si>
  <si>
    <t>20/09/2024</t>
  </si>
  <si>
    <t>23/09/2024</t>
  </si>
  <si>
    <t>24/09/2024</t>
  </si>
  <si>
    <t>25/09/2024</t>
  </si>
  <si>
    <t>26/09/2024</t>
  </si>
  <si>
    <t>27/09/2024</t>
  </si>
  <si>
    <t>30/09/2024</t>
  </si>
  <si>
    <t>01/10/2024</t>
  </si>
  <si>
    <t>02/10/2024</t>
  </si>
  <si>
    <t>03/10/2024</t>
  </si>
  <si>
    <t>04/10/2024</t>
  </si>
  <si>
    <t>07/10/2024</t>
  </si>
  <si>
    <t>08/10/2024</t>
  </si>
  <si>
    <t>09/10/2024</t>
  </si>
  <si>
    <t>10/10/2024</t>
  </si>
  <si>
    <t>11/10/2024</t>
  </si>
  <si>
    <t>14/10/2024</t>
  </si>
  <si>
    <t>15/10/2024</t>
  </si>
  <si>
    <t>16/10/2024</t>
  </si>
  <si>
    <t>17/10/2024</t>
  </si>
  <si>
    <t>18/10/2024</t>
  </si>
  <si>
    <t>21/10/2024</t>
  </si>
  <si>
    <t>22/10/2024</t>
  </si>
  <si>
    <t>23/10/2024</t>
  </si>
  <si>
    <t>24/10/2024</t>
  </si>
  <si>
    <t>25/10/2024</t>
  </si>
  <si>
    <t>28/10/2024</t>
  </si>
  <si>
    <t>29/10/2024</t>
  </si>
  <si>
    <t>30/10/2024</t>
  </si>
  <si>
    <t>31/10/2024</t>
  </si>
  <si>
    <t>01/11/2024</t>
  </si>
  <si>
    <t>04/11/2024</t>
  </si>
  <si>
    <t>05/11/2024</t>
  </si>
  <si>
    <t>06/11/2024</t>
  </si>
  <si>
    <t>07/11/2024</t>
  </si>
  <si>
    <t>08/11/2024</t>
  </si>
  <si>
    <t>11/11/2024</t>
  </si>
  <si>
    <t>12/11/2024</t>
  </si>
  <si>
    <t>13/11/2024</t>
  </si>
  <si>
    <t>14/11/2024</t>
  </si>
  <si>
    <t>18/11/2024</t>
  </si>
  <si>
    <t>19/11/2024</t>
  </si>
  <si>
    <t>21/11/2024</t>
  </si>
  <si>
    <t>22/11/2024</t>
  </si>
  <si>
    <t>25/11/2024</t>
  </si>
  <si>
    <t>26/11/2024</t>
  </si>
  <si>
    <t>27/11/2024</t>
  </si>
  <si>
    <t>28/11/2024</t>
  </si>
  <si>
    <t>29/11/2024</t>
  </si>
  <si>
    <t>02/12/2024</t>
  </si>
  <si>
    <t>03/12/2024</t>
  </si>
  <si>
    <t>04/12/2024</t>
  </si>
  <si>
    <t>05/12/2024</t>
  </si>
  <si>
    <t>06/12/2024</t>
  </si>
  <si>
    <t>09/12/2024</t>
  </si>
  <si>
    <t>10/12/2024</t>
  </si>
  <si>
    <t>11/12/2024</t>
  </si>
  <si>
    <t>12/12/2024</t>
  </si>
  <si>
    <t>13/12/2024</t>
  </si>
  <si>
    <t>16/12/2024</t>
  </si>
  <si>
    <t>17/12/2024</t>
  </si>
  <si>
    <t>18/12/2024</t>
  </si>
  <si>
    <t>19/12/2024</t>
  </si>
  <si>
    <t>20/12/2024</t>
  </si>
  <si>
    <t>23/12/2024</t>
  </si>
  <si>
    <t>26/12/2024</t>
  </si>
  <si>
    <t>27/12/2024</t>
  </si>
  <si>
    <t>30/12/2024</t>
  </si>
  <si>
    <t>02/01/2025</t>
  </si>
  <si>
    <t>03/01/2025</t>
  </si>
  <si>
    <t>06/01/2025</t>
  </si>
  <si>
    <t>07/01/2025</t>
  </si>
  <si>
    <t>08/01/2025</t>
  </si>
  <si>
    <t>09/01/2025</t>
  </si>
  <si>
    <t>10/01/2025</t>
  </si>
  <si>
    <t>13/01/2025</t>
  </si>
  <si>
    <t>14/01/2025</t>
  </si>
  <si>
    <t>15/01/2025</t>
  </si>
  <si>
    <t>16/01/2025</t>
  </si>
  <si>
    <t>17/01/2025</t>
  </si>
  <si>
    <t>20/01/2025</t>
  </si>
  <si>
    <t>21/01/2025</t>
  </si>
  <si>
    <t>22/01/2025</t>
  </si>
  <si>
    <t>23/01/2025</t>
  </si>
  <si>
    <t>24/01/2025</t>
  </si>
  <si>
    <t>27/01/2025</t>
  </si>
  <si>
    <t>28/01/2025</t>
  </si>
  <si>
    <t>29/01/2025</t>
  </si>
  <si>
    <t>30/01/2025</t>
  </si>
  <si>
    <t>31/01/2025</t>
  </si>
  <si>
    <t>03/02/2025</t>
  </si>
  <si>
    <t>04/02/2025</t>
  </si>
  <si>
    <t>05/02/2025</t>
  </si>
  <si>
    <t>06/02/2025</t>
  </si>
  <si>
    <t>07/02/2025</t>
  </si>
  <si>
    <t>10/02/2025</t>
  </si>
  <si>
    <t>11/02/2025</t>
  </si>
  <si>
    <t>12/02/2025</t>
  </si>
  <si>
    <t>13/02/2025</t>
  </si>
  <si>
    <t>14/02/2025</t>
  </si>
  <si>
    <t>17/02/2025</t>
  </si>
  <si>
    <t>18/02/2025</t>
  </si>
  <si>
    <t>19/02/2025</t>
  </si>
  <si>
    <t>20/02/2025</t>
  </si>
  <si>
    <t>21/02/2025</t>
  </si>
  <si>
    <t>24/02/2025</t>
  </si>
  <si>
    <t>25/02/2025</t>
  </si>
  <si>
    <t>26/02/2025</t>
  </si>
  <si>
    <t>27/02/2025</t>
  </si>
  <si>
    <t>28/02/2025</t>
  </si>
  <si>
    <t>05/03/2025</t>
  </si>
  <si>
    <t>06/03/2025</t>
  </si>
  <si>
    <t>07/03/2025</t>
  </si>
  <si>
    <t>10/03/2025</t>
  </si>
  <si>
    <t>11/03/2025</t>
  </si>
  <si>
    <t>12/03/2025</t>
  </si>
  <si>
    <t>13/03/2025</t>
  </si>
  <si>
    <t>14/03/2025</t>
  </si>
  <si>
    <t>17/03/2025</t>
  </si>
  <si>
    <t>18/03/2025</t>
  </si>
  <si>
    <t>19/03/2025</t>
  </si>
  <si>
    <t>20/03/2025</t>
  </si>
  <si>
    <t>21/03/2025</t>
  </si>
  <si>
    <t>24/03/2025</t>
  </si>
  <si>
    <t>25/03/2025</t>
  </si>
  <si>
    <t>26/03/2025</t>
  </si>
  <si>
    <t>27/03/2025</t>
  </si>
  <si>
    <t>28/03/2025</t>
  </si>
  <si>
    <t>31/03/2025</t>
  </si>
  <si>
    <t>01/04/2025</t>
  </si>
  <si>
    <t>02/04/2025</t>
  </si>
  <si>
    <t>03/04/2025</t>
  </si>
  <si>
    <t>04/04/2025</t>
  </si>
  <si>
    <t>07/04/2025</t>
  </si>
  <si>
    <t>08/04/2025</t>
  </si>
  <si>
    <t>09/04/2025</t>
  </si>
  <si>
    <t>10/04/2025</t>
  </si>
  <si>
    <t>11/04/2025</t>
  </si>
  <si>
    <t>14/04/2025</t>
  </si>
  <si>
    <t>15/04/2025</t>
  </si>
  <si>
    <t>16/04/2025</t>
  </si>
  <si>
    <t>17/04/2025</t>
  </si>
  <si>
    <t>22/04/2025</t>
  </si>
  <si>
    <t>23/04/2025</t>
  </si>
  <si>
    <t>24/04/2025</t>
  </si>
  <si>
    <t>25/04/2025</t>
  </si>
  <si>
    <t>28/04/2025</t>
  </si>
  <si>
    <t>29/04/2025</t>
  </si>
  <si>
    <t>30/04/2025</t>
  </si>
  <si>
    <t>02/05/2025</t>
  </si>
  <si>
    <t>05/05/2025</t>
  </si>
  <si>
    <t>06/05/2025</t>
  </si>
  <si>
    <t>07/05/2025</t>
  </si>
  <si>
    <t>08/05/2025</t>
  </si>
  <si>
    <t>09/05/2025</t>
  </si>
  <si>
    <t>12/05/2025</t>
  </si>
  <si>
    <t>13/05/2025</t>
  </si>
  <si>
    <t>14/05/2025</t>
  </si>
  <si>
    <t>15/05/2025</t>
  </si>
  <si>
    <t>16/05/2025</t>
  </si>
  <si>
    <t>19/05/2025</t>
  </si>
  <si>
    <t>20/05/2025</t>
  </si>
  <si>
    <t>21/05/2025</t>
  </si>
  <si>
    <t>22/05/2025</t>
  </si>
  <si>
    <t>23/05/2025</t>
  </si>
  <si>
    <t>26/05/2025</t>
  </si>
  <si>
    <t>27/05/2025</t>
  </si>
  <si>
    <t>28/05/2025</t>
  </si>
  <si>
    <t>29/05/2025</t>
  </si>
  <si>
    <t>30/05/2025</t>
  </si>
  <si>
    <t>02/06/2025</t>
  </si>
  <si>
    <t>03/06/2025</t>
  </si>
  <si>
    <t>04/06/2025</t>
  </si>
  <si>
    <t>05/06/2025</t>
  </si>
  <si>
    <t>06/06/2025</t>
  </si>
  <si>
    <t>09/06/2025</t>
  </si>
  <si>
    <t>10/06/2025</t>
  </si>
  <si>
    <t>11/06/2025</t>
  </si>
  <si>
    <t>12/06/2025</t>
  </si>
  <si>
    <t>13/06/2025</t>
  </si>
  <si>
    <t>16/06/2025</t>
  </si>
  <si>
    <t>17/06/2025</t>
  </si>
  <si>
    <t>18/06/2025</t>
  </si>
  <si>
    <t>20/06/2025</t>
  </si>
  <si>
    <t>23/06/2025</t>
  </si>
  <si>
    <t>24/06/2025</t>
  </si>
  <si>
    <t>25/06/2025</t>
  </si>
  <si>
    <t>26/06/2025</t>
  </si>
  <si>
    <t>27/06/2025</t>
  </si>
  <si>
    <t>30/06/2025</t>
  </si>
  <si>
    <t>01/07/2025</t>
  </si>
  <si>
    <t>02/07/2025</t>
  </si>
  <si>
    <t>03/07/2025</t>
  </si>
  <si>
    <t>04/07/2025</t>
  </si>
  <si>
    <t>07/07/2025</t>
  </si>
  <si>
    <t>08/07/2025</t>
  </si>
  <si>
    <t>09/07/2025</t>
  </si>
  <si>
    <t>10/07/2025</t>
  </si>
  <si>
    <t>11/07/2025</t>
  </si>
  <si>
    <t>14/07/2025</t>
  </si>
  <si>
    <t>15/07/2025</t>
  </si>
  <si>
    <t>16/07/2025</t>
  </si>
  <si>
    <t>17/07/2025</t>
  </si>
  <si>
    <t>18/07/2025</t>
  </si>
  <si>
    <t>21/07/2025</t>
  </si>
  <si>
    <t>22/07/2025</t>
  </si>
  <si>
    <t>23/07/2025</t>
  </si>
  <si>
    <t>24/07/2025</t>
  </si>
  <si>
    <t>25/07/2025</t>
  </si>
  <si>
    <t>28/07/2025</t>
  </si>
  <si>
    <t>29/07/2025</t>
  </si>
  <si>
    <t>30/07/2025</t>
  </si>
  <si>
    <t>31/07/2025</t>
  </si>
  <si>
    <t>01/08/2025</t>
  </si>
  <si>
    <t>04/08/2025</t>
  </si>
  <si>
    <t>05/08/2025</t>
  </si>
  <si>
    <t>06/08/2025</t>
  </si>
  <si>
    <t>07/08/2025</t>
  </si>
  <si>
    <t>08/08/2025</t>
  </si>
  <si>
    <t>11/08/2025</t>
  </si>
  <si>
    <t>12/08/2025</t>
  </si>
  <si>
    <t>13/08/2025</t>
  </si>
  <si>
    <t>14/08/2025</t>
  </si>
  <si>
    <t>15/08/2025</t>
  </si>
  <si>
    <t>18/08/2025</t>
  </si>
  <si>
    <t>19/08/2025</t>
  </si>
  <si>
    <t>20/08/2025</t>
  </si>
  <si>
    <t>21/08/2025</t>
  </si>
  <si>
    <t>22/08/2025</t>
  </si>
  <si>
    <t>25/08/2025</t>
  </si>
  <si>
    <t>26/08/2025</t>
  </si>
  <si>
    <t>27/08/2025</t>
  </si>
  <si>
    <t>28/08/2025</t>
  </si>
  <si>
    <t>29/08/2025</t>
  </si>
  <si>
    <t>01/09/2025</t>
  </si>
  <si>
    <t>02/09/2025</t>
  </si>
  <si>
    <t>03/09/2025</t>
  </si>
  <si>
    <t>04/09/2025</t>
  </si>
  <si>
    <t>05/09/2025</t>
  </si>
  <si>
    <t>08/09/2025</t>
  </si>
  <si>
    <t>09/09/2025</t>
  </si>
  <si>
    <t>10/09/2025</t>
  </si>
  <si>
    <t>11/09/2025</t>
  </si>
  <si>
    <t>12/09/2025</t>
  </si>
  <si>
    <t>15/09/2025</t>
  </si>
  <si>
    <t>16/09/2025</t>
  </si>
  <si>
    <t>17/09/2025</t>
  </si>
  <si>
    <t>18/09/2025</t>
  </si>
  <si>
    <t>19/09/2025</t>
  </si>
  <si>
    <t>22/09/2025</t>
  </si>
  <si>
    <t>23/09/2025</t>
  </si>
  <si>
    <t>24/09/2025</t>
  </si>
  <si>
    <t>25/09/2025</t>
  </si>
  <si>
    <t>26/09/2025</t>
  </si>
  <si>
    <t>29/09/2025</t>
  </si>
  <si>
    <t>30/09/2025</t>
  </si>
  <si>
    <t>01/10/2025</t>
  </si>
  <si>
    <t>02/10/2025</t>
  </si>
  <si>
    <t>03/10/2025</t>
  </si>
  <si>
    <t>06/10/2025</t>
  </si>
  <si>
    <t>07/10/2025</t>
  </si>
  <si>
    <t>08/10/2025</t>
  </si>
  <si>
    <t>09/10/2025</t>
  </si>
  <si>
    <t>10/10/2025</t>
  </si>
  <si>
    <t>13/10/2025</t>
  </si>
  <si>
    <t>14/10/2025</t>
  </si>
  <si>
    <t>15/10/2025</t>
  </si>
  <si>
    <t>16/10/2025</t>
  </si>
  <si>
    <t>17/10/2025</t>
  </si>
  <si>
    <t>20/10/2025</t>
  </si>
  <si>
    <t>21/10/2025</t>
  </si>
  <si>
    <t>22/10/2025</t>
  </si>
  <si>
    <t>23/10/2025</t>
  </si>
  <si>
    <t>24/10/2025</t>
  </si>
  <si>
    <t>27/10/2025</t>
  </si>
  <si>
    <t>28/10/2025</t>
  </si>
  <si>
    <t>29/10/2025</t>
  </si>
  <si>
    <t>30/10/2025</t>
  </si>
  <si>
    <t>31/10/2025</t>
  </si>
  <si>
    <t>03/11/2025</t>
  </si>
  <si>
    <t>04/11/2025</t>
  </si>
  <si>
    <t>05/11/2025</t>
  </si>
  <si>
    <t>06/11/2025</t>
  </si>
  <si>
    <t>07/11/2025</t>
  </si>
  <si>
    <t>10/11/2025</t>
  </si>
  <si>
    <t>11/11/2025</t>
  </si>
  <si>
    <t>12/11/2025</t>
  </si>
  <si>
    <t>13/11/2025</t>
  </si>
  <si>
    <t>14/11/2025</t>
  </si>
  <si>
    <t>17/11/2025</t>
  </si>
  <si>
    <t>18/11/2025</t>
  </si>
  <si>
    <t>19/11/2025</t>
  </si>
  <si>
    <t>21/11/2025</t>
  </si>
  <si>
    <t>24/11/2025</t>
  </si>
  <si>
    <t>25/11/2025</t>
  </si>
  <si>
    <t>26/11/2025</t>
  </si>
  <si>
    <t>27/11/2025</t>
  </si>
  <si>
    <t>28/11/2025</t>
  </si>
  <si>
    <t>01/12/2025</t>
  </si>
  <si>
    <t>02/12/2025</t>
  </si>
  <si>
    <t>03/12/2025</t>
  </si>
  <si>
    <t>04/12/2025</t>
  </si>
  <si>
    <t>05/12/2025</t>
  </si>
  <si>
    <t>08/12/2025</t>
  </si>
  <si>
    <t>09/12/2025</t>
  </si>
  <si>
    <t>10/12/2025</t>
  </si>
  <si>
    <t>11/12/2025</t>
  </si>
  <si>
    <t>12/12/2025</t>
  </si>
  <si>
    <t>15/12/2025</t>
  </si>
  <si>
    <t>16/12/2025</t>
  </si>
  <si>
    <t>17/12/2025</t>
  </si>
  <si>
    <t>18/12/2025</t>
  </si>
  <si>
    <t>19/12/2025</t>
  </si>
  <si>
    <t>22/12/2025</t>
  </si>
  <si>
    <t>23/12/2025</t>
  </si>
  <si>
    <t>26/12/2025</t>
  </si>
  <si>
    <t>29/12/2025</t>
  </si>
  <si>
    <t>30/12/2025</t>
  </si>
  <si>
    <t>02/01/2026</t>
  </si>
  <si>
    <t>05/01/2026</t>
  </si>
  <si>
    <t>06/01/2026</t>
  </si>
  <si>
    <t>07/01/2026</t>
  </si>
  <si>
    <t>08/01/2026</t>
  </si>
  <si>
    <t>09/01/2026</t>
  </si>
  <si>
    <t>12/01/2026</t>
  </si>
  <si>
    <t>13/01/2026</t>
  </si>
  <si>
    <t>14/01/2026</t>
  </si>
  <si>
    <t>15/01/2026</t>
  </si>
  <si>
    <t>16/01/2026</t>
  </si>
  <si>
    <t>19/01/2026</t>
  </si>
  <si>
    <t>20/01/2026</t>
  </si>
  <si>
    <t>21/01/2026</t>
  </si>
  <si>
    <t>22/01/2026</t>
  </si>
  <si>
    <t>23/01/2026</t>
  </si>
  <si>
    <t>26/01/2026</t>
  </si>
  <si>
    <t>27/01/2026</t>
  </si>
  <si>
    <t>28/01/2026</t>
  </si>
  <si>
    <t>29/01/2026</t>
  </si>
  <si>
    <t>30/01/2026</t>
  </si>
  <si>
    <t>02/02/2026</t>
  </si>
  <si>
    <t>03/02/2026</t>
  </si>
  <si>
    <t>04/02/2026</t>
  </si>
  <si>
    <t>05/02/2026</t>
  </si>
  <si>
    <t>06/02/2026</t>
  </si>
  <si>
    <t>09/02/2026</t>
  </si>
  <si>
    <t>10/02/2026</t>
  </si>
  <si>
    <t>11/02/2026</t>
  </si>
  <si>
    <t>12/02/2026</t>
  </si>
  <si>
    <t>13/02/2026</t>
  </si>
  <si>
    <t>18/02/2026</t>
  </si>
  <si>
    <t>19/02/2026</t>
  </si>
  <si>
    <t>20/02/2026</t>
  </si>
  <si>
    <t>23/02/2026</t>
  </si>
  <si>
    <t>24/02/2026</t>
  </si>
  <si>
    <t>25/02/2026</t>
  </si>
  <si>
    <t>26/02/2026</t>
  </si>
  <si>
    <t>27/02/2026</t>
  </si>
  <si>
    <t>02/03/2026</t>
  </si>
  <si>
    <t>03/03/2026</t>
  </si>
  <si>
    <t>04/03/2026</t>
  </si>
  <si>
    <t>05/03/2026</t>
  </si>
  <si>
    <t>06/03/2026</t>
  </si>
  <si>
    <t>09/03/2026</t>
  </si>
  <si>
    <t>10/03/2026</t>
  </si>
  <si>
    <t>11/03/2026</t>
  </si>
  <si>
    <t>12/03/2026</t>
  </si>
  <si>
    <t>13/03/2026</t>
  </si>
  <si>
    <t>16/03/2026</t>
  </si>
  <si>
    <t>17/03/2026</t>
  </si>
  <si>
    <t>18/03/2026</t>
  </si>
  <si>
    <t>19/03/2026</t>
  </si>
  <si>
    <t>20/03/2026</t>
  </si>
  <si>
    <t>23/03/2026</t>
  </si>
  <si>
    <t>24/03/2026</t>
  </si>
  <si>
    <t>25/03/2026</t>
  </si>
  <si>
    <t>26/03/2026</t>
  </si>
  <si>
    <t>27/03/2026</t>
  </si>
  <si>
    <t>30/03/2026</t>
  </si>
  <si>
    <t>31/03/2026</t>
  </si>
  <si>
    <t>01/04/2026</t>
  </si>
  <si>
    <t>02/04/2026</t>
  </si>
  <si>
    <t>06/04/2026</t>
  </si>
  <si>
    <t>07/04/2026</t>
  </si>
  <si>
    <t>08/04/2026</t>
  </si>
  <si>
    <t>09/04/2026</t>
  </si>
  <si>
    <t>10/04/2026</t>
  </si>
  <si>
    <t>13/04/2026</t>
  </si>
  <si>
    <t>14/04/2026</t>
  </si>
  <si>
    <t>15/04/2026</t>
  </si>
  <si>
    <t>16/04/2026</t>
  </si>
  <si>
    <t>17/04/2026</t>
  </si>
  <si>
    <t>20/04/2026</t>
  </si>
  <si>
    <t>22/04/2026</t>
  </si>
  <si>
    <t>23/04/2026</t>
  </si>
  <si>
    <t>24/04/2026</t>
  </si>
  <si>
    <t>27/04/2026</t>
  </si>
  <si>
    <t>28/04/2026</t>
  </si>
  <si>
    <t>29/04/2026</t>
  </si>
  <si>
    <t>30/04/2026</t>
  </si>
  <si>
    <t>04/05/2026</t>
  </si>
  <si>
    <t>05/05/2026</t>
  </si>
  <si>
    <t>06/05/2026</t>
  </si>
  <si>
    <t>07/05/2026</t>
  </si>
  <si>
    <t>08/05/2026</t>
  </si>
  <si>
    <t>11/05/2026</t>
  </si>
  <si>
    <t>12/05/2026</t>
  </si>
  <si>
    <t>13/05/2026</t>
  </si>
  <si>
    <t>14/05/2026</t>
  </si>
  <si>
    <t>15/05/2026</t>
  </si>
  <si>
    <t>18/05/2026</t>
  </si>
  <si>
    <t>19/05/2026</t>
  </si>
  <si>
    <t>20/05/2026</t>
  </si>
  <si>
    <t>21/05/2026</t>
  </si>
  <si>
    <t>22/05/2026</t>
  </si>
  <si>
    <t>25/05/2026</t>
  </si>
  <si>
    <t>26/05/2026</t>
  </si>
  <si>
    <t>27/05/2026</t>
  </si>
  <si>
    <t>28/05/2026</t>
  </si>
  <si>
    <t>29/05/2026</t>
  </si>
  <si>
    <t>01/06/2026</t>
  </si>
  <si>
    <t>02/06/2026</t>
  </si>
  <si>
    <t>03/06/2026</t>
  </si>
  <si>
    <t>05/06/2026</t>
  </si>
  <si>
    <t>08/06/2026</t>
  </si>
  <si>
    <t>09/06/2026</t>
  </si>
  <si>
    <t>10/06/2026</t>
  </si>
  <si>
    <t>11/06/2026</t>
  </si>
  <si>
    <t>12/06/2026</t>
  </si>
  <si>
    <t>15/06/2026</t>
  </si>
  <si>
    <t>16/06/2026</t>
  </si>
  <si>
    <t>17/06/2026</t>
  </si>
  <si>
    <t>18/06/2026</t>
  </si>
  <si>
    <t>19/06/2026</t>
  </si>
  <si>
    <t>22/06/2026</t>
  </si>
  <si>
    <t>23/06/2026</t>
  </si>
  <si>
    <t>06/12/2002</t>
  </si>
  <si>
    <t>13/12/2002</t>
  </si>
  <si>
    <t>20/12/2002</t>
  </si>
  <si>
    <t>27/12/2002</t>
  </si>
  <si>
    <t>03/01/2003</t>
  </si>
  <si>
    <t>10/01/2003</t>
  </si>
  <si>
    <t>17/01/2003</t>
  </si>
  <si>
    <t>24/01/2003</t>
  </si>
  <si>
    <t>31/01/2003</t>
  </si>
  <si>
    <t>07/02/2003</t>
  </si>
  <si>
    <t>14/02/2003</t>
  </si>
  <si>
    <t>21/02/2003</t>
  </si>
  <si>
    <t>28/02/2003</t>
  </si>
  <si>
    <t>07/03/2003</t>
  </si>
  <si>
    <t>14/03/2003</t>
  </si>
  <si>
    <t>21/03/2003</t>
  </si>
  <si>
    <t>28/03/2003</t>
  </si>
  <si>
    <t>04/04/2003</t>
  </si>
  <si>
    <t>11/04/2003</t>
  </si>
  <si>
    <t>17/04/2003</t>
  </si>
  <si>
    <t>25/04/2003</t>
  </si>
  <si>
    <t>02/05/2003</t>
  </si>
  <si>
    <t>09/05/2003</t>
  </si>
  <si>
    <t>16/05/2003</t>
  </si>
  <si>
    <t>15/05/2009</t>
  </si>
  <si>
    <t>07/01/2011</t>
  </si>
  <si>
    <t>14/01/2011</t>
  </si>
  <si>
    <t>21/01/2011</t>
  </si>
  <si>
    <t>25/02/2011</t>
  </si>
  <si>
    <t>20/11/2015</t>
  </si>
  <si>
    <t>M.B 100 El Niño</t>
  </si>
  <si>
    <t>Média El Niño</t>
  </si>
  <si>
    <t>M.B 100 La Niña</t>
  </si>
  <si>
    <t>Média La Niña</t>
  </si>
  <si>
    <t>05/01/2009</t>
  </si>
  <si>
    <t>02/02/2009</t>
  </si>
  <si>
    <t>10/03/2009</t>
  </si>
  <si>
    <t>21/05/2009</t>
  </si>
  <si>
    <t>10/06/2009</t>
  </si>
  <si>
    <t>29/07/2010</t>
  </si>
  <si>
    <t>23/08/2010</t>
  </si>
  <si>
    <t>25/08/2010</t>
  </si>
  <si>
    <t>09/12/2010</t>
  </si>
  <si>
    <t>20/11/2013</t>
  </si>
  <si>
    <t>12/06/2014</t>
  </si>
  <si>
    <t>20/11/2014</t>
  </si>
  <si>
    <t>09/07/2015</t>
  </si>
  <si>
    <t>20/11/2017</t>
  </si>
  <si>
    <t>09/07/2018</t>
  </si>
  <si>
    <t>20/11/2018</t>
  </si>
  <si>
    <t>09/07/2019</t>
  </si>
  <si>
    <t>20/11/2019</t>
  </si>
  <si>
    <t>09/07/2021</t>
  </si>
  <si>
    <t>24/06/2026</t>
  </si>
  <si>
    <t>25/06/2026</t>
  </si>
  <si>
    <t>26/06/2026</t>
  </si>
  <si>
    <t>29/06/2026</t>
  </si>
  <si>
    <t>30/06/2026</t>
  </si>
  <si>
    <t>01/07/2026</t>
  </si>
  <si>
    <t>02/07/2026</t>
  </si>
  <si>
    <t>03/07/2026</t>
  </si>
  <si>
    <t>Ativo</t>
  </si>
  <si>
    <t>Preço/@</t>
  </si>
  <si>
    <t>BEZERRO</t>
  </si>
  <si>
    <t>Preço</t>
  </si>
  <si>
    <t>SOJA - PARANAGUÁ</t>
  </si>
  <si>
    <t>Milho - Cepea</t>
  </si>
  <si>
    <t>BOI GORDO</t>
  </si>
  <si>
    <t>AÇÚCAR</t>
  </si>
  <si>
    <t>ETANOL</t>
  </si>
  <si>
    <t>BGIH26</t>
  </si>
  <si>
    <t>BGIJ26</t>
  </si>
  <si>
    <t>BGIK26</t>
  </si>
  <si>
    <t>BGIM26</t>
  </si>
  <si>
    <t>BGIN26</t>
  </si>
  <si>
    <t>BGIQ26</t>
  </si>
  <si>
    <t>BGIU26</t>
  </si>
  <si>
    <t>BGIV26</t>
  </si>
  <si>
    <t>BGIX26</t>
  </si>
  <si>
    <t>BGIZ26</t>
  </si>
  <si>
    <t>BGIF27</t>
  </si>
  <si>
    <t>BGIG27</t>
  </si>
  <si>
    <t>BGIH27</t>
  </si>
  <si>
    <t>ETHM26</t>
  </si>
  <si>
    <t>ETHN26</t>
  </si>
  <si>
    <t>ETHQ26</t>
  </si>
  <si>
    <t>ETHU26</t>
  </si>
  <si>
    <t>ETHV26</t>
  </si>
  <si>
    <t>ETHX26</t>
  </si>
  <si>
    <t>ETHZ26</t>
  </si>
  <si>
    <t>ETHF27</t>
  </si>
  <si>
    <t>ETHG27</t>
  </si>
  <si>
    <t>ETHH27</t>
  </si>
  <si>
    <t>ETHJ27</t>
  </si>
  <si>
    <t>ETHK27</t>
  </si>
  <si>
    <t>ETHZ27</t>
  </si>
  <si>
    <t>ETHF28</t>
  </si>
  <si>
    <t>BGIK27</t>
  </si>
  <si>
    <t>CCMH26</t>
  </si>
  <si>
    <t>CCMK26</t>
  </si>
  <si>
    <t>CCMN26</t>
  </si>
  <si>
    <t>CCMU26</t>
  </si>
  <si>
    <t>CCMX26</t>
  </si>
  <si>
    <t>CMMF27</t>
  </si>
  <si>
    <t>CCMH27</t>
  </si>
  <si>
    <t>CCMK27</t>
  </si>
  <si>
    <t>CCMU27</t>
  </si>
  <si>
    <t>CCMX27</t>
  </si>
  <si>
    <t>SJCH26</t>
  </si>
  <si>
    <t>SJCK26</t>
  </si>
  <si>
    <t>SJCN26</t>
  </si>
  <si>
    <t>SJCQ26</t>
  </si>
  <si>
    <t>SJCU26</t>
  </si>
  <si>
    <t>SJCX26</t>
  </si>
  <si>
    <t>SJCF27</t>
  </si>
  <si>
    <t>SJCH27</t>
  </si>
  <si>
    <t>SJCK27</t>
  </si>
  <si>
    <t>SJCN27</t>
  </si>
  <si>
    <t>SJCQ27</t>
  </si>
  <si>
    <t>DOLN26</t>
  </si>
  <si>
    <t>DOLQ26</t>
  </si>
  <si>
    <t>DOLU26</t>
  </si>
  <si>
    <t>DOLV26</t>
  </si>
  <si>
    <t>DOLX26</t>
  </si>
  <si>
    <t>DOLZ26</t>
  </si>
  <si>
    <t>DOLF27</t>
  </si>
  <si>
    <t>DOLG27</t>
  </si>
  <si>
    <t>DOLH27</t>
  </si>
  <si>
    <t>DOLJ27</t>
  </si>
  <si>
    <t>DOLK27</t>
  </si>
  <si>
    <t>DOLM27</t>
  </si>
  <si>
    <t>DOLN27</t>
  </si>
  <si>
    <t>DOLQ27</t>
  </si>
  <si>
    <t>DOLV27</t>
  </si>
  <si>
    <t>DOLF28</t>
  </si>
  <si>
    <t>DOLJ28</t>
  </si>
  <si>
    <t>DOLN28</t>
  </si>
  <si>
    <t>DOLV28</t>
  </si>
  <si>
    <t>DOLF29</t>
  </si>
  <si>
    <t>DOLJ29</t>
  </si>
  <si>
    <t>DOLN29</t>
  </si>
  <si>
    <t>DOLN30</t>
  </si>
  <si>
    <t>DOLF31</t>
  </si>
  <si>
    <t>Tabela IGP-M Mensal (%) - FGV  |  Base para correção: Dezembro de 2025  |  Fonte: FGV via dadosdemercado.com.br</t>
  </si>
  <si>
    <t>Ano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</si>
  <si>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</si>
  <si>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</si>
  <si>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</si>
  <si>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</si>
  <si>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</si>
  <si>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</si>
  <si>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</si>
  <si>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</si>
  <si>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</si>
  <si>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</si>
  <si>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</si>
  <si>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</si>
  <si>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* Fator de correção = Índice IGP-M dez/25 / Índice IGP-M do mês da cotação. Preço corrigido = Preço nominal × Fator.</t>
  </si>
  <si>
    <t>Boi Magro R$/cab</t>
  </si>
  <si>
    <t>Boi Magro Troca(@)</t>
  </si>
  <si>
    <t>Taxa Implícita (% a.a.)</t>
  </si>
  <si>
    <t>DI1Q26</t>
  </si>
  <si>
    <t>DI1U26</t>
  </si>
  <si>
    <t>DI1V26</t>
  </si>
  <si>
    <t>DI1X26</t>
  </si>
  <si>
    <t>DI1Z26</t>
  </si>
  <si>
    <t>DI1F27</t>
  </si>
  <si>
    <t>DI1G27</t>
  </si>
  <si>
    <t>DI1H27</t>
  </si>
  <si>
    <t>DI1J27</t>
  </si>
  <si>
    <t>DI1K27</t>
  </si>
  <si>
    <t>DI1M27</t>
  </si>
  <si>
    <t>DI1N27</t>
  </si>
  <si>
    <t>DI1Q27</t>
  </si>
  <si>
    <t>DI1V27</t>
  </si>
  <si>
    <t>DI1X27</t>
  </si>
  <si>
    <t>DI1Z27</t>
  </si>
  <si>
    <t>DI1F28</t>
  </si>
  <si>
    <t>DI1J28</t>
  </si>
  <si>
    <t>DI1N28</t>
  </si>
  <si>
    <t>DI1V28</t>
  </si>
  <si>
    <t>DI1X28</t>
  </si>
  <si>
    <t>DI1Z28</t>
  </si>
  <si>
    <t>DI1F29</t>
  </si>
  <si>
    <t>DI1J29</t>
  </si>
  <si>
    <t>DI1N29</t>
  </si>
  <si>
    <t>DI1V29</t>
  </si>
  <si>
    <t>DI1X29</t>
  </si>
  <si>
    <t>DI1Z29</t>
  </si>
  <si>
    <t>DI1F30</t>
  </si>
  <si>
    <t>DI1J30</t>
  </si>
  <si>
    <t>DI1N30</t>
  </si>
  <si>
    <t>DI1V30</t>
  </si>
  <si>
    <t>DI1F31</t>
  </si>
  <si>
    <t>DI1J31</t>
  </si>
  <si>
    <t>DI1N31</t>
  </si>
  <si>
    <t>DI1V31</t>
  </si>
  <si>
    <t>DI1F32</t>
  </si>
  <si>
    <t>DI1F33</t>
  </si>
  <si>
    <t>DI1F34</t>
  </si>
  <si>
    <t>DI1F35</t>
  </si>
  <si>
    <t>DI1F36</t>
  </si>
  <si>
    <t>DI1F37</t>
  </si>
  <si>
    <t>DI1F38</t>
  </si>
  <si>
    <t>DI1F39</t>
  </si>
  <si>
    <t>DI1F40</t>
  </si>
  <si>
    <t>DI1F41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</si>
</sst>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000"/>
    <numFmt numFmtId="165" formatCode="d/m;@"/>
    <numFmt numFmtId="166" formatCode="[$-416]mmmm\-yy;@"/>
    <numFmt numFmtId="167" formatCode="yyyy\-mm\-dd\ h:mm:ss"/>
    <numFmt numFmtId="168" formatCode="[$-416]mmm/yy;@"/>
    <numFmt numFmtId="169" formatCode="[$-416]mmm\-yy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8"/>
      <name val="Calibri"/>
    </font>
    <font>
      <b/>
      <sz val="12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</font>
  </fonts>
  <fills count="6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D32"/>
      </patternFill>
    </fill>
    <fill>
      <patternFill patternType="solid">
        <fgColor rgb="FFFFFDE7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0" fillId="0" borderId="0"/>
    <xf numFmtId="43" fontId="2" fillId="0" borderId="0"/>
    <xf numFmtId="9" fontId="2" fillId="0" borderId="0"/>
    <xf numFmtId="0" fontId="3" fillId="0" borderId="0"/>
    <xf numFmtId="0" fontId="3" fillId="0" borderId="0"/>
  </cellStyleXfs>
  <cellXfs count="67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0" xfId="0" applyNumberFormat="1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2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3" fontId="0" fillId="0" borderId="0" xfId="1" applyNumberFormat="1" applyFont="1" applyAlignment="1">
      <alignment horizontal="center" vertical="center"/>
    </xf>
    <xf numFmtId="3" fontId="0" fillId="0" borderId="0" xfId="1" applyNumberFormat="1" applyFont="1" applyAlignment="1">
      <alignment horizontal="center"/>
    </xf>
    <xf numFmtId="10" fontId="0" fillId="0" borderId="0" xfId="2" applyNumberFormat="1" applyFont="1"/>
    <xf numFmtId="17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/>
    </xf>
    <xf numFmtId="2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/>
    </xf>
    <xf numFmtId="167" fontId="0" fillId="0" borderId="0" xfId="0" applyNumberFormat="1"/>
    <xf numFmtId="14" fontId="2" fillId="0" borderId="0" xfId="0" applyNumberFormat="1" applyFont="1"/>
    <xf numFmtId="0" fontId="3" fillId="0" borderId="0" xfId="4" applyAlignment="1">
      <alignment horizontal="right"/>
    </xf>
    <xf numFmtId="0" fontId="3" fillId="0" borderId="0" xfId="4"/>
    <xf numFmtId="2" fontId="0" fillId="0" borderId="0" xfId="0" applyNumberFormat="1" applyAlignment="1">
      <alignment horizontal="right"/>
    </xf>
    <xf numFmtId="0" fontId="4" fillId="0" borderId="0" xfId="0" applyFont="1"/>
    <xf numFmtId="0" fontId="5" fillId="2" borderId="0" xfId="0" applyFont="1" applyFill="1" applyAlignment="1">
      <alignment horizontal="center"/>
    </xf>
    <xf numFmtId="10" fontId="0" fillId="0" borderId="0" xfId="0" applyNumberFormat="1"/>
    <xf numFmtId="10" fontId="0" fillId="3" borderId="0" xfId="0" applyNumberFormat="1" applyFill="1"/>
    <xf numFmtId="0" fontId="6" fillId="0" borderId="0" xfId="0" applyFont="1"/>
    <xf numFmtId="2" fontId="0" fillId="0" borderId="0" xfId="0" applyNumberFormat="1"/>
    <xf numFmtId="0" fontId="7" fillId="4" borderId="0" xfId="0" applyFont="1" applyFill="1" applyAlignment="1">
      <alignment horizontal="center"/>
    </xf>
    <xf numFmtId="10" fontId="5" fillId="2" borderId="0" xfId="0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1" fontId="0" fillId="0" borderId="0" xfId="0" applyNumberFormat="1" applyAlignment="1">
      <alignment horizontal="center"/>
    </xf>
    <xf numFmtId="0" fontId="1" fillId="0" borderId="2" xfId="0" applyFont="1" applyBorder="1" applyAlignment="1">
      <alignment horizontal="center" vertical="center"/>
    </xf>
    <xf numFmtId="166" fontId="0" fillId="0" borderId="2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8" fontId="0" fillId="5" borderId="2" xfId="0" applyNumberFormat="1" applyFill="1" applyBorder="1" applyAlignment="1">
      <alignment horizontal="center" vertical="center"/>
    </xf>
    <xf numFmtId="164" fontId="0" fillId="5" borderId="2" xfId="0" applyNumberFormat="1" applyFill="1" applyBorder="1" applyAlignment="1">
      <alignment horizontal="center" vertical="center"/>
    </xf>
    <xf numFmtId="169" fontId="0" fillId="5" borderId="2" xfId="0" applyNumberFormat="1" applyFill="1" applyBorder="1" applyAlignment="1">
      <alignment horizontal="center" vertical="center"/>
    </xf>
    <xf numFmtId="2" fontId="0" fillId="5" borderId="2" xfId="0" applyNumberFormat="1" applyFill="1" applyBorder="1" applyAlignment="1">
      <alignment horizontal="center" vertical="center"/>
    </xf>
    <xf numFmtId="2" fontId="2" fillId="0" borderId="0" xfId="0" applyNumberFormat="1" applyFont="1" applyAlignment="1">
      <alignment horizontal="right"/>
    </xf>
    <xf numFmtId="166" fontId="2" fillId="0" borderId="2" xfId="0" applyNumberFormat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/>
    </xf>
    <xf numFmtId="2" fontId="2" fillId="0" borderId="2" xfId="0" applyNumberFormat="1" applyFont="1" applyBorder="1" applyAlignment="1">
      <alignment horizontal="center" vertical="center"/>
    </xf>
    <xf numFmtId="169" fontId="2" fillId="5" borderId="2" xfId="0" applyNumberFormat="1" applyFont="1" applyFill="1" applyBorder="1" applyAlignment="1">
      <alignment horizontal="center" vertical="center"/>
    </xf>
    <xf numFmtId="2" fontId="2" fillId="5" borderId="2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2" fontId="2" fillId="0" borderId="0" xfId="0" applyNumberFormat="1" applyFont="1" applyAlignment="1">
      <alignment horizontal="center"/>
    </xf>
    <xf numFmtId="2" fontId="2" fillId="0" borderId="3" xfId="0" applyNumberFormat="1" applyFon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</cellXfs>
  <cellStyles count="5">
    <cellStyle name="Normal" xfId="0" builtinId="0"/>
    <cellStyle name="Normal 2" xfId="3" xr:uid="{00000000-0005-0000-0000-000003000000}"/>
    <cellStyle name="Normal 3" xfId="4" xr:uid="{00000000-0005-0000-0000-000004000000}"/>
    <cellStyle name="Porcentagem" xfId="2" builtinId="5"/>
    <cellStyle name="Vírgula" xfId="1" builtinId="3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styles" Target="style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externalLink" Target="externalLinks/externalLink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nkExternoRecuperado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epea Diário"/>
      <sheetName val="Cepea Mensal"/>
      <sheetName val="Resumo mensal"/>
      <sheetName val="Cepea Anual"/>
      <sheetName val="Abate de Femeas MT"/>
    </sheetNames>
    <sheetDataSet>
      <sheetData sheetId="0"/>
      <sheetData sheetId="1">
        <row r="296">
          <cell r="B296">
            <v>361.57339383379082</v>
          </cell>
        </row>
        <row r="297">
          <cell r="B297">
            <v>356.99033955982321</v>
          </cell>
        </row>
        <row r="298">
          <cell r="B298">
            <v>355.43663722042601</v>
          </cell>
        </row>
        <row r="299">
          <cell r="B299">
            <v>340.68249223323721</v>
          </cell>
        </row>
        <row r="300">
          <cell r="B300">
            <v>326.80928950419792</v>
          </cell>
        </row>
        <row r="301">
          <cell r="B301">
            <v>319.74783893666319</v>
          </cell>
        </row>
        <row r="302">
          <cell r="B302">
            <v>325.55570372349609</v>
          </cell>
        </row>
        <row r="303">
          <cell r="B303">
            <v>316.7146445185362</v>
          </cell>
        </row>
        <row r="304">
          <cell r="B304">
            <v>309.48789950511679</v>
          </cell>
        </row>
        <row r="305">
          <cell r="B305">
            <v>305.7160232443299</v>
          </cell>
        </row>
        <row r="306">
          <cell r="B306">
            <v>293.58079153577222</v>
          </cell>
        </row>
        <row r="307">
          <cell r="B307">
            <v>301.29474685049411</v>
          </cell>
        </row>
        <row r="308">
          <cell r="B308">
            <v>294.35356561493631</v>
          </cell>
        </row>
        <row r="309">
          <cell r="B309">
            <v>298.39063859879872</v>
          </cell>
        </row>
        <row r="310">
          <cell r="B310">
            <v>290.08274161660142</v>
          </cell>
        </row>
        <row r="311">
          <cell r="B311">
            <v>297.03010805473042</v>
          </cell>
        </row>
        <row r="312">
          <cell r="B312">
            <v>279.34461349060308</v>
          </cell>
        </row>
        <row r="313">
          <cell r="B313">
            <v>268.60770347340912</v>
          </cell>
        </row>
        <row r="314">
          <cell r="B314">
            <v>272.75596070517452</v>
          </cell>
        </row>
        <row r="315">
          <cell r="B315">
            <v>239.96854050455201</v>
          </cell>
        </row>
        <row r="316">
          <cell r="B316">
            <v>230.57956441734461</v>
          </cell>
        </row>
        <row r="317">
          <cell r="B317">
            <v>256.77404418124593</v>
          </cell>
        </row>
        <row r="318">
          <cell r="B318">
            <v>252.0743967727625</v>
          </cell>
        </row>
        <row r="319">
          <cell r="B319">
            <v>264.88670738828858</v>
          </cell>
        </row>
        <row r="320">
          <cell r="B320">
            <v>265.78090025682758</v>
          </cell>
        </row>
        <row r="321">
          <cell r="B321">
            <v>254.52085659786479</v>
          </cell>
        </row>
        <row r="322">
          <cell r="B322">
            <v>250.30719514165901</v>
          </cell>
        </row>
        <row r="323">
          <cell r="B323">
            <v>247.06985374790071</v>
          </cell>
        </row>
        <row r="324">
          <cell r="B324">
            <v>241.0792443468716</v>
          </cell>
        </row>
        <row r="325">
          <cell r="B325">
            <v>232.57905147266521</v>
          </cell>
        </row>
        <row r="326">
          <cell r="B326">
            <v>240.15271920477929</v>
          </cell>
        </row>
        <row r="327">
          <cell r="B327">
            <v>245.52616742749649</v>
          </cell>
        </row>
        <row r="328">
          <cell r="B328">
            <v>265.16017279620769</v>
          </cell>
        </row>
        <row r="329">
          <cell r="B329">
            <v>307.89395847457712</v>
          </cell>
        </row>
        <row r="330">
          <cell r="B330">
            <v>341.92450365700267</v>
          </cell>
        </row>
        <row r="331">
          <cell r="B331">
            <v>320.32631578947371</v>
          </cell>
        </row>
        <row r="332">
          <cell r="B332">
            <v>324.95227272727271</v>
          </cell>
        </row>
        <row r="333">
          <cell r="B333">
            <v>319.20749999999998</v>
          </cell>
        </row>
        <row r="334">
          <cell r="B334">
            <v>312.46578947368431</v>
          </cell>
        </row>
        <row r="335">
          <cell r="B335">
            <v>323.95749999999998</v>
          </cell>
        </row>
        <row r="336">
          <cell r="B336">
            <v>308.15476190476193</v>
          </cell>
        </row>
        <row r="337">
          <cell r="B337">
            <v>313.51</v>
          </cell>
        </row>
        <row r="338">
          <cell r="B338">
            <v>299.96956521739128</v>
          </cell>
        </row>
        <row r="339">
          <cell r="B339">
            <v>307.25</v>
          </cell>
        </row>
        <row r="340">
          <cell r="B340">
            <v>307.87272727272727</v>
          </cell>
        </row>
        <row r="341">
          <cell r="B341">
            <v>310.51086956521738</v>
          </cell>
        </row>
        <row r="342">
          <cell r="B342">
            <v>322.08157894736843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2:K55"/>
  <sheetViews>
    <sheetView topLeftCell="A43" workbookViewId="0">
      <selection activeCell="J55" sqref="J55"/>
    </sheetView>
  </sheetViews>
  <sheetFormatPr defaultRowHeight="15" x14ac:dyDescent="0.25"/>
  <cols>
    <col min="1" max="1" width="9.140625" style="7" customWidth="1"/>
    <col min="2" max="2" width="18.5703125" style="7" bestFit="1" customWidth="1"/>
    <col min="3" max="3" width="14.7109375" style="3" bestFit="1" customWidth="1"/>
    <col min="4" max="4" width="11.85546875" bestFit="1" customWidth="1"/>
    <col min="5" max="5" width="17.28515625" style="14" bestFit="1" customWidth="1"/>
    <col min="6" max="6" width="17" style="15" bestFit="1" customWidth="1"/>
    <col min="7" max="7" width="10.42578125" bestFit="1" customWidth="1"/>
    <col min="10" max="10" width="15" bestFit="1" customWidth="1"/>
    <col min="11" max="11" width="20.140625" bestFit="1" customWidth="1"/>
    <col min="12" max="12" width="12.42578125" customWidth="1"/>
  </cols>
  <sheetData>
    <row r="2" spans="1:11" x14ac:dyDescent="0.25">
      <c r="A2" s="17">
        <v>44562</v>
      </c>
      <c r="B2" s="8">
        <f>'[1]Cepea Mensal'!B296</f>
        <v>361.57339383379082</v>
      </c>
      <c r="E2" s="14">
        <v>250230</v>
      </c>
      <c r="F2" s="15">
        <v>180298</v>
      </c>
      <c r="G2" s="18">
        <f t="shared" ref="G2:G33" si="0">E2+F2</f>
        <v>430528</v>
      </c>
      <c r="H2" s="16">
        <f t="shared" ref="H2:H33" si="1">E2/$G2</f>
        <v>0.58121655269808237</v>
      </c>
      <c r="I2" s="16">
        <f t="shared" ref="I2:I33" si="2">F2/$G2</f>
        <v>0.41878344730191763</v>
      </c>
      <c r="J2" s="16">
        <v>0.4</v>
      </c>
    </row>
    <row r="3" spans="1:11" x14ac:dyDescent="0.25">
      <c r="A3" s="17">
        <v>44593</v>
      </c>
      <c r="B3" s="8">
        <f>'[1]Cepea Mensal'!B297</f>
        <v>356.99033955982321</v>
      </c>
      <c r="E3" s="14">
        <v>183618</v>
      </c>
      <c r="F3" s="15">
        <v>164702</v>
      </c>
      <c r="G3" s="18">
        <f t="shared" si="0"/>
        <v>348320</v>
      </c>
      <c r="H3" s="16">
        <f t="shared" si="1"/>
        <v>0.52715319246669734</v>
      </c>
      <c r="I3" s="16">
        <f t="shared" si="2"/>
        <v>0.47284680753330272</v>
      </c>
      <c r="J3" s="16">
        <v>0.4</v>
      </c>
    </row>
    <row r="4" spans="1:11" x14ac:dyDescent="0.25">
      <c r="A4" s="17">
        <v>44621</v>
      </c>
      <c r="B4" s="8">
        <f>'[1]Cepea Mensal'!B298</f>
        <v>355.43663722042601</v>
      </c>
      <c r="E4" s="14">
        <v>178361</v>
      </c>
      <c r="F4" s="15">
        <v>179156</v>
      </c>
      <c r="G4" s="18">
        <f t="shared" si="0"/>
        <v>357517</v>
      </c>
      <c r="H4" s="16">
        <f t="shared" si="1"/>
        <v>0.49888816475859887</v>
      </c>
      <c r="I4" s="16">
        <f t="shared" si="2"/>
        <v>0.50111183524140113</v>
      </c>
      <c r="J4" s="16">
        <v>0.4</v>
      </c>
    </row>
    <row r="5" spans="1:11" x14ac:dyDescent="0.25">
      <c r="A5" s="17">
        <v>44652</v>
      </c>
      <c r="B5" s="8">
        <f>'[1]Cepea Mensal'!B299</f>
        <v>340.68249223323721</v>
      </c>
      <c r="E5" s="14">
        <v>179876</v>
      </c>
      <c r="F5" s="15">
        <v>150966</v>
      </c>
      <c r="G5" s="18">
        <f t="shared" si="0"/>
        <v>330842</v>
      </c>
      <c r="H5" s="16">
        <f t="shared" si="1"/>
        <v>0.54369155064955477</v>
      </c>
      <c r="I5" s="16">
        <f t="shared" si="2"/>
        <v>0.45630844935044523</v>
      </c>
      <c r="J5" s="16">
        <v>0.4</v>
      </c>
    </row>
    <row r="6" spans="1:11" x14ac:dyDescent="0.25">
      <c r="A6" s="17">
        <v>44682</v>
      </c>
      <c r="B6" s="8">
        <f>'[1]Cepea Mensal'!B300</f>
        <v>326.80928950419792</v>
      </c>
      <c r="E6" s="14">
        <v>232298</v>
      </c>
      <c r="F6" s="15">
        <v>193704</v>
      </c>
      <c r="G6" s="18">
        <f t="shared" si="0"/>
        <v>426002</v>
      </c>
      <c r="H6" s="16">
        <f t="shared" si="1"/>
        <v>0.54529790939948641</v>
      </c>
      <c r="I6" s="16">
        <f t="shared" si="2"/>
        <v>0.45470209060051359</v>
      </c>
      <c r="J6" s="16">
        <v>0.4</v>
      </c>
    </row>
    <row r="7" spans="1:11" x14ac:dyDescent="0.25">
      <c r="A7" s="17">
        <v>44713</v>
      </c>
      <c r="B7" s="8">
        <f>'[1]Cepea Mensal'!B301</f>
        <v>319.74783893666319</v>
      </c>
      <c r="E7" s="14">
        <v>248562</v>
      </c>
      <c r="F7" s="15">
        <v>196949</v>
      </c>
      <c r="G7" s="18">
        <f t="shared" si="0"/>
        <v>445511</v>
      </c>
      <c r="H7" s="16">
        <f t="shared" si="1"/>
        <v>0.55792561799820883</v>
      </c>
      <c r="I7" s="16">
        <f t="shared" si="2"/>
        <v>0.44207438200179122</v>
      </c>
      <c r="J7" s="16">
        <v>0.4</v>
      </c>
    </row>
    <row r="8" spans="1:11" x14ac:dyDescent="0.25">
      <c r="A8" s="17">
        <v>44743</v>
      </c>
      <c r="B8" s="8">
        <f>'[1]Cepea Mensal'!B302</f>
        <v>325.55570372349609</v>
      </c>
      <c r="E8" s="14">
        <v>275019</v>
      </c>
      <c r="F8" s="15">
        <v>187150</v>
      </c>
      <c r="G8" s="18">
        <f t="shared" si="0"/>
        <v>462169</v>
      </c>
      <c r="H8" s="16">
        <f t="shared" si="1"/>
        <v>0.59506154675021472</v>
      </c>
      <c r="I8" s="16">
        <f t="shared" si="2"/>
        <v>0.40493845324978522</v>
      </c>
      <c r="J8" s="16">
        <v>0.4</v>
      </c>
    </row>
    <row r="9" spans="1:11" x14ac:dyDescent="0.25">
      <c r="A9" s="17">
        <v>44774</v>
      </c>
      <c r="B9" s="8">
        <f>'[1]Cepea Mensal'!B303</f>
        <v>316.7146445185362</v>
      </c>
      <c r="E9" s="14">
        <v>290741</v>
      </c>
      <c r="F9" s="15">
        <v>170800</v>
      </c>
      <c r="G9" s="18">
        <f t="shared" si="0"/>
        <v>461541</v>
      </c>
      <c r="H9" s="16">
        <f t="shared" si="1"/>
        <v>0.62993536868880551</v>
      </c>
      <c r="I9" s="16">
        <f t="shared" si="2"/>
        <v>0.37006463131119444</v>
      </c>
      <c r="J9" s="16">
        <v>0.4</v>
      </c>
    </row>
    <row r="10" spans="1:11" x14ac:dyDescent="0.25">
      <c r="A10" s="17">
        <v>44805</v>
      </c>
      <c r="B10" s="8">
        <f>'[1]Cepea Mensal'!B304</f>
        <v>309.48789950511679</v>
      </c>
      <c r="E10" s="14">
        <v>313834</v>
      </c>
      <c r="F10" s="15">
        <v>139174</v>
      </c>
      <c r="G10" s="18">
        <f t="shared" si="0"/>
        <v>453008</v>
      </c>
      <c r="H10" s="16">
        <f t="shared" si="1"/>
        <v>0.69277805248472435</v>
      </c>
      <c r="I10" s="16">
        <f t="shared" si="2"/>
        <v>0.30722194751527565</v>
      </c>
      <c r="J10" s="16">
        <v>0.4</v>
      </c>
    </row>
    <row r="11" spans="1:11" x14ac:dyDescent="0.25">
      <c r="A11" s="17">
        <v>44835</v>
      </c>
      <c r="B11" s="8">
        <f>'[1]Cepea Mensal'!B305</f>
        <v>305.7160232443299</v>
      </c>
      <c r="E11" s="14">
        <v>276429</v>
      </c>
      <c r="F11" s="15">
        <v>123879</v>
      </c>
      <c r="G11" s="18">
        <f t="shared" si="0"/>
        <v>400308</v>
      </c>
      <c r="H11" s="16">
        <f t="shared" si="1"/>
        <v>0.69054078359663063</v>
      </c>
      <c r="I11" s="16">
        <f t="shared" si="2"/>
        <v>0.30945921640336943</v>
      </c>
      <c r="J11" s="16">
        <v>0.4</v>
      </c>
    </row>
    <row r="12" spans="1:11" x14ac:dyDescent="0.25">
      <c r="A12" s="17">
        <v>44866</v>
      </c>
      <c r="B12" s="8">
        <f>'[1]Cepea Mensal'!B306</f>
        <v>293.58079153577222</v>
      </c>
      <c r="E12" s="14">
        <v>291794</v>
      </c>
      <c r="F12" s="15">
        <v>143733</v>
      </c>
      <c r="G12" s="18">
        <f t="shared" si="0"/>
        <v>435527</v>
      </c>
      <c r="H12" s="16">
        <f t="shared" si="1"/>
        <v>0.66997912873369503</v>
      </c>
      <c r="I12" s="16">
        <f t="shared" si="2"/>
        <v>0.33002087126630497</v>
      </c>
      <c r="J12" s="16">
        <v>0.4</v>
      </c>
    </row>
    <row r="13" spans="1:11" x14ac:dyDescent="0.25">
      <c r="A13" s="17">
        <v>44896</v>
      </c>
      <c r="B13" s="8">
        <f>'[1]Cepea Mensal'!B307</f>
        <v>301.29474685049411</v>
      </c>
      <c r="E13" s="14">
        <v>271623</v>
      </c>
      <c r="F13" s="15">
        <v>166625</v>
      </c>
      <c r="G13" s="18">
        <f t="shared" si="0"/>
        <v>438248</v>
      </c>
      <c r="H13" s="16">
        <f t="shared" si="1"/>
        <v>0.61979290264872855</v>
      </c>
      <c r="I13" s="16">
        <f t="shared" si="2"/>
        <v>0.38020709735127145</v>
      </c>
      <c r="J13" s="16">
        <v>0.4</v>
      </c>
    </row>
    <row r="14" spans="1:11" x14ac:dyDescent="0.25">
      <c r="A14" s="17">
        <v>44927</v>
      </c>
      <c r="B14" s="8">
        <f>'[1]Cepea Mensal'!B308</f>
        <v>294.35356561493631</v>
      </c>
      <c r="C14" s="3">
        <v>2395.324090909091</v>
      </c>
      <c r="E14" s="15">
        <v>279332</v>
      </c>
      <c r="F14" s="15">
        <v>194910</v>
      </c>
      <c r="G14" s="18">
        <f t="shared" si="0"/>
        <v>474242</v>
      </c>
      <c r="H14" s="16">
        <f t="shared" si="1"/>
        <v>0.58900730007042823</v>
      </c>
      <c r="I14" s="16">
        <f t="shared" si="2"/>
        <v>0.41099269992957183</v>
      </c>
      <c r="J14" s="16">
        <v>0.4</v>
      </c>
      <c r="K14" s="19">
        <f t="shared" ref="K14:K55" si="3">I2</f>
        <v>0.41878344730191763</v>
      </c>
    </row>
    <row r="15" spans="1:11" x14ac:dyDescent="0.25">
      <c r="A15" s="17">
        <v>44958</v>
      </c>
      <c r="B15" s="8">
        <f>'[1]Cepea Mensal'!B309</f>
        <v>298.39063859879872</v>
      </c>
      <c r="C15" s="3">
        <v>2377.4699999999998</v>
      </c>
      <c r="E15" s="15">
        <v>197336</v>
      </c>
      <c r="F15" s="15">
        <v>207772</v>
      </c>
      <c r="G15" s="18">
        <f t="shared" si="0"/>
        <v>405108</v>
      </c>
      <c r="H15" s="16">
        <f t="shared" si="1"/>
        <v>0.48711948418693285</v>
      </c>
      <c r="I15" s="16">
        <f t="shared" si="2"/>
        <v>0.51288051581306715</v>
      </c>
      <c r="J15" s="16">
        <v>0.4</v>
      </c>
      <c r="K15" s="19">
        <f t="shared" si="3"/>
        <v>0.47284680753330272</v>
      </c>
    </row>
    <row r="16" spans="1:11" x14ac:dyDescent="0.25">
      <c r="A16" s="17">
        <v>44986</v>
      </c>
      <c r="B16" s="8">
        <f>'[1]Cepea Mensal'!B310</f>
        <v>290.08274161660142</v>
      </c>
      <c r="C16" s="3">
        <v>2372.3347826086961</v>
      </c>
      <c r="E16" s="15">
        <v>217210</v>
      </c>
      <c r="F16" s="15">
        <v>255275</v>
      </c>
      <c r="G16" s="18">
        <f t="shared" si="0"/>
        <v>472485</v>
      </c>
      <c r="H16" s="16">
        <f t="shared" si="1"/>
        <v>0.45971829793538421</v>
      </c>
      <c r="I16" s="16">
        <f t="shared" si="2"/>
        <v>0.54028170206461579</v>
      </c>
      <c r="J16" s="16">
        <v>0.4</v>
      </c>
      <c r="K16" s="19">
        <f t="shared" si="3"/>
        <v>0.50111183524140113</v>
      </c>
    </row>
    <row r="17" spans="1:11" x14ac:dyDescent="0.25">
      <c r="A17" s="17">
        <v>45017</v>
      </c>
      <c r="B17" s="8">
        <f>'[1]Cepea Mensal'!B311</f>
        <v>297.03010805473042</v>
      </c>
      <c r="C17" s="3">
        <v>2429.538333333333</v>
      </c>
      <c r="E17" s="15">
        <v>221359</v>
      </c>
      <c r="F17" s="15">
        <v>228207</v>
      </c>
      <c r="G17" s="18">
        <f t="shared" si="0"/>
        <v>449566</v>
      </c>
      <c r="H17" s="16">
        <f t="shared" si="1"/>
        <v>0.49238376567622999</v>
      </c>
      <c r="I17" s="16">
        <f t="shared" si="2"/>
        <v>0.50761623432377001</v>
      </c>
      <c r="J17" s="16">
        <v>0.4</v>
      </c>
      <c r="K17" s="19">
        <f t="shared" si="3"/>
        <v>0.45630844935044523</v>
      </c>
    </row>
    <row r="18" spans="1:11" x14ac:dyDescent="0.25">
      <c r="A18" s="17">
        <v>45047</v>
      </c>
      <c r="B18" s="8">
        <f>'[1]Cepea Mensal'!B312</f>
        <v>279.34461349060308</v>
      </c>
      <c r="C18" s="3">
        <v>2280.3340909090912</v>
      </c>
      <c r="E18" s="15">
        <v>261595</v>
      </c>
      <c r="F18" s="15">
        <v>290617</v>
      </c>
      <c r="G18" s="18">
        <f t="shared" si="0"/>
        <v>552212</v>
      </c>
      <c r="H18" s="16">
        <f t="shared" si="1"/>
        <v>0.47372204877836771</v>
      </c>
      <c r="I18" s="16">
        <f t="shared" si="2"/>
        <v>0.52627795122163223</v>
      </c>
      <c r="J18" s="16">
        <v>0.4</v>
      </c>
      <c r="K18" s="19">
        <f t="shared" si="3"/>
        <v>0.45470209060051359</v>
      </c>
    </row>
    <row r="19" spans="1:11" x14ac:dyDescent="0.25">
      <c r="A19" s="17">
        <v>45078</v>
      </c>
      <c r="B19" s="8">
        <f>'[1]Cepea Mensal'!B313</f>
        <v>268.60770347340912</v>
      </c>
      <c r="C19" s="3">
        <v>2186.6966666666658</v>
      </c>
      <c r="E19" s="15">
        <v>252112</v>
      </c>
      <c r="F19" s="15">
        <v>267688</v>
      </c>
      <c r="G19" s="18">
        <f t="shared" si="0"/>
        <v>519800</v>
      </c>
      <c r="H19" s="16">
        <f t="shared" si="1"/>
        <v>0.48501731435167372</v>
      </c>
      <c r="I19" s="16">
        <f t="shared" si="2"/>
        <v>0.51498268564832628</v>
      </c>
      <c r="J19" s="16">
        <v>0.4</v>
      </c>
      <c r="K19" s="19">
        <f t="shared" si="3"/>
        <v>0.44207438200179122</v>
      </c>
    </row>
    <row r="20" spans="1:11" x14ac:dyDescent="0.25">
      <c r="A20" s="17">
        <v>45108</v>
      </c>
      <c r="B20" s="8">
        <f>'[1]Cepea Mensal'!B314</f>
        <v>272.75596070517452</v>
      </c>
      <c r="C20" s="3">
        <v>2176.6042857142861</v>
      </c>
      <c r="E20" s="15">
        <v>280943</v>
      </c>
      <c r="F20" s="15">
        <v>245647</v>
      </c>
      <c r="G20" s="18">
        <f t="shared" si="0"/>
        <v>526590</v>
      </c>
      <c r="H20" s="16">
        <f t="shared" si="1"/>
        <v>0.53351373934180291</v>
      </c>
      <c r="I20" s="16">
        <f t="shared" si="2"/>
        <v>0.46648626065819709</v>
      </c>
      <c r="J20" s="16">
        <v>0.4</v>
      </c>
      <c r="K20" s="19">
        <f t="shared" si="3"/>
        <v>0.40493845324978522</v>
      </c>
    </row>
    <row r="21" spans="1:11" x14ac:dyDescent="0.25">
      <c r="A21" s="17">
        <v>45139</v>
      </c>
      <c r="B21" s="8">
        <f>'[1]Cepea Mensal'!B315</f>
        <v>239.96854050455201</v>
      </c>
      <c r="C21" s="3">
        <v>2070.3547826086951</v>
      </c>
      <c r="E21" s="15">
        <v>342069</v>
      </c>
      <c r="F21" s="15">
        <v>239442</v>
      </c>
      <c r="G21" s="18">
        <f t="shared" si="0"/>
        <v>581511</v>
      </c>
      <c r="H21" s="16">
        <f t="shared" si="1"/>
        <v>0.58824166696760682</v>
      </c>
      <c r="I21" s="16">
        <f t="shared" si="2"/>
        <v>0.41175833303239318</v>
      </c>
      <c r="J21" s="16">
        <v>0.4</v>
      </c>
      <c r="K21" s="19">
        <f t="shared" si="3"/>
        <v>0.37006463131119444</v>
      </c>
    </row>
    <row r="22" spans="1:11" x14ac:dyDescent="0.25">
      <c r="A22" s="17">
        <v>45170</v>
      </c>
      <c r="B22" s="8">
        <f>'[1]Cepea Mensal'!B316</f>
        <v>230.57956441734461</v>
      </c>
      <c r="C22" s="3">
        <v>2005.3475000000001</v>
      </c>
      <c r="E22" s="15">
        <v>346752</v>
      </c>
      <c r="F22" s="15">
        <v>210619</v>
      </c>
      <c r="G22" s="18">
        <f t="shared" si="0"/>
        <v>557371</v>
      </c>
      <c r="H22" s="16">
        <f t="shared" si="1"/>
        <v>0.6221206341915887</v>
      </c>
      <c r="I22" s="16">
        <f t="shared" si="2"/>
        <v>0.37787936580841125</v>
      </c>
      <c r="J22" s="16">
        <v>0.4</v>
      </c>
      <c r="K22" s="19">
        <f t="shared" si="3"/>
        <v>0.30722194751527565</v>
      </c>
    </row>
    <row r="23" spans="1:11" x14ac:dyDescent="0.25">
      <c r="A23" s="17">
        <v>45200</v>
      </c>
      <c r="B23" s="8">
        <f>'[1]Cepea Mensal'!B317</f>
        <v>256.77404418124593</v>
      </c>
      <c r="C23" s="3">
        <v>2058.3380952380949</v>
      </c>
      <c r="E23" s="15">
        <v>343212</v>
      </c>
      <c r="F23" s="15">
        <v>209644</v>
      </c>
      <c r="G23" s="18">
        <f t="shared" si="0"/>
        <v>552856</v>
      </c>
      <c r="H23" s="16">
        <f t="shared" si="1"/>
        <v>0.62079818252854269</v>
      </c>
      <c r="I23" s="16">
        <f t="shared" si="2"/>
        <v>0.37920181747145731</v>
      </c>
      <c r="J23" s="16">
        <v>0.4</v>
      </c>
      <c r="K23" s="19">
        <f t="shared" si="3"/>
        <v>0.30945921640336943</v>
      </c>
    </row>
    <row r="24" spans="1:11" x14ac:dyDescent="0.25">
      <c r="A24" s="17">
        <v>45231</v>
      </c>
      <c r="B24" s="8">
        <f>'[1]Cepea Mensal'!B318</f>
        <v>252.0743967727625</v>
      </c>
      <c r="C24" s="3">
        <v>2059.0095000000001</v>
      </c>
      <c r="E24" s="15">
        <v>329816</v>
      </c>
      <c r="F24" s="15">
        <v>226974</v>
      </c>
      <c r="G24" s="18">
        <f t="shared" si="0"/>
        <v>556790</v>
      </c>
      <c r="H24" s="16">
        <f t="shared" si="1"/>
        <v>0.59235259253937755</v>
      </c>
      <c r="I24" s="16">
        <f t="shared" si="2"/>
        <v>0.4076474074606225</v>
      </c>
      <c r="J24" s="16">
        <v>0.4</v>
      </c>
      <c r="K24" s="19">
        <f t="shared" si="3"/>
        <v>0.33002087126630497</v>
      </c>
    </row>
    <row r="25" spans="1:11" x14ac:dyDescent="0.25">
      <c r="A25" s="17">
        <v>45261</v>
      </c>
      <c r="B25" s="8">
        <f>'[1]Cepea Mensal'!B319</f>
        <v>264.88670738828858</v>
      </c>
      <c r="C25" s="3">
        <v>2109.3263157894739</v>
      </c>
      <c r="E25" s="15">
        <v>285793</v>
      </c>
      <c r="F25" s="15">
        <v>229377</v>
      </c>
      <c r="G25" s="18">
        <f t="shared" si="0"/>
        <v>515170</v>
      </c>
      <c r="H25" s="16">
        <f t="shared" si="1"/>
        <v>0.55475474115340562</v>
      </c>
      <c r="I25" s="16">
        <f t="shared" si="2"/>
        <v>0.44524525884659433</v>
      </c>
      <c r="J25" s="16">
        <v>0.4</v>
      </c>
      <c r="K25" s="19">
        <f t="shared" si="3"/>
        <v>0.38020709735127145</v>
      </c>
    </row>
    <row r="26" spans="1:11" x14ac:dyDescent="0.25">
      <c r="A26" s="17">
        <v>45292</v>
      </c>
      <c r="B26" s="8">
        <f>'[1]Cepea Mensal'!B320</f>
        <v>265.78090025682758</v>
      </c>
      <c r="C26" s="3">
        <v>2085.746818181819</v>
      </c>
      <c r="E26" s="15">
        <v>306660</v>
      </c>
      <c r="F26" s="15">
        <v>308478</v>
      </c>
      <c r="G26" s="18">
        <f t="shared" si="0"/>
        <v>615138</v>
      </c>
      <c r="H26" s="16">
        <f t="shared" si="1"/>
        <v>0.49852228280483402</v>
      </c>
      <c r="I26" s="16">
        <f t="shared" si="2"/>
        <v>0.50147771719516598</v>
      </c>
      <c r="J26" s="16">
        <v>0.4</v>
      </c>
      <c r="K26" s="19">
        <f t="shared" si="3"/>
        <v>0.41099269992957183</v>
      </c>
    </row>
    <row r="27" spans="1:11" x14ac:dyDescent="0.25">
      <c r="A27" s="17">
        <v>45323</v>
      </c>
      <c r="B27" s="8">
        <f>'[1]Cepea Mensal'!B321</f>
        <v>254.52085659786479</v>
      </c>
      <c r="C27" s="3">
        <v>2053.8852631578952</v>
      </c>
      <c r="E27" s="15">
        <v>254525</v>
      </c>
      <c r="F27" s="15">
        <v>324998</v>
      </c>
      <c r="G27" s="18">
        <f t="shared" si="0"/>
        <v>579523</v>
      </c>
      <c r="H27" s="16">
        <f t="shared" si="1"/>
        <v>0.43919740890352926</v>
      </c>
      <c r="I27" s="16">
        <f t="shared" si="2"/>
        <v>0.56080259109647068</v>
      </c>
      <c r="J27" s="16">
        <v>0.4</v>
      </c>
      <c r="K27" s="19">
        <f t="shared" si="3"/>
        <v>0.51288051581306715</v>
      </c>
    </row>
    <row r="28" spans="1:11" x14ac:dyDescent="0.25">
      <c r="A28" s="17">
        <v>45352</v>
      </c>
      <c r="B28" s="8">
        <f>'[1]Cepea Mensal'!B322</f>
        <v>250.30719514165901</v>
      </c>
      <c r="C28" s="3">
        <v>2058.8905</v>
      </c>
      <c r="E28" s="15">
        <v>256928</v>
      </c>
      <c r="F28" s="15">
        <v>317676</v>
      </c>
      <c r="G28" s="18">
        <f t="shared" si="0"/>
        <v>574604</v>
      </c>
      <c r="H28" s="16">
        <f t="shared" si="1"/>
        <v>0.44713924720329129</v>
      </c>
      <c r="I28" s="16">
        <f t="shared" si="2"/>
        <v>0.55286075279670865</v>
      </c>
      <c r="J28" s="16">
        <v>0.4</v>
      </c>
      <c r="K28" s="19">
        <f t="shared" si="3"/>
        <v>0.54028170206461579</v>
      </c>
    </row>
    <row r="29" spans="1:11" x14ac:dyDescent="0.25">
      <c r="A29" s="17">
        <v>45383</v>
      </c>
      <c r="B29" s="8">
        <f>'[1]Cepea Mensal'!B323</f>
        <v>247.06985374790071</v>
      </c>
      <c r="C29" s="3">
        <v>2086.9549999999999</v>
      </c>
      <c r="E29" s="15">
        <v>275847</v>
      </c>
      <c r="F29" s="15">
        <v>343834</v>
      </c>
      <c r="G29" s="18">
        <f t="shared" si="0"/>
        <v>619681</v>
      </c>
      <c r="H29" s="16">
        <f t="shared" si="1"/>
        <v>0.44514354966506958</v>
      </c>
      <c r="I29" s="16">
        <f t="shared" si="2"/>
        <v>0.55485645033493036</v>
      </c>
      <c r="J29" s="16">
        <v>0.4</v>
      </c>
      <c r="K29" s="19">
        <f t="shared" si="3"/>
        <v>0.50761623432377001</v>
      </c>
    </row>
    <row r="30" spans="1:11" x14ac:dyDescent="0.25">
      <c r="A30" s="17">
        <v>45413</v>
      </c>
      <c r="B30" s="8">
        <f>'[1]Cepea Mensal'!B324</f>
        <v>241.0792443468716</v>
      </c>
      <c r="C30" s="3">
        <v>2091.2885714285721</v>
      </c>
      <c r="E30" s="15">
        <v>304395</v>
      </c>
      <c r="F30" s="15">
        <v>323099</v>
      </c>
      <c r="G30" s="18">
        <f t="shared" si="0"/>
        <v>627494</v>
      </c>
      <c r="H30" s="16">
        <f t="shared" si="1"/>
        <v>0.48509627183686216</v>
      </c>
      <c r="I30" s="16">
        <f t="shared" si="2"/>
        <v>0.51490372816313779</v>
      </c>
      <c r="J30" s="16">
        <v>0.4</v>
      </c>
      <c r="K30" s="19">
        <f t="shared" si="3"/>
        <v>0.52627795122163223</v>
      </c>
    </row>
    <row r="31" spans="1:11" x14ac:dyDescent="0.25">
      <c r="A31" s="17">
        <v>45444</v>
      </c>
      <c r="B31" s="8">
        <f>'[1]Cepea Mensal'!B325</f>
        <v>232.57905147266521</v>
      </c>
      <c r="C31" s="3">
        <v>2063.0194999999999</v>
      </c>
      <c r="E31" s="15">
        <v>302085</v>
      </c>
      <c r="F31" s="15">
        <v>298663</v>
      </c>
      <c r="G31" s="18">
        <f t="shared" si="0"/>
        <v>600748</v>
      </c>
      <c r="H31" s="16">
        <f t="shared" si="1"/>
        <v>0.5028481160153675</v>
      </c>
      <c r="I31" s="16">
        <f t="shared" si="2"/>
        <v>0.4971518839846325</v>
      </c>
      <c r="J31" s="16">
        <v>0.4</v>
      </c>
      <c r="K31" s="19">
        <f t="shared" si="3"/>
        <v>0.51498268564832628</v>
      </c>
    </row>
    <row r="32" spans="1:11" x14ac:dyDescent="0.25">
      <c r="A32" s="17">
        <v>45474</v>
      </c>
      <c r="B32" s="8">
        <f>'[1]Cepea Mensal'!B326</f>
        <v>240.15271920477929</v>
      </c>
      <c r="C32" s="3">
        <v>2020.6652173913039</v>
      </c>
      <c r="E32" s="15">
        <v>360962</v>
      </c>
      <c r="F32" s="15">
        <v>328204</v>
      </c>
      <c r="G32" s="18">
        <f t="shared" si="0"/>
        <v>689166</v>
      </c>
      <c r="H32" s="16">
        <f t="shared" si="1"/>
        <v>0.52376640751284886</v>
      </c>
      <c r="I32" s="16">
        <f t="shared" si="2"/>
        <v>0.47623359248715114</v>
      </c>
      <c r="J32" s="16">
        <v>0.4</v>
      </c>
      <c r="K32" s="19">
        <f t="shared" si="3"/>
        <v>0.46648626065819709</v>
      </c>
    </row>
    <row r="33" spans="1:11" x14ac:dyDescent="0.25">
      <c r="A33" s="17">
        <v>45505</v>
      </c>
      <c r="B33" s="8">
        <f>'[1]Cepea Mensal'!B327</f>
        <v>245.52616742749649</v>
      </c>
      <c r="C33" s="3">
        <v>2063.221818181818</v>
      </c>
      <c r="E33" s="15">
        <v>384283</v>
      </c>
      <c r="F33" s="15">
        <v>282699</v>
      </c>
      <c r="G33" s="18">
        <f t="shared" si="0"/>
        <v>666982</v>
      </c>
      <c r="H33" s="16">
        <f t="shared" si="1"/>
        <v>0.5761519801134064</v>
      </c>
      <c r="I33" s="16">
        <f t="shared" si="2"/>
        <v>0.42384801988659365</v>
      </c>
      <c r="J33" s="16">
        <v>0.4</v>
      </c>
      <c r="K33" s="19">
        <f t="shared" si="3"/>
        <v>0.41175833303239318</v>
      </c>
    </row>
    <row r="34" spans="1:11" x14ac:dyDescent="0.25">
      <c r="A34" s="17">
        <v>45536</v>
      </c>
      <c r="B34" s="8">
        <f>'[1]Cepea Mensal'!B328</f>
        <v>265.16017279620769</v>
      </c>
      <c r="C34" s="3">
        <v>2096.1223809523808</v>
      </c>
      <c r="E34" s="15">
        <v>406246</v>
      </c>
      <c r="F34" s="15">
        <v>240801</v>
      </c>
      <c r="G34" s="18">
        <f t="shared" ref="G34:G65" si="4">E34+F34</f>
        <v>647047</v>
      </c>
      <c r="H34" s="16">
        <f t="shared" ref="H34:H55" si="5">E34/$G34</f>
        <v>0.62784619973510425</v>
      </c>
      <c r="I34" s="16">
        <f t="shared" ref="I34:I55" si="6">F34/$G34</f>
        <v>0.37215380026489575</v>
      </c>
      <c r="J34" s="16">
        <v>0.4</v>
      </c>
      <c r="K34" s="19">
        <f t="shared" si="3"/>
        <v>0.37787936580841125</v>
      </c>
    </row>
    <row r="35" spans="1:11" x14ac:dyDescent="0.25">
      <c r="A35" s="17">
        <v>45566</v>
      </c>
      <c r="B35" s="8">
        <f>'[1]Cepea Mensal'!B329</f>
        <v>307.89395847457712</v>
      </c>
      <c r="C35" s="3">
        <v>2205.462173913043</v>
      </c>
      <c r="E35" s="15">
        <v>402814</v>
      </c>
      <c r="F35" s="15">
        <v>224375</v>
      </c>
      <c r="G35" s="18">
        <f t="shared" si="4"/>
        <v>627189</v>
      </c>
      <c r="H35" s="16">
        <f t="shared" si="5"/>
        <v>0.64225297318671082</v>
      </c>
      <c r="I35" s="16">
        <f t="shared" si="6"/>
        <v>0.35774702681328913</v>
      </c>
      <c r="J35" s="16">
        <v>0.4</v>
      </c>
      <c r="K35" s="19">
        <f t="shared" si="3"/>
        <v>0.37920181747145731</v>
      </c>
    </row>
    <row r="36" spans="1:11" x14ac:dyDescent="0.25">
      <c r="A36" s="17">
        <v>45597</v>
      </c>
      <c r="B36" s="8">
        <f>'[1]Cepea Mensal'!B330</f>
        <v>341.92450365700267</v>
      </c>
      <c r="C36" s="3">
        <v>2575.596315789473</v>
      </c>
      <c r="E36" s="15">
        <v>351910</v>
      </c>
      <c r="F36" s="15">
        <v>237024</v>
      </c>
      <c r="G36" s="18">
        <f t="shared" si="4"/>
        <v>588934</v>
      </c>
      <c r="H36" s="16">
        <f t="shared" si="5"/>
        <v>0.59753724526008012</v>
      </c>
      <c r="I36" s="16">
        <f t="shared" si="6"/>
        <v>0.40246275473991994</v>
      </c>
      <c r="J36" s="16">
        <v>0.4</v>
      </c>
      <c r="K36" s="19">
        <f t="shared" si="3"/>
        <v>0.4076474074606225</v>
      </c>
    </row>
    <row r="37" spans="1:11" x14ac:dyDescent="0.25">
      <c r="A37" s="17">
        <v>45627</v>
      </c>
      <c r="B37" s="8">
        <f>'[1]Cepea Mensal'!B331</f>
        <v>320.32631578947371</v>
      </c>
      <c r="C37" s="3">
        <v>2672.6115789473679</v>
      </c>
      <c r="E37" s="15">
        <v>281650</v>
      </c>
      <c r="F37" s="15">
        <v>239004</v>
      </c>
      <c r="G37" s="18">
        <f t="shared" si="4"/>
        <v>520654</v>
      </c>
      <c r="H37" s="16">
        <f t="shared" si="5"/>
        <v>0.54095426137127534</v>
      </c>
      <c r="I37" s="16">
        <f t="shared" si="6"/>
        <v>0.45904573862872466</v>
      </c>
      <c r="J37" s="16">
        <v>0.4</v>
      </c>
      <c r="K37" s="19">
        <f t="shared" si="3"/>
        <v>0.44524525884659433</v>
      </c>
    </row>
    <row r="38" spans="1:11" x14ac:dyDescent="0.25">
      <c r="A38" s="17">
        <v>45658</v>
      </c>
      <c r="B38" s="8">
        <f>'[1]Cepea Mensal'!B332</f>
        <v>324.95227272727271</v>
      </c>
      <c r="C38" s="3">
        <v>2633.8445454545449</v>
      </c>
      <c r="E38" s="15">
        <v>284753</v>
      </c>
      <c r="F38" s="15">
        <v>329872</v>
      </c>
      <c r="G38" s="18">
        <f t="shared" si="4"/>
        <v>614625</v>
      </c>
      <c r="H38" s="16">
        <f t="shared" si="5"/>
        <v>0.46329550538946512</v>
      </c>
      <c r="I38" s="16">
        <f t="shared" si="6"/>
        <v>0.53670449461053493</v>
      </c>
      <c r="J38" s="16">
        <v>0.4</v>
      </c>
      <c r="K38" s="19">
        <f t="shared" si="3"/>
        <v>0.50147771719516598</v>
      </c>
    </row>
    <row r="39" spans="1:11" x14ac:dyDescent="0.25">
      <c r="A39" s="17">
        <v>45689</v>
      </c>
      <c r="B39" s="8">
        <f>'[1]Cepea Mensal'!B333</f>
        <v>319.20749999999998</v>
      </c>
      <c r="C39" s="3">
        <v>2667.645</v>
      </c>
      <c r="E39" s="15">
        <v>245851</v>
      </c>
      <c r="F39" s="15">
        <v>311843</v>
      </c>
      <c r="G39" s="18">
        <f t="shared" si="4"/>
        <v>557694</v>
      </c>
      <c r="H39" s="16">
        <f t="shared" si="5"/>
        <v>0.44083493815604974</v>
      </c>
      <c r="I39" s="16">
        <f t="shared" si="6"/>
        <v>0.55916506184395032</v>
      </c>
      <c r="J39" s="16">
        <v>0.4</v>
      </c>
      <c r="K39" s="19">
        <f t="shared" si="3"/>
        <v>0.56080259109647068</v>
      </c>
    </row>
    <row r="40" spans="1:11" x14ac:dyDescent="0.25">
      <c r="A40" s="17">
        <v>45717</v>
      </c>
      <c r="B40" s="8">
        <f>'[1]Cepea Mensal'!B334</f>
        <v>312.46578947368431</v>
      </c>
      <c r="C40" s="3">
        <v>2682.98</v>
      </c>
      <c r="E40" s="15">
        <v>246940</v>
      </c>
      <c r="F40" s="15">
        <v>300139</v>
      </c>
      <c r="G40" s="18">
        <f t="shared" si="4"/>
        <v>547079</v>
      </c>
      <c r="H40" s="16">
        <f t="shared" si="5"/>
        <v>0.45137905128875355</v>
      </c>
      <c r="I40" s="16">
        <f t="shared" si="6"/>
        <v>0.54862094871124645</v>
      </c>
      <c r="J40" s="16">
        <v>0.4</v>
      </c>
      <c r="K40" s="19">
        <f t="shared" si="3"/>
        <v>0.55286075279670865</v>
      </c>
    </row>
    <row r="41" spans="1:11" x14ac:dyDescent="0.25">
      <c r="A41" s="17">
        <v>45748</v>
      </c>
      <c r="B41" s="8">
        <f>'[1]Cepea Mensal'!B335</f>
        <v>323.95749999999998</v>
      </c>
      <c r="C41" s="3">
        <v>2821.7280000000001</v>
      </c>
      <c r="E41" s="15">
        <v>251116</v>
      </c>
      <c r="F41" s="15">
        <v>330365</v>
      </c>
      <c r="G41" s="18">
        <f t="shared" si="4"/>
        <v>581481</v>
      </c>
      <c r="H41" s="16">
        <f t="shared" si="5"/>
        <v>0.43185589898896093</v>
      </c>
      <c r="I41" s="16">
        <f t="shared" si="6"/>
        <v>0.56814410101103907</v>
      </c>
      <c r="J41" s="16">
        <v>0.4</v>
      </c>
      <c r="K41" s="19">
        <f t="shared" si="3"/>
        <v>0.55485645033493036</v>
      </c>
    </row>
    <row r="42" spans="1:11" x14ac:dyDescent="0.25">
      <c r="A42" s="17">
        <v>45778</v>
      </c>
      <c r="B42" s="8">
        <f>'[1]Cepea Mensal'!B336</f>
        <v>308.15476190476193</v>
      </c>
      <c r="C42" s="3">
        <v>2921.02238095238</v>
      </c>
      <c r="E42" s="15">
        <v>279092</v>
      </c>
      <c r="F42" s="15">
        <v>332857</v>
      </c>
      <c r="G42" s="18">
        <f t="shared" si="4"/>
        <v>611949</v>
      </c>
      <c r="H42" s="16">
        <f t="shared" si="5"/>
        <v>0.45607068562903119</v>
      </c>
      <c r="I42" s="16">
        <f t="shared" si="6"/>
        <v>0.54392931437096881</v>
      </c>
      <c r="J42" s="16">
        <v>0.4</v>
      </c>
      <c r="K42" s="19">
        <f t="shared" si="3"/>
        <v>0.51490372816313779</v>
      </c>
    </row>
    <row r="43" spans="1:11" x14ac:dyDescent="0.25">
      <c r="A43" s="17">
        <v>45809</v>
      </c>
      <c r="B43" s="8">
        <f>'[1]Cepea Mensal'!B337</f>
        <v>313.51</v>
      </c>
      <c r="C43" s="3">
        <v>2919.7159999999999</v>
      </c>
      <c r="E43" s="15">
        <v>290288</v>
      </c>
      <c r="F43" s="15">
        <v>322870</v>
      </c>
      <c r="G43" s="18">
        <f t="shared" si="4"/>
        <v>613158</v>
      </c>
      <c r="H43" s="16">
        <f t="shared" si="5"/>
        <v>0.47343099168566666</v>
      </c>
      <c r="I43" s="16">
        <f t="shared" si="6"/>
        <v>0.52656900831433329</v>
      </c>
      <c r="J43" s="16">
        <v>0.4</v>
      </c>
      <c r="K43" s="19">
        <f t="shared" si="3"/>
        <v>0.4971518839846325</v>
      </c>
    </row>
    <row r="44" spans="1:11" x14ac:dyDescent="0.25">
      <c r="A44" s="17">
        <v>45839</v>
      </c>
      <c r="B44" s="8">
        <f>'[1]Cepea Mensal'!B338</f>
        <v>299.96956521739128</v>
      </c>
      <c r="C44" s="3">
        <v>2860.389565217391</v>
      </c>
      <c r="E44" s="15">
        <v>339047</v>
      </c>
      <c r="F44" s="15">
        <v>317447</v>
      </c>
      <c r="G44" s="18">
        <f t="shared" si="4"/>
        <v>656494</v>
      </c>
      <c r="H44" s="16">
        <f t="shared" si="5"/>
        <v>0.51645102620892192</v>
      </c>
      <c r="I44" s="16">
        <f t="shared" si="6"/>
        <v>0.48354897379107808</v>
      </c>
      <c r="J44" s="16">
        <v>0.4</v>
      </c>
      <c r="K44" s="19">
        <f t="shared" si="3"/>
        <v>0.47623359248715114</v>
      </c>
    </row>
    <row r="45" spans="1:11" x14ac:dyDescent="0.25">
      <c r="A45" s="17">
        <v>45870</v>
      </c>
      <c r="B45" s="8">
        <f>'[1]Cepea Mensal'!B339</f>
        <v>307.25</v>
      </c>
      <c r="C45" s="3">
        <v>2854.0390476190478</v>
      </c>
      <c r="E45" s="15">
        <v>359320</v>
      </c>
      <c r="F45" s="15">
        <v>301422</v>
      </c>
      <c r="G45" s="18">
        <f t="shared" si="4"/>
        <v>660742</v>
      </c>
      <c r="H45" s="16">
        <f t="shared" si="5"/>
        <v>0.54381286493063863</v>
      </c>
      <c r="I45" s="16">
        <f t="shared" si="6"/>
        <v>0.45618713506936143</v>
      </c>
      <c r="J45" s="16">
        <v>0.4</v>
      </c>
      <c r="K45" s="19">
        <f t="shared" si="3"/>
        <v>0.42384801988659365</v>
      </c>
    </row>
    <row r="46" spans="1:11" x14ac:dyDescent="0.25">
      <c r="A46" s="17">
        <v>45901</v>
      </c>
      <c r="B46" s="8">
        <f>'[1]Cepea Mensal'!B340</f>
        <v>307.87272727272727</v>
      </c>
      <c r="C46" s="3">
        <v>2926.9499999999989</v>
      </c>
      <c r="E46" s="15">
        <v>367368</v>
      </c>
      <c r="F46" s="15">
        <v>288944</v>
      </c>
      <c r="G46" s="18">
        <f t="shared" si="4"/>
        <v>656312</v>
      </c>
      <c r="H46" s="16">
        <f t="shared" si="5"/>
        <v>0.5597459744755543</v>
      </c>
      <c r="I46" s="16">
        <f t="shared" si="6"/>
        <v>0.4402540255244457</v>
      </c>
      <c r="J46" s="16">
        <v>0.4</v>
      </c>
      <c r="K46" s="19">
        <f t="shared" si="3"/>
        <v>0.37215380026489575</v>
      </c>
    </row>
    <row r="47" spans="1:11" x14ac:dyDescent="0.25">
      <c r="A47" s="17">
        <v>45931</v>
      </c>
      <c r="B47" s="8">
        <f>'[1]Cepea Mensal'!B341</f>
        <v>310.51086956521738</v>
      </c>
      <c r="C47" s="3">
        <v>2929.9708695652171</v>
      </c>
      <c r="E47" s="15">
        <v>433965</v>
      </c>
      <c r="F47" s="15">
        <v>281349</v>
      </c>
      <c r="G47" s="18">
        <f t="shared" si="4"/>
        <v>715314</v>
      </c>
      <c r="H47" s="16">
        <f t="shared" si="5"/>
        <v>0.6066776268883316</v>
      </c>
      <c r="I47" s="16">
        <f t="shared" si="6"/>
        <v>0.39332237311166846</v>
      </c>
      <c r="J47" s="16">
        <v>0.4</v>
      </c>
      <c r="K47" s="19">
        <f t="shared" si="3"/>
        <v>0.35774702681328913</v>
      </c>
    </row>
    <row r="48" spans="1:11" x14ac:dyDescent="0.25">
      <c r="A48" s="17">
        <v>45962</v>
      </c>
      <c r="B48" s="8">
        <f>'[1]Cepea Mensal'!B342</f>
        <v>322.08157894736843</v>
      </c>
      <c r="C48" s="3">
        <v>2989.5015789473682</v>
      </c>
      <c r="E48" s="15">
        <v>395007</v>
      </c>
      <c r="F48" s="15">
        <v>245034</v>
      </c>
      <c r="G48" s="18">
        <f t="shared" si="4"/>
        <v>640041</v>
      </c>
      <c r="H48" s="16">
        <f t="shared" si="5"/>
        <v>0.61715890075792024</v>
      </c>
      <c r="I48" s="16">
        <f t="shared" si="6"/>
        <v>0.38284109924207982</v>
      </c>
      <c r="J48" s="16">
        <v>0.4</v>
      </c>
      <c r="K48" s="19">
        <f t="shared" si="3"/>
        <v>0.40246275473991994</v>
      </c>
    </row>
    <row r="49" spans="1:11" x14ac:dyDescent="0.25">
      <c r="A49" s="17">
        <v>45992</v>
      </c>
      <c r="B49" s="8">
        <f>AVERAGE('S.H BOI GORDO'!B7058:B7077)</f>
        <v>320.27750000000003</v>
      </c>
      <c r="C49" s="3" t="e">
        <f>AVERAGE(BEZERRO!#REF!)</f>
        <v>#REF!</v>
      </c>
      <c r="E49" s="14">
        <v>352051</v>
      </c>
      <c r="F49" s="15">
        <v>255884</v>
      </c>
      <c r="G49" s="18">
        <f t="shared" si="4"/>
        <v>607935</v>
      </c>
      <c r="H49" s="16">
        <f t="shared" si="5"/>
        <v>0.57909315963055263</v>
      </c>
      <c r="I49" s="16">
        <f t="shared" si="6"/>
        <v>0.42090684036944737</v>
      </c>
      <c r="J49" s="16">
        <v>0.4</v>
      </c>
      <c r="K49" s="19">
        <f t="shared" si="3"/>
        <v>0.45904573862872466</v>
      </c>
    </row>
    <row r="50" spans="1:11" x14ac:dyDescent="0.25">
      <c r="A50" s="17">
        <v>46023</v>
      </c>
      <c r="E50" s="14">
        <v>330486</v>
      </c>
      <c r="F50" s="15">
        <v>310553</v>
      </c>
      <c r="G50" s="18">
        <f t="shared" si="4"/>
        <v>641039</v>
      </c>
      <c r="H50" s="16">
        <f t="shared" si="5"/>
        <v>0.51554741599185072</v>
      </c>
      <c r="I50" s="16">
        <f t="shared" si="6"/>
        <v>0.48445258400814928</v>
      </c>
      <c r="J50" s="16">
        <v>0.4</v>
      </c>
      <c r="K50" s="19">
        <f t="shared" si="3"/>
        <v>0.53670449461053493</v>
      </c>
    </row>
    <row r="51" spans="1:11" x14ac:dyDescent="0.25">
      <c r="A51" s="17">
        <v>46054</v>
      </c>
      <c r="E51" s="14">
        <v>266921</v>
      </c>
      <c r="F51" s="15">
        <v>299663</v>
      </c>
      <c r="G51" s="18">
        <f t="shared" si="4"/>
        <v>566584</v>
      </c>
      <c r="H51" s="16">
        <f t="shared" si="5"/>
        <v>0.47110578484390664</v>
      </c>
      <c r="I51" s="16">
        <f t="shared" si="6"/>
        <v>0.52889421515609336</v>
      </c>
      <c r="J51" s="16">
        <v>0.4</v>
      </c>
      <c r="K51" s="19">
        <f t="shared" si="3"/>
        <v>0.55916506184395032</v>
      </c>
    </row>
    <row r="52" spans="1:11" x14ac:dyDescent="0.25">
      <c r="A52" s="17">
        <v>46082</v>
      </c>
      <c r="E52" s="14">
        <v>301883</v>
      </c>
      <c r="F52" s="15">
        <v>325030</v>
      </c>
      <c r="G52" s="18">
        <f t="shared" si="4"/>
        <v>626913</v>
      </c>
      <c r="H52" s="16">
        <f t="shared" si="5"/>
        <v>0.48153890571738023</v>
      </c>
      <c r="I52" s="16">
        <f t="shared" si="6"/>
        <v>0.51846109428261977</v>
      </c>
      <c r="J52" s="16">
        <v>0.4</v>
      </c>
      <c r="K52" s="19">
        <f t="shared" si="3"/>
        <v>0.54862094871124645</v>
      </c>
    </row>
    <row r="53" spans="1:11" x14ac:dyDescent="0.25">
      <c r="A53" s="17">
        <v>46113</v>
      </c>
      <c r="E53" s="14">
        <v>281578</v>
      </c>
      <c r="F53" s="15">
        <v>305287</v>
      </c>
      <c r="G53" s="18">
        <f t="shared" si="4"/>
        <v>586865</v>
      </c>
      <c r="H53" s="16">
        <f t="shared" si="5"/>
        <v>0.47980029478670561</v>
      </c>
      <c r="I53" s="16">
        <f t="shared" si="6"/>
        <v>0.52019970521329439</v>
      </c>
      <c r="J53" s="16">
        <v>0.4</v>
      </c>
      <c r="K53" s="19">
        <f t="shared" si="3"/>
        <v>0.56814410101103907</v>
      </c>
    </row>
    <row r="54" spans="1:11" x14ac:dyDescent="0.25">
      <c r="A54" s="17">
        <v>46143</v>
      </c>
      <c r="E54" s="14">
        <v>307272</v>
      </c>
      <c r="F54" s="15">
        <v>303530</v>
      </c>
      <c r="G54" s="18">
        <f t="shared" si="4"/>
        <v>610802</v>
      </c>
      <c r="H54" s="16">
        <f t="shared" si="5"/>
        <v>0.50306318577869746</v>
      </c>
      <c r="I54" s="16">
        <f t="shared" si="6"/>
        <v>0.49693681422130248</v>
      </c>
      <c r="J54" s="16">
        <v>0.4</v>
      </c>
      <c r="K54" s="19">
        <f t="shared" si="3"/>
        <v>0.54392931437096881</v>
      </c>
    </row>
    <row r="55" spans="1:11" x14ac:dyDescent="0.25">
      <c r="A55" s="17">
        <v>46174</v>
      </c>
      <c r="E55" s="14">
        <v>317894</v>
      </c>
      <c r="F55" s="15">
        <v>301400</v>
      </c>
      <c r="G55" s="18">
        <f t="shared" si="4"/>
        <v>619294</v>
      </c>
      <c r="H55" s="16">
        <f t="shared" si="5"/>
        <v>0.51331677684589228</v>
      </c>
      <c r="I55" s="16">
        <f t="shared" si="6"/>
        <v>0.48668322315410772</v>
      </c>
      <c r="J55" s="16">
        <v>0.4</v>
      </c>
      <c r="K55" s="19">
        <f t="shared" si="3"/>
        <v>0.52656900831433329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A1:V5729"/>
  <sheetViews>
    <sheetView workbookViewId="0">
      <selection activeCell="G9" sqref="G9"/>
    </sheetView>
  </sheetViews>
  <sheetFormatPr defaultRowHeight="15" x14ac:dyDescent="0.25"/>
  <cols>
    <col min="1" max="1" width="12.5703125" style="2" bestFit="1" customWidth="1"/>
    <col min="2" max="2" width="9.140625" style="1" customWidth="1"/>
    <col min="3" max="3" width="12.5703125" style="1" bestFit="1" customWidth="1"/>
    <col min="4" max="4" width="15.28515625" style="1" bestFit="1" customWidth="1"/>
    <col min="5" max="25" width="9.140625" style="1" customWidth="1"/>
    <col min="26" max="16384" width="9.140625" style="1"/>
  </cols>
  <sheetData>
    <row r="1" spans="1:22" x14ac:dyDescent="0.25">
      <c r="A1" s="60" t="s">
        <v>0</v>
      </c>
      <c r="B1" s="59" t="s">
        <v>1</v>
      </c>
      <c r="C1" s="59" t="s">
        <v>2</v>
      </c>
      <c r="D1" s="59" t="s">
        <v>3</v>
      </c>
      <c r="E1" s="59" t="s">
        <v>4</v>
      </c>
      <c r="G1" s="59" t="s">
        <v>5</v>
      </c>
      <c r="H1" s="59" t="s">
        <v>6</v>
      </c>
      <c r="I1" s="59" t="s">
        <v>7</v>
      </c>
      <c r="J1" s="59" t="s">
        <v>8</v>
      </c>
      <c r="K1" s="59" t="s">
        <v>9</v>
      </c>
      <c r="L1" s="59" t="s">
        <v>10</v>
      </c>
      <c r="M1" s="61" t="str">
        <f ca="1">"M.B 100 - "&amp;YEAR(TODAY())</f>
        <v>M.B 100 - 2026</v>
      </c>
      <c r="N1" s="61" t="str">
        <f ca="1">"Média "&amp;YEAR(TODAY())</f>
        <v>Média 2026</v>
      </c>
      <c r="O1" s="59" t="s">
        <v>11</v>
      </c>
      <c r="P1" s="59" t="s">
        <v>10</v>
      </c>
      <c r="Q1" s="59" t="s">
        <v>6</v>
      </c>
      <c r="R1" s="59" t="s">
        <v>7</v>
      </c>
      <c r="S1" s="59" t="s">
        <v>8</v>
      </c>
      <c r="T1" s="59" t="s">
        <v>9</v>
      </c>
    </row>
    <row r="2" spans="1:22" x14ac:dyDescent="0.25">
      <c r="A2" s="65" t="s">
        <v>12</v>
      </c>
      <c r="B2" s="8">
        <v>119.739434</v>
      </c>
      <c r="C2" s="13">
        <v>37742</v>
      </c>
      <c r="D2" s="3">
        <f t="array" ref="D2">IFERROR(_xlfn.LET(_xlpm.actual,IFERROR(AVERAGE(_xlfn._xlws.FILTER($B$2:$B$6000,(IFERROR(VALUE(MID($A$2:$A$6000,4,2)),0)=MONTH(C2))*(IFERROR(VALUE(RIGHT($A$2:$A$6000,4)),0)=YEAR(C2))*ISNUMBER($B$2:$B$6000))),""),IF(ISNUMBER(_xlpm.actual),_xlpm.actual,IF(MONTH(C2)=1,"",_xlfn.LET(_xlpm.e_jan,IFERROR(AVERAGE(_xlfn._xlws.FILTER($B$2:$B$6000,(IFERROR(VALUE(MID($A$2:$A$6000,4,2)),0)=1)*(IFERROR(VALUE(RIGHT($A$2:$A$6000,4)),0)=YEAR(C2))*ISNUMBER($B$2:$B$6000))),""),IF(ISNUMBER(_xlpm.e_jan),_xlpm.e_jan*INDEX($V$2:$V$13,MONTH(C2)),""))))),"")</f>
        <v>114.46042274999999</v>
      </c>
      <c r="E2" s="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90.752347278323015</v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IFERROR(_xlfn.STDEV.P(_xlfn._xlws.FILTER($E$2:$E$6000,(IFERROR(MONTH($C$2:$C$6000),0)=1)*ISNUMBER($D$2:$D$6000))),0)</f>
        <v>0</v>
      </c>
      <c r="M2" s="41">
        <v>100</v>
      </c>
      <c r="N2" s="41">
        <f t="array" aca="1" ref="N2" ca="1">IFERROR(AVERAGE(_xlfn._xlws.FILTER($D$2:$D$6000,(IFERROR(MONTH($C$2:$C$6000),0)=1)*(IFERROR(YEAR($C$2:$C$6000),0)=YEAR(TODAY())))),"")</f>
        <v>105.8652380952381</v>
      </c>
      <c r="O2" s="41">
        <f t="array" ref="O2">IFERROR(AVERAGE(_xlfn._xlws.FILTER($D$2:$D$6000,(IFERROR(MONTH($C$2:$C$6000),0)=1)*ISNUMBER($D$2:$D$6000))),"")</f>
        <v>132.52105656390384</v>
      </c>
      <c r="P2" s="41">
        <f t="array" ref="P2">IFERROR(_xlfn.STDEV.P(_xlfn._xlws.FILTER($D$2:$D$6000,(IFERROR(MONTH($C$2:$C$6000),0)=1)*ISNUMBER($D$2:$D$6000))),"")</f>
        <v>33.140801109389564</v>
      </c>
      <c r="Q2" s="41">
        <f t="shared" ref="Q2:Q13" si="0">O2+(1*P2)</f>
        <v>165.66185767329341</v>
      </c>
      <c r="R2" s="41">
        <f t="shared" ref="R2:R13" si="1">O2+(2*P2)</f>
        <v>198.80265878268295</v>
      </c>
      <c r="S2" s="41">
        <f t="shared" ref="S2:S13" si="2">O2+(-1*P2)</f>
        <v>99.38025545451427</v>
      </c>
      <c r="T2" s="41">
        <f t="shared" ref="T2:T13" si="3">O2+(-2*P2)</f>
        <v>66.239454345124713</v>
      </c>
      <c r="V2" s="1">
        <f>1</f>
        <v>1</v>
      </c>
    </row>
    <row r="3" spans="1:22" x14ac:dyDescent="0.25">
      <c r="A3" s="65" t="s">
        <v>13</v>
      </c>
      <c r="B3" s="8">
        <v>117.897918</v>
      </c>
      <c r="C3" s="13">
        <v>37773</v>
      </c>
      <c r="D3" s="3">
        <f t="array" ref="D3">IF(C3="","",IFERROR(AVERAGE(_xlfn._xlws.FILTER($B$2:$B$6000,(IFERROR(VALUE(MID($A$2:$A$6000,4,2)),0)=MONTH(C3))*(IFERROR(VALUE(RIGHT($A$2:$A$6000,4)),0)=YEAR(C3)))),""))</f>
        <v>103.72010885000002</v>
      </c>
      <c r="E3" s="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88.526635148644004</v>
      </c>
      <c r="G3" s="51">
        <f t="shared" ref="G3:G13" si="4">G$2*O3/O$2</f>
        <v>98.542833076540134</v>
      </c>
      <c r="H3" s="51">
        <f t="shared" ref="H3:H13" si="5">$G3+(1*$L3)</f>
        <v>105.16731872049525</v>
      </c>
      <c r="I3" s="51">
        <f t="shared" ref="I3:I13" si="6">$G3+(2*$L3)</f>
        <v>111.79180436445036</v>
      </c>
      <c r="J3" s="51">
        <f t="shared" ref="J3:J13" si="7">$G3+(-1*$L3)</f>
        <v>91.918347432585023</v>
      </c>
      <c r="K3" s="51">
        <f t="shared" ref="K3:K13" si="8">$G3+(-2*$L3)</f>
        <v>85.293861788629911</v>
      </c>
      <c r="L3" s="51">
        <f t="array" ref="L3">IFERROR(_xlfn.STDEV.P(_xlfn._xlws.FILTER($E$2:$E$6000,(IFERROR(MONTH($C$2:$C$6000),0)=2)*ISNUMBER($D$2:$D$6000))),0)</f>
        <v>6.6244856439551123</v>
      </c>
      <c r="M3" s="51">
        <f t="shared" ref="M3:M13" ca="1" si="9">IFERROR($M$2*N3/$N$2,"")</f>
        <v>95.067403752299654</v>
      </c>
      <c r="N3" s="51">
        <f t="array" aca="1" ref="N3" ca="1">IFERROR(AVERAGE(_xlfn._xlws.FILTER($D$2:$D$6000,(IFERROR(MONTH($C$2:$C$6000),0)=2)*(IFERROR(YEAR($C$2:$C$6000),0)=YEAR(TODAY())))),"")</f>
        <v>100.64333333333333</v>
      </c>
      <c r="O3" s="51">
        <f t="array" ref="O3">IFERROR(AVERAGE(_xlfn._xlws.FILTER($D$2:$D$6000,(IFERROR(MONTH($C$2:$C$6000),0)=2)*ISNUMBER($D$2:$D$6000))),"")</f>
        <v>130.5900035610351</v>
      </c>
      <c r="P3" s="51">
        <f t="array" ref="P3">IFERROR(_xlfn.STDEV.P(_xlfn._xlws.FILTER($D$2:$D$6000,(IFERROR(MONTH($C$2:$C$6000),0)=2)*ISNUMBER($D$2:$D$6000))),"")</f>
        <v>33.37985717579042</v>
      </c>
      <c r="Q3" s="51">
        <f t="shared" si="0"/>
        <v>163.96986073682552</v>
      </c>
      <c r="R3" s="51">
        <f t="shared" si="1"/>
        <v>197.34971791261594</v>
      </c>
      <c r="S3" s="51">
        <f t="shared" si="2"/>
        <v>97.210146385244684</v>
      </c>
      <c r="T3" s="51">
        <f t="shared" si="3"/>
        <v>63.830289209454264</v>
      </c>
      <c r="V3" s="20">
        <f>1</f>
        <v>1</v>
      </c>
    </row>
    <row r="4" spans="1:22" x14ac:dyDescent="0.25">
      <c r="A4" s="65" t="s">
        <v>14</v>
      </c>
      <c r="B4" s="8">
        <v>116.01548</v>
      </c>
      <c r="C4" s="13">
        <v>37803</v>
      </c>
      <c r="D4" s="3">
        <f t="array" ref="D4">IF(C4="","",IFERROR(AVERAGE(_xlfn._xlws.FILTER($B$2:$B$6000,(IFERROR(VALUE(MID($A$2:$A$6000,4,2)),0)=MONTH(C4))*(IFERROR(VALUE(RIGHT($A$2:$A$6000,4)),0)=YEAR(C4)))),""))</f>
        <v>99.328416590909058</v>
      </c>
      <c r="E4" s="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88.896667586614413</v>
      </c>
      <c r="G4" s="51">
        <f t="shared" si="4"/>
        <v>97.308302537422151</v>
      </c>
      <c r="H4" s="51">
        <f t="shared" si="5"/>
        <v>107.52349732297236</v>
      </c>
      <c r="I4" s="51">
        <f t="shared" si="6"/>
        <v>117.73869210852259</v>
      </c>
      <c r="J4" s="51">
        <f t="shared" si="7"/>
        <v>87.093107751871941</v>
      </c>
      <c r="K4" s="51">
        <f t="shared" si="8"/>
        <v>76.877912966321716</v>
      </c>
      <c r="L4" s="51">
        <f t="array" ref="L4">IFERROR(_xlfn.STDEV.P(_xlfn._xlws.FILTER($E$2:$E$6000,(IFERROR(MONTH($C$2:$C$6000),0)=3)*ISNUMBER($D$2:$D$6000))),0)</f>
        <v>10.215194785550215</v>
      </c>
      <c r="M4" s="51">
        <f t="shared" ca="1" si="9"/>
        <v>94.252330926314471</v>
      </c>
      <c r="N4" s="51">
        <f t="array" aca="1" ref="N4" ca="1">IFERROR(AVERAGE(_xlfn._xlws.FILTER($D$2:$D$6000,(IFERROR(MONTH($C$2:$C$6000),0)=3)*(IFERROR(YEAR($C$2:$C$6000),0)=YEAR(TODAY())))),"")</f>
        <v>99.780454545454532</v>
      </c>
      <c r="O4" s="51">
        <f t="array" ref="O4">IFERROR(AVERAGE(_xlfn._xlws.FILTER($D$2:$D$6000,(IFERROR(MONTH($C$2:$C$6000),0)=3)*ISNUMBER($D$2:$D$6000))),"")</f>
        <v>128.95399064699188</v>
      </c>
      <c r="P4" s="51">
        <f t="array" ref="P4">IFERROR(_xlfn.STDEV.P(_xlfn._xlws.FILTER($D$2:$D$6000,(IFERROR(MONTH($C$2:$C$6000),0)=3)*ISNUMBER($D$2:$D$6000))),"")</f>
        <v>29.585726681258475</v>
      </c>
      <c r="Q4" s="51">
        <f t="shared" si="0"/>
        <v>158.53971732825036</v>
      </c>
      <c r="R4" s="51">
        <f t="shared" si="1"/>
        <v>188.12544400950884</v>
      </c>
      <c r="S4" s="51">
        <f t="shared" si="2"/>
        <v>99.368263965733405</v>
      </c>
      <c r="T4" s="51">
        <f t="shared" si="3"/>
        <v>69.782537284474927</v>
      </c>
      <c r="V4" s="20">
        <f>1</f>
        <v>1</v>
      </c>
    </row>
    <row r="5" spans="1:22" x14ac:dyDescent="0.25">
      <c r="A5" s="65" t="s">
        <v>15</v>
      </c>
      <c r="B5" s="8">
        <v>113.887507</v>
      </c>
      <c r="C5" s="13">
        <v>37834</v>
      </c>
      <c r="D5" s="3">
        <f t="array" ref="D5">IF(C5="","",IFERROR(AVERAGE(_xlfn._xlws.FILTER($B$2:$B$6000,(IFERROR(VALUE(MID($A$2:$A$6000,4,2)),0)=MONTH(C5))*(IFERROR(VALUE(RIGHT($A$2:$A$6000,4)),0)=YEAR(C5)))),""))</f>
        <v>121.61955109523809</v>
      </c>
      <c r="E5" s="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90.094120417895169</v>
      </c>
      <c r="G5" s="51">
        <f t="shared" si="4"/>
        <v>97.003438399983636</v>
      </c>
      <c r="H5" s="51">
        <f t="shared" si="5"/>
        <v>110.01439779974697</v>
      </c>
      <c r="I5" s="51">
        <f t="shared" si="6"/>
        <v>123.02535719951031</v>
      </c>
      <c r="J5" s="51">
        <f t="shared" si="7"/>
        <v>83.9924790002203</v>
      </c>
      <c r="K5" s="51">
        <f t="shared" si="8"/>
        <v>70.981519600456963</v>
      </c>
      <c r="L5" s="51">
        <f t="array" ref="L5">IFERROR(_xlfn.STDEV.P(_xlfn._xlws.FILTER($E$2:$E$6000,(IFERROR(MONTH($C$2:$C$6000),0)=4)*ISNUMBER($D$2:$D$6000))),0)</f>
        <v>13.010959399763339</v>
      </c>
      <c r="M5" s="51">
        <f t="shared" ca="1" si="9"/>
        <v>95.561113185226517</v>
      </c>
      <c r="N5" s="51">
        <f t="array" aca="1" ref="N5" ca="1">IFERROR(AVERAGE(_xlfn._xlws.FILTER($D$2:$D$6000,(IFERROR(MONTH($C$2:$C$6000),0)=4)*(IFERROR(YEAR($C$2:$C$6000),0)=YEAR(TODAY())))),"")</f>
        <v>101.16600000000003</v>
      </c>
      <c r="O5" s="51">
        <f t="array" ref="O5">IFERROR(AVERAGE(_xlfn._xlws.FILTER($D$2:$D$6000,(IFERROR(MONTH($C$2:$C$6000),0)=4)*ISNUMBER($D$2:$D$6000))),"")</f>
        <v>128.54998147097393</v>
      </c>
      <c r="P5" s="51">
        <f t="array" ref="P5">IFERROR(_xlfn.STDEV.P(_xlfn._xlws.FILTER($D$2:$D$6000,(IFERROR(MONTH($C$2:$C$6000),0)=4)*ISNUMBER($D$2:$D$6000))),"")</f>
        <v>25.343421962483834</v>
      </c>
      <c r="Q5" s="51">
        <f t="shared" si="0"/>
        <v>153.89340343345776</v>
      </c>
      <c r="R5" s="51">
        <f t="shared" si="1"/>
        <v>179.23682539594159</v>
      </c>
      <c r="S5" s="51">
        <f t="shared" si="2"/>
        <v>103.2065595084901</v>
      </c>
      <c r="T5" s="51">
        <f t="shared" si="3"/>
        <v>77.863137546006271</v>
      </c>
      <c r="V5" s="20">
        <f>1</f>
        <v>1</v>
      </c>
    </row>
    <row r="6" spans="1:22" x14ac:dyDescent="0.25">
      <c r="A6" s="65" t="s">
        <v>16</v>
      </c>
      <c r="B6" s="8">
        <v>113.601049</v>
      </c>
      <c r="C6" s="13">
        <v>37865</v>
      </c>
      <c r="D6" s="3">
        <f t="array" ref="D6">IF(C6="","",IFERROR(AVERAGE(_xlfn._xlws.FILTER($B$2:$B$6000,(IFERROR(VALUE(MID($A$2:$A$6000,4,2)),0)=MONTH(C6))*(IFERROR(VALUE(RIGHT($A$2:$A$6000,4)),0)=YEAR(C6)))),""))</f>
        <v>99.371904590909082</v>
      </c>
      <c r="E6" s="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91.827747221713466</v>
      </c>
      <c r="G6" s="51">
        <f t="shared" si="4"/>
        <v>90.752347278323015</v>
      </c>
      <c r="H6" s="51">
        <f t="shared" si="5"/>
        <v>103.38390253071483</v>
      </c>
      <c r="I6" s="51">
        <f t="shared" si="6"/>
        <v>116.01545778310667</v>
      </c>
      <c r="J6" s="51">
        <f t="shared" si="7"/>
        <v>78.120792025931195</v>
      </c>
      <c r="K6" s="51">
        <f t="shared" si="8"/>
        <v>65.489236773539361</v>
      </c>
      <c r="L6" s="51">
        <f t="array" ref="L6">IFERROR(_xlfn.STDEV.P(_xlfn._xlws.FILTER($E$2:$E$6000,(IFERROR(MONTH($C$2:$C$6000),0)=5)*ISNUMBER($D$2:$D$6000))),0)</f>
        <v>12.631555252391827</v>
      </c>
      <c r="M6" s="51">
        <f t="shared" ca="1" si="9"/>
        <v>89.948317042781241</v>
      </c>
      <c r="N6" s="51">
        <f t="array" aca="1" ref="N6" ca="1">IFERROR(AVERAGE(_xlfn._xlws.FILTER($D$2:$D$6000,(IFERROR(MONTH($C$2:$C$6000),0)=5)*(IFERROR(YEAR($C$2:$C$6000),0)=YEAR(TODAY())))),"")</f>
        <v>95.22399999999999</v>
      </c>
      <c r="O6" s="51">
        <f t="array" ref="O6">IFERROR(AVERAGE(_xlfn._xlws.FILTER($D$2:$D$6000,(IFERROR(MONTH($C$2:$C$6000),0)=5)*ISNUMBER($D$2:$D$6000))),"")</f>
        <v>120.26596946977689</v>
      </c>
      <c r="P6" s="51">
        <f t="array" ref="P6">IFERROR(_xlfn.STDEV.P(_xlfn._xlws.FILTER($D$2:$D$6000,(IFERROR(MONTH($C$2:$C$6000),0)=5)*ISNUMBER($D$2:$D$6000))),"")</f>
        <v>23.439016356993566</v>
      </c>
      <c r="Q6" s="51">
        <f t="shared" si="0"/>
        <v>143.70498582677047</v>
      </c>
      <c r="R6" s="51">
        <f t="shared" si="1"/>
        <v>167.14400218376403</v>
      </c>
      <c r="S6" s="51">
        <f t="shared" si="2"/>
        <v>96.826953112783329</v>
      </c>
      <c r="T6" s="51">
        <f t="shared" si="3"/>
        <v>73.387936755789752</v>
      </c>
      <c r="V6" s="20">
        <f>1</f>
        <v>1</v>
      </c>
    </row>
    <row r="7" spans="1:22" x14ac:dyDescent="0.25">
      <c r="A7" s="65" t="s">
        <v>17</v>
      </c>
      <c r="B7" s="8">
        <v>112.455217</v>
      </c>
      <c r="C7" s="13">
        <v>37895</v>
      </c>
      <c r="D7" s="3">
        <f t="array" ref="D7">IF(C7="","",IFERROR(AVERAGE(_xlfn._xlws.FILTER($B$2:$B$6000,(IFERROR(VALUE(MID($A$2:$A$6000,4,2)),0)=MONTH(C7))*(IFERROR(VALUE(RIGHT($A$2:$A$6000,4)),0)=YEAR(C7)))),""))</f>
        <v>86.075671565217391</v>
      </c>
      <c r="E7" s="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95.765690558180026</v>
      </c>
      <c r="G7" s="51">
        <f t="shared" si="4"/>
        <v>88.526635148644004</v>
      </c>
      <c r="H7" s="51">
        <f t="shared" si="5"/>
        <v>103.64424707372531</v>
      </c>
      <c r="I7" s="51">
        <f t="shared" si="6"/>
        <v>118.76185899880662</v>
      </c>
      <c r="J7" s="51">
        <f t="shared" si="7"/>
        <v>73.409023223562698</v>
      </c>
      <c r="K7" s="51">
        <f t="shared" si="8"/>
        <v>58.2914112984814</v>
      </c>
      <c r="L7" s="51">
        <f t="array" ref="L7">IFERROR(_xlfn.STDEV.P(_xlfn._xlws.FILTER($E$2:$E$6000,(IFERROR(MONTH($C$2:$C$6000),0)=6)*ISNUMBER($D$2:$D$6000))),0)</f>
        <v>15.117611925081302</v>
      </c>
      <c r="M7" s="51">
        <f t="shared" ca="1" si="9"/>
        <v>87.404162749587286</v>
      </c>
      <c r="N7" s="51">
        <f t="array" aca="1" ref="N7" ca="1">IFERROR(AVERAGE(_xlfn._xlws.FILTER($D$2:$D$6000,(IFERROR(MONTH($C$2:$C$6000),0)=6)*(IFERROR(YEAR($C$2:$C$6000),0)=YEAR(TODAY())))),"")</f>
        <v>92.530624999999986</v>
      </c>
      <c r="O7" s="51">
        <f t="array" ref="O7">IFERROR(AVERAGE(_xlfn._xlws.FILTER($D$2:$D$6000,(IFERROR(MONTH($C$2:$C$6000),0)=6)*ISNUMBER($D$2:$D$6000))),"")</f>
        <v>117.3164322394553</v>
      </c>
      <c r="P7" s="51">
        <f t="array" ref="P7">IFERROR(_xlfn.STDEV.P(_xlfn._xlws.FILTER($D$2:$D$6000,(IFERROR(MONTH($C$2:$C$6000),0)=6)*ISNUMBER($D$2:$D$6000))),"")</f>
        <v>23.743776812937917</v>
      </c>
      <c r="Q7" s="51">
        <f t="shared" si="0"/>
        <v>141.06020905239322</v>
      </c>
      <c r="R7" s="51">
        <f t="shared" si="1"/>
        <v>164.80398586533113</v>
      </c>
      <c r="S7" s="51">
        <f t="shared" si="2"/>
        <v>93.572655426517372</v>
      </c>
      <c r="T7" s="51">
        <f t="shared" si="3"/>
        <v>69.828878613579462</v>
      </c>
      <c r="V7" s="20">
        <f>1</f>
        <v>1</v>
      </c>
    </row>
    <row r="8" spans="1:22" x14ac:dyDescent="0.25">
      <c r="A8" s="65" t="s">
        <v>18</v>
      </c>
      <c r="B8" s="8">
        <v>111.432153</v>
      </c>
      <c r="C8" s="13">
        <v>37926</v>
      </c>
      <c r="D8" s="3">
        <f t="array" ref="D8">IF(C8="","",IFERROR(AVERAGE(_xlfn._xlws.FILTER($B$2:$B$6000,(IFERROR(VALUE(MID($A$2:$A$6000,4,2)),0)=MONTH(C8))*(IFERROR(VALUE(RIGHT($A$2:$A$6000,4)),0)=YEAR(C8)))),""))</f>
        <v>82.556625550000007</v>
      </c>
      <c r="E8" s="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98.46103609358488</v>
      </c>
      <c r="G8" s="51">
        <f t="shared" si="4"/>
        <v>88.896667586614399</v>
      </c>
      <c r="H8" s="51">
        <f t="shared" si="5"/>
        <v>104.76094777365149</v>
      </c>
      <c r="I8" s="51">
        <f t="shared" si="6"/>
        <v>120.6252279606886</v>
      </c>
      <c r="J8" s="51">
        <f t="shared" si="7"/>
        <v>73.032387399577303</v>
      </c>
      <c r="K8" s="51">
        <f t="shared" si="8"/>
        <v>57.168107212540193</v>
      </c>
      <c r="L8" s="51">
        <f t="array" ref="L8">IFERROR(_xlfn.STDEV.P(_xlfn._xlws.FILTER($E$2:$E$6000,(IFERROR(MONTH($C$2:$C$6000),0)=7)*ISNUMBER($D$2:$D$6000))),0)</f>
        <v>15.864280187037101</v>
      </c>
      <c r="M8" s="51" t="str">
        <f t="shared" ca="1" si="9"/>
        <v/>
      </c>
      <c r="N8" s="51" t="str">
        <f t="array" aca="1" ref="N8" ca="1">IFERROR(AVERAGE(_xlfn._xlws.FILTER($D$2:$D$6000,(IFERROR(MONTH($C$2:$C$6000),0)=7)*(IFERROR(YEAR($C$2:$C$6000),0)=YEAR(TODAY())))),"")</f>
        <v/>
      </c>
      <c r="O8" s="51">
        <f t="array" ref="O8">IFERROR(AVERAGE(_xlfn._xlws.FILTER($D$2:$D$6000,(IFERROR(MONTH($C$2:$C$6000),0)=7)*ISNUMBER($D$2:$D$6000))),"")</f>
        <v>117.80680313588284</v>
      </c>
      <c r="P8" s="51">
        <f t="array" ref="P8">IFERROR(_xlfn.STDEV.P(_xlfn._xlws.FILTER($D$2:$D$6000,(IFERROR(MONTH($C$2:$C$6000),0)=7)*ISNUMBER($D$2:$D$6000))),"")</f>
        <v>25.091087890038096</v>
      </c>
      <c r="Q8" s="51">
        <f t="shared" si="0"/>
        <v>142.89789102592096</v>
      </c>
      <c r="R8" s="51">
        <f t="shared" si="1"/>
        <v>167.98897891595902</v>
      </c>
      <c r="S8" s="51">
        <f t="shared" si="2"/>
        <v>92.715715245844748</v>
      </c>
      <c r="T8" s="51">
        <f t="shared" si="3"/>
        <v>67.624627355806652</v>
      </c>
      <c r="V8" s="20">
        <f>1</f>
        <v>1</v>
      </c>
    </row>
    <row r="9" spans="1:22" x14ac:dyDescent="0.25">
      <c r="A9" s="65" t="s">
        <v>19</v>
      </c>
      <c r="B9" s="8">
        <v>110.654624</v>
      </c>
      <c r="C9" s="13">
        <v>37956</v>
      </c>
      <c r="D9" s="3">
        <f t="array" ref="D9">IF(C9="","",IFERROR(AVERAGE(_xlfn._xlws.FILTER($B$2:$B$6000,(IFERROR(VALUE(MID($A$2:$A$6000,4,2)),0)=MONTH(C9))*(IFERROR(VALUE(RIGHT($A$2:$A$6000,4)),0)=YEAR(C9)))),""))</f>
        <v>86.280609699999999</v>
      </c>
      <c r="E9" s="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99.803233401962743</v>
      </c>
      <c r="G9" s="51">
        <f t="shared" si="4"/>
        <v>90.094120417895155</v>
      </c>
      <c r="H9" s="51">
        <f t="shared" si="5"/>
        <v>107.99476632276053</v>
      </c>
      <c r="I9" s="51">
        <f t="shared" si="6"/>
        <v>125.8954122276259</v>
      </c>
      <c r="J9" s="51">
        <f t="shared" si="7"/>
        <v>72.193474513029784</v>
      </c>
      <c r="K9" s="51">
        <f t="shared" si="8"/>
        <v>54.292828608164413</v>
      </c>
      <c r="L9" s="51">
        <f t="array" ref="L9">IFERROR(_xlfn.STDEV.P(_xlfn._xlws.FILTER($E$2:$E$6000,(IFERROR(MONTH($C$2:$C$6000),0)=8)*ISNUMBER($D$2:$D$6000))),0)</f>
        <v>17.900645904865371</v>
      </c>
      <c r="M9" s="51" t="str">
        <f t="shared" ca="1" si="9"/>
        <v/>
      </c>
      <c r="N9" s="51" t="str">
        <f t="array" aca="1" ref="N9" ca="1">IFERROR(AVERAGE(_xlfn._xlws.FILTER($D$2:$D$6000,(IFERROR(MONTH($C$2:$C$6000),0)=8)*(IFERROR(YEAR($C$2:$C$6000),0)=YEAR(TODAY())))),"")</f>
        <v/>
      </c>
      <c r="O9" s="51">
        <f t="array" ref="O9">IFERROR(AVERAGE(_xlfn._xlws.FILTER($D$2:$D$6000,(IFERROR(MONTH($C$2:$C$6000),0)=8)*ISNUMBER($D$2:$D$6000))),"")</f>
        <v>119.39368027975048</v>
      </c>
      <c r="P9" s="51">
        <f t="array" ref="P9">IFERROR(_xlfn.STDEV.P(_xlfn._xlws.FILTER($D$2:$D$6000,(IFERROR(MONTH($C$2:$C$6000),0)=8)*ISNUMBER($D$2:$D$6000))),"")</f>
        <v>24.141728293618836</v>
      </c>
      <c r="Q9" s="51">
        <f t="shared" si="0"/>
        <v>143.53540857336932</v>
      </c>
      <c r="R9" s="51">
        <f t="shared" si="1"/>
        <v>167.67713686698815</v>
      </c>
      <c r="S9" s="51">
        <f t="shared" si="2"/>
        <v>95.251951986131644</v>
      </c>
      <c r="T9" s="51">
        <f t="shared" si="3"/>
        <v>71.110223692512818</v>
      </c>
      <c r="V9" s="20">
        <f>1</f>
        <v>1</v>
      </c>
    </row>
    <row r="10" spans="1:22" x14ac:dyDescent="0.25">
      <c r="A10" s="65" t="s">
        <v>20</v>
      </c>
      <c r="B10" s="8">
        <v>110.53227</v>
      </c>
      <c r="C10" s="13">
        <v>37987</v>
      </c>
      <c r="D10" s="3">
        <f t="array" ref="D10">IF(C10="","",IFERROR(AVERAGE(_xlfn._xlws.FILTER($B$2:$B$6000,(IFERROR(VALUE(MID($A$2:$A$6000,4,2)),0)=MONTH(C10))*(IFERROR(VALUE(RIGHT($A$2:$A$6000,4)),0)=YEAR(C10)))),""))</f>
        <v>78.482066619047629</v>
      </c>
      <c r="E10" s="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0" s="51">
        <f t="shared" si="4"/>
        <v>91.827747221713466</v>
      </c>
      <c r="H10" s="51">
        <f t="shared" si="5"/>
        <v>113.18515432855136</v>
      </c>
      <c r="I10" s="51">
        <f t="shared" si="6"/>
        <v>134.54256143538925</v>
      </c>
      <c r="J10" s="51">
        <f t="shared" si="7"/>
        <v>70.470340114875569</v>
      </c>
      <c r="K10" s="51">
        <f t="shared" si="8"/>
        <v>49.112933008037672</v>
      </c>
      <c r="L10" s="51">
        <f t="array" ref="L10">IFERROR(_xlfn.STDEV.P(_xlfn._xlws.FILTER($E$2:$E$6000,(IFERROR(MONTH($C$2:$C$6000),0)=9)*ISNUMBER($D$2:$D$6000))),0)</f>
        <v>21.357407106837897</v>
      </c>
      <c r="M10" s="51" t="str">
        <f t="shared" ca="1" si="9"/>
        <v/>
      </c>
      <c r="N10" s="51" t="str">
        <f t="array" aca="1" ref="N10" ca="1">IFERROR(AVERAGE(_xlfn._xlws.FILTER($D$2:$D$6000,(IFERROR(MONTH($C$2:$C$6000),0)=9)*(IFERROR(YEAR($C$2:$C$6000),0)=YEAR(TODAY())))),"")</f>
        <v/>
      </c>
      <c r="O10" s="51">
        <f t="array" ref="O10">IFERROR(AVERAGE(_xlfn._xlws.FILTER($D$2:$D$6000,(IFERROR(MONTH($C$2:$C$6000),0)=9)*ISNUMBER($D$2:$D$6000))),"")</f>
        <v>121.69110083704554</v>
      </c>
      <c r="P10" s="51">
        <f t="array" ref="P10">IFERROR(_xlfn.STDEV.P(_xlfn._xlws.FILTER($D$2:$D$6000,(IFERROR(MONTH($C$2:$C$6000),0)=9)*ISNUMBER($D$2:$D$6000))),"")</f>
        <v>26.279145484304529</v>
      </c>
      <c r="Q10" s="51">
        <f t="shared" si="0"/>
        <v>147.97024632135006</v>
      </c>
      <c r="R10" s="51">
        <f t="shared" si="1"/>
        <v>174.2493918056546</v>
      </c>
      <c r="S10" s="51">
        <f t="shared" si="2"/>
        <v>95.411955352741018</v>
      </c>
      <c r="T10" s="51">
        <f t="shared" si="3"/>
        <v>69.132809868436482</v>
      </c>
      <c r="V10" s="20">
        <f>1</f>
        <v>1</v>
      </c>
    </row>
    <row r="11" spans="1:22" x14ac:dyDescent="0.25">
      <c r="A11" s="65" t="s">
        <v>21</v>
      </c>
      <c r="B11" s="8">
        <v>110.201582</v>
      </c>
      <c r="C11" s="13">
        <v>38018</v>
      </c>
      <c r="D11" s="3">
        <f t="array" ref="D11">IF(C11="","",IFERROR(AVERAGE(_xlfn._xlws.FILTER($B$2:$B$6000,(IFERROR(VALUE(MID($A$2:$A$6000,4,2)),0)=MONTH(C11))*(IFERROR(VALUE(RIGHT($A$2:$A$6000,4)),0)=YEAR(C11)))),""))</f>
        <v>72.062954555555564</v>
      </c>
      <c r="E11" s="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91.820918663303715</v>
      </c>
      <c r="G11" s="51">
        <f t="shared" si="4"/>
        <v>95.765690558180026</v>
      </c>
      <c r="H11" s="51">
        <f t="shared" si="5"/>
        <v>118.06398087259693</v>
      </c>
      <c r="I11" s="51">
        <f t="shared" si="6"/>
        <v>140.36227118701385</v>
      </c>
      <c r="J11" s="51">
        <f t="shared" si="7"/>
        <v>73.467400243763123</v>
      </c>
      <c r="K11" s="51">
        <f t="shared" si="8"/>
        <v>51.16910992934622</v>
      </c>
      <c r="L11" s="51">
        <f t="array" ref="L11">IFERROR(_xlfn.STDEV.P(_xlfn._xlws.FILTER($E$2:$E$6000,(IFERROR(MONTH($C$2:$C$6000),0)=10)*ISNUMBER($D$2:$D$6000))),0)</f>
        <v>22.298290314416903</v>
      </c>
      <c r="M11" s="51" t="str">
        <f t="shared" ca="1" si="9"/>
        <v/>
      </c>
      <c r="N11" s="51" t="str">
        <f t="array" aca="1" ref="N11" ca="1">IFERROR(AVERAGE(_xlfn._xlws.FILTER($D$2:$D$6000,(IFERROR(MONTH($C$2:$C$6000),0)=10)*(IFERROR(YEAR($C$2:$C$6000),0)=YEAR(TODAY())))),"")</f>
        <v/>
      </c>
      <c r="O11" s="51">
        <f t="array" ref="O11">IFERROR(AVERAGE(_xlfn._xlws.FILTER($D$2:$D$6000,(IFERROR(MONTH($C$2:$C$6000),0)=10)*ISNUMBER($D$2:$D$6000))),"")</f>
        <v>126.90970495341888</v>
      </c>
      <c r="P11" s="51">
        <f t="array" ref="P11">IFERROR(_xlfn.STDEV.P(_xlfn._xlws.FILTER($D$2:$D$6000,(IFERROR(MONTH($C$2:$C$6000),0)=10)*ISNUMBER($D$2:$D$6000))),"")</f>
        <v>30.826896414961869</v>
      </c>
      <c r="Q11" s="51">
        <f t="shared" si="0"/>
        <v>157.73660136838075</v>
      </c>
      <c r="R11" s="51">
        <f t="shared" si="1"/>
        <v>188.56349778334263</v>
      </c>
      <c r="S11" s="51">
        <f t="shared" si="2"/>
        <v>96.082808538457016</v>
      </c>
      <c r="T11" s="51">
        <f t="shared" si="3"/>
        <v>65.255912123495136</v>
      </c>
      <c r="V11" s="20">
        <f>1</f>
        <v>1</v>
      </c>
    </row>
    <row r="12" spans="1:22" x14ac:dyDescent="0.25">
      <c r="A12" s="65" t="s">
        <v>22</v>
      </c>
      <c r="B12" s="8">
        <v>110.077574</v>
      </c>
      <c r="C12" s="13">
        <v>38047</v>
      </c>
      <c r="D12" s="3">
        <f t="array" ref="D12">IF(C12="","",IFERROR(AVERAGE(_xlfn._xlws.FILTER($B$2:$B$6000,(IFERROR(VALUE(MID($A$2:$A$6000,4,2)),0)=MONTH(C12))*(IFERROR(VALUE(RIGHT($A$2:$A$6000,4)),0)=YEAR(C12)))),""))</f>
        <v>84.759186217391303</v>
      </c>
      <c r="E12" s="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107.99815788339629</v>
      </c>
      <c r="G12" s="51">
        <f t="shared" si="4"/>
        <v>98.46103609358488</v>
      </c>
      <c r="H12" s="51">
        <f t="shared" si="5"/>
        <v>122.07119504034625</v>
      </c>
      <c r="I12" s="51">
        <f t="shared" si="6"/>
        <v>145.68135398710763</v>
      </c>
      <c r="J12" s="51">
        <f t="shared" si="7"/>
        <v>74.850877146823507</v>
      </c>
      <c r="K12" s="51">
        <f t="shared" si="8"/>
        <v>51.240718200062126</v>
      </c>
      <c r="L12" s="51">
        <f t="array" ref="L12">IFERROR(_xlfn.STDEV.P(_xlfn._xlws.FILTER($E$2:$E$6000,(IFERROR(MONTH($C$2:$C$6000),0)=11)*ISNUMBER($D$2:$D$6000))),0)</f>
        <v>23.610158946761377</v>
      </c>
      <c r="M12" s="51" t="str">
        <f t="shared" ca="1" si="9"/>
        <v/>
      </c>
      <c r="N12" s="51" t="str">
        <f t="array" aca="1" ref="N12" ca="1">IFERROR(AVERAGE(_xlfn._xlws.FILTER($D$2:$D$6000,(IFERROR(MONTH($C$2:$C$6000),0)=11)*(IFERROR(YEAR($C$2:$C$6000),0)=YEAR(TODAY())))),"")</f>
        <v/>
      </c>
      <c r="O12" s="51">
        <f t="array" ref="O12">IFERROR(AVERAGE(_xlfn._xlws.FILTER($D$2:$D$6000,(IFERROR(MONTH($C$2:$C$6000),0)=11)*ISNUMBER($D$2:$D$6000))),"")</f>
        <v>130.4816053349854</v>
      </c>
      <c r="P12" s="51">
        <f t="array" ref="P12">IFERROR(_xlfn.STDEV.P(_xlfn._xlws.FILTER($D$2:$D$6000,(IFERROR(MONTH($C$2:$C$6000),0)=11)*ISNUMBER($D$2:$D$6000))),"")</f>
        <v>31.949805052944996</v>
      </c>
      <c r="Q12" s="51">
        <f t="shared" si="0"/>
        <v>162.43141038793038</v>
      </c>
      <c r="R12" s="51">
        <f t="shared" si="1"/>
        <v>194.38121544087539</v>
      </c>
      <c r="S12" s="51">
        <f t="shared" si="2"/>
        <v>98.531800282040408</v>
      </c>
      <c r="T12" s="51">
        <f t="shared" si="3"/>
        <v>66.581995229095412</v>
      </c>
      <c r="V12" s="20">
        <f>1</f>
        <v>1</v>
      </c>
    </row>
    <row r="13" spans="1:22" x14ac:dyDescent="0.25">
      <c r="A13" s="65" t="s">
        <v>23</v>
      </c>
      <c r="B13" s="8">
        <v>109.746887</v>
      </c>
      <c r="C13" s="13">
        <v>38078</v>
      </c>
      <c r="D13" s="3">
        <f t="array" ref="D13">IF(C13="","",IFERROR(AVERAGE(_xlfn._xlws.FILTER($B$2:$B$6000,(IFERROR(VALUE(MID($A$2:$A$6000,4,2)),0)=MONTH(C13))*(IFERROR(VALUE(RIGHT($A$2:$A$6000,4)),0)=YEAR(C13)))),""))</f>
        <v>108.45902473480001</v>
      </c>
      <c r="E13" s="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138.19593367904122</v>
      </c>
      <c r="G13" s="56">
        <f t="shared" si="4"/>
        <v>99.803233401962743</v>
      </c>
      <c r="H13" s="56">
        <f t="shared" si="5"/>
        <v>125.12681950518827</v>
      </c>
      <c r="I13" s="56">
        <f t="shared" si="6"/>
        <v>150.4504056084138</v>
      </c>
      <c r="J13" s="56">
        <f t="shared" si="7"/>
        <v>74.47964729873722</v>
      </c>
      <c r="K13" s="56">
        <f t="shared" si="8"/>
        <v>49.156061195511697</v>
      </c>
      <c r="L13" s="56">
        <f t="array" ref="L13">IFERROR(_xlfn.STDEV.P(_xlfn._xlws.FILTER($E$2:$E$6000,(IFERROR(MONTH($C$2:$C$6000),0)=12)*ISNUMBER($D$2:$D$6000))),0)</f>
        <v>25.323586103225523</v>
      </c>
      <c r="M13" s="56" t="str">
        <f t="shared" ca="1" si="9"/>
        <v/>
      </c>
      <c r="N13" s="56" t="str">
        <f t="array" aca="1" ref="N13" ca="1">IFERROR(AVERAGE(_xlfn._xlws.FILTER($D$2:$D$6000,(IFERROR(MONTH($C$2:$C$6000),0)=12)*(IFERROR(YEAR($C$2:$C$6000),0)=YEAR(TODAY())))),"")</f>
        <v/>
      </c>
      <c r="O13" s="56">
        <f t="array" ref="O13">IFERROR(AVERAGE(_xlfn._xlws.FILTER($D$2:$D$6000,(IFERROR(MONTH($C$2:$C$6000),0)=12)*ISNUMBER($D$2:$D$6000))),"")</f>
        <v>132.26029938922002</v>
      </c>
      <c r="P13" s="56">
        <f t="array" ref="P13">IFERROR(_xlfn.STDEV.P(_xlfn._xlws.FILTER($D$2:$D$6000,(IFERROR(MONTH($C$2:$C$6000),0)=12)*ISNUMBER($D$2:$D$6000))),"")</f>
        <v>30.507672479957527</v>
      </c>
      <c r="Q13" s="56">
        <f t="shared" si="0"/>
        <v>162.76797186917756</v>
      </c>
      <c r="R13" s="56">
        <f t="shared" si="1"/>
        <v>193.27564434913506</v>
      </c>
      <c r="S13" s="56">
        <f t="shared" si="2"/>
        <v>101.75262690926249</v>
      </c>
      <c r="T13" s="56">
        <f t="shared" si="3"/>
        <v>71.244954429304968</v>
      </c>
      <c r="V13" s="20">
        <f>1</f>
        <v>1</v>
      </c>
    </row>
    <row r="14" spans="1:22" x14ac:dyDescent="0.25">
      <c r="A14" s="65" t="s">
        <v>24</v>
      </c>
      <c r="B14" s="8">
        <v>109.250856</v>
      </c>
      <c r="C14" s="13">
        <v>38108</v>
      </c>
      <c r="D14" s="3">
        <f t="array" ref="D14">IF(C14="","",IFERROR(AVERAGE(_xlfn._xlws.FILTER($B$2:$B$6000,(IFERROR(VALUE(MID($A$2:$A$6000,4,2)),0)=MONTH(C14))*(IFERROR(VALUE(RIGHT($A$2:$A$6000,4)),0)=YEAR(C14)))),""))</f>
        <v>85.734480603566652</v>
      </c>
      <c r="E14" s="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109.24085500923707</v>
      </c>
      <c r="F14" s="20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V14" s="20">
        <f>1</f>
        <v>1</v>
      </c>
    </row>
    <row r="15" spans="1:22" x14ac:dyDescent="0.25">
      <c r="A15" s="65" t="s">
        <v>25</v>
      </c>
      <c r="B15" s="8">
        <v>109.168184</v>
      </c>
      <c r="C15" s="13">
        <v>38139</v>
      </c>
      <c r="D15" s="3">
        <f t="array" ref="D15">IF(C15="","",IFERROR(AVERAGE(_xlfn._xlws.FILTER($B$2:$B$6000,(IFERROR(VALUE(MID($A$2:$A$6000,4,2)),0)=MONTH(C15))*(IFERROR(VALUE(RIGHT($A$2:$A$6000,4)),0)=YEAR(C15)))),""))</f>
        <v>100.20620507709998</v>
      </c>
      <c r="E15" s="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  <c r="F15" s="20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V15" s="20">
        <f>1</f>
        <v>1</v>
      </c>
    </row>
    <row r="16" spans="1:22" x14ac:dyDescent="0.25">
      <c r="A16" s="65" t="s">
        <v>26</v>
      </c>
      <c r="B16" s="8">
        <v>108.30013</v>
      </c>
      <c r="C16" s="13">
        <v>38169</v>
      </c>
      <c r="D16" s="3">
        <f t="array" ref="D16">IF(C16="","",IFERROR(AVERAGE(_xlfn._xlws.FILTER($B$2:$B$6000,(IFERROR(VALUE(MID($A$2:$A$6000,4,2)),0)=MONTH(C16))*(IFERROR(VALUE(RIGHT($A$2:$A$6000,4)),0)=YEAR(C16)))),""))</f>
        <v>103.66481771091429</v>
      </c>
      <c r="E16" s="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  <c r="F16" s="20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V16" s="20">
        <f>1</f>
        <v>1</v>
      </c>
    </row>
    <row r="17" spans="1:22" x14ac:dyDescent="0.25">
      <c r="A17" s="65" t="s">
        <v>27</v>
      </c>
      <c r="B17" s="8">
        <v>107.22539500000001</v>
      </c>
      <c r="C17" s="13">
        <v>38200</v>
      </c>
      <c r="D17" s="3">
        <f t="array" ref="D17">IF(C17="","",IFERROR(AVERAGE(_xlfn._xlws.FILTER($B$2:$B$6000,(IFERROR(VALUE(MID($A$2:$A$6000,4,2)),0)=MONTH(C17))*(IFERROR(VALUE(RIGHT($A$2:$A$6000,4)),0)=YEAR(C17)))),""))</f>
        <v>110.3481064174091</v>
      </c>
      <c r="E17" s="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  <c r="F17" s="20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V17" s="20">
        <f>1</f>
        <v>1</v>
      </c>
    </row>
    <row r="18" spans="1:22" x14ac:dyDescent="0.25">
      <c r="A18" s="65" t="s">
        <v>28</v>
      </c>
      <c r="B18" s="8">
        <v>106.274669</v>
      </c>
      <c r="C18" s="13">
        <v>38231</v>
      </c>
      <c r="D18" s="3">
        <f t="array" ref="D18">IF(C18="","",IFERROR(AVERAGE(_xlfn._xlws.FILTER($B$2:$B$6000,(IFERROR(VALUE(MID($A$2:$A$6000,4,2)),0)=MONTH(C18))*(IFERROR(VALUE(RIGHT($A$2:$A$6000,4)),0)=YEAR(C18)))),""))</f>
        <v>104.92952459428572</v>
      </c>
      <c r="E18" s="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  <c r="F18" s="20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V18" s="20">
        <f>1</f>
        <v>1</v>
      </c>
    </row>
    <row r="19" spans="1:22" x14ac:dyDescent="0.25">
      <c r="A19" s="65" t="s">
        <v>29</v>
      </c>
      <c r="B19" s="8">
        <v>105.98531800000001</v>
      </c>
      <c r="C19" s="13">
        <v>38261</v>
      </c>
      <c r="D19" s="3">
        <f t="array" ref="D19">IF(C19="","",IFERROR(AVERAGE(_xlfn._xlws.FILTER($B$2:$B$6000,(IFERROR(VALUE(MID($A$2:$A$6000,4,2)),0)=MONTH(C19))*(IFERROR(VALUE(RIGHT($A$2:$A$6000,4)),0)=YEAR(C19)))),""))</f>
        <v>100.49013504643497</v>
      </c>
      <c r="E19" s="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$6000,4,2)),0)=2)*ISNUMBER($B$2:$B$6000)*$B$2:$B$6000)/SUMPRODUCT((IFERROR(VALUE(MID($A$2:$A$6000,4,2)),0)=2)*ISNUMBER($B$2:$B$6000)))/(SUMPRODUCT((IFERROR(VALUE(MID($A$2:$A$6000,4,2)),0)=1)*ISNUMBER($B$2:$B$6000)*$B$2:$B$6000)/SUMPRODUCT((IFERROR(VALUE(MID($A$2:$A$6000,4,2)),0)=1)*ISNUMBER($B$2:$B$6000))),1)</f>
        <v>1</v>
      </c>
    </row>
    <row r="20" spans="1:22" x14ac:dyDescent="0.25">
      <c r="A20" s="65" t="s">
        <v>30</v>
      </c>
      <c r="B20" s="8">
        <v>105.737302</v>
      </c>
      <c r="C20" s="13">
        <v>38292</v>
      </c>
      <c r="D20" s="3">
        <f t="array" ref="D20">IF(C20="","",IFERROR(AVERAGE(_xlfn._xlws.FILTER($B$2:$B$6000,(IFERROR(VALUE(MID($A$2:$A$6000,4,2)),0)=MONTH(C20))*(IFERROR(VALUE(RIGHT($A$2:$A$6000,4)),0)=YEAR(C20)))),""))</f>
        <v>107.91889009934998</v>
      </c>
      <c r="E20" s="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$6000,4,2)),0)=3)*ISNUMBER($B$2:$B$6000)*$B$2:$B$6000)/SUMPRODUCT((IFERROR(VALUE(MID($A$2:$A$6000,4,2)),0)=3)*ISNUMBER($B$2:$B$6000)))/(SUMPRODUCT((IFERROR(VALUE(MID($A$2:$A$6000,4,2)),0)=1)*ISNUMBER($B$2:$B$6000)*$B$2:$B$6000)/SUMPRODUCT((IFERROR(VALUE(MID($A$2:$A$6000,4,2)),0)=1)*ISNUMBER($B$2:$B$6000))),1)</f>
        <v>1</v>
      </c>
    </row>
    <row r="21" spans="1:22" x14ac:dyDescent="0.25">
      <c r="A21" s="65" t="s">
        <v>31</v>
      </c>
      <c r="B21" s="8">
        <v>103.133139</v>
      </c>
      <c r="C21" s="13">
        <v>38322</v>
      </c>
      <c r="D21" s="3">
        <f t="array" ref="D21">IF(C21="","",IFERROR(AVERAGE(_xlfn._xlws.FILTER($B$2:$B$6000,(IFERROR(VALUE(MID($A$2:$A$6000,4,2)),0)=MONTH(C21))*(IFERROR(VALUE(RIGHT($A$2:$A$6000,4)),0)=YEAR(C21)))),""))</f>
        <v>112.59262355325716</v>
      </c>
      <c r="E21" s="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$6000,4,2)),0)=4)*ISNUMBER($B$2:$B$6000)*$B$2:$B$6000)/SUMPRODUCT((IFERROR(VALUE(MID($A$2:$A$6000,4,2)),0)=4)*ISNUMBER($B$2:$B$6000)))/(SUMPRODUCT((IFERROR(VALUE(MID($A$2:$A$6000,4,2)),0)=1)*ISNUMBER($B$2:$B$6000)*$B$2:$B$6000)/SUMPRODUCT((IFERROR(VALUE(MID($A$2:$A$6000,4,2)),0)=1)*ISNUMBER($B$2:$B$6000))),1)</f>
        <v>1</v>
      </c>
    </row>
    <row r="22" spans="1:22" x14ac:dyDescent="0.25">
      <c r="A22" s="65" t="s">
        <v>32</v>
      </c>
      <c r="B22" s="8">
        <v>100.98367</v>
      </c>
      <c r="C22" s="13">
        <v>38353</v>
      </c>
      <c r="D22" s="3">
        <f t="array" ref="D22">IF(C22="","",IFERROR(AVERAGE(_xlfn._xlws.FILTER($B$2:$B$6000,(IFERROR(VALUE(MID($A$2:$A$6000,4,2)),0)=MONTH(C22))*(IFERROR(VALUE(RIGHT($A$2:$A$6000,4)),0)=YEAR(C22)))),""))</f>
        <v>104.89955517297142</v>
      </c>
      <c r="E22" s="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$6000,4,2)),0)=5)*ISNUMBER($B$2:$B$6000)*$B$2:$B$6000)/SUMPRODUCT((IFERROR(VALUE(MID($A$2:$A$6000,4,2)),0)=5)*ISNUMBER($B$2:$B$6000)))/(SUMPRODUCT((IFERROR(VALUE(MID($A$2:$A$6000,4,2)),0)=1)*ISNUMBER($B$2:$B$6000)*$B$2:$B$6000)/SUMPRODUCT((IFERROR(VALUE(MID($A$2:$A$6000,4,2)),0)=1)*ISNUMBER($B$2:$B$6000))),1)</f>
        <v>1</v>
      </c>
    </row>
    <row r="23" spans="1:22" x14ac:dyDescent="0.25">
      <c r="A23" s="65" t="s">
        <v>33</v>
      </c>
      <c r="B23" s="8">
        <v>99.536912999999998</v>
      </c>
      <c r="C23" s="13">
        <v>38384</v>
      </c>
      <c r="D23" s="3">
        <f t="array" ref="D23">IF(C23="","",IFERROR(AVERAGE(_xlfn._xlws.FILTER($B$2:$B$6000,(IFERROR(VALUE(MID($A$2:$A$6000,4,2)),0)=MONTH(C23))*(IFERROR(VALUE(RIGHT($A$2:$A$6000,4)),0)=YEAR(C23)))),""))</f>
        <v>102.38031486344445</v>
      </c>
      <c r="E23" s="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$6000,4,2)),0)=6)*ISNUMBER($B$2:$B$6000)*$B$2:$B$6000)/SUMPRODUCT((IFERROR(VALUE(MID($A$2:$A$6000,4,2)),0)=6)*ISNUMBER($B$2:$B$6000)))/(SUMPRODUCT((IFERROR(VALUE(MID($A$2:$A$6000,4,2)),0)=1)*ISNUMBER($B$2:$B$6000)*$B$2:$B$6000)/SUMPRODUCT((IFERROR(VALUE(MID($A$2:$A$6000,4,2)),0)=1)*ISNUMBER($B$2:$B$6000))),1)</f>
        <v>1</v>
      </c>
    </row>
    <row r="24" spans="1:22" x14ac:dyDescent="0.25">
      <c r="A24" s="65" t="s">
        <v>34</v>
      </c>
      <c r="B24" s="8">
        <v>98.048820000000006</v>
      </c>
      <c r="C24" s="13">
        <v>38412</v>
      </c>
      <c r="D24" s="3">
        <f t="array" ref="D24">IF(C24="","",IFERROR(AVERAGE(_xlfn._xlws.FILTER($B$2:$B$6000,(IFERROR(VALUE(MID($A$2:$A$6000,4,2)),0)=MONTH(C24))*(IFERROR(VALUE(RIGHT($A$2:$A$6000,4)),0)=YEAR(C24)))),""))</f>
        <v>117.27519113543185</v>
      </c>
      <c r="E24" s="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V24" s="1">
        <f>IFERROR((SUMPRODUCT((IFERROR(VALUE(MID($A$2:$A$6000,4,2)),0)=7)*ISNUMBER($B$2:$B$6000)*$B$2:$B$6000)/SUMPRODUCT((IFERROR(VALUE(MID($A$2:$A$6000,4,2)),0)=7)*ISNUMBER($B$2:$B$6000)))/(SUMPRODUCT((IFERROR(VALUE(MID($A$2:$A$6000,4,2)),0)=1)*ISNUMBER($B$2:$B$6000)*$B$2:$B$6000)/SUMPRODUCT((IFERROR(VALUE(MID($A$2:$A$6000,4,2)),0)=1)*ISNUMBER($B$2:$B$6000))),1)</f>
        <v>1</v>
      </c>
    </row>
    <row r="25" spans="1:22" x14ac:dyDescent="0.25">
      <c r="A25" s="65" t="s">
        <v>35</v>
      </c>
      <c r="B25" s="8">
        <v>96.230039000000005</v>
      </c>
      <c r="C25" s="13">
        <v>38443</v>
      </c>
      <c r="D25" s="3">
        <f t="array" ref="D25">IF(C25="","",IFERROR(AVERAGE(_xlfn._xlws.FILTER($B$2:$B$6000,(IFERROR(VALUE(MID($A$2:$A$6000,4,2)),0)=MONTH(C25))*(IFERROR(VALUE(RIGHT($A$2:$A$6000,4)),0)=YEAR(C25)))),""))</f>
        <v>117.633731892325</v>
      </c>
      <c r="E25" s="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V25" s="1">
        <f>IFERROR((SUMPRODUCT((IFERROR(VALUE(MID($A$2:$A$6000,4,2)),0)=8)*ISNUMBER($B$2:$B$6000)*$B$2:$B$6000)/SUMPRODUCT((IFERROR(VALUE(MID($A$2:$A$6000,4,2)),0)=8)*ISNUMBER($B$2:$B$6000)))/(SUMPRODUCT((IFERROR(VALUE(MID($A$2:$A$6000,4,2)),0)=1)*ISNUMBER($B$2:$B$6000)*$B$2:$B$6000)/SUMPRODUCT((IFERROR(VALUE(MID($A$2:$A$6000,4,2)),0)=1)*ISNUMBER($B$2:$B$6000))),1)</f>
        <v>1</v>
      </c>
    </row>
    <row r="26" spans="1:22" x14ac:dyDescent="0.25">
      <c r="A26" s="65" t="s">
        <v>36</v>
      </c>
      <c r="B26" s="8">
        <v>95.940686999999997</v>
      </c>
      <c r="C26" s="13">
        <v>38473</v>
      </c>
      <c r="D26" s="3">
        <f t="array" ref="D26">IF(C26="","",IFERROR(AVERAGE(_xlfn._xlws.FILTER($B$2:$B$6000,(IFERROR(VALUE(MID($A$2:$A$6000,4,2)),0)=MONTH(C26))*(IFERROR(VALUE(RIGHT($A$2:$A$6000,4)),0)=YEAR(C26)))),""))</f>
        <v>91.983264261542871</v>
      </c>
      <c r="E26" s="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V26" s="1">
        <f>IFERROR((SUMPRODUCT((IFERROR(VALUE(MID($A$2:$A$6000,4,2)),0)=9)*ISNUMBER($B$2:$B$6000)*$B$2:$B$6000)/SUMPRODUCT((IFERROR(VALUE(MID($A$2:$A$6000,4,2)),0)=9)*ISNUMBER($B$2:$B$6000)))/(SUMPRODUCT((IFERROR(VALUE(MID($A$2:$A$6000,4,2)),0)=1)*ISNUMBER($B$2:$B$6000)*$B$2:$B$6000)/SUMPRODUCT((IFERROR(VALUE(MID($A$2:$A$6000,4,2)),0)=1)*ISNUMBER($B$2:$B$6000))),1)</f>
        <v>1</v>
      </c>
    </row>
    <row r="27" spans="1:22" x14ac:dyDescent="0.25">
      <c r="A27" s="65" t="s">
        <v>37</v>
      </c>
      <c r="B27" s="8">
        <v>96.106031000000002</v>
      </c>
      <c r="C27" s="13">
        <v>38504</v>
      </c>
      <c r="D27" s="3">
        <f t="array" ref="D27">IF(C27="","",IFERROR(AVERAGE(_xlfn._xlws.FILTER($B$2:$B$6000,(IFERROR(VALUE(MID($A$2:$A$6000,4,2)),0)=MONTH(C27))*(IFERROR(VALUE(RIGHT($A$2:$A$6000,4)),0)=YEAR(C27)))),""))</f>
        <v>92.005537060590925</v>
      </c>
      <c r="E27" s="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V27" s="1">
        <f>IFERROR((SUMPRODUCT((IFERROR(VALUE(MID($A$2:$A$6000,4,2)),0)=10)*ISNUMBER($B$2:$B$6000)*$B$2:$B$6000)/SUMPRODUCT((IFERROR(VALUE(MID($A$2:$A$6000,4,2)),0)=10)*ISNUMBER($B$2:$B$6000)))/(SUMPRODUCT((IFERROR(VALUE(MID($A$2:$A$6000,4,2)),0)=1)*ISNUMBER($B$2:$B$6000)*$B$2:$B$6000)/SUMPRODUCT((IFERROR(VALUE(MID($A$2:$A$6000,4,2)),0)=1)*ISNUMBER($B$2:$B$6000))),1)</f>
        <v>1</v>
      </c>
    </row>
    <row r="28" spans="1:22" x14ac:dyDescent="0.25">
      <c r="A28" s="65" t="s">
        <v>38</v>
      </c>
      <c r="B28" s="8">
        <v>96.354046999999994</v>
      </c>
      <c r="C28" s="13">
        <v>38534</v>
      </c>
      <c r="D28" s="3">
        <f t="array" ref="D28">IF(C28="","",IFERROR(AVERAGE(_xlfn._xlws.FILTER($B$2:$B$6000,(IFERROR(VALUE(MID($A$2:$A$6000,4,2)),0)=MONTH(C28))*(IFERROR(VALUE(RIGHT($A$2:$A$6000,4)),0)=YEAR(C28)))),""))</f>
        <v>103.11843038560002</v>
      </c>
      <c r="E28" s="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V28" s="1">
        <f>IFERROR((SUMPRODUCT((IFERROR(VALUE(MID($A$2:$A$6000,4,2)),0)=11)*ISNUMBER($B$2:$B$6000)*$B$2:$B$6000)/SUMPRODUCT((IFERROR(VALUE(MID($A$2:$A$6000,4,2)),0)=11)*ISNUMBER($B$2:$B$6000)))/(SUMPRODUCT((IFERROR(VALUE(MID($A$2:$A$6000,4,2)),0)=1)*ISNUMBER($B$2:$B$6000)*$B$2:$B$6000)/SUMPRODUCT((IFERROR(VALUE(MID($A$2:$A$6000,4,2)),0)=1)*ISNUMBER($B$2:$B$6000))),1)</f>
        <v>1</v>
      </c>
    </row>
    <row r="29" spans="1:22" x14ac:dyDescent="0.25">
      <c r="A29" s="65" t="s">
        <v>39</v>
      </c>
      <c r="B29" s="8">
        <v>95.568663999999998</v>
      </c>
      <c r="C29" s="13">
        <v>38565</v>
      </c>
      <c r="D29" s="3">
        <f t="array" ref="D29">IF(C29="","",IFERROR(AVERAGE(_xlfn._xlws.FILTER($B$2:$B$6000,(IFERROR(VALUE(MID($A$2:$A$6000,4,2)),0)=MONTH(C29))*(IFERROR(VALUE(RIGHT($A$2:$A$6000,4)),0)=YEAR(C29)))),""))</f>
        <v>108.50902534970434</v>
      </c>
      <c r="E29" s="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V29" s="1">
        <f>IFERROR((SUMPRODUCT((IFERROR(VALUE(MID($A$2:$A$6000,4,2)),0)=12)*ISNUMBER($B$2:$B$6000)*$B$2:$B$6000)/SUMPRODUCT((IFERROR(VALUE(MID($A$2:$A$6000,4,2)),0)=12)*ISNUMBER($B$2:$B$6000)))/(SUMPRODUCT((IFERROR(VALUE(MID($A$2:$A$6000,4,2)),0)=1)*ISNUMBER($B$2:$B$6000)*$B$2:$B$6000)/SUMPRODUCT((IFERROR(VALUE(MID($A$2:$A$6000,4,2)),0)=1)*ISNUMBER($B$2:$B$6000))),1)</f>
        <v>1</v>
      </c>
    </row>
    <row r="30" spans="1:22" x14ac:dyDescent="0.25">
      <c r="A30" s="65" t="s">
        <v>40</v>
      </c>
      <c r="B30" s="8">
        <v>96.386848000000001</v>
      </c>
      <c r="C30" s="13">
        <v>38596</v>
      </c>
      <c r="D30" s="3">
        <f t="array" ref="D30">IF(C30="","",IFERROR(AVERAGE(_xlfn._xlws.FILTER($B$2:$B$6000,(IFERROR(VALUE(MID($A$2:$A$6000,4,2)),0)=MONTH(C30))*(IFERROR(VALUE(RIGHT($A$2:$A$6000,4)),0)=YEAR(C30)))),""))</f>
        <v>113.66808782093334</v>
      </c>
      <c r="E30" s="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31" spans="1:22" x14ac:dyDescent="0.25">
      <c r="A31" s="65" t="s">
        <v>41</v>
      </c>
      <c r="B31" s="8">
        <v>96.096276000000003</v>
      </c>
      <c r="C31" s="13">
        <v>38626</v>
      </c>
      <c r="D31" s="3">
        <f t="array" ref="D31">IF(C31="","",IFERROR(AVERAGE(_xlfn._xlws.FILTER($B$2:$B$6000,(IFERROR(VALUE(MID($A$2:$A$6000,4,2)),0)=MONTH(C31))*(IFERROR(VALUE(RIGHT($A$2:$A$6000,4)),0)=YEAR(C31)))),""))</f>
        <v>119.72349465118</v>
      </c>
      <c r="E31" s="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32" spans="1:22" x14ac:dyDescent="0.25">
      <c r="A32" s="65" t="s">
        <v>42</v>
      </c>
      <c r="B32" s="8">
        <v>95.764194000000003</v>
      </c>
      <c r="C32" s="13">
        <v>38657</v>
      </c>
      <c r="D32" s="3">
        <f t="array" ref="D32">IF(C32="","",IFERROR(AVERAGE(_xlfn._xlws.FILTER($B$2:$B$6000,(IFERROR(VALUE(MID($A$2:$A$6000,4,2)),0)=MONTH(C32))*(IFERROR(VALUE(RIGHT($A$2:$A$6000,4)),0)=YEAR(C32)))),""))</f>
        <v>121.32237684352499</v>
      </c>
      <c r="E32" s="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33" spans="1:5" x14ac:dyDescent="0.25">
      <c r="A33" s="65" t="s">
        <v>43</v>
      </c>
      <c r="B33" s="8">
        <v>95.681173000000001</v>
      </c>
      <c r="C33" s="13">
        <v>38687</v>
      </c>
      <c r="D33" s="3">
        <f t="array" ref="D33">IF(C33="","",IFERROR(AVERAGE(_xlfn._xlws.FILTER($B$2:$B$6000,(IFERROR(VALUE(MID($A$2:$A$6000,4,2)),0)=MONTH(C33))*(IFERROR(VALUE(RIGHT($A$2:$A$6000,4)),0)=YEAR(C33)))),""))</f>
        <v>138.59215963575713</v>
      </c>
      <c r="E33" s="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34" spans="1:5" x14ac:dyDescent="0.25">
      <c r="A34" s="65" t="s">
        <v>44</v>
      </c>
      <c r="B34" s="8">
        <v>95.473622000000006</v>
      </c>
      <c r="C34" s="13">
        <v>38718</v>
      </c>
      <c r="D34" s="3">
        <f t="array" ref="D34">IF(C34="","",IFERROR(AVERAGE(_xlfn._xlws.FILTER($B$2:$B$6000,(IFERROR(VALUE(MID($A$2:$A$6000,4,2)),0)=MONTH(C34))*(IFERROR(VALUE(RIGHT($A$2:$A$6000,4)),0)=YEAR(C34)))),""))</f>
        <v>167.67455169813641</v>
      </c>
      <c r="E34" s="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5" spans="1:5" x14ac:dyDescent="0.25">
      <c r="A35" s="65" t="s">
        <v>45</v>
      </c>
      <c r="B35" s="8">
        <v>95.764194000000003</v>
      </c>
      <c r="C35" s="13">
        <v>38749</v>
      </c>
      <c r="D35" s="3">
        <f t="array" ref="D35">IF(C35="","",IFERROR(AVERAGE(_xlfn._xlws.FILTER($B$2:$B$6000,(IFERROR(VALUE(MID($A$2:$A$6000,4,2)),0)=MONTH(C35))*(IFERROR(VALUE(RIGHT($A$2:$A$6000,4)),0)=YEAR(C35)))),""))</f>
        <v>180.7800239952667</v>
      </c>
      <c r="E35" s="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36" spans="1:5" x14ac:dyDescent="0.25">
      <c r="A36" s="65" t="s">
        <v>46</v>
      </c>
      <c r="B36" s="8">
        <v>95.930234999999996</v>
      </c>
      <c r="C36" s="13">
        <v>38777</v>
      </c>
      <c r="D36" s="3">
        <f t="array" ref="D36">IF(C36="","",IFERROR(AVERAGE(_xlfn._xlws.FILTER($B$2:$B$6000,(IFERROR(VALUE(MID($A$2:$A$6000,4,2)),0)=MONTH(C36))*(IFERROR(VALUE(RIGHT($A$2:$A$6000,4)),0)=YEAR(C36)))),""))</f>
        <v>181.80803695199998</v>
      </c>
      <c r="E36" s="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37" spans="1:5" x14ac:dyDescent="0.25">
      <c r="A37" s="65" t="s">
        <v>47</v>
      </c>
      <c r="B37" s="8">
        <v>95.847213999999994</v>
      </c>
      <c r="C37" s="13">
        <v>38808</v>
      </c>
      <c r="D37" s="3">
        <f t="array" ref="D37">IF(C37="","",IFERROR(AVERAGE(_xlfn._xlws.FILTER($B$2:$B$6000,(IFERROR(VALUE(MID($A$2:$A$6000,4,2)),0)=MONTH(C37))*(IFERROR(VALUE(RIGHT($A$2:$A$6000,4)),0)=YEAR(C37)))),""))</f>
        <v>178.65844249063332</v>
      </c>
      <c r="E37" s="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38" spans="1:5" x14ac:dyDescent="0.25">
      <c r="A38" s="65" t="s">
        <v>48</v>
      </c>
      <c r="B38" s="8">
        <v>95.847213999999994</v>
      </c>
      <c r="C38" s="13">
        <v>38838</v>
      </c>
      <c r="D38" s="3">
        <f t="array" ref="D38">IF(C38="","",IFERROR(AVERAGE(_xlfn._xlws.FILTER($B$2:$B$6000,(IFERROR(VALUE(MID($A$2:$A$6000,4,2)),0)=MONTH(C38))*(IFERROR(VALUE(RIGHT($A$2:$A$6000,4)),0)=YEAR(C38)))),""))</f>
        <v>170.7709233496</v>
      </c>
      <c r="E38" s="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39" spans="1:5" x14ac:dyDescent="0.25">
      <c r="A39" s="65" t="s">
        <v>49</v>
      </c>
      <c r="B39" s="8">
        <v>95.805704000000006</v>
      </c>
      <c r="C39" s="13">
        <v>38869</v>
      </c>
      <c r="D39" s="3">
        <f t="array" ref="D39">IF(C39="","",IFERROR(AVERAGE(_xlfn._xlws.FILTER($B$2:$B$6000,(IFERROR(VALUE(MID($A$2:$A$6000,4,2)),0)=MONTH(C39))*(IFERROR(VALUE(RIGHT($A$2:$A$6000,4)),0)=YEAR(C39)))),""))</f>
        <v>173.53371988642854</v>
      </c>
      <c r="E39" s="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40" spans="1:5" x14ac:dyDescent="0.25">
      <c r="A40" s="65" t="s">
        <v>50</v>
      </c>
      <c r="B40" s="8">
        <v>95.888724999999994</v>
      </c>
      <c r="C40" s="13">
        <v>38899</v>
      </c>
      <c r="D40" s="3">
        <f t="array" ref="D40">IF(C40="","",IFERROR(AVERAGE(_xlfn._xlws.FILTER($B$2:$B$6000,(IFERROR(VALUE(MID($A$2:$A$6000,4,2)),0)=MONTH(C40))*(IFERROR(VALUE(RIGHT($A$2:$A$6000,4)),0)=YEAR(C40)))),""))</f>
        <v>175.08184554638095</v>
      </c>
      <c r="E40" s="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41" spans="1:5" x14ac:dyDescent="0.25">
      <c r="A41" s="65" t="s">
        <v>51</v>
      </c>
      <c r="B41" s="8">
        <v>96.096276000000003</v>
      </c>
      <c r="C41" s="13">
        <v>38930</v>
      </c>
      <c r="D41" s="3">
        <f t="array" ref="D41">IF(C41="","",IFERROR(AVERAGE(_xlfn._xlws.FILTER($B$2:$B$6000,(IFERROR(VALUE(MID($A$2:$A$6000,4,2)),0)=MONTH(C41))*(IFERROR(VALUE(RIGHT($A$2:$A$6000,4)),0)=YEAR(C41)))),""))</f>
        <v>153.08139897413039</v>
      </c>
      <c r="E41" s="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42" spans="1:5" x14ac:dyDescent="0.25">
      <c r="A42" s="65" t="s">
        <v>52</v>
      </c>
      <c r="B42" s="8">
        <v>97.051012</v>
      </c>
      <c r="C42" s="13">
        <v>38961</v>
      </c>
      <c r="D42" s="3">
        <f t="array" ref="D42">IF(C42="","",IFERROR(AVERAGE(_xlfn._xlws.FILTER($B$2:$B$6000,(IFERROR(VALUE(MID($A$2:$A$6000,4,2)),0)=MONTH(C42))*(IFERROR(VALUE(RIGHT($A$2:$A$6000,4)),0)=YEAR(C42)))),""))</f>
        <v>131.492128503065</v>
      </c>
      <c r="E42" s="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43" spans="1:5" x14ac:dyDescent="0.25">
      <c r="A43" s="65" t="s">
        <v>53</v>
      </c>
      <c r="B43" s="8">
        <v>98.254810000000006</v>
      </c>
      <c r="C43" s="13">
        <v>38991</v>
      </c>
      <c r="D43" s="3">
        <f t="array" ref="D43">IF(C43="","",IFERROR(AVERAGE(_xlfn._xlws.FILTER($B$2:$B$6000,(IFERROR(VALUE(MID($A$2:$A$6000,4,2)),0)=MONTH(C43))*(IFERROR(VALUE(RIGHT($A$2:$A$6000,4)),0)=YEAR(C43)))),""))</f>
        <v>128.58211028451905</v>
      </c>
      <c r="E43" s="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44" spans="1:5" x14ac:dyDescent="0.25">
      <c r="A44" s="65" t="s">
        <v>54</v>
      </c>
      <c r="B44" s="8">
        <v>98.877464000000003</v>
      </c>
      <c r="C44" s="13">
        <v>39022</v>
      </c>
      <c r="D44" s="3">
        <f t="array" ref="D44">IF(C44="","",IFERROR(AVERAGE(_xlfn._xlws.FILTER($B$2:$B$6000,(IFERROR(VALUE(MID($A$2:$A$6000,4,2)),0)=MONTH(C44))*(IFERROR(VALUE(RIGHT($A$2:$A$6000,4)),0)=YEAR(C44)))),""))</f>
        <v>124.72044146142996</v>
      </c>
      <c r="E44" s="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45" spans="1:5" x14ac:dyDescent="0.25">
      <c r="A45" s="65" t="s">
        <v>55</v>
      </c>
      <c r="B45" s="8">
        <v>99.873711</v>
      </c>
      <c r="C45" s="13">
        <v>39052</v>
      </c>
      <c r="D45" s="3">
        <f t="array" ref="D45">IF(C45="","",IFERROR(AVERAGE(_xlfn._xlws.FILTER($B$2:$B$6000,(IFERROR(VALUE(MID($A$2:$A$6000,4,2)),0)=MONTH(C45))*(IFERROR(VALUE(RIGHT($A$2:$A$6000,4)),0)=YEAR(C45)))),""))</f>
        <v>125.37264375879998</v>
      </c>
      <c r="E45" s="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46" spans="1:5" x14ac:dyDescent="0.25">
      <c r="A46" s="65" t="s">
        <v>56</v>
      </c>
      <c r="B46" s="8">
        <v>101.78318299999999</v>
      </c>
      <c r="C46" s="13">
        <v>39083</v>
      </c>
      <c r="D46" s="3">
        <f t="array" ref="D46">IF(C46="","",IFERROR(AVERAGE(_xlfn._xlws.FILTER($B$2:$B$6000,(IFERROR(VALUE(MID($A$2:$A$6000,4,2)),0)=MONTH(C46))*(IFERROR(VALUE(RIGHT($A$2:$A$6000,4)),0)=YEAR(C46)))),""))</f>
        <v>124.76691239936363</v>
      </c>
      <c r="E46" s="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" spans="1:5" x14ac:dyDescent="0.25">
      <c r="A47" s="65" t="s">
        <v>57</v>
      </c>
      <c r="B47" s="8">
        <v>103.194532</v>
      </c>
      <c r="C47" s="13">
        <v>39114</v>
      </c>
      <c r="D47" s="3">
        <f t="array" ref="D47">IF(C47="","",IFERROR(AVERAGE(_xlfn._xlws.FILTER($B$2:$B$6000,(IFERROR(VALUE(MID($A$2:$A$6000,4,2)),0)=MONTH(C47))*(IFERROR(VALUE(RIGHT($A$2:$A$6000,4)),0)=YEAR(C47)))),""))</f>
        <v>118.26261639681667</v>
      </c>
      <c r="E47" s="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48" spans="1:5" x14ac:dyDescent="0.25">
      <c r="A48" s="65" t="s">
        <v>58</v>
      </c>
      <c r="B48" s="8">
        <v>105.477597</v>
      </c>
      <c r="C48" s="13">
        <v>39142</v>
      </c>
      <c r="D48" s="3">
        <f t="array" ref="D48">IF(C48="","",IFERROR(AVERAGE(_xlfn._xlws.FILTER($B$2:$B$6000,(IFERROR(VALUE(MID($A$2:$A$6000,4,2)),0)=MONTH(C48))*(IFERROR(VALUE(RIGHT($A$2:$A$6000,4)),0)=YEAR(C48)))),""))</f>
        <v>116.97297972512727</v>
      </c>
      <c r="E48" s="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49" spans="1:5" x14ac:dyDescent="0.25">
      <c r="A49" s="65" t="s">
        <v>59</v>
      </c>
      <c r="B49" s="8">
        <v>107.096498</v>
      </c>
      <c r="C49" s="13">
        <v>39173</v>
      </c>
      <c r="D49" s="3">
        <f t="array" ref="D49">IF(C49="","",IFERROR(AVERAGE(_xlfn._xlws.FILTER($B$2:$B$6000,(IFERROR(VALUE(MID($A$2:$A$6000,4,2)),0)=MONTH(C49))*(IFERROR(VALUE(RIGHT($A$2:$A$6000,4)),0)=YEAR(C49)))),""))</f>
        <v>114.117241484385</v>
      </c>
      <c r="E49" s="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50" spans="1:5" x14ac:dyDescent="0.25">
      <c r="A50" s="65" t="s">
        <v>60</v>
      </c>
      <c r="B50" s="8">
        <v>109.960706</v>
      </c>
      <c r="C50" s="13">
        <v>39203</v>
      </c>
      <c r="D50" s="3">
        <f t="array" ref="D50">IF(C50="","",IFERROR(AVERAGE(_xlfn._xlws.FILTER($B$2:$B$6000,(IFERROR(VALUE(MID($A$2:$A$6000,4,2)),0)=MONTH(C50))*(IFERROR(VALUE(RIGHT($A$2:$A$6000,4)),0)=YEAR(C50)))),""))</f>
        <v>96.194589145890916</v>
      </c>
      <c r="E50" s="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51" spans="1:5" x14ac:dyDescent="0.25">
      <c r="A51" s="65" t="s">
        <v>61</v>
      </c>
      <c r="B51" s="8">
        <v>113.073977</v>
      </c>
      <c r="C51" s="13">
        <v>39234</v>
      </c>
      <c r="D51" s="3">
        <f t="array" ref="D51">IF(C51="","",IFERROR(AVERAGE(_xlfn._xlws.FILTER($B$2:$B$6000,(IFERROR(VALUE(MID($A$2:$A$6000,4,2)),0)=MONTH(C51))*(IFERROR(VALUE(RIGHT($A$2:$A$6000,4)),0)=YEAR(C51)))),""))</f>
        <v>83.774235146085005</v>
      </c>
      <c r="E51" s="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52" spans="1:5" x14ac:dyDescent="0.25">
      <c r="A52" s="65" t="s">
        <v>62</v>
      </c>
      <c r="B52" s="8">
        <v>115.085757</v>
      </c>
      <c r="C52" s="13">
        <v>39264</v>
      </c>
      <c r="D52" s="3">
        <f t="array" ref="D52">IF(C52="","",IFERROR(AVERAGE(_xlfn._xlws.FILTER($B$2:$B$6000,(IFERROR(VALUE(MID($A$2:$A$6000,4,2)),0)=MONTH(C52))*(IFERROR(VALUE(RIGHT($A$2:$A$6000,4)),0)=YEAR(C52)))),""))</f>
        <v>81.682445409523808</v>
      </c>
      <c r="E52" s="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53" spans="1:5" x14ac:dyDescent="0.25">
      <c r="A53" s="65" t="s">
        <v>63</v>
      </c>
      <c r="B53" s="8">
        <v>117.401532</v>
      </c>
      <c r="C53" s="13">
        <v>39295</v>
      </c>
      <c r="D53" s="3">
        <f t="array" ref="D53">IF(C53="","",IFERROR(AVERAGE(_xlfn._xlws.FILTER($B$2:$B$6000,(IFERROR(VALUE(MID($A$2:$A$6000,4,2)),0)=MONTH(C53))*(IFERROR(VALUE(RIGHT($A$2:$A$6000,4)),0)=YEAR(C53)))),""))</f>
        <v>83.529220456095643</v>
      </c>
      <c r="E53" s="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54" spans="1:5" x14ac:dyDescent="0.25">
      <c r="A54" s="65" t="s">
        <v>64</v>
      </c>
      <c r="B54" s="8">
        <v>119.96542599999999</v>
      </c>
      <c r="C54" s="13">
        <v>39326</v>
      </c>
      <c r="D54" s="3">
        <f t="array" ref="D54">IF(C54="","",IFERROR(AVERAGE(_xlfn._xlws.FILTER($B$2:$B$6000,(IFERROR(VALUE(MID($A$2:$A$6000,4,2)),0)=MONTH(C54))*(IFERROR(VALUE(RIGHT($A$2:$A$6000,4)),0)=YEAR(C54)))),""))</f>
        <v>82.259592865136824</v>
      </c>
      <c r="E54" s="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55" spans="1:5" x14ac:dyDescent="0.25">
      <c r="A55" s="65" t="s">
        <v>65</v>
      </c>
      <c r="B55" s="8">
        <v>122.653379</v>
      </c>
      <c r="C55" s="13">
        <v>39356</v>
      </c>
      <c r="D55" s="3">
        <f t="array" ref="D55">IF(C55="","",IFERROR(AVERAGE(_xlfn._xlws.FILTER($B$2:$B$6000,(IFERROR(VALUE(MID($A$2:$A$6000,4,2)),0)=MONTH(C55))*(IFERROR(VALUE(RIGHT($A$2:$A$6000,4)),0)=YEAR(C55)))),""))</f>
        <v>77.372024044000014</v>
      </c>
      <c r="E55" s="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56" spans="1:5" x14ac:dyDescent="0.25">
      <c r="A56" s="65" t="s">
        <v>66</v>
      </c>
      <c r="B56" s="8">
        <v>124.721036</v>
      </c>
      <c r="C56" s="13">
        <v>39387</v>
      </c>
      <c r="D56" s="3">
        <f t="array" ref="D56">IF(C56="","",IFERROR(AVERAGE(_xlfn._xlws.FILTER($B$2:$B$6000,(IFERROR(VALUE(MID($A$2:$A$6000,4,2)),0)=MONTH(C56))*(IFERROR(VALUE(RIGHT($A$2:$A$6000,4)),0)=YEAR(C56)))),""))</f>
        <v>74.789403194880009</v>
      </c>
      <c r="E56" s="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57" spans="1:5" x14ac:dyDescent="0.25">
      <c r="A57" s="65" t="s">
        <v>67</v>
      </c>
      <c r="B57" s="8">
        <v>124.845095</v>
      </c>
      <c r="C57" s="13">
        <v>39417</v>
      </c>
      <c r="D57" s="3">
        <f t="array" ref="D57">IF(C57="","",IFERROR(AVERAGE(_xlfn._xlws.FILTER($B$2:$B$6000,(IFERROR(VALUE(MID($A$2:$A$6000,4,2)),0)=MONTH(C57))*(IFERROR(VALUE(RIGHT($A$2:$A$6000,4)),0)=YEAR(C57)))),""))</f>
        <v>74.735640724694449</v>
      </c>
      <c r="E57" s="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58" spans="1:5" x14ac:dyDescent="0.25">
      <c r="A58" s="65" t="s">
        <v>68</v>
      </c>
      <c r="B58" s="8">
        <v>124.638329</v>
      </c>
      <c r="C58" s="13">
        <v>39448</v>
      </c>
      <c r="D58" s="3">
        <f t="array" ref="D58">IF(C58="","",IFERROR(AVERAGE(_xlfn._xlws.FILTER($B$2:$B$6000,(IFERROR(VALUE(MID($A$2:$A$6000,4,2)),0)=MONTH(C58))*(IFERROR(VALUE(RIGHT($A$2:$A$6000,4)),0)=YEAR(C58)))),""))</f>
        <v>78.348653995122731</v>
      </c>
      <c r="E58" s="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9" spans="1:5" x14ac:dyDescent="0.25">
      <c r="A59" s="65" t="s">
        <v>69</v>
      </c>
      <c r="B59" s="8">
        <v>125.010508</v>
      </c>
      <c r="C59" s="13">
        <v>39479</v>
      </c>
      <c r="D59" s="3">
        <f t="array" ref="D59">IF(C59="","",IFERROR(AVERAGE(_xlfn._xlws.FILTER($B$2:$B$6000,(IFERROR(VALUE(MID($A$2:$A$6000,4,2)),0)=MONTH(C59))*(IFERROR(VALUE(RIGHT($A$2:$A$6000,4)),0)=YEAR(C59)))),""))</f>
        <v>81.562631768084216</v>
      </c>
      <c r="E59" s="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60" spans="1:5" x14ac:dyDescent="0.25">
      <c r="A60" s="65" t="s">
        <v>70</v>
      </c>
      <c r="B60" s="8">
        <v>124.969154</v>
      </c>
      <c r="C60" s="13">
        <v>39508</v>
      </c>
      <c r="D60" s="3">
        <f t="array" ref="D60">IF(C60="","",IFERROR(AVERAGE(_xlfn._xlws.FILTER($B$2:$B$6000,(IFERROR(VALUE(MID($A$2:$A$6000,4,2)),0)=MONTH(C60))*(IFERROR(VALUE(RIGHT($A$2:$A$6000,4)),0)=YEAR(C60)))),""))</f>
        <v>84.778050337674998</v>
      </c>
      <c r="E60" s="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61" spans="1:5" x14ac:dyDescent="0.25">
      <c r="A61" s="65" t="s">
        <v>71</v>
      </c>
      <c r="B61" s="8">
        <v>125.42403899999999</v>
      </c>
      <c r="C61" s="13">
        <v>39539</v>
      </c>
      <c r="D61" s="3">
        <f t="array" ref="D61">IF(C61="","",IFERROR(AVERAGE(_xlfn._xlws.FILTER($B$2:$B$6000,(IFERROR(VALUE(MID($A$2:$A$6000,4,2)),0)=MONTH(C61))*(IFERROR(VALUE(RIGHT($A$2:$A$6000,4)),0)=YEAR(C61)))),""))</f>
        <v>86.271454377257143</v>
      </c>
      <c r="E61" s="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62" spans="1:5" x14ac:dyDescent="0.25">
      <c r="A62" s="65" t="s">
        <v>72</v>
      </c>
      <c r="B62" s="8">
        <v>123.769914</v>
      </c>
      <c r="C62" s="13">
        <v>39569</v>
      </c>
      <c r="D62" s="3">
        <f t="array" ref="D62">IF(C62="","",IFERROR(AVERAGE(_xlfn._xlws.FILTER($B$2:$B$6000,(IFERROR(VALUE(MID($A$2:$A$6000,4,2)),0)=MONTH(C62))*(IFERROR(VALUE(RIGHT($A$2:$A$6000,4)),0)=YEAR(C62)))),""))</f>
        <v>80.674800314690017</v>
      </c>
      <c r="E62" s="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63" spans="1:5" x14ac:dyDescent="0.25">
      <c r="A63" s="65" t="s">
        <v>73</v>
      </c>
      <c r="B63" s="8">
        <v>123.066911</v>
      </c>
      <c r="C63" s="13">
        <v>39600</v>
      </c>
      <c r="D63" s="3">
        <f t="array" ref="D63">IF(C63="","",IFERROR(AVERAGE(_xlfn._xlws.FILTER($B$2:$B$6000,(IFERROR(VALUE(MID($A$2:$A$6000,4,2)),0)=MONTH(C63))*(IFERROR(VALUE(RIGHT($A$2:$A$6000,4)),0)=YEAR(C63)))),""))</f>
        <v>77.465305231085708</v>
      </c>
      <c r="E63" s="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64" spans="1:5" x14ac:dyDescent="0.25">
      <c r="A64" s="65" t="s">
        <v>74</v>
      </c>
      <c r="B64" s="8">
        <v>124.100739</v>
      </c>
      <c r="C64" s="13">
        <v>39630</v>
      </c>
      <c r="D64" s="3">
        <f t="array" ref="D64">IF(C64="","",IFERROR(AVERAGE(_xlfn._xlws.FILTER($B$2:$B$6000,(IFERROR(VALUE(MID($A$2:$A$6000,4,2)),0)=MONTH(C64))*(IFERROR(VALUE(RIGHT($A$2:$A$6000,4)),0)=YEAR(C64)))),""))</f>
        <v>79.451816614754549</v>
      </c>
      <c r="E64" s="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65" spans="1:5" x14ac:dyDescent="0.25">
      <c r="A65" s="65" t="s">
        <v>75</v>
      </c>
      <c r="B65" s="8">
        <v>123.976679</v>
      </c>
      <c r="C65" s="13">
        <v>39661</v>
      </c>
      <c r="D65" s="3">
        <f t="array" ref="D65">IF(C65="","",IFERROR(AVERAGE(_xlfn._xlws.FILTER($B$2:$B$6000,(IFERROR(VALUE(MID($A$2:$A$6000,4,2)),0)=MONTH(C65))*(IFERROR(VALUE(RIGHT($A$2:$A$6000,4)),0)=YEAR(C65)))),""))</f>
        <v>84.703718184485709</v>
      </c>
      <c r="E65" s="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66" spans="1:5" x14ac:dyDescent="0.25">
      <c r="A66" s="65" t="s">
        <v>76</v>
      </c>
      <c r="B66" s="8">
        <v>123.23232299999999</v>
      </c>
      <c r="C66" s="13">
        <v>39692</v>
      </c>
      <c r="D66" s="3">
        <f t="array" ref="D66">IF(C66="","",IFERROR(AVERAGE(_xlfn._xlws.FILTER($B$2:$B$6000,(IFERROR(VALUE(MID($A$2:$A$6000,4,2)),0)=MONTH(C66))*(IFERROR(VALUE(RIGHT($A$2:$A$6000,4)),0)=YEAR(C66)))),""))</f>
        <v>89.87098782995453</v>
      </c>
      <c r="E66" s="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67" spans="1:5" x14ac:dyDescent="0.25">
      <c r="A67" s="65" t="s">
        <v>77</v>
      </c>
      <c r="B67" s="8">
        <v>123.14961700000001</v>
      </c>
      <c r="C67" s="13">
        <v>39722</v>
      </c>
      <c r="D67" s="3">
        <f t="array" ref="D67">IF(C67="","",IFERROR(AVERAGE(_xlfn._xlws.FILTER($B$2:$B$6000,(IFERROR(VALUE(MID($A$2:$A$6000,4,2)),0)=MONTH(C67))*(IFERROR(VALUE(RIGHT($A$2:$A$6000,4)),0)=YEAR(C67)))),""))</f>
        <v>89.897410686695665</v>
      </c>
      <c r="E67" s="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68" spans="1:5" x14ac:dyDescent="0.25">
      <c r="A68" s="65" t="s">
        <v>78</v>
      </c>
      <c r="B68" s="8">
        <v>120.337604</v>
      </c>
      <c r="C68" s="13">
        <v>39753</v>
      </c>
      <c r="D68" s="3">
        <f t="array" ref="D68">IF(C68="","",IFERROR(AVERAGE(_xlfn._xlws.FILTER($B$2:$B$6000,(IFERROR(VALUE(MID($A$2:$A$6000,4,2)),0)=MONTH(C68))*(IFERROR(VALUE(RIGHT($A$2:$A$6000,4)),0)=YEAR(C68)))),""))</f>
        <v>88.450140183125001</v>
      </c>
      <c r="E68" s="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69" spans="1:5" x14ac:dyDescent="0.25">
      <c r="A69" s="65" t="s">
        <v>79</v>
      </c>
      <c r="B69" s="8">
        <v>118.600773</v>
      </c>
      <c r="C69" s="13">
        <v>39783</v>
      </c>
      <c r="D69" s="3">
        <f t="array" ref="D69">IF(C69="","",IFERROR(AVERAGE(_xlfn._xlws.FILTER($B$2:$B$6000,(IFERROR(VALUE(MID($A$2:$A$6000,4,2)),0)=MONTH(C69))*(IFERROR(VALUE(RIGHT($A$2:$A$6000,4)),0)=YEAR(C69)))),""))</f>
        <v>91.403120742565008</v>
      </c>
      <c r="E69" s="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70" spans="1:5" x14ac:dyDescent="0.25">
      <c r="A70" s="65" t="s">
        <v>80</v>
      </c>
      <c r="B70" s="8">
        <v>117.81506299999999</v>
      </c>
      <c r="C70" s="13">
        <v>39814</v>
      </c>
      <c r="D70" s="3">
        <f t="array" ref="D70">IF(C70="","",IFERROR(AVERAGE(_xlfn._xlws.FILTER($B$2:$B$6000,(IFERROR(VALUE(MID($A$2:$A$6000,4,2)),0)=MONTH(C70))*(IFERROR(VALUE(RIGHT($A$2:$A$6000,4)),0)=YEAR(C70)))),""))</f>
        <v>106.73181590455999</v>
      </c>
      <c r="E70" s="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1" spans="1:5" x14ac:dyDescent="0.25">
      <c r="A71" s="65" t="s">
        <v>81</v>
      </c>
      <c r="B71" s="8">
        <v>116.946648</v>
      </c>
      <c r="C71" s="13">
        <v>39845</v>
      </c>
      <c r="D71" s="3">
        <f t="array" ref="D71">IF(C71="","",IFERROR(AVERAGE(_xlfn._xlws.FILTER($B$2:$B$6000,(IFERROR(VALUE(MID($A$2:$A$6000,4,2)),0)=MONTH(C71))*(IFERROR(VALUE(RIGHT($A$2:$A$6000,4)),0)=YEAR(C71)))),""))</f>
        <v>129.65893672291767</v>
      </c>
      <c r="E71" s="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72" spans="1:5" x14ac:dyDescent="0.25">
      <c r="A72" s="65" t="s">
        <v>82</v>
      </c>
      <c r="B72" s="8">
        <v>114.30004700000001</v>
      </c>
      <c r="C72" s="13">
        <v>39873</v>
      </c>
      <c r="D72" s="3">
        <f t="array" ref="D72">IF(C72="","",IFERROR(AVERAGE(_xlfn._xlws.FILTER($B$2:$B$6000,(IFERROR(VALUE(MID($A$2:$A$6000,4,2)),0)=MONTH(C72))*(IFERROR(VALUE(RIGHT($A$2:$A$6000,4)),0)=YEAR(C72)))),""))</f>
        <v>140.69497031892857</v>
      </c>
      <c r="E72" s="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73" spans="1:5" x14ac:dyDescent="0.25">
      <c r="A73" s="65" t="s">
        <v>83</v>
      </c>
      <c r="B73" s="8">
        <v>112.435715</v>
      </c>
      <c r="C73" s="13">
        <v>39904</v>
      </c>
      <c r="D73" s="3">
        <f t="array" ref="D73">IF(C73="","",IFERROR(AVERAGE(_xlfn._xlws.FILTER($B$2:$B$6000,(IFERROR(VALUE(MID($A$2:$A$6000,4,2)),0)=MONTH(C73))*(IFERROR(VALUE(RIGHT($A$2:$A$6000,4)),0)=YEAR(C73)))),""))</f>
        <v>135.36085312080996</v>
      </c>
      <c r="E73" s="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74" spans="1:5" x14ac:dyDescent="0.25">
      <c r="A74" s="65" t="s">
        <v>84</v>
      </c>
      <c r="B74" s="8">
        <v>111.82265200000001</v>
      </c>
      <c r="C74" s="13">
        <v>39934</v>
      </c>
      <c r="D74" s="3">
        <f t="array" ref="D74">IF(C74="","",IFERROR(AVERAGE(_xlfn._xlws.FILTER($B$2:$B$6000,(IFERROR(VALUE(MID($A$2:$A$6000,4,2)),0)=MONTH(C74))*(IFERROR(VALUE(RIGHT($A$2:$A$6000,4)),0)=YEAR(C74)))),""))</f>
        <v>129.9886028958</v>
      </c>
      <c r="E74" s="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75" spans="1:5" x14ac:dyDescent="0.25">
      <c r="A75" s="65" t="s">
        <v>85</v>
      </c>
      <c r="B75" s="8">
        <v>110.678269</v>
      </c>
      <c r="C75" s="13">
        <v>39965</v>
      </c>
      <c r="D75" s="3">
        <f t="array" ref="D75">IF(C75="","",IFERROR(AVERAGE(_xlfn._xlws.FILTER($B$2:$B$6000,(IFERROR(VALUE(MID($A$2:$A$6000,4,2)),0)=MONTH(C75))*(IFERROR(VALUE(RIGHT($A$2:$A$6000,4)),0)=YEAR(C75)))),""))</f>
        <v>123.037380903475</v>
      </c>
      <c r="E75" s="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76" spans="1:5" x14ac:dyDescent="0.25">
      <c r="A76" s="65" t="s">
        <v>86</v>
      </c>
      <c r="B76" s="8">
        <v>108.798209</v>
      </c>
      <c r="C76" s="13">
        <v>39995</v>
      </c>
      <c r="D76" s="3">
        <f t="array" ref="D76">IF(C76="","",IFERROR(AVERAGE(_xlfn._xlws.FILTER($B$2:$B$6000,(IFERROR(VALUE(MID($A$2:$A$6000,4,2)),0)=MONTH(C76))*(IFERROR(VALUE(RIGHT($A$2:$A$6000,4)),0)=YEAR(C76)))),""))</f>
        <v>121.45465950946362</v>
      </c>
      <c r="E76" s="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77" spans="1:5" x14ac:dyDescent="0.25">
      <c r="A77" s="65" t="s">
        <v>87</v>
      </c>
      <c r="B77" s="8">
        <v>105.814637</v>
      </c>
      <c r="C77" s="13">
        <v>40026</v>
      </c>
      <c r="D77" s="3">
        <f t="array" ref="D77">IF(C77="","",IFERROR(AVERAGE(_xlfn._xlws.FILTER($B$2:$B$6000,(IFERROR(VALUE(MID($A$2:$A$6000,4,2)),0)=MONTH(C77))*(IFERROR(VALUE(RIGHT($A$2:$A$6000,4)),0)=YEAR(C77)))),""))</f>
        <v>133.57855951440001</v>
      </c>
      <c r="E77" s="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78" spans="1:5" x14ac:dyDescent="0.25">
      <c r="A78" s="65" t="s">
        <v>88</v>
      </c>
      <c r="B78" s="8">
        <v>106.059862</v>
      </c>
      <c r="C78" s="13">
        <v>40057</v>
      </c>
      <c r="D78" s="3">
        <f t="array" ref="D78">IF(C78="","",IFERROR(AVERAGE(_xlfn._xlws.FILTER($B$2:$B$6000,(IFERROR(VALUE(MID($A$2:$A$6000,4,2)),0)=MONTH(C78))*(IFERROR(VALUE(RIGHT($A$2:$A$6000,4)),0)=YEAR(C78)))),""))</f>
        <v>162.50083831657142</v>
      </c>
      <c r="E78" s="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79" spans="1:5" x14ac:dyDescent="0.25">
      <c r="A79" s="65" t="s">
        <v>89</v>
      </c>
      <c r="B79" s="8">
        <v>104.05719000000001</v>
      </c>
      <c r="C79" s="13">
        <v>40087</v>
      </c>
      <c r="D79" s="3">
        <f t="array" ref="D79">IF(C79="","",IFERROR(AVERAGE(_xlfn._xlws.FILTER($B$2:$B$6000,(IFERROR(VALUE(MID($A$2:$A$6000,4,2)),0)=MONTH(C79))*(IFERROR(VALUE(RIGHT($A$2:$A$6000,4)),0)=YEAR(C79)))),""))</f>
        <v>167.61914129683808</v>
      </c>
      <c r="E79" s="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80" spans="1:5" x14ac:dyDescent="0.25">
      <c r="A80" s="65" t="s">
        <v>90</v>
      </c>
      <c r="B80" s="8">
        <v>103.44412800000001</v>
      </c>
      <c r="C80" s="13">
        <v>40118</v>
      </c>
      <c r="D80" s="3">
        <f t="array" ref="D80">IF(C80="","",IFERROR(AVERAGE(_xlfn._xlws.FILTER($B$2:$B$6000,(IFERROR(VALUE(MID($A$2:$A$6000,4,2)),0)=MONTH(C80))*(IFERROR(VALUE(RIGHT($A$2:$A$6000,4)),0)=YEAR(C80)))),""))</f>
        <v>164.33586423715502</v>
      </c>
      <c r="E80" s="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81" spans="1:5" x14ac:dyDescent="0.25">
      <c r="A81" s="65" t="s">
        <v>91</v>
      </c>
      <c r="B81" s="8">
        <v>100.991877</v>
      </c>
      <c r="C81" s="13">
        <v>40148</v>
      </c>
      <c r="D81" s="3">
        <f t="array" ref="D81">IF(C81="","",IFERROR(AVERAGE(_xlfn._xlws.FILTER($B$2:$B$6000,(IFERROR(VALUE(MID($A$2:$A$6000,4,2)),0)=MONTH(C81))*(IFERROR(VALUE(RIGHT($A$2:$A$6000,4)),0)=YEAR(C81)))),""))</f>
        <v>172.13781774375002</v>
      </c>
      <c r="E81" s="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82" spans="1:5" x14ac:dyDescent="0.25">
      <c r="A82" s="65" t="s">
        <v>92</v>
      </c>
      <c r="B82" s="8">
        <v>100.133589</v>
      </c>
      <c r="C82" s="13">
        <v>40179</v>
      </c>
      <c r="D82" s="3">
        <f t="array" ref="D82">IF(C82="","",IFERROR(AVERAGE(_xlfn._xlws.FILTER($B$2:$B$6000,(IFERROR(VALUE(MID($A$2:$A$6000,4,2)),0)=MONTH(C82))*(IFERROR(VALUE(RIGHT($A$2:$A$6000,4)),0)=YEAR(C82)))),""))</f>
        <v>206.32372402157003</v>
      </c>
      <c r="E82" s="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3" spans="1:5" x14ac:dyDescent="0.25">
      <c r="A83" s="65" t="s">
        <v>93</v>
      </c>
      <c r="B83" s="8">
        <v>99.765750999999995</v>
      </c>
      <c r="C83" s="13">
        <v>40210</v>
      </c>
      <c r="D83" s="3">
        <f t="array" ref="D83">IF(C83="","",IFERROR(AVERAGE(_xlfn._xlws.FILTER($B$2:$B$6000,(IFERROR(VALUE(MID($A$2:$A$6000,4,2)),0)=MONTH(C83))*(IFERROR(VALUE(RIGHT($A$2:$A$6000,4)),0)=YEAR(C83)))),""))</f>
        <v>208.70163925212776</v>
      </c>
      <c r="E83" s="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84" spans="1:5" x14ac:dyDescent="0.25">
      <c r="A84" s="65" t="s">
        <v>94</v>
      </c>
      <c r="B84" s="8">
        <v>99.438783999999998</v>
      </c>
      <c r="C84" s="13">
        <v>40238</v>
      </c>
      <c r="D84" s="3">
        <f t="array" ref="D84">IF(C84="","",IFERROR(AVERAGE(_xlfn._xlws.FILTER($B$2:$B$6000,(IFERROR(VALUE(MID($A$2:$A$6000,4,2)),0)=MONTH(C84))*(IFERROR(VALUE(RIGHT($A$2:$A$6000,4)),0)=YEAR(C84)))),""))</f>
        <v>198.44680057606953</v>
      </c>
      <c r="E84" s="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85" spans="1:5" x14ac:dyDescent="0.25">
      <c r="A85" s="65" t="s">
        <v>95</v>
      </c>
      <c r="B85" s="8">
        <v>99.234430000000003</v>
      </c>
      <c r="C85" s="13">
        <v>40269</v>
      </c>
      <c r="D85" s="3">
        <f t="array" ref="D85">IF(C85="","",IFERROR(AVERAGE(_xlfn._xlws.FILTER($B$2:$B$6000,(IFERROR(VALUE(MID($A$2:$A$6000,4,2)),0)=MONTH(C85))*(IFERROR(VALUE(RIGHT($A$2:$A$6000,4)),0)=YEAR(C85)))),""))</f>
        <v>180.17293388569996</v>
      </c>
      <c r="E85" s="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86" spans="1:5" x14ac:dyDescent="0.25">
      <c r="A86" s="65" t="s">
        <v>96</v>
      </c>
      <c r="B86" s="8">
        <v>97.640467000000001</v>
      </c>
      <c r="C86" s="13">
        <v>40299</v>
      </c>
      <c r="D86" s="3">
        <f t="array" ref="D86">IF(C86="","",IFERROR(AVERAGE(_xlfn._xlws.FILTER($B$2:$B$6000,(IFERROR(VALUE(MID($A$2:$A$6000,4,2)),0)=MONTH(C86))*(IFERROR(VALUE(RIGHT($A$2:$A$6000,4)),0)=YEAR(C86)))),""))</f>
        <v>122.40521097945236</v>
      </c>
      <c r="E86" s="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87" spans="1:5" x14ac:dyDescent="0.25">
      <c r="A87" s="65" t="s">
        <v>97</v>
      </c>
      <c r="B87" s="8">
        <v>94.493410999999995</v>
      </c>
      <c r="C87" s="13">
        <v>40330</v>
      </c>
      <c r="D87" s="3">
        <f t="array" ref="D87">IF(C87="","",IFERROR(AVERAGE(_xlfn._xlws.FILTER($B$2:$B$6000,(IFERROR(VALUE(MID($A$2:$A$6000,4,2)),0)=MONTH(C87))*(IFERROR(VALUE(RIGHT($A$2:$A$6000,4)),0)=YEAR(C87)))),""))</f>
        <v>112.06260983827617</v>
      </c>
      <c r="E87" s="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88" spans="1:5" x14ac:dyDescent="0.25">
      <c r="A88" s="65" t="s">
        <v>98</v>
      </c>
      <c r="B88" s="8">
        <v>93.471639999999994</v>
      </c>
      <c r="C88" s="13">
        <v>40360</v>
      </c>
      <c r="D88" s="3">
        <f t="array" ref="D88">IF(C88="","",IFERROR(AVERAGE(_xlfn._xlws.FILTER($B$2:$B$6000,(IFERROR(VALUE(MID($A$2:$A$6000,4,2)),0)=MONTH(C88))*(IFERROR(VALUE(RIGHT($A$2:$A$6000,4)),0)=YEAR(C88)))),""))</f>
        <v>113.04060408279</v>
      </c>
      <c r="E88" s="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89" spans="1:5" x14ac:dyDescent="0.25">
      <c r="A89" s="65" t="s">
        <v>99</v>
      </c>
      <c r="B89" s="8">
        <v>91.550709999999995</v>
      </c>
      <c r="C89" s="13">
        <v>40391</v>
      </c>
      <c r="D89" s="3">
        <f t="array" ref="D89">IF(C89="","",IFERROR(AVERAGE(_xlfn._xlws.FILTER($B$2:$B$6000,(IFERROR(VALUE(MID($A$2:$A$6000,4,2)),0)=MONTH(C89))*(IFERROR(VALUE(RIGHT($A$2:$A$6000,4)),0)=YEAR(C89)))),""))</f>
        <v>127.08694429803499</v>
      </c>
      <c r="E89" s="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90" spans="1:5" x14ac:dyDescent="0.25">
      <c r="A90" s="65" t="s">
        <v>100</v>
      </c>
      <c r="B90" s="8">
        <v>91.060259000000002</v>
      </c>
      <c r="C90" s="13">
        <v>40422</v>
      </c>
      <c r="D90" s="3">
        <f t="array" ref="D90">IF(C90="","",IFERROR(AVERAGE(_xlfn._xlws.FILTER($B$2:$B$6000,(IFERROR(VALUE(MID($A$2:$A$6000,4,2)),0)=MONTH(C90))*(IFERROR(VALUE(RIGHT($A$2:$A$6000,4)),0)=YEAR(C90)))),""))</f>
        <v>154.61277626387621</v>
      </c>
      <c r="E90" s="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91" spans="1:5" x14ac:dyDescent="0.25">
      <c r="A91" s="65" t="s">
        <v>101</v>
      </c>
      <c r="B91" s="8">
        <v>90.569809000000006</v>
      </c>
      <c r="C91" s="13">
        <v>40452</v>
      </c>
      <c r="D91" s="3">
        <f t="array" ref="D91">IF(C91="","",IFERROR(AVERAGE(_xlfn._xlws.FILTER($B$2:$B$6000,(IFERROR(VALUE(MID($A$2:$A$6000,4,2)),0)=MONTH(C91))*(IFERROR(VALUE(RIGHT($A$2:$A$6000,4)),0)=YEAR(C91)))),""))</f>
        <v>192.80472683670001</v>
      </c>
      <c r="E91" s="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92" spans="1:5" x14ac:dyDescent="0.25">
      <c r="A92" s="65" t="s">
        <v>102</v>
      </c>
      <c r="B92" s="8">
        <v>89.016717</v>
      </c>
      <c r="C92" s="13">
        <v>40483</v>
      </c>
      <c r="D92" s="3">
        <f t="array" ref="D92">IF(C92="","",IFERROR(AVERAGE(_xlfn._xlws.FILTER($B$2:$B$6000,(IFERROR(VALUE(MID($A$2:$A$6000,4,2)),0)=MONTH(C92))*(IFERROR(VALUE(RIGHT($A$2:$A$6000,4)),0)=YEAR(C92)))),""))</f>
        <v>199.47305407092</v>
      </c>
      <c r="E92" s="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93" spans="1:5" x14ac:dyDescent="0.25">
      <c r="A93" s="65" t="s">
        <v>103</v>
      </c>
      <c r="B93" s="8">
        <v>88.444524999999999</v>
      </c>
      <c r="C93" s="13">
        <v>40513</v>
      </c>
      <c r="D93" s="3">
        <f t="array" ref="D93">IF(C93="","",IFERROR(AVERAGE(_xlfn._xlws.FILTER($B$2:$B$6000,(IFERROR(VALUE(MID($A$2:$A$6000,4,2)),0)=MONTH(C93))*(IFERROR(VALUE(RIGHT($A$2:$A$6000,4)),0)=YEAR(C93)))),""))</f>
        <v>198.87499581264004</v>
      </c>
      <c r="E93" s="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94" spans="1:5" x14ac:dyDescent="0.25">
      <c r="A94" s="65" t="s">
        <v>104</v>
      </c>
      <c r="B94" s="8">
        <v>87.259270000000001</v>
      </c>
      <c r="C94" s="13">
        <v>40544</v>
      </c>
      <c r="D94" s="3">
        <f t="array" ref="D94">IF(C94="","",IFERROR(AVERAGE(_xlfn._xlws.FILTER($B$2:$B$6000,(IFERROR(VALUE(MID($A$2:$A$6000,4,2)),0)=MONTH(C94))*(IFERROR(VALUE(RIGHT($A$2:$A$6000,4)),0)=YEAR(C94)))),""))</f>
        <v>199.30691626589999</v>
      </c>
      <c r="E94" s="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" spans="1:5" x14ac:dyDescent="0.25">
      <c r="A95" s="65" t="s">
        <v>105</v>
      </c>
      <c r="B95" s="8">
        <v>86.684642999999994</v>
      </c>
      <c r="C95" s="13">
        <v>40575</v>
      </c>
      <c r="D95" s="3">
        <f t="array" ref="D95">IF(C95="","",IFERROR(AVERAGE(_xlfn._xlws.FILTER($B$2:$B$6000,(IFERROR(VALUE(MID($A$2:$A$6000,4,2)),0)=MONTH(C95))*(IFERROR(VALUE(RIGHT($A$2:$A$6000,4)),0)=YEAR(C95)))),""))</f>
        <v>194.64893614017896</v>
      </c>
      <c r="E95" s="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96" spans="1:5" x14ac:dyDescent="0.25">
      <c r="A96" s="65" t="s">
        <v>106</v>
      </c>
      <c r="B96" s="8">
        <v>87.173237</v>
      </c>
      <c r="C96" s="13">
        <v>40603</v>
      </c>
      <c r="D96" s="3">
        <f t="array" ref="D96">IF(C96="","",IFERROR(AVERAGE(_xlfn._xlws.FILTER($B$2:$B$6000,(IFERROR(VALUE(MID($A$2:$A$6000,4,2)),0)=MONTH(C96))*(IFERROR(VALUE(RIGHT($A$2:$A$6000,4)),0)=YEAR(C96)))),""))</f>
        <v>181.37660175098571</v>
      </c>
      <c r="E96" s="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97" spans="1:5" x14ac:dyDescent="0.25">
      <c r="A97" s="65" t="s">
        <v>107</v>
      </c>
      <c r="B97" s="8">
        <v>87.539681999999999</v>
      </c>
      <c r="C97" s="13">
        <v>40634</v>
      </c>
      <c r="D97" s="3">
        <f t="array" ref="D97">IF(C97="","",IFERROR(AVERAGE(_xlfn._xlws.FILTER($B$2:$B$6000,(IFERROR(VALUE(MID($A$2:$A$6000,4,2)),0)=MONTH(C97))*(IFERROR(VALUE(RIGHT($A$2:$A$6000,4)),0)=YEAR(C97)))),""))</f>
        <v>169.51941682560002</v>
      </c>
      <c r="E97" s="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98" spans="1:5" x14ac:dyDescent="0.25">
      <c r="A98" s="65" t="s">
        <v>108</v>
      </c>
      <c r="B98" s="8">
        <v>88.761166000000003</v>
      </c>
      <c r="C98" s="13">
        <v>40664</v>
      </c>
      <c r="D98" s="3">
        <f t="array" ref="D98">IF(C98="","",IFERROR(AVERAGE(_xlfn._xlws.FILTER($B$2:$B$6000,(IFERROR(VALUE(MID($A$2:$A$6000,4,2)),0)=MONTH(C98))*(IFERROR(VALUE(RIGHT($A$2:$A$6000,4)),0)=YEAR(C98)))),""))</f>
        <v>152.19547416215457</v>
      </c>
      <c r="E98" s="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99" spans="1:5" x14ac:dyDescent="0.25">
      <c r="A99" s="65" t="s">
        <v>109</v>
      </c>
      <c r="B99" s="8">
        <v>89.127611000000002</v>
      </c>
      <c r="C99" s="13">
        <v>40695</v>
      </c>
      <c r="D99" s="3">
        <f t="array" ref="D99">IF(C99="","",IFERROR(AVERAGE(_xlfn._xlws.FILTER($B$2:$B$6000,(IFERROR(VALUE(MID($A$2:$A$6000,4,2)),0)=MONTH(C99))*(IFERROR(VALUE(RIGHT($A$2:$A$6000,4)),0)=YEAR(C99)))),""))</f>
        <v>140.1843946904381</v>
      </c>
      <c r="E99" s="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00" spans="1:5" x14ac:dyDescent="0.25">
      <c r="A100" s="65" t="s">
        <v>110</v>
      </c>
      <c r="B100" s="8">
        <v>89.534772000000004</v>
      </c>
      <c r="C100" s="13">
        <v>40725</v>
      </c>
      <c r="D100" s="3">
        <f t="array" ref="D100">IF(C100="","",IFERROR(AVERAGE(_xlfn._xlws.FILTER($B$2:$B$6000,(IFERROR(VALUE(MID($A$2:$A$6000,4,2)),0)=MONTH(C100))*(IFERROR(VALUE(RIGHT($A$2:$A$6000,4)),0)=YEAR(C100)))),""))</f>
        <v>164.42915804653811</v>
      </c>
      <c r="E100" s="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101" spans="1:5" x14ac:dyDescent="0.25">
      <c r="A101" s="65" t="s">
        <v>111</v>
      </c>
      <c r="B101" s="8">
        <v>89.209042999999994</v>
      </c>
      <c r="C101" s="13">
        <v>40756</v>
      </c>
      <c r="D101" s="3">
        <f t="array" ref="D101">IF(C101="","",IFERROR(AVERAGE(_xlfn._xlws.FILTER($B$2:$B$6000,(IFERROR(VALUE(MID($A$2:$A$6000,4,2)),0)=MONTH(C101))*(IFERROR(VALUE(RIGHT($A$2:$A$6000,4)),0)=YEAR(C101)))),""))</f>
        <v>174.28279372989127</v>
      </c>
      <c r="E101" s="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102" spans="1:5" x14ac:dyDescent="0.25">
      <c r="A102" s="65" t="s">
        <v>112</v>
      </c>
      <c r="B102" s="8">
        <v>88.842597999999995</v>
      </c>
      <c r="C102" s="13">
        <v>40787</v>
      </c>
      <c r="D102" s="3">
        <f t="array" ref="D102">IF(C102="","",IFERROR(AVERAGE(_xlfn._xlws.FILTER($B$2:$B$6000,(IFERROR(VALUE(MID($A$2:$A$6000,4,2)),0)=MONTH(C102))*(IFERROR(VALUE(RIGHT($A$2:$A$6000,4)),0)=YEAR(C102)))),""))</f>
        <v>164.85599242377143</v>
      </c>
      <c r="E102" s="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103" spans="1:5" x14ac:dyDescent="0.25">
      <c r="A103" s="65" t="s">
        <v>113</v>
      </c>
      <c r="B103" s="8">
        <v>88.598301000000006</v>
      </c>
      <c r="C103" s="13">
        <v>40817</v>
      </c>
      <c r="D103" s="3">
        <f t="array" ref="D103">IF(C103="","",IFERROR(AVERAGE(_xlfn._xlws.FILTER($B$2:$B$6000,(IFERROR(VALUE(MID($A$2:$A$6000,4,2)),0)=MONTH(C103))*(IFERROR(VALUE(RIGHT($A$2:$A$6000,4)),0)=YEAR(C103)))),""))</f>
        <v>157.74933282250498</v>
      </c>
      <c r="E103" s="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104" spans="1:5" x14ac:dyDescent="0.25">
      <c r="A104" s="65" t="s">
        <v>114</v>
      </c>
      <c r="B104" s="8">
        <v>88.394721000000004</v>
      </c>
      <c r="C104" s="13">
        <v>40848</v>
      </c>
      <c r="D104" s="3">
        <f t="array" ref="D104">IF(C104="","",IFERROR(AVERAGE(_xlfn._xlws.FILTER($B$2:$B$6000,(IFERROR(VALUE(MID($A$2:$A$6000,4,2)),0)=MONTH(C104))*(IFERROR(VALUE(RIGHT($A$2:$A$6000,4)),0)=YEAR(C104)))),""))</f>
        <v>159.93611425636999</v>
      </c>
      <c r="E104" s="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105" spans="1:5" x14ac:dyDescent="0.25">
      <c r="A105" s="65" t="s">
        <v>115</v>
      </c>
      <c r="B105" s="8">
        <v>88.068991999999994</v>
      </c>
      <c r="C105" s="13">
        <v>40878</v>
      </c>
      <c r="D105" s="3">
        <f t="array" ref="D105">IF(C105="","",IFERROR(AVERAGE(_xlfn._xlws.FILTER($B$2:$B$6000,(IFERROR(VALUE(MID($A$2:$A$6000,4,2)),0)=MONTH(C105))*(IFERROR(VALUE(RIGHT($A$2:$A$6000,4)),0)=YEAR(C105)))),""))</f>
        <v>159.27845684757142</v>
      </c>
      <c r="E105" s="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106" spans="1:5" x14ac:dyDescent="0.25">
      <c r="A106" s="65" t="s">
        <v>116</v>
      </c>
      <c r="B106" s="8">
        <v>87.906126999999998</v>
      </c>
      <c r="C106" s="13">
        <v>40909</v>
      </c>
      <c r="D106" s="3">
        <f t="array" ref="D106">IF(C106="","",IFERROR(AVERAGE(_xlfn._xlws.FILTER($B$2:$B$6000,(IFERROR(VALUE(MID($A$2:$A$6000,4,2)),0)=MONTH(C106))*(IFERROR(VALUE(RIGHT($A$2:$A$6000,4)),0)=YEAR(C106)))),""))</f>
        <v>155.04119892624541</v>
      </c>
      <c r="E106" s="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7" spans="1:5" x14ac:dyDescent="0.25">
      <c r="A107" s="65" t="s">
        <v>117</v>
      </c>
      <c r="B107" s="8">
        <v>86.888223999999994</v>
      </c>
      <c r="C107" s="13">
        <v>40940</v>
      </c>
      <c r="D107" s="3">
        <f t="array" ref="D107">IF(C107="","",IFERROR(AVERAGE(_xlfn._xlws.FILTER($B$2:$B$6000,(IFERROR(VALUE(MID($A$2:$A$6000,4,2)),0)=MONTH(C107))*(IFERROR(VALUE(RIGHT($A$2:$A$6000,4)),0)=YEAR(C107)))),""))</f>
        <v>147.78520356257368</v>
      </c>
      <c r="E107" s="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108" spans="1:5" x14ac:dyDescent="0.25">
      <c r="A108" s="65" t="s">
        <v>118</v>
      </c>
      <c r="B108" s="8">
        <v>85.911036999999993</v>
      </c>
      <c r="C108" s="13">
        <v>40969</v>
      </c>
      <c r="D108" s="3">
        <f t="array" ref="D108">IF(C108="","",IFERROR(AVERAGE(_xlfn._xlws.FILTER($B$2:$B$6000,(IFERROR(VALUE(MID($A$2:$A$6000,4,2)),0)=MONTH(C108))*(IFERROR(VALUE(RIGHT($A$2:$A$6000,4)),0)=YEAR(C108)))),""))</f>
        <v>142.77518934242727</v>
      </c>
      <c r="E108" s="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109" spans="1:5" x14ac:dyDescent="0.25">
      <c r="A109" s="65" t="s">
        <v>119</v>
      </c>
      <c r="B109" s="8">
        <v>85.585307999999998</v>
      </c>
      <c r="C109" s="13">
        <v>41000</v>
      </c>
      <c r="D109" s="3">
        <f t="array" ref="D109">IF(C109="","",IFERROR(AVERAGE(_xlfn._xlws.FILTER($B$2:$B$6000,(IFERROR(VALUE(MID($A$2:$A$6000,4,2)),0)=MONTH(C109))*(IFERROR(VALUE(RIGHT($A$2:$A$6000,4)),0)=YEAR(C109)))),""))</f>
        <v>139.34369612595998</v>
      </c>
      <c r="E109" s="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110" spans="1:5" x14ac:dyDescent="0.25">
      <c r="A110" s="65" t="s">
        <v>120</v>
      </c>
      <c r="B110" s="8">
        <v>85.341010999999995</v>
      </c>
      <c r="C110" s="13">
        <v>41030</v>
      </c>
      <c r="D110" s="3">
        <f t="array" ref="D110">IF(C110="","",IFERROR(AVERAGE(_xlfn._xlws.FILTER($B$2:$B$6000,(IFERROR(VALUE(MID($A$2:$A$6000,4,2)),0)=MONTH(C110))*(IFERROR(VALUE(RIGHT($A$2:$A$6000,4)),0)=YEAR(C110)))),""))</f>
        <v>133.39904744390452</v>
      </c>
      <c r="E110" s="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111" spans="1:5" x14ac:dyDescent="0.25">
      <c r="A111" s="65" t="s">
        <v>121</v>
      </c>
      <c r="B111" s="8">
        <v>84.404539999999997</v>
      </c>
      <c r="C111" s="13">
        <v>41061</v>
      </c>
      <c r="D111" s="3">
        <f t="array" ref="D111">IF(C111="","",IFERROR(AVERAGE(_xlfn._xlws.FILTER($B$2:$B$6000,(IFERROR(VALUE(MID($A$2:$A$6000,4,2)),0)=MONTH(C111))*(IFERROR(VALUE(RIGHT($A$2:$A$6000,4)),0)=YEAR(C111)))),""))</f>
        <v>133.83220388719997</v>
      </c>
      <c r="E111" s="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112" spans="1:5" x14ac:dyDescent="0.25">
      <c r="A112" s="65" t="s">
        <v>122</v>
      </c>
      <c r="B112" s="8">
        <v>83.345921000000004</v>
      </c>
      <c r="C112" s="13">
        <v>41091</v>
      </c>
      <c r="D112" s="3">
        <f t="array" ref="D112">IF(C112="","",IFERROR(AVERAGE(_xlfn._xlws.FILTER($B$2:$B$6000,(IFERROR(VALUE(MID($A$2:$A$6000,4,2)),0)=MONTH(C112))*(IFERROR(VALUE(RIGHT($A$2:$A$6000,4)),0)=YEAR(C112)))),""))</f>
        <v>136.48016771184763</v>
      </c>
      <c r="E112" s="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113" spans="1:5" x14ac:dyDescent="0.25">
      <c r="A113" s="65" t="s">
        <v>123</v>
      </c>
      <c r="B113" s="8">
        <v>83.223771999999997</v>
      </c>
      <c r="C113" s="13">
        <v>41122</v>
      </c>
      <c r="D113" s="3">
        <f t="array" ref="D113">IF(C113="","",IFERROR(AVERAGE(_xlfn._xlws.FILTER($B$2:$B$6000,(IFERROR(VALUE(MID($A$2:$A$6000,4,2)),0)=MONTH(C113))*(IFERROR(VALUE(RIGHT($A$2:$A$6000,4)),0)=YEAR(C113)))),""))</f>
        <v>132.46731479664783</v>
      </c>
      <c r="E113" s="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114" spans="1:5" x14ac:dyDescent="0.25">
      <c r="A114" s="65" t="s">
        <v>124</v>
      </c>
      <c r="B114" s="8">
        <v>81.676558999999997</v>
      </c>
      <c r="C114" s="13">
        <v>41153</v>
      </c>
      <c r="D114" s="3">
        <f t="array" ref="D114">IF(C114="","",IFERROR(AVERAGE(_xlfn._xlws.FILTER($B$2:$B$6000,(IFERROR(VALUE(MID($A$2:$A$6000,4,2)),0)=MONTH(C114))*(IFERROR(VALUE(RIGHT($A$2:$A$6000,4)),0)=YEAR(C114)))),""))</f>
        <v>116.62719405810527</v>
      </c>
      <c r="E114" s="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115" spans="1:5" x14ac:dyDescent="0.25">
      <c r="A115" s="65" t="s">
        <v>125</v>
      </c>
      <c r="B115" s="8">
        <v>81.635842999999994</v>
      </c>
      <c r="C115" s="13">
        <v>41183</v>
      </c>
      <c r="D115" s="3">
        <f t="array" ref="D115">IF(C115="","",IFERROR(AVERAGE(_xlfn._xlws.FILTER($B$2:$B$6000,(IFERROR(VALUE(MID($A$2:$A$6000,4,2)),0)=MONTH(C115))*(IFERROR(VALUE(RIGHT($A$2:$A$6000,4)),0)=YEAR(C115)))),""))</f>
        <v>118.29134614847273</v>
      </c>
      <c r="E115" s="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116" spans="1:5" x14ac:dyDescent="0.25">
      <c r="A116" s="65" t="s">
        <v>126</v>
      </c>
      <c r="B116" s="8">
        <v>81.513694999999998</v>
      </c>
      <c r="C116" s="13">
        <v>41214</v>
      </c>
      <c r="D116" s="3">
        <f t="array" ref="D116">IF(C116="","",IFERROR(AVERAGE(_xlfn._xlws.FILTER($B$2:$B$6000,(IFERROR(VALUE(MID($A$2:$A$6000,4,2)),0)=MONTH(C116))*(IFERROR(VALUE(RIGHT($A$2:$A$6000,4)),0)=YEAR(C116)))),""))</f>
        <v>117.45627298236002</v>
      </c>
      <c r="E116" s="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117" spans="1:5" x14ac:dyDescent="0.25">
      <c r="A117" s="65" t="s">
        <v>127</v>
      </c>
      <c r="B117" s="8">
        <v>80.373643000000001</v>
      </c>
      <c r="C117" s="13">
        <v>41244</v>
      </c>
      <c r="D117" s="3">
        <f t="array" ref="D117">IF(C117="","",IFERROR(AVERAGE(_xlfn._xlws.FILTER($B$2:$B$6000,(IFERROR(VALUE(MID($A$2:$A$6000,4,2)),0)=MONTH(C117))*(IFERROR(VALUE(RIGHT($A$2:$A$6000,4)),0)=YEAR(C117)))),""))</f>
        <v>114.1472456038333</v>
      </c>
      <c r="E117" s="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118" spans="1:5" x14ac:dyDescent="0.25">
      <c r="A118" s="65" t="s">
        <v>128</v>
      </c>
      <c r="B118" s="8">
        <v>79.900696999999994</v>
      </c>
      <c r="C118" s="13">
        <v>41275</v>
      </c>
      <c r="D118" s="3">
        <f t="array" ref="D118">IF(C118="","",IFERROR(AVERAGE(_xlfn._xlws.FILTER($B$2:$B$6000,(IFERROR(VALUE(MID($A$2:$A$6000,4,2)),0)=MONTH(C118))*(IFERROR(VALUE(RIGHT($A$2:$A$6000,4)),0)=YEAR(C118)))),""))</f>
        <v>113.02273318733633</v>
      </c>
      <c r="E118" s="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9" spans="1:5" x14ac:dyDescent="0.25">
      <c r="A119" s="65" t="s">
        <v>129</v>
      </c>
      <c r="B119" s="8">
        <v>79.900696999999994</v>
      </c>
      <c r="C119" s="13">
        <v>41306</v>
      </c>
      <c r="D119" s="3">
        <f t="array" ref="D119">IF(C119="","",IFERROR(AVERAGE(_xlfn._xlws.FILTER($B$2:$B$6000,(IFERROR(VALUE(MID($A$2:$A$6000,4,2)),0)=MONTH(C119))*(IFERROR(VALUE(RIGHT($A$2:$A$6000,4)),0)=YEAR(C119)))),""))</f>
        <v>110.76555051750002</v>
      </c>
      <c r="E119" s="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120" spans="1:5" x14ac:dyDescent="0.25">
      <c r="A120" s="65" t="s">
        <v>130</v>
      </c>
      <c r="B120" s="8">
        <v>79.738626999999994</v>
      </c>
      <c r="C120" s="13">
        <v>41334</v>
      </c>
      <c r="D120" s="3">
        <f t="array" ref="D120">IF(C120="","",IFERROR(AVERAGE(_xlfn._xlws.FILTER($B$2:$B$6000,(IFERROR(VALUE(MID($A$2:$A$6000,4,2)),0)=MONTH(C120))*(IFERROR(VALUE(RIGHT($A$2:$A$6000,4)),0)=YEAR(C120)))),""))</f>
        <v>103.80095031608998</v>
      </c>
      <c r="E120" s="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121" spans="1:5" x14ac:dyDescent="0.25">
      <c r="A121" s="65" t="s">
        <v>131</v>
      </c>
      <c r="B121" s="8">
        <v>80.18432</v>
      </c>
      <c r="C121" s="13">
        <v>41365</v>
      </c>
      <c r="D121" s="3">
        <f t="array" ref="D121">IF(C121="","",IFERROR(AVERAGE(_xlfn._xlws.FILTER($B$2:$B$6000,(IFERROR(VALUE(MID($A$2:$A$6000,4,2)),0)=MONTH(C121))*(IFERROR(VALUE(RIGHT($A$2:$A$6000,4)),0)=YEAR(C121)))),""))</f>
        <v>101.72236152515455</v>
      </c>
      <c r="E121" s="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122" spans="1:5" x14ac:dyDescent="0.25">
      <c r="A122" s="65" t="s">
        <v>132</v>
      </c>
      <c r="B122" s="8">
        <v>81.602435999999997</v>
      </c>
      <c r="C122" s="13">
        <v>41395</v>
      </c>
      <c r="D122" s="3">
        <f t="array" ref="D122">IF(C122="","",IFERROR(AVERAGE(_xlfn._xlws.FILTER($B$2:$B$6000,(IFERROR(VALUE(MID($A$2:$A$6000,4,2)),0)=MONTH(C122))*(IFERROR(VALUE(RIGHT($A$2:$A$6000,4)),0)=YEAR(C122)))),""))</f>
        <v>102.50335971065712</v>
      </c>
      <c r="E122" s="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123" spans="1:5" x14ac:dyDescent="0.25">
      <c r="A123" s="65" t="s">
        <v>133</v>
      </c>
      <c r="B123" s="8">
        <v>81.723989000000003</v>
      </c>
      <c r="C123" s="13">
        <v>41426</v>
      </c>
      <c r="D123" s="3">
        <f t="array" ref="D123">IF(C123="","",IFERROR(AVERAGE(_xlfn._xlws.FILTER($B$2:$B$6000,(IFERROR(VALUE(MID($A$2:$A$6000,4,2)),0)=MONTH(C123))*(IFERROR(VALUE(RIGHT($A$2:$A$6000,4)),0)=YEAR(C123)))),""))</f>
        <v>101.02170131072499</v>
      </c>
      <c r="E123" s="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124" spans="1:5" x14ac:dyDescent="0.25">
      <c r="A124" s="65" t="s">
        <v>134</v>
      </c>
      <c r="B124" s="8">
        <v>82.169683000000006</v>
      </c>
      <c r="C124" s="13">
        <v>41456</v>
      </c>
      <c r="D124" s="3">
        <f t="array" ref="D124">IF(C124="","",IFERROR(AVERAGE(_xlfn._xlws.FILTER($B$2:$B$6000,(IFERROR(VALUE(MID($A$2:$A$6000,4,2)),0)=MONTH(C124))*(IFERROR(VALUE(RIGHT($A$2:$A$6000,4)),0)=YEAR(C124)))),""))</f>
        <v>101.31730763363636</v>
      </c>
      <c r="E124" s="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125" spans="1:5" x14ac:dyDescent="0.25">
      <c r="A125" s="65" t="s">
        <v>135</v>
      </c>
      <c r="B125" s="8">
        <v>82.2102</v>
      </c>
      <c r="C125" s="13">
        <v>41487</v>
      </c>
      <c r="D125" s="3">
        <f t="array" ref="D125">IF(C125="","",IFERROR(AVERAGE(_xlfn._xlws.FILTER($B$2:$B$6000,(IFERROR(VALUE(MID($A$2:$A$6000,4,2)),0)=MONTH(C125))*(IFERROR(VALUE(RIGHT($A$2:$A$6000,4)),0)=YEAR(C125)))),""))</f>
        <v>99.04713066410001</v>
      </c>
      <c r="E125" s="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126" spans="1:5" x14ac:dyDescent="0.25">
      <c r="A126" s="65" t="s">
        <v>136</v>
      </c>
      <c r="B126" s="8">
        <v>81.602435999999997</v>
      </c>
      <c r="C126" s="13">
        <v>41518</v>
      </c>
      <c r="D126" s="3">
        <f t="array" ref="D126">IF(C126="","",IFERROR(AVERAGE(_xlfn._xlws.FILTER($B$2:$B$6000,(IFERROR(VALUE(MID($A$2:$A$6000,4,2)),0)=MONTH(C126))*(IFERROR(VALUE(RIGHT($A$2:$A$6000,4)),0)=YEAR(C126)))),""))</f>
        <v>101.61128403060002</v>
      </c>
      <c r="E126" s="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127" spans="1:5" x14ac:dyDescent="0.25">
      <c r="A127" s="65" t="s">
        <v>137</v>
      </c>
      <c r="B127" s="8">
        <v>82.169683000000006</v>
      </c>
      <c r="C127" s="13">
        <v>41548</v>
      </c>
      <c r="D127" s="3">
        <f t="array" ref="D127">IF(C127="","",IFERROR(AVERAGE(_xlfn._xlws.FILTER($B$2:$B$6000,(IFERROR(VALUE(MID($A$2:$A$6000,4,2)),0)=MONTH(C127))*(IFERROR(VALUE(RIGHT($A$2:$A$6000,4)),0)=YEAR(C127)))),""))</f>
        <v>112.81453113474784</v>
      </c>
      <c r="E127" s="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128" spans="1:5" x14ac:dyDescent="0.25">
      <c r="A128" s="65" t="s">
        <v>138</v>
      </c>
      <c r="B128" s="8">
        <v>82.412788000000006</v>
      </c>
      <c r="C128" s="13">
        <v>41579</v>
      </c>
      <c r="D128" s="3">
        <f t="array" ref="D128">IF(C128="","",IFERROR(AVERAGE(_xlfn._xlws.FILTER($B$2:$B$6000,(IFERROR(VALUE(MID($A$2:$A$6000,4,2)),0)=MONTH(C128))*(IFERROR(VALUE(RIGHT($A$2:$A$6000,4)),0)=YEAR(C128)))),""))</f>
        <v>115.0736395134316</v>
      </c>
      <c r="E128" s="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129" spans="1:5" x14ac:dyDescent="0.25">
      <c r="A129" s="65" t="s">
        <v>139</v>
      </c>
      <c r="B129" s="8">
        <v>82.655894000000004</v>
      </c>
      <c r="C129" s="13">
        <v>41609</v>
      </c>
      <c r="D129" s="3">
        <f t="array" ref="D129">IF(C129="","",IFERROR(AVERAGE(_xlfn._xlws.FILTER($B$2:$B$6000,(IFERROR(VALUE(MID($A$2:$A$6000,4,2)),0)=MONTH(C129))*(IFERROR(VALUE(RIGHT($A$2:$A$6000,4)),0)=YEAR(C129)))),""))</f>
        <v>112.4470743817737</v>
      </c>
      <c r="E129" s="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130" spans="1:5" x14ac:dyDescent="0.25">
      <c r="A130" s="65" t="s">
        <v>140</v>
      </c>
      <c r="B130" s="8">
        <v>82.939516999999995</v>
      </c>
      <c r="C130" s="13">
        <v>41640</v>
      </c>
      <c r="D130" s="3">
        <f t="array" ref="D130">IF(C130="","",IFERROR(AVERAGE(_xlfn._xlws.FILTER($B$2:$B$6000,(IFERROR(VALUE(MID($A$2:$A$6000,4,2)),0)=MONTH(C130))*(IFERROR(VALUE(RIGHT($A$2:$A$6000,4)),0)=YEAR(C130)))),""))</f>
        <v>110.21487868033637</v>
      </c>
      <c r="E130" s="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1" spans="1:5" x14ac:dyDescent="0.25">
      <c r="A131" s="65" t="s">
        <v>141</v>
      </c>
      <c r="B131" s="8">
        <v>83.263658000000007</v>
      </c>
      <c r="C131" s="13">
        <v>41671</v>
      </c>
      <c r="D131" s="3">
        <f t="array" ref="D131">IF(C131="","",IFERROR(AVERAGE(_xlfn._xlws.FILTER($B$2:$B$6000,(IFERROR(VALUE(MID($A$2:$A$6000,4,2)),0)=MONTH(C131))*(IFERROR(VALUE(RIGHT($A$2:$A$6000,4)),0)=YEAR(C131)))),""))</f>
        <v>109.990478856965</v>
      </c>
      <c r="E131" s="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132" spans="1:5" x14ac:dyDescent="0.25">
      <c r="A132" s="65" t="s">
        <v>142</v>
      </c>
      <c r="B132" s="8">
        <v>83.709350999999998</v>
      </c>
      <c r="C132" s="13">
        <v>41699</v>
      </c>
      <c r="D132" s="3">
        <f t="array" ref="D132">IF(C132="","",IFERROR(AVERAGE(_xlfn._xlws.FILTER($B$2:$B$6000,(IFERROR(VALUE(MID($A$2:$A$6000,4,2)),0)=MONTH(C132))*(IFERROR(VALUE(RIGHT($A$2:$A$6000,4)),0)=YEAR(C132)))),""))</f>
        <v>111.36285207797896</v>
      </c>
      <c r="E132" s="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133" spans="1:5" x14ac:dyDescent="0.25">
      <c r="A133" s="65" t="s">
        <v>143</v>
      </c>
      <c r="B133" s="8">
        <v>84.398150000000001</v>
      </c>
      <c r="C133" s="13">
        <v>41730</v>
      </c>
      <c r="D133" s="3">
        <f t="array" ref="D133">IF(C133="","",IFERROR(AVERAGE(_xlfn._xlws.FILTER($B$2:$B$6000,(IFERROR(VALUE(MID($A$2:$A$6000,4,2)),0)=MONTH(C133))*(IFERROR(VALUE(RIGHT($A$2:$A$6000,4)),0)=YEAR(C133)))),""))</f>
        <v>110.17205948042502</v>
      </c>
      <c r="E133" s="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134" spans="1:5" x14ac:dyDescent="0.25">
      <c r="A134" s="65" t="s">
        <v>144</v>
      </c>
      <c r="B134" s="8">
        <v>85.086949000000004</v>
      </c>
      <c r="C134" s="13">
        <v>41760</v>
      </c>
      <c r="D134" s="3">
        <f t="array" ref="D134">IF(C134="","",IFERROR(AVERAGE(_xlfn._xlws.FILTER($B$2:$B$6000,(IFERROR(VALUE(MID($A$2:$A$6000,4,2)),0)=MONTH(C134))*(IFERROR(VALUE(RIGHT($A$2:$A$6000,4)),0)=YEAR(C134)))),""))</f>
        <v>109.87121114674288</v>
      </c>
      <c r="E134" s="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135" spans="1:5" x14ac:dyDescent="0.25">
      <c r="A135" s="65" t="s">
        <v>145</v>
      </c>
      <c r="B135" s="8">
        <v>85.208501999999996</v>
      </c>
      <c r="C135" s="13">
        <v>41791</v>
      </c>
      <c r="D135" s="3">
        <f t="array" ref="D135">IF(C135="","",IFERROR(AVERAGE(_xlfn._xlws.FILTER($B$2:$B$6000,(IFERROR(VALUE(MID($A$2:$A$6000,4,2)),0)=MONTH(C135))*(IFERROR(VALUE(RIGHT($A$2:$A$6000,4)),0)=YEAR(C135)))),""))</f>
        <v>106.48040474893683</v>
      </c>
      <c r="E135" s="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136" spans="1:5" x14ac:dyDescent="0.25">
      <c r="A136" s="65" t="s">
        <v>146</v>
      </c>
      <c r="B136" s="8">
        <v>85.127466999999996</v>
      </c>
      <c r="C136" s="13">
        <v>41821</v>
      </c>
      <c r="D136" s="3">
        <f t="array" ref="D136">IF(C136="","",IFERROR(AVERAGE(_xlfn._xlws.FILTER($B$2:$B$6000,(IFERROR(VALUE(MID($A$2:$A$6000,4,2)),0)=MONTH(C136))*(IFERROR(VALUE(RIGHT($A$2:$A$6000,4)),0)=YEAR(C136)))),""))</f>
        <v>101.80494805224545</v>
      </c>
      <c r="E136" s="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137" spans="1:5" x14ac:dyDescent="0.25">
      <c r="A137" s="65" t="s">
        <v>147</v>
      </c>
      <c r="B137" s="8">
        <v>85.127466999999996</v>
      </c>
      <c r="C137" s="13">
        <v>41852</v>
      </c>
      <c r="D137" s="3">
        <f t="array" ref="D137">IF(C137="","",IFERROR(AVERAGE(_xlfn._xlws.FILTER($B$2:$B$6000,(IFERROR(VALUE(MID($A$2:$A$6000,4,2)),0)=MONTH(C137))*(IFERROR(VALUE(RIGHT($A$2:$A$6000,4)),0)=YEAR(C137)))),""))</f>
        <v>98.759676890142856</v>
      </c>
      <c r="E137" s="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138" spans="1:5" x14ac:dyDescent="0.25">
      <c r="A138" s="65" t="s">
        <v>148</v>
      </c>
      <c r="B138" s="8">
        <v>84.732153999999994</v>
      </c>
      <c r="C138" s="13">
        <v>41883</v>
      </c>
      <c r="D138" s="3">
        <f t="array" ref="D138">IF(C138="","",IFERROR(AVERAGE(_xlfn._xlws.FILTER($B$2:$B$6000,(IFERROR(VALUE(MID($A$2:$A$6000,4,2)),0)=MONTH(C138))*(IFERROR(VALUE(RIGHT($A$2:$A$6000,4)),0)=YEAR(C138)))),""))</f>
        <v>96.85272051073639</v>
      </c>
      <c r="E138" s="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139" spans="1:5" x14ac:dyDescent="0.25">
      <c r="A139" s="65" t="s">
        <v>149</v>
      </c>
      <c r="B139" s="8">
        <v>85.900040000000004</v>
      </c>
      <c r="C139" s="13">
        <v>41913</v>
      </c>
      <c r="D139" s="3">
        <f t="array" ref="D139">IF(C139="","",IFERROR(AVERAGE(_xlfn._xlws.FILTER($B$2:$B$6000,(IFERROR(VALUE(MID($A$2:$A$6000,4,2)),0)=MONTH(C139))*(IFERROR(VALUE(RIGHT($A$2:$A$6000,4)),0)=YEAR(C139)))),""))</f>
        <v>102.79329108665215</v>
      </c>
      <c r="E139" s="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140" spans="1:5" x14ac:dyDescent="0.25">
      <c r="A140" s="65" t="s">
        <v>150</v>
      </c>
      <c r="B140" s="8">
        <v>85.416776999999996</v>
      </c>
      <c r="C140" s="13">
        <v>41944</v>
      </c>
      <c r="D140" s="3">
        <f t="array" ref="D140">IF(C140="","",IFERROR(AVERAGE(_xlfn._xlws.FILTER($B$2:$B$6000,(IFERROR(VALUE(MID($A$2:$A$6000,4,2)),0)=MONTH(C140))*(IFERROR(VALUE(RIGHT($A$2:$A$6000,4)),0)=YEAR(C140)))),""))</f>
        <v>108.9379791588</v>
      </c>
      <c r="E140" s="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141" spans="1:5" x14ac:dyDescent="0.25">
      <c r="A141" s="65" t="s">
        <v>151</v>
      </c>
      <c r="B141" s="8">
        <v>85.859768000000003</v>
      </c>
      <c r="C141" s="13">
        <v>41974</v>
      </c>
      <c r="D141" s="3">
        <f t="array" ref="D141">IF(C141="","",IFERROR(AVERAGE(_xlfn._xlws.FILTER($B$2:$B$6000,(IFERROR(VALUE(MID($A$2:$A$6000,4,2)),0)=MONTH(C141))*(IFERROR(VALUE(RIGHT($A$2:$A$6000,4)),0)=YEAR(C141)))),""))</f>
        <v>110.702036131425</v>
      </c>
      <c r="E141" s="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142" spans="1:5" x14ac:dyDescent="0.25">
      <c r="A142" s="65" t="s">
        <v>152</v>
      </c>
      <c r="B142" s="8">
        <v>85.940312000000006</v>
      </c>
      <c r="C142" s="13">
        <v>42005</v>
      </c>
      <c r="D142" s="3">
        <f t="array" ref="D142">IF(C142="","",IFERROR(AVERAGE(_xlfn._xlws.FILTER($B$2:$B$6000,(IFERROR(VALUE(MID($A$2:$A$6000,4,2)),0)=MONTH(C142))*(IFERROR(VALUE(RIGHT($A$2:$A$6000,4)),0)=YEAR(C142)))),""))</f>
        <v>107.61272994625713</v>
      </c>
      <c r="E142" s="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3" spans="1:5" x14ac:dyDescent="0.25">
      <c r="A143" s="65" t="s">
        <v>153</v>
      </c>
      <c r="B143" s="8">
        <v>87.188742000000005</v>
      </c>
      <c r="C143" s="13">
        <v>42036</v>
      </c>
      <c r="D143" s="3">
        <f t="array" ref="D143">IF(C143="","",IFERROR(AVERAGE(_xlfn._xlws.FILTER($B$2:$B$6000,(IFERROR(VALUE(MID($A$2:$A$6000,4,2)),0)=MONTH(C143))*(IFERROR(VALUE(RIGHT($A$2:$A$6000,4)),0)=YEAR(C143)))),""))</f>
        <v>105.35501814444446</v>
      </c>
      <c r="E143" s="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144" spans="1:5" x14ac:dyDescent="0.25">
      <c r="A144" s="65" t="s">
        <v>154</v>
      </c>
      <c r="B144" s="8">
        <v>87.188742000000005</v>
      </c>
      <c r="C144" s="13">
        <v>42064</v>
      </c>
      <c r="D144" s="3">
        <f t="array" ref="D144">IF(C144="","",IFERROR(AVERAGE(_xlfn._xlws.FILTER($B$2:$B$6000,(IFERROR(VALUE(MID($A$2:$A$6000,4,2)),0)=MONTH(C144))*(IFERROR(VALUE(RIGHT($A$2:$A$6000,4)),0)=YEAR(C144)))),""))</f>
        <v>106.12078672620001</v>
      </c>
      <c r="E144" s="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145" spans="1:5" x14ac:dyDescent="0.25">
      <c r="A145" s="65" t="s">
        <v>155</v>
      </c>
      <c r="B145" s="8">
        <v>87.027653999999998</v>
      </c>
      <c r="C145" s="13">
        <v>42095</v>
      </c>
      <c r="D145" s="3">
        <f t="array" ref="D145">IF(C145="","",IFERROR(AVERAGE(_xlfn._xlws.FILTER($B$2:$B$6000,(IFERROR(VALUE(MID($A$2:$A$6000,4,2)),0)=MONTH(C145))*(IFERROR(VALUE(RIGHT($A$2:$A$6000,4)),0)=YEAR(C145)))),""))</f>
        <v>106.13653227526</v>
      </c>
      <c r="E145" s="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146" spans="1:5" x14ac:dyDescent="0.25">
      <c r="A146" s="65" t="s">
        <v>156</v>
      </c>
      <c r="B146" s="8">
        <v>86.947109999999995</v>
      </c>
      <c r="C146" s="13">
        <v>42125</v>
      </c>
      <c r="D146" s="3">
        <f t="array" ref="D146">IF(C146="","",IFERROR(AVERAGE(_xlfn._xlws.FILTER($B$2:$B$6000,(IFERROR(VALUE(MID($A$2:$A$6000,4,2)),0)=MONTH(C146))*(IFERROR(VALUE(RIGHT($A$2:$A$6000,4)),0)=YEAR(C146)))),""))</f>
        <v>104.9263723152</v>
      </c>
      <c r="E146" s="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147" spans="1:5" x14ac:dyDescent="0.25">
      <c r="A147" s="65" t="s">
        <v>157</v>
      </c>
      <c r="B147" s="8">
        <v>86.624934999999994</v>
      </c>
      <c r="C147" s="13">
        <v>42156</v>
      </c>
      <c r="D147" s="3">
        <f t="array" ref="D147">IF(C147="","",IFERROR(AVERAGE(_xlfn._xlws.FILTER($B$2:$B$6000,(IFERROR(VALUE(MID($A$2:$A$6000,4,2)),0)=MONTH(C147))*(IFERROR(VALUE(RIGHT($A$2:$A$6000,4)),0)=YEAR(C147)))),""))</f>
        <v>99.828070594528569</v>
      </c>
      <c r="E147" s="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148" spans="1:5" x14ac:dyDescent="0.25">
      <c r="A148" s="65" t="s">
        <v>158</v>
      </c>
      <c r="B148" s="8">
        <v>86.987381999999997</v>
      </c>
      <c r="C148" s="13">
        <v>42186</v>
      </c>
      <c r="D148" s="3">
        <f t="array" ref="D148">IF(C148="","",IFERROR(AVERAGE(_xlfn._xlws.FILTER($B$2:$B$6000,(IFERROR(VALUE(MID($A$2:$A$6000,4,2)),0)=MONTH(C148))*(IFERROR(VALUE(RIGHT($A$2:$A$6000,4)),0)=YEAR(C148)))),""))</f>
        <v>96.74393861593181</v>
      </c>
      <c r="E148" s="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149" spans="1:5" x14ac:dyDescent="0.25">
      <c r="A149" s="65" t="s">
        <v>159</v>
      </c>
      <c r="B149" s="8">
        <v>86.463847000000001</v>
      </c>
      <c r="C149" s="13">
        <v>42217</v>
      </c>
      <c r="D149" s="3">
        <f t="array" ref="D149">IF(C149="","",IFERROR(AVERAGE(_xlfn._xlws.FILTER($B$2:$B$6000,(IFERROR(VALUE(MID($A$2:$A$6000,4,2)),0)=MONTH(C149))*(IFERROR(VALUE(RIGHT($A$2:$A$6000,4)),0)=YEAR(C149)))),""))</f>
        <v>94.574338316666655</v>
      </c>
      <c r="E149" s="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150" spans="1:5" x14ac:dyDescent="0.25">
      <c r="A150" s="65" t="s">
        <v>160</v>
      </c>
      <c r="B150" s="8">
        <v>86.705478999999997</v>
      </c>
      <c r="C150" s="13">
        <v>42248</v>
      </c>
      <c r="D150" s="3">
        <f t="array" ref="D150">IF(C150="","",IFERROR(AVERAGE(_xlfn._xlws.FILTER($B$2:$B$6000,(IFERROR(VALUE(MID($A$2:$A$6000,4,2)),0)=MONTH(C150))*(IFERROR(VALUE(RIGHT($A$2:$A$6000,4)),0)=YEAR(C150)))),""))</f>
        <v>101.99228340321427</v>
      </c>
      <c r="E150" s="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151" spans="1:5" x14ac:dyDescent="0.25">
      <c r="A151" s="65" t="s">
        <v>161</v>
      </c>
      <c r="B151" s="8">
        <v>87.188742000000005</v>
      </c>
      <c r="C151" s="13">
        <v>42278</v>
      </c>
      <c r="D151" s="3">
        <f t="array" ref="D151">IF(C151="","",IFERROR(AVERAGE(_xlfn._xlws.FILTER($B$2:$B$6000,(IFERROR(VALUE(MID($A$2:$A$6000,4,2)),0)=MONTH(C151))*(IFERROR(VALUE(RIGHT($A$2:$A$6000,4)),0)=YEAR(C151)))),""))</f>
        <v>127.38003963308572</v>
      </c>
      <c r="E151" s="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152" spans="1:5" x14ac:dyDescent="0.25">
      <c r="A152" s="65" t="s">
        <v>162</v>
      </c>
      <c r="B152" s="8">
        <v>86.141671000000002</v>
      </c>
      <c r="C152" s="13">
        <v>42309</v>
      </c>
      <c r="D152" s="3">
        <f t="array" ref="D152">IF(C152="","",IFERROR(AVERAGE(_xlfn._xlws.FILTER($B$2:$B$6000,(IFERROR(VALUE(MID($A$2:$A$6000,4,2)),0)=MONTH(C152))*(IFERROR(VALUE(RIGHT($A$2:$A$6000,4)),0)=YEAR(C152)))),""))</f>
        <v>147.6085386845474</v>
      </c>
      <c r="E152" s="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153" spans="1:5" x14ac:dyDescent="0.25">
      <c r="A153" s="65" t="s">
        <v>163</v>
      </c>
      <c r="B153" s="8">
        <v>86.181943000000004</v>
      </c>
      <c r="C153" s="13">
        <v>42339</v>
      </c>
      <c r="D153" s="3">
        <f t="array" ref="D153">IF(C153="","",IFERROR(AVERAGE(_xlfn._xlws.FILTER($B$2:$B$6000,(IFERROR(VALUE(MID($A$2:$A$6000,4,2)),0)=MONTH(C153))*(IFERROR(VALUE(RIGHT($A$2:$A$6000,4)),0)=YEAR(C153)))),""))</f>
        <v>154.80694701345001</v>
      </c>
      <c r="E153" s="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154" spans="1:5" x14ac:dyDescent="0.25">
      <c r="A154" s="65" t="s">
        <v>164</v>
      </c>
      <c r="B154" s="8">
        <v>86.826294000000004</v>
      </c>
      <c r="C154" s="13">
        <v>42370</v>
      </c>
      <c r="D154" s="3">
        <f t="array" ref="D154">IF(C154="","",IFERROR(AVERAGE(_xlfn._xlws.FILTER($B$2:$B$6000,(IFERROR(VALUE(MID($A$2:$A$6000,4,2)),0)=MONTH(C154))*(IFERROR(VALUE(RIGHT($A$2:$A$6000,4)),0)=YEAR(C154)))),""))</f>
        <v>159.10358727375001</v>
      </c>
      <c r="E154" s="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55" spans="1:5" x14ac:dyDescent="0.25">
      <c r="A155" s="65" t="s">
        <v>165</v>
      </c>
      <c r="B155" s="8">
        <v>85.658407999999994</v>
      </c>
      <c r="C155" s="13">
        <v>42401</v>
      </c>
      <c r="D155" s="3">
        <f t="array" ref="D155">IF(C155="","",IFERROR(AVERAGE(_xlfn._xlws.FILTER($B$2:$B$6000,(IFERROR(VALUE(MID($A$2:$A$6000,4,2)),0)=MONTH(C155))*(IFERROR(VALUE(RIGHT($A$2:$A$6000,4)),0)=YEAR(C155)))),""))</f>
        <v>152.40245070189474</v>
      </c>
      <c r="E155" s="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156" spans="1:5" x14ac:dyDescent="0.25">
      <c r="A156" s="65" t="s">
        <v>166</v>
      </c>
      <c r="B156" s="8">
        <v>85.376504999999995</v>
      </c>
      <c r="C156" s="13">
        <v>42430</v>
      </c>
      <c r="D156" s="3">
        <f t="array" ref="D156">IF(C156="","",IFERROR(AVERAGE(_xlfn._xlws.FILTER($B$2:$B$6000,(IFERROR(VALUE(MID($A$2:$A$6000,4,2)),0)=MONTH(C156))*(IFERROR(VALUE(RIGHT($A$2:$A$6000,4)),0)=YEAR(C156)))),""))</f>
        <v>144.54815068501819</v>
      </c>
      <c r="E156" s="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157" spans="1:5" x14ac:dyDescent="0.25">
      <c r="A157" s="65" t="s">
        <v>167</v>
      </c>
      <c r="B157" s="8">
        <v>85.255689000000004</v>
      </c>
      <c r="C157" s="13">
        <v>42461</v>
      </c>
      <c r="D157" s="3">
        <f t="array" ref="D157">IF(C157="","",IFERROR(AVERAGE(_xlfn._xlws.FILTER($B$2:$B$6000,(IFERROR(VALUE(MID($A$2:$A$6000,4,2)),0)=MONTH(C157))*(IFERROR(VALUE(RIGHT($A$2:$A$6000,4)),0)=YEAR(C157)))),""))</f>
        <v>141.35118332820002</v>
      </c>
      <c r="E157" s="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158" spans="1:5" x14ac:dyDescent="0.25">
      <c r="A158" s="65" t="s">
        <v>168</v>
      </c>
      <c r="B158" s="8">
        <v>83.633729000000002</v>
      </c>
      <c r="C158" s="13">
        <v>42491</v>
      </c>
      <c r="D158" s="3">
        <f t="array" ref="D158">IF(C158="","",IFERROR(AVERAGE(_xlfn._xlws.FILTER($B$2:$B$6000,(IFERROR(VALUE(MID($A$2:$A$6000,4,2)),0)=MONTH(C158))*(IFERROR(VALUE(RIGHT($A$2:$A$6000,4)),0)=YEAR(C158)))),""))</f>
        <v>139.62478685232381</v>
      </c>
      <c r="E158" s="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159" spans="1:5" x14ac:dyDescent="0.25">
      <c r="A159" s="65" t="s">
        <v>169</v>
      </c>
      <c r="B159" s="8">
        <v>83.314363999999998</v>
      </c>
      <c r="C159" s="13">
        <v>42522</v>
      </c>
      <c r="D159" s="3">
        <f t="array" ref="D159">IF(C159="","",IFERROR(AVERAGE(_xlfn._xlws.FILTER($B$2:$B$6000,(IFERROR(VALUE(MID($A$2:$A$6000,4,2)),0)=MONTH(C159))*(IFERROR(VALUE(RIGHT($A$2:$A$6000,4)),0)=YEAR(C159)))),""))</f>
        <v>152.28546479579998</v>
      </c>
      <c r="E159" s="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160" spans="1:5" x14ac:dyDescent="0.25">
      <c r="A160" s="65" t="s">
        <v>170</v>
      </c>
      <c r="B160" s="8">
        <v>83.833332999999996</v>
      </c>
      <c r="C160" s="13">
        <v>42552</v>
      </c>
      <c r="D160" s="3">
        <f t="array" ref="D160">IF(C160="","",IFERROR(AVERAGE(_xlfn._xlws.FILTER($B$2:$B$6000,(IFERROR(VALUE(MID($A$2:$A$6000,4,2)),0)=MONTH(C160))*(IFERROR(VALUE(RIGHT($A$2:$A$6000,4)),0)=YEAR(C160)))),""))</f>
        <v>156.92730227757141</v>
      </c>
      <c r="E160" s="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161" spans="1:5" x14ac:dyDescent="0.25">
      <c r="A161" s="65" t="s">
        <v>171</v>
      </c>
      <c r="B161" s="8">
        <v>83.673649999999995</v>
      </c>
      <c r="C161" s="13">
        <v>42583</v>
      </c>
      <c r="D161" s="3">
        <f t="array" ref="D161">IF(C161="","",IFERROR(AVERAGE(_xlfn._xlws.FILTER($B$2:$B$6000,(IFERROR(VALUE(MID($A$2:$A$6000,4,2)),0)=MONTH(C161))*(IFERROR(VALUE(RIGHT($A$2:$A$6000,4)),0)=YEAR(C161)))),""))</f>
        <v>155.30474386486961</v>
      </c>
      <c r="E161" s="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162" spans="1:5" x14ac:dyDescent="0.25">
      <c r="A162" s="65" t="s">
        <v>172</v>
      </c>
      <c r="B162" s="8">
        <v>83.394205999999997</v>
      </c>
      <c r="C162" s="13">
        <v>42614</v>
      </c>
      <c r="D162" s="3">
        <f t="array" ref="D162">IF(C162="","",IFERROR(AVERAGE(_xlfn._xlws.FILTER($B$2:$B$6000,(IFERROR(VALUE(MID($A$2:$A$6000,4,2)),0)=MONTH(C162))*(IFERROR(VALUE(RIGHT($A$2:$A$6000,4)),0)=YEAR(C162)))),""))</f>
        <v>158.50983486909527</v>
      </c>
      <c r="E162" s="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163" spans="1:5" x14ac:dyDescent="0.25">
      <c r="A163" s="65" t="s">
        <v>173</v>
      </c>
      <c r="B163" s="8">
        <v>83.593808999999993</v>
      </c>
      <c r="C163" s="13">
        <v>42644</v>
      </c>
      <c r="D163" s="3">
        <f t="array" ref="D163">IF(C163="","",IFERROR(AVERAGE(_xlfn._xlws.FILTER($B$2:$B$6000,(IFERROR(VALUE(MID($A$2:$A$6000,4,2)),0)=MONTH(C163))*(IFERROR(VALUE(RIGHT($A$2:$A$6000,4)),0)=YEAR(C163)))),""))</f>
        <v>176.43765153445003</v>
      </c>
      <c r="E163" s="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164" spans="1:5" x14ac:dyDescent="0.25">
      <c r="A164" s="65" t="s">
        <v>174</v>
      </c>
      <c r="B164" s="8">
        <v>83.114761000000001</v>
      </c>
      <c r="C164" s="13">
        <v>42675</v>
      </c>
      <c r="D164" s="3">
        <f t="array" ref="D164">IF(C164="","",IFERROR(AVERAGE(_xlfn._xlws.FILTER($B$2:$B$6000,(IFERROR(VALUE(MID($A$2:$A$6000,4,2)),0)=MONTH(C164))*(IFERROR(VALUE(RIGHT($A$2:$A$6000,4)),0)=YEAR(C164)))),""))</f>
        <v>176.73480978999004</v>
      </c>
      <c r="E164" s="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165" spans="1:5" x14ac:dyDescent="0.25">
      <c r="A165" s="65" t="s">
        <v>175</v>
      </c>
      <c r="B165" s="8">
        <v>82.515951999999999</v>
      </c>
      <c r="C165" s="13">
        <v>42705</v>
      </c>
      <c r="D165" s="3">
        <f t="array" ref="D165">IF(C165="","",IFERROR(AVERAGE(_xlfn._xlws.FILTER($B$2:$B$6000,(IFERROR(VALUE(MID($A$2:$A$6000,4,2)),0)=MONTH(C165))*(IFERROR(VALUE(RIGHT($A$2:$A$6000,4)),0)=YEAR(C165)))),""))</f>
        <v>165.02638085632384</v>
      </c>
      <c r="E165" s="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166" spans="1:5" x14ac:dyDescent="0.25">
      <c r="A166" s="65" t="s">
        <v>176</v>
      </c>
      <c r="B166" s="8">
        <v>81.877222000000003</v>
      </c>
      <c r="C166" s="13">
        <v>42736</v>
      </c>
      <c r="D166" s="3">
        <f t="array" ref="D166">IF(C166="","",IFERROR(AVERAGE(_xlfn._xlws.FILTER($B$2:$B$6000,(IFERROR(VALUE(MID($A$2:$A$6000,4,2)),0)=MONTH(C166))*(IFERROR(VALUE(RIGHT($A$2:$A$6000,4)),0)=YEAR(C166)))),""))</f>
        <v>156.78494594292272</v>
      </c>
      <c r="E166" s="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7" spans="1:5" x14ac:dyDescent="0.25">
      <c r="A167" s="65" t="s">
        <v>177</v>
      </c>
      <c r="B167" s="8">
        <v>81.118729000000002</v>
      </c>
      <c r="C167" s="13">
        <v>42767</v>
      </c>
      <c r="D167" s="3">
        <f t="array" ref="D167">IF(C167="","",IFERROR(AVERAGE(_xlfn._xlws.FILTER($B$2:$B$6000,(IFERROR(VALUE(MID($A$2:$A$6000,4,2)),0)=MONTH(C167))*(IFERROR(VALUE(RIGHT($A$2:$A$6000,4)),0)=YEAR(C167)))),""))</f>
        <v>148.11221782379997</v>
      </c>
      <c r="E167" s="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168" spans="1:5" x14ac:dyDescent="0.25">
      <c r="A168" s="65" t="s">
        <v>178</v>
      </c>
      <c r="B168" s="8">
        <v>78.843253000000004</v>
      </c>
      <c r="C168" s="13">
        <v>42795</v>
      </c>
      <c r="D168" s="3">
        <f t="array" ref="D168">IF(C168="","",IFERROR(AVERAGE(_xlfn._xlws.FILTER($B$2:$B$6000,(IFERROR(VALUE(MID($A$2:$A$6000,4,2)),0)=MONTH(C168))*(IFERROR(VALUE(RIGHT($A$2:$A$6000,4)),0)=YEAR(C168)))),""))</f>
        <v>137.88827621569567</v>
      </c>
      <c r="E168" s="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169" spans="1:5" x14ac:dyDescent="0.25">
      <c r="A169" s="65" t="s">
        <v>179</v>
      </c>
      <c r="B169" s="8">
        <v>77.126666</v>
      </c>
      <c r="C169" s="13">
        <v>42826</v>
      </c>
      <c r="D169" s="3">
        <f t="array" ref="D169">IF(C169="","",IFERROR(AVERAGE(_xlfn._xlws.FILTER($B$2:$B$6000,(IFERROR(VALUE(MID($A$2:$A$6000,4,2)),0)=MONTH(C169))*(IFERROR(VALUE(RIGHT($A$2:$A$6000,4)),0)=YEAR(C169)))),""))</f>
        <v>133.65890549339443</v>
      </c>
      <c r="E169" s="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170" spans="1:5" x14ac:dyDescent="0.25">
      <c r="A170" s="65" t="s">
        <v>180</v>
      </c>
      <c r="B170" s="8">
        <v>76.887141999999997</v>
      </c>
      <c r="C170" s="13">
        <v>42856</v>
      </c>
      <c r="D170" s="3">
        <f t="array" ref="D170">IF(C170="","",IFERROR(AVERAGE(_xlfn._xlws.FILTER($B$2:$B$6000,(IFERROR(VALUE(MID($A$2:$A$6000,4,2)),0)=MONTH(C170))*(IFERROR(VALUE(RIGHT($A$2:$A$6000,4)),0)=YEAR(C170)))),""))</f>
        <v>139.78971977215454</v>
      </c>
      <c r="E170" s="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171" spans="1:5" x14ac:dyDescent="0.25">
      <c r="A171" s="65" t="s">
        <v>181</v>
      </c>
      <c r="B171" s="8">
        <v>75.769363999999996</v>
      </c>
      <c r="C171" s="13">
        <v>42887</v>
      </c>
      <c r="D171" s="3">
        <f t="array" ref="D171">IF(C171="","",IFERROR(AVERAGE(_xlfn._xlws.FILTER($B$2:$B$6000,(IFERROR(VALUE(MID($A$2:$A$6000,4,2)),0)=MONTH(C171))*(IFERROR(VALUE(RIGHT($A$2:$A$6000,4)),0)=YEAR(C171)))),""))</f>
        <v>132.11790557134285</v>
      </c>
      <c r="E171" s="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172" spans="1:5" x14ac:dyDescent="0.25">
      <c r="A172" s="65" t="s">
        <v>182</v>
      </c>
      <c r="B172" s="8">
        <v>74.851190000000003</v>
      </c>
      <c r="C172" s="13">
        <v>42917</v>
      </c>
      <c r="D172" s="3">
        <f t="array" ref="D172">IF(C172="","",IFERROR(AVERAGE(_xlfn._xlws.FILTER($B$2:$B$6000,(IFERROR(VALUE(MID($A$2:$A$6000,4,2)),0)=MONTH(C172))*(IFERROR(VALUE(RIGHT($A$2:$A$6000,4)),0)=YEAR(C172)))),""))</f>
        <v>112.68458286431427</v>
      </c>
      <c r="E172" s="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173" spans="1:5" x14ac:dyDescent="0.25">
      <c r="A173" s="65" t="s">
        <v>183</v>
      </c>
      <c r="B173" s="8">
        <v>74.132617999999994</v>
      </c>
      <c r="C173" s="13">
        <v>42948</v>
      </c>
      <c r="D173" s="3">
        <f t="array" ref="D173">IF(C173="","",IFERROR(AVERAGE(_xlfn._xlws.FILTER($B$2:$B$6000,(IFERROR(VALUE(MID($A$2:$A$6000,4,2)),0)=MONTH(C173))*(IFERROR(VALUE(RIGHT($A$2:$A$6000,4)),0)=YEAR(C173)))),""))</f>
        <v>100.13998303970871</v>
      </c>
      <c r="E173" s="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174" spans="1:5" x14ac:dyDescent="0.25">
      <c r="A174" s="65" t="s">
        <v>184</v>
      </c>
      <c r="B174" s="8">
        <v>73.773332999999994</v>
      </c>
      <c r="C174" s="13">
        <v>42979</v>
      </c>
      <c r="D174" s="3">
        <f t="array" ref="D174">IF(C174="","",IFERROR(AVERAGE(_xlfn._xlws.FILTER($B$2:$B$6000,(IFERROR(VALUE(MID($A$2:$A$6000,4,2)),0)=MONTH(C174))*(IFERROR(VALUE(RIGHT($A$2:$A$6000,4)),0)=YEAR(C174)))),""))</f>
        <v>95.979897177920009</v>
      </c>
      <c r="E174" s="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175" spans="1:5" x14ac:dyDescent="0.25">
      <c r="A175" s="65" t="s">
        <v>185</v>
      </c>
      <c r="B175" s="8">
        <v>72.416031000000004</v>
      </c>
      <c r="C175" s="13">
        <v>43009</v>
      </c>
      <c r="D175" s="3">
        <f t="array" ref="D175">IF(C175="","",IFERROR(AVERAGE(_xlfn._xlws.FILTER($B$2:$B$6000,(IFERROR(VALUE(MID($A$2:$A$6000,4,2)),0)=MONTH(C175))*(IFERROR(VALUE(RIGHT($A$2:$A$6000,4)),0)=YEAR(C175)))),""))</f>
        <v>99.862454266857142</v>
      </c>
      <c r="E175" s="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176" spans="1:5" x14ac:dyDescent="0.25">
      <c r="A176" s="65" t="s">
        <v>186</v>
      </c>
      <c r="B176" s="8">
        <v>71.697460000000007</v>
      </c>
      <c r="C176" s="13">
        <v>43040</v>
      </c>
      <c r="D176" s="3">
        <f t="array" ref="D176">IF(C176="","",IFERROR(AVERAGE(_xlfn._xlws.FILTER($B$2:$B$6000,(IFERROR(VALUE(MID($A$2:$A$6000,4,2)),0)=MONTH(C176))*(IFERROR(VALUE(RIGHT($A$2:$A$6000,4)),0)=YEAR(C176)))),""))</f>
        <v>117.08876539481578</v>
      </c>
      <c r="E176" s="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177" spans="1:5" x14ac:dyDescent="0.25">
      <c r="A177" s="65" t="s">
        <v>187</v>
      </c>
      <c r="B177" s="8">
        <v>71.497856999999996</v>
      </c>
      <c r="C177" s="13">
        <v>43070</v>
      </c>
      <c r="D177" s="3">
        <f t="array" ref="D177">IF(C177="","",IFERROR(AVERAGE(_xlfn._xlws.FILTER($B$2:$B$6000,(IFERROR(VALUE(MID($A$2:$A$6000,4,2)),0)=MONTH(C177))*(IFERROR(VALUE(RIGHT($A$2:$A$6000,4)),0)=YEAR(C177)))),""))</f>
        <v>123.70009657806315</v>
      </c>
      <c r="E177" s="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178" spans="1:5" x14ac:dyDescent="0.25">
      <c r="A178" s="65" t="s">
        <v>188</v>
      </c>
      <c r="B178" s="8">
        <v>71.058729999999997</v>
      </c>
      <c r="C178" s="13">
        <v>43101</v>
      </c>
      <c r="D178" s="3">
        <f t="array" ref="D178">IF(C178="","",IFERROR(AVERAGE(_xlfn._xlws.FILTER($B$2:$B$6000,(IFERROR(VALUE(MID($A$2:$A$6000,4,2)),0)=MONTH(C178))*(IFERROR(VALUE(RIGHT($A$2:$A$6000,4)),0)=YEAR(C178)))),""))</f>
        <v>108.89114602799997</v>
      </c>
      <c r="E178" s="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9" spans="1:5" x14ac:dyDescent="0.25">
      <c r="A179" s="65" t="s">
        <v>189</v>
      </c>
      <c r="B179" s="8">
        <v>72.197314000000006</v>
      </c>
      <c r="C179" s="13">
        <v>43132</v>
      </c>
      <c r="D179" s="3">
        <f t="array" ref="D179">IF(C179="","",IFERROR(AVERAGE(_xlfn._xlws.FILTER($B$2:$B$6000,(IFERROR(VALUE(MID($A$2:$A$6000,4,2)),0)=MONTH(C179))*(IFERROR(VALUE(RIGHT($A$2:$A$6000,4)),0)=YEAR(C179)))),""))</f>
        <v>95.143594718355573</v>
      </c>
      <c r="E179" s="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180" spans="1:5" x14ac:dyDescent="0.25">
      <c r="A180" s="65" t="s">
        <v>190</v>
      </c>
      <c r="B180" s="8">
        <v>72.435197000000002</v>
      </c>
      <c r="C180" s="13">
        <v>43160</v>
      </c>
      <c r="D180" s="3">
        <f t="array" ref="D180">IF(C180="","",IFERROR(AVERAGE(_xlfn._xlws.FILTER($B$2:$B$6000,(IFERROR(VALUE(MID($A$2:$A$6000,4,2)),0)=MONTH(C180))*(IFERROR(VALUE(RIGHT($A$2:$A$6000,4)),0)=YEAR(C180)))),""))</f>
        <v>91.141874204200008</v>
      </c>
      <c r="E180" s="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181" spans="1:5" x14ac:dyDescent="0.25">
      <c r="A181" s="65" t="s">
        <v>191</v>
      </c>
      <c r="B181" s="8">
        <v>72.118020000000001</v>
      </c>
      <c r="C181" s="13">
        <v>43191</v>
      </c>
      <c r="D181" s="3">
        <f t="array" ref="D181">IF(C181="","",IFERROR(AVERAGE(_xlfn._xlws.FILTER($B$2:$B$6000,(IFERROR(VALUE(MID($A$2:$A$6000,4,2)),0)=MONTH(C181))*(IFERROR(VALUE(RIGHT($A$2:$A$6000,4)),0)=YEAR(C181)))),""))</f>
        <v>96.928019686095269</v>
      </c>
      <c r="E181" s="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182" spans="1:5" x14ac:dyDescent="0.25">
      <c r="A182" s="65" t="s">
        <v>192</v>
      </c>
      <c r="B182" s="8">
        <v>72.316254999999998</v>
      </c>
      <c r="C182" s="13">
        <v>43221</v>
      </c>
      <c r="D182" s="3">
        <f t="array" ref="D182">IF(C182="","",IFERROR(AVERAGE(_xlfn._xlws.FILTER($B$2:$B$6000,(IFERROR(VALUE(MID($A$2:$A$6000,4,2)),0)=MONTH(C182))*(IFERROR(VALUE(RIGHT($A$2:$A$6000,4)),0)=YEAR(C182)))),""))</f>
        <v>94.540256711314299</v>
      </c>
      <c r="E182" s="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183" spans="1:5" x14ac:dyDescent="0.25">
      <c r="A183" s="65" t="s">
        <v>193</v>
      </c>
      <c r="B183" s="8">
        <v>72.355902</v>
      </c>
      <c r="C183" s="13">
        <v>43252</v>
      </c>
      <c r="D183" s="3">
        <f t="array" ref="D183">IF(C183="","",IFERROR(AVERAGE(_xlfn._xlws.FILTER($B$2:$B$6000,(IFERROR(VALUE(MID($A$2:$A$6000,4,2)),0)=MONTH(C183))*(IFERROR(VALUE(RIGHT($A$2:$A$6000,4)),0)=YEAR(C183)))),""))</f>
        <v>98.835946484014286</v>
      </c>
      <c r="E183" s="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184" spans="1:5" x14ac:dyDescent="0.25">
      <c r="A184" s="65" t="s">
        <v>194</v>
      </c>
      <c r="B184" s="8">
        <v>72.792019999999994</v>
      </c>
      <c r="C184" s="13">
        <v>43282</v>
      </c>
      <c r="D184" s="3">
        <f t="array" ref="D184">IF(C184="","",IFERROR(AVERAGE(_xlfn._xlws.FILTER($B$2:$B$6000,(IFERROR(VALUE(MID($A$2:$A$6000,4,2)),0)=MONTH(C184))*(IFERROR(VALUE(RIGHT($A$2:$A$6000,4)),0)=YEAR(C184)))),""))</f>
        <v>93.758089695828559</v>
      </c>
      <c r="E184" s="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185" spans="1:5" x14ac:dyDescent="0.25">
      <c r="A185" s="65" t="s">
        <v>195</v>
      </c>
      <c r="B185" s="8">
        <v>72.673079000000001</v>
      </c>
      <c r="C185" s="13">
        <v>43313</v>
      </c>
      <c r="D185" s="3">
        <f t="array" ref="D185">IF(C185="","",IFERROR(AVERAGE(_xlfn._xlws.FILTER($B$2:$B$6000,(IFERROR(VALUE(MID($A$2:$A$6000,4,2)),0)=MONTH(C185))*(IFERROR(VALUE(RIGHT($A$2:$A$6000,4)),0)=YEAR(C185)))),""))</f>
        <v>86.990435271999999</v>
      </c>
      <c r="E185" s="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186" spans="1:5" x14ac:dyDescent="0.25">
      <c r="A186" s="65" t="s">
        <v>196</v>
      </c>
      <c r="B186" s="8">
        <v>72.673079000000001</v>
      </c>
      <c r="C186" s="13">
        <v>43344</v>
      </c>
      <c r="D186" s="3">
        <f t="array" ref="D186">IF(C186="","",IFERROR(AVERAGE(_xlfn._xlws.FILTER($B$2:$B$6000,(IFERROR(VALUE(MID($A$2:$A$6000,4,2)),0)=MONTH(C186))*(IFERROR(VALUE(RIGHT($A$2:$A$6000,4)),0)=YEAR(C186)))),""))</f>
        <v>100.99313203566314</v>
      </c>
      <c r="E186" s="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187" spans="1:5" x14ac:dyDescent="0.25">
      <c r="A187" s="65" t="s">
        <v>197</v>
      </c>
      <c r="B187" s="8">
        <v>72.197314000000006</v>
      </c>
      <c r="C187" s="13">
        <v>43374</v>
      </c>
      <c r="D187" s="3">
        <f t="array" ref="D187">IF(C187="","",IFERROR(AVERAGE(_xlfn._xlws.FILTER($B$2:$B$6000,(IFERROR(VALUE(MID($A$2:$A$6000,4,2)),0)=MONTH(C187))*(IFERROR(VALUE(RIGHT($A$2:$A$6000,4)),0)=YEAR(C187)))),""))</f>
        <v>106.17253506211364</v>
      </c>
      <c r="E187" s="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188" spans="1:5" x14ac:dyDescent="0.25">
      <c r="A188" s="65" t="s">
        <v>198</v>
      </c>
      <c r="B188" s="8">
        <v>72.157667000000004</v>
      </c>
      <c r="C188" s="13">
        <v>43405</v>
      </c>
      <c r="D188" s="3">
        <f t="array" ref="D188">IF(C188="","",IFERROR(AVERAGE(_xlfn._xlws.FILTER($B$2:$B$6000,(IFERROR(VALUE(MID($A$2:$A$6000,4,2)),0)=MONTH(C188))*(IFERROR(VALUE(RIGHT($A$2:$A$6000,4)),0)=YEAR(C188)))),""))</f>
        <v>112.2809869487842</v>
      </c>
      <c r="E188" s="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189" spans="1:5" x14ac:dyDescent="0.25">
      <c r="A189" s="65" t="s">
        <v>199</v>
      </c>
      <c r="B189" s="8">
        <v>72.197314000000006</v>
      </c>
      <c r="C189" s="13">
        <v>43435</v>
      </c>
      <c r="D189" s="3">
        <f t="array" ref="D189">IF(C189="","",IFERROR(AVERAGE(_xlfn._xlws.FILTER($B$2:$B$6000,(IFERROR(VALUE(MID($A$2:$A$6000,4,2)),0)=MONTH(C189))*(IFERROR(VALUE(RIGHT($A$2:$A$6000,4)),0)=YEAR(C189)))),""))</f>
        <v>114.89751581968335</v>
      </c>
      <c r="E189" s="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190" spans="1:5" x14ac:dyDescent="0.25">
      <c r="A190" s="65" t="s">
        <v>200</v>
      </c>
      <c r="B190" s="8">
        <v>71.721548999999996</v>
      </c>
      <c r="C190" s="13">
        <v>43466</v>
      </c>
      <c r="D190" s="3">
        <f t="array" ref="D190">IF(C190="","",IFERROR(AVERAGE(_xlfn._xlws.FILTER($B$2:$B$6000,(IFERROR(VALUE(MID($A$2:$A$6000,4,2)),0)=MONTH(C190))*(IFERROR(VALUE(RIGHT($A$2:$A$6000,4)),0)=YEAR(C190)))),""))</f>
        <v>115.3282568212091</v>
      </c>
      <c r="E190" s="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1" spans="1:5" x14ac:dyDescent="0.25">
      <c r="A191" s="65" t="s">
        <v>201</v>
      </c>
      <c r="B191" s="8">
        <v>71.642255000000006</v>
      </c>
      <c r="C191" s="13">
        <v>43497</v>
      </c>
      <c r="D191" s="3">
        <f t="array" ref="D191">IF(C191="","",IFERROR(AVERAGE(_xlfn._xlws.FILTER($B$2:$B$6000,(IFERROR(VALUE(MID($A$2:$A$6000,4,2)),0)=MONTH(C191))*(IFERROR(VALUE(RIGHT($A$2:$A$6000,4)),0)=YEAR(C191)))),""))</f>
        <v>113.74793345515002</v>
      </c>
      <c r="E191" s="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192" spans="1:5" x14ac:dyDescent="0.25">
      <c r="A192" s="65" t="s">
        <v>202</v>
      </c>
      <c r="B192" s="8">
        <v>71.126842999999994</v>
      </c>
      <c r="C192" s="13">
        <v>43525</v>
      </c>
      <c r="D192" s="3">
        <f t="array" ref="D192">IF(C192="","",IFERROR(AVERAGE(_xlfn._xlws.FILTER($B$2:$B$6000,(IFERROR(VALUE(MID($A$2:$A$6000,4,2)),0)=MONTH(C192))*(IFERROR(VALUE(RIGHT($A$2:$A$6000,4)),0)=YEAR(C192)))),""))</f>
        <v>111.4154478383158</v>
      </c>
      <c r="E192" s="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193" spans="1:5" x14ac:dyDescent="0.25">
      <c r="A193" s="65" t="s">
        <v>203</v>
      </c>
      <c r="B193" s="8">
        <v>70.809667000000005</v>
      </c>
      <c r="C193" s="13">
        <v>43556</v>
      </c>
      <c r="D193" s="3">
        <f t="array" ref="D193">IF(C193="","",IFERROR(AVERAGE(_xlfn._xlws.FILTER($B$2:$B$6000,(IFERROR(VALUE(MID($A$2:$A$6000,4,2)),0)=MONTH(C193))*(IFERROR(VALUE(RIGHT($A$2:$A$6000,4)),0)=YEAR(C193)))),""))</f>
        <v>111.26079222971427</v>
      </c>
      <c r="E193" s="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194" spans="1:5" x14ac:dyDescent="0.25">
      <c r="A194" s="65" t="s">
        <v>204</v>
      </c>
      <c r="B194" s="8">
        <v>71.444019999999995</v>
      </c>
      <c r="C194" s="13">
        <v>43586</v>
      </c>
      <c r="D194" s="3">
        <f t="array" ref="D194">IF(C194="","",IFERROR(AVERAGE(_xlfn._xlws.FILTER($B$2:$B$6000,(IFERROR(VALUE(MID($A$2:$A$6000,4,2)),0)=MONTH(C194))*(IFERROR(VALUE(RIGHT($A$2:$A$6000,4)),0)=YEAR(C194)))),""))</f>
        <v>111.80028629016364</v>
      </c>
      <c r="E194" s="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195" spans="1:5" x14ac:dyDescent="0.25">
      <c r="A195" s="65" t="s">
        <v>205</v>
      </c>
      <c r="B195" s="8">
        <v>72.157667000000004</v>
      </c>
      <c r="C195" s="13">
        <v>43617</v>
      </c>
      <c r="D195" s="3">
        <f t="array" ref="D195">IF(C195="","",IFERROR(AVERAGE(_xlfn._xlws.FILTER($B$2:$B$6000,(IFERROR(VALUE(MID($A$2:$A$6000,4,2)),0)=MONTH(C195))*(IFERROR(VALUE(RIGHT($A$2:$A$6000,4)),0)=YEAR(C195)))),""))</f>
        <v>100.40319411901054</v>
      </c>
      <c r="E195" s="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196" spans="1:5" x14ac:dyDescent="0.25">
      <c r="A196" s="65" t="s">
        <v>206</v>
      </c>
      <c r="B196" s="8">
        <v>72.118020000000001</v>
      </c>
      <c r="C196" s="13">
        <v>43647</v>
      </c>
      <c r="D196" s="3">
        <f t="array" ref="D196">IF(C196="","",IFERROR(AVERAGE(_xlfn._xlws.FILTER($B$2:$B$6000,(IFERROR(VALUE(MID($A$2:$A$6000,4,2)),0)=MONTH(C196))*(IFERROR(VALUE(RIGHT($A$2:$A$6000,4)),0)=YEAR(C196)))),""))</f>
        <v>95.445075305999993</v>
      </c>
      <c r="E196" s="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197" spans="1:5" x14ac:dyDescent="0.25">
      <c r="A197" s="65" t="s">
        <v>207</v>
      </c>
      <c r="B197" s="8">
        <v>71.547416999999996</v>
      </c>
      <c r="C197" s="13">
        <v>43678</v>
      </c>
      <c r="D197" s="3">
        <f t="array" ref="D197">IF(C197="","",IFERROR(AVERAGE(_xlfn._xlws.FILTER($B$2:$B$6000,(IFERROR(VALUE(MID($A$2:$A$6000,4,2)),0)=MONTH(C197))*(IFERROR(VALUE(RIGHT($A$2:$A$6000,4)),0)=YEAR(C197)))),""))</f>
        <v>96.678543385327288</v>
      </c>
      <c r="E197" s="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198" spans="1:5" x14ac:dyDescent="0.25">
      <c r="A198" s="65" t="s">
        <v>208</v>
      </c>
      <c r="B198" s="8">
        <v>71.821844999999996</v>
      </c>
      <c r="C198" s="13">
        <v>43709</v>
      </c>
      <c r="D198" s="3">
        <f t="array" ref="D198">IF(C198="","",IFERROR(AVERAGE(_xlfn._xlws.FILTER($B$2:$B$6000,(IFERROR(VALUE(MID($A$2:$A$6000,4,2)),0)=MONTH(C198))*(IFERROR(VALUE(RIGHT($A$2:$A$6000,4)),0)=YEAR(C198)))),""))</f>
        <v>98.260830414233325</v>
      </c>
      <c r="E198" s="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199" spans="1:5" x14ac:dyDescent="0.25">
      <c r="A199" s="65" t="s">
        <v>209</v>
      </c>
      <c r="B199" s="8">
        <v>71.821844999999996</v>
      </c>
      <c r="C199" s="13">
        <v>43739</v>
      </c>
      <c r="D199" s="3">
        <f t="array" ref="D199">IF(C199="","",IFERROR(AVERAGE(_xlfn._xlws.FILTER($B$2:$B$6000,(IFERROR(VALUE(MID($A$2:$A$6000,4,2)),0)=MONTH(C199))*(IFERROR(VALUE(RIGHT($A$2:$A$6000,4)),0)=YEAR(C199)))),""))</f>
        <v>103.98433111045217</v>
      </c>
      <c r="E199" s="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200" spans="1:5" x14ac:dyDescent="0.25">
      <c r="A200" s="65" t="s">
        <v>210</v>
      </c>
      <c r="B200" s="8">
        <v>71.861048999999994</v>
      </c>
      <c r="C200" s="13">
        <v>43770</v>
      </c>
      <c r="D200" s="3">
        <f t="array" ref="D200">IF(C200="","",IFERROR(AVERAGE(_xlfn._xlws.FILTER($B$2:$B$6000,(IFERROR(VALUE(MID($A$2:$A$6000,4,2)),0)=MONTH(C200))*(IFERROR(VALUE(RIGHT($A$2:$A$6000,4)),0)=YEAR(C200)))),""))</f>
        <v>104.65431778117895</v>
      </c>
      <c r="E200" s="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201" spans="1:5" x14ac:dyDescent="0.25">
      <c r="A201" s="65" t="s">
        <v>211</v>
      </c>
      <c r="B201" s="8">
        <v>73.154782999999995</v>
      </c>
      <c r="C201" s="13">
        <v>43800</v>
      </c>
      <c r="D201" s="3">
        <f t="array" ref="D201">IF(C201="","",IFERROR(AVERAGE(_xlfn._xlws.FILTER($B$2:$B$6000,(IFERROR(VALUE(MID($A$2:$A$6000,4,2)),0)=MONTH(C201))*(IFERROR(VALUE(RIGHT($A$2:$A$6000,4)),0)=YEAR(C201)))),""))</f>
        <v>109.58168650602633</v>
      </c>
      <c r="E201" s="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202" spans="1:5" x14ac:dyDescent="0.25">
      <c r="A202" s="65" t="s">
        <v>212</v>
      </c>
      <c r="B202" s="8">
        <v>74.017273000000003</v>
      </c>
      <c r="C202" s="13">
        <v>43831</v>
      </c>
      <c r="D202" s="3">
        <f t="array" ref="D202">IF(C202="","",IFERROR(AVERAGE(_xlfn._xlws.FILTER($B$2:$B$6000,(IFERROR(VALUE(MID($A$2:$A$6000,4,2)),0)=MONTH(C202))*(IFERROR(VALUE(RIGHT($A$2:$A$6000,4)),0)=YEAR(C202)))),""))</f>
        <v>115.50885689607274</v>
      </c>
      <c r="E202" s="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3" spans="1:5" x14ac:dyDescent="0.25">
      <c r="A203" s="65" t="s">
        <v>213</v>
      </c>
      <c r="B203" s="8">
        <v>76.408721</v>
      </c>
      <c r="C203" s="13">
        <v>43862</v>
      </c>
      <c r="D203" s="3">
        <f t="array" ref="D203">IF(C203="","",IFERROR(AVERAGE(_xlfn._xlws.FILTER($B$2:$B$6000,(IFERROR(VALUE(MID($A$2:$A$6000,4,2)),0)=MONTH(C203))*(IFERROR(VALUE(RIGHT($A$2:$A$6000,4)),0)=YEAR(C203)))),""))</f>
        <v>121.80451027547221</v>
      </c>
      <c r="E203" s="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204" spans="1:5" x14ac:dyDescent="0.25">
      <c r="A204" s="65" t="s">
        <v>214</v>
      </c>
      <c r="B204" s="8">
        <v>76.251903999999996</v>
      </c>
      <c r="C204" s="13">
        <v>43891</v>
      </c>
      <c r="D204" s="3">
        <f t="array" ref="D204">IF(C204="","",IFERROR(AVERAGE(_xlfn._xlws.FILTER($B$2:$B$6000,(IFERROR(VALUE(MID($A$2:$A$6000,4,2)),0)=MONTH(C204))*(IFERROR(VALUE(RIGHT($A$2:$A$6000,4)),0)=YEAR(C204)))),""))</f>
        <v>120.46331649163639</v>
      </c>
      <c r="E204" s="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205" spans="1:5" x14ac:dyDescent="0.25">
      <c r="A205" s="65" t="s">
        <v>215</v>
      </c>
      <c r="B205" s="8">
        <v>77.702455</v>
      </c>
      <c r="C205" s="13">
        <v>43922</v>
      </c>
      <c r="D205" s="3">
        <f t="array" ref="D205">IF(C205="","",IFERROR(AVERAGE(_xlfn._xlws.FILTER($B$2:$B$6000,(IFERROR(VALUE(MID($A$2:$A$6000,4,2)),0)=MONTH(C205))*(IFERROR(VALUE(RIGHT($A$2:$A$6000,4)),0)=YEAR(C205)))),""))</f>
        <v>117.88123386134998</v>
      </c>
      <c r="E205" s="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206" spans="1:5" x14ac:dyDescent="0.25">
      <c r="A206" s="65" t="s">
        <v>216</v>
      </c>
      <c r="B206" s="8">
        <v>78.878577000000007</v>
      </c>
      <c r="C206" s="13">
        <v>43952</v>
      </c>
      <c r="D206" s="3">
        <f t="array" ref="D206">IF(C206="","",IFERROR(AVERAGE(_xlfn._xlws.FILTER($B$2:$B$6000,(IFERROR(VALUE(MID($A$2:$A$6000,4,2)),0)=MONTH(C206))*(IFERROR(VALUE(RIGHT($A$2:$A$6000,4)),0)=YEAR(C206)))),""))</f>
        <v>113.60778446741999</v>
      </c>
      <c r="E206" s="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207" spans="1:5" x14ac:dyDescent="0.25">
      <c r="A207" s="65" t="s">
        <v>217</v>
      </c>
      <c r="B207" s="8">
        <v>80.721168000000006</v>
      </c>
      <c r="C207" s="13">
        <v>43983</v>
      </c>
      <c r="D207" s="3">
        <f t="array" ref="D207">IF(C207="","",IFERROR(AVERAGE(_xlfn._xlws.FILTER($B$2:$B$6000,(IFERROR(VALUE(MID($A$2:$A$6000,4,2)),0)=MONTH(C207))*(IFERROR(VALUE(RIGHT($A$2:$A$6000,4)),0)=YEAR(C207)))),""))</f>
        <v>114.03320337857143</v>
      </c>
      <c r="E207" s="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208" spans="1:5" x14ac:dyDescent="0.25">
      <c r="A208" s="65" t="s">
        <v>218</v>
      </c>
      <c r="B208" s="8">
        <v>82.642167000000001</v>
      </c>
      <c r="C208" s="13">
        <v>44013</v>
      </c>
      <c r="D208" s="3">
        <f t="array" ref="D208">IF(C208="","",IFERROR(AVERAGE(_xlfn._xlws.FILTER($B$2:$B$6000,(IFERROR(VALUE(MID($A$2:$A$6000,4,2)),0)=MONTH(C208))*(IFERROR(VALUE(RIGHT($A$2:$A$6000,4)),0)=YEAR(C208)))),""))</f>
        <v>113.19421603421738</v>
      </c>
      <c r="E208" s="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209" spans="1:5" x14ac:dyDescent="0.25">
      <c r="A209" s="65" t="s">
        <v>219</v>
      </c>
      <c r="B209" s="8">
        <v>84.798389999999998</v>
      </c>
      <c r="C209" s="13">
        <v>44044</v>
      </c>
      <c r="D209" s="3">
        <f t="array" ref="D209">IF(C209="","",IFERROR(AVERAGE(_xlfn._xlws.FILTER($B$2:$B$6000,(IFERROR(VALUE(MID($A$2:$A$6000,4,2)),0)=MONTH(C209))*(IFERROR(VALUE(RIGHT($A$2:$A$6000,4)),0)=YEAR(C209)))),""))</f>
        <v>115.98029483565716</v>
      </c>
      <c r="E209" s="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210" spans="1:5" x14ac:dyDescent="0.25">
      <c r="A210" s="65" t="s">
        <v>220</v>
      </c>
      <c r="B210" s="8">
        <v>85.700084000000004</v>
      </c>
      <c r="C210" s="13">
        <v>44075</v>
      </c>
      <c r="D210" s="3">
        <f t="array" ref="D210">IF(C210="","",IFERROR(AVERAGE(_xlfn._xlws.FILTER($B$2:$B$6000,(IFERROR(VALUE(MID($A$2:$A$6000,4,2)),0)=MONTH(C210))*(IFERROR(VALUE(RIGHT($A$2:$A$6000,4)),0)=YEAR(C210)))),""))</f>
        <v>118.10199515859999</v>
      </c>
      <c r="E210" s="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211" spans="1:5" x14ac:dyDescent="0.25">
      <c r="A211" s="65" t="s">
        <v>221</v>
      </c>
      <c r="B211" s="8">
        <v>86.405756999999994</v>
      </c>
      <c r="C211" s="13">
        <v>44105</v>
      </c>
      <c r="D211" s="3">
        <f t="array" ref="D211">IF(C211="","",IFERROR(AVERAGE(_xlfn._xlws.FILTER($B$2:$B$6000,(IFERROR(VALUE(MID($A$2:$A$6000,4,2)),0)=MONTH(C211))*(IFERROR(VALUE(RIGHT($A$2:$A$6000,4)),0)=YEAR(C211)))),""))</f>
        <v>123.95329835085715</v>
      </c>
      <c r="E211" s="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212" spans="1:5" x14ac:dyDescent="0.25">
      <c r="A212" s="65" t="s">
        <v>222</v>
      </c>
      <c r="B212" s="8">
        <v>89.267652999999996</v>
      </c>
      <c r="C212" s="13">
        <v>44136</v>
      </c>
      <c r="D212" s="3">
        <f t="array" ref="D212">IF(C212="","",IFERROR(AVERAGE(_xlfn._xlws.FILTER($B$2:$B$6000,(IFERROR(VALUE(MID($A$2:$A$6000,4,2)),0)=MONTH(C212))*(IFERROR(VALUE(RIGHT($A$2:$A$6000,4)),0)=YEAR(C212)))),""))</f>
        <v>135.943400866725</v>
      </c>
      <c r="E212" s="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213" spans="1:5" x14ac:dyDescent="0.25">
      <c r="A213" s="65" t="s">
        <v>223</v>
      </c>
      <c r="B213" s="8">
        <v>92.247162000000003</v>
      </c>
      <c r="C213" s="13">
        <v>44166</v>
      </c>
      <c r="D213" s="3">
        <f t="array" ref="D213">IF(C213="","",IFERROR(AVERAGE(_xlfn._xlws.FILTER($B$2:$B$6000,(IFERROR(VALUE(MID($A$2:$A$6000,4,2)),0)=MONTH(C213))*(IFERROR(VALUE(RIGHT($A$2:$A$6000,4)),0)=YEAR(C213)))),""))</f>
        <v>137.93550637952001</v>
      </c>
      <c r="E213" s="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214" spans="1:5" x14ac:dyDescent="0.25">
      <c r="A214" s="65" t="s">
        <v>224</v>
      </c>
      <c r="B214" s="8">
        <v>94.560202000000004</v>
      </c>
      <c r="C214" s="13">
        <v>44197</v>
      </c>
      <c r="D214" s="3">
        <f t="array" ref="D214">IF(C214="","",IFERROR(AVERAGE(_xlfn._xlws.FILTER($B$2:$B$6000,(IFERROR(VALUE(MID($A$2:$A$6000,4,2)),0)=MONTH(C214))*(IFERROR(VALUE(RIGHT($A$2:$A$6000,4)),0)=YEAR(C214)))),""))</f>
        <v>131.40752782235</v>
      </c>
      <c r="E214" s="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" spans="1:5" x14ac:dyDescent="0.25">
      <c r="A215" s="65" t="s">
        <v>225</v>
      </c>
      <c r="B215" s="8">
        <v>98.990261000000004</v>
      </c>
      <c r="C215" s="13">
        <v>44228</v>
      </c>
      <c r="D215" s="3">
        <f t="array" ref="D215">IF(C215="","",IFERROR(AVERAGE(_xlfn._xlws.FILTER($B$2:$B$6000,(IFERROR(VALUE(MID($A$2:$A$6000,4,2)),0)=MONTH(C215))*(IFERROR(VALUE(RIGHT($A$2:$A$6000,4)),0)=YEAR(C215)))),""))</f>
        <v>129.84108061368886</v>
      </c>
      <c r="E215" s="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216" spans="1:5" x14ac:dyDescent="0.25">
      <c r="A216" s="65" t="s">
        <v>226</v>
      </c>
      <c r="B216" s="8">
        <v>100.676036</v>
      </c>
      <c r="C216" s="13">
        <v>44256</v>
      </c>
      <c r="D216" s="3">
        <f t="array" ref="D216">IF(C216="","",IFERROR(AVERAGE(_xlfn._xlws.FILTER($B$2:$B$6000,(IFERROR(VALUE(MID($A$2:$A$6000,4,2)),0)=MONTH(C216))*(IFERROR(VALUE(RIGHT($A$2:$A$6000,4)),0)=YEAR(C216)))),""))</f>
        <v>125.99891339778262</v>
      </c>
      <c r="E216" s="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217" spans="1:5" x14ac:dyDescent="0.25">
      <c r="A217" s="65" t="s">
        <v>227</v>
      </c>
      <c r="B217" s="8">
        <v>101.812954</v>
      </c>
      <c r="C217" s="13">
        <v>44287</v>
      </c>
      <c r="D217" s="3">
        <f t="array" ref="D217">IF(C217="","",IFERROR(AVERAGE(_xlfn._xlws.FILTER($B$2:$B$6000,(IFERROR(VALUE(MID($A$2:$A$6000,4,2)),0)=MONTH(C217))*(IFERROR(VALUE(RIGHT($A$2:$A$6000,4)),0)=YEAR(C217)))),""))</f>
        <v>124.99458454912499</v>
      </c>
      <c r="E217" s="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218" spans="1:5" x14ac:dyDescent="0.25">
      <c r="A218" s="65" t="s">
        <v>228</v>
      </c>
      <c r="B218" s="8">
        <v>102.83226000000001</v>
      </c>
      <c r="C218" s="13">
        <v>44317</v>
      </c>
      <c r="D218" s="3">
        <f t="array" ref="D218">IF(C218="","",IFERROR(AVERAGE(_xlfn._xlws.FILTER($B$2:$B$6000,(IFERROR(VALUE(MID($A$2:$A$6000,4,2)),0)=MONTH(C218))*(IFERROR(VALUE(RIGHT($A$2:$A$6000,4)),0)=YEAR(C218)))),""))</f>
        <v>127.54337894887617</v>
      </c>
      <c r="E218" s="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219" spans="1:5" x14ac:dyDescent="0.25">
      <c r="A219" s="65" t="s">
        <v>229</v>
      </c>
      <c r="B219" s="8">
        <v>105.34132</v>
      </c>
      <c r="C219" s="13">
        <v>44348</v>
      </c>
      <c r="D219" s="3">
        <f t="array" ref="D219">IF(C219="","",IFERROR(AVERAGE(_xlfn._xlws.FILTER($B$2:$B$6000,(IFERROR(VALUE(MID($A$2:$A$6000,4,2)),0)=MONTH(C219))*(IFERROR(VALUE(RIGHT($A$2:$A$6000,4)),0)=YEAR(C219)))),""))</f>
        <v>128.1939097424</v>
      </c>
      <c r="E219" s="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220" spans="1:5" x14ac:dyDescent="0.25">
      <c r="A220" s="65" t="s">
        <v>230</v>
      </c>
      <c r="B220" s="8">
        <v>105.670078</v>
      </c>
      <c r="C220" s="13">
        <v>44378</v>
      </c>
      <c r="D220" s="3">
        <f t="array" ref="D220">IF(C220="","",IFERROR(AVERAGE(_xlfn._xlws.FILTER($B$2:$B$6000,(IFERROR(VALUE(MID($A$2:$A$6000,4,2)),0)=MONTH(C220))*(IFERROR(VALUE(RIGHT($A$2:$A$6000,4)),0)=YEAR(C220)))),""))</f>
        <v>127.24650403017142</v>
      </c>
      <c r="E220" s="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221" spans="1:5" x14ac:dyDescent="0.25">
      <c r="A221" s="65" t="s">
        <v>231</v>
      </c>
      <c r="B221" s="8">
        <v>109.58235000000001</v>
      </c>
      <c r="C221" s="13">
        <v>44409</v>
      </c>
      <c r="D221" s="3">
        <f t="array" ref="D221">IF(C221="","",IFERROR(AVERAGE(_xlfn._xlws.FILTER($B$2:$B$6000,(IFERROR(VALUE(MID($A$2:$A$6000,4,2)),0)=MONTH(C221))*(IFERROR(VALUE(RIGHT($A$2:$A$6000,4)),0)=YEAR(C221)))),""))</f>
        <v>139.47136433558182</v>
      </c>
      <c r="E221" s="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222" spans="1:5" x14ac:dyDescent="0.25">
      <c r="A222" s="65" t="s">
        <v>232</v>
      </c>
      <c r="B222" s="8">
        <v>111.441648</v>
      </c>
      <c r="C222" s="13">
        <v>44440</v>
      </c>
      <c r="D222" s="3">
        <f t="array" ref="D222">IF(C222="","",IFERROR(AVERAGE(_xlfn._xlws.FILTER($B$2:$B$6000,(IFERROR(VALUE(MID($A$2:$A$6000,4,2)),0)=MONTH(C222))*(IFERROR(VALUE(RIGHT($A$2:$A$6000,4)),0)=YEAR(C222)))),""))</f>
        <v>154.91580814728573</v>
      </c>
      <c r="E222" s="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223" spans="1:5" x14ac:dyDescent="0.25">
      <c r="A223" s="65" t="s">
        <v>233</v>
      </c>
      <c r="B223" s="8">
        <v>112.487503</v>
      </c>
      <c r="C223" s="13">
        <v>44470</v>
      </c>
      <c r="D223" s="3">
        <f t="array" ref="D223">IF(C223="","",IFERROR(AVERAGE(_xlfn._xlws.FILTER($B$2:$B$6000,(IFERROR(VALUE(MID($A$2:$A$6000,4,2)),0)=MONTH(C223))*(IFERROR(VALUE(RIGHT($A$2:$A$6000,4)),0)=YEAR(C223)))),""))</f>
        <v>159.93837478472</v>
      </c>
      <c r="E223" s="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224" spans="1:5" x14ac:dyDescent="0.25">
      <c r="A224" s="65" t="s">
        <v>234</v>
      </c>
      <c r="B224" s="8">
        <v>112.56497299999999</v>
      </c>
      <c r="C224" s="13">
        <v>44501</v>
      </c>
      <c r="D224" s="3">
        <f t="array" ref="D224">IF(C224="","",IFERROR(AVERAGE(_xlfn._xlws.FILTER($B$2:$B$6000,(IFERROR(VALUE(MID($A$2:$A$6000,4,2)),0)=MONTH(C224))*(IFERROR(VALUE(RIGHT($A$2:$A$6000,4)),0)=YEAR(C224)))),""))</f>
        <v>166.858443611875</v>
      </c>
      <c r="E224" s="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225" spans="1:5" x14ac:dyDescent="0.25">
      <c r="A225" s="65" t="s">
        <v>235</v>
      </c>
      <c r="B225" s="8">
        <v>112.29382603400001</v>
      </c>
      <c r="C225" s="13">
        <v>44531</v>
      </c>
      <c r="D225" s="3">
        <f t="array" ref="D225">IF(C225="","",IFERROR(AVERAGE(_xlfn._xlws.FILTER($B$2:$B$6000,(IFERROR(VALUE(MID($A$2:$A$6000,4,2)),0)=MONTH(C225))*(IFERROR(VALUE(RIGHT($A$2:$A$6000,4)),0)=YEAR(C225)))),""))</f>
        <v>166.91925292495236</v>
      </c>
      <c r="E225" s="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226" spans="1:5" x14ac:dyDescent="0.25">
      <c r="A226" s="65" t="s">
        <v>236</v>
      </c>
      <c r="B226" s="8">
        <v>113.184739452</v>
      </c>
      <c r="C226" s="13">
        <v>44562</v>
      </c>
      <c r="D226" s="3">
        <f t="array" ref="D226">IF(C226="","",IFERROR(AVERAGE(_xlfn._xlws.FILTER($B$2:$B$6000,(IFERROR(VALUE(MID($A$2:$A$6000,4,2)),0)=MONTH(C226))*(IFERROR(VALUE(RIGHT($A$2:$A$6000,4)),0)=YEAR(C226)))),""))</f>
        <v>160.11400092907147</v>
      </c>
      <c r="E226" s="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7" spans="1:5" x14ac:dyDescent="0.25">
      <c r="A227" s="65" t="s">
        <v>237</v>
      </c>
      <c r="B227" s="8">
        <v>114.036917504</v>
      </c>
      <c r="C227" s="13">
        <v>44593</v>
      </c>
      <c r="D227" s="3">
        <f t="array" ref="D227">IF(C227="","",IFERROR(AVERAGE(_xlfn._xlws.FILTER($B$2:$B$6000,(IFERROR(VALUE(MID($A$2:$A$6000,4,2)),0)=MONTH(C227))*(IFERROR(VALUE(RIGHT($A$2:$A$6000,4)),0)=YEAR(C227)))),""))</f>
        <v>150.3145615242</v>
      </c>
      <c r="E227" s="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228" spans="1:5" x14ac:dyDescent="0.25">
      <c r="A228" s="65" t="s">
        <v>238</v>
      </c>
      <c r="B228" s="8">
        <v>114.036917504</v>
      </c>
      <c r="C228" s="13">
        <v>44621</v>
      </c>
      <c r="D228" s="3">
        <f t="array" ref="D228">IF(C228="","",IFERROR(AVERAGE(_xlfn._xlws.FILTER($B$2:$B$6000,(IFERROR(VALUE(MID($A$2:$A$6000,4,2)),0)=MONTH(C228))*(IFERROR(VALUE(RIGHT($A$2:$A$6000,4)),0)=YEAR(C228)))),""))</f>
        <v>140.41544419237724</v>
      </c>
      <c r="E228" s="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229" spans="1:5" x14ac:dyDescent="0.25">
      <c r="A229" s="65" t="s">
        <v>239</v>
      </c>
      <c r="B229" s="8">
        <v>113.610828478</v>
      </c>
      <c r="C229" s="13">
        <v>44652</v>
      </c>
      <c r="D229" s="3">
        <f t="array" ref="D229">IF(C229="","",IFERROR(AVERAGE(_xlfn._xlws.FILTER($B$2:$B$6000,(IFERROR(VALUE(MID($A$2:$A$6000,4,2)),0)=MONTH(C229))*(IFERROR(VALUE(RIGHT($A$2:$A$6000,4)),0)=YEAR(C229)))),""))</f>
        <v>141.56224730073683</v>
      </c>
      <c r="E229" s="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230" spans="1:5" x14ac:dyDescent="0.25">
      <c r="A230" s="65" t="s">
        <v>240</v>
      </c>
      <c r="B230" s="8">
        <v>111.131765054</v>
      </c>
      <c r="C230" s="13">
        <v>44682</v>
      </c>
      <c r="D230" s="3">
        <f t="array" ref="D230">IF(C230="","",IFERROR(AVERAGE(_xlfn._xlws.FILTER($B$2:$B$6000,(IFERROR(VALUE(MID($A$2:$A$6000,4,2)),0)=MONTH(C230))*(IFERROR(VALUE(RIGHT($A$2:$A$6000,4)),0)=YEAR(C230)))),""))</f>
        <v>132.01702937499999</v>
      </c>
      <c r="E230" s="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231" spans="1:5" x14ac:dyDescent="0.25">
      <c r="A231" s="65" t="s">
        <v>241</v>
      </c>
      <c r="B231" s="8">
        <v>110.16338090399999</v>
      </c>
      <c r="C231" s="13">
        <v>44713</v>
      </c>
      <c r="D231" s="3">
        <f t="array" ref="D231">IF(C231="","",IFERROR(AVERAGE(_xlfn._xlws.FILTER($B$2:$B$6000,(IFERROR(VALUE(MID($A$2:$A$6000,4,2)),0)=MONTH(C231))*(IFERROR(VALUE(RIGHT($A$2:$A$6000,4)),0)=YEAR(C231)))),""))</f>
        <v>127.25453089589526</v>
      </c>
      <c r="E231" s="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232" spans="1:5" x14ac:dyDescent="0.25">
      <c r="A232" s="65" t="s">
        <v>242</v>
      </c>
      <c r="B232" s="8">
        <v>111.24797115200001</v>
      </c>
      <c r="C232" s="13">
        <v>44743</v>
      </c>
      <c r="D232" s="3">
        <f t="array" ref="D232">IF(C232="","",IFERROR(AVERAGE(_xlfn._xlws.FILTER($B$2:$B$6000,(IFERROR(VALUE(MID($A$2:$A$6000,4,2)),0)=MONTH(C232))*(IFERROR(VALUE(RIGHT($A$2:$A$6000,4)),0)=YEAR(C232)))),""))</f>
        <v>127.97577426720954</v>
      </c>
      <c r="E232" s="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233" spans="1:5" x14ac:dyDescent="0.25">
      <c r="A233" s="65" t="s">
        <v>243</v>
      </c>
      <c r="B233" s="8">
        <v>108.149141872</v>
      </c>
      <c r="C233" s="13">
        <v>44774</v>
      </c>
      <c r="D233" s="3">
        <f t="array" ref="D233">IF(C233="","",IFERROR(AVERAGE(_xlfn._xlws.FILTER($B$2:$B$6000,(IFERROR(VALUE(MID($A$2:$A$6000,4,2)),0)=MONTH(C233))*(IFERROR(VALUE(RIGHT($A$2:$A$6000,4)),0)=YEAR(C233)))),""))</f>
        <v>128.88510430956521</v>
      </c>
      <c r="E233" s="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234" spans="1:5" x14ac:dyDescent="0.25">
      <c r="A234" s="65" t="s">
        <v>244</v>
      </c>
      <c r="B234" s="8">
        <v>107.916729676</v>
      </c>
      <c r="C234" s="13">
        <v>44805</v>
      </c>
      <c r="D234" s="3">
        <f t="array" ref="D234">IF(C234="","",IFERROR(AVERAGE(_xlfn._xlws.FILTER($B$2:$B$6000,(IFERROR(VALUE(MID($A$2:$A$6000,4,2)),0)=MONTH(C234))*(IFERROR(VALUE(RIGHT($A$2:$A$6000,4)),0)=YEAR(C234)))),""))</f>
        <v>125.65299563922856</v>
      </c>
      <c r="E234" s="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235" spans="1:5" x14ac:dyDescent="0.25">
      <c r="A235" s="65" t="s">
        <v>245</v>
      </c>
      <c r="B235" s="8">
        <v>106.289844304</v>
      </c>
      <c r="C235" s="13">
        <v>44835</v>
      </c>
      <c r="D235" s="3">
        <f t="array" ref="D235">IF(C235="","",IFERROR(AVERAGE(_xlfn._xlws.FILTER($B$2:$B$6000,(IFERROR(VALUE(MID($A$2:$A$6000,4,2)),0)=MONTH(C235))*(IFERROR(VALUE(RIGHT($A$2:$A$6000,4)),0)=YEAR(C235)))),""))</f>
        <v>129.47734576399998</v>
      </c>
      <c r="E235" s="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236" spans="1:5" x14ac:dyDescent="0.25">
      <c r="A236" s="65" t="s">
        <v>246</v>
      </c>
      <c r="B236" s="8">
        <v>103.965722344</v>
      </c>
      <c r="C236" s="13">
        <v>44866</v>
      </c>
      <c r="D236" s="3">
        <f t="array" ref="D236">IF(C236="","",IFERROR(AVERAGE(_xlfn._xlws.FILTER($B$2:$B$6000,(IFERROR(VALUE(MID($A$2:$A$6000,4,2)),0)=MONTH(C236))*(IFERROR(VALUE(RIGHT($A$2:$A$6000,4)),0)=YEAR(C236)))),""))</f>
        <v>135.16814740538001</v>
      </c>
      <c r="E236" s="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237" spans="1:5" x14ac:dyDescent="0.25">
      <c r="A237" s="65" t="s">
        <v>247</v>
      </c>
      <c r="B237" s="8">
        <v>99.511155254000002</v>
      </c>
      <c r="C237" s="13">
        <v>44896</v>
      </c>
      <c r="D237" s="3">
        <f t="array" ref="D237">IF(C237="","",IFERROR(AVERAGE(_xlfn._xlws.FILTER($B$2:$B$6000,(IFERROR(VALUE(MID($A$2:$A$6000,4,2)),0)=MONTH(C237))*(IFERROR(VALUE(RIGHT($A$2:$A$6000,4)),0)=YEAR(C237)))),""))</f>
        <v>142.00549741950005</v>
      </c>
      <c r="E237" s="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238" spans="1:5" x14ac:dyDescent="0.25">
      <c r="A238" s="65" t="s">
        <v>248</v>
      </c>
      <c r="B238" s="8">
        <v>97.729328418000009</v>
      </c>
      <c r="C238" s="13">
        <v>44927</v>
      </c>
      <c r="D238" s="3">
        <f t="array" ref="D238">IF(C238="","",IFERROR(AVERAGE(_xlfn._xlws.FILTER($B$2:$B$6000,(IFERROR(VALUE(MID($A$2:$A$6000,4,2)),0)=MONTH(C238))*(IFERROR(VALUE(RIGHT($A$2:$A$6000,4)),0)=YEAR(C238)))),""))</f>
        <v>136.46906867391817</v>
      </c>
      <c r="E238" s="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" spans="1:5" x14ac:dyDescent="0.25">
      <c r="A239" s="65" t="s">
        <v>249</v>
      </c>
      <c r="B239" s="8">
        <v>94.165674745999993</v>
      </c>
      <c r="C239" s="13">
        <v>44958</v>
      </c>
      <c r="D239" s="3">
        <f t="array" ref="D239">IF(C239="","",IFERROR(AVERAGE(_xlfn._xlws.FILTER($B$2:$B$6000,(IFERROR(VALUE(MID($A$2:$A$6000,4,2)),0)=MONTH(C239))*(IFERROR(VALUE(RIGHT($A$2:$A$6000,4)),0)=YEAR(C239)))),""))</f>
        <v>134.62590074666664</v>
      </c>
      <c r="E239" s="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240" spans="1:5" x14ac:dyDescent="0.25">
      <c r="A240" s="65" t="s">
        <v>250</v>
      </c>
      <c r="B240" s="8">
        <v>91.609847863599995</v>
      </c>
      <c r="C240" s="13">
        <v>44986</v>
      </c>
      <c r="D240" s="3">
        <f t="array" ref="D240">IF(C240="","",IFERROR(AVERAGE(_xlfn._xlws.FILTER($B$2:$B$6000,(IFERROR(VALUE(MID($A$2:$A$6000,4,2)),0)=MONTH(C240))*(IFERROR(VALUE(RIGHT($A$2:$A$6000,4)),0)=YEAR(C240)))),""))</f>
        <v>134.46811920293479</v>
      </c>
      <c r="E240" s="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241" spans="1:5" x14ac:dyDescent="0.25">
      <c r="A241" s="65" t="s">
        <v>251</v>
      </c>
      <c r="B241" s="8">
        <v>91.112799440299995</v>
      </c>
      <c r="C241" s="13">
        <v>45017</v>
      </c>
      <c r="D241" s="3">
        <f t="array" ref="D241">IF(C241="","",IFERROR(AVERAGE(_xlfn._xlws.FILTER($B$2:$B$6000,(IFERROR(VALUE(MID($A$2:$A$6000,4,2)),0)=MONTH(C241))*(IFERROR(VALUE(RIGHT($A$2:$A$6000,4)),0)=YEAR(C241)))),""))</f>
        <v>145.04613345640001</v>
      </c>
      <c r="E241" s="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242" spans="1:5" x14ac:dyDescent="0.25">
      <c r="A242" s="65" t="s">
        <v>252</v>
      </c>
      <c r="B242" s="8">
        <v>89.965764617299996</v>
      </c>
      <c r="C242" s="13">
        <v>45047</v>
      </c>
      <c r="D242" s="3">
        <f t="array" ref="D242">IF(C242="","",IFERROR(AVERAGE(_xlfn._xlws.FILTER($B$2:$B$6000,(IFERROR(VALUE(MID($A$2:$A$6000,4,2)),0)=MONTH(C242))*(IFERROR(VALUE(RIGHT($A$2:$A$6000,4)),0)=YEAR(C242)))),""))</f>
        <v>155.93158864509545</v>
      </c>
      <c r="E242" s="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243" spans="1:5" x14ac:dyDescent="0.25">
      <c r="A243" s="65" t="s">
        <v>253</v>
      </c>
      <c r="B243" s="8">
        <v>88.474619347399994</v>
      </c>
      <c r="C243" s="13">
        <v>45078</v>
      </c>
      <c r="D243" s="3">
        <f t="array" ref="D243">IF(C243="","",IFERROR(AVERAGE(_xlfn._xlws.FILTER($B$2:$B$6000,(IFERROR(VALUE(MID($A$2:$A$6000,4,2)),0)=MONTH(C243))*(IFERROR(VALUE(RIGHT($A$2:$A$6000,4)),0)=YEAR(C243)))),""))</f>
        <v>154.90854584053329</v>
      </c>
      <c r="E243" s="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244" spans="1:5" x14ac:dyDescent="0.25">
      <c r="A244" s="65" t="s">
        <v>254</v>
      </c>
      <c r="B244" s="8">
        <v>87.74816395949999</v>
      </c>
      <c r="C244" s="13">
        <v>45108</v>
      </c>
      <c r="D244" s="3">
        <f t="array" ref="D244">IF(C244="","",IFERROR(AVERAGE(_xlfn._xlws.FILTER($B$2:$B$6000,(IFERROR(VALUE(MID($A$2:$A$6000,4,2)),0)=MONTH(C244))*(IFERROR(VALUE(RIGHT($A$2:$A$6000,4)),0)=YEAR(C244)))),""))</f>
        <v>147.42855762845716</v>
      </c>
      <c r="E244" s="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245" spans="1:5" x14ac:dyDescent="0.25">
      <c r="A245" s="65" t="s">
        <v>255</v>
      </c>
      <c r="B245" s="8">
        <v>87.633460477200003</v>
      </c>
      <c r="C245" s="13">
        <v>45139</v>
      </c>
      <c r="D245" s="3">
        <f t="array" ref="D245">IF(C245="","",IFERROR(AVERAGE(_xlfn._xlws.FILTER($B$2:$B$6000,(IFERROR(VALUE(MID($A$2:$A$6000,4,2)),0)=MONTH(C245))*(IFERROR(VALUE(RIGHT($A$2:$A$6000,4)),0)=YEAR(C245)))),""))</f>
        <v>145.77574673415651</v>
      </c>
      <c r="E245" s="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246" spans="1:5" x14ac:dyDescent="0.25">
      <c r="A246" s="65" t="s">
        <v>256</v>
      </c>
      <c r="B246" s="8">
        <v>85.951142736799994</v>
      </c>
      <c r="C246" s="13">
        <v>45170</v>
      </c>
      <c r="D246" s="3">
        <f t="array" ref="D246">IF(C246="","",IFERROR(AVERAGE(_xlfn._xlws.FILTER($B$2:$B$6000,(IFERROR(VALUE(MID($A$2:$A$6000,4,2)),0)=MONTH(C246))*(IFERROR(VALUE(RIGHT($A$2:$A$6000,4)),0)=YEAR(C246)))),""))</f>
        <v>162.333263499</v>
      </c>
      <c r="E246" s="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247" spans="1:5" x14ac:dyDescent="0.25">
      <c r="A247" s="65" t="s">
        <v>257</v>
      </c>
      <c r="B247" s="8">
        <v>85.033514878399984</v>
      </c>
      <c r="C247" s="13">
        <v>45200</v>
      </c>
      <c r="D247" s="3">
        <f t="array" ref="D247">IF(C247="","",IFERROR(AVERAGE(_xlfn._xlws.FILTER($B$2:$B$6000,(IFERROR(VALUE(MID($A$2:$A$6000,4,2)),0)=MONTH(C247))*(IFERROR(VALUE(RIGHT($A$2:$A$6000,4)),0)=YEAR(C247)))),""))</f>
        <v>167.6178951983095</v>
      </c>
      <c r="E247" s="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248" spans="1:5" x14ac:dyDescent="0.25">
      <c r="A248" s="65" t="s">
        <v>258</v>
      </c>
      <c r="B248" s="8">
        <v>83.8864800554</v>
      </c>
      <c r="C248" s="13">
        <v>45231</v>
      </c>
      <c r="D248" s="3">
        <f t="array" ref="D248">IF(C248="","",IFERROR(AVERAGE(_xlfn._xlws.FILTER($B$2:$B$6000,(IFERROR(VALUE(MID($A$2:$A$6000,4,2)),0)=MONTH(C248))*(IFERROR(VALUE(RIGHT($A$2:$A$6000,4)),0)=YEAR(C248)))),""))</f>
        <v>165.88268440769497</v>
      </c>
      <c r="E248" s="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249" spans="1:5" x14ac:dyDescent="0.25">
      <c r="A249" s="65" t="s">
        <v>259</v>
      </c>
      <c r="B249" s="8">
        <v>83.695307584899993</v>
      </c>
      <c r="C249" s="13">
        <v>45261</v>
      </c>
      <c r="D249" s="3">
        <f t="array" ref="D249">IF(C249="","",IFERROR(AVERAGE(_xlfn._xlws.FILTER($B$2:$B$6000,(IFERROR(VALUE(MID($A$2:$A$6000,4,2)),0)=MONTH(C249))*(IFERROR(VALUE(RIGHT($A$2:$A$6000,4)),0)=YEAR(C249)))),""))</f>
        <v>160.90876154147369</v>
      </c>
      <c r="E249" s="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250" spans="1:5" x14ac:dyDescent="0.25">
      <c r="A250" s="65" t="s">
        <v>260</v>
      </c>
      <c r="B250" s="8">
        <v>82.854148714700003</v>
      </c>
      <c r="C250" s="13">
        <v>45292</v>
      </c>
      <c r="D250" s="3">
        <f t="array" ref="D250">IF(C250="","",IFERROR(AVERAGE(_xlfn._xlws.FILTER($B$2:$B$6000,(IFERROR(VALUE(MID($A$2:$A$6000,4,2)),0)=MONTH(C250))*(IFERROR(VALUE(RIGHT($A$2:$A$6000,4)),0)=YEAR(C250)))),""))</f>
        <v>152.80657919421816</v>
      </c>
      <c r="E250" s="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1" spans="1:5" x14ac:dyDescent="0.25">
      <c r="A251" s="65" t="s">
        <v>261</v>
      </c>
      <c r="B251" s="8">
        <v>81.210065468399989</v>
      </c>
      <c r="C251" s="13">
        <v>45323</v>
      </c>
      <c r="D251" s="3">
        <f t="array" ref="D251">IF(C251="","",IFERROR(AVERAGE(_xlfn._xlws.FILTER($B$2:$B$6000,(IFERROR(VALUE(MID($A$2:$A$6000,4,2)),0)=MONTH(C251))*(IFERROR(VALUE(RIGHT($A$2:$A$6000,4)),0)=YEAR(C251)))),""))</f>
        <v>154.60866796291577</v>
      </c>
      <c r="E251" s="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252" spans="1:5" x14ac:dyDescent="0.25">
      <c r="A252" s="65" t="s">
        <v>262</v>
      </c>
      <c r="B252" s="8">
        <v>80.636548056899997</v>
      </c>
      <c r="C252" s="13">
        <v>45352</v>
      </c>
      <c r="D252" s="3">
        <f t="array" ref="D252">IF(C252="","",IFERROR(AVERAGE(_xlfn._xlws.FILTER($B$2:$B$6000,(IFERROR(VALUE(MID($A$2:$A$6000,4,2)),0)=MONTH(C252))*(IFERROR(VALUE(RIGHT($A$2:$A$6000,4)),0)=YEAR(C252)))),""))</f>
        <v>152.77811789753997</v>
      </c>
      <c r="E252" s="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253" spans="1:5" x14ac:dyDescent="0.25">
      <c r="A253" s="65" t="s">
        <v>263</v>
      </c>
      <c r="B253" s="8">
        <v>81.477706927099987</v>
      </c>
      <c r="C253" s="13">
        <v>45383</v>
      </c>
      <c r="D253" s="3">
        <f t="array" ref="D253">IF(C253="","",IFERROR(AVERAGE(_xlfn._xlws.FILTER($B$2:$B$6000,(IFERROR(VALUE(MID($A$2:$A$6000,4,2)),0)=MONTH(C253))*(IFERROR(VALUE(RIGHT($A$2:$A$6000,4)),0)=YEAR(C253)))),""))</f>
        <v>156.08321954290912</v>
      </c>
      <c r="E253" s="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254" spans="1:5" x14ac:dyDescent="0.25">
      <c r="A254" s="65" t="s">
        <v>264</v>
      </c>
      <c r="B254" s="8">
        <v>81.936520856299992</v>
      </c>
      <c r="C254" s="13">
        <v>45413</v>
      </c>
      <c r="D254" s="3">
        <f t="array" ref="D254">IF(C254="","",IFERROR(AVERAGE(_xlfn._xlws.FILTER($B$2:$B$6000,(IFERROR(VALUE(MID($A$2:$A$6000,4,2)),0)=MONTH(C254))*(IFERROR(VALUE(RIGHT($A$2:$A$6000,4)),0)=YEAR(C254)))),""))</f>
        <v>146.11780201366665</v>
      </c>
      <c r="E254" s="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255" spans="1:5" x14ac:dyDescent="0.25">
      <c r="A255" s="65" t="s">
        <v>265</v>
      </c>
      <c r="B255" s="8">
        <v>82.6247417501</v>
      </c>
      <c r="C255" s="13">
        <v>45444</v>
      </c>
      <c r="D255" s="3">
        <f t="array" ref="D255">IF(C255="","",IFERROR(AVERAGE(_xlfn._xlws.FILTER($B$2:$B$6000,(IFERROR(VALUE(MID($A$2:$A$6000,4,2)),0)=MONTH(C255))*(IFERROR(VALUE(RIGHT($A$2:$A$6000,4)),0)=YEAR(C255)))),""))</f>
        <v>141.56238563324001</v>
      </c>
      <c r="E255" s="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256" spans="1:5" x14ac:dyDescent="0.25">
      <c r="A256" s="65" t="s">
        <v>266</v>
      </c>
      <c r="B256" s="8">
        <v>84.842342407900006</v>
      </c>
      <c r="C256" s="13">
        <v>45474</v>
      </c>
      <c r="D256" s="3">
        <f t="array" ref="D256">IF(C256="","",IFERROR(AVERAGE(_xlfn._xlws.FILTER($B$2:$B$6000,(IFERROR(VALUE(MID($A$2:$A$6000,4,2)),0)=MONTH(C256))*(IFERROR(VALUE(RIGHT($A$2:$A$6000,4)),0)=YEAR(C256)))),""))</f>
        <v>138.00017779656523</v>
      </c>
      <c r="E256" s="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257" spans="1:5" x14ac:dyDescent="0.25">
      <c r="A257" s="65" t="s">
        <v>267</v>
      </c>
      <c r="B257" s="8">
        <v>85.98937723089999</v>
      </c>
      <c r="C257" s="13">
        <v>45505</v>
      </c>
      <c r="D257" s="3">
        <f t="array" ref="D257">IF(C257="","",IFERROR(AVERAGE(_xlfn._xlws.FILTER($B$2:$B$6000,(IFERROR(VALUE(MID($A$2:$A$6000,4,2)),0)=MONTH(C257))*(IFERROR(VALUE(RIGHT($A$2:$A$6000,4)),0)=YEAR(C257)))),""))</f>
        <v>135.13060974859093</v>
      </c>
      <c r="E257" s="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258" spans="1:5" x14ac:dyDescent="0.25">
      <c r="A258" s="65" t="s">
        <v>268</v>
      </c>
      <c r="B258" s="8">
        <v>87.327584524399995</v>
      </c>
      <c r="C258" s="13">
        <v>45536</v>
      </c>
      <c r="D258" s="3">
        <f t="array" ref="D258">IF(C258="","",IFERROR(AVERAGE(_xlfn._xlws.FILTER($B$2:$B$6000,(IFERROR(VALUE(MID($A$2:$A$6000,4,2)),0)=MONTH(C258))*(IFERROR(VALUE(RIGHT($A$2:$A$6000,4)),0)=YEAR(C258)))),""))</f>
        <v>144.97476421855239</v>
      </c>
      <c r="E258" s="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259" spans="1:5" x14ac:dyDescent="0.25">
      <c r="A259" s="65" t="s">
        <v>269</v>
      </c>
      <c r="B259" s="8">
        <v>87.824632947699996</v>
      </c>
      <c r="C259" s="13">
        <v>45566</v>
      </c>
      <c r="D259" s="3">
        <f t="array" ref="D259">IF(C259="","",IFERROR(AVERAGE(_xlfn._xlws.FILTER($B$2:$B$6000,(IFERROR(VALUE(MID($A$2:$A$6000,4,2)),0)=MONTH(C259))*(IFERROR(VALUE(RIGHT($A$2:$A$6000,4)),0)=YEAR(C259)))),""))</f>
        <v>154.63069496243477</v>
      </c>
      <c r="E259" s="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260" spans="1:5" x14ac:dyDescent="0.25">
      <c r="A260" s="65" t="s">
        <v>270</v>
      </c>
      <c r="B260" s="8">
        <v>88.589322829700009</v>
      </c>
      <c r="C260" s="13">
        <v>45597</v>
      </c>
      <c r="D260" s="3">
        <f t="array" ref="D260">IF(C260="","",IFERROR(AVERAGE(_xlfn._xlws.FILTER($B$2:$B$6000,(IFERROR(VALUE(MID($A$2:$A$6000,4,2)),0)=MONTH(C260))*(IFERROR(VALUE(RIGHT($A$2:$A$6000,4)),0)=YEAR(C260)))),""))</f>
        <v>166.26942057811578</v>
      </c>
      <c r="E260" s="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261" spans="1:5" x14ac:dyDescent="0.25">
      <c r="A261" s="65" t="s">
        <v>271</v>
      </c>
      <c r="B261" s="8">
        <v>88.816564906499991</v>
      </c>
      <c r="C261" s="13">
        <v>45627</v>
      </c>
      <c r="D261" s="3">
        <f t="array" ref="D261">IF(C261="","",IFERROR(AVERAGE(_xlfn._xlws.FILTER($B$2:$B$6000,(IFERROR(VALUE(MID($A$2:$A$6000,4,2)),0)=MONTH(C261))*(IFERROR(VALUE(RIGHT($A$2:$A$6000,4)),0)=YEAR(C261)))),""))</f>
        <v>159.95231627699997</v>
      </c>
      <c r="E261" s="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262" spans="1:5" x14ac:dyDescent="0.25">
      <c r="A262" s="65" t="s">
        <v>272</v>
      </c>
      <c r="B262" s="8">
        <v>92.097686412599998</v>
      </c>
      <c r="C262" s="13">
        <v>45658</v>
      </c>
      <c r="D262" s="3">
        <f t="array" ref="D262">IF(C262="","",IFERROR(AVERAGE(_xlfn._xlws.FILTER($B$2:$B$6000,(IFERROR(VALUE(MID($A$2:$A$6000,4,2)),0)=MONTH(C262))*(IFERROR(VALUE(RIGHT($A$2:$A$6000,4)),0)=YEAR(C262)))),""))</f>
        <v>153.27935647619094</v>
      </c>
      <c r="E262" s="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" spans="1:5" x14ac:dyDescent="0.25">
      <c r="A263" s="65" t="s">
        <v>273</v>
      </c>
      <c r="B263" s="8">
        <v>94.096530548499999</v>
      </c>
      <c r="C263" s="13">
        <v>45689</v>
      </c>
      <c r="D263" s="3">
        <f t="array" ref="D263">IF(C263="","",IFERROR(AVERAGE(_xlfn._xlws.FILTER($B$2:$B$6000,(IFERROR(VALUE(MID($A$2:$A$6000,4,2)),0)=MONTH(C263))*(IFERROR(VALUE(RIGHT($A$2:$A$6000,4)),0)=YEAR(C263)))),""))</f>
        <v>140.37152597245503</v>
      </c>
      <c r="E263" s="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264" spans="1:5" x14ac:dyDescent="0.25">
      <c r="A264" s="65" t="s">
        <v>274</v>
      </c>
      <c r="B264" s="8">
        <v>96.057660644099997</v>
      </c>
      <c r="C264" s="13">
        <v>45717</v>
      </c>
      <c r="D264" s="3">
        <f t="array" ref="D264">IF(C264="","",IFERROR(AVERAGE(_xlfn._xlws.FILTER($B$2:$B$6000,(IFERROR(VALUE(MID($A$2:$A$6000,4,2)),0)=MONTH(C264))*(IFERROR(VALUE(RIGHT($A$2:$A$6000,4)),0)=YEAR(C264)))),""))</f>
        <v>136.87207473355261</v>
      </c>
      <c r="E264" s="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265" spans="1:5" x14ac:dyDescent="0.25">
      <c r="A265" s="65" t="s">
        <v>275</v>
      </c>
      <c r="B265" s="8">
        <v>97.981076699399992</v>
      </c>
      <c r="C265" s="13">
        <v>45748</v>
      </c>
      <c r="D265" s="3">
        <f t="array" ref="D265">IF(C265="","",IFERROR(AVERAGE(_xlfn._xlws.FILTER($B$2:$B$6000,(IFERROR(VALUE(MID($A$2:$A$6000,4,2)),0)=MONTH(C265))*(IFERROR(VALUE(RIGHT($A$2:$A$6000,4)),0)=YEAR(C265)))),""))</f>
        <v>139.149506166165</v>
      </c>
      <c r="E265" s="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266" spans="1:5" x14ac:dyDescent="0.25">
      <c r="A266" s="65" t="s">
        <v>276</v>
      </c>
      <c r="B266" s="8">
        <v>100.0930629562</v>
      </c>
      <c r="C266" s="13">
        <v>45778</v>
      </c>
      <c r="D266" s="3">
        <f t="array" ref="D266">IF(C266="","",IFERROR(AVERAGE(_xlfn._xlws.FILTER($B$2:$B$6000,(IFERROR(VALUE(MID($A$2:$A$6000,4,2)),0)=MONTH(C266))*(IFERROR(VALUE(RIGHT($A$2:$A$6000,4)),0)=YEAR(C266)))),""))</f>
        <v>135.07887511942857</v>
      </c>
      <c r="E266" s="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267" spans="1:5" x14ac:dyDescent="0.25">
      <c r="A267" s="65" t="s">
        <v>277</v>
      </c>
      <c r="B267" s="8">
        <v>101.2621982055</v>
      </c>
      <c r="C267" s="13">
        <v>45809</v>
      </c>
      <c r="D267" s="3">
        <f t="array" ref="D267">IF(C267="","",IFERROR(AVERAGE(_xlfn._xlws.FILTER($B$2:$B$6000,(IFERROR(VALUE(MID($A$2:$A$6000,4,2)),0)=MONTH(C267))*(IFERROR(VALUE(RIGHT($A$2:$A$6000,4)),0)=YEAR(C267)))),""))</f>
        <v>126.31678506125002</v>
      </c>
      <c r="E267" s="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268" spans="1:5" x14ac:dyDescent="0.25">
      <c r="A268" s="65" t="s">
        <v>278</v>
      </c>
      <c r="B268" s="8">
        <v>101.79019476969999</v>
      </c>
      <c r="C268" s="13">
        <v>45839</v>
      </c>
      <c r="D268" s="3">
        <f t="array" ref="D268">IF(C268="","",IFERROR(AVERAGE(_xlfn._xlws.FILTER($B$2:$B$6000,(IFERROR(VALUE(MID($A$2:$A$6000,4,2)),0)=MONTH(C268))*(IFERROR(VALUE(RIGHT($A$2:$A$6000,4)),0)=YEAR(C268)))),""))</f>
        <v>119.29763631443478</v>
      </c>
      <c r="E268" s="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269" spans="1:5" x14ac:dyDescent="0.25">
      <c r="A269" s="65" t="s">
        <v>279</v>
      </c>
      <c r="B269" s="8">
        <v>102.4690474951</v>
      </c>
      <c r="C269" s="13">
        <v>45870</v>
      </c>
      <c r="D269" s="3">
        <f t="array" ref="D269">IF(C269="","",IFERROR(AVERAGE(_xlfn._xlws.FILTER($B$2:$B$6000,(IFERROR(VALUE(MID($A$2:$A$6000,4,2)),0)=MONTH(C269))*(IFERROR(VALUE(RIGHT($A$2:$A$6000,4)),0)=YEAR(C269)))),""))</f>
        <v>120.11004222185714</v>
      </c>
      <c r="E269" s="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270" spans="1:5" x14ac:dyDescent="0.25">
      <c r="A270" s="65" t="s">
        <v>280</v>
      </c>
      <c r="B270" s="8">
        <v>102.99704405929999</v>
      </c>
      <c r="C270" s="13">
        <v>45901</v>
      </c>
      <c r="D270" s="3">
        <f t="array" ref="D270">IF(C270="","",IFERROR(AVERAGE(_xlfn._xlws.FILTER($B$2:$B$6000,(IFERROR(VALUE(MID($A$2:$A$6000,4,2)),0)=MONTH(C270))*(IFERROR(VALUE(RIGHT($A$2:$A$6000,4)),0)=YEAR(C270)))),""))</f>
        <v>118.5274828813091</v>
      </c>
      <c r="E270" s="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271" spans="1:5" x14ac:dyDescent="0.25">
      <c r="A271" s="65" t="s">
        <v>281</v>
      </c>
      <c r="B271" s="8">
        <v>103.0347580996</v>
      </c>
      <c r="C271" s="13">
        <v>45931</v>
      </c>
      <c r="D271" s="3">
        <f t="array" ref="D271">IF(C271="","",IFERROR(AVERAGE(_xlfn._xlws.FILTER($B$2:$B$6000,(IFERROR(VALUE(MID($A$2:$A$6000,4,2)),0)=MONTH(C271))*(IFERROR(VALUE(RIGHT($A$2:$A$6000,4)),0)=YEAR(C271)))),""))</f>
        <v>115.25537765739131</v>
      </c>
      <c r="E271" s="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272" spans="1:5" x14ac:dyDescent="0.25">
      <c r="A272" s="65" t="s">
        <v>282</v>
      </c>
      <c r="B272" s="8">
        <v>103.1101861802</v>
      </c>
      <c r="C272" s="13">
        <v>45962</v>
      </c>
      <c r="D272" s="3">
        <f t="array" ref="D272">IF(C272="","",IFERROR(AVERAGE(_xlfn._xlws.FILTER($B$2:$B$6000,(IFERROR(VALUE(MID($A$2:$A$6000,4,2)),0)=MONTH(C272))*(IFERROR(VALUE(RIGHT($A$2:$A$6000,4)),0)=YEAR(C272)))),""))</f>
        <v>107.61660568421054</v>
      </c>
      <c r="E272" s="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273" spans="1:5" x14ac:dyDescent="0.25">
      <c r="A273" s="65" t="s">
        <v>283</v>
      </c>
      <c r="B273" s="8">
        <v>102.8084738578</v>
      </c>
      <c r="C273" s="13">
        <v>45992</v>
      </c>
      <c r="D273" s="3">
        <f t="array" ref="D273">IF(C273="","",IFERROR(AVERAGE(_xlfn._xlws.FILTER($B$2:$B$6000,(IFERROR(VALUE(MID($A$2:$A$6000,4,2)),0)=MONTH(C273))*(IFERROR(VALUE(RIGHT($A$2:$A$6000,4)),0)=YEAR(C273)))),""))</f>
        <v>109.68849999999998</v>
      </c>
      <c r="E273" s="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274" spans="1:5" x14ac:dyDescent="0.25">
      <c r="A274" s="65" t="s">
        <v>284</v>
      </c>
      <c r="B274" s="8">
        <v>103.1101861802</v>
      </c>
      <c r="C274" s="13">
        <v>46023</v>
      </c>
      <c r="D274" s="3">
        <f t="array" ref="D274">IF(C274="","",IFERROR(AVERAGE(_xlfn._xlws.FILTER($B$2:$B$6000,(IFERROR(VALUE(MID($A$2:$A$6000,4,2)),0)=MONTH(C274))*(IFERROR(VALUE(RIGHT($A$2:$A$6000,4)),0)=YEAR(C274)))),""))</f>
        <v>105.8652380952381</v>
      </c>
      <c r="E274" s="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75" spans="1:5" x14ac:dyDescent="0.25">
      <c r="A275" s="65" t="s">
        <v>285</v>
      </c>
      <c r="B275" s="8">
        <v>103.14790022050001</v>
      </c>
      <c r="C275" s="13">
        <v>46054</v>
      </c>
      <c r="D275" s="3">
        <f t="array" ref="D275">IF(C275="","",IFERROR(AVERAGE(_xlfn._xlws.FILTER($B$2:$B$6000,(IFERROR(VALUE(MID($A$2:$A$6000,4,2)),0)=MONTH(C275))*(IFERROR(VALUE(RIGHT($A$2:$A$6000,4)),0)=YEAR(C275)))),""))</f>
        <v>100.64333333333333</v>
      </c>
      <c r="E275" s="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276" spans="1:5" x14ac:dyDescent="0.25">
      <c r="A276" s="65" t="s">
        <v>286</v>
      </c>
      <c r="B276" s="8">
        <v>103.4873265832</v>
      </c>
      <c r="C276" s="13">
        <v>46082</v>
      </c>
      <c r="D276" s="3">
        <f t="array" ref="D276">IF(C276="","",IFERROR(AVERAGE(_xlfn._xlws.FILTER($B$2:$B$6000,(IFERROR(VALUE(MID($A$2:$A$6000,4,2)),0)=MONTH(C276))*(IFERROR(VALUE(RIGHT($A$2:$A$6000,4)),0)=YEAR(C276)))),""))</f>
        <v>99.780454545454532</v>
      </c>
      <c r="E276" s="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277" spans="1:5" x14ac:dyDescent="0.25">
      <c r="A277" s="65" t="s">
        <v>287</v>
      </c>
      <c r="B277" s="8">
        <v>102.2804772936</v>
      </c>
      <c r="C277" s="13">
        <v>46113</v>
      </c>
      <c r="D277" s="3">
        <f t="array" ref="D277">IF(C277="","",IFERROR(AVERAGE(_xlfn._xlws.FILTER($B$2:$B$6000,(IFERROR(VALUE(MID($A$2:$A$6000,4,2)),0)=MONTH(C277))*(IFERROR(VALUE(RIGHT($A$2:$A$6000,4)),0)=YEAR(C277)))),""))</f>
        <v>101.16600000000003</v>
      </c>
      <c r="E277" s="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278" spans="1:5" x14ac:dyDescent="0.25">
      <c r="A278" s="65" t="s">
        <v>288</v>
      </c>
      <c r="B278" s="8">
        <v>101.8656228503</v>
      </c>
      <c r="C278" s="13">
        <v>46143</v>
      </c>
      <c r="D278" s="3">
        <f t="array" ref="D278">IF(C278="","",IFERROR(AVERAGE(_xlfn._xlws.FILTER($B$2:$B$6000,(IFERROR(VALUE(MID($A$2:$A$6000,4,2)),0)=MONTH(C278))*(IFERROR(VALUE(RIGHT($A$2:$A$6000,4)),0)=YEAR(C278)))),""))</f>
        <v>95.22399999999999</v>
      </c>
      <c r="E278" s="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279" spans="1:5" x14ac:dyDescent="0.25">
      <c r="A279" s="65" t="s">
        <v>289</v>
      </c>
      <c r="B279" s="8">
        <v>101.2999122458</v>
      </c>
      <c r="C279" s="13">
        <v>46174</v>
      </c>
      <c r="D279" s="3">
        <f t="array" ref="D279">IF(C279="","",IFERROR(AVERAGE(_xlfn._xlws.FILTER($B$2:$B$6000,(IFERROR(VALUE(MID($A$2:$A$6000,4,2)),0)=MONTH(C279))*(IFERROR(VALUE(RIGHT($A$2:$A$6000,4)),0)=YEAR(C279)))),""))</f>
        <v>92.530624999999986</v>
      </c>
      <c r="E279" s="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280" spans="1:5" x14ac:dyDescent="0.25">
      <c r="A280" s="65" t="s">
        <v>290</v>
      </c>
      <c r="B280" s="8">
        <v>101.450768407</v>
      </c>
      <c r="C280" s="13"/>
      <c r="D280" s="3" t="str">
        <f t="array" ref="D280">IF(C280="","",IFERROR(AVERAGE(_xlfn._xlws.FILTER($B$2:$B$6000,(IFERROR(VALUE(MID($A$2:$A$6000,4,2)),0)=MONTH(C280))*(IFERROR(VALUE(RIGHT($A$2:$A$6000,4)),0)=YEAR(C280)))),""))</f>
        <v/>
      </c>
      <c r="E280" s="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1" spans="1:5" x14ac:dyDescent="0.25">
      <c r="A281" s="65" t="s">
        <v>291</v>
      </c>
      <c r="B281" s="8">
        <v>101.073628004</v>
      </c>
      <c r="C281" s="13"/>
      <c r="D281" s="3" t="str">
        <f t="array" ref="D281">IF(C281="","",IFERROR(AVERAGE(_xlfn._xlws.FILTER($B$2:$B$6000,(IFERROR(VALUE(MID($A$2:$A$6000,4,2)),0)=MONTH(C281))*(IFERROR(VALUE(RIGHT($A$2:$A$6000,4)),0)=YEAR(C281)))),""))</f>
        <v/>
      </c>
      <c r="E281" s="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2" spans="1:5" x14ac:dyDescent="0.25">
      <c r="A282" s="65" t="s">
        <v>292</v>
      </c>
      <c r="B282" s="8">
        <v>99.022156968000004</v>
      </c>
      <c r="C282" s="13"/>
      <c r="D282" s="3" t="str">
        <f t="array" ref="D282">IF(C282="","",IFERROR(AVERAGE(_xlfn._xlws.FILTER($B$2:$B$6000,(IFERROR(VALUE(MID($A$2:$A$6000,4,2)),0)=MONTH(C282))*(IFERROR(VALUE(RIGHT($A$2:$A$6000,4)),0)=YEAR(C282)))),""))</f>
        <v/>
      </c>
      <c r="E282" s="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3" spans="1:5" x14ac:dyDescent="0.25">
      <c r="A283" s="65" t="s">
        <v>293</v>
      </c>
      <c r="B283" s="8">
        <v>98.500987720799998</v>
      </c>
      <c r="C283" s="13"/>
      <c r="D283" s="3" t="str">
        <f t="array" ref="D283">IF(C283="","",IFERROR(AVERAGE(_xlfn._xlws.FILTER($B$2:$B$6000,(IFERROR(VALUE(MID($A$2:$A$6000,4,2)),0)=MONTH(C283))*(IFERROR(VALUE(RIGHT($A$2:$A$6000,4)),0)=YEAR(C283)))),""))</f>
        <v/>
      </c>
      <c r="E283" s="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4" spans="1:5" x14ac:dyDescent="0.25">
      <c r="A284" s="65" t="s">
        <v>294</v>
      </c>
      <c r="B284" s="8">
        <v>98.128723972800003</v>
      </c>
      <c r="C284" s="13"/>
      <c r="D284" s="3" t="str">
        <f t="array" ref="D284">IF(C284="","",IFERROR(AVERAGE(_xlfn._xlws.FILTER($B$2:$B$6000,(IFERROR(VALUE(MID($A$2:$A$6000,4,2)),0)=MONTH(C284))*(IFERROR(VALUE(RIGHT($A$2:$A$6000,4)),0)=YEAR(C284)))),""))</f>
        <v/>
      </c>
      <c r="E284" s="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5" spans="1:5" x14ac:dyDescent="0.25">
      <c r="A285" s="65" t="s">
        <v>295</v>
      </c>
      <c r="B285" s="8">
        <v>99.729458089199994</v>
      </c>
      <c r="C285" s="13"/>
      <c r="D285" s="3" t="str">
        <f t="array" ref="D285">IF(C285="","",IFERROR(AVERAGE(_xlfn._xlws.FILTER($B$2:$B$6000,(IFERROR(VALUE(MID($A$2:$A$6000,4,2)),0)=MONTH(C285))*(IFERROR(VALUE(RIGHT($A$2:$A$6000,4)),0)=YEAR(C285)))),""))</f>
        <v/>
      </c>
      <c r="E285" s="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6" spans="1:5" x14ac:dyDescent="0.25">
      <c r="A286" s="65" t="s">
        <v>296</v>
      </c>
      <c r="B286" s="8">
        <v>100.1017218372</v>
      </c>
      <c r="C286" s="13"/>
      <c r="D286" s="3" t="str">
        <f t="array" ref="D286">IF(C286="","",IFERROR(AVERAGE(_xlfn._xlws.FILTER($B$2:$B$6000,(IFERROR(VALUE(MID($A$2:$A$6000,4,2)),0)=MONTH(C286))*(IFERROR(VALUE(RIGHT($A$2:$A$6000,4)),0)=YEAR(C286)))),""))</f>
        <v/>
      </c>
      <c r="E286" s="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7" spans="1:5" x14ac:dyDescent="0.25">
      <c r="A287" s="65" t="s">
        <v>297</v>
      </c>
      <c r="B287" s="8">
        <v>100.5484383348</v>
      </c>
      <c r="C287" s="13"/>
      <c r="D287" s="3" t="str">
        <f t="array" ref="D287">IF(C287="","",IFERROR(AVERAGE(_xlfn._xlws.FILTER($B$2:$B$6000,(IFERROR(VALUE(MID($A$2:$A$6000,4,2)),0)=MONTH(C287))*(IFERROR(VALUE(RIGHT($A$2:$A$6000,4)),0)=YEAR(C287)))),""))</f>
        <v/>
      </c>
      <c r="E287" s="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8" spans="1:5" x14ac:dyDescent="0.25">
      <c r="A288" s="65" t="s">
        <v>298</v>
      </c>
      <c r="B288" s="8">
        <v>100.66011745919999</v>
      </c>
      <c r="C288" s="13"/>
      <c r="D288" s="3" t="str">
        <f t="array" ref="D288">IF(C288="","",IFERROR(AVERAGE(_xlfn._xlws.FILTER($B$2:$B$6000,(IFERROR(VALUE(MID($A$2:$A$6000,4,2)),0)=MONTH(C288))*(IFERROR(VALUE(RIGHT($A$2:$A$6000,4)),0)=YEAR(C288)))),""))</f>
        <v/>
      </c>
      <c r="E288" s="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9" spans="1:5" x14ac:dyDescent="0.25">
      <c r="A289" s="65" t="s">
        <v>299</v>
      </c>
      <c r="B289" s="8">
        <v>101.70245595359999</v>
      </c>
      <c r="C289" s="13"/>
      <c r="D289" s="3" t="str">
        <f t="array" ref="D289">IF(C289="","",IFERROR(AVERAGE(_xlfn._xlws.FILTER($B$2:$B$6000,(IFERROR(VALUE(MID($A$2:$A$6000,4,2)),0)=MONTH(C289))*(IFERROR(VALUE(RIGHT($A$2:$A$6000,4)),0)=YEAR(C289)))),""))</f>
        <v/>
      </c>
      <c r="E289" s="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0" spans="1:5" x14ac:dyDescent="0.25">
      <c r="A290" s="65" t="s">
        <v>300</v>
      </c>
      <c r="B290" s="8">
        <v>102.2236252008</v>
      </c>
      <c r="C290" s="13"/>
      <c r="D290" s="3" t="str">
        <f t="array" ref="D290">IF(C290="","",IFERROR(AVERAGE(_xlfn._xlws.FILTER($B$2:$B$6000,(IFERROR(VALUE(MID($A$2:$A$6000,4,2)),0)=MONTH(C290))*(IFERROR(VALUE(RIGHT($A$2:$A$6000,4)),0)=YEAR(C290)))),""))</f>
        <v/>
      </c>
      <c r="E290" s="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1" spans="1:5" x14ac:dyDescent="0.25">
      <c r="A291" s="65" t="s">
        <v>301</v>
      </c>
      <c r="B291" s="8">
        <v>102.85647357240001</v>
      </c>
      <c r="C291" s="13"/>
      <c r="D291" s="3" t="str">
        <f t="array" ref="D291">IF(C291="","",IFERROR(AVERAGE(_xlfn._xlws.FILTER($B$2:$B$6000,(IFERROR(VALUE(MID($A$2:$A$6000,4,2)),0)=MONTH(C291))*(IFERROR(VALUE(RIGHT($A$2:$A$6000,4)),0)=YEAR(C291)))),""))</f>
        <v/>
      </c>
      <c r="E291" s="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2" spans="1:5" x14ac:dyDescent="0.25">
      <c r="A292" s="65" t="s">
        <v>302</v>
      </c>
      <c r="B292" s="8">
        <v>103.5637746936</v>
      </c>
      <c r="C292" s="13"/>
      <c r="D292" s="3" t="str">
        <f t="array" ref="D292">IF(C292="","",IFERROR(AVERAGE(_xlfn._xlws.FILTER($B$2:$B$6000,(IFERROR(VALUE(MID($A$2:$A$6000,4,2)),0)=MONTH(C292))*(IFERROR(VALUE(RIGHT($A$2:$A$6000,4)),0)=YEAR(C292)))),""))</f>
        <v/>
      </c>
      <c r="E292" s="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3" spans="1:5" x14ac:dyDescent="0.25">
      <c r="A293" s="65" t="s">
        <v>303</v>
      </c>
      <c r="B293" s="8">
        <v>104.64333956279999</v>
      </c>
      <c r="C293" s="13"/>
      <c r="D293" s="3" t="str">
        <f t="array" ref="D293">IF(C293="","",IFERROR(AVERAGE(_xlfn._xlws.FILTER($B$2:$B$6000,(IFERROR(VALUE(MID($A$2:$A$6000,4,2)),0)=MONTH(C293))*(IFERROR(VALUE(RIGHT($A$2:$A$6000,4)),0)=YEAR(C293)))),""))</f>
        <v/>
      </c>
      <c r="E293" s="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4" spans="1:5" x14ac:dyDescent="0.25">
      <c r="A294" s="65" t="s">
        <v>304</v>
      </c>
      <c r="B294" s="8">
        <v>104.68056593759999</v>
      </c>
      <c r="C294" s="13"/>
      <c r="D294" s="3" t="str">
        <f t="array" ref="D294">IF(C294="","",IFERROR(AVERAGE(_xlfn._xlws.FILTER($B$2:$B$6000,(IFERROR(VALUE(MID($A$2:$A$6000,4,2)),0)=MONTH(C294))*(IFERROR(VALUE(RIGHT($A$2:$A$6000,4)),0)=YEAR(C294)))),""))</f>
        <v/>
      </c>
      <c r="E294" s="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5" spans="1:5" x14ac:dyDescent="0.25">
      <c r="A295" s="65" t="s">
        <v>305</v>
      </c>
      <c r="B295" s="8">
        <v>105.4995461832</v>
      </c>
      <c r="C295" s="13"/>
      <c r="D295" s="3" t="str">
        <f t="array" ref="D295">IF(C295="","",IFERROR(AVERAGE(_xlfn._xlws.FILTER($B$2:$B$6000,(IFERROR(VALUE(MID($A$2:$A$6000,4,2)),0)=MONTH(C295))*(IFERROR(VALUE(RIGHT($A$2:$A$6000,4)),0)=YEAR(C295)))),""))</f>
        <v/>
      </c>
      <c r="E295" s="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6" spans="1:5" x14ac:dyDescent="0.25">
      <c r="A296" s="65" t="s">
        <v>306</v>
      </c>
      <c r="B296" s="8">
        <v>105.909036306</v>
      </c>
      <c r="C296" s="13"/>
      <c r="D296" s="3" t="str">
        <f t="array" ref="D296">IF(C296="","",IFERROR(AVERAGE(_xlfn._xlws.FILTER($B$2:$B$6000,(IFERROR(VALUE(MID($A$2:$A$6000,4,2)),0)=MONTH(C296))*(IFERROR(VALUE(RIGHT($A$2:$A$6000,4)),0)=YEAR(C296)))),""))</f>
        <v/>
      </c>
      <c r="E296" s="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7" spans="1:5" x14ac:dyDescent="0.25">
      <c r="A297" s="65" t="s">
        <v>307</v>
      </c>
      <c r="B297" s="8">
        <v>106.57911105239999</v>
      </c>
      <c r="C297" s="13"/>
      <c r="D297" s="3" t="str">
        <f t="array" ref="D297">IF(C297="","",IFERROR(AVERAGE(_xlfn._xlws.FILTER($B$2:$B$6000,(IFERROR(VALUE(MID($A$2:$A$6000,4,2)),0)=MONTH(C297))*(IFERROR(VALUE(RIGHT($A$2:$A$6000,4)),0)=YEAR(C297)))),""))</f>
        <v/>
      </c>
      <c r="E297" s="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8" spans="1:5" x14ac:dyDescent="0.25">
      <c r="A298" s="65" t="s">
        <v>308</v>
      </c>
      <c r="B298" s="8">
        <v>107.3608649232</v>
      </c>
      <c r="C298" s="13"/>
      <c r="D298" s="3" t="str">
        <f t="array" ref="D298">IF(C298="","",IFERROR(AVERAGE(_xlfn._xlws.FILTER($B$2:$B$6000,(IFERROR(VALUE(MID($A$2:$A$6000,4,2)),0)=MONTH(C298))*(IFERROR(VALUE(RIGHT($A$2:$A$6000,4)),0)=YEAR(C298)))),""))</f>
        <v/>
      </c>
      <c r="E298" s="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9" spans="1:5" x14ac:dyDescent="0.25">
      <c r="A299" s="65" t="s">
        <v>309</v>
      </c>
      <c r="B299" s="8">
        <v>107.8448077956</v>
      </c>
      <c r="C299" s="13"/>
      <c r="D299" s="3" t="str">
        <f t="array" ref="D299">IF(C299="","",IFERROR(AVERAGE(_xlfn._xlws.FILTER($B$2:$B$6000,(IFERROR(VALUE(MID($A$2:$A$6000,4,2)),0)=MONTH(C299))*(IFERROR(VALUE(RIGHT($A$2:$A$6000,4)),0)=YEAR(C299)))),""))</f>
        <v/>
      </c>
      <c r="E299" s="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0" spans="1:5" x14ac:dyDescent="0.25">
      <c r="A300" s="65" t="s">
        <v>310</v>
      </c>
      <c r="B300" s="8">
        <v>108.8499199152</v>
      </c>
      <c r="C300" s="13"/>
      <c r="D300" s="3" t="str">
        <f t="array" ref="D300">IF(C300="","",IFERROR(AVERAGE(_xlfn._xlws.FILTER($B$2:$B$6000,(IFERROR(VALUE(MID($A$2:$A$6000,4,2)),0)=MONTH(C300))*(IFERROR(VALUE(RIGHT($A$2:$A$6000,4)),0)=YEAR(C300)))),""))</f>
        <v/>
      </c>
      <c r="E300" s="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1" spans="1:5" x14ac:dyDescent="0.25">
      <c r="A301" s="65" t="s">
        <v>311</v>
      </c>
      <c r="B301" s="8">
        <v>109.2221836632</v>
      </c>
      <c r="C301" s="13"/>
      <c r="D301" s="3" t="str">
        <f t="array" ref="D301">IF(C301="","",IFERROR(AVERAGE(_xlfn._xlws.FILTER($B$2:$B$6000,(IFERROR(VALUE(MID($A$2:$A$6000,4,2)),0)=MONTH(C301))*(IFERROR(VALUE(RIGHT($A$2:$A$6000,4)),0)=YEAR(C301)))),""))</f>
        <v/>
      </c>
      <c r="E301" s="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2" spans="1:5" x14ac:dyDescent="0.25">
      <c r="A302" s="65" t="s">
        <v>312</v>
      </c>
      <c r="B302" s="8">
        <v>109.3338627876</v>
      </c>
      <c r="C302" s="13"/>
      <c r="D302" s="3" t="str">
        <f t="array" ref="D302">IF(C302="","",IFERROR(AVERAGE(_xlfn._xlws.FILTER($B$2:$B$6000,(IFERROR(VALUE(MID($A$2:$A$6000,4,2)),0)=MONTH(C302))*(IFERROR(VALUE(RIGHT($A$2:$A$6000,4)),0)=YEAR(C302)))),""))</f>
        <v/>
      </c>
      <c r="E302" s="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3" spans="1:5" x14ac:dyDescent="0.25">
      <c r="A303" s="65" t="s">
        <v>313</v>
      </c>
      <c r="B303" s="8">
        <v>108.347065902</v>
      </c>
      <c r="C303" s="13"/>
      <c r="D303" s="3" t="str">
        <f t="array" ref="D303">IF(C303="","",IFERROR(AVERAGE(_xlfn._xlws.FILTER($B$2:$B$6000,(IFERROR(VALUE(MID($A$2:$A$6000,4,2)),0)=MONTH(C303))*(IFERROR(VALUE(RIGHT($A$2:$A$6000,4)),0)=YEAR(C303)))),""))</f>
        <v/>
      </c>
      <c r="E303" s="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4" spans="1:5" x14ac:dyDescent="0.25">
      <c r="A304" s="65" t="s">
        <v>314</v>
      </c>
      <c r="B304" s="8">
        <v>109.009064268</v>
      </c>
      <c r="C304" s="13"/>
      <c r="D304" s="3" t="str">
        <f t="array" ref="D304">IF(C304="","",IFERROR(AVERAGE(_xlfn._xlws.FILTER($B$2:$B$6000,(IFERROR(VALUE(MID($A$2:$A$6000,4,2)),0)=MONTH(C304))*(IFERROR(VALUE(RIGHT($A$2:$A$6000,4)),0)=YEAR(C304)))),""))</f>
        <v/>
      </c>
      <c r="E304" s="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5" spans="1:5" x14ac:dyDescent="0.25">
      <c r="A305" s="65" t="s">
        <v>315</v>
      </c>
      <c r="B305" s="8">
        <v>109.560729573</v>
      </c>
      <c r="C305" s="13"/>
      <c r="D305" s="3" t="str">
        <f t="array" ref="D305">IF(C305="","",IFERROR(AVERAGE(_xlfn._xlws.FILTER($B$2:$B$6000,(IFERROR(VALUE(MID($A$2:$A$6000,4,2)),0)=MONTH(C305))*(IFERROR(VALUE(RIGHT($A$2:$A$6000,4)),0)=YEAR(C305)))),""))</f>
        <v/>
      </c>
      <c r="E305" s="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6" spans="1:5" x14ac:dyDescent="0.25">
      <c r="A306" s="65" t="s">
        <v>316</v>
      </c>
      <c r="B306" s="8">
        <v>110.25950562600001</v>
      </c>
      <c r="C306" s="13"/>
      <c r="D306" s="3" t="str">
        <f t="array" ref="D306">IF(C306="","",IFERROR(AVERAGE(_xlfn._xlws.FILTER($B$2:$B$6000,(IFERROR(VALUE(MID($A$2:$A$6000,4,2)),0)=MONTH(C306))*(IFERROR(VALUE(RIGHT($A$2:$A$6000,4)),0)=YEAR(C306)))),""))</f>
        <v/>
      </c>
      <c r="E306" s="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7" spans="1:5" x14ac:dyDescent="0.25">
      <c r="A307" s="65" t="s">
        <v>317</v>
      </c>
      <c r="B307" s="8">
        <v>110.369838687</v>
      </c>
      <c r="C307" s="13"/>
      <c r="D307" s="3" t="str">
        <f t="array" ref="D307">IF(C307="","",IFERROR(AVERAGE(_xlfn._xlws.FILTER($B$2:$B$6000,(IFERROR(VALUE(MID($A$2:$A$6000,4,2)),0)=MONTH(C307))*(IFERROR(VALUE(RIGHT($A$2:$A$6000,4)),0)=YEAR(C307)))),""))</f>
        <v/>
      </c>
      <c r="E307" s="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8" spans="1:5" x14ac:dyDescent="0.25">
      <c r="A308" s="65" t="s">
        <v>318</v>
      </c>
      <c r="B308" s="8">
        <v>110.958281679</v>
      </c>
      <c r="C308" s="13"/>
      <c r="D308" s="3" t="str">
        <f t="array" ref="D308">IF(C308="","",IFERROR(AVERAGE(_xlfn._xlws.FILTER($B$2:$B$6000,(IFERROR(VALUE(MID($A$2:$A$6000,4,2)),0)=MONTH(C308))*(IFERROR(VALUE(RIGHT($A$2:$A$6000,4)),0)=YEAR(C308)))),""))</f>
        <v/>
      </c>
      <c r="E308" s="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9" spans="1:5" x14ac:dyDescent="0.25">
      <c r="A309" s="65" t="s">
        <v>319</v>
      </c>
      <c r="B309" s="8">
        <v>110.921503992</v>
      </c>
      <c r="C309" s="13"/>
      <c r="D309" s="3" t="str">
        <f t="array" ref="D309">IF(C309="","",IFERROR(AVERAGE(_xlfn._xlws.FILTER($B$2:$B$6000,(IFERROR(VALUE(MID($A$2:$A$6000,4,2)),0)=MONTH(C309))*(IFERROR(VALUE(RIGHT($A$2:$A$6000,4)),0)=YEAR(C309)))),""))</f>
        <v/>
      </c>
      <c r="E309" s="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0" spans="1:5" x14ac:dyDescent="0.25">
      <c r="A310" s="65" t="s">
        <v>320</v>
      </c>
      <c r="B310" s="8">
        <v>110.958281679</v>
      </c>
      <c r="C310" s="13"/>
      <c r="D310" s="3" t="str">
        <f t="array" ref="D310">IF(C310="","",IFERROR(AVERAGE(_xlfn._xlws.FILTER($B$2:$B$6000,(IFERROR(VALUE(MID($A$2:$A$6000,4,2)),0)=MONTH(C310))*(IFERROR(VALUE(RIGHT($A$2:$A$6000,4)),0)=YEAR(C310)))),""))</f>
        <v/>
      </c>
      <c r="E310" s="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1" spans="1:5" x14ac:dyDescent="0.25">
      <c r="A311" s="65" t="s">
        <v>321</v>
      </c>
      <c r="B311" s="8">
        <v>110.847948618</v>
      </c>
      <c r="C311" s="13"/>
      <c r="D311" s="3" t="str">
        <f t="array" ref="D311">IF(C311="","",IFERROR(AVERAGE(_xlfn._xlws.FILTER($B$2:$B$6000,(IFERROR(VALUE(MID($A$2:$A$6000,4,2)),0)=MONTH(C311))*(IFERROR(VALUE(RIGHT($A$2:$A$6000,4)),0)=YEAR(C311)))),""))</f>
        <v/>
      </c>
      <c r="E311" s="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2" spans="1:5" x14ac:dyDescent="0.25">
      <c r="A312" s="65" t="s">
        <v>322</v>
      </c>
      <c r="B312" s="8">
        <v>111.43639161</v>
      </c>
      <c r="C312" s="13"/>
      <c r="D312" s="3" t="str">
        <f t="array" ref="D312">IF(C312="","",IFERROR(AVERAGE(_xlfn._xlws.FILTER($B$2:$B$6000,(IFERROR(VALUE(MID($A$2:$A$6000,4,2)),0)=MONTH(C312))*(IFERROR(VALUE(RIGHT($A$2:$A$6000,4)),0)=YEAR(C312)))),""))</f>
        <v/>
      </c>
      <c r="E312" s="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3" spans="1:5" x14ac:dyDescent="0.25">
      <c r="A313" s="65" t="s">
        <v>323</v>
      </c>
      <c r="B313" s="8">
        <v>110.99505936600001</v>
      </c>
      <c r="C313" s="13"/>
      <c r="D313" s="3" t="str">
        <f t="array" ref="D313">IF(C313="","",IFERROR(AVERAGE(_xlfn._xlws.FILTER($B$2:$B$6000,(IFERROR(VALUE(MID($A$2:$A$6000,4,2)),0)=MONTH(C313))*(IFERROR(VALUE(RIGHT($A$2:$A$6000,4)),0)=YEAR(C313)))),""))</f>
        <v/>
      </c>
      <c r="E313" s="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4" spans="1:5" x14ac:dyDescent="0.25">
      <c r="A314" s="65" t="s">
        <v>324</v>
      </c>
      <c r="B314" s="8">
        <v>111.215725488</v>
      </c>
      <c r="C314" s="13"/>
      <c r="D314" s="3" t="str">
        <f t="array" ref="D314">IF(C314="","",IFERROR(AVERAGE(_xlfn._xlws.FILTER($B$2:$B$6000,(IFERROR(VALUE(MID($A$2:$A$6000,4,2)),0)=MONTH(C314))*(IFERROR(VALUE(RIGHT($A$2:$A$6000,4)),0)=YEAR(C314)))),""))</f>
        <v/>
      </c>
      <c r="E314" s="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5" spans="1:5" x14ac:dyDescent="0.25">
      <c r="A315" s="65" t="s">
        <v>325</v>
      </c>
      <c r="B315" s="8">
        <v>110.99505936600001</v>
      </c>
      <c r="C315" s="13"/>
      <c r="D315" s="3" t="str">
        <f t="array" ref="D315">IF(C315="","",IFERROR(AVERAGE(_xlfn._xlws.FILTER($B$2:$B$6000,(IFERROR(VALUE(MID($A$2:$A$6000,4,2)),0)=MONTH(C315))*(IFERROR(VALUE(RIGHT($A$2:$A$6000,4)),0)=YEAR(C315)))),""))</f>
        <v/>
      </c>
      <c r="E315" s="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6" spans="1:5" x14ac:dyDescent="0.25">
      <c r="A316" s="65" t="s">
        <v>326</v>
      </c>
      <c r="B316" s="8">
        <v>111.252503175</v>
      </c>
      <c r="C316" s="13"/>
      <c r="D316" s="3" t="str">
        <f t="array" ref="D316">IF(C316="","",IFERROR(AVERAGE(_xlfn._xlws.FILTER($B$2:$B$6000,(IFERROR(VALUE(MID($A$2:$A$6000,4,2)),0)=MONTH(C316))*(IFERROR(VALUE(RIGHT($A$2:$A$6000,4)),0)=YEAR(C316)))),""))</f>
        <v/>
      </c>
      <c r="E316" s="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7" spans="1:5" x14ac:dyDescent="0.25">
      <c r="A317" s="65" t="s">
        <v>327</v>
      </c>
      <c r="B317" s="8">
        <v>111.142170114</v>
      </c>
      <c r="C317" s="13"/>
      <c r="D317" s="3" t="str">
        <f t="array" ref="D317">IF(C317="","",IFERROR(AVERAGE(_xlfn._xlws.FILTER($B$2:$B$6000,(IFERROR(VALUE(MID($A$2:$A$6000,4,2)),0)=MONTH(C317))*(IFERROR(VALUE(RIGHT($A$2:$A$6000,4)),0)=YEAR(C317)))),""))</f>
        <v/>
      </c>
      <c r="E317" s="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8" spans="1:5" x14ac:dyDescent="0.25">
      <c r="A318" s="65" t="s">
        <v>328</v>
      </c>
      <c r="B318" s="8">
        <v>111.252503175</v>
      </c>
      <c r="C318" s="13"/>
      <c r="D318" s="3" t="str">
        <f t="array" ref="D318">IF(C318="","",IFERROR(AVERAGE(_xlfn._xlws.FILTER($B$2:$B$6000,(IFERROR(VALUE(MID($A$2:$A$6000,4,2)),0)=MONTH(C318))*(IFERROR(VALUE(RIGHT($A$2:$A$6000,4)),0)=YEAR(C318)))),""))</f>
        <v/>
      </c>
      <c r="E318" s="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9" spans="1:5" x14ac:dyDescent="0.25">
      <c r="A319" s="65" t="s">
        <v>329</v>
      </c>
      <c r="B319" s="8">
        <v>110.70083787</v>
      </c>
      <c r="C319" s="13"/>
      <c r="D319" s="3" t="str">
        <f t="array" ref="D319">IF(C319="","",IFERROR(AVERAGE(_xlfn._xlws.FILTER($B$2:$B$6000,(IFERROR(VALUE(MID($A$2:$A$6000,4,2)),0)=MONTH(C319))*(IFERROR(VALUE(RIGHT($A$2:$A$6000,4)),0)=YEAR(C319)))),""))</f>
        <v/>
      </c>
      <c r="E319" s="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0" spans="1:5" x14ac:dyDescent="0.25">
      <c r="A320" s="65" t="s">
        <v>330</v>
      </c>
      <c r="B320" s="8">
        <v>109.96528413</v>
      </c>
      <c r="C320" s="13"/>
      <c r="D320" s="3" t="str">
        <f t="array" ref="D320">IF(C320="","",IFERROR(AVERAGE(_xlfn._xlws.FILTER($B$2:$B$6000,(IFERROR(VALUE(MID($A$2:$A$6000,4,2)),0)=MONTH(C320))*(IFERROR(VALUE(RIGHT($A$2:$A$6000,4)),0)=YEAR(C320)))),""))</f>
        <v/>
      </c>
      <c r="E320" s="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1" spans="1:5" x14ac:dyDescent="0.25">
      <c r="A321" s="65" t="s">
        <v>331</v>
      </c>
      <c r="B321" s="8">
        <v>110.664060183</v>
      </c>
      <c r="C321" s="13"/>
      <c r="D321" s="3" t="str">
        <f t="array" ref="D321">IF(C321="","",IFERROR(AVERAGE(_xlfn._xlws.FILTER($B$2:$B$6000,(IFERROR(VALUE(MID($A$2:$A$6000,4,2)),0)=MONTH(C321))*(IFERROR(VALUE(RIGHT($A$2:$A$6000,4)),0)=YEAR(C321)))),""))</f>
        <v/>
      </c>
      <c r="E321" s="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2" spans="1:5" x14ac:dyDescent="0.25">
      <c r="A322" s="65" t="s">
        <v>332</v>
      </c>
      <c r="B322" s="8">
        <v>109.413618825</v>
      </c>
      <c r="C322" s="13"/>
      <c r="D322" s="3" t="str">
        <f t="array" ref="D322">IF(C322="","",IFERROR(AVERAGE(_xlfn._xlws.FILTER($B$2:$B$6000,(IFERROR(VALUE(MID($A$2:$A$6000,4,2)),0)=MONTH(C322))*(IFERROR(VALUE(RIGHT($A$2:$A$6000,4)),0)=YEAR(C322)))),""))</f>
        <v/>
      </c>
      <c r="E322" s="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3" spans="1:5" x14ac:dyDescent="0.25">
      <c r="A323" s="65" t="s">
        <v>333</v>
      </c>
      <c r="B323" s="8">
        <v>108.93550889399999</v>
      </c>
      <c r="C323" s="13"/>
      <c r="D323" s="3" t="str">
        <f t="array" ref="D323">IF(C323="","",IFERROR(AVERAGE(_xlfn._xlws.FILTER($B$2:$B$6000,(IFERROR(VALUE(MID($A$2:$A$6000,4,2)),0)=MONTH(C323))*(IFERROR(VALUE(RIGHT($A$2:$A$6000,4)),0)=YEAR(C323)))),""))</f>
        <v/>
      </c>
      <c r="E323" s="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4" spans="1:5" x14ac:dyDescent="0.25">
      <c r="A324" s="65" t="s">
        <v>334</v>
      </c>
      <c r="B324" s="8">
        <v>108.457398963</v>
      </c>
      <c r="C324" s="13"/>
      <c r="D324" s="3" t="str">
        <f t="array" ref="D324">IF(C324="","",IFERROR(AVERAGE(_xlfn._xlws.FILTER($B$2:$B$6000,(IFERROR(VALUE(MID($A$2:$A$6000,4,2)),0)=MONTH(C324))*(IFERROR(VALUE(RIGHT($A$2:$A$6000,4)),0)=YEAR(C324)))),""))</f>
        <v/>
      </c>
      <c r="E324" s="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5" spans="1:5" x14ac:dyDescent="0.25">
      <c r="A325" s="65" t="s">
        <v>335</v>
      </c>
      <c r="B325" s="8">
        <v>107.93332530000001</v>
      </c>
      <c r="C325" s="13"/>
      <c r="D325" s="3" t="str">
        <f t="array" ref="D325">IF(C325="","",IFERROR(AVERAGE(_xlfn._xlws.FILTER($B$2:$B$6000,(IFERROR(VALUE(MID($A$2:$A$6000,4,2)),0)=MONTH(C325))*(IFERROR(VALUE(RIGHT($A$2:$A$6000,4)),0)=YEAR(C325)))),""))</f>
        <v/>
      </c>
      <c r="E325" s="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6" spans="1:5" x14ac:dyDescent="0.25">
      <c r="A326" s="65" t="s">
        <v>336</v>
      </c>
      <c r="B326" s="8">
        <v>108.48121020000001</v>
      </c>
      <c r="C326" s="13"/>
      <c r="D326" s="3" t="str">
        <f t="array" ref="D326">IF(C326="","",IFERROR(AVERAGE(_xlfn._xlws.FILTER($B$2:$B$6000,(IFERROR(VALUE(MID($A$2:$A$6000,4,2)),0)=MONTH(C326))*(IFERROR(VALUE(RIGHT($A$2:$A$6000,4)),0)=YEAR(C326)))),""))</f>
        <v/>
      </c>
      <c r="E326" s="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7" spans="1:5" x14ac:dyDescent="0.25">
      <c r="A327" s="65" t="s">
        <v>337</v>
      </c>
      <c r="B327" s="8">
        <v>108.70036416000001</v>
      </c>
      <c r="C327" s="13"/>
      <c r="D327" s="3" t="str">
        <f t="array" ref="D327">IF(C327="","",IFERROR(AVERAGE(_xlfn._xlws.FILTER($B$2:$B$6000,(IFERROR(VALUE(MID($A$2:$A$6000,4,2)),0)=MONTH(C327))*(IFERROR(VALUE(RIGHT($A$2:$A$6000,4)),0)=YEAR(C327)))),""))</f>
        <v/>
      </c>
      <c r="E327" s="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8" spans="1:5" x14ac:dyDescent="0.25">
      <c r="A328" s="65" t="s">
        <v>338</v>
      </c>
      <c r="B328" s="8">
        <v>108.55426152</v>
      </c>
      <c r="C328" s="13"/>
      <c r="D328" s="3" t="str">
        <f t="array" ref="D328">IF(C328="","",IFERROR(AVERAGE(_xlfn._xlws.FILTER($B$2:$B$6000,(IFERROR(VALUE(MID($A$2:$A$6000,4,2)),0)=MONTH(C328))*(IFERROR(VALUE(RIGHT($A$2:$A$6000,4)),0)=YEAR(C328)))),""))</f>
        <v/>
      </c>
      <c r="E328" s="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9" spans="1:5" x14ac:dyDescent="0.25">
      <c r="A329" s="65" t="s">
        <v>339</v>
      </c>
      <c r="B329" s="8">
        <v>108.59078718000001</v>
      </c>
      <c r="C329" s="13"/>
      <c r="D329" s="3" t="str">
        <f t="array" ref="D329">IF(C329="","",IFERROR(AVERAGE(_xlfn._xlws.FILTER($B$2:$B$6000,(IFERROR(VALUE(MID($A$2:$A$6000,4,2)),0)=MONTH(C329))*(IFERROR(VALUE(RIGHT($A$2:$A$6000,4)),0)=YEAR(C329)))),""))</f>
        <v/>
      </c>
      <c r="E329" s="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0" spans="1:5" x14ac:dyDescent="0.25">
      <c r="A330" s="65" t="s">
        <v>340</v>
      </c>
      <c r="B330" s="8">
        <v>108.37163322000001</v>
      </c>
      <c r="C330" s="13"/>
      <c r="D330" s="3" t="str">
        <f t="array" ref="D330">IF(C330="","",IFERROR(AVERAGE(_xlfn._xlws.FILTER($B$2:$B$6000,(IFERROR(VALUE(MID($A$2:$A$6000,4,2)),0)=MONTH(C330))*(IFERROR(VALUE(RIGHT($A$2:$A$6000,4)),0)=YEAR(C330)))),""))</f>
        <v/>
      </c>
      <c r="E330" s="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1" spans="1:5" x14ac:dyDescent="0.25">
      <c r="A331" s="65" t="s">
        <v>341</v>
      </c>
      <c r="B331" s="8">
        <v>107.86027398</v>
      </c>
      <c r="C331" s="13"/>
      <c r="D331" s="3" t="str">
        <f t="array" ref="D331">IF(C331="","",IFERROR(AVERAGE(_xlfn._xlws.FILTER($B$2:$B$6000,(IFERROR(VALUE(MID($A$2:$A$6000,4,2)),0)=MONTH(C331))*(IFERROR(VALUE(RIGHT($A$2:$A$6000,4)),0)=YEAR(C331)))),""))</f>
        <v/>
      </c>
      <c r="E331" s="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2" spans="1:5" x14ac:dyDescent="0.25">
      <c r="A332" s="65" t="s">
        <v>342</v>
      </c>
      <c r="B332" s="8">
        <v>107.82374832000001</v>
      </c>
      <c r="C332" s="13"/>
      <c r="D332" s="3" t="str">
        <f t="array" ref="D332">IF(C332="","",IFERROR(AVERAGE(_xlfn._xlws.FILTER($B$2:$B$6000,(IFERROR(VALUE(MID($A$2:$A$6000,4,2)),0)=MONTH(C332))*(IFERROR(VALUE(RIGHT($A$2:$A$6000,4)),0)=YEAR(C332)))),""))</f>
        <v/>
      </c>
      <c r="E332" s="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3" spans="1:5" x14ac:dyDescent="0.25">
      <c r="A333" s="65" t="s">
        <v>343</v>
      </c>
      <c r="B333" s="8">
        <v>106.6549272</v>
      </c>
      <c r="C333" s="13"/>
      <c r="D333" s="3" t="str">
        <f t="array" ref="D333">IF(C333="","",IFERROR(AVERAGE(_xlfn._xlws.FILTER($B$2:$B$6000,(IFERROR(VALUE(MID($A$2:$A$6000,4,2)),0)=MONTH(C333))*(IFERROR(VALUE(RIGHT($A$2:$A$6000,4)),0)=YEAR(C333)))),""))</f>
        <v/>
      </c>
      <c r="E333" s="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4" spans="1:5" x14ac:dyDescent="0.25">
      <c r="A334" s="65" t="s">
        <v>344</v>
      </c>
      <c r="B334" s="8">
        <v>106.25314494</v>
      </c>
      <c r="C334" s="13"/>
      <c r="D334" s="3" t="str">
        <f t="array" ref="D334">IF(C334="","",IFERROR(AVERAGE(_xlfn._xlws.FILTER($B$2:$B$6000,(IFERROR(VALUE(MID($A$2:$A$6000,4,2)),0)=MONTH(C334))*(IFERROR(VALUE(RIGHT($A$2:$A$6000,4)),0)=YEAR(C334)))),""))</f>
        <v/>
      </c>
      <c r="E334" s="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5" spans="1:5" x14ac:dyDescent="0.25">
      <c r="A335" s="65" t="s">
        <v>345</v>
      </c>
      <c r="B335" s="8">
        <v>104.90169552</v>
      </c>
      <c r="C335" s="13"/>
      <c r="D335" s="3" t="str">
        <f t="array" ref="D335">IF(C335="","",IFERROR(AVERAGE(_xlfn._xlws.FILTER($B$2:$B$6000,(IFERROR(VALUE(MID($A$2:$A$6000,4,2)),0)=MONTH(C335))*(IFERROR(VALUE(RIGHT($A$2:$A$6000,4)),0)=YEAR(C335)))),""))</f>
        <v/>
      </c>
      <c r="E335" s="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6" spans="1:5" x14ac:dyDescent="0.25">
      <c r="A336" s="65" t="s">
        <v>346</v>
      </c>
      <c r="B336" s="8">
        <v>104.42686193999999</v>
      </c>
      <c r="C336" s="13"/>
      <c r="D336" s="3" t="str">
        <f t="array" ref="D336">IF(C336="","",IFERROR(AVERAGE(_xlfn._xlws.FILTER($B$2:$B$6000,(IFERROR(VALUE(MID($A$2:$A$6000,4,2)),0)=MONTH(C336))*(IFERROR(VALUE(RIGHT($A$2:$A$6000,4)),0)=YEAR(C336)))),""))</f>
        <v/>
      </c>
      <c r="E336" s="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7" spans="1:5" x14ac:dyDescent="0.25">
      <c r="A337" s="65" t="s">
        <v>347</v>
      </c>
      <c r="B337" s="8">
        <v>104.31728495999999</v>
      </c>
      <c r="C337" s="13"/>
      <c r="D337" s="3" t="str">
        <f t="array" ref="D337">IF(C337="","",IFERROR(AVERAGE(_xlfn._xlws.FILTER($B$2:$B$6000,(IFERROR(VALUE(MID($A$2:$A$6000,4,2)),0)=MONTH(C337))*(IFERROR(VALUE(RIGHT($A$2:$A$6000,4)),0)=YEAR(C337)))),""))</f>
        <v/>
      </c>
      <c r="E337" s="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8" spans="1:5" x14ac:dyDescent="0.25">
      <c r="A338" s="65" t="s">
        <v>348</v>
      </c>
      <c r="B338" s="8">
        <v>103.58677176</v>
      </c>
      <c r="C338" s="13"/>
      <c r="D338" s="3" t="str">
        <f t="array" ref="D338">IF(C338="","",IFERROR(AVERAGE(_xlfn._xlws.FILTER($B$2:$B$6000,(IFERROR(VALUE(MID($A$2:$A$6000,4,2)),0)=MONTH(C338))*(IFERROR(VALUE(RIGHT($A$2:$A$6000,4)),0)=YEAR(C338)))),""))</f>
        <v/>
      </c>
      <c r="E338" s="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9" spans="1:5" x14ac:dyDescent="0.25">
      <c r="A339" s="65" t="s">
        <v>349</v>
      </c>
      <c r="B339" s="8">
        <v>102.81973290000001</v>
      </c>
      <c r="C339" s="13"/>
      <c r="D339" s="3" t="str">
        <f t="array" ref="D339">IF(C339="","",IFERROR(AVERAGE(_xlfn._xlws.FILTER($B$2:$B$6000,(IFERROR(VALUE(MID($A$2:$A$6000,4,2)),0)=MONTH(C339))*(IFERROR(VALUE(RIGHT($A$2:$A$6000,4)),0)=YEAR(C339)))),""))</f>
        <v/>
      </c>
      <c r="E339" s="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0" spans="1:5" x14ac:dyDescent="0.25">
      <c r="A340" s="65" t="s">
        <v>350</v>
      </c>
      <c r="B340" s="8">
        <v>102.01616838</v>
      </c>
      <c r="C340" s="13"/>
      <c r="D340" s="3" t="str">
        <f t="array" ref="D340">IF(C340="","",IFERROR(AVERAGE(_xlfn._xlws.FILTER($B$2:$B$6000,(IFERROR(VALUE(MID($A$2:$A$6000,4,2)),0)=MONTH(C340))*(IFERROR(VALUE(RIGHT($A$2:$A$6000,4)),0)=YEAR(C340)))),""))</f>
        <v/>
      </c>
      <c r="E340" s="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1" spans="1:5" x14ac:dyDescent="0.25">
      <c r="A341" s="65" t="s">
        <v>351</v>
      </c>
      <c r="B341" s="8">
        <v>102.05269404000001</v>
      </c>
      <c r="C341" s="13"/>
      <c r="D341" s="3" t="str">
        <f t="array" ref="D341">IF(C341="","",IFERROR(AVERAGE(_xlfn._xlws.FILTER($B$2:$B$6000,(IFERROR(VALUE(MID($A$2:$A$6000,4,2)),0)=MONTH(C341))*(IFERROR(VALUE(RIGHT($A$2:$A$6000,4)),0)=YEAR(C341)))),""))</f>
        <v/>
      </c>
      <c r="E341" s="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2" spans="1:5" x14ac:dyDescent="0.25">
      <c r="A342" s="65" t="s">
        <v>352</v>
      </c>
      <c r="B342" s="8">
        <v>100.59166764</v>
      </c>
      <c r="C342" s="13"/>
      <c r="D342" s="3" t="str">
        <f t="array" ref="D342">IF(C342="","",IFERROR(AVERAGE(_xlfn._xlws.FILTER($B$2:$B$6000,(IFERROR(VALUE(MID($A$2:$A$6000,4,2)),0)=MONTH(C342))*(IFERROR(VALUE(RIGHT($A$2:$A$6000,4)),0)=YEAR(C342)))),""))</f>
        <v/>
      </c>
      <c r="E342" s="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3" spans="1:5" x14ac:dyDescent="0.25">
      <c r="A343" s="65" t="s">
        <v>353</v>
      </c>
      <c r="B343" s="8">
        <v>100.37251368</v>
      </c>
      <c r="C343" s="13"/>
      <c r="D343" s="3" t="str">
        <f t="array" ref="D343">IF(C343="","",IFERROR(AVERAGE(_xlfn._xlws.FILTER($B$2:$B$6000,(IFERROR(VALUE(MID($A$2:$A$6000,4,2)),0)=MONTH(C343))*(IFERROR(VALUE(RIGHT($A$2:$A$6000,4)),0)=YEAR(C343)))),""))</f>
        <v/>
      </c>
      <c r="E343" s="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4" spans="1:5" x14ac:dyDescent="0.25">
      <c r="A344" s="65" t="s">
        <v>354</v>
      </c>
      <c r="B344" s="8">
        <v>99.642000480000007</v>
      </c>
      <c r="C344" s="13"/>
      <c r="D344" s="3" t="str">
        <f t="array" ref="D344">IF(C344="","",IFERROR(AVERAGE(_xlfn._xlws.FILTER($B$2:$B$6000,(IFERROR(VALUE(MID($A$2:$A$6000,4,2)),0)=MONTH(C344))*(IFERROR(VALUE(RIGHT($A$2:$A$6000,4)),0)=YEAR(C344)))),""))</f>
        <v/>
      </c>
      <c r="E344" s="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5" spans="1:5" x14ac:dyDescent="0.25">
      <c r="A345" s="65" t="s">
        <v>355</v>
      </c>
      <c r="B345" s="8">
        <v>99.568949160000017</v>
      </c>
      <c r="C345" s="13"/>
      <c r="D345" s="3" t="str">
        <f t="array" ref="D345">IF(C345="","",IFERROR(AVERAGE(_xlfn._xlws.FILTER($B$2:$B$6000,(IFERROR(VALUE(MID($A$2:$A$6000,4,2)),0)=MONTH(C345))*(IFERROR(VALUE(RIGHT($A$2:$A$6000,4)),0)=YEAR(C345)))),""))</f>
        <v/>
      </c>
      <c r="E345" s="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6" spans="1:5" x14ac:dyDescent="0.25">
      <c r="A346" s="65" t="s">
        <v>356</v>
      </c>
      <c r="B346" s="8">
        <v>99.2549062824</v>
      </c>
      <c r="C346" s="13"/>
      <c r="D346" s="3" t="str">
        <f t="array" ref="D346">IF(C346="","",IFERROR(AVERAGE(_xlfn._xlws.FILTER($B$2:$B$6000,(IFERROR(VALUE(MID($A$2:$A$6000,4,2)),0)=MONTH(C346))*(IFERROR(VALUE(RIGHT($A$2:$A$6000,4)),0)=YEAR(C346)))),""))</f>
        <v/>
      </c>
      <c r="E346" s="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7" spans="1:5" x14ac:dyDescent="0.25">
      <c r="A347" s="65" t="s">
        <v>357</v>
      </c>
      <c r="B347" s="8">
        <v>99.5459763888</v>
      </c>
      <c r="C347" s="13"/>
      <c r="D347" s="3" t="str">
        <f t="array" ref="D347">IF(C347="","",IFERROR(AVERAGE(_xlfn._xlws.FILTER($B$2:$B$6000,(IFERROR(VALUE(MID($A$2:$A$6000,4,2)),0)=MONTH(C347))*(IFERROR(VALUE(RIGHT($A$2:$A$6000,4)),0)=YEAR(C347)))),""))</f>
        <v/>
      </c>
      <c r="E347" s="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8" spans="1:5" x14ac:dyDescent="0.25">
      <c r="A348" s="65" t="s">
        <v>358</v>
      </c>
      <c r="B348" s="8">
        <v>99.727895205300001</v>
      </c>
      <c r="C348" s="13"/>
      <c r="D348" s="3" t="str">
        <f t="array" ref="D348">IF(C348="","",IFERROR(AVERAGE(_xlfn._xlws.FILTER($B$2:$B$6000,(IFERROR(VALUE(MID($A$2:$A$6000,4,2)),0)=MONTH(C348))*(IFERROR(VALUE(RIGHT($A$2:$A$6000,4)),0)=YEAR(C348)))),""))</f>
        <v/>
      </c>
      <c r="E348" s="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9" spans="1:5" x14ac:dyDescent="0.25">
      <c r="A349" s="65" t="s">
        <v>359</v>
      </c>
      <c r="B349" s="8">
        <v>99.691511441999992</v>
      </c>
      <c r="C349" s="13"/>
      <c r="D349" s="3" t="str">
        <f t="array" ref="D349">IF(C349="","",IFERROR(AVERAGE(_xlfn._xlws.FILTER($B$2:$B$6000,(IFERROR(VALUE(MID($A$2:$A$6000,4,2)),0)=MONTH(C349))*(IFERROR(VALUE(RIGHT($A$2:$A$6000,4)),0)=YEAR(C349)))),""))</f>
        <v/>
      </c>
      <c r="E349" s="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0" spans="1:5" x14ac:dyDescent="0.25">
      <c r="A350" s="65" t="s">
        <v>360</v>
      </c>
      <c r="B350" s="8">
        <v>99.400441335599993</v>
      </c>
      <c r="C350" s="13"/>
      <c r="D350" s="3" t="str">
        <f t="array" ref="D350">IF(C350="","",IFERROR(AVERAGE(_xlfn._xlws.FILTER($B$2:$B$6000,(IFERROR(VALUE(MID($A$2:$A$6000,4,2)),0)=MONTH(C350))*(IFERROR(VALUE(RIGHT($A$2:$A$6000,4)),0)=YEAR(C350)))),""))</f>
        <v/>
      </c>
      <c r="E350" s="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1" spans="1:5" x14ac:dyDescent="0.25">
      <c r="A351" s="65" t="s">
        <v>361</v>
      </c>
      <c r="B351" s="8">
        <v>99.2549062824</v>
      </c>
      <c r="C351" s="13"/>
      <c r="D351" s="3" t="str">
        <f t="array" ref="D351">IF(C351="","",IFERROR(AVERAGE(_xlfn._xlws.FILTER($B$2:$B$6000,(IFERROR(VALUE(MID($A$2:$A$6000,4,2)),0)=MONTH(C351))*(IFERROR(VALUE(RIGHT($A$2:$A$6000,4)),0)=YEAR(C351)))),""))</f>
        <v/>
      </c>
      <c r="E351" s="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2" spans="1:5" x14ac:dyDescent="0.25">
      <c r="A352" s="65" t="s">
        <v>362</v>
      </c>
      <c r="B352" s="8">
        <v>99.182138755799997</v>
      </c>
      <c r="C352" s="13"/>
      <c r="D352" s="3" t="str">
        <f t="array" ref="D352">IF(C352="","",IFERROR(AVERAGE(_xlfn._xlws.FILTER($B$2:$B$6000,(IFERROR(VALUE(MID($A$2:$A$6000,4,2)),0)=MONTH(C352))*(IFERROR(VALUE(RIGHT($A$2:$A$6000,4)),0)=YEAR(C352)))),""))</f>
        <v/>
      </c>
      <c r="E352" s="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3" spans="1:5" x14ac:dyDescent="0.25">
      <c r="A353" s="65" t="s">
        <v>363</v>
      </c>
      <c r="B353" s="8">
        <v>99.436825098899988</v>
      </c>
      <c r="C353" s="13"/>
      <c r="D353" s="3" t="str">
        <f t="array" ref="D353">IF(C353="","",IFERROR(AVERAGE(_xlfn._xlws.FILTER($B$2:$B$6000,(IFERROR(VALUE(MID($A$2:$A$6000,4,2)),0)=MONTH(C353))*(IFERROR(VALUE(RIGHT($A$2:$A$6000,4)),0)=YEAR(C353)))),""))</f>
        <v/>
      </c>
      <c r="E353" s="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4" spans="1:5" x14ac:dyDescent="0.25">
      <c r="A354" s="65" t="s">
        <v>364</v>
      </c>
      <c r="B354" s="8">
        <v>99.837046495199999</v>
      </c>
      <c r="C354" s="13"/>
      <c r="D354" s="3" t="str">
        <f t="array" ref="D354">IF(C354="","",IFERROR(AVERAGE(_xlfn._xlws.FILTER($B$2:$B$6000,(IFERROR(VALUE(MID($A$2:$A$6000,4,2)),0)=MONTH(C354))*(IFERROR(VALUE(RIGHT($A$2:$A$6000,4)),0)=YEAR(C354)))),""))</f>
        <v/>
      </c>
      <c r="E354" s="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5" spans="1:5" x14ac:dyDescent="0.25">
      <c r="A355" s="65" t="s">
        <v>365</v>
      </c>
      <c r="B355" s="8">
        <v>100.0917328383</v>
      </c>
      <c r="C355" s="13"/>
      <c r="D355" s="3" t="str">
        <f t="array" ref="D355">IF(C355="","",IFERROR(AVERAGE(_xlfn._xlws.FILTER($B$2:$B$6000,(IFERROR(VALUE(MID($A$2:$A$6000,4,2)),0)=MONTH(C355))*(IFERROR(VALUE(RIGHT($A$2:$A$6000,4)),0)=YEAR(C355)))),""))</f>
        <v/>
      </c>
      <c r="E355" s="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6" spans="1:5" x14ac:dyDescent="0.25">
      <c r="A356" s="65" t="s">
        <v>366</v>
      </c>
      <c r="B356" s="8">
        <v>100.1281166016</v>
      </c>
      <c r="C356" s="13"/>
      <c r="D356" s="3" t="str">
        <f t="array" ref="D356">IF(C356="","",IFERROR(AVERAGE(_xlfn._xlws.FILTER($B$2:$B$6000,(IFERROR(VALUE(MID($A$2:$A$6000,4,2)),0)=MONTH(C356))*(IFERROR(VALUE(RIGHT($A$2:$A$6000,4)),0)=YEAR(C356)))),""))</f>
        <v/>
      </c>
      <c r="E356" s="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7" spans="1:5" x14ac:dyDescent="0.25">
      <c r="A357" s="65" t="s">
        <v>367</v>
      </c>
      <c r="B357" s="8">
        <v>99.837046495199999</v>
      </c>
      <c r="C357" s="13"/>
      <c r="D357" s="3" t="str">
        <f t="array" ref="D357">IF(C357="","",IFERROR(AVERAGE(_xlfn._xlws.FILTER($B$2:$B$6000,(IFERROR(VALUE(MID($A$2:$A$6000,4,2)),0)=MONTH(C357))*(IFERROR(VALUE(RIGHT($A$2:$A$6000,4)),0)=YEAR(C357)))),""))</f>
        <v/>
      </c>
      <c r="E357" s="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8" spans="1:5" x14ac:dyDescent="0.25">
      <c r="A358" s="65" t="s">
        <v>368</v>
      </c>
      <c r="B358" s="8">
        <v>99.764278968599996</v>
      </c>
      <c r="C358" s="13"/>
      <c r="D358" s="3" t="str">
        <f t="array" ref="D358">IF(C358="","",IFERROR(AVERAGE(_xlfn._xlws.FILTER($B$2:$B$6000,(IFERROR(VALUE(MID($A$2:$A$6000,4,2)),0)=MONTH(C358))*(IFERROR(VALUE(RIGHT($A$2:$A$6000,4)),0)=YEAR(C358)))),""))</f>
        <v/>
      </c>
      <c r="E358" s="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9" spans="1:5" x14ac:dyDescent="0.25">
      <c r="A359" s="65" t="s">
        <v>369</v>
      </c>
      <c r="B359" s="8">
        <v>100.8921756309</v>
      </c>
      <c r="C359" s="13"/>
      <c r="D359" s="3" t="str">
        <f t="array" ref="D359">IF(C359="","",IFERROR(AVERAGE(_xlfn._xlws.FILTER($B$2:$B$6000,(IFERROR(VALUE(MID($A$2:$A$6000,4,2)),0)=MONTH(C359))*(IFERROR(VALUE(RIGHT($A$2:$A$6000,4)),0)=YEAR(C359)))),""))</f>
        <v/>
      </c>
      <c r="E359" s="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0" spans="1:5" x14ac:dyDescent="0.25">
      <c r="A360" s="65" t="s">
        <v>370</v>
      </c>
      <c r="B360" s="8">
        <v>101.03771068410001</v>
      </c>
      <c r="C360" s="13"/>
      <c r="D360" s="3" t="str">
        <f t="array" ref="D360">IF(C360="","",IFERROR(AVERAGE(_xlfn._xlws.FILTER($B$2:$B$6000,(IFERROR(VALUE(MID($A$2:$A$6000,4,2)),0)=MONTH(C360))*(IFERROR(VALUE(RIGHT($A$2:$A$6000,4)),0)=YEAR(C360)))),""))</f>
        <v/>
      </c>
      <c r="E360" s="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1" spans="1:5" x14ac:dyDescent="0.25">
      <c r="A361" s="65" t="s">
        <v>371</v>
      </c>
      <c r="B361" s="8">
        <v>101.8381534767</v>
      </c>
      <c r="C361" s="13"/>
      <c r="D361" s="3" t="str">
        <f t="array" ref="D361">IF(C361="","",IFERROR(AVERAGE(_xlfn._xlws.FILTER($B$2:$B$6000,(IFERROR(VALUE(MID($A$2:$A$6000,4,2)),0)=MONTH(C361))*(IFERROR(VALUE(RIGHT($A$2:$A$6000,4)),0)=YEAR(C361)))),""))</f>
        <v/>
      </c>
      <c r="E361" s="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2" spans="1:5" x14ac:dyDescent="0.25">
      <c r="A362" s="65" t="s">
        <v>372</v>
      </c>
      <c r="B362" s="8">
        <v>102.2019911097</v>
      </c>
      <c r="C362" s="13"/>
      <c r="D362" s="3" t="str">
        <f t="array" ref="D362">IF(C362="","",IFERROR(AVERAGE(_xlfn._xlws.FILTER($B$2:$B$6000,(IFERROR(VALUE(MID($A$2:$A$6000,4,2)),0)=MONTH(C362))*(IFERROR(VALUE(RIGHT($A$2:$A$6000,4)),0)=YEAR(C362)))),""))</f>
        <v/>
      </c>
      <c r="E362" s="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3" spans="1:5" x14ac:dyDescent="0.25">
      <c r="A363" s="65" t="s">
        <v>373</v>
      </c>
      <c r="B363" s="8">
        <v>102.5294449794</v>
      </c>
      <c r="C363" s="13"/>
      <c r="D363" s="3" t="str">
        <f t="array" ref="D363">IF(C363="","",IFERROR(AVERAGE(_xlfn._xlws.FILTER($B$2:$B$6000,(IFERROR(VALUE(MID($A$2:$A$6000,4,2)),0)=MONTH(C363))*(IFERROR(VALUE(RIGHT($A$2:$A$6000,4)),0)=YEAR(C363)))),""))</f>
        <v/>
      </c>
      <c r="E363" s="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4" spans="1:5" x14ac:dyDescent="0.25">
      <c r="A364" s="65" t="s">
        <v>374</v>
      </c>
      <c r="B364" s="8">
        <v>102.85689884910001</v>
      </c>
      <c r="C364" s="13"/>
      <c r="D364" s="3" t="str">
        <f t="array" ref="D364">IF(C364="","",IFERROR(AVERAGE(_xlfn._xlws.FILTER($B$2:$B$6000,(IFERROR(VALUE(MID($A$2:$A$6000,4,2)),0)=MONTH(C364))*(IFERROR(VALUE(RIGHT($A$2:$A$6000,4)),0)=YEAR(C364)))),""))</f>
        <v/>
      </c>
      <c r="E364" s="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5" spans="1:5" x14ac:dyDescent="0.25">
      <c r="A365" s="65" t="s">
        <v>375</v>
      </c>
      <c r="B365" s="8">
        <v>103.2935040087</v>
      </c>
      <c r="C365" s="13"/>
      <c r="D365" s="3" t="str">
        <f t="array" ref="D365">IF(C365="","",IFERROR(AVERAGE(_xlfn._xlws.FILTER($B$2:$B$6000,(IFERROR(VALUE(MID($A$2:$A$6000,4,2)),0)=MONTH(C365))*(IFERROR(VALUE(RIGHT($A$2:$A$6000,4)),0)=YEAR(C365)))),""))</f>
        <v/>
      </c>
      <c r="E365" s="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6" spans="1:5" x14ac:dyDescent="0.25">
      <c r="A366" s="65" t="s">
        <v>376</v>
      </c>
      <c r="B366" s="8">
        <v>102.272947062</v>
      </c>
      <c r="C366" s="13"/>
      <c r="D366" s="3" t="str">
        <f t="array" ref="D366">IF(C366="","",IFERROR(AVERAGE(_xlfn._xlws.FILTER($B$2:$B$6000,(IFERROR(VALUE(MID($A$2:$A$6000,4,2)),0)=MONTH(C366))*(IFERROR(VALUE(RIGHT($A$2:$A$6000,4)),0)=YEAR(C366)))),""))</f>
        <v/>
      </c>
      <c r="E366" s="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7" spans="1:5" x14ac:dyDescent="0.25">
      <c r="A367" s="65" t="s">
        <v>377</v>
      </c>
      <c r="B367" s="8">
        <v>102.45338627700001</v>
      </c>
      <c r="C367" s="13"/>
      <c r="D367" s="3" t="str">
        <f t="array" ref="D367">IF(C367="","",IFERROR(AVERAGE(_xlfn._xlws.FILTER($B$2:$B$6000,(IFERROR(VALUE(MID($A$2:$A$6000,4,2)),0)=MONTH(C367))*(IFERROR(VALUE(RIGHT($A$2:$A$6000,4)),0)=YEAR(C367)))),""))</f>
        <v/>
      </c>
      <c r="E367" s="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8" spans="1:5" x14ac:dyDescent="0.25">
      <c r="A368" s="65" t="s">
        <v>378</v>
      </c>
      <c r="B368" s="8">
        <v>102.597737649</v>
      </c>
      <c r="C368" s="13"/>
      <c r="D368" s="3" t="str">
        <f t="array" ref="D368">IF(C368="","",IFERROR(AVERAGE(_xlfn._xlws.FILTER($B$2:$B$6000,(IFERROR(VALUE(MID($A$2:$A$6000,4,2)),0)=MONTH(C368))*(IFERROR(VALUE(RIGHT($A$2:$A$6000,4)),0)=YEAR(C368)))),""))</f>
        <v/>
      </c>
      <c r="E368" s="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9" spans="1:5" x14ac:dyDescent="0.25">
      <c r="A369" s="65" t="s">
        <v>379</v>
      </c>
      <c r="B369" s="8">
        <v>102.81426470700001</v>
      </c>
      <c r="C369" s="13"/>
      <c r="D369" s="3" t="str">
        <f t="array" ref="D369">IF(C369="","",IFERROR(AVERAGE(_xlfn._xlws.FILTER($B$2:$B$6000,(IFERROR(VALUE(MID($A$2:$A$6000,4,2)),0)=MONTH(C369))*(IFERROR(VALUE(RIGHT($A$2:$A$6000,4)),0)=YEAR(C369)))),""))</f>
        <v/>
      </c>
      <c r="E369" s="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0" spans="1:5" x14ac:dyDescent="0.25">
      <c r="A370" s="65" t="s">
        <v>380</v>
      </c>
      <c r="B370" s="8">
        <v>103.31949450899999</v>
      </c>
      <c r="C370" s="13"/>
      <c r="D370" s="3" t="str">
        <f t="array" ref="D370">IF(C370="","",IFERROR(AVERAGE(_xlfn._xlws.FILTER($B$2:$B$6000,(IFERROR(VALUE(MID($A$2:$A$6000,4,2)),0)=MONTH(C370))*(IFERROR(VALUE(RIGHT($A$2:$A$6000,4)),0)=YEAR(C370)))),""))</f>
        <v/>
      </c>
      <c r="E370" s="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1" spans="1:5" x14ac:dyDescent="0.25">
      <c r="A371" s="65" t="s">
        <v>381</v>
      </c>
      <c r="B371" s="8">
        <v>103.53602156700001</v>
      </c>
      <c r="C371" s="13"/>
      <c r="D371" s="3" t="str">
        <f t="array" ref="D371">IF(C371="","",IFERROR(AVERAGE(_xlfn._xlws.FILTER($B$2:$B$6000,(IFERROR(VALUE(MID($A$2:$A$6000,4,2)),0)=MONTH(C371))*(IFERROR(VALUE(RIGHT($A$2:$A$6000,4)),0)=YEAR(C371)))),""))</f>
        <v/>
      </c>
      <c r="E371" s="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2" spans="1:5" x14ac:dyDescent="0.25">
      <c r="A372" s="65" t="s">
        <v>382</v>
      </c>
      <c r="B372" s="8">
        <v>104.113427055</v>
      </c>
      <c r="C372" s="13"/>
      <c r="D372" s="3" t="str">
        <f t="array" ref="D372">IF(C372="","",IFERROR(AVERAGE(_xlfn._xlws.FILTER($B$2:$B$6000,(IFERROR(VALUE(MID($A$2:$A$6000,4,2)),0)=MONTH(C372))*(IFERROR(VALUE(RIGHT($A$2:$A$6000,4)),0)=YEAR(C372)))),""))</f>
        <v/>
      </c>
      <c r="E372" s="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3" spans="1:5" x14ac:dyDescent="0.25">
      <c r="A373" s="65" t="s">
        <v>383</v>
      </c>
      <c r="B373" s="8">
        <v>105.412589403</v>
      </c>
      <c r="C373" s="13"/>
      <c r="D373" s="3" t="str">
        <f t="array" ref="D373">IF(C373="","",IFERROR(AVERAGE(_xlfn._xlws.FILTER($B$2:$B$6000,(IFERROR(VALUE(MID($A$2:$A$6000,4,2)),0)=MONTH(C373))*(IFERROR(VALUE(RIGHT($A$2:$A$6000,4)),0)=YEAR(C373)))),""))</f>
        <v/>
      </c>
      <c r="E373" s="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4" spans="1:5" x14ac:dyDescent="0.25">
      <c r="A374" s="65" t="s">
        <v>384</v>
      </c>
      <c r="B374" s="8">
        <v>106.56740037900001</v>
      </c>
      <c r="C374" s="13"/>
      <c r="D374" s="3" t="str">
        <f t="array" ref="D374">IF(C374="","",IFERROR(AVERAGE(_xlfn._xlws.FILTER($B$2:$B$6000,(IFERROR(VALUE(MID($A$2:$A$6000,4,2)),0)=MONTH(C374))*(IFERROR(VALUE(RIGHT($A$2:$A$6000,4)),0)=YEAR(C374)))),""))</f>
        <v/>
      </c>
      <c r="E374" s="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5" spans="1:5" x14ac:dyDescent="0.25">
      <c r="A375" s="65" t="s">
        <v>385</v>
      </c>
      <c r="B375" s="8">
        <v>107.036542338</v>
      </c>
      <c r="C375" s="13"/>
      <c r="D375" s="3" t="str">
        <f t="array" ref="D375">IF(C375="","",IFERROR(AVERAGE(_xlfn._xlws.FILTER($B$2:$B$6000,(IFERROR(VALUE(MID($A$2:$A$6000,4,2)),0)=MONTH(C375))*(IFERROR(VALUE(RIGHT($A$2:$A$6000,4)),0)=YEAR(C375)))),""))</f>
        <v/>
      </c>
      <c r="E375" s="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6" spans="1:5" x14ac:dyDescent="0.25">
      <c r="A376" s="65" t="s">
        <v>386</v>
      </c>
      <c r="B376" s="8">
        <v>107.79438704099999</v>
      </c>
      <c r="C376" s="13"/>
      <c r="D376" s="3" t="str">
        <f t="array" ref="D376">IF(C376="","",IFERROR(AVERAGE(_xlfn._xlws.FILTER($B$2:$B$6000,(IFERROR(VALUE(MID($A$2:$A$6000,4,2)),0)=MONTH(C376))*(IFERROR(VALUE(RIGHT($A$2:$A$6000,4)),0)=YEAR(C376)))),""))</f>
        <v/>
      </c>
      <c r="E376" s="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7" spans="1:5" x14ac:dyDescent="0.25">
      <c r="A377" s="65" t="s">
        <v>387</v>
      </c>
      <c r="B377" s="8">
        <v>108.335704686</v>
      </c>
      <c r="C377" s="13"/>
      <c r="D377" s="3" t="str">
        <f t="array" ref="D377">IF(C377="","",IFERROR(AVERAGE(_xlfn._xlws.FILTER($B$2:$B$6000,(IFERROR(VALUE(MID($A$2:$A$6000,4,2)),0)=MONTH(C377))*(IFERROR(VALUE(RIGHT($A$2:$A$6000,4)),0)=YEAR(C377)))),""))</f>
        <v/>
      </c>
      <c r="E377" s="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8" spans="1:5" x14ac:dyDescent="0.25">
      <c r="A378" s="65" t="s">
        <v>388</v>
      </c>
      <c r="B378" s="8">
        <v>109.59877919100001</v>
      </c>
      <c r="C378" s="13"/>
      <c r="D378" s="3" t="str">
        <f t="array" ref="D378">IF(C378="","",IFERROR(AVERAGE(_xlfn._xlws.FILTER($B$2:$B$6000,(IFERROR(VALUE(MID($A$2:$A$6000,4,2)),0)=MONTH(C378))*(IFERROR(VALUE(RIGHT($A$2:$A$6000,4)),0)=YEAR(C378)))),""))</f>
        <v/>
      </c>
      <c r="E378" s="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9" spans="1:5" x14ac:dyDescent="0.25">
      <c r="A379" s="65" t="s">
        <v>389</v>
      </c>
      <c r="B379" s="8">
        <v>110.645326638</v>
      </c>
      <c r="C379" s="13"/>
      <c r="D379" s="3" t="str">
        <f t="array" ref="D379">IF(C379="","",IFERROR(AVERAGE(_xlfn._xlws.FILTER($B$2:$B$6000,(IFERROR(VALUE(MID($A$2:$A$6000,4,2)),0)=MONTH(C379))*(IFERROR(VALUE(RIGHT($A$2:$A$6000,4)),0)=YEAR(C379)))),""))</f>
        <v/>
      </c>
      <c r="E379" s="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0" spans="1:5" x14ac:dyDescent="0.25">
      <c r="A380" s="65" t="s">
        <v>390</v>
      </c>
      <c r="B380" s="8">
        <v>111.944488986</v>
      </c>
      <c r="C380" s="13"/>
      <c r="D380" s="3" t="str">
        <f t="array" ref="D380">IF(C380="","",IFERROR(AVERAGE(_xlfn._xlws.FILTER($B$2:$B$6000,(IFERROR(VALUE(MID($A$2:$A$6000,4,2)),0)=MONTH(C380))*(IFERROR(VALUE(RIGHT($A$2:$A$6000,4)),0)=YEAR(C380)))),""))</f>
        <v/>
      </c>
      <c r="E380" s="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1" spans="1:5" x14ac:dyDescent="0.25">
      <c r="A381" s="65" t="s">
        <v>391</v>
      </c>
      <c r="B381" s="8">
        <v>112.557982317</v>
      </c>
      <c r="C381" s="13"/>
      <c r="D381" s="3" t="str">
        <f t="array" ref="D381">IF(C381="","",IFERROR(AVERAGE(_xlfn._xlws.FILTER($B$2:$B$6000,(IFERROR(VALUE(MID($A$2:$A$6000,4,2)),0)=MONTH(C381))*(IFERROR(VALUE(RIGHT($A$2:$A$6000,4)),0)=YEAR(C381)))),""))</f>
        <v/>
      </c>
      <c r="E381" s="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2" spans="1:5" x14ac:dyDescent="0.25">
      <c r="A382" s="65" t="s">
        <v>392</v>
      </c>
      <c r="B382" s="8">
        <v>113.821056822</v>
      </c>
      <c r="C382" s="13"/>
      <c r="D382" s="3" t="str">
        <f t="array" ref="D382">IF(C382="","",IFERROR(AVERAGE(_xlfn._xlws.FILTER($B$2:$B$6000,(IFERROR(VALUE(MID($A$2:$A$6000,4,2)),0)=MONTH(C382))*(IFERROR(VALUE(RIGHT($A$2:$A$6000,4)),0)=YEAR(C382)))),""))</f>
        <v/>
      </c>
      <c r="E382" s="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3" spans="1:5" x14ac:dyDescent="0.25">
      <c r="A383" s="65" t="s">
        <v>393</v>
      </c>
      <c r="B383" s="8">
        <v>113.929320351</v>
      </c>
      <c r="C383" s="13"/>
      <c r="D383" s="3" t="str">
        <f t="array" ref="D383">IF(C383="","",IFERROR(AVERAGE(_xlfn._xlws.FILTER($B$2:$B$6000,(IFERROR(VALUE(MID($A$2:$A$6000,4,2)),0)=MONTH(C383))*(IFERROR(VALUE(RIGHT($A$2:$A$6000,4)),0)=YEAR(C383)))),""))</f>
        <v/>
      </c>
      <c r="E383" s="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4" spans="1:5" x14ac:dyDescent="0.25">
      <c r="A384" s="65" t="s">
        <v>394</v>
      </c>
      <c r="B384" s="8">
        <v>114.47063799599999</v>
      </c>
      <c r="C384" s="13"/>
      <c r="D384" s="3" t="str">
        <f t="array" ref="D384">IF(C384="","",IFERROR(AVERAGE(_xlfn._xlws.FILTER($B$2:$B$6000,(IFERROR(VALUE(MID($A$2:$A$6000,4,2)),0)=MONTH(C384))*(IFERROR(VALUE(RIGHT($A$2:$A$6000,4)),0)=YEAR(C384)))),""))</f>
        <v/>
      </c>
      <c r="E384" s="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5" spans="1:5" x14ac:dyDescent="0.25">
      <c r="A385" s="65" t="s">
        <v>395</v>
      </c>
      <c r="B385" s="8">
        <v>115.156307013</v>
      </c>
      <c r="C385" s="13"/>
      <c r="D385" s="3" t="str">
        <f t="array" ref="D385">IF(C385="","",IFERROR(AVERAGE(_xlfn._xlws.FILTER($B$2:$B$6000,(IFERROR(VALUE(MID($A$2:$A$6000,4,2)),0)=MONTH(C385))*(IFERROR(VALUE(RIGHT($A$2:$A$6000,4)),0)=YEAR(C385)))),""))</f>
        <v/>
      </c>
      <c r="E385" s="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6" spans="1:5" x14ac:dyDescent="0.25">
      <c r="A386" s="65" t="s">
        <v>396</v>
      </c>
      <c r="B386" s="8">
        <v>114.3104099286</v>
      </c>
      <c r="C386" s="13"/>
      <c r="D386" s="3" t="str">
        <f t="array" ref="D386">IF(C386="","",IFERROR(AVERAGE(_xlfn._xlws.FILTER($B$2:$B$6000,(IFERROR(VALUE(MID($A$2:$A$6000,4,2)),0)=MONTH(C386))*(IFERROR(VALUE(RIGHT($A$2:$A$6000,4)),0)=YEAR(C386)))),""))</f>
        <v/>
      </c>
      <c r="E386" s="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7" spans="1:5" x14ac:dyDescent="0.25">
      <c r="A387" s="65" t="s">
        <v>397</v>
      </c>
      <c r="B387" s="8">
        <v>114.0596506464</v>
      </c>
      <c r="C387" s="13"/>
      <c r="D387" s="3" t="str">
        <f t="array" ref="D387">IF(C387="","",IFERROR(AVERAGE(_xlfn._xlws.FILTER($B$2:$B$6000,(IFERROR(VALUE(MID($A$2:$A$6000,4,2)),0)=MONTH(C387))*(IFERROR(VALUE(RIGHT($A$2:$A$6000,4)),0)=YEAR(C387)))),""))</f>
        <v/>
      </c>
      <c r="E387" s="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8" spans="1:5" x14ac:dyDescent="0.25">
      <c r="A388" s="65" t="s">
        <v>398</v>
      </c>
      <c r="B388" s="8">
        <v>115.0268650206</v>
      </c>
      <c r="C388" s="13"/>
      <c r="D388" s="3" t="str">
        <f t="array" ref="D388">IF(C388="","",IFERROR(AVERAGE(_xlfn._xlws.FILTER($B$2:$B$6000,(IFERROR(VALUE(MID($A$2:$A$6000,4,2)),0)=MONTH(C388))*(IFERROR(VALUE(RIGHT($A$2:$A$6000,4)),0)=YEAR(C388)))),""))</f>
        <v/>
      </c>
      <c r="E388" s="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9" spans="1:5" x14ac:dyDescent="0.25">
      <c r="A389" s="65" t="s">
        <v>399</v>
      </c>
      <c r="B389" s="8">
        <v>115.7433201126</v>
      </c>
      <c r="C389" s="13"/>
      <c r="D389" s="3" t="str">
        <f t="array" ref="D389">IF(C389="","",IFERROR(AVERAGE(_xlfn._xlws.FILTER($B$2:$B$6000,(IFERROR(VALUE(MID($A$2:$A$6000,4,2)),0)=MONTH(C389))*(IFERROR(VALUE(RIGHT($A$2:$A$6000,4)),0)=YEAR(C389)))),""))</f>
        <v/>
      </c>
      <c r="E389" s="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0" spans="1:5" x14ac:dyDescent="0.25">
      <c r="A390" s="65" t="s">
        <v>400</v>
      </c>
      <c r="B390" s="8">
        <v>115.6000290942</v>
      </c>
      <c r="C390" s="13"/>
      <c r="D390" s="3" t="str">
        <f t="array" ref="D390">IF(C390="","",IFERROR(AVERAGE(_xlfn._xlws.FILTER($B$2:$B$6000,(IFERROR(VALUE(MID($A$2:$A$6000,4,2)),0)=MONTH(C390))*(IFERROR(VALUE(RIGHT($A$2:$A$6000,4)),0)=YEAR(C390)))),""))</f>
        <v/>
      </c>
      <c r="E390" s="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1" spans="1:5" x14ac:dyDescent="0.25">
      <c r="A391" s="65" t="s">
        <v>401</v>
      </c>
      <c r="B391" s="8">
        <v>114.6686374746</v>
      </c>
      <c r="C391" s="13"/>
      <c r="D391" s="3" t="str">
        <f t="array" ref="D391">IF(C391="","",IFERROR(AVERAGE(_xlfn._xlws.FILTER($B$2:$B$6000,(IFERROR(VALUE(MID($A$2:$A$6000,4,2)),0)=MONTH(C391))*(IFERROR(VALUE(RIGHT($A$2:$A$6000,4)),0)=YEAR(C391)))),""))</f>
        <v/>
      </c>
      <c r="E391" s="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2" spans="1:5" x14ac:dyDescent="0.25">
      <c r="A392" s="65" t="s">
        <v>402</v>
      </c>
      <c r="B392" s="8">
        <v>114.99104226599999</v>
      </c>
      <c r="C392" s="13"/>
      <c r="D392" s="3" t="str">
        <f t="array" ref="D392">IF(C392="","",IFERROR(AVERAGE(_xlfn._xlws.FILTER($B$2:$B$6000,(IFERROR(VALUE(MID($A$2:$A$6000,4,2)),0)=MONTH(C392))*(IFERROR(VALUE(RIGHT($A$2:$A$6000,4)),0)=YEAR(C392)))),""))</f>
        <v/>
      </c>
      <c r="E392" s="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3" spans="1:5" x14ac:dyDescent="0.25">
      <c r="A393" s="65" t="s">
        <v>403</v>
      </c>
      <c r="B393" s="8">
        <v>115.17015603900001</v>
      </c>
      <c r="C393" s="13"/>
      <c r="D393" s="3" t="str">
        <f t="array" ref="D393">IF(C393="","",IFERROR(AVERAGE(_xlfn._xlws.FILTER($B$2:$B$6000,(IFERROR(VALUE(MID($A$2:$A$6000,4,2)),0)=MONTH(C393))*(IFERROR(VALUE(RIGHT($A$2:$A$6000,4)),0)=YEAR(C393)))),""))</f>
        <v/>
      </c>
      <c r="E393" s="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4" spans="1:5" x14ac:dyDescent="0.25">
      <c r="A394" s="65" t="s">
        <v>404</v>
      </c>
      <c r="B394" s="8">
        <v>115.8507883764</v>
      </c>
      <c r="C394" s="13"/>
      <c r="D394" s="3" t="str">
        <f t="array" ref="D394">IF(C394="","",IFERROR(AVERAGE(_xlfn._xlws.FILTER($B$2:$B$6000,(IFERROR(VALUE(MID($A$2:$A$6000,4,2)),0)=MONTH(C394))*(IFERROR(VALUE(RIGHT($A$2:$A$6000,4)),0)=YEAR(C394)))),""))</f>
        <v/>
      </c>
      <c r="E394" s="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5" spans="1:5" x14ac:dyDescent="0.25">
      <c r="A395" s="65" t="s">
        <v>405</v>
      </c>
      <c r="B395" s="8">
        <v>115.27762430280001</v>
      </c>
      <c r="C395" s="13"/>
      <c r="D395" s="3" t="str">
        <f t="array" ref="D395">IF(C395="","",IFERROR(AVERAGE(_xlfn._xlws.FILTER($B$2:$B$6000,(IFERROR(VALUE(MID($A$2:$A$6000,4,2)),0)=MONTH(C395))*(IFERROR(VALUE(RIGHT($A$2:$A$6000,4)),0)=YEAR(C395)))),""))</f>
        <v/>
      </c>
      <c r="E395" s="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6" spans="1:5" x14ac:dyDescent="0.25">
      <c r="A396" s="65" t="s">
        <v>406</v>
      </c>
      <c r="B396" s="8">
        <v>114.63281472</v>
      </c>
      <c r="C396" s="13"/>
      <c r="D396" s="3" t="str">
        <f t="array" ref="D396">IF(C396="","",IFERROR(AVERAGE(_xlfn._xlws.FILTER($B$2:$B$6000,(IFERROR(VALUE(MID($A$2:$A$6000,4,2)),0)=MONTH(C396))*(IFERROR(VALUE(RIGHT($A$2:$A$6000,4)),0)=YEAR(C396)))),""))</f>
        <v/>
      </c>
      <c r="E396" s="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7" spans="1:5" x14ac:dyDescent="0.25">
      <c r="A397" s="65" t="s">
        <v>407</v>
      </c>
      <c r="B397" s="8">
        <v>111.9102853704</v>
      </c>
      <c r="C397" s="13"/>
      <c r="D397" s="3" t="str">
        <f t="array" ref="D397">IF(C397="","",IFERROR(AVERAGE(_xlfn._xlws.FILTER($B$2:$B$6000,(IFERROR(VALUE(MID($A$2:$A$6000,4,2)),0)=MONTH(C397))*(IFERROR(VALUE(RIGHT($A$2:$A$6000,4)),0)=YEAR(C397)))),""))</f>
        <v/>
      </c>
      <c r="E397" s="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8" spans="1:5" x14ac:dyDescent="0.25">
      <c r="A398" s="65" t="s">
        <v>408</v>
      </c>
      <c r="B398" s="8">
        <v>112.0535763888</v>
      </c>
      <c r="C398" s="13"/>
      <c r="D398" s="3" t="str">
        <f t="array" ref="D398">IF(C398="","",IFERROR(AVERAGE(_xlfn._xlws.FILTER($B$2:$B$6000,(IFERROR(VALUE(MID($A$2:$A$6000,4,2)),0)=MONTH(C398))*(IFERROR(VALUE(RIGHT($A$2:$A$6000,4)),0)=YEAR(C398)))),""))</f>
        <v/>
      </c>
      <c r="E398" s="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9" spans="1:5" x14ac:dyDescent="0.25">
      <c r="A399" s="65" t="s">
        <v>409</v>
      </c>
      <c r="B399" s="8">
        <v>111.8744626158</v>
      </c>
      <c r="C399" s="13"/>
      <c r="D399" s="3" t="str">
        <f t="array" ref="D399">IF(C399="","",IFERROR(AVERAGE(_xlfn._xlws.FILTER($B$2:$B$6000,(IFERROR(VALUE(MID($A$2:$A$6000,4,2)),0)=MONTH(C399))*(IFERROR(VALUE(RIGHT($A$2:$A$6000,4)),0)=YEAR(C399)))),""))</f>
        <v/>
      </c>
      <c r="E399" s="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0" spans="1:5" x14ac:dyDescent="0.25">
      <c r="A400" s="65" t="s">
        <v>410</v>
      </c>
      <c r="B400" s="8">
        <v>110.513197941</v>
      </c>
      <c r="C400" s="13"/>
      <c r="D400" s="3" t="str">
        <f t="array" ref="D400">IF(C400="","",IFERROR(AVERAGE(_xlfn._xlws.FILTER($B$2:$B$6000,(IFERROR(VALUE(MID($A$2:$A$6000,4,2)),0)=MONTH(C400))*(IFERROR(VALUE(RIGHT($A$2:$A$6000,4)),0)=YEAR(C400)))),""))</f>
        <v/>
      </c>
      <c r="E400" s="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1" spans="1:5" x14ac:dyDescent="0.25">
      <c r="A401" s="65" t="s">
        <v>411</v>
      </c>
      <c r="B401" s="8">
        <v>110.7281344686</v>
      </c>
      <c r="C401" s="13"/>
      <c r="D401" s="3" t="str">
        <f t="array" ref="D401">IF(C401="","",IFERROR(AVERAGE(_xlfn._xlws.FILTER($B$2:$B$6000,(IFERROR(VALUE(MID($A$2:$A$6000,4,2)),0)=MONTH(C401))*(IFERROR(VALUE(RIGHT($A$2:$A$6000,4)),0)=YEAR(C401)))),""))</f>
        <v/>
      </c>
      <c r="E401" s="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2" spans="1:5" x14ac:dyDescent="0.25">
      <c r="A402" s="65" t="s">
        <v>412</v>
      </c>
      <c r="B402" s="8">
        <v>109.2235787754</v>
      </c>
      <c r="C402" s="13"/>
      <c r="D402" s="3" t="str">
        <f t="array" ref="D402">IF(C402="","",IFERROR(AVERAGE(_xlfn._xlws.FILTER($B$2:$B$6000,(IFERROR(VALUE(MID($A$2:$A$6000,4,2)),0)=MONTH(C402))*(IFERROR(VALUE(RIGHT($A$2:$A$6000,4)),0)=YEAR(C402)))),""))</f>
        <v/>
      </c>
      <c r="E402" s="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3" spans="1:5" x14ac:dyDescent="0.25">
      <c r="A403" s="65" t="s">
        <v>413</v>
      </c>
      <c r="B403" s="8">
        <v>108.901173984</v>
      </c>
      <c r="C403" s="13"/>
      <c r="D403" s="3" t="str">
        <f t="array" ref="D403">IF(C403="","",IFERROR(AVERAGE(_xlfn._xlws.FILTER($B$2:$B$6000,(IFERROR(VALUE(MID($A$2:$A$6000,4,2)),0)=MONTH(C403))*(IFERROR(VALUE(RIGHT($A$2:$A$6000,4)),0)=YEAR(C403)))),""))</f>
        <v/>
      </c>
      <c r="E403" s="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4" spans="1:5" x14ac:dyDescent="0.25">
      <c r="A404" s="65" t="s">
        <v>414</v>
      </c>
      <c r="B404" s="8">
        <v>108.4354781742</v>
      </c>
      <c r="C404" s="13"/>
      <c r="D404" s="3" t="str">
        <f t="array" ref="D404">IF(C404="","",IFERROR(AVERAGE(_xlfn._xlws.FILTER($B$2:$B$6000,(IFERROR(VALUE(MID($A$2:$A$6000,4,2)),0)=MONTH(C404))*(IFERROR(VALUE(RIGHT($A$2:$A$6000,4)),0)=YEAR(C404)))),""))</f>
        <v/>
      </c>
      <c r="E404" s="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5" spans="1:5" x14ac:dyDescent="0.25">
      <c r="A405" s="65" t="s">
        <v>415</v>
      </c>
      <c r="B405" s="8">
        <v>108.363832665</v>
      </c>
      <c r="C405" s="13"/>
      <c r="D405" s="3" t="str">
        <f t="array" ref="D405">IF(C405="","",IFERROR(AVERAGE(_xlfn._xlws.FILTER($B$2:$B$6000,(IFERROR(VALUE(MID($A$2:$A$6000,4,2)),0)=MONTH(C405))*(IFERROR(VALUE(RIGHT($A$2:$A$6000,4)),0)=YEAR(C405)))),""))</f>
        <v/>
      </c>
      <c r="E405" s="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6" spans="1:5" x14ac:dyDescent="0.25">
      <c r="A406" s="65" t="s">
        <v>416</v>
      </c>
      <c r="B406" s="8">
        <v>107.11003625399999</v>
      </c>
      <c r="C406" s="13"/>
      <c r="D406" s="3" t="str">
        <f t="array" ref="D406">IF(C406="","",IFERROR(AVERAGE(_xlfn._xlws.FILTER($B$2:$B$6000,(IFERROR(VALUE(MID($A$2:$A$6000,4,2)),0)=MONTH(C406))*(IFERROR(VALUE(RIGHT($A$2:$A$6000,4)),0)=YEAR(C406)))),""))</f>
        <v/>
      </c>
      <c r="E406" s="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7" spans="1:5" x14ac:dyDescent="0.25">
      <c r="A407" s="65" t="s">
        <v>417</v>
      </c>
      <c r="B407" s="8">
        <v>107.22918374299999</v>
      </c>
      <c r="C407" s="13"/>
      <c r="D407" s="3" t="str">
        <f t="array" ref="D407">IF(C407="","",IFERROR(AVERAGE(_xlfn._xlws.FILTER($B$2:$B$6000,(IFERROR(VALUE(MID($A$2:$A$6000,4,2)),0)=MONTH(C407))*(IFERROR(VALUE(RIGHT($A$2:$A$6000,4)),0)=YEAR(C407)))),""))</f>
        <v/>
      </c>
      <c r="E407" s="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8" spans="1:5" x14ac:dyDescent="0.25">
      <c r="A408" s="65" t="s">
        <v>418</v>
      </c>
      <c r="B408" s="8">
        <v>107.2648673316</v>
      </c>
      <c r="C408" s="13"/>
      <c r="D408" s="3" t="str">
        <f t="array" ref="D408">IF(C408="","",IFERROR(AVERAGE(_xlfn._xlws.FILTER($B$2:$B$6000,(IFERROR(VALUE(MID($A$2:$A$6000,4,2)),0)=MONTH(C408))*(IFERROR(VALUE(RIGHT($A$2:$A$6000,4)),0)=YEAR(C408)))),""))</f>
        <v/>
      </c>
      <c r="E408" s="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9" spans="1:5" x14ac:dyDescent="0.25">
      <c r="A409" s="65" t="s">
        <v>419</v>
      </c>
      <c r="B409" s="8">
        <v>106.97939862280001</v>
      </c>
      <c r="C409" s="13"/>
      <c r="D409" s="3" t="str">
        <f t="array" ref="D409">IF(C409="","",IFERROR(AVERAGE(_xlfn._xlws.FILTER($B$2:$B$6000,(IFERROR(VALUE(MID($A$2:$A$6000,4,2)),0)=MONTH(C409))*(IFERROR(VALUE(RIGHT($A$2:$A$6000,4)),0)=YEAR(C409)))),""))</f>
        <v/>
      </c>
      <c r="E409" s="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0" spans="1:5" x14ac:dyDescent="0.25">
      <c r="A410" s="65" t="s">
        <v>420</v>
      </c>
      <c r="B410" s="8">
        <v>106.97939862280001</v>
      </c>
      <c r="C410" s="13"/>
      <c r="D410" s="3" t="str">
        <f t="array" ref="D410">IF(C410="","",IFERROR(AVERAGE(_xlfn._xlws.FILTER($B$2:$B$6000,(IFERROR(VALUE(MID($A$2:$A$6000,4,2)),0)=MONTH(C410))*(IFERROR(VALUE(RIGHT($A$2:$A$6000,4)),0)=YEAR(C410)))),""))</f>
        <v/>
      </c>
      <c r="E410" s="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" spans="1:5" x14ac:dyDescent="0.25">
      <c r="A411" s="65" t="s">
        <v>421</v>
      </c>
      <c r="B411" s="8">
        <v>106.515511971</v>
      </c>
      <c r="C411" s="13"/>
      <c r="D411" s="3" t="str">
        <f t="array" ref="D411">IF(C411="","",IFERROR(AVERAGE(_xlfn._xlws.FILTER($B$2:$B$6000,(IFERROR(VALUE(MID($A$2:$A$6000,4,2)),0)=MONTH(C411))*(IFERROR(VALUE(RIGHT($A$2:$A$6000,4)),0)=YEAR(C411)))),""))</f>
        <v/>
      </c>
      <c r="E411" s="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" spans="1:5" x14ac:dyDescent="0.25">
      <c r="A412" s="65" t="s">
        <v>422</v>
      </c>
      <c r="B412" s="8">
        <v>106.4084612052</v>
      </c>
      <c r="C412" s="13"/>
      <c r="D412" s="3" t="str">
        <f t="array" ref="D412">IF(C412="","",IFERROR(AVERAGE(_xlfn._xlws.FILTER($B$2:$B$6000,(IFERROR(VALUE(MID($A$2:$A$6000,4,2)),0)=MONTH(C412))*(IFERROR(VALUE(RIGHT($A$2:$A$6000,4)),0)=YEAR(C412)))),""))</f>
        <v/>
      </c>
      <c r="E412" s="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" spans="1:5" x14ac:dyDescent="0.25">
      <c r="A413" s="65" t="s">
        <v>423</v>
      </c>
      <c r="B413" s="8">
        <v>106.9080314456</v>
      </c>
      <c r="C413" s="13"/>
      <c r="D413" s="3" t="str">
        <f t="array" ref="D413">IF(C413="","",IFERROR(AVERAGE(_xlfn._xlws.FILTER($B$2:$B$6000,(IFERROR(VALUE(MID($A$2:$A$6000,4,2)),0)=MONTH(C413))*(IFERROR(VALUE(RIGHT($A$2:$A$6000,4)),0)=YEAR(C413)))),""))</f>
        <v/>
      </c>
      <c r="E413" s="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4" spans="1:5" x14ac:dyDescent="0.25">
      <c r="A414" s="65" t="s">
        <v>424</v>
      </c>
      <c r="B414" s="8">
        <v>106.3727776166</v>
      </c>
      <c r="C414" s="13"/>
      <c r="D414" s="3" t="str">
        <f t="array" ref="D414">IF(C414="","",IFERROR(AVERAGE(_xlfn._xlws.FILTER($B$2:$B$6000,(IFERROR(VALUE(MID($A$2:$A$6000,4,2)),0)=MONTH(C414))*(IFERROR(VALUE(RIGHT($A$2:$A$6000,4)),0)=YEAR(C414)))),""))</f>
        <v/>
      </c>
      <c r="E414" s="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5" spans="1:5" x14ac:dyDescent="0.25">
      <c r="A415" s="65" t="s">
        <v>425</v>
      </c>
      <c r="B415" s="8">
        <v>105.5163714902</v>
      </c>
      <c r="C415" s="13"/>
      <c r="D415" s="3" t="str">
        <f t="array" ref="D415">IF(C415="","",IFERROR(AVERAGE(_xlfn._xlws.FILTER($B$2:$B$6000,(IFERROR(VALUE(MID($A$2:$A$6000,4,2)),0)=MONTH(C415))*(IFERROR(VALUE(RIGHT($A$2:$A$6000,4)),0)=YEAR(C415)))),""))</f>
        <v/>
      </c>
      <c r="E415" s="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6" spans="1:5" x14ac:dyDescent="0.25">
      <c r="A416" s="65" t="s">
        <v>426</v>
      </c>
      <c r="B416" s="8">
        <v>105.3379535472</v>
      </c>
      <c r="C416" s="13"/>
      <c r="D416" s="3" t="str">
        <f t="array" ref="D416">IF(C416="","",IFERROR(AVERAGE(_xlfn._xlws.FILTER($B$2:$B$6000,(IFERROR(VALUE(MID($A$2:$A$6000,4,2)),0)=MONTH(C416))*(IFERROR(VALUE(RIGHT($A$2:$A$6000,4)),0)=YEAR(C416)))),""))</f>
        <v/>
      </c>
      <c r="E416" s="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7" spans="1:5" x14ac:dyDescent="0.25">
      <c r="A417" s="65" t="s">
        <v>427</v>
      </c>
      <c r="B417" s="8">
        <v>105.65910584460001</v>
      </c>
      <c r="C417" s="13"/>
      <c r="D417" s="3" t="str">
        <f t="array" ref="D417">IF(C417="","",IFERROR(AVERAGE(_xlfn._xlws.FILTER($B$2:$B$6000,(IFERROR(VALUE(MID($A$2:$A$6000,4,2)),0)=MONTH(C417))*(IFERROR(VALUE(RIGHT($A$2:$A$6000,4)),0)=YEAR(C417)))),""))</f>
        <v/>
      </c>
      <c r="E417" s="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8" spans="1:5" x14ac:dyDescent="0.25">
      <c r="A418" s="65" t="s">
        <v>428</v>
      </c>
      <c r="B418" s="8">
        <v>105.4093207244</v>
      </c>
      <c r="C418" s="13"/>
      <c r="D418" s="3" t="str">
        <f t="array" ref="D418">IF(C418="","",IFERROR(AVERAGE(_xlfn._xlws.FILTER($B$2:$B$6000,(IFERROR(VALUE(MID($A$2:$A$6000,4,2)),0)=MONTH(C418))*(IFERROR(VALUE(RIGHT($A$2:$A$6000,4)),0)=YEAR(C418)))),""))</f>
        <v/>
      </c>
      <c r="E418" s="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9" spans="1:5" x14ac:dyDescent="0.25">
      <c r="A419" s="65" t="s">
        <v>429</v>
      </c>
      <c r="B419" s="8">
        <v>105.1595356042</v>
      </c>
      <c r="C419" s="13"/>
      <c r="D419" s="3" t="str">
        <f t="array" ref="D419">IF(C419="","",IFERROR(AVERAGE(_xlfn._xlws.FILTER($B$2:$B$6000,(IFERROR(VALUE(MID($A$2:$A$6000,4,2)),0)=MONTH(C419))*(IFERROR(VALUE(RIGHT($A$2:$A$6000,4)),0)=YEAR(C419)))),""))</f>
        <v/>
      </c>
      <c r="E419" s="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0" spans="1:5" x14ac:dyDescent="0.25">
      <c r="A420" s="65" t="s">
        <v>430</v>
      </c>
      <c r="B420" s="8">
        <v>104.33881306639999</v>
      </c>
      <c r="C420" s="13"/>
      <c r="D420" s="3" t="str">
        <f t="array" ref="D420">IF(C420="","",IFERROR(AVERAGE(_xlfn._xlws.FILTER($B$2:$B$6000,(IFERROR(VALUE(MID($A$2:$A$6000,4,2)),0)=MONTH(C420))*(IFERROR(VALUE(RIGHT($A$2:$A$6000,4)),0)=YEAR(C420)))),""))</f>
        <v/>
      </c>
      <c r="E420" s="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1" spans="1:5" x14ac:dyDescent="0.25">
      <c r="A421" s="65" t="s">
        <v>431</v>
      </c>
      <c r="B421" s="8">
        <v>103.839242826</v>
      </c>
      <c r="C421" s="13"/>
      <c r="D421" s="3" t="str">
        <f t="array" ref="D421">IF(C421="","",IFERROR(AVERAGE(_xlfn._xlws.FILTER($B$2:$B$6000,(IFERROR(VALUE(MID($A$2:$A$6000,4,2)),0)=MONTH(C421))*(IFERROR(VALUE(RIGHT($A$2:$A$6000,4)),0)=YEAR(C421)))),""))</f>
        <v/>
      </c>
      <c r="E421" s="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2" spans="1:5" x14ac:dyDescent="0.25">
      <c r="A422" s="65" t="s">
        <v>432</v>
      </c>
      <c r="B422" s="8">
        <v>103.7678756488</v>
      </c>
      <c r="C422" s="13"/>
      <c r="D422" s="3" t="str">
        <f t="array" ref="D422">IF(C422="","",IFERROR(AVERAGE(_xlfn._xlws.FILTER($B$2:$B$6000,(IFERROR(VALUE(MID($A$2:$A$6000,4,2)),0)=MONTH(C422))*(IFERROR(VALUE(RIGHT($A$2:$A$6000,4)),0)=YEAR(C422)))),""))</f>
        <v/>
      </c>
      <c r="E422" s="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3" spans="1:5" x14ac:dyDescent="0.25">
      <c r="A423" s="65" t="s">
        <v>433</v>
      </c>
      <c r="B423" s="8">
        <v>102.05506339599999</v>
      </c>
      <c r="C423" s="13"/>
      <c r="D423" s="3" t="str">
        <f t="array" ref="D423">IF(C423="","",IFERROR(AVERAGE(_xlfn._xlws.FILTER($B$2:$B$6000,(IFERROR(VALUE(MID($A$2:$A$6000,4,2)),0)=MONTH(C423))*(IFERROR(VALUE(RIGHT($A$2:$A$6000,4)),0)=YEAR(C423)))),""))</f>
        <v/>
      </c>
      <c r="E423" s="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4" spans="1:5" x14ac:dyDescent="0.25">
      <c r="A424" s="65" t="s">
        <v>434</v>
      </c>
      <c r="B424" s="8">
        <v>101.4127588012</v>
      </c>
      <c r="C424" s="13"/>
      <c r="D424" s="3" t="str">
        <f t="array" ref="D424">IF(C424="","",IFERROR(AVERAGE(_xlfn._xlws.FILTER($B$2:$B$6000,(IFERROR(VALUE(MID($A$2:$A$6000,4,2)),0)=MONTH(C424))*(IFERROR(VALUE(RIGHT($A$2:$A$6000,4)),0)=YEAR(C424)))),""))</f>
        <v/>
      </c>
      <c r="E424" s="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65" t="s">
        <v>435</v>
      </c>
      <c r="B425" s="8">
        <v>101.4127588012</v>
      </c>
      <c r="C425" s="13"/>
      <c r="D425" s="3" t="str">
        <f t="array" ref="D425">IF(C425="","",IFERROR(AVERAGE(_xlfn._xlws.FILTER($B$2:$B$6000,(IFERROR(VALUE(MID($A$2:$A$6000,4,2)),0)=MONTH(C425))*(IFERROR(VALUE(RIGHT($A$2:$A$6000,4)),0)=YEAR(C425)))),""))</f>
        <v/>
      </c>
      <c r="E425" s="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65" t="s">
        <v>436</v>
      </c>
      <c r="B426" s="8">
        <v>102.0193798074</v>
      </c>
      <c r="C426" s="13"/>
      <c r="D426" s="3" t="str">
        <f t="array" ref="D426">IF(C426="","",IFERROR(AVERAGE(_xlfn._xlws.FILTER($B$2:$B$6000,(IFERROR(VALUE(MID($A$2:$A$6000,4,2)),0)=MONTH(C426))*(IFERROR(VALUE(RIGHT($A$2:$A$6000,4)),0)=YEAR(C426)))),""))</f>
        <v/>
      </c>
      <c r="E426" s="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65" t="s">
        <v>437</v>
      </c>
      <c r="B427" s="8">
        <v>102.3048485162</v>
      </c>
      <c r="C427" s="13"/>
      <c r="D427" s="3" t="str">
        <f t="array" ref="D427">IF(C427="","",IFERROR(AVERAGE(_xlfn._xlws.FILTER($B$2:$B$6000,(IFERROR(VALUE(MID($A$2:$A$6000,4,2)),0)=MONTH(C427))*(IFERROR(VALUE(RIGHT($A$2:$A$6000,4)),0)=YEAR(C427)))),""))</f>
        <v/>
      </c>
      <c r="E427" s="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65" t="s">
        <v>438</v>
      </c>
      <c r="B428" s="8">
        <v>102.034428744</v>
      </c>
      <c r="C428" s="13"/>
      <c r="D428" s="3" t="str">
        <f t="array" ref="D428">IF(C428="","",IFERROR(AVERAGE(_xlfn._xlws.FILTER($B$2:$B$6000,(IFERROR(VALUE(MID($A$2:$A$6000,4,2)),0)=MONTH(C428))*(IFERROR(VALUE(RIGHT($A$2:$A$6000,4)),0)=YEAR(C428)))),""))</f>
        <v/>
      </c>
      <c r="E428" s="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29" spans="1:5" x14ac:dyDescent="0.25">
      <c r="A429" s="65" t="s">
        <v>439</v>
      </c>
      <c r="B429" s="8">
        <v>101.322891584</v>
      </c>
      <c r="C429" s="13"/>
      <c r="D429" s="3" t="str">
        <f t="array" ref="D429">IF(C429="","",IFERROR(AVERAGE(_xlfn._xlws.FILTER($B$2:$B$6000,(IFERROR(VALUE(MID($A$2:$A$6000,4,2)),0)=MONTH(C429))*(IFERROR(VALUE(RIGHT($A$2:$A$6000,4)),0)=YEAR(C429)))),""))</f>
        <v/>
      </c>
      <c r="E429" s="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0" spans="1:5" x14ac:dyDescent="0.25">
      <c r="A430" s="65" t="s">
        <v>440</v>
      </c>
      <c r="B430" s="8">
        <v>102.28346675</v>
      </c>
      <c r="C430" s="13"/>
      <c r="D430" s="3" t="str">
        <f t="array" ref="D430">IF(C430="","",IFERROR(AVERAGE(_xlfn._xlws.FILTER($B$2:$B$6000,(IFERROR(VALUE(MID($A$2:$A$6000,4,2)),0)=MONTH(C430))*(IFERROR(VALUE(RIGHT($A$2:$A$6000,4)),0)=YEAR(C430)))),""))</f>
        <v/>
      </c>
      <c r="E430" s="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1" spans="1:5" x14ac:dyDescent="0.25">
      <c r="A431" s="65" t="s">
        <v>441</v>
      </c>
      <c r="B431" s="8">
        <v>102.319043608</v>
      </c>
      <c r="C431" s="13"/>
      <c r="D431" s="3" t="str">
        <f t="array" ref="D431">IF(C431="","",IFERROR(AVERAGE(_xlfn._xlws.FILTER($B$2:$B$6000,(IFERROR(VALUE(MID($A$2:$A$6000,4,2)),0)=MONTH(C431))*(IFERROR(VALUE(RIGHT($A$2:$A$6000,4)),0)=YEAR(C431)))),""))</f>
        <v/>
      </c>
      <c r="E431" s="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2" spans="1:5" x14ac:dyDescent="0.25">
      <c r="A432" s="65" t="s">
        <v>442</v>
      </c>
      <c r="B432" s="8">
        <v>103.101734484</v>
      </c>
      <c r="C432" s="13"/>
      <c r="D432" s="3" t="str">
        <f t="array" ref="D432">IF(C432="","",IFERROR(AVERAGE(_xlfn._xlws.FILTER($B$2:$B$6000,(IFERROR(VALUE(MID($A$2:$A$6000,4,2)),0)=MONTH(C432))*(IFERROR(VALUE(RIGHT($A$2:$A$6000,4)),0)=YEAR(C432)))),""))</f>
        <v/>
      </c>
      <c r="E432" s="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3" spans="1:5" x14ac:dyDescent="0.25">
      <c r="A433" s="65" t="s">
        <v>443</v>
      </c>
      <c r="B433" s="8">
        <v>101.785390738</v>
      </c>
      <c r="C433" s="13"/>
      <c r="D433" s="3" t="str">
        <f t="array" ref="D433">IF(C433="","",IFERROR(AVERAGE(_xlfn._xlws.FILTER($B$2:$B$6000,(IFERROR(VALUE(MID($A$2:$A$6000,4,2)),0)=MONTH(C433))*(IFERROR(VALUE(RIGHT($A$2:$A$6000,4)),0)=YEAR(C433)))),""))</f>
        <v/>
      </c>
      <c r="E433" s="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4" spans="1:5" x14ac:dyDescent="0.25">
      <c r="A434" s="65" t="s">
        <v>444</v>
      </c>
      <c r="B434" s="8">
        <v>102.247889892</v>
      </c>
      <c r="C434" s="13"/>
      <c r="D434" s="3" t="str">
        <f t="array" ref="D434">IF(C434="","",IFERROR(AVERAGE(_xlfn._xlws.FILTER($B$2:$B$6000,(IFERROR(VALUE(MID($A$2:$A$6000,4,2)),0)=MONTH(C434))*(IFERROR(VALUE(RIGHT($A$2:$A$6000,4)),0)=YEAR(C434)))),""))</f>
        <v/>
      </c>
      <c r="E434" s="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5" spans="1:5" x14ac:dyDescent="0.25">
      <c r="A435" s="65" t="s">
        <v>445</v>
      </c>
      <c r="B435" s="8">
        <v>101.963275028</v>
      </c>
      <c r="C435" s="13"/>
      <c r="D435" s="3" t="str">
        <f t="array" ref="D435">IF(C435="","",IFERROR(AVERAGE(_xlfn._xlws.FILTER($B$2:$B$6000,(IFERROR(VALUE(MID($A$2:$A$6000,4,2)),0)=MONTH(C435))*(IFERROR(VALUE(RIGHT($A$2:$A$6000,4)),0)=YEAR(C435)))),""))</f>
        <v/>
      </c>
      <c r="E435" s="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6" spans="1:5" x14ac:dyDescent="0.25">
      <c r="A436" s="65" t="s">
        <v>446</v>
      </c>
      <c r="B436" s="8">
        <v>102.07000560199999</v>
      </c>
      <c r="C436" s="13"/>
      <c r="D436" s="3" t="str">
        <f t="array" ref="D436">IF(C436="","",IFERROR(AVERAGE(_xlfn._xlws.FILTER($B$2:$B$6000,(IFERROR(VALUE(MID($A$2:$A$6000,4,2)),0)=MONTH(C436))*(IFERROR(VALUE(RIGHT($A$2:$A$6000,4)),0)=YEAR(C436)))),""))</f>
        <v/>
      </c>
      <c r="E436" s="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7" spans="1:5" x14ac:dyDescent="0.25">
      <c r="A437" s="65" t="s">
        <v>447</v>
      </c>
      <c r="B437" s="8">
        <v>102.10558245999999</v>
      </c>
      <c r="C437" s="13"/>
      <c r="D437" s="3" t="str">
        <f t="array" ref="D437">IF(C437="","",IFERROR(AVERAGE(_xlfn._xlws.FILTER($B$2:$B$6000,(IFERROR(VALUE(MID($A$2:$A$6000,4,2)),0)=MONTH(C437))*(IFERROR(VALUE(RIGHT($A$2:$A$6000,4)),0)=YEAR(C437)))),""))</f>
        <v/>
      </c>
      <c r="E437" s="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8" spans="1:5" x14ac:dyDescent="0.25">
      <c r="A438" s="65" t="s">
        <v>448</v>
      </c>
      <c r="B438" s="8">
        <v>101.92769817</v>
      </c>
      <c r="C438" s="13"/>
      <c r="D438" s="3" t="str">
        <f t="array" ref="D438">IF(C438="","",IFERROR(AVERAGE(_xlfn._xlws.FILTER($B$2:$B$6000,(IFERROR(VALUE(MID($A$2:$A$6000,4,2)),0)=MONTH(C438))*(IFERROR(VALUE(RIGHT($A$2:$A$6000,4)),0)=YEAR(C438)))),""))</f>
        <v/>
      </c>
      <c r="E438" s="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9" spans="1:5" x14ac:dyDescent="0.25">
      <c r="A439" s="65" t="s">
        <v>449</v>
      </c>
      <c r="B439" s="8">
        <v>101.998851886</v>
      </c>
      <c r="C439" s="13"/>
      <c r="D439" s="3" t="str">
        <f t="array" ref="D439">IF(C439="","",IFERROR(AVERAGE(_xlfn._xlws.FILTER($B$2:$B$6000,(IFERROR(VALUE(MID($A$2:$A$6000,4,2)),0)=MONTH(C439))*(IFERROR(VALUE(RIGHT($A$2:$A$6000,4)),0)=YEAR(C439)))),""))</f>
        <v/>
      </c>
      <c r="E439" s="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0" spans="1:5" x14ac:dyDescent="0.25">
      <c r="A440" s="65" t="s">
        <v>450</v>
      </c>
      <c r="B440" s="8">
        <v>101.892121312</v>
      </c>
      <c r="C440" s="13"/>
      <c r="D440" s="3" t="str">
        <f t="array" ref="D440">IF(C440="","",IFERROR(AVERAGE(_xlfn._xlws.FILTER($B$2:$B$6000,(IFERROR(VALUE(MID($A$2:$A$6000,4,2)),0)=MONTH(C440))*(IFERROR(VALUE(RIGHT($A$2:$A$6000,4)),0)=YEAR(C440)))),""))</f>
        <v/>
      </c>
      <c r="E440" s="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1" spans="1:5" x14ac:dyDescent="0.25">
      <c r="A441" s="65" t="s">
        <v>451</v>
      </c>
      <c r="B441" s="8">
        <v>102.28346675</v>
      </c>
      <c r="C441" s="13"/>
      <c r="D441" s="3" t="str">
        <f t="array" ref="D441">IF(C441="","",IFERROR(AVERAGE(_xlfn._xlws.FILTER($B$2:$B$6000,(IFERROR(VALUE(MID($A$2:$A$6000,4,2)),0)=MONTH(C441))*(IFERROR(VALUE(RIGHT($A$2:$A$6000,4)),0)=YEAR(C441)))),""))</f>
        <v/>
      </c>
      <c r="E441" s="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2" spans="1:5" x14ac:dyDescent="0.25">
      <c r="A442" s="65" t="s">
        <v>452</v>
      </c>
      <c r="B442" s="8">
        <v>102.99500390999999</v>
      </c>
      <c r="C442" s="13"/>
      <c r="D442" s="3" t="str">
        <f t="array" ref="D442">IF(C442="","",IFERROR(AVERAGE(_xlfn._xlws.FILTER($B$2:$B$6000,(IFERROR(VALUE(MID($A$2:$A$6000,4,2)),0)=MONTH(C442))*(IFERROR(VALUE(RIGHT($A$2:$A$6000,4)),0)=YEAR(C442)))),""))</f>
        <v/>
      </c>
      <c r="E442" s="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3" spans="1:5" x14ac:dyDescent="0.25">
      <c r="A443" s="65" t="s">
        <v>453</v>
      </c>
      <c r="B443" s="8">
        <v>103.208465058</v>
      </c>
      <c r="C443" s="13"/>
      <c r="D443" s="3" t="str">
        <f t="array" ref="D443">IF(C443="","",IFERROR(AVERAGE(_xlfn._xlws.FILTER($B$2:$B$6000,(IFERROR(VALUE(MID($A$2:$A$6000,4,2)),0)=MONTH(C443))*(IFERROR(VALUE(RIGHT($A$2:$A$6000,4)),0)=YEAR(C443)))),""))</f>
        <v/>
      </c>
      <c r="E443" s="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4" spans="1:5" x14ac:dyDescent="0.25">
      <c r="A444" s="65" t="s">
        <v>454</v>
      </c>
      <c r="B444" s="8">
        <v>103.45750306399999</v>
      </c>
      <c r="C444" s="13"/>
      <c r="D444" s="3" t="str">
        <f t="array" ref="D444">IF(C444="","",IFERROR(AVERAGE(_xlfn._xlws.FILTER($B$2:$B$6000,(IFERROR(VALUE(MID($A$2:$A$6000,4,2)),0)=MONTH(C444))*(IFERROR(VALUE(RIGHT($A$2:$A$6000,4)),0)=YEAR(C444)))),""))</f>
        <v/>
      </c>
      <c r="E444" s="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5" spans="1:5" x14ac:dyDescent="0.25">
      <c r="A445" s="65" t="s">
        <v>455</v>
      </c>
      <c r="B445" s="8">
        <v>103.848848502</v>
      </c>
      <c r="C445" s="13"/>
      <c r="D445" s="3" t="str">
        <f t="array" ref="D445">IF(C445="","",IFERROR(AVERAGE(_xlfn._xlws.FILTER($B$2:$B$6000,(IFERROR(VALUE(MID($A$2:$A$6000,4,2)),0)=MONTH(C445))*(IFERROR(VALUE(RIGHT($A$2:$A$6000,4)),0)=YEAR(C445)))),""))</f>
        <v/>
      </c>
      <c r="E445" s="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6" spans="1:5" x14ac:dyDescent="0.25">
      <c r="A446" s="65" t="s">
        <v>456</v>
      </c>
      <c r="B446" s="8">
        <v>103.149958234</v>
      </c>
      <c r="C446" s="13"/>
      <c r="D446" s="3" t="str">
        <f t="array" ref="D446">IF(C446="","",IFERROR(AVERAGE(_xlfn._xlws.FILTER($B$2:$B$6000,(IFERROR(VALUE(MID($A$2:$A$6000,4,2)),0)=MONTH(C446))*(IFERROR(VALUE(RIGHT($A$2:$A$6000,4)),0)=YEAR(C446)))),""))</f>
        <v/>
      </c>
      <c r="E446" s="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7" spans="1:5" x14ac:dyDescent="0.25">
      <c r="A447" s="65" t="s">
        <v>457</v>
      </c>
      <c r="B447" s="8">
        <v>103.4674512655</v>
      </c>
      <c r="C447" s="13"/>
      <c r="D447" s="3" t="str">
        <f t="array" ref="D447">IF(C447="","",IFERROR(AVERAGE(_xlfn._xlws.FILTER($B$2:$B$6000,(IFERROR(VALUE(MID($A$2:$A$6000,4,2)),0)=MONTH(C447))*(IFERROR(VALUE(RIGHT($A$2:$A$6000,4)),0)=YEAR(C447)))),""))</f>
        <v/>
      </c>
      <c r="E447" s="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8" spans="1:5" x14ac:dyDescent="0.25">
      <c r="A448" s="65" t="s">
        <v>458</v>
      </c>
      <c r="B448" s="8">
        <v>103.96132931450001</v>
      </c>
      <c r="C448" s="13"/>
      <c r="D448" s="3" t="str">
        <f t="array" ref="D448">IF(C448="","",IFERROR(AVERAGE(_xlfn._xlws.FILTER($B$2:$B$6000,(IFERROR(VALUE(MID($A$2:$A$6000,4,2)),0)=MONTH(C448))*(IFERROR(VALUE(RIGHT($A$2:$A$6000,4)),0)=YEAR(C448)))),""))</f>
        <v/>
      </c>
      <c r="E448" s="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9" spans="1:5" x14ac:dyDescent="0.25">
      <c r="A449" s="65" t="s">
        <v>459</v>
      </c>
      <c r="B449" s="8">
        <v>104.1024373285</v>
      </c>
      <c r="C449" s="13"/>
      <c r="D449" s="3" t="str">
        <f t="array" ref="D449">IF(C449="","",IFERROR(AVERAGE(_xlfn._xlws.FILTER($B$2:$B$6000,(IFERROR(VALUE(MID($A$2:$A$6000,4,2)),0)=MONTH(C449))*(IFERROR(VALUE(RIGHT($A$2:$A$6000,4)),0)=YEAR(C449)))),""))</f>
        <v/>
      </c>
      <c r="E449" s="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0" spans="1:5" x14ac:dyDescent="0.25">
      <c r="A450" s="65" t="s">
        <v>460</v>
      </c>
      <c r="B450" s="8">
        <v>105.09019342649999</v>
      </c>
      <c r="C450" s="13"/>
      <c r="D450" s="3" t="str">
        <f t="array" ref="D450">IF(C450="","",IFERROR(AVERAGE(_xlfn._xlws.FILTER($B$2:$B$6000,(IFERROR(VALUE(MID($A$2:$A$6000,4,2)),0)=MONTH(C450))*(IFERROR(VALUE(RIGHT($A$2:$A$6000,4)),0)=YEAR(C450)))),""))</f>
        <v/>
      </c>
      <c r="E450" s="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1" spans="1:5" x14ac:dyDescent="0.25">
      <c r="A451" s="65" t="s">
        <v>461</v>
      </c>
      <c r="B451" s="8">
        <v>106.39544255600001</v>
      </c>
      <c r="C451" s="13"/>
      <c r="D451" s="3" t="str">
        <f t="array" ref="D451">IF(C451="","",IFERROR(AVERAGE(_xlfn._xlws.FILTER($B$2:$B$6000,(IFERROR(VALUE(MID($A$2:$A$6000,4,2)),0)=MONTH(C451))*(IFERROR(VALUE(RIGHT($A$2:$A$6000,4)),0)=YEAR(C451)))),""))</f>
        <v/>
      </c>
      <c r="E451" s="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2" spans="1:5" x14ac:dyDescent="0.25">
      <c r="A452" s="65" t="s">
        <v>462</v>
      </c>
      <c r="B452" s="8">
        <v>107.3479216505</v>
      </c>
      <c r="C452" s="13"/>
      <c r="D452" s="3" t="str">
        <f t="array" ref="D452">IF(C452="","",IFERROR(AVERAGE(_xlfn._xlws.FILTER($B$2:$B$6000,(IFERROR(VALUE(MID($A$2:$A$6000,4,2)),0)=MONTH(C452))*(IFERROR(VALUE(RIGHT($A$2:$A$6000,4)),0)=YEAR(C452)))),""))</f>
        <v/>
      </c>
      <c r="E452" s="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3" spans="1:5" x14ac:dyDescent="0.25">
      <c r="A453" s="65" t="s">
        <v>463</v>
      </c>
      <c r="B453" s="8">
        <v>107.94763071</v>
      </c>
      <c r="C453" s="13"/>
      <c r="D453" s="3" t="str">
        <f t="array" ref="D453">IF(C453="","",IFERROR(AVERAGE(_xlfn._xlws.FILTER($B$2:$B$6000,(IFERROR(VALUE(MID($A$2:$A$6000,4,2)),0)=MONTH(C453))*(IFERROR(VALUE(RIGHT($A$2:$A$6000,4)),0)=YEAR(C453)))),""))</f>
        <v/>
      </c>
      <c r="E453" s="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4" spans="1:5" x14ac:dyDescent="0.25">
      <c r="A454" s="65" t="s">
        <v>464</v>
      </c>
      <c r="B454" s="8">
        <v>109.8878659025</v>
      </c>
      <c r="C454" s="13"/>
      <c r="D454" s="3" t="str">
        <f t="array" ref="D454">IF(C454="","",IFERROR(AVERAGE(_xlfn._xlws.FILTER($B$2:$B$6000,(IFERROR(VALUE(MID($A$2:$A$6000,4,2)),0)=MONTH(C454))*(IFERROR(VALUE(RIGHT($A$2:$A$6000,4)),0)=YEAR(C454)))),""))</f>
        <v/>
      </c>
      <c r="E454" s="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5" spans="1:5" x14ac:dyDescent="0.25">
      <c r="A455" s="65" t="s">
        <v>465</v>
      </c>
      <c r="B455" s="8">
        <v>112.18087113</v>
      </c>
      <c r="C455" s="13"/>
      <c r="D455" s="3" t="str">
        <f t="array" ref="D455">IF(C455="","",IFERROR(AVERAGE(_xlfn._xlws.FILTER($B$2:$B$6000,(IFERROR(VALUE(MID($A$2:$A$6000,4,2)),0)=MONTH(C455))*(IFERROR(VALUE(RIGHT($A$2:$A$6000,4)),0)=YEAR(C455)))),""))</f>
        <v/>
      </c>
      <c r="E455" s="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6" spans="1:5" x14ac:dyDescent="0.25">
      <c r="A456" s="65" t="s">
        <v>466</v>
      </c>
      <c r="B456" s="8">
        <v>115.49690945899999</v>
      </c>
      <c r="C456" s="13"/>
      <c r="D456" s="3" t="str">
        <f t="array" ref="D456">IF(C456="","",IFERROR(AVERAGE(_xlfn._xlws.FILTER($B$2:$B$6000,(IFERROR(VALUE(MID($A$2:$A$6000,4,2)),0)=MONTH(C456))*(IFERROR(VALUE(RIGHT($A$2:$A$6000,4)),0)=YEAR(C456)))),""))</f>
        <v/>
      </c>
      <c r="E456" s="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7" spans="1:5" x14ac:dyDescent="0.25">
      <c r="A457" s="65" t="s">
        <v>467</v>
      </c>
      <c r="B457" s="8">
        <v>118.60128576699999</v>
      </c>
      <c r="C457" s="13"/>
      <c r="D457" s="3" t="str">
        <f t="array" ref="D457">IF(C457="","",IFERROR(AVERAGE(_xlfn._xlws.FILTER($B$2:$B$6000,(IFERROR(VALUE(MID($A$2:$A$6000,4,2)),0)=MONTH(C457))*(IFERROR(VALUE(RIGHT($A$2:$A$6000,4)),0)=YEAR(C457)))),""))</f>
        <v/>
      </c>
      <c r="E457" s="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8" spans="1:5" x14ac:dyDescent="0.25">
      <c r="A458" s="65" t="s">
        <v>468</v>
      </c>
      <c r="B458" s="8">
        <v>121.10595301550001</v>
      </c>
      <c r="C458" s="13"/>
      <c r="D458" s="3" t="str">
        <f t="array" ref="D458">IF(C458="","",IFERROR(AVERAGE(_xlfn._xlws.FILTER($B$2:$B$6000,(IFERROR(VALUE(MID($A$2:$A$6000,4,2)),0)=MONTH(C458))*(IFERROR(VALUE(RIGHT($A$2:$A$6000,4)),0)=YEAR(C458)))),""))</f>
        <v/>
      </c>
      <c r="E458" s="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9" spans="1:5" x14ac:dyDescent="0.25">
      <c r="A459" s="65" t="s">
        <v>469</v>
      </c>
      <c r="B459" s="8">
        <v>123.046188208</v>
      </c>
      <c r="C459" s="13"/>
      <c r="D459" s="3" t="str">
        <f t="array" ref="D459">IF(C459="","",IFERROR(AVERAGE(_xlfn._xlws.FILTER($B$2:$B$6000,(IFERROR(VALUE(MID($A$2:$A$6000,4,2)),0)=MONTH(C459))*(IFERROR(VALUE(RIGHT($A$2:$A$6000,4)),0)=YEAR(C459)))),""))</f>
        <v/>
      </c>
      <c r="E459" s="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0" spans="1:5" x14ac:dyDescent="0.25">
      <c r="A460" s="65" t="s">
        <v>470</v>
      </c>
      <c r="B460" s="8">
        <v>124.5630993585</v>
      </c>
      <c r="C460" s="13"/>
      <c r="D460" s="3" t="str">
        <f t="array" ref="D460">IF(C460="","",IFERROR(AVERAGE(_xlfn._xlws.FILTER($B$2:$B$6000,(IFERROR(VALUE(MID($A$2:$A$6000,4,2)),0)=MONTH(C460))*(IFERROR(VALUE(RIGHT($A$2:$A$6000,4)),0)=YEAR(C460)))),""))</f>
        <v/>
      </c>
      <c r="E460" s="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1" spans="1:5" x14ac:dyDescent="0.25">
      <c r="A461" s="65" t="s">
        <v>471</v>
      </c>
      <c r="B461" s="8">
        <v>127.067766607</v>
      </c>
      <c r="C461" s="13"/>
      <c r="D461" s="3" t="str">
        <f t="array" ref="D461">IF(C461="","",IFERROR(AVERAGE(_xlfn._xlws.FILTER($B$2:$B$6000,(IFERROR(VALUE(MID($A$2:$A$6000,4,2)),0)=MONTH(C461))*(IFERROR(VALUE(RIGHT($A$2:$A$6000,4)),0)=YEAR(C461)))),""))</f>
        <v/>
      </c>
      <c r="E461" s="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2" spans="1:5" x14ac:dyDescent="0.25">
      <c r="A462" s="65" t="s">
        <v>472</v>
      </c>
      <c r="B462" s="8">
        <v>128.26718472600001</v>
      </c>
      <c r="C462" s="13"/>
      <c r="D462" s="3" t="str">
        <f t="array" ref="D462">IF(C462="","",IFERROR(AVERAGE(_xlfn._xlws.FILTER($B$2:$B$6000,(IFERROR(VALUE(MID($A$2:$A$6000,4,2)),0)=MONTH(C462))*(IFERROR(VALUE(RIGHT($A$2:$A$6000,4)),0)=YEAR(C462)))),""))</f>
        <v/>
      </c>
      <c r="E462" s="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3" spans="1:5" x14ac:dyDescent="0.25">
      <c r="A463" s="65" t="s">
        <v>473</v>
      </c>
      <c r="B463" s="8">
        <v>130.94823699200001</v>
      </c>
      <c r="C463" s="13"/>
      <c r="D463" s="3" t="str">
        <f t="array" ref="D463">IF(C463="","",IFERROR(AVERAGE(_xlfn._xlws.FILTER($B$2:$B$6000,(IFERROR(VALUE(MID($A$2:$A$6000,4,2)),0)=MONTH(C463))*(IFERROR(VALUE(RIGHT($A$2:$A$6000,4)),0)=YEAR(C463)))),""))</f>
        <v/>
      </c>
      <c r="E463" s="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4" spans="1:5" x14ac:dyDescent="0.25">
      <c r="A464" s="65" t="s">
        <v>474</v>
      </c>
      <c r="B464" s="8">
        <v>131.61850005849999</v>
      </c>
      <c r="C464" s="13"/>
      <c r="D464" s="3" t="str">
        <f t="array" ref="D464">IF(C464="","",IFERROR(AVERAGE(_xlfn._xlws.FILTER($B$2:$B$6000,(IFERROR(VALUE(MID($A$2:$A$6000,4,2)),0)=MONTH(C464))*(IFERROR(VALUE(RIGHT($A$2:$A$6000,4)),0)=YEAR(C464)))),""))</f>
        <v/>
      </c>
      <c r="E464" s="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5" spans="1:5" x14ac:dyDescent="0.25">
      <c r="A465" s="65" t="s">
        <v>475</v>
      </c>
      <c r="B465" s="8">
        <v>131.68905406549999</v>
      </c>
      <c r="C465" s="13"/>
      <c r="D465" s="3" t="str">
        <f t="array" ref="D465">IF(C465="","",IFERROR(AVERAGE(_xlfn._xlws.FILTER($B$2:$B$6000,(IFERROR(VALUE(MID($A$2:$A$6000,4,2)),0)=MONTH(C465))*(IFERROR(VALUE(RIGHT($A$2:$A$6000,4)),0)=YEAR(C465)))),""))</f>
        <v/>
      </c>
      <c r="E465" s="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6" spans="1:5" x14ac:dyDescent="0.25">
      <c r="A466" s="65" t="s">
        <v>476</v>
      </c>
      <c r="B466" s="8">
        <v>131.97127009350001</v>
      </c>
      <c r="C466" s="13"/>
      <c r="D466" s="3" t="str">
        <f t="array" ref="D466">IF(C466="","",IFERROR(AVERAGE(_xlfn._xlws.FILTER($B$2:$B$6000,(IFERROR(VALUE(MID($A$2:$A$6000,4,2)),0)=MONTH(C466))*(IFERROR(VALUE(RIGHT($A$2:$A$6000,4)),0)=YEAR(C466)))),""))</f>
        <v/>
      </c>
      <c r="E466" s="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7" spans="1:5" x14ac:dyDescent="0.25">
      <c r="A467" s="65" t="s">
        <v>477</v>
      </c>
      <c r="B467" s="8">
        <v>132.14765511100001</v>
      </c>
      <c r="C467" s="13"/>
      <c r="D467" s="3" t="str">
        <f t="array" ref="D467">IF(C467="","",IFERROR(AVERAGE(_xlfn._xlws.FILTER($B$2:$B$6000,(IFERROR(VALUE(MID($A$2:$A$6000,4,2)),0)=MONTH(C467))*(IFERROR(VALUE(RIGHT($A$2:$A$6000,4)),0)=YEAR(C467)))),""))</f>
        <v/>
      </c>
      <c r="E467" s="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8" spans="1:5" x14ac:dyDescent="0.25">
      <c r="A468" s="65" t="s">
        <v>478</v>
      </c>
      <c r="B468" s="8">
        <v>131.7553759127</v>
      </c>
      <c r="C468" s="13"/>
      <c r="D468" s="3" t="str">
        <f t="array" ref="D468">IF(C468="","",IFERROR(AVERAGE(_xlfn._xlws.FILTER($B$2:$B$6000,(IFERROR(VALUE(MID($A$2:$A$6000,4,2)),0)=MONTH(C468))*(IFERROR(VALUE(RIGHT($A$2:$A$6000,4)),0)=YEAR(C468)))),""))</f>
        <v/>
      </c>
      <c r="E468" s="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69" spans="1:5" x14ac:dyDescent="0.25">
      <c r="A469" s="65" t="s">
        <v>479</v>
      </c>
      <c r="B469" s="8">
        <v>132.45490007469999</v>
      </c>
      <c r="C469" s="13"/>
      <c r="D469" s="3" t="str">
        <f t="array" ref="D469">IF(C469="","",IFERROR(AVERAGE(_xlfn._xlws.FILTER($B$2:$B$6000,(IFERROR(VALUE(MID($A$2:$A$6000,4,2)),0)=MONTH(C469))*(IFERROR(VALUE(RIGHT($A$2:$A$6000,4)),0)=YEAR(C469)))),""))</f>
        <v/>
      </c>
      <c r="E469" s="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0" spans="1:5" x14ac:dyDescent="0.25">
      <c r="A470" s="65" t="s">
        <v>480</v>
      </c>
      <c r="B470" s="8">
        <v>132.55982869900001</v>
      </c>
      <c r="C470" s="13"/>
      <c r="D470" s="3" t="str">
        <f t="array" ref="D470">IF(C470="","",IFERROR(AVERAGE(_xlfn._xlws.FILTER($B$2:$B$6000,(IFERROR(VALUE(MID($A$2:$A$6000,4,2)),0)=MONTH(C470))*(IFERROR(VALUE(RIGHT($A$2:$A$6000,4)),0)=YEAR(C470)))),""))</f>
        <v/>
      </c>
      <c r="E470" s="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1" spans="1:5" x14ac:dyDescent="0.25">
      <c r="A471" s="65" t="s">
        <v>481</v>
      </c>
      <c r="B471" s="8">
        <v>132.2800190342</v>
      </c>
      <c r="C471" s="13"/>
      <c r="D471" s="3" t="str">
        <f t="array" ref="D471">IF(C471="","",IFERROR(AVERAGE(_xlfn._xlws.FILTER($B$2:$B$6000,(IFERROR(VALUE(MID($A$2:$A$6000,4,2)),0)=MONTH(C471))*(IFERROR(VALUE(RIGHT($A$2:$A$6000,4)),0)=YEAR(C471)))),""))</f>
        <v/>
      </c>
      <c r="E471" s="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2" spans="1:5" x14ac:dyDescent="0.25">
      <c r="A472" s="65" t="s">
        <v>482</v>
      </c>
      <c r="B472" s="8">
        <v>131.58049487220001</v>
      </c>
      <c r="C472" s="13"/>
      <c r="D472" s="3" t="str">
        <f t="array" ref="D472">IF(C472="","",IFERROR(AVERAGE(_xlfn._xlws.FILTER($B$2:$B$6000,(IFERROR(VALUE(MID($A$2:$A$6000,4,2)),0)=MONTH(C472))*(IFERROR(VALUE(RIGHT($A$2:$A$6000,4)),0)=YEAR(C472)))),""))</f>
        <v/>
      </c>
      <c r="E472" s="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3" spans="1:5" x14ac:dyDescent="0.25">
      <c r="A473" s="65" t="s">
        <v>483</v>
      </c>
      <c r="B473" s="8">
        <v>130.63613725350001</v>
      </c>
      <c r="C473" s="13"/>
      <c r="D473" s="3" t="str">
        <f t="array" ref="D473">IF(C473="","",IFERROR(AVERAGE(_xlfn._xlws.FILTER($B$2:$B$6000,(IFERROR(VALUE(MID($A$2:$A$6000,4,2)),0)=MONTH(C473))*(IFERROR(VALUE(RIGHT($A$2:$A$6000,4)),0)=YEAR(C473)))),""))</f>
        <v/>
      </c>
      <c r="E473" s="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4" spans="1:5" x14ac:dyDescent="0.25">
      <c r="A474" s="65" t="s">
        <v>484</v>
      </c>
      <c r="B474" s="8">
        <v>128.8173744323</v>
      </c>
      <c r="C474" s="13"/>
      <c r="D474" s="3" t="str">
        <f t="array" ref="D474">IF(C474="","",IFERROR(AVERAGE(_xlfn._xlws.FILTER($B$2:$B$6000,(IFERROR(VALUE(MID($A$2:$A$6000,4,2)),0)=MONTH(C474))*(IFERROR(VALUE(RIGHT($A$2:$A$6000,4)),0)=YEAR(C474)))),""))</f>
        <v/>
      </c>
      <c r="E474" s="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5" spans="1:5" x14ac:dyDescent="0.25">
      <c r="A475" s="65" t="s">
        <v>485</v>
      </c>
      <c r="B475" s="8">
        <v>126.05425399240001</v>
      </c>
      <c r="C475" s="13"/>
      <c r="D475" s="3" t="str">
        <f t="array" ref="D475">IF(C475="","",IFERROR(AVERAGE(_xlfn._xlws.FILTER($B$2:$B$6000,(IFERROR(VALUE(MID($A$2:$A$6000,4,2)),0)=MONTH(C475))*(IFERROR(VALUE(RIGHT($A$2:$A$6000,4)),0)=YEAR(C475)))),""))</f>
        <v/>
      </c>
      <c r="E475" s="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6" spans="1:5" x14ac:dyDescent="0.25">
      <c r="A476" s="65" t="s">
        <v>486</v>
      </c>
      <c r="B476" s="8">
        <v>123.1862049282</v>
      </c>
      <c r="C476" s="13"/>
      <c r="D476" s="3" t="str">
        <f t="array" ref="D476">IF(C476="","",IFERROR(AVERAGE(_xlfn._xlws.FILTER($B$2:$B$6000,(IFERROR(VALUE(MID($A$2:$A$6000,4,2)),0)=MONTH(C476))*(IFERROR(VALUE(RIGHT($A$2:$A$6000,4)),0)=YEAR(C476)))),""))</f>
        <v/>
      </c>
      <c r="E476" s="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7" spans="1:5" x14ac:dyDescent="0.25">
      <c r="A477" s="65" t="s">
        <v>487</v>
      </c>
      <c r="B477" s="8">
        <v>120.9477276098</v>
      </c>
      <c r="C477" s="13"/>
      <c r="D477" s="3" t="str">
        <f t="array" ref="D477">IF(C477="","",IFERROR(AVERAGE(_xlfn._xlws.FILTER($B$2:$B$6000,(IFERROR(VALUE(MID($A$2:$A$6000,4,2)),0)=MONTH(C477))*(IFERROR(VALUE(RIGHT($A$2:$A$6000,4)),0)=YEAR(C477)))),""))</f>
        <v/>
      </c>
      <c r="E477" s="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8" spans="1:5" x14ac:dyDescent="0.25">
      <c r="A478" s="65" t="s">
        <v>488</v>
      </c>
      <c r="B478" s="8">
        <v>118.39446441849999</v>
      </c>
      <c r="C478" s="13"/>
      <c r="D478" s="3" t="str">
        <f t="array" ref="D478">IF(C478="","",IFERROR(AVERAGE(_xlfn._xlws.FILTER($B$2:$B$6000,(IFERROR(VALUE(MID($A$2:$A$6000,4,2)),0)=MONTH(C478))*(IFERROR(VALUE(RIGHT($A$2:$A$6000,4)),0)=YEAR(C478)))),""))</f>
        <v/>
      </c>
      <c r="E478" s="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9" spans="1:5" x14ac:dyDescent="0.25">
      <c r="A479" s="65" t="s">
        <v>489</v>
      </c>
      <c r="B479" s="8">
        <v>114.6869863599</v>
      </c>
      <c r="C479" s="13"/>
      <c r="D479" s="3" t="str">
        <f t="array" ref="D479">IF(C479="","",IFERROR(AVERAGE(_xlfn._xlws.FILTER($B$2:$B$6000,(IFERROR(VALUE(MID($A$2:$A$6000,4,2)),0)=MONTH(C479))*(IFERROR(VALUE(RIGHT($A$2:$A$6000,4)),0)=YEAR(C479)))),""))</f>
        <v/>
      </c>
      <c r="E479" s="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0" spans="1:5" x14ac:dyDescent="0.25">
      <c r="A480" s="65" t="s">
        <v>490</v>
      </c>
      <c r="B480" s="8">
        <v>113.25296182779999</v>
      </c>
      <c r="C480" s="13"/>
      <c r="D480" s="3" t="str">
        <f t="array" ref="D480">IF(C480="","",IFERROR(AVERAGE(_xlfn._xlws.FILTER($B$2:$B$6000,(IFERROR(VALUE(MID($A$2:$A$6000,4,2)),0)=MONTH(C480))*(IFERROR(VALUE(RIGHT($A$2:$A$6000,4)),0)=YEAR(C480)))),""))</f>
        <v/>
      </c>
      <c r="E480" s="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1" spans="1:5" x14ac:dyDescent="0.25">
      <c r="A481" s="65" t="s">
        <v>491</v>
      </c>
      <c r="B481" s="8">
        <v>110.2799841393</v>
      </c>
      <c r="C481" s="13"/>
      <c r="D481" s="3" t="str">
        <f t="array" ref="D481">IF(C481="","",IFERROR(AVERAGE(_xlfn._xlws.FILTER($B$2:$B$6000,(IFERROR(VALUE(MID($A$2:$A$6000,4,2)),0)=MONTH(C481))*(IFERROR(VALUE(RIGHT($A$2:$A$6000,4)),0)=YEAR(C481)))),""))</f>
        <v/>
      </c>
      <c r="E481" s="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2" spans="1:5" x14ac:dyDescent="0.25">
      <c r="A482" s="65" t="s">
        <v>492</v>
      </c>
      <c r="B482" s="8">
        <v>108.39126890190001</v>
      </c>
      <c r="C482" s="13"/>
      <c r="D482" s="3" t="str">
        <f t="array" ref="D482">IF(C482="","",IFERROR(AVERAGE(_xlfn._xlws.FILTER($B$2:$B$6000,(IFERROR(VALUE(MID($A$2:$A$6000,4,2)),0)=MONTH(C482))*(IFERROR(VALUE(RIGHT($A$2:$A$6000,4)),0)=YEAR(C482)))),""))</f>
        <v/>
      </c>
      <c r="E482" s="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3" spans="1:5" x14ac:dyDescent="0.25">
      <c r="A483" s="65" t="s">
        <v>493</v>
      </c>
      <c r="B483" s="8">
        <v>104.7537432595</v>
      </c>
      <c r="C483" s="13"/>
      <c r="D483" s="3" t="str">
        <f t="array" ref="D483">IF(C483="","",IFERROR(AVERAGE(_xlfn._xlws.FILTER($B$2:$B$6000,(IFERROR(VALUE(MID($A$2:$A$6000,4,2)),0)=MONTH(C483))*(IFERROR(VALUE(RIGHT($A$2:$A$6000,4)),0)=YEAR(C483)))),""))</f>
        <v/>
      </c>
      <c r="E483" s="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4" spans="1:5" x14ac:dyDescent="0.25">
      <c r="A484" s="65" t="s">
        <v>494</v>
      </c>
      <c r="B484" s="8">
        <v>101.60588453050001</v>
      </c>
      <c r="C484" s="13"/>
      <c r="D484" s="3" t="str">
        <f t="array" ref="D484">IF(C484="","",IFERROR(AVERAGE(_xlfn._xlws.FILTER($B$2:$B$6000,(IFERROR(VALUE(MID($A$2:$A$6000,4,2)),0)=MONTH(C484))*(IFERROR(VALUE(RIGHT($A$2:$A$6000,4)),0)=YEAR(C484)))),""))</f>
        <v/>
      </c>
      <c r="E484" s="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5" spans="1:5" x14ac:dyDescent="0.25">
      <c r="A485" s="65" t="s">
        <v>495</v>
      </c>
      <c r="B485" s="8">
        <v>98.353097177199999</v>
      </c>
      <c r="C485" s="13"/>
      <c r="D485" s="3" t="str">
        <f t="array" ref="D485">IF(C485="","",IFERROR(AVERAGE(_xlfn._xlws.FILTER($B$2:$B$6000,(IFERROR(VALUE(MID($A$2:$A$6000,4,2)),0)=MONTH(C485))*(IFERROR(VALUE(RIGHT($A$2:$A$6000,4)),0)=YEAR(C485)))),""))</f>
        <v/>
      </c>
      <c r="E485" s="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6" spans="1:5" x14ac:dyDescent="0.25">
      <c r="A486" s="65" t="s">
        <v>496</v>
      </c>
      <c r="B486" s="8">
        <v>96.989025061299998</v>
      </c>
      <c r="C486" s="13"/>
      <c r="D486" s="3" t="str">
        <f t="array" ref="D486">IF(C486="","",IFERROR(AVERAGE(_xlfn._xlws.FILTER($B$2:$B$6000,(IFERROR(VALUE(MID($A$2:$A$6000,4,2)),0)=MONTH(C486))*(IFERROR(VALUE(RIGHT($A$2:$A$6000,4)),0)=YEAR(C486)))),""))</f>
        <v/>
      </c>
      <c r="E486" s="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7" spans="1:5" x14ac:dyDescent="0.25">
      <c r="A487" s="65" t="s">
        <v>497</v>
      </c>
      <c r="B487" s="8">
        <v>95.694905361599993</v>
      </c>
      <c r="C487" s="13"/>
      <c r="D487" s="3" t="str">
        <f t="array" ref="D487">IF(C487="","",IFERROR(AVERAGE(_xlfn._xlws.FILTER($B$2:$B$6000,(IFERROR(VALUE(MID($A$2:$A$6000,4,2)),0)=MONTH(C487))*(IFERROR(VALUE(RIGHT($A$2:$A$6000,4)),0)=YEAR(C487)))),""))</f>
        <v/>
      </c>
      <c r="E487" s="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8" spans="1:5" x14ac:dyDescent="0.25">
      <c r="A488" s="65" t="s">
        <v>498</v>
      </c>
      <c r="B488" s="8">
        <v>95.239885111800007</v>
      </c>
      <c r="C488" s="13"/>
      <c r="D488" s="3" t="str">
        <f t="array" ref="D488">IF(C488="","",IFERROR(AVERAGE(_xlfn._xlws.FILTER($B$2:$B$6000,(IFERROR(VALUE(MID($A$2:$A$6000,4,2)),0)=MONTH(C488))*(IFERROR(VALUE(RIGHT($A$2:$A$6000,4)),0)=YEAR(C488)))),""))</f>
        <v/>
      </c>
      <c r="E488" s="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89" spans="1:5" x14ac:dyDescent="0.25">
      <c r="A489" s="65" t="s">
        <v>499</v>
      </c>
      <c r="B489" s="8">
        <v>95.064618484800008</v>
      </c>
      <c r="C489" s="13"/>
      <c r="D489" s="3" t="str">
        <f t="array" ref="D489">IF(C489="","",IFERROR(AVERAGE(_xlfn._xlws.FILTER($B$2:$B$6000,(IFERROR(VALUE(MID($A$2:$A$6000,4,2)),0)=MONTH(C489))*(IFERROR(VALUE(RIGHT($A$2:$A$6000,4)),0)=YEAR(C489)))),""))</f>
        <v/>
      </c>
      <c r="E489" s="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0" spans="1:5" x14ac:dyDescent="0.25">
      <c r="A490" s="65" t="s">
        <v>500</v>
      </c>
      <c r="B490" s="8">
        <v>94.714085230799995</v>
      </c>
      <c r="C490" s="13"/>
      <c r="D490" s="3" t="str">
        <f t="array" ref="D490">IF(C490="","",IFERROR(AVERAGE(_xlfn._xlws.FILTER($B$2:$B$6000,(IFERROR(VALUE(MID($A$2:$A$6000,4,2)),0)=MONTH(C490))*(IFERROR(VALUE(RIGHT($A$2:$A$6000,4)),0)=YEAR(C490)))),""))</f>
        <v/>
      </c>
      <c r="E490" s="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1" spans="1:5" x14ac:dyDescent="0.25">
      <c r="A491" s="65" t="s">
        <v>501</v>
      </c>
      <c r="B491" s="8">
        <v>95.204831786399993</v>
      </c>
      <c r="C491" s="13"/>
      <c r="D491" s="3" t="str">
        <f t="array" ref="D491">IF(C491="","",IFERROR(AVERAGE(_xlfn._xlws.FILTER($B$2:$B$6000,(IFERROR(VALUE(MID($A$2:$A$6000,4,2)),0)=MONTH(C491))*(IFERROR(VALUE(RIGHT($A$2:$A$6000,4)),0)=YEAR(C491)))),""))</f>
        <v/>
      </c>
      <c r="E491" s="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2" spans="1:5" x14ac:dyDescent="0.25">
      <c r="A492" s="65" t="s">
        <v>502</v>
      </c>
      <c r="B492" s="8">
        <v>94.854298532399994</v>
      </c>
      <c r="C492" s="13"/>
      <c r="D492" s="3" t="str">
        <f t="array" ref="D492">IF(C492="","",IFERROR(AVERAGE(_xlfn._xlws.FILTER($B$2:$B$6000,(IFERROR(VALUE(MID($A$2:$A$6000,4,2)),0)=MONTH(C492))*(IFERROR(VALUE(RIGHT($A$2:$A$6000,4)),0)=YEAR(C492)))),""))</f>
        <v/>
      </c>
      <c r="E492" s="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3" spans="1:5" x14ac:dyDescent="0.25">
      <c r="A493" s="65" t="s">
        <v>503</v>
      </c>
      <c r="B493" s="8">
        <v>94.679031905400009</v>
      </c>
      <c r="C493" s="13"/>
      <c r="D493" s="3" t="str">
        <f t="array" ref="D493">IF(C493="","",IFERROR(AVERAGE(_xlfn._xlws.FILTER($B$2:$B$6000,(IFERROR(VALUE(MID($A$2:$A$6000,4,2)),0)=MONTH(C493))*(IFERROR(VALUE(RIGHT($A$2:$A$6000,4)),0)=YEAR(C493)))),""))</f>
        <v/>
      </c>
      <c r="E493" s="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4" spans="1:5" x14ac:dyDescent="0.25">
      <c r="A494" s="65" t="s">
        <v>504</v>
      </c>
      <c r="B494" s="8">
        <v>94.258392000599997</v>
      </c>
      <c r="C494" s="13"/>
      <c r="D494" s="3" t="str">
        <f t="array" ref="D494">IF(C494="","",IFERROR(AVERAGE(_xlfn._xlws.FILTER($B$2:$B$6000,(IFERROR(VALUE(MID($A$2:$A$6000,4,2)),0)=MONTH(C494))*(IFERROR(VALUE(RIGHT($A$2:$A$6000,4)),0)=YEAR(C494)))),""))</f>
        <v/>
      </c>
      <c r="E494" s="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5" spans="1:5" x14ac:dyDescent="0.25">
      <c r="A495" s="65" t="s">
        <v>505</v>
      </c>
      <c r="B495" s="8">
        <v>93.592378818</v>
      </c>
      <c r="C495" s="13"/>
      <c r="D495" s="3" t="str">
        <f t="array" ref="D495">IF(C495="","",IFERROR(AVERAGE(_xlfn._xlws.FILTER($B$2:$B$6000,(IFERROR(VALUE(MID($A$2:$A$6000,4,2)),0)=MONTH(C495))*(IFERROR(VALUE(RIGHT($A$2:$A$6000,4)),0)=YEAR(C495)))),""))</f>
        <v/>
      </c>
      <c r="E495" s="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6" spans="1:5" x14ac:dyDescent="0.25">
      <c r="A496" s="65" t="s">
        <v>506</v>
      </c>
      <c r="B496" s="8">
        <v>93.206792238600002</v>
      </c>
      <c r="C496" s="13"/>
      <c r="D496" s="3" t="str">
        <f t="array" ref="D496">IF(C496="","",IFERROR(AVERAGE(_xlfn._xlws.FILTER($B$2:$B$6000,(IFERROR(VALUE(MID($A$2:$A$6000,4,2)),0)=MONTH(C496))*(IFERROR(VALUE(RIGHT($A$2:$A$6000,4)),0)=YEAR(C496)))),""))</f>
        <v/>
      </c>
      <c r="E496" s="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7" spans="1:5" x14ac:dyDescent="0.25">
      <c r="A497" s="65" t="s">
        <v>507</v>
      </c>
      <c r="B497" s="8">
        <v>92.470672405199991</v>
      </c>
      <c r="C497" s="13"/>
      <c r="D497" s="3" t="str">
        <f t="array" ref="D497">IF(C497="","",IFERROR(AVERAGE(_xlfn._xlws.FILTER($B$2:$B$6000,(IFERROR(VALUE(MID($A$2:$A$6000,4,2)),0)=MONTH(C497))*(IFERROR(VALUE(RIGHT($A$2:$A$6000,4)),0)=YEAR(C497)))),""))</f>
        <v/>
      </c>
      <c r="E497" s="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8" spans="1:5" x14ac:dyDescent="0.25">
      <c r="A498" s="65" t="s">
        <v>508</v>
      </c>
      <c r="B498" s="8">
        <v>92.330459103599992</v>
      </c>
      <c r="C498" s="13"/>
      <c r="D498" s="3" t="str">
        <f t="array" ref="D498">IF(C498="","",IFERROR(AVERAGE(_xlfn._xlws.FILTER($B$2:$B$6000,(IFERROR(VALUE(MID($A$2:$A$6000,4,2)),0)=MONTH(C498))*(IFERROR(VALUE(RIGHT($A$2:$A$6000,4)),0)=YEAR(C498)))),""))</f>
        <v/>
      </c>
      <c r="E498" s="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9" spans="1:5" x14ac:dyDescent="0.25">
      <c r="A499" s="65" t="s">
        <v>509</v>
      </c>
      <c r="B499" s="8">
        <v>91.384019317799996</v>
      </c>
      <c r="C499" s="13"/>
      <c r="D499" s="3" t="str">
        <f t="array" ref="D499">IF(C499="","",IFERROR(AVERAGE(_xlfn._xlws.FILTER($B$2:$B$6000,(IFERROR(VALUE(MID($A$2:$A$6000,4,2)),0)=MONTH(C499))*(IFERROR(VALUE(RIGHT($A$2:$A$6000,4)),0)=YEAR(C499)))),""))</f>
        <v/>
      </c>
      <c r="E499" s="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0" spans="1:5" x14ac:dyDescent="0.25">
      <c r="A500" s="65" t="s">
        <v>510</v>
      </c>
      <c r="B500" s="8">
        <v>90.6829528098</v>
      </c>
      <c r="C500" s="13"/>
      <c r="D500" s="3" t="str">
        <f t="array" ref="D500">IF(C500="","",IFERROR(AVERAGE(_xlfn._xlws.FILTER($B$2:$B$6000,(IFERROR(VALUE(MID($A$2:$A$6000,4,2)),0)=MONTH(C500))*(IFERROR(VALUE(RIGHT($A$2:$A$6000,4)),0)=YEAR(C500)))),""))</f>
        <v/>
      </c>
      <c r="E500" s="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1" spans="1:5" x14ac:dyDescent="0.25">
      <c r="A501" s="65" t="s">
        <v>511</v>
      </c>
      <c r="B501" s="8">
        <v>90.087046278000003</v>
      </c>
      <c r="C501" s="13"/>
      <c r="D501" s="3" t="str">
        <f t="array" ref="D501">IF(C501="","",IFERROR(AVERAGE(_xlfn._xlws.FILTER($B$2:$B$6000,(IFERROR(VALUE(MID($A$2:$A$6000,4,2)),0)=MONTH(C501))*(IFERROR(VALUE(RIGHT($A$2:$A$6000,4)),0)=YEAR(C501)))),""))</f>
        <v/>
      </c>
      <c r="E501" s="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2" spans="1:5" x14ac:dyDescent="0.25">
      <c r="A502" s="65" t="s">
        <v>512</v>
      </c>
      <c r="B502" s="8">
        <v>89.561246397000005</v>
      </c>
      <c r="C502" s="13"/>
      <c r="D502" s="3" t="str">
        <f t="array" ref="D502">IF(C502="","",IFERROR(AVERAGE(_xlfn._xlws.FILTER($B$2:$B$6000,(IFERROR(VALUE(MID($A$2:$A$6000,4,2)),0)=MONTH(C502))*(IFERROR(VALUE(RIGHT($A$2:$A$6000,4)),0)=YEAR(C502)))),""))</f>
        <v/>
      </c>
      <c r="E502" s="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3" spans="1:5" x14ac:dyDescent="0.25">
      <c r="A503" s="65" t="s">
        <v>513</v>
      </c>
      <c r="B503" s="8">
        <v>89.105553166800007</v>
      </c>
      <c r="C503" s="13"/>
      <c r="D503" s="3" t="str">
        <f t="array" ref="D503">IF(C503="","",IFERROR(AVERAGE(_xlfn._xlws.FILTER($B$2:$B$6000,(IFERROR(VALUE(MID($A$2:$A$6000,4,2)),0)=MONTH(C503))*(IFERROR(VALUE(RIGHT($A$2:$A$6000,4)),0)=YEAR(C503)))),""))</f>
        <v/>
      </c>
      <c r="E503" s="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4" spans="1:5" x14ac:dyDescent="0.25">
      <c r="A504" s="65" t="s">
        <v>514</v>
      </c>
      <c r="B504" s="8">
        <v>88.825126563599994</v>
      </c>
      <c r="C504" s="13"/>
      <c r="D504" s="3" t="str">
        <f t="array" ref="D504">IF(C504="","",IFERROR(AVERAGE(_xlfn._xlws.FILTER($B$2:$B$6000,(IFERROR(VALUE(MID($A$2:$A$6000,4,2)),0)=MONTH(C504))*(IFERROR(VALUE(RIGHT($A$2:$A$6000,4)),0)=YEAR(C504)))),""))</f>
        <v/>
      </c>
      <c r="E504" s="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5" spans="1:5" x14ac:dyDescent="0.25">
      <c r="A505" s="65" t="s">
        <v>515</v>
      </c>
      <c r="B505" s="8">
        <v>89.035446515999993</v>
      </c>
      <c r="C505" s="13"/>
      <c r="D505" s="3" t="str">
        <f t="array" ref="D505">IF(C505="","",IFERROR(AVERAGE(_xlfn._xlws.FILTER($B$2:$B$6000,(IFERROR(VALUE(MID($A$2:$A$6000,4,2)),0)=MONTH(C505))*(IFERROR(VALUE(RIGHT($A$2:$A$6000,4)),0)=YEAR(C505)))),""))</f>
        <v/>
      </c>
      <c r="E505" s="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6" spans="1:5" x14ac:dyDescent="0.25">
      <c r="A506" s="65" t="s">
        <v>516</v>
      </c>
      <c r="B506" s="8">
        <v>89.000393190599993</v>
      </c>
      <c r="C506" s="13"/>
      <c r="D506" s="3" t="str">
        <f t="array" ref="D506">IF(C506="","",IFERROR(AVERAGE(_xlfn._xlws.FILTER($B$2:$B$6000,(IFERROR(VALUE(MID($A$2:$A$6000,4,2)),0)=MONTH(C506))*(IFERROR(VALUE(RIGHT($A$2:$A$6000,4)),0)=YEAR(C506)))),""))</f>
        <v/>
      </c>
      <c r="E506" s="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7" spans="1:5" x14ac:dyDescent="0.25">
      <c r="A507" s="65" t="s">
        <v>517</v>
      </c>
      <c r="B507" s="8">
        <v>89.035446515999993</v>
      </c>
      <c r="C507" s="13"/>
      <c r="D507" s="3" t="str">
        <f t="array" ref="D507">IF(C507="","",IFERROR(AVERAGE(_xlfn._xlws.FILTER($B$2:$B$6000,(IFERROR(VALUE(MID($A$2:$A$6000,4,2)),0)=MONTH(C507))*(IFERROR(VALUE(RIGHT($A$2:$A$6000,4)),0)=YEAR(C507)))),""))</f>
        <v/>
      </c>
      <c r="E507" s="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8" spans="1:5" x14ac:dyDescent="0.25">
      <c r="A508" s="65" t="s">
        <v>518</v>
      </c>
      <c r="B508" s="8">
        <v>89.315873119200006</v>
      </c>
      <c r="C508" s="13"/>
      <c r="D508" s="3" t="str">
        <f t="array" ref="D508">IF(C508="","",IFERROR(AVERAGE(_xlfn._xlws.FILTER($B$2:$B$6000,(IFERROR(VALUE(MID($A$2:$A$6000,4,2)),0)=MONTH(C508))*(IFERROR(VALUE(RIGHT($A$2:$A$6000,4)),0)=YEAR(C508)))),""))</f>
        <v/>
      </c>
      <c r="E508" s="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9" spans="1:5" x14ac:dyDescent="0.25">
      <c r="A509" s="65" t="s">
        <v>519</v>
      </c>
      <c r="B509" s="8">
        <v>90.414764685600005</v>
      </c>
      <c r="C509" s="13"/>
      <c r="D509" s="3" t="str">
        <f t="array" ref="D509">IF(C509="","",IFERROR(AVERAGE(_xlfn._xlws.FILTER($B$2:$B$6000,(IFERROR(VALUE(MID($A$2:$A$6000,4,2)),0)=MONTH(C509))*(IFERROR(VALUE(RIGHT($A$2:$A$6000,4)),0)=YEAR(C509)))),""))</f>
        <v/>
      </c>
      <c r="E509" s="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0" spans="1:5" x14ac:dyDescent="0.25">
      <c r="A510" s="65" t="s">
        <v>520</v>
      </c>
      <c r="B510" s="8">
        <v>90.485181169000001</v>
      </c>
      <c r="C510" s="13"/>
      <c r="D510" s="3" t="str">
        <f t="array" ref="D510">IF(C510="","",IFERROR(AVERAGE(_xlfn._xlws.FILTER($B$2:$B$6000,(IFERROR(VALUE(MID($A$2:$A$6000,4,2)),0)=MONTH(C510))*(IFERROR(VALUE(RIGHT($A$2:$A$6000,4)),0)=YEAR(C510)))),""))</f>
        <v/>
      </c>
      <c r="E510" s="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1" spans="1:5" x14ac:dyDescent="0.25">
      <c r="A511" s="65" t="s">
        <v>521</v>
      </c>
      <c r="B511" s="8">
        <v>90.344348202199996</v>
      </c>
      <c r="C511" s="13"/>
      <c r="D511" s="3" t="str">
        <f t="array" ref="D511">IF(C511="","",IFERROR(AVERAGE(_xlfn._xlws.FILTER($B$2:$B$6000,(IFERROR(VALUE(MID($A$2:$A$6000,4,2)),0)=MONTH(C511))*(IFERROR(VALUE(RIGHT($A$2:$A$6000,4)),0)=YEAR(C511)))),""))</f>
        <v/>
      </c>
      <c r="E511" s="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2" spans="1:5" x14ac:dyDescent="0.25">
      <c r="A512" s="65" t="s">
        <v>522</v>
      </c>
      <c r="B512" s="8">
        <v>90.344348202199996</v>
      </c>
      <c r="C512" s="13"/>
      <c r="D512" s="3" t="str">
        <f t="array" ref="D512">IF(C512="","",IFERROR(AVERAGE(_xlfn._xlws.FILTER($B$2:$B$6000,(IFERROR(VALUE(MID($A$2:$A$6000,4,2)),0)=MONTH(C512))*(IFERROR(VALUE(RIGHT($A$2:$A$6000,4)),0)=YEAR(C512)))),""))</f>
        <v/>
      </c>
      <c r="E512" s="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3" spans="1:5" x14ac:dyDescent="0.25">
      <c r="A513" s="65" t="s">
        <v>523</v>
      </c>
      <c r="B513" s="8">
        <v>91.118929519600002</v>
      </c>
      <c r="C513" s="13"/>
      <c r="D513" s="3" t="str">
        <f t="array" ref="D513">IF(C513="","",IFERROR(AVERAGE(_xlfn._xlws.FILTER($B$2:$B$6000,(IFERROR(VALUE(MID($A$2:$A$6000,4,2)),0)=MONTH(C513))*(IFERROR(VALUE(RIGHT($A$2:$A$6000,4)),0)=YEAR(C513)))),""))</f>
        <v/>
      </c>
      <c r="E513" s="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4" spans="1:5" x14ac:dyDescent="0.25">
      <c r="A514" s="65" t="s">
        <v>524</v>
      </c>
      <c r="B514" s="8">
        <v>91.154137761300007</v>
      </c>
      <c r="C514" s="13"/>
      <c r="D514" s="3" t="str">
        <f t="array" ref="D514">IF(C514="","",IFERROR(AVERAGE(_xlfn._xlws.FILTER($B$2:$B$6000,(IFERROR(VALUE(MID($A$2:$A$6000,4,2)),0)=MONTH(C514))*(IFERROR(VALUE(RIGHT($A$2:$A$6000,4)),0)=YEAR(C514)))),""))</f>
        <v/>
      </c>
      <c r="E514" s="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5" spans="1:5" x14ac:dyDescent="0.25">
      <c r="A515" s="65" t="s">
        <v>525</v>
      </c>
      <c r="B515" s="8">
        <v>91.013304794500002</v>
      </c>
      <c r="C515" s="13"/>
      <c r="D515" s="3" t="str">
        <f t="array" ref="D515">IF(C515="","",IFERROR(AVERAGE(_xlfn._xlws.FILTER($B$2:$B$6000,(IFERROR(VALUE(MID($A$2:$A$6000,4,2)),0)=MONTH(C515))*(IFERROR(VALUE(RIGHT($A$2:$A$6000,4)),0)=YEAR(C515)))),""))</f>
        <v/>
      </c>
      <c r="E515" s="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6" spans="1:5" x14ac:dyDescent="0.25">
      <c r="A516" s="65" t="s">
        <v>526</v>
      </c>
      <c r="B516" s="8">
        <v>90.978096552799997</v>
      </c>
      <c r="C516" s="13"/>
      <c r="D516" s="3" t="str">
        <f t="array" ref="D516">IF(C516="","",IFERROR(AVERAGE(_xlfn._xlws.FILTER($B$2:$B$6000,(IFERROR(VALUE(MID($A$2:$A$6000,4,2)),0)=MONTH(C516))*(IFERROR(VALUE(RIGHT($A$2:$A$6000,4)),0)=YEAR(C516)))),""))</f>
        <v/>
      </c>
      <c r="E516" s="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7" spans="1:5" x14ac:dyDescent="0.25">
      <c r="A517" s="65" t="s">
        <v>527</v>
      </c>
      <c r="B517" s="8">
        <v>90.802055344300001</v>
      </c>
      <c r="C517" s="13"/>
      <c r="D517" s="3" t="str">
        <f t="array" ref="D517">IF(C517="","",IFERROR(AVERAGE(_xlfn._xlws.FILTER($B$2:$B$6000,(IFERROR(VALUE(MID($A$2:$A$6000,4,2)),0)=MONTH(C517))*(IFERROR(VALUE(RIGHT($A$2:$A$6000,4)),0)=YEAR(C517)))),""))</f>
        <v/>
      </c>
      <c r="E517" s="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8" spans="1:5" x14ac:dyDescent="0.25">
      <c r="A518" s="65" t="s">
        <v>528</v>
      </c>
      <c r="B518" s="8">
        <v>91.471011936600007</v>
      </c>
      <c r="C518" s="13"/>
      <c r="D518" s="3" t="str">
        <f t="array" ref="D518">IF(C518="","",IFERROR(AVERAGE(_xlfn._xlws.FILTER($B$2:$B$6000,(IFERROR(VALUE(MID($A$2:$A$6000,4,2)),0)=MONTH(C518))*(IFERROR(VALUE(RIGHT($A$2:$A$6000,4)),0)=YEAR(C518)))),""))</f>
        <v/>
      </c>
      <c r="E518" s="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9" spans="1:5" x14ac:dyDescent="0.25">
      <c r="A519" s="65" t="s">
        <v>529</v>
      </c>
      <c r="B519" s="8">
        <v>91.294970728099997</v>
      </c>
      <c r="C519" s="13"/>
      <c r="D519" s="3" t="str">
        <f t="array" ref="D519">IF(C519="","",IFERROR(AVERAGE(_xlfn._xlws.FILTER($B$2:$B$6000,(IFERROR(VALUE(MID($A$2:$A$6000,4,2)),0)=MONTH(C519))*(IFERROR(VALUE(RIGHT($A$2:$A$6000,4)),0)=YEAR(C519)))),""))</f>
        <v/>
      </c>
      <c r="E519" s="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0" spans="1:5" x14ac:dyDescent="0.25">
      <c r="A520" s="65" t="s">
        <v>530</v>
      </c>
      <c r="B520" s="8">
        <v>91.365387211499993</v>
      </c>
      <c r="C520" s="13"/>
      <c r="D520" s="3" t="str">
        <f t="array" ref="D520">IF(C520="","",IFERROR(AVERAGE(_xlfn._xlws.FILTER($B$2:$B$6000,(IFERROR(VALUE(MID($A$2:$A$6000,4,2)),0)=MONTH(C520))*(IFERROR(VALUE(RIGHT($A$2:$A$6000,4)),0)=YEAR(C520)))),""))</f>
        <v/>
      </c>
      <c r="E520" s="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1" spans="1:5" x14ac:dyDescent="0.25">
      <c r="A521" s="65" t="s">
        <v>531</v>
      </c>
      <c r="B521" s="8">
        <v>91.154137761300007</v>
      </c>
      <c r="C521" s="13"/>
      <c r="D521" s="3" t="str">
        <f t="array" ref="D521">IF(C521="","",IFERROR(AVERAGE(_xlfn._xlws.FILTER($B$2:$B$6000,(IFERROR(VALUE(MID($A$2:$A$6000,4,2)),0)=MONTH(C521))*(IFERROR(VALUE(RIGHT($A$2:$A$6000,4)),0)=YEAR(C521)))),""))</f>
        <v/>
      </c>
      <c r="E521" s="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2" spans="1:5" x14ac:dyDescent="0.25">
      <c r="A522" s="65" t="s">
        <v>532</v>
      </c>
      <c r="B522" s="8">
        <v>91.189346002999997</v>
      </c>
      <c r="C522" s="13"/>
      <c r="D522" s="3" t="str">
        <f t="array" ref="D522">IF(C522="","",IFERROR(AVERAGE(_xlfn._xlws.FILTER($B$2:$B$6000,(IFERROR(VALUE(MID($A$2:$A$6000,4,2)),0)=MONTH(C522))*(IFERROR(VALUE(RIGHT($A$2:$A$6000,4)),0)=YEAR(C522)))),""))</f>
        <v/>
      </c>
      <c r="E522" s="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3" spans="1:5" x14ac:dyDescent="0.25">
      <c r="A523" s="65" t="s">
        <v>533</v>
      </c>
      <c r="B523" s="8">
        <v>91.154137761300007</v>
      </c>
      <c r="C523" s="13"/>
      <c r="D523" s="3" t="str">
        <f t="array" ref="D523">IF(C523="","",IFERROR(AVERAGE(_xlfn._xlws.FILTER($B$2:$B$6000,(IFERROR(VALUE(MID($A$2:$A$6000,4,2)),0)=MONTH(C523))*(IFERROR(VALUE(RIGHT($A$2:$A$6000,4)),0)=YEAR(C523)))),""))</f>
        <v/>
      </c>
      <c r="E523" s="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4" spans="1:5" x14ac:dyDescent="0.25">
      <c r="A524" s="65" t="s">
        <v>534</v>
      </c>
      <c r="B524" s="8">
        <v>91.999135562099994</v>
      </c>
      <c r="C524" s="13"/>
      <c r="D524" s="3" t="str">
        <f t="array" ref="D524">IF(C524="","",IFERROR(AVERAGE(_xlfn._xlws.FILTER($B$2:$B$6000,(IFERROR(VALUE(MID($A$2:$A$6000,4,2)),0)=MONTH(C524))*(IFERROR(VALUE(RIGHT($A$2:$A$6000,4)),0)=YEAR(C524)))),""))</f>
        <v/>
      </c>
      <c r="E524" s="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5" spans="1:5" x14ac:dyDescent="0.25">
      <c r="A525" s="65" t="s">
        <v>535</v>
      </c>
      <c r="B525" s="8">
        <v>92.597675671000005</v>
      </c>
      <c r="C525" s="13"/>
      <c r="D525" s="3" t="str">
        <f t="array" ref="D525">IF(C525="","",IFERROR(AVERAGE(_xlfn._xlws.FILTER($B$2:$B$6000,(IFERROR(VALUE(MID($A$2:$A$6000,4,2)),0)=MONTH(C525))*(IFERROR(VALUE(RIGHT($A$2:$A$6000,4)),0)=YEAR(C525)))),""))</f>
        <v/>
      </c>
      <c r="E525" s="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6" spans="1:5" x14ac:dyDescent="0.25">
      <c r="A526" s="65" t="s">
        <v>536</v>
      </c>
      <c r="B526" s="8">
        <v>93.548298196900006</v>
      </c>
      <c r="C526" s="13"/>
      <c r="D526" s="3" t="str">
        <f t="array" ref="D526">IF(C526="","",IFERROR(AVERAGE(_xlfn._xlws.FILTER($B$2:$B$6000,(IFERROR(VALUE(MID($A$2:$A$6000,4,2)),0)=MONTH(C526))*(IFERROR(VALUE(RIGHT($A$2:$A$6000,4)),0)=YEAR(C526)))),""))</f>
        <v/>
      </c>
      <c r="E526" s="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7" spans="1:5" x14ac:dyDescent="0.25">
      <c r="A527" s="65" t="s">
        <v>537</v>
      </c>
      <c r="B527" s="8">
        <v>93.865172372200007</v>
      </c>
      <c r="C527" s="13"/>
      <c r="D527" s="3" t="str">
        <f t="array" ref="D527">IF(C527="","",IFERROR(AVERAGE(_xlfn._xlws.FILTER($B$2:$B$6000,(IFERROR(VALUE(MID($A$2:$A$6000,4,2)),0)=MONTH(C527))*(IFERROR(VALUE(RIGHT($A$2:$A$6000,4)),0)=YEAR(C527)))),""))</f>
        <v/>
      </c>
      <c r="E527" s="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8" spans="1:5" x14ac:dyDescent="0.25">
      <c r="A528" s="65" t="s">
        <v>538</v>
      </c>
      <c r="B528" s="8">
        <v>94.886211381500004</v>
      </c>
      <c r="C528" s="13"/>
      <c r="D528" s="3" t="str">
        <f t="array" ref="D528">IF(C528="","",IFERROR(AVERAGE(_xlfn._xlws.FILTER($B$2:$B$6000,(IFERROR(VALUE(MID($A$2:$A$6000,4,2)),0)=MONTH(C528))*(IFERROR(VALUE(RIGHT($A$2:$A$6000,4)),0)=YEAR(C528)))),""))</f>
        <v/>
      </c>
      <c r="E528" s="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9" spans="1:5" x14ac:dyDescent="0.25">
      <c r="A529" s="65" t="s">
        <v>539</v>
      </c>
      <c r="B529" s="8">
        <v>95.836833907399992</v>
      </c>
      <c r="C529" s="13"/>
      <c r="D529" s="3" t="str">
        <f t="array" ref="D529">IF(C529="","",IFERROR(AVERAGE(_xlfn._xlws.FILTER($B$2:$B$6000,(IFERROR(VALUE(MID($A$2:$A$6000,4,2)),0)=MONTH(C529))*(IFERROR(VALUE(RIGHT($A$2:$A$6000,4)),0)=YEAR(C529)))),""))</f>
        <v/>
      </c>
      <c r="E529" s="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0" spans="1:5" x14ac:dyDescent="0.25">
      <c r="A530" s="65" t="s">
        <v>540</v>
      </c>
      <c r="B530" s="8">
        <v>97.104330608599994</v>
      </c>
      <c r="C530" s="13"/>
      <c r="D530" s="3" t="str">
        <f t="array" ref="D530">IF(C530="","",IFERROR(AVERAGE(_xlfn._xlws.FILTER($B$2:$B$6000,(IFERROR(VALUE(MID($A$2:$A$6000,4,2)),0)=MONTH(C530))*(IFERROR(VALUE(RIGHT($A$2:$A$6000,4)),0)=YEAR(C530)))),""))</f>
        <v/>
      </c>
      <c r="E530" s="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1" spans="1:5" x14ac:dyDescent="0.25">
      <c r="A531" s="65" t="s">
        <v>541</v>
      </c>
      <c r="B531" s="8">
        <v>98.672104173299999</v>
      </c>
      <c r="C531" s="13"/>
      <c r="D531" s="3" t="str">
        <f t="array" ref="D531">IF(C531="","",IFERROR(AVERAGE(_xlfn._xlws.FILTER($B$2:$B$6000,(IFERROR(VALUE(MID($A$2:$A$6000,4,2)),0)=MONTH(C531))*(IFERROR(VALUE(RIGHT($A$2:$A$6000,4)),0)=YEAR(C531)))),""))</f>
        <v/>
      </c>
      <c r="E531" s="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2" spans="1:5" x14ac:dyDescent="0.25">
      <c r="A532" s="65" t="s">
        <v>542</v>
      </c>
      <c r="B532" s="8">
        <v>99.873268348699995</v>
      </c>
      <c r="C532" s="13"/>
      <c r="D532" s="3" t="str">
        <f t="array" ref="D532">IF(C532="","",IFERROR(AVERAGE(_xlfn._xlws.FILTER($B$2:$B$6000,(IFERROR(VALUE(MID($A$2:$A$6000,4,2)),0)=MONTH(C532))*(IFERROR(VALUE(RIGHT($A$2:$A$6000,4)),0)=YEAR(C532)))),""))</f>
        <v/>
      </c>
      <c r="E532" s="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3" spans="1:5" x14ac:dyDescent="0.25">
      <c r="A533" s="65" t="s">
        <v>543</v>
      </c>
      <c r="B533" s="8">
        <v>100.2618802878</v>
      </c>
      <c r="C533" s="13"/>
      <c r="D533" s="3" t="str">
        <f t="array" ref="D533">IF(C533="","",IFERROR(AVERAGE(_xlfn._xlws.FILTER($B$2:$B$6000,(IFERROR(VALUE(MID($A$2:$A$6000,4,2)),0)=MONTH(C533))*(IFERROR(VALUE(RIGHT($A$2:$A$6000,4)),0)=YEAR(C533)))),""))</f>
        <v/>
      </c>
      <c r="E533" s="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4" spans="1:5" x14ac:dyDescent="0.25">
      <c r="A534" s="65" t="s">
        <v>544</v>
      </c>
      <c r="B534" s="8">
        <v>100.75647730119999</v>
      </c>
      <c r="C534" s="13"/>
      <c r="D534" s="3" t="str">
        <f t="array" ref="D534">IF(C534="","",IFERROR(AVERAGE(_xlfn._xlws.FILTER($B$2:$B$6000,(IFERROR(VALUE(MID($A$2:$A$6000,4,2)),0)=MONTH(C534))*(IFERROR(VALUE(RIGHT($A$2:$A$6000,4)),0)=YEAR(C534)))),""))</f>
        <v/>
      </c>
      <c r="E534" s="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5" spans="1:5" x14ac:dyDescent="0.25">
      <c r="A535" s="65" t="s">
        <v>545</v>
      </c>
      <c r="B535" s="8">
        <v>100.93311909169999</v>
      </c>
      <c r="C535" s="13"/>
      <c r="D535" s="3" t="str">
        <f t="array" ref="D535">IF(C535="","",IFERROR(AVERAGE(_xlfn._xlws.FILTER($B$2:$B$6000,(IFERROR(VALUE(MID($A$2:$A$6000,4,2)),0)=MONTH(C535))*(IFERROR(VALUE(RIGHT($A$2:$A$6000,4)),0)=YEAR(C535)))),""))</f>
        <v/>
      </c>
      <c r="E535" s="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6" spans="1:5" x14ac:dyDescent="0.25">
      <c r="A536" s="65" t="s">
        <v>546</v>
      </c>
      <c r="B536" s="8">
        <v>101.28640267270001</v>
      </c>
      <c r="C536" s="13"/>
      <c r="D536" s="3" t="str">
        <f t="array" ref="D536">IF(C536="","",IFERROR(AVERAGE(_xlfn._xlws.FILTER($B$2:$B$6000,(IFERROR(VALUE(MID($A$2:$A$6000,4,2)),0)=MONTH(C536))*(IFERROR(VALUE(RIGHT($A$2:$A$6000,4)),0)=YEAR(C536)))),""))</f>
        <v/>
      </c>
      <c r="E536" s="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7" spans="1:5" x14ac:dyDescent="0.25">
      <c r="A537" s="65" t="s">
        <v>547</v>
      </c>
      <c r="B537" s="8">
        <v>101.67501461179999</v>
      </c>
      <c r="C537" s="13"/>
      <c r="D537" s="3" t="str">
        <f t="array" ref="D537">IF(C537="","",IFERROR(AVERAGE(_xlfn._xlws.FILTER($B$2:$B$6000,(IFERROR(VALUE(MID($A$2:$A$6000,4,2)),0)=MONTH(C537))*(IFERROR(VALUE(RIGHT($A$2:$A$6000,4)),0)=YEAR(C537)))),""))</f>
        <v/>
      </c>
      <c r="E537" s="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8" spans="1:5" x14ac:dyDescent="0.25">
      <c r="A538" s="65" t="s">
        <v>548</v>
      </c>
      <c r="B538" s="8">
        <v>102.805522071</v>
      </c>
      <c r="C538" s="13"/>
      <c r="D538" s="3" t="str">
        <f t="array" ref="D538">IF(C538="","",IFERROR(AVERAGE(_xlfn._xlws.FILTER($B$2:$B$6000,(IFERROR(VALUE(MID($A$2:$A$6000,4,2)),0)=MONTH(C538))*(IFERROR(VALUE(RIGHT($A$2:$A$6000,4)),0)=YEAR(C538)))),""))</f>
        <v/>
      </c>
      <c r="E538" s="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9" spans="1:5" x14ac:dyDescent="0.25">
      <c r="A539" s="65" t="s">
        <v>549</v>
      </c>
      <c r="B539" s="8">
        <v>103.47676087489999</v>
      </c>
      <c r="C539" s="13"/>
      <c r="D539" s="3" t="str">
        <f t="array" ref="D539">IF(C539="","",IFERROR(AVERAGE(_xlfn._xlws.FILTER($B$2:$B$6000,(IFERROR(VALUE(MID($A$2:$A$6000,4,2)),0)=MONTH(C539))*(IFERROR(VALUE(RIGHT($A$2:$A$6000,4)),0)=YEAR(C539)))),""))</f>
        <v/>
      </c>
      <c r="E539" s="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0" spans="1:5" x14ac:dyDescent="0.25">
      <c r="A540" s="65" t="s">
        <v>550</v>
      </c>
      <c r="B540" s="8">
        <v>103.79471609780001</v>
      </c>
      <c r="C540" s="13"/>
      <c r="D540" s="3" t="str">
        <f t="array" ref="D540">IF(C540="","",IFERROR(AVERAGE(_xlfn._xlws.FILTER($B$2:$B$6000,(IFERROR(VALUE(MID($A$2:$A$6000,4,2)),0)=MONTH(C540))*(IFERROR(VALUE(RIGHT($A$2:$A$6000,4)),0)=YEAR(C540)))),""))</f>
        <v/>
      </c>
      <c r="E540" s="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1" spans="1:5" x14ac:dyDescent="0.25">
      <c r="A541" s="65" t="s">
        <v>551</v>
      </c>
      <c r="B541" s="8">
        <v>103.97135788830001</v>
      </c>
      <c r="C541" s="13"/>
      <c r="D541" s="3" t="str">
        <f t="array" ref="D541">IF(C541="","",IFERROR(AVERAGE(_xlfn._xlws.FILTER($B$2:$B$6000,(IFERROR(VALUE(MID($A$2:$A$6000,4,2)),0)=MONTH(C541))*(IFERROR(VALUE(RIGHT($A$2:$A$6000,4)),0)=YEAR(C541)))),""))</f>
        <v/>
      </c>
      <c r="E541" s="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2" spans="1:5" x14ac:dyDescent="0.25">
      <c r="A542" s="65" t="s">
        <v>552</v>
      </c>
      <c r="B542" s="8">
        <v>104.7485817665</v>
      </c>
      <c r="C542" s="13"/>
      <c r="D542" s="3" t="str">
        <f t="array" ref="D542">IF(C542="","",IFERROR(AVERAGE(_xlfn._xlws.FILTER($B$2:$B$6000,(IFERROR(VALUE(MID($A$2:$A$6000,4,2)),0)=MONTH(C542))*(IFERROR(VALUE(RIGHT($A$2:$A$6000,4)),0)=YEAR(C542)))),""))</f>
        <v/>
      </c>
      <c r="E542" s="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3" spans="1:5" x14ac:dyDescent="0.25">
      <c r="A543" s="65" t="s">
        <v>553</v>
      </c>
      <c r="B543" s="8">
        <v>104.6072683341</v>
      </c>
      <c r="C543" s="13"/>
      <c r="D543" s="3" t="str">
        <f t="array" ref="D543">IF(C543="","",IFERROR(AVERAGE(_xlfn._xlws.FILTER($B$2:$B$6000,(IFERROR(VALUE(MID($A$2:$A$6000,4,2)),0)=MONTH(C543))*(IFERROR(VALUE(RIGHT($A$2:$A$6000,4)),0)=YEAR(C543)))),""))</f>
        <v/>
      </c>
      <c r="E543" s="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4" spans="1:5" x14ac:dyDescent="0.25">
      <c r="A544" s="65" t="s">
        <v>554</v>
      </c>
      <c r="B544" s="8">
        <v>104.571939976</v>
      </c>
      <c r="C544" s="13"/>
      <c r="D544" s="3" t="str">
        <f t="array" ref="D544">IF(C544="","",IFERROR(AVERAGE(_xlfn._xlws.FILTER($B$2:$B$6000,(IFERROR(VALUE(MID($A$2:$A$6000,4,2)),0)=MONTH(C544))*(IFERROR(VALUE(RIGHT($A$2:$A$6000,4)),0)=YEAR(C544)))),""))</f>
        <v/>
      </c>
      <c r="E544" s="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5" spans="1:5" x14ac:dyDescent="0.25">
      <c r="A545" s="65" t="s">
        <v>555</v>
      </c>
      <c r="B545" s="8">
        <v>104.6779250503</v>
      </c>
      <c r="C545" s="13"/>
      <c r="D545" s="3" t="str">
        <f t="array" ref="D545">IF(C545="","",IFERROR(AVERAGE(_xlfn._xlws.FILTER($B$2:$B$6000,(IFERROR(VALUE(MID($A$2:$A$6000,4,2)),0)=MONTH(C545))*(IFERROR(VALUE(RIGHT($A$2:$A$6000,4)),0)=YEAR(C545)))),""))</f>
        <v/>
      </c>
      <c r="E545" s="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6" spans="1:5" x14ac:dyDescent="0.25">
      <c r="A546" s="65" t="s">
        <v>556</v>
      </c>
      <c r="B546" s="8">
        <v>104.2893131112</v>
      </c>
      <c r="C546" s="13"/>
      <c r="D546" s="3" t="str">
        <f t="array" ref="D546">IF(C546="","",IFERROR(AVERAGE(_xlfn._xlws.FILTER($B$2:$B$6000,(IFERROR(VALUE(MID($A$2:$A$6000,4,2)),0)=MONTH(C546))*(IFERROR(VALUE(RIGHT($A$2:$A$6000,4)),0)=YEAR(C546)))),""))</f>
        <v/>
      </c>
      <c r="E546" s="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7" spans="1:5" x14ac:dyDescent="0.25">
      <c r="A547" s="65" t="s">
        <v>557</v>
      </c>
      <c r="B547" s="8">
        <v>104.4306265436</v>
      </c>
      <c r="C547" s="13"/>
      <c r="D547" s="3" t="str">
        <f t="array" ref="D547">IF(C547="","",IFERROR(AVERAGE(_xlfn._xlws.FILTER($B$2:$B$6000,(IFERROR(VALUE(MID($A$2:$A$6000,4,2)),0)=MONTH(C547))*(IFERROR(VALUE(RIGHT($A$2:$A$6000,4)),0)=YEAR(C547)))),""))</f>
        <v/>
      </c>
      <c r="E547" s="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8" spans="1:5" x14ac:dyDescent="0.25">
      <c r="A548" s="65" t="s">
        <v>558</v>
      </c>
      <c r="B548" s="8">
        <v>104.4659549017</v>
      </c>
      <c r="C548" s="13"/>
      <c r="D548" s="3" t="str">
        <f t="array" ref="D548">IF(C548="","",IFERROR(AVERAGE(_xlfn._xlws.FILTER($B$2:$B$6000,(IFERROR(VALUE(MID($A$2:$A$6000,4,2)),0)=MONTH(C548))*(IFERROR(VALUE(RIGHT($A$2:$A$6000,4)),0)=YEAR(C548)))),""))</f>
        <v/>
      </c>
      <c r="E548" s="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9" spans="1:5" x14ac:dyDescent="0.25">
      <c r="A549" s="65" t="s">
        <v>559</v>
      </c>
      <c r="B549" s="8">
        <v>104.8545668408</v>
      </c>
      <c r="C549" s="13"/>
      <c r="D549" s="3" t="str">
        <f t="array" ref="D549">IF(C549="","",IFERROR(AVERAGE(_xlfn._xlws.FILTER($B$2:$B$6000,(IFERROR(VALUE(MID($A$2:$A$6000,4,2)),0)=MONTH(C549))*(IFERROR(VALUE(RIGHT($A$2:$A$6000,4)),0)=YEAR(C549)))),""))</f>
        <v/>
      </c>
      <c r="E549" s="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0" spans="1:5" x14ac:dyDescent="0.25">
      <c r="A550" s="65" t="s">
        <v>560</v>
      </c>
      <c r="B550" s="8">
        <v>105.59646236090001</v>
      </c>
      <c r="C550" s="13"/>
      <c r="D550" s="3" t="str">
        <f t="array" ref="D550">IF(C550="","",IFERROR(AVERAGE(_xlfn._xlws.FILTER($B$2:$B$6000,(IFERROR(VALUE(MID($A$2:$A$6000,4,2)),0)=MONTH(C550))*(IFERROR(VALUE(RIGHT($A$2:$A$6000,4)),0)=YEAR(C550)))),""))</f>
        <v/>
      </c>
      <c r="E550" s="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1" spans="1:5" x14ac:dyDescent="0.25">
      <c r="A551" s="65" t="s">
        <v>561</v>
      </c>
      <c r="B551" s="8">
        <v>105.7377757933</v>
      </c>
      <c r="C551" s="13"/>
      <c r="D551" s="3" t="str">
        <f t="array" ref="D551">IF(C551="","",IFERROR(AVERAGE(_xlfn._xlws.FILTER($B$2:$B$6000,(IFERROR(VALUE(MID($A$2:$A$6000,4,2)),0)=MONTH(C551))*(IFERROR(VALUE(RIGHT($A$2:$A$6000,4)),0)=YEAR(C551)))),""))</f>
        <v/>
      </c>
      <c r="E551" s="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2" spans="1:5" x14ac:dyDescent="0.25">
      <c r="A552" s="65" t="s">
        <v>562</v>
      </c>
      <c r="B552" s="8">
        <v>106.8918413688</v>
      </c>
      <c r="C552" s="13"/>
      <c r="D552" s="3" t="str">
        <f t="array" ref="D552">IF(C552="","",IFERROR(AVERAGE(_xlfn._xlws.FILTER($B$2:$B$6000,(IFERROR(VALUE(MID($A$2:$A$6000,4,2)),0)=MONTH(C552))*(IFERROR(VALUE(RIGHT($A$2:$A$6000,4)),0)=YEAR(C552)))),""))</f>
        <v/>
      </c>
      <c r="E552" s="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3" spans="1:5" x14ac:dyDescent="0.25">
      <c r="A553" s="65" t="s">
        <v>563</v>
      </c>
      <c r="B553" s="8">
        <v>107.21187682199999</v>
      </c>
      <c r="C553" s="13"/>
      <c r="D553" s="3" t="str">
        <f t="array" ref="D553">IF(C553="","",IFERROR(AVERAGE(_xlfn._xlws.FILTER($B$2:$B$6000,(IFERROR(VALUE(MID($A$2:$A$6000,4,2)),0)=MONTH(C553))*(IFERROR(VALUE(RIGHT($A$2:$A$6000,4)),0)=YEAR(C553)))),""))</f>
        <v/>
      </c>
      <c r="E553" s="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4" spans="1:5" x14ac:dyDescent="0.25">
      <c r="A554" s="65" t="s">
        <v>564</v>
      </c>
      <c r="B554" s="8">
        <v>106.8918413688</v>
      </c>
      <c r="C554" s="13"/>
      <c r="D554" s="3" t="str">
        <f t="array" ref="D554">IF(C554="","",IFERROR(AVERAGE(_xlfn._xlws.FILTER($B$2:$B$6000,(IFERROR(VALUE(MID($A$2:$A$6000,4,2)),0)=MONTH(C554))*(IFERROR(VALUE(RIGHT($A$2:$A$6000,4)),0)=YEAR(C554)))),""))</f>
        <v/>
      </c>
      <c r="E554" s="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5" spans="1:5" x14ac:dyDescent="0.25">
      <c r="A555" s="65" t="s">
        <v>565</v>
      </c>
      <c r="B555" s="8">
        <v>106.7496033896</v>
      </c>
      <c r="C555" s="13"/>
      <c r="D555" s="3" t="str">
        <f t="array" ref="D555">IF(C555="","",IFERROR(AVERAGE(_xlfn._xlws.FILTER($B$2:$B$6000,(IFERROR(VALUE(MID($A$2:$A$6000,4,2)),0)=MONTH(C555))*(IFERROR(VALUE(RIGHT($A$2:$A$6000,4)),0)=YEAR(C555)))),""))</f>
        <v/>
      </c>
      <c r="E555" s="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6" spans="1:5" x14ac:dyDescent="0.25">
      <c r="A556" s="65" t="s">
        <v>566</v>
      </c>
      <c r="B556" s="8">
        <v>107.21187682199999</v>
      </c>
      <c r="C556" s="13"/>
      <c r="D556" s="3" t="str">
        <f t="array" ref="D556">IF(C556="","",IFERROR(AVERAGE(_xlfn._xlws.FILTER($B$2:$B$6000,(IFERROR(VALUE(MID($A$2:$A$6000,4,2)),0)=MONTH(C556))*(IFERROR(VALUE(RIGHT($A$2:$A$6000,4)),0)=YEAR(C556)))),""))</f>
        <v/>
      </c>
      <c r="E556" s="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7" spans="1:5" x14ac:dyDescent="0.25">
      <c r="A557" s="65" t="s">
        <v>567</v>
      </c>
      <c r="B557" s="8">
        <v>107.5319122752</v>
      </c>
      <c r="C557" s="13"/>
      <c r="D557" s="3" t="str">
        <f t="array" ref="D557">IF(C557="","",IFERROR(AVERAGE(_xlfn._xlws.FILTER($B$2:$B$6000,(IFERROR(VALUE(MID($A$2:$A$6000,4,2)),0)=MONTH(C557))*(IFERROR(VALUE(RIGHT($A$2:$A$6000,4)),0)=YEAR(C557)))),""))</f>
        <v/>
      </c>
      <c r="E557" s="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8" spans="1:5" x14ac:dyDescent="0.25">
      <c r="A558" s="65" t="s">
        <v>568</v>
      </c>
      <c r="B558" s="8">
        <v>108.4920186348</v>
      </c>
      <c r="C558" s="13"/>
      <c r="D558" s="3" t="str">
        <f t="array" ref="D558">IF(C558="","",IFERROR(AVERAGE(_xlfn._xlws.FILTER($B$2:$B$6000,(IFERROR(VALUE(MID($A$2:$A$6000,4,2)),0)=MONTH(C558))*(IFERROR(VALUE(RIGHT($A$2:$A$6000,4)),0)=YEAR(C558)))),""))</f>
        <v/>
      </c>
      <c r="E558" s="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9" spans="1:5" x14ac:dyDescent="0.25">
      <c r="A559" s="65" t="s">
        <v>569</v>
      </c>
      <c r="B559" s="8">
        <v>108.5275781296</v>
      </c>
      <c r="C559" s="13"/>
      <c r="D559" s="3" t="str">
        <f t="array" ref="D559">IF(C559="","",IFERROR(AVERAGE(_xlfn._xlws.FILTER($B$2:$B$6000,(IFERROR(VALUE(MID($A$2:$A$6000,4,2)),0)=MONTH(C559))*(IFERROR(VALUE(RIGHT($A$2:$A$6000,4)),0)=YEAR(C559)))),""))</f>
        <v/>
      </c>
      <c r="E559" s="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0" spans="1:5" x14ac:dyDescent="0.25">
      <c r="A560" s="65" t="s">
        <v>570</v>
      </c>
      <c r="B560" s="8">
        <v>109.06097055159999</v>
      </c>
      <c r="C560" s="13"/>
      <c r="D560" s="3" t="str">
        <f t="array" ref="D560">IF(C560="","",IFERROR(AVERAGE(_xlfn._xlws.FILTER($B$2:$B$6000,(IFERROR(VALUE(MID($A$2:$A$6000,4,2)),0)=MONTH(C560))*(IFERROR(VALUE(RIGHT($A$2:$A$6000,4)),0)=YEAR(C560)))),""))</f>
        <v/>
      </c>
      <c r="E560" s="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1" spans="1:5" x14ac:dyDescent="0.25">
      <c r="A561" s="65" t="s">
        <v>571</v>
      </c>
      <c r="B561" s="8">
        <v>109.4165654996</v>
      </c>
      <c r="C561" s="13"/>
      <c r="D561" s="3" t="str">
        <f t="array" ref="D561">IF(C561="","",IFERROR(AVERAGE(_xlfn._xlws.FILTER($B$2:$B$6000,(IFERROR(VALUE(MID($A$2:$A$6000,4,2)),0)=MONTH(C561))*(IFERROR(VALUE(RIGHT($A$2:$A$6000,4)),0)=YEAR(C561)))),""))</f>
        <v/>
      </c>
      <c r="E561" s="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2" spans="1:5" x14ac:dyDescent="0.25">
      <c r="A562" s="65" t="s">
        <v>572</v>
      </c>
      <c r="B562" s="8">
        <v>109.523243984</v>
      </c>
      <c r="C562" s="13"/>
      <c r="D562" s="3" t="str">
        <f t="array" ref="D562">IF(C562="","",IFERROR(AVERAGE(_xlfn._xlws.FILTER($B$2:$B$6000,(IFERROR(VALUE(MID($A$2:$A$6000,4,2)),0)=MONTH(C562))*(IFERROR(VALUE(RIGHT($A$2:$A$6000,4)),0)=YEAR(C562)))),""))</f>
        <v/>
      </c>
      <c r="E562" s="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3" spans="1:5" x14ac:dyDescent="0.25">
      <c r="A563" s="65" t="s">
        <v>573</v>
      </c>
      <c r="B563" s="8">
        <v>109.5588034788</v>
      </c>
      <c r="C563" s="13"/>
      <c r="D563" s="3" t="str">
        <f t="array" ref="D563">IF(C563="","",IFERROR(AVERAGE(_xlfn._xlws.FILTER($B$2:$B$6000,(IFERROR(VALUE(MID($A$2:$A$6000,4,2)),0)=MONTH(C563))*(IFERROR(VALUE(RIGHT($A$2:$A$6000,4)),0)=YEAR(C563)))),""))</f>
        <v/>
      </c>
      <c r="E563" s="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4" spans="1:5" x14ac:dyDescent="0.25">
      <c r="A564" s="65" t="s">
        <v>574</v>
      </c>
      <c r="B564" s="8">
        <v>108.5986971192</v>
      </c>
      <c r="C564" s="13"/>
      <c r="D564" s="3" t="str">
        <f t="array" ref="D564">IF(C564="","",IFERROR(AVERAGE(_xlfn._xlws.FILTER($B$2:$B$6000,(IFERROR(VALUE(MID($A$2:$A$6000,4,2)),0)=MONTH(C564))*(IFERROR(VALUE(RIGHT($A$2:$A$6000,4)),0)=YEAR(C564)))),""))</f>
        <v/>
      </c>
      <c r="E564" s="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5" spans="1:5" x14ac:dyDescent="0.25">
      <c r="A565" s="65" t="s">
        <v>575</v>
      </c>
      <c r="B565" s="8">
        <v>108.88317307760001</v>
      </c>
      <c r="C565" s="13"/>
      <c r="D565" s="3" t="str">
        <f t="array" ref="D565">IF(C565="","",IFERROR(AVERAGE(_xlfn._xlws.FILTER($B$2:$B$6000,(IFERROR(VALUE(MID($A$2:$A$6000,4,2)),0)=MONTH(C565))*(IFERROR(VALUE(RIGHT($A$2:$A$6000,4)),0)=YEAR(C565)))),""))</f>
        <v/>
      </c>
      <c r="E565" s="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6" spans="1:5" x14ac:dyDescent="0.25">
      <c r="A566" s="65" t="s">
        <v>576</v>
      </c>
      <c r="B566" s="8">
        <v>109.3098870152</v>
      </c>
      <c r="C566" s="13"/>
      <c r="D566" s="3" t="str">
        <f t="array" ref="D566">IF(C566="","",IFERROR(AVERAGE(_xlfn._xlws.FILTER($B$2:$B$6000,(IFERROR(VALUE(MID($A$2:$A$6000,4,2)),0)=MONTH(C566))*(IFERROR(VALUE(RIGHT($A$2:$A$6000,4)),0)=YEAR(C566)))),""))</f>
        <v/>
      </c>
      <c r="E566" s="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7" spans="1:5" x14ac:dyDescent="0.25">
      <c r="A567" s="65" t="s">
        <v>577</v>
      </c>
      <c r="B567" s="8">
        <v>109.2387680256</v>
      </c>
      <c r="C567" s="13"/>
      <c r="D567" s="3" t="str">
        <f t="array" ref="D567">IF(C567="","",IFERROR(AVERAGE(_xlfn._xlws.FILTER($B$2:$B$6000,(IFERROR(VALUE(MID($A$2:$A$6000,4,2)),0)=MONTH(C567))*(IFERROR(VALUE(RIGHT($A$2:$A$6000,4)),0)=YEAR(C567)))),""))</f>
        <v/>
      </c>
      <c r="E567" s="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8" spans="1:5" x14ac:dyDescent="0.25">
      <c r="A568" s="65" t="s">
        <v>578</v>
      </c>
      <c r="B568" s="8">
        <v>108.88317307760001</v>
      </c>
      <c r="C568" s="13"/>
      <c r="D568" s="3" t="str">
        <f t="array" ref="D568">IF(C568="","",IFERROR(AVERAGE(_xlfn._xlws.FILTER($B$2:$B$6000,(IFERROR(VALUE(MID($A$2:$A$6000,4,2)),0)=MONTH(C568))*(IFERROR(VALUE(RIGHT($A$2:$A$6000,4)),0)=YEAR(C568)))),""))</f>
        <v/>
      </c>
      <c r="E568" s="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9" spans="1:5" x14ac:dyDescent="0.25">
      <c r="A569" s="65" t="s">
        <v>579</v>
      </c>
      <c r="B569" s="8">
        <v>109.2032085308</v>
      </c>
      <c r="C569" s="13"/>
      <c r="D569" s="3" t="str">
        <f t="array" ref="D569">IF(C569="","",IFERROR(AVERAGE(_xlfn._xlws.FILTER($B$2:$B$6000,(IFERROR(VALUE(MID($A$2:$A$6000,4,2)),0)=MONTH(C569))*(IFERROR(VALUE(RIGHT($A$2:$A$6000,4)),0)=YEAR(C569)))),""))</f>
        <v/>
      </c>
      <c r="E569" s="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0" spans="1:5" x14ac:dyDescent="0.25">
      <c r="A570" s="65" t="s">
        <v>580</v>
      </c>
      <c r="B570" s="8">
        <v>109.06097055159999</v>
      </c>
      <c r="C570" s="13"/>
      <c r="D570" s="3" t="str">
        <f t="array" ref="D570">IF(C570="","",IFERROR(AVERAGE(_xlfn._xlws.FILTER($B$2:$B$6000,(IFERROR(VALUE(MID($A$2:$A$6000,4,2)),0)=MONTH(C570))*(IFERROR(VALUE(RIGHT($A$2:$A$6000,4)),0)=YEAR(C570)))),""))</f>
        <v/>
      </c>
      <c r="E570" s="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1" spans="1:5" x14ac:dyDescent="0.25">
      <c r="A571" s="65" t="s">
        <v>581</v>
      </c>
      <c r="B571" s="8">
        <v>109.0254110568</v>
      </c>
      <c r="C571" s="13"/>
      <c r="D571" s="3" t="str">
        <f t="array" ref="D571">IF(C571="","",IFERROR(AVERAGE(_xlfn._xlws.FILTER($B$2:$B$6000,(IFERROR(VALUE(MID($A$2:$A$6000,4,2)),0)=MONTH(C571))*(IFERROR(VALUE(RIGHT($A$2:$A$6000,4)),0)=YEAR(C571)))),""))</f>
        <v/>
      </c>
      <c r="E571" s="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2" spans="1:5" x14ac:dyDescent="0.25">
      <c r="A572" s="65" t="s">
        <v>582</v>
      </c>
      <c r="B572" s="8">
        <v>109.1320895412</v>
      </c>
      <c r="C572" s="13"/>
      <c r="D572" s="3" t="str">
        <f t="array" ref="D572">IF(C572="","",IFERROR(AVERAGE(_xlfn._xlws.FILTER($B$2:$B$6000,(IFERROR(VALUE(MID($A$2:$A$6000,4,2)),0)=MONTH(C572))*(IFERROR(VALUE(RIGHT($A$2:$A$6000,4)),0)=YEAR(C572)))),""))</f>
        <v/>
      </c>
      <c r="E572" s="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3" spans="1:5" x14ac:dyDescent="0.25">
      <c r="A573" s="65" t="s">
        <v>583</v>
      </c>
      <c r="B573" s="8">
        <v>108.5986971192</v>
      </c>
      <c r="C573" s="13"/>
      <c r="D573" s="3" t="str">
        <f t="array" ref="D573">IF(C573="","",IFERROR(AVERAGE(_xlfn._xlws.FILTER($B$2:$B$6000,(IFERROR(VALUE(MID($A$2:$A$6000,4,2)),0)=MONTH(C573))*(IFERROR(VALUE(RIGHT($A$2:$A$6000,4)),0)=YEAR(C573)))),""))</f>
        <v/>
      </c>
      <c r="E573" s="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4" spans="1:5" x14ac:dyDescent="0.25">
      <c r="A574" s="65" t="s">
        <v>584</v>
      </c>
      <c r="B574" s="8">
        <v>108.7053756036</v>
      </c>
      <c r="C574" s="13"/>
      <c r="D574" s="3" t="str">
        <f t="array" ref="D574">IF(C574="","",IFERROR(AVERAGE(_xlfn._xlws.FILTER($B$2:$B$6000,(IFERROR(VALUE(MID($A$2:$A$6000,4,2)),0)=MONTH(C574))*(IFERROR(VALUE(RIGHT($A$2:$A$6000,4)),0)=YEAR(C574)))),""))</f>
        <v/>
      </c>
      <c r="E574" s="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5" spans="1:5" x14ac:dyDescent="0.25">
      <c r="A575" s="65" t="s">
        <v>585</v>
      </c>
      <c r="B575" s="8">
        <v>109.6063245438</v>
      </c>
      <c r="C575" s="13"/>
      <c r="D575" s="3" t="str">
        <f t="array" ref="D575">IF(C575="","",IFERROR(AVERAGE(_xlfn._xlws.FILTER($B$2:$B$6000,(IFERROR(VALUE(MID($A$2:$A$6000,4,2)),0)=MONTH(C575))*(IFERROR(VALUE(RIGHT($A$2:$A$6000,4)),0)=YEAR(C575)))),""))</f>
        <v/>
      </c>
      <c r="E575" s="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6" spans="1:5" x14ac:dyDescent="0.25">
      <c r="A576" s="65" t="s">
        <v>586</v>
      </c>
      <c r="B576" s="8">
        <v>110.2855548655</v>
      </c>
      <c r="C576" s="13"/>
      <c r="D576" s="3" t="str">
        <f t="array" ref="D576">IF(C576="","",IFERROR(AVERAGE(_xlfn._xlws.FILTER($B$2:$B$6000,(IFERROR(VALUE(MID($A$2:$A$6000,4,2)),0)=MONTH(C576))*(IFERROR(VALUE(RIGHT($A$2:$A$6000,4)),0)=YEAR(C576)))),""))</f>
        <v/>
      </c>
      <c r="E576" s="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7" spans="1:5" x14ac:dyDescent="0.25">
      <c r="A577" s="65" t="s">
        <v>587</v>
      </c>
      <c r="B577" s="8">
        <v>110.7860403657</v>
      </c>
      <c r="C577" s="13"/>
      <c r="D577" s="3" t="str">
        <f t="array" ref="D577">IF(C577="","",IFERROR(AVERAGE(_xlfn._xlws.FILTER($B$2:$B$6000,(IFERROR(VALUE(MID($A$2:$A$6000,4,2)),0)=MONTH(C577))*(IFERROR(VALUE(RIGHT($A$2:$A$6000,4)),0)=YEAR(C577)))),""))</f>
        <v/>
      </c>
      <c r="E577" s="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8" spans="1:5" x14ac:dyDescent="0.25">
      <c r="A578" s="65" t="s">
        <v>588</v>
      </c>
      <c r="B578" s="8">
        <v>111.4295217231</v>
      </c>
      <c r="C578" s="13"/>
      <c r="D578" s="3" t="str">
        <f t="array" ref="D578">IF(C578="","",IFERROR(AVERAGE(_xlfn._xlws.FILTER($B$2:$B$6000,(IFERROR(VALUE(MID($A$2:$A$6000,4,2)),0)=MONTH(C578))*(IFERROR(VALUE(RIGHT($A$2:$A$6000,4)),0)=YEAR(C578)))),""))</f>
        <v/>
      </c>
      <c r="E578" s="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9" spans="1:5" x14ac:dyDescent="0.25">
      <c r="A579" s="65" t="s">
        <v>589</v>
      </c>
      <c r="B579" s="8">
        <v>111.536768616</v>
      </c>
      <c r="C579" s="13"/>
      <c r="D579" s="3" t="str">
        <f t="array" ref="D579">IF(C579="","",IFERROR(AVERAGE(_xlfn._xlws.FILTER($B$2:$B$6000,(IFERROR(VALUE(MID($A$2:$A$6000,4,2)),0)=MONTH(C579))*(IFERROR(VALUE(RIGHT($A$2:$A$6000,4)),0)=YEAR(C579)))),""))</f>
        <v/>
      </c>
      <c r="E579" s="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0" spans="1:5" x14ac:dyDescent="0.25">
      <c r="A580" s="65" t="s">
        <v>590</v>
      </c>
      <c r="B580" s="8">
        <v>111.6797644732</v>
      </c>
      <c r="C580" s="13"/>
      <c r="D580" s="3" t="str">
        <f t="array" ref="D580">IF(C580="","",IFERROR(AVERAGE(_xlfn._xlws.FILTER($B$2:$B$6000,(IFERROR(VALUE(MID($A$2:$A$6000,4,2)),0)=MONTH(C580))*(IFERROR(VALUE(RIGHT($A$2:$A$6000,4)),0)=YEAR(C580)))),""))</f>
        <v/>
      </c>
      <c r="E580" s="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1" spans="1:5" x14ac:dyDescent="0.25">
      <c r="A581" s="65" t="s">
        <v>591</v>
      </c>
      <c r="B581" s="8">
        <v>112.1802499734</v>
      </c>
      <c r="C581" s="13"/>
      <c r="D581" s="3" t="str">
        <f t="array" ref="D581">IF(C581="","",IFERROR(AVERAGE(_xlfn._xlws.FILTER($B$2:$B$6000,(IFERROR(VALUE(MID($A$2:$A$6000,4,2)),0)=MONTH(C581))*(IFERROR(VALUE(RIGHT($A$2:$A$6000,4)),0)=YEAR(C581)))),""))</f>
        <v/>
      </c>
      <c r="E581" s="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2" spans="1:5" x14ac:dyDescent="0.25">
      <c r="A582" s="65" t="s">
        <v>592</v>
      </c>
      <c r="B582" s="8">
        <v>112.46624168779999</v>
      </c>
      <c r="C582" s="13"/>
      <c r="D582" s="3" t="str">
        <f t="array" ref="D582">IF(C582="","",IFERROR(AVERAGE(_xlfn._xlws.FILTER($B$2:$B$6000,(IFERROR(VALUE(MID($A$2:$A$6000,4,2)),0)=MONTH(C582))*(IFERROR(VALUE(RIGHT($A$2:$A$6000,4)),0)=YEAR(C582)))),""))</f>
        <v/>
      </c>
      <c r="E582" s="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3" spans="1:5" x14ac:dyDescent="0.25">
      <c r="A583" s="65" t="s">
        <v>593</v>
      </c>
      <c r="B583" s="8">
        <v>113.00247615230001</v>
      </c>
      <c r="C583" s="13"/>
      <c r="D583" s="3" t="str">
        <f t="array" ref="D583">IF(C583="","",IFERROR(AVERAGE(_xlfn._xlws.FILTER($B$2:$B$6000,(IFERROR(VALUE(MID($A$2:$A$6000,4,2)),0)=MONTH(C583))*(IFERROR(VALUE(RIGHT($A$2:$A$6000,4)),0)=YEAR(C583)))),""))</f>
        <v/>
      </c>
      <c r="E583" s="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4" spans="1:5" x14ac:dyDescent="0.25">
      <c r="A584" s="65" t="s">
        <v>594</v>
      </c>
      <c r="B584" s="8">
        <v>113.0382251166</v>
      </c>
      <c r="C584" s="13"/>
      <c r="D584" s="3" t="str">
        <f t="array" ref="D584">IF(C584="","",IFERROR(AVERAGE(_xlfn._xlws.FILTER($B$2:$B$6000,(IFERROR(VALUE(MID($A$2:$A$6000,4,2)),0)=MONTH(C584))*(IFERROR(VALUE(RIGHT($A$2:$A$6000,4)),0)=YEAR(C584)))),""))</f>
        <v/>
      </c>
      <c r="E584" s="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5" spans="1:5" x14ac:dyDescent="0.25">
      <c r="A585" s="65" t="s">
        <v>595</v>
      </c>
      <c r="B585" s="8">
        <v>113.25271890240001</v>
      </c>
      <c r="C585" s="13"/>
      <c r="D585" s="3" t="str">
        <f t="array" ref="D585">IF(C585="","",IFERROR(AVERAGE(_xlfn._xlws.FILTER($B$2:$B$6000,(IFERROR(VALUE(MID($A$2:$A$6000,4,2)),0)=MONTH(C585))*(IFERROR(VALUE(RIGHT($A$2:$A$6000,4)),0)=YEAR(C585)))),""))</f>
        <v/>
      </c>
      <c r="E585" s="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6" spans="1:5" x14ac:dyDescent="0.25">
      <c r="A586" s="65" t="s">
        <v>596</v>
      </c>
      <c r="B586" s="8">
        <v>114.25368990280001</v>
      </c>
      <c r="C586" s="13"/>
      <c r="D586" s="3" t="str">
        <f t="array" ref="D586">IF(C586="","",IFERROR(AVERAGE(_xlfn._xlws.FILTER($B$2:$B$6000,(IFERROR(VALUE(MID($A$2:$A$6000,4,2)),0)=MONTH(C586))*(IFERROR(VALUE(RIGHT($A$2:$A$6000,4)),0)=YEAR(C586)))),""))</f>
        <v/>
      </c>
      <c r="E586" s="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7" spans="1:5" x14ac:dyDescent="0.25">
      <c r="A587" s="65" t="s">
        <v>597</v>
      </c>
      <c r="B587" s="8">
        <v>115.2904098675</v>
      </c>
      <c r="C587" s="13"/>
      <c r="D587" s="3" t="str">
        <f t="array" ref="D587">IF(C587="","",IFERROR(AVERAGE(_xlfn._xlws.FILTER($B$2:$B$6000,(IFERROR(VALUE(MID($A$2:$A$6000,4,2)),0)=MONTH(C587))*(IFERROR(VALUE(RIGHT($A$2:$A$6000,4)),0)=YEAR(C587)))),""))</f>
        <v/>
      </c>
      <c r="E587" s="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8" spans="1:5" x14ac:dyDescent="0.25">
      <c r="A588" s="65" t="s">
        <v>598</v>
      </c>
      <c r="B588" s="8">
        <v>114.8256733316</v>
      </c>
      <c r="C588" s="13"/>
      <c r="D588" s="3" t="str">
        <f t="array" ref="D588">IF(C588="","",IFERROR(AVERAGE(_xlfn._xlws.FILTER($B$2:$B$6000,(IFERROR(VALUE(MID($A$2:$A$6000,4,2)),0)=MONTH(C588))*(IFERROR(VALUE(RIGHT($A$2:$A$6000,4)),0)=YEAR(C588)))),""))</f>
        <v/>
      </c>
      <c r="E588" s="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9" spans="1:5" x14ac:dyDescent="0.25">
      <c r="A589" s="65" t="s">
        <v>599</v>
      </c>
      <c r="B589" s="8">
        <v>115.7908953677</v>
      </c>
      <c r="C589" s="13"/>
      <c r="D589" s="3" t="str">
        <f t="array" ref="D589">IF(C589="","",IFERROR(AVERAGE(_xlfn._xlws.FILTER($B$2:$B$6000,(IFERROR(VALUE(MID($A$2:$A$6000,4,2)),0)=MONTH(C589))*(IFERROR(VALUE(RIGHT($A$2:$A$6000,4)),0)=YEAR(C589)))),""))</f>
        <v/>
      </c>
      <c r="E589" s="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0" spans="1:5" x14ac:dyDescent="0.25">
      <c r="A590" s="65" t="s">
        <v>600</v>
      </c>
      <c r="B590" s="8">
        <v>115.93389122489999</v>
      </c>
      <c r="C590" s="13"/>
      <c r="D590" s="3" t="str">
        <f t="array" ref="D590">IF(C590="","",IFERROR(AVERAGE(_xlfn._xlws.FILTER($B$2:$B$6000,(IFERROR(VALUE(MID($A$2:$A$6000,4,2)),0)=MONTH(C590))*(IFERROR(VALUE(RIGHT($A$2:$A$6000,4)),0)=YEAR(C590)))),""))</f>
        <v/>
      </c>
      <c r="E590" s="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1" spans="1:5" x14ac:dyDescent="0.25">
      <c r="A591" s="65" t="s">
        <v>601</v>
      </c>
      <c r="B591" s="8">
        <v>115.826644332</v>
      </c>
      <c r="C591" s="13"/>
      <c r="D591" s="3" t="str">
        <f t="array" ref="D591">IF(C591="","",IFERROR(AVERAGE(_xlfn._xlws.FILTER($B$2:$B$6000,(IFERROR(VALUE(MID($A$2:$A$6000,4,2)),0)=MONTH(C591))*(IFERROR(VALUE(RIGHT($A$2:$A$6000,4)),0)=YEAR(C591)))),""))</f>
        <v/>
      </c>
      <c r="E591" s="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2" spans="1:5" x14ac:dyDescent="0.25">
      <c r="A592" s="65" t="s">
        <v>602</v>
      </c>
      <c r="B592" s="8">
        <v>116.0411381178</v>
      </c>
      <c r="C592" s="13"/>
      <c r="D592" s="3" t="str">
        <f t="array" ref="D592">IF(C592="","",IFERROR(AVERAGE(_xlfn._xlws.FILTER($B$2:$B$6000,(IFERROR(VALUE(MID($A$2:$A$6000,4,2)),0)=MONTH(C592))*(IFERROR(VALUE(RIGHT($A$2:$A$6000,4)),0)=YEAR(C592)))),""))</f>
        <v/>
      </c>
      <c r="E592" s="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3" spans="1:5" x14ac:dyDescent="0.25">
      <c r="A593" s="65" t="s">
        <v>603</v>
      </c>
      <c r="B593" s="8">
        <v>116.3628787965</v>
      </c>
      <c r="C593" s="13"/>
      <c r="D593" s="3" t="str">
        <f t="array" ref="D593">IF(C593="","",IFERROR(AVERAGE(_xlfn._xlws.FILTER($B$2:$B$6000,(IFERROR(VALUE(MID($A$2:$A$6000,4,2)),0)=MONTH(C593))*(IFERROR(VALUE(RIGHT($A$2:$A$6000,4)),0)=YEAR(C593)))),""))</f>
        <v/>
      </c>
      <c r="E593" s="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4" spans="1:5" x14ac:dyDescent="0.25">
      <c r="A594" s="65" t="s">
        <v>604</v>
      </c>
      <c r="B594" s="8">
        <v>116.7561174038</v>
      </c>
      <c r="C594" s="13"/>
      <c r="D594" s="3" t="str">
        <f t="array" ref="D594">IF(C594="","",IFERROR(AVERAGE(_xlfn._xlws.FILTER($B$2:$B$6000,(IFERROR(VALUE(MID($A$2:$A$6000,4,2)),0)=MONTH(C594))*(IFERROR(VALUE(RIGHT($A$2:$A$6000,4)),0)=YEAR(C594)))),""))</f>
        <v/>
      </c>
      <c r="E594" s="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5" spans="1:5" x14ac:dyDescent="0.25">
      <c r="A595" s="65" t="s">
        <v>605</v>
      </c>
      <c r="B595" s="8">
        <v>116.68461947519999</v>
      </c>
      <c r="C595" s="13"/>
      <c r="D595" s="3" t="str">
        <f t="array" ref="D595">IF(C595="","",IFERROR(AVERAGE(_xlfn._xlws.FILTER($B$2:$B$6000,(IFERROR(VALUE(MID($A$2:$A$6000,4,2)),0)=MONTH(C595))*(IFERROR(VALUE(RIGHT($A$2:$A$6000,4)),0)=YEAR(C595)))),""))</f>
        <v/>
      </c>
      <c r="E595" s="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6" spans="1:5" x14ac:dyDescent="0.25">
      <c r="A596" s="65" t="s">
        <v>606</v>
      </c>
      <c r="B596" s="8">
        <v>116.27297334559999</v>
      </c>
      <c r="C596" s="13"/>
      <c r="D596" s="3" t="str">
        <f t="array" ref="D596">IF(C596="","",IFERROR(AVERAGE(_xlfn._xlws.FILTER($B$2:$B$6000,(IFERROR(VALUE(MID($A$2:$A$6000,4,2)),0)=MONTH(C596))*(IFERROR(VALUE(RIGHT($A$2:$A$6000,4)),0)=YEAR(C596)))),""))</f>
        <v/>
      </c>
      <c r="E596" s="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7" spans="1:5" x14ac:dyDescent="0.25">
      <c r="A597" s="65" t="s">
        <v>607</v>
      </c>
      <c r="B597" s="8">
        <v>116.8415453424</v>
      </c>
      <c r="C597" s="13"/>
      <c r="D597" s="3" t="str">
        <f t="array" ref="D597">IF(C597="","",IFERROR(AVERAGE(_xlfn._xlws.FILTER($B$2:$B$6000,(IFERROR(VALUE(MID($A$2:$A$6000,4,2)),0)=MONTH(C597))*(IFERROR(VALUE(RIGHT($A$2:$A$6000,4)),0)=YEAR(C597)))),""))</f>
        <v/>
      </c>
      <c r="E597" s="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8" spans="1:5" x14ac:dyDescent="0.25">
      <c r="A598" s="65" t="s">
        <v>608</v>
      </c>
      <c r="B598" s="8">
        <v>116.80600959260001</v>
      </c>
      <c r="C598" s="13"/>
      <c r="D598" s="3" t="str">
        <f t="array" ref="D598">IF(C598="","",IFERROR(AVERAGE(_xlfn._xlws.FILTER($B$2:$B$6000,(IFERROR(VALUE(MID($A$2:$A$6000,4,2)),0)=MONTH(C598))*(IFERROR(VALUE(RIGHT($A$2:$A$6000,4)),0)=YEAR(C598)))),""))</f>
        <v/>
      </c>
      <c r="E598" s="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9" spans="1:5" x14ac:dyDescent="0.25">
      <c r="A599" s="65" t="s">
        <v>609</v>
      </c>
      <c r="B599" s="8">
        <v>117.1969028404</v>
      </c>
      <c r="C599" s="13"/>
      <c r="D599" s="3" t="str">
        <f t="array" ref="D599">IF(C599="","",IFERROR(AVERAGE(_xlfn._xlws.FILTER($B$2:$B$6000,(IFERROR(VALUE(MID($A$2:$A$6000,4,2)),0)=MONTH(C599))*(IFERROR(VALUE(RIGHT($A$2:$A$6000,4)),0)=YEAR(C599)))),""))</f>
        <v/>
      </c>
      <c r="E599" s="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0" spans="1:5" x14ac:dyDescent="0.25">
      <c r="A600" s="65" t="s">
        <v>610</v>
      </c>
      <c r="B600" s="8">
        <v>117.80101058699999</v>
      </c>
      <c r="C600" s="13"/>
      <c r="D600" s="3" t="str">
        <f t="array" ref="D600">IF(C600="","",IFERROR(AVERAGE(_xlfn._xlws.FILTER($B$2:$B$6000,(IFERROR(VALUE(MID($A$2:$A$6000,4,2)),0)=MONTH(C600))*(IFERROR(VALUE(RIGHT($A$2:$A$6000,4)),0)=YEAR(C600)))),""))</f>
        <v/>
      </c>
      <c r="E600" s="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1" spans="1:5" x14ac:dyDescent="0.25">
      <c r="A601" s="65" t="s">
        <v>611</v>
      </c>
      <c r="B601" s="8">
        <v>118.2629753344</v>
      </c>
      <c r="C601" s="13"/>
      <c r="D601" s="3" t="str">
        <f t="array" ref="D601">IF(C601="","",IFERROR(AVERAGE(_xlfn._xlws.FILTER($B$2:$B$6000,(IFERROR(VALUE(MID($A$2:$A$6000,4,2)),0)=MONTH(C601))*(IFERROR(VALUE(RIGHT($A$2:$A$6000,4)),0)=YEAR(C601)))),""))</f>
        <v/>
      </c>
      <c r="E601" s="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2" spans="1:5" x14ac:dyDescent="0.25">
      <c r="A602" s="65" t="s">
        <v>612</v>
      </c>
      <c r="B602" s="8">
        <v>119.04476183</v>
      </c>
      <c r="C602" s="13"/>
      <c r="D602" s="3" t="str">
        <f t="array" ref="D602">IF(C602="","",IFERROR(AVERAGE(_xlfn._xlws.FILTER($B$2:$B$6000,(IFERROR(VALUE(MID($A$2:$A$6000,4,2)),0)=MONTH(C602))*(IFERROR(VALUE(RIGHT($A$2:$A$6000,4)),0)=YEAR(C602)))),""))</f>
        <v/>
      </c>
      <c r="E602" s="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3" spans="1:5" x14ac:dyDescent="0.25">
      <c r="A603" s="65" t="s">
        <v>613</v>
      </c>
      <c r="B603" s="8">
        <v>119.64886957660001</v>
      </c>
      <c r="C603" s="13"/>
      <c r="D603" s="3" t="str">
        <f t="array" ref="D603">IF(C603="","",IFERROR(AVERAGE(_xlfn._xlws.FILTER($B$2:$B$6000,(IFERROR(VALUE(MID($A$2:$A$6000,4,2)),0)=MONTH(C603))*(IFERROR(VALUE(RIGHT($A$2:$A$6000,4)),0)=YEAR(C603)))),""))</f>
        <v/>
      </c>
      <c r="E603" s="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4" spans="1:5" x14ac:dyDescent="0.25">
      <c r="A604" s="65" t="s">
        <v>614</v>
      </c>
      <c r="B604" s="8">
        <v>119.86208407540001</v>
      </c>
      <c r="C604" s="13"/>
      <c r="D604" s="3" t="str">
        <f t="array" ref="D604">IF(C604="","",IFERROR(AVERAGE(_xlfn._xlws.FILTER($B$2:$B$6000,(IFERROR(VALUE(MID($A$2:$A$6000,4,2)),0)=MONTH(C604))*(IFERROR(VALUE(RIGHT($A$2:$A$6000,4)),0)=YEAR(C604)))),""))</f>
        <v/>
      </c>
      <c r="E604" s="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5" spans="1:5" x14ac:dyDescent="0.25">
      <c r="A605" s="65" t="s">
        <v>615</v>
      </c>
      <c r="B605" s="8">
        <v>120.2174415734</v>
      </c>
      <c r="C605" s="13"/>
      <c r="D605" s="3" t="str">
        <f t="array" ref="D605">IF(C605="","",IFERROR(AVERAGE(_xlfn._xlws.FILTER($B$2:$B$6000,(IFERROR(VALUE(MID($A$2:$A$6000,4,2)),0)=MONTH(C605))*(IFERROR(VALUE(RIGHT($A$2:$A$6000,4)),0)=YEAR(C605)))),""))</f>
        <v/>
      </c>
      <c r="E605" s="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6" spans="1:5" x14ac:dyDescent="0.25">
      <c r="A606" s="65" t="s">
        <v>616</v>
      </c>
      <c r="B606" s="8">
        <v>119.8976198252</v>
      </c>
      <c r="C606" s="13"/>
      <c r="D606" s="3" t="str">
        <f t="array" ref="D606">IF(C606="","",IFERROR(AVERAGE(_xlfn._xlws.FILTER($B$2:$B$6000,(IFERROR(VALUE(MID($A$2:$A$6000,4,2)),0)=MONTH(C606))*(IFERROR(VALUE(RIGHT($A$2:$A$6000,4)),0)=YEAR(C606)))),""))</f>
        <v/>
      </c>
      <c r="E606" s="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7" spans="1:5" x14ac:dyDescent="0.25">
      <c r="A607" s="65" t="s">
        <v>617</v>
      </c>
      <c r="B607" s="8">
        <v>120.110834324</v>
      </c>
      <c r="C607" s="13"/>
      <c r="D607" s="3" t="str">
        <f t="array" ref="D607">IF(C607="","",IFERROR(AVERAGE(_xlfn._xlws.FILTER($B$2:$B$6000,(IFERROR(VALUE(MID($A$2:$A$6000,4,2)),0)=MONTH(C607))*(IFERROR(VALUE(RIGHT($A$2:$A$6000,4)),0)=YEAR(C607)))),""))</f>
        <v/>
      </c>
      <c r="E607" s="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8" spans="1:5" x14ac:dyDescent="0.25">
      <c r="A608" s="65" t="s">
        <v>618</v>
      </c>
      <c r="B608" s="8">
        <v>120.53726332159999</v>
      </c>
      <c r="C608" s="13"/>
      <c r="D608" s="3" t="str">
        <f t="array" ref="D608">IF(C608="","",IFERROR(AVERAGE(_xlfn._xlws.FILTER($B$2:$B$6000,(IFERROR(VALUE(MID($A$2:$A$6000,4,2)),0)=MONTH(C608))*(IFERROR(VALUE(RIGHT($A$2:$A$6000,4)),0)=YEAR(C608)))),""))</f>
        <v/>
      </c>
      <c r="E608" s="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9" spans="1:5" x14ac:dyDescent="0.25">
      <c r="A609" s="65" t="s">
        <v>619</v>
      </c>
      <c r="B609" s="8">
        <v>121.17690681800001</v>
      </c>
      <c r="C609" s="13"/>
      <c r="D609" s="3" t="str">
        <f t="array" ref="D609">IF(C609="","",IFERROR(AVERAGE(_xlfn._xlws.FILTER($B$2:$B$6000,(IFERROR(VALUE(MID($A$2:$A$6000,4,2)),0)=MONTH(C609))*(IFERROR(VALUE(RIGHT($A$2:$A$6000,4)),0)=YEAR(C609)))),""))</f>
        <v/>
      </c>
      <c r="E609" s="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0" spans="1:5" x14ac:dyDescent="0.25">
      <c r="A610" s="65" t="s">
        <v>620</v>
      </c>
      <c r="B610" s="8">
        <v>121.6033358156</v>
      </c>
      <c r="C610" s="13"/>
      <c r="D610" s="3" t="str">
        <f t="array" ref="D610">IF(C610="","",IFERROR(AVERAGE(_xlfn._xlws.FILTER($B$2:$B$6000,(IFERROR(VALUE(MID($A$2:$A$6000,4,2)),0)=MONTH(C610))*(IFERROR(VALUE(RIGHT($A$2:$A$6000,4)),0)=YEAR(C610)))),""))</f>
        <v/>
      </c>
      <c r="E610" s="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1" spans="1:5" x14ac:dyDescent="0.25">
      <c r="A611" s="65" t="s">
        <v>621</v>
      </c>
      <c r="B611" s="8">
        <v>121.532264316</v>
      </c>
      <c r="C611" s="13"/>
      <c r="D611" s="3" t="str">
        <f t="array" ref="D611">IF(C611="","",IFERROR(AVERAGE(_xlfn._xlws.FILTER($B$2:$B$6000,(IFERROR(VALUE(MID($A$2:$A$6000,4,2)),0)=MONTH(C611))*(IFERROR(VALUE(RIGHT($A$2:$A$6000,4)),0)=YEAR(C611)))),""))</f>
        <v/>
      </c>
      <c r="E611" s="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2" spans="1:5" x14ac:dyDescent="0.25">
      <c r="A612" s="65" t="s">
        <v>622</v>
      </c>
      <c r="B612" s="8">
        <v>121.5678000658</v>
      </c>
      <c r="C612" s="13"/>
      <c r="D612" s="3" t="str">
        <f t="array" ref="D612">IF(C612="","",IFERROR(AVERAGE(_xlfn._xlws.FILTER($B$2:$B$6000,(IFERROR(VALUE(MID($A$2:$A$6000,4,2)),0)=MONTH(C612))*(IFERROR(VALUE(RIGHT($A$2:$A$6000,4)),0)=YEAR(C612)))),""))</f>
        <v/>
      </c>
      <c r="E612" s="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3" spans="1:5" x14ac:dyDescent="0.25">
      <c r="A613" s="65" t="s">
        <v>623</v>
      </c>
      <c r="B613" s="8">
        <v>121.709943065</v>
      </c>
      <c r="C613" s="13"/>
      <c r="D613" s="3" t="str">
        <f t="array" ref="D613">IF(C613="","",IFERROR(AVERAGE(_xlfn._xlws.FILTER($B$2:$B$6000,(IFERROR(VALUE(MID($A$2:$A$6000,4,2)),0)=MONTH(C613))*(IFERROR(VALUE(RIGHT($A$2:$A$6000,4)),0)=YEAR(C613)))),""))</f>
        <v/>
      </c>
      <c r="E613" s="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4" spans="1:5" x14ac:dyDescent="0.25">
      <c r="A614" s="65" t="s">
        <v>624</v>
      </c>
      <c r="B614" s="8">
        <v>121.85208606419999</v>
      </c>
      <c r="C614" s="13"/>
      <c r="D614" s="3" t="str">
        <f t="array" ref="D614">IF(C614="","",IFERROR(AVERAGE(_xlfn._xlws.FILTER($B$2:$B$6000,(IFERROR(VALUE(MID($A$2:$A$6000,4,2)),0)=MONTH(C614))*(IFERROR(VALUE(RIGHT($A$2:$A$6000,4)),0)=YEAR(C614)))),""))</f>
        <v/>
      </c>
      <c r="E614" s="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5" spans="1:5" x14ac:dyDescent="0.25">
      <c r="A615" s="65" t="s">
        <v>625</v>
      </c>
      <c r="B615" s="8">
        <v>122.5272653104</v>
      </c>
      <c r="C615" s="13"/>
      <c r="D615" s="3" t="str">
        <f t="array" ref="D615">IF(C615="","",IFERROR(AVERAGE(_xlfn._xlws.FILTER($B$2:$B$6000,(IFERROR(VALUE(MID($A$2:$A$6000,4,2)),0)=MONTH(C615))*(IFERROR(VALUE(RIGHT($A$2:$A$6000,4)),0)=YEAR(C615)))),""))</f>
        <v/>
      </c>
      <c r="E615" s="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6" spans="1:5" x14ac:dyDescent="0.25">
      <c r="A616" s="65" t="s">
        <v>626</v>
      </c>
      <c r="B616" s="8">
        <v>121.8975321564</v>
      </c>
      <c r="C616" s="13"/>
      <c r="D616" s="3" t="str">
        <f t="array" ref="D616">IF(C616="","",IFERROR(AVERAGE(_xlfn._xlws.FILTER($B$2:$B$6000,(IFERROR(VALUE(MID($A$2:$A$6000,4,2)),0)=MONTH(C616))*(IFERROR(VALUE(RIGHT($A$2:$A$6000,4)),0)=YEAR(C616)))),""))</f>
        <v/>
      </c>
      <c r="E616" s="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7" spans="1:5" x14ac:dyDescent="0.25">
      <c r="A617" s="65" t="s">
        <v>627</v>
      </c>
      <c r="B617" s="8">
        <v>122.0391088488</v>
      </c>
      <c r="C617" s="13"/>
      <c r="D617" s="3" t="str">
        <f t="array" ref="D617">IF(C617="","",IFERROR(AVERAGE(_xlfn._xlws.FILTER($B$2:$B$6000,(IFERROR(VALUE(MID($A$2:$A$6000,4,2)),0)=MONTH(C617))*(IFERROR(VALUE(RIGHT($A$2:$A$6000,4)),0)=YEAR(C617)))),""))</f>
        <v/>
      </c>
      <c r="E617" s="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8" spans="1:5" x14ac:dyDescent="0.25">
      <c r="A618" s="65" t="s">
        <v>628</v>
      </c>
      <c r="B618" s="8">
        <v>122.46383892599999</v>
      </c>
      <c r="C618" s="13"/>
      <c r="D618" s="3" t="str">
        <f t="array" ref="D618">IF(C618="","",IFERROR(AVERAGE(_xlfn._xlws.FILTER($B$2:$B$6000,(IFERROR(VALUE(MID($A$2:$A$6000,4,2)),0)=MONTH(C618))*(IFERROR(VALUE(RIGHT($A$2:$A$6000,4)),0)=YEAR(C618)))),""))</f>
        <v/>
      </c>
      <c r="E618" s="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9" spans="1:5" x14ac:dyDescent="0.25">
      <c r="A619" s="65" t="s">
        <v>629</v>
      </c>
      <c r="B619" s="8">
        <v>122.3576564067</v>
      </c>
      <c r="C619" s="13"/>
      <c r="D619" s="3" t="str">
        <f t="array" ref="D619">IF(C619="","",IFERROR(AVERAGE(_xlfn._xlws.FILTER($B$2:$B$6000,(IFERROR(VALUE(MID($A$2:$A$6000,4,2)),0)=MONTH(C619))*(IFERROR(VALUE(RIGHT($A$2:$A$6000,4)),0)=YEAR(C619)))),""))</f>
        <v/>
      </c>
      <c r="E619" s="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0" spans="1:5" x14ac:dyDescent="0.25">
      <c r="A620" s="65" t="s">
        <v>630</v>
      </c>
      <c r="B620" s="8">
        <v>122.5346272722</v>
      </c>
      <c r="C620" s="13"/>
      <c r="D620" s="3" t="str">
        <f t="array" ref="D620">IF(C620="","",IFERROR(AVERAGE(_xlfn._xlws.FILTER($B$2:$B$6000,(IFERROR(VALUE(MID($A$2:$A$6000,4,2)),0)=MONTH(C620))*(IFERROR(VALUE(RIGHT($A$2:$A$6000,4)),0)=YEAR(C620)))),""))</f>
        <v/>
      </c>
      <c r="E620" s="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1" spans="1:5" x14ac:dyDescent="0.25">
      <c r="A621" s="65" t="s">
        <v>631</v>
      </c>
      <c r="B621" s="8">
        <v>122.3930505798</v>
      </c>
      <c r="C621" s="13"/>
      <c r="D621" s="3" t="str">
        <f t="array" ref="D621">IF(C621="","",IFERROR(AVERAGE(_xlfn._xlws.FILTER($B$2:$B$6000,(IFERROR(VALUE(MID($A$2:$A$6000,4,2)),0)=MONTH(C621))*(IFERROR(VALUE(RIGHT($A$2:$A$6000,4)),0)=YEAR(C621)))),""))</f>
        <v/>
      </c>
      <c r="E621" s="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2" spans="1:5" x14ac:dyDescent="0.25">
      <c r="A622" s="65" t="s">
        <v>632</v>
      </c>
      <c r="B622" s="8">
        <v>122.3576564067</v>
      </c>
      <c r="C622" s="13"/>
      <c r="D622" s="3" t="str">
        <f t="array" ref="D622">IF(C622="","",IFERROR(AVERAGE(_xlfn._xlws.FILTER($B$2:$B$6000,(IFERROR(VALUE(MID($A$2:$A$6000,4,2)),0)=MONTH(C622))*(IFERROR(VALUE(RIGHT($A$2:$A$6000,4)),0)=YEAR(C622)))),""))</f>
        <v/>
      </c>
      <c r="E622" s="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3" spans="1:5" x14ac:dyDescent="0.25">
      <c r="A623" s="65" t="s">
        <v>633</v>
      </c>
      <c r="B623" s="8">
        <v>122.21607971429999</v>
      </c>
      <c r="C623" s="13"/>
      <c r="D623" s="3" t="str">
        <f t="array" ref="D623">IF(C623="","",IFERROR(AVERAGE(_xlfn._xlws.FILTER($B$2:$B$6000,(IFERROR(VALUE(MID($A$2:$A$6000,4,2)),0)=MONTH(C623))*(IFERROR(VALUE(RIGHT($A$2:$A$6000,4)),0)=YEAR(C623)))),""))</f>
        <v/>
      </c>
      <c r="E623" s="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4" spans="1:5" x14ac:dyDescent="0.25">
      <c r="A624" s="65" t="s">
        <v>634</v>
      </c>
      <c r="B624" s="8">
        <v>122.1452913681</v>
      </c>
      <c r="C624" s="13"/>
      <c r="D624" s="3" t="str">
        <f t="array" ref="D624">IF(C624="","",IFERROR(AVERAGE(_xlfn._xlws.FILTER($B$2:$B$6000,(IFERROR(VALUE(MID($A$2:$A$6000,4,2)),0)=MONTH(C624))*(IFERROR(VALUE(RIGHT($A$2:$A$6000,4)),0)=YEAR(C624)))),""))</f>
        <v/>
      </c>
      <c r="E624" s="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5" spans="1:5" x14ac:dyDescent="0.25">
      <c r="A625" s="65" t="s">
        <v>635</v>
      </c>
      <c r="B625" s="8">
        <v>122.0391088488</v>
      </c>
      <c r="C625" s="13"/>
      <c r="D625" s="3" t="str">
        <f t="array" ref="D625">IF(C625="","",IFERROR(AVERAGE(_xlfn._xlws.FILTER($B$2:$B$6000,(IFERROR(VALUE(MID($A$2:$A$6000,4,2)),0)=MONTH(C625))*(IFERROR(VALUE(RIGHT($A$2:$A$6000,4)),0)=YEAR(C625)))),""))</f>
        <v/>
      </c>
      <c r="E625" s="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6" spans="1:5" x14ac:dyDescent="0.25">
      <c r="A626" s="65" t="s">
        <v>636</v>
      </c>
      <c r="B626" s="8">
        <v>121.68516711780001</v>
      </c>
      <c r="C626" s="13"/>
      <c r="D626" s="3" t="str">
        <f t="array" ref="D626">IF(C626="","",IFERROR(AVERAGE(_xlfn._xlws.FILTER($B$2:$B$6000,(IFERROR(VALUE(MID($A$2:$A$6000,4,2)),0)=MONTH(C626))*(IFERROR(VALUE(RIGHT($A$2:$A$6000,4)),0)=YEAR(C626)))),""))</f>
        <v/>
      </c>
      <c r="E626" s="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7" spans="1:5" x14ac:dyDescent="0.25">
      <c r="A627" s="65" t="s">
        <v>637</v>
      </c>
      <c r="B627" s="8">
        <v>121.3666195599</v>
      </c>
      <c r="C627" s="13"/>
      <c r="D627" s="3" t="str">
        <f t="array" ref="D627">IF(C627="","",IFERROR(AVERAGE(_xlfn._xlws.FILTER($B$2:$B$6000,(IFERROR(VALUE(MID($A$2:$A$6000,4,2)),0)=MONTH(C627))*(IFERROR(VALUE(RIGHT($A$2:$A$6000,4)),0)=YEAR(C627)))),""))</f>
        <v/>
      </c>
      <c r="E627" s="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8" spans="1:5" x14ac:dyDescent="0.25">
      <c r="A628" s="65" t="s">
        <v>638</v>
      </c>
      <c r="B628" s="8">
        <v>121.1542545213</v>
      </c>
      <c r="C628" s="13"/>
      <c r="D628" s="3" t="str">
        <f t="array" ref="D628">IF(C628="","",IFERROR(AVERAGE(_xlfn._xlws.FILTER($B$2:$B$6000,(IFERROR(VALUE(MID($A$2:$A$6000,4,2)),0)=MONTH(C628))*(IFERROR(VALUE(RIGHT($A$2:$A$6000,4)),0)=YEAR(C628)))),""))</f>
        <v/>
      </c>
      <c r="E628" s="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9" spans="1:5" x14ac:dyDescent="0.25">
      <c r="A629" s="65" t="s">
        <v>639</v>
      </c>
      <c r="B629" s="8">
        <v>121.3666195599</v>
      </c>
      <c r="C629" s="13"/>
      <c r="D629" s="3" t="str">
        <f t="array" ref="D629">IF(C629="","",IFERROR(AVERAGE(_xlfn._xlws.FILTER($B$2:$B$6000,(IFERROR(VALUE(MID($A$2:$A$6000,4,2)),0)=MONTH(C629))*(IFERROR(VALUE(RIGHT($A$2:$A$6000,4)),0)=YEAR(C629)))),""))</f>
        <v/>
      </c>
      <c r="E629" s="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0" spans="1:5" x14ac:dyDescent="0.25">
      <c r="A630" s="65" t="s">
        <v>640</v>
      </c>
      <c r="B630" s="8">
        <v>121.1188603482</v>
      </c>
      <c r="C630" s="13"/>
      <c r="D630" s="3" t="str">
        <f t="array" ref="D630">IF(C630="","",IFERROR(AVERAGE(_xlfn._xlws.FILTER($B$2:$B$6000,(IFERROR(VALUE(MID($A$2:$A$6000,4,2)),0)=MONTH(C630))*(IFERROR(VALUE(RIGHT($A$2:$A$6000,4)),0)=YEAR(C630)))),""))</f>
        <v/>
      </c>
      <c r="E630" s="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1" spans="1:5" x14ac:dyDescent="0.25">
      <c r="A631" s="65" t="s">
        <v>641</v>
      </c>
      <c r="B631" s="8">
        <v>120.6587360979</v>
      </c>
      <c r="C631" s="13"/>
      <c r="D631" s="3" t="str">
        <f t="array" ref="D631">IF(C631="","",IFERROR(AVERAGE(_xlfn._xlws.FILTER($B$2:$B$6000,(IFERROR(VALUE(MID($A$2:$A$6000,4,2)),0)=MONTH(C631))*(IFERROR(VALUE(RIGHT($A$2:$A$6000,4)),0)=YEAR(C631)))),""))</f>
        <v/>
      </c>
      <c r="E631" s="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2" spans="1:5" x14ac:dyDescent="0.25">
      <c r="A632" s="65" t="s">
        <v>642</v>
      </c>
      <c r="B632" s="8">
        <v>119.8446701166</v>
      </c>
      <c r="C632" s="13"/>
      <c r="D632" s="3" t="str">
        <f t="array" ref="D632">IF(C632="","",IFERROR(AVERAGE(_xlfn._xlws.FILTER($B$2:$B$6000,(IFERROR(VALUE(MID($A$2:$A$6000,4,2)),0)=MONTH(C632))*(IFERROR(VALUE(RIGHT($A$2:$A$6000,4)),0)=YEAR(C632)))),""))</f>
        <v/>
      </c>
      <c r="E632" s="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3" spans="1:5" x14ac:dyDescent="0.25">
      <c r="A633" s="65" t="s">
        <v>643</v>
      </c>
      <c r="B633" s="8">
        <v>119.3845458663</v>
      </c>
      <c r="C633" s="13"/>
      <c r="D633" s="3" t="str">
        <f t="array" ref="D633">IF(C633="","",IFERROR(AVERAGE(_xlfn._xlws.FILTER($B$2:$B$6000,(IFERROR(VALUE(MID($A$2:$A$6000,4,2)),0)=MONTH(C633))*(IFERROR(VALUE(RIGHT($A$2:$A$6000,4)),0)=YEAR(C633)))),""))</f>
        <v/>
      </c>
      <c r="E633" s="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4" spans="1:5" x14ac:dyDescent="0.25">
      <c r="A634" s="65" t="s">
        <v>644</v>
      </c>
      <c r="B634" s="8">
        <v>118.7828449236</v>
      </c>
      <c r="C634" s="13"/>
      <c r="D634" s="3" t="str">
        <f t="array" ref="D634">IF(C634="","",IFERROR(AVERAGE(_xlfn._xlws.FILTER($B$2:$B$6000,(IFERROR(VALUE(MID($A$2:$A$6000,4,2)),0)=MONTH(C634))*(IFERROR(VALUE(RIGHT($A$2:$A$6000,4)),0)=YEAR(C634)))),""))</f>
        <v/>
      </c>
      <c r="E634" s="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5" spans="1:5" x14ac:dyDescent="0.25">
      <c r="A635" s="65" t="s">
        <v>645</v>
      </c>
      <c r="B635" s="8">
        <v>118.6412682312</v>
      </c>
      <c r="C635" s="13"/>
      <c r="D635" s="3" t="str">
        <f t="array" ref="D635">IF(C635="","",IFERROR(AVERAGE(_xlfn._xlws.FILTER($B$2:$B$6000,(IFERROR(VALUE(MID($A$2:$A$6000,4,2)),0)=MONTH(C635))*(IFERROR(VALUE(RIGHT($A$2:$A$6000,4)),0)=YEAR(C635)))),""))</f>
        <v/>
      </c>
      <c r="E635" s="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6" spans="1:5" x14ac:dyDescent="0.25">
      <c r="A636" s="65" t="s">
        <v>646</v>
      </c>
      <c r="B636" s="8">
        <v>118.79472449239999</v>
      </c>
      <c r="C636" s="13"/>
      <c r="D636" s="3" t="str">
        <f t="array" ref="D636">IF(C636="","",IFERROR(AVERAGE(_xlfn._xlws.FILTER($B$2:$B$6000,(IFERROR(VALUE(MID($A$2:$A$6000,4,2)),0)=MONTH(C636))*(IFERROR(VALUE(RIGHT($A$2:$A$6000,4)),0)=YEAR(C636)))),""))</f>
        <v/>
      </c>
      <c r="E636" s="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7" spans="1:5" x14ac:dyDescent="0.25">
      <c r="A637" s="65" t="s">
        <v>647</v>
      </c>
      <c r="B637" s="8">
        <v>119.50267875039999</v>
      </c>
      <c r="C637" s="13"/>
      <c r="D637" s="3" t="str">
        <f t="array" ref="D637">IF(C637="","",IFERROR(AVERAGE(_xlfn._xlws.FILTER($B$2:$B$6000,(IFERROR(VALUE(MID($A$2:$A$6000,4,2)),0)=MONTH(C637))*(IFERROR(VALUE(RIGHT($A$2:$A$6000,4)),0)=YEAR(C637)))),""))</f>
        <v/>
      </c>
      <c r="E637" s="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8" spans="1:5" x14ac:dyDescent="0.25">
      <c r="A638" s="65" t="s">
        <v>648</v>
      </c>
      <c r="B638" s="8">
        <v>121.1309735438</v>
      </c>
      <c r="C638" s="13"/>
      <c r="D638" s="3" t="str">
        <f t="array" ref="D638">IF(C638="","",IFERROR(AVERAGE(_xlfn._xlws.FILTER($B$2:$B$6000,(IFERROR(VALUE(MID($A$2:$A$6000,4,2)),0)=MONTH(C638))*(IFERROR(VALUE(RIGHT($A$2:$A$6000,4)),0)=YEAR(C638)))),""))</f>
        <v/>
      </c>
      <c r="E638" s="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9" spans="1:5" x14ac:dyDescent="0.25">
      <c r="A639" s="65" t="s">
        <v>649</v>
      </c>
      <c r="B639" s="8">
        <v>122.79466605010001</v>
      </c>
      <c r="C639" s="13"/>
      <c r="D639" s="3" t="str">
        <f t="array" ref="D639">IF(C639="","",IFERROR(AVERAGE(_xlfn._xlws.FILTER($B$2:$B$6000,(IFERROR(VALUE(MID($A$2:$A$6000,4,2)),0)=MONTH(C639))*(IFERROR(VALUE(RIGHT($A$2:$A$6000,4)),0)=YEAR(C639)))),""))</f>
        <v/>
      </c>
      <c r="E639" s="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0" spans="1:5" x14ac:dyDescent="0.25">
      <c r="A640" s="65" t="s">
        <v>650</v>
      </c>
      <c r="B640" s="8">
        <v>125.06011967569999</v>
      </c>
      <c r="C640" s="13"/>
      <c r="D640" s="3" t="str">
        <f t="array" ref="D640">IF(C640="","",IFERROR(AVERAGE(_xlfn._xlws.FILTER($B$2:$B$6000,(IFERROR(VALUE(MID($A$2:$A$6000,4,2)),0)=MONTH(C640))*(IFERROR(VALUE(RIGHT($A$2:$A$6000,4)),0)=YEAR(C640)))),""))</f>
        <v/>
      </c>
      <c r="E640" s="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1" spans="1:5" x14ac:dyDescent="0.25">
      <c r="A641" s="65" t="s">
        <v>651</v>
      </c>
      <c r="B641" s="8">
        <v>126.9361984594</v>
      </c>
      <c r="C641" s="13"/>
      <c r="D641" s="3" t="str">
        <f t="array" ref="D641">IF(C641="","",IFERROR(AVERAGE(_xlfn._xlws.FILTER($B$2:$B$6000,(IFERROR(VALUE(MID($A$2:$A$6000,4,2)),0)=MONTH(C641))*(IFERROR(VALUE(RIGHT($A$2:$A$6000,4)),0)=YEAR(C641)))),""))</f>
        <v/>
      </c>
      <c r="E641" s="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2" spans="1:5" x14ac:dyDescent="0.25">
      <c r="A642" s="65" t="s">
        <v>652</v>
      </c>
      <c r="B642" s="8">
        <v>128.84767495599999</v>
      </c>
      <c r="C642" s="13"/>
      <c r="D642" s="3" t="str">
        <f t="array" ref="D642">IF(C642="","",IFERROR(AVERAGE(_xlfn._xlws.FILTER($B$2:$B$6000,(IFERROR(VALUE(MID($A$2:$A$6000,4,2)),0)=MONTH(C642))*(IFERROR(VALUE(RIGHT($A$2:$A$6000,4)),0)=YEAR(C642)))),""))</f>
        <v/>
      </c>
      <c r="E642" s="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3" spans="1:5" x14ac:dyDescent="0.25">
      <c r="A643" s="65" t="s">
        <v>653</v>
      </c>
      <c r="B643" s="8">
        <v>129.8034132043</v>
      </c>
      <c r="C643" s="13"/>
      <c r="D643" s="3" t="str">
        <f t="array" ref="D643">IF(C643="","",IFERROR(AVERAGE(_xlfn._xlws.FILTER($B$2:$B$6000,(IFERROR(VALUE(MID($A$2:$A$6000,4,2)),0)=MONTH(C643))*(IFERROR(VALUE(RIGHT($A$2:$A$6000,4)),0)=YEAR(C643)))),""))</f>
        <v/>
      </c>
      <c r="E643" s="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4" spans="1:5" x14ac:dyDescent="0.25">
      <c r="A644" s="65" t="s">
        <v>654</v>
      </c>
      <c r="B644" s="8">
        <v>132.59983252340001</v>
      </c>
      <c r="C644" s="13"/>
      <c r="D644" s="3" t="str">
        <f t="array" ref="D644">IF(C644="","",IFERROR(AVERAGE(_xlfn._xlws.FILTER($B$2:$B$6000,(IFERROR(VALUE(MID($A$2:$A$6000,4,2)),0)=MONTH(C644))*(IFERROR(VALUE(RIGHT($A$2:$A$6000,4)),0)=YEAR(C644)))),""))</f>
        <v/>
      </c>
      <c r="E644" s="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5" spans="1:5" x14ac:dyDescent="0.25">
      <c r="A645" s="65" t="s">
        <v>655</v>
      </c>
      <c r="B645" s="8">
        <v>134.68829758449999</v>
      </c>
      <c r="C645" s="13"/>
      <c r="D645" s="3" t="str">
        <f t="array" ref="D645">IF(C645="","",IFERROR(AVERAGE(_xlfn._xlws.FILTER($B$2:$B$6000,(IFERROR(VALUE(MID($A$2:$A$6000,4,2)),0)=MONTH(C645))*(IFERROR(VALUE(RIGHT($A$2:$A$6000,4)),0)=YEAR(C645)))),""))</f>
        <v/>
      </c>
      <c r="E645" s="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6" spans="1:5" x14ac:dyDescent="0.25">
      <c r="A646" s="65" t="s">
        <v>656</v>
      </c>
      <c r="B646" s="8">
        <v>136.70596721979999</v>
      </c>
      <c r="C646" s="13"/>
      <c r="D646" s="3" t="str">
        <f t="array" ref="D646">IF(C646="","",IFERROR(AVERAGE(_xlfn._xlws.FILTER($B$2:$B$6000,(IFERROR(VALUE(MID($A$2:$A$6000,4,2)),0)=MONTH(C646))*(IFERROR(VALUE(RIGHT($A$2:$A$6000,4)),0)=YEAR(C646)))),""))</f>
        <v/>
      </c>
      <c r="E646" s="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7" spans="1:5" x14ac:dyDescent="0.25">
      <c r="A647" s="65" t="s">
        <v>657</v>
      </c>
      <c r="B647" s="8">
        <v>139.29000026150001</v>
      </c>
      <c r="C647" s="13"/>
      <c r="D647" s="3" t="str">
        <f t="array" ref="D647">IF(C647="","",IFERROR(AVERAGE(_xlfn._xlws.FILTER($B$2:$B$6000,(IFERROR(VALUE(MID($A$2:$A$6000,4,2)),0)=MONTH(C647))*(IFERROR(VALUE(RIGHT($A$2:$A$6000,4)),0)=YEAR(C647)))),""))</f>
        <v/>
      </c>
      <c r="E647" s="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8" spans="1:5" x14ac:dyDescent="0.25">
      <c r="A648" s="65" t="s">
        <v>658</v>
      </c>
      <c r="B648" s="8">
        <v>143.96249836429999</v>
      </c>
      <c r="C648" s="13"/>
      <c r="D648" s="3" t="str">
        <f t="array" ref="D648">IF(C648="","",IFERROR(AVERAGE(_xlfn._xlws.FILTER($B$2:$B$6000,(IFERROR(VALUE(MID($A$2:$A$6000,4,2)),0)=MONTH(C648))*(IFERROR(VALUE(RIGHT($A$2:$A$6000,4)),0)=YEAR(C648)))),""))</f>
        <v/>
      </c>
      <c r="E648" s="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9" spans="1:5" x14ac:dyDescent="0.25">
      <c r="A649" s="65" t="s">
        <v>659</v>
      </c>
      <c r="B649" s="8">
        <v>145.13062289000001</v>
      </c>
      <c r="C649" s="13"/>
      <c r="D649" s="3" t="str">
        <f t="array" ref="D649">IF(C649="","",IFERROR(AVERAGE(_xlfn._xlws.FILTER($B$2:$B$6000,(IFERROR(VALUE(MID($A$2:$A$6000,4,2)),0)=MONTH(C649))*(IFERROR(VALUE(RIGHT($A$2:$A$6000,4)),0)=YEAR(C649)))),""))</f>
        <v/>
      </c>
      <c r="E649" s="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0" spans="1:5" x14ac:dyDescent="0.25">
      <c r="A650" s="65" t="s">
        <v>660</v>
      </c>
      <c r="B650" s="8">
        <v>147.608462793</v>
      </c>
      <c r="C650" s="13"/>
      <c r="D650" s="3" t="str">
        <f t="array" ref="D650">IF(C650="","",IFERROR(AVERAGE(_xlfn._xlws.FILTER($B$2:$B$6000,(IFERROR(VALUE(MID($A$2:$A$6000,4,2)),0)=MONTH(C650))*(IFERROR(VALUE(RIGHT($A$2:$A$6000,4)),0)=YEAR(C650)))),""))</f>
        <v/>
      </c>
      <c r="E650" s="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1" spans="1:5" x14ac:dyDescent="0.25">
      <c r="A651" s="65" t="s">
        <v>661</v>
      </c>
      <c r="B651" s="8">
        <v>151.14823408300001</v>
      </c>
      <c r="C651" s="13"/>
      <c r="D651" s="3" t="str">
        <f t="array" ref="D651">IF(C651="","",IFERROR(AVERAGE(_xlfn._xlws.FILTER($B$2:$B$6000,(IFERROR(VALUE(MID($A$2:$A$6000,4,2)),0)=MONTH(C651))*(IFERROR(VALUE(RIGHT($A$2:$A$6000,4)),0)=YEAR(C651)))),""))</f>
        <v/>
      </c>
      <c r="E651" s="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2" spans="1:5" x14ac:dyDescent="0.25">
      <c r="A652" s="65" t="s">
        <v>662</v>
      </c>
      <c r="B652" s="8">
        <v>153.1659037183</v>
      </c>
      <c r="C652" s="13"/>
      <c r="D652" s="3" t="str">
        <f t="array" ref="D652">IF(C652="","",IFERROR(AVERAGE(_xlfn._xlws.FILTER($B$2:$B$6000,(IFERROR(VALUE(MID($A$2:$A$6000,4,2)),0)=MONTH(C652))*(IFERROR(VALUE(RIGHT($A$2:$A$6000,4)),0)=YEAR(C652)))),""))</f>
        <v/>
      </c>
      <c r="E652" s="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3" spans="1:5" x14ac:dyDescent="0.25">
      <c r="A653" s="65" t="s">
        <v>663</v>
      </c>
      <c r="B653" s="8">
        <v>155.1835733536</v>
      </c>
      <c r="C653" s="13"/>
      <c r="D653" s="3" t="str">
        <f t="array" ref="D653">IF(C653="","",IFERROR(AVERAGE(_xlfn._xlws.FILTER($B$2:$B$6000,(IFERROR(VALUE(MID($A$2:$A$6000,4,2)),0)=MONTH(C653))*(IFERROR(VALUE(RIGHT($A$2:$A$6000,4)),0)=YEAR(C653)))),""))</f>
        <v/>
      </c>
      <c r="E653" s="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4" spans="1:5" x14ac:dyDescent="0.25">
      <c r="A654" s="65" t="s">
        <v>664</v>
      </c>
      <c r="B654" s="8">
        <v>158.05078809849999</v>
      </c>
      <c r="C654" s="13"/>
      <c r="D654" s="3" t="str">
        <f t="array" ref="D654">IF(C654="","",IFERROR(AVERAGE(_xlfn._xlws.FILTER($B$2:$B$6000,(IFERROR(VALUE(MID($A$2:$A$6000,4,2)),0)=MONTH(C654))*(IFERROR(VALUE(RIGHT($A$2:$A$6000,4)),0)=YEAR(C654)))),""))</f>
        <v/>
      </c>
      <c r="E654" s="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5" spans="1:5" x14ac:dyDescent="0.25">
      <c r="A655" s="65" t="s">
        <v>665</v>
      </c>
      <c r="B655" s="8">
        <v>158.75874235649999</v>
      </c>
      <c r="C655" s="13"/>
      <c r="D655" s="3" t="str">
        <f t="array" ref="D655">IF(C655="","",IFERROR(AVERAGE(_xlfn._xlws.FILTER($B$2:$B$6000,(IFERROR(VALUE(MID($A$2:$A$6000,4,2)),0)=MONTH(C655))*(IFERROR(VALUE(RIGHT($A$2:$A$6000,4)),0)=YEAR(C655)))),""))</f>
        <v/>
      </c>
      <c r="E655" s="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6" spans="1:5" x14ac:dyDescent="0.25">
      <c r="A656" s="65" t="s">
        <v>666</v>
      </c>
      <c r="B656" s="8">
        <v>161.2719799724</v>
      </c>
      <c r="C656" s="13"/>
      <c r="D656" s="3" t="str">
        <f t="array" ref="D656">IF(C656="","",IFERROR(AVERAGE(_xlfn._xlws.FILTER($B$2:$B$6000,(IFERROR(VALUE(MID($A$2:$A$6000,4,2)),0)=MONTH(C656))*(IFERROR(VALUE(RIGHT($A$2:$A$6000,4)),0)=YEAR(C656)))),""))</f>
        <v/>
      </c>
      <c r="E656" s="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7" spans="1:5" x14ac:dyDescent="0.25">
      <c r="A657" s="65" t="s">
        <v>667</v>
      </c>
      <c r="B657" s="8">
        <v>161.59062957890001</v>
      </c>
      <c r="C657" s="13"/>
      <c r="D657" s="3" t="str">
        <f t="array" ref="D657">IF(C657="","",IFERROR(AVERAGE(_xlfn._xlws.FILTER($B$2:$B$6000,(IFERROR(VALUE(MID($A$2:$A$6000,4,2)),0)=MONTH(C657))*(IFERROR(VALUE(RIGHT($A$2:$A$6000,4)),0)=YEAR(C657)))),""))</f>
        <v/>
      </c>
      <c r="E657" s="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8" spans="1:5" x14ac:dyDescent="0.25">
      <c r="A658" s="65" t="s">
        <v>668</v>
      </c>
      <c r="B658" s="8">
        <v>163.76528098630001</v>
      </c>
      <c r="C658" s="13"/>
      <c r="D658" s="3" t="str">
        <f t="array" ref="D658">IF(C658="","",IFERROR(AVERAGE(_xlfn._xlws.FILTER($B$2:$B$6000,(IFERROR(VALUE(MID($A$2:$A$6000,4,2)),0)=MONTH(C658))*(IFERROR(VALUE(RIGHT($A$2:$A$6000,4)),0)=YEAR(C658)))),""))</f>
        <v/>
      </c>
      <c r="E658" s="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9" spans="1:5" x14ac:dyDescent="0.25">
      <c r="A659" s="65" t="s">
        <v>669</v>
      </c>
      <c r="B659" s="8">
        <v>165.09813184890001</v>
      </c>
      <c r="C659" s="13"/>
      <c r="D659" s="3" t="str">
        <f t="array" ref="D659">IF(C659="","",IFERROR(AVERAGE(_xlfn._xlws.FILTER($B$2:$B$6000,(IFERROR(VALUE(MID($A$2:$A$6000,4,2)),0)=MONTH(C659))*(IFERROR(VALUE(RIGHT($A$2:$A$6000,4)),0)=YEAR(C659)))),""))</f>
        <v/>
      </c>
      <c r="E659" s="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0" spans="1:5" x14ac:dyDescent="0.25">
      <c r="A660" s="65" t="s">
        <v>670</v>
      </c>
      <c r="B660" s="8">
        <v>166.9220330293</v>
      </c>
      <c r="C660" s="13"/>
      <c r="D660" s="3" t="str">
        <f t="array" ref="D660">IF(C660="","",IFERROR(AVERAGE(_xlfn._xlws.FILTER($B$2:$B$6000,(IFERROR(VALUE(MID($A$2:$A$6000,4,2)),0)=MONTH(C660))*(IFERROR(VALUE(RIGHT($A$2:$A$6000,4)),0)=YEAR(C660)))),""))</f>
        <v/>
      </c>
      <c r="E660" s="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1" spans="1:5" x14ac:dyDescent="0.25">
      <c r="A661" s="65" t="s">
        <v>671</v>
      </c>
      <c r="B661" s="8">
        <v>167.72875855140001</v>
      </c>
      <c r="C661" s="13"/>
      <c r="D661" s="3" t="str">
        <f t="array" ref="D661">IF(C661="","",IFERROR(AVERAGE(_xlfn._xlws.FILTER($B$2:$B$6000,(IFERROR(VALUE(MID($A$2:$A$6000,4,2)),0)=MONTH(C661))*(IFERROR(VALUE(RIGHT($A$2:$A$6000,4)),0)=YEAR(C661)))),""))</f>
        <v/>
      </c>
      <c r="E661" s="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2" spans="1:5" x14ac:dyDescent="0.25">
      <c r="A662" s="65" t="s">
        <v>672</v>
      </c>
      <c r="B662" s="8">
        <v>169.2369845275</v>
      </c>
      <c r="C662" s="13"/>
      <c r="D662" s="3" t="str">
        <f t="array" ref="D662">IF(C662="","",IFERROR(AVERAGE(_xlfn._xlws.FILTER($B$2:$B$6000,(IFERROR(VALUE(MID($A$2:$A$6000,4,2)),0)=MONTH(C662))*(IFERROR(VALUE(RIGHT($A$2:$A$6000,4)),0)=YEAR(C662)))),""))</f>
        <v/>
      </c>
      <c r="E662" s="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3" spans="1:5" x14ac:dyDescent="0.25">
      <c r="A663" s="65" t="s">
        <v>673</v>
      </c>
      <c r="B663" s="8">
        <v>169.97356000420001</v>
      </c>
      <c r="C663" s="13"/>
      <c r="D663" s="3" t="str">
        <f t="array" ref="D663">IF(C663="","",IFERROR(AVERAGE(_xlfn._xlws.FILTER($B$2:$B$6000,(IFERROR(VALUE(MID($A$2:$A$6000,4,2)),0)=MONTH(C663))*(IFERROR(VALUE(RIGHT($A$2:$A$6000,4)),0)=YEAR(C663)))),""))</f>
        <v/>
      </c>
      <c r="E663" s="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4" spans="1:5" x14ac:dyDescent="0.25">
      <c r="A664" s="65" t="s">
        <v>674</v>
      </c>
      <c r="B664" s="8">
        <v>169.3422095956</v>
      </c>
      <c r="C664" s="13"/>
      <c r="D664" s="3" t="str">
        <f t="array" ref="D664">IF(C664="","",IFERROR(AVERAGE(_xlfn._xlws.FILTER($B$2:$B$6000,(IFERROR(VALUE(MID($A$2:$A$6000,4,2)),0)=MONTH(C664))*(IFERROR(VALUE(RIGHT($A$2:$A$6000,4)),0)=YEAR(C664)))),""))</f>
        <v/>
      </c>
      <c r="E664" s="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5" spans="1:5" x14ac:dyDescent="0.25">
      <c r="A665" s="65" t="s">
        <v>675</v>
      </c>
      <c r="B665" s="8">
        <v>168.32503393729999</v>
      </c>
      <c r="C665" s="13"/>
      <c r="D665" s="3" t="str">
        <f t="array" ref="D665">IF(C665="","",IFERROR(AVERAGE(_xlfn._xlws.FILTER($B$2:$B$6000,(IFERROR(VALUE(MID($A$2:$A$6000,4,2)),0)=MONTH(C665))*(IFERROR(VALUE(RIGHT($A$2:$A$6000,4)),0)=YEAR(C665)))),""))</f>
        <v/>
      </c>
      <c r="E665" s="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6" spans="1:5" x14ac:dyDescent="0.25">
      <c r="A666" s="65" t="s">
        <v>676</v>
      </c>
      <c r="B666" s="8">
        <v>167.72875855140001</v>
      </c>
      <c r="C666" s="13"/>
      <c r="D666" s="3" t="str">
        <f t="array" ref="D666">IF(C666="","",IFERROR(AVERAGE(_xlfn._xlws.FILTER($B$2:$B$6000,(IFERROR(VALUE(MID($A$2:$A$6000,4,2)),0)=MONTH(C666))*(IFERROR(VALUE(RIGHT($A$2:$A$6000,4)),0)=YEAR(C666)))),""))</f>
        <v/>
      </c>
      <c r="E666" s="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7" spans="1:5" x14ac:dyDescent="0.25">
      <c r="A667" s="65" t="s">
        <v>677</v>
      </c>
      <c r="B667" s="8">
        <v>166.8168079612</v>
      </c>
      <c r="C667" s="13"/>
      <c r="D667" s="3" t="str">
        <f t="array" ref="D667">IF(C667="","",IFERROR(AVERAGE(_xlfn._xlws.FILTER($B$2:$B$6000,(IFERROR(VALUE(MID($A$2:$A$6000,4,2)),0)=MONTH(C667))*(IFERROR(VALUE(RIGHT($A$2:$A$6000,4)),0)=YEAR(C667)))),""))</f>
        <v/>
      </c>
      <c r="E667" s="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8" spans="1:5" x14ac:dyDescent="0.25">
      <c r="A668" s="65" t="s">
        <v>678</v>
      </c>
      <c r="B668" s="8">
        <v>167.20263321089999</v>
      </c>
      <c r="C668" s="13"/>
      <c r="D668" s="3" t="str">
        <f t="array" ref="D668">IF(C668="","",IFERROR(AVERAGE(_xlfn._xlws.FILTER($B$2:$B$6000,(IFERROR(VALUE(MID($A$2:$A$6000,4,2)),0)=MONTH(C668))*(IFERROR(VALUE(RIGHT($A$2:$A$6000,4)),0)=YEAR(C668)))),""))</f>
        <v/>
      </c>
      <c r="E668" s="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9" spans="1:5" x14ac:dyDescent="0.25">
      <c r="A669" s="65" t="s">
        <v>679</v>
      </c>
      <c r="B669" s="8">
        <v>166.15038252990001</v>
      </c>
      <c r="C669" s="13"/>
      <c r="D669" s="3" t="str">
        <f t="array" ref="D669">IF(C669="","",IFERROR(AVERAGE(_xlfn._xlws.FILTER($B$2:$B$6000,(IFERROR(VALUE(MID($A$2:$A$6000,4,2)),0)=MONTH(C669))*(IFERROR(VALUE(RIGHT($A$2:$A$6000,4)),0)=YEAR(C669)))),""))</f>
        <v/>
      </c>
      <c r="E669" s="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0" spans="1:5" x14ac:dyDescent="0.25">
      <c r="A670" s="65" t="s">
        <v>680</v>
      </c>
      <c r="B670" s="8">
        <v>166.606357825</v>
      </c>
      <c r="C670" s="13"/>
      <c r="D670" s="3" t="str">
        <f t="array" ref="D670">IF(C670="","",IFERROR(AVERAGE(_xlfn._xlws.FILTER($B$2:$B$6000,(IFERROR(VALUE(MID($A$2:$A$6000,4,2)),0)=MONTH(C670))*(IFERROR(VALUE(RIGHT($A$2:$A$6000,4)),0)=YEAR(C670)))),""))</f>
        <v/>
      </c>
      <c r="E670" s="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1" spans="1:5" x14ac:dyDescent="0.25">
      <c r="A671" s="65" t="s">
        <v>681</v>
      </c>
      <c r="B671" s="8">
        <v>167.06233312009999</v>
      </c>
      <c r="C671" s="13"/>
      <c r="D671" s="3" t="str">
        <f t="array" ref="D671">IF(C671="","",IFERROR(AVERAGE(_xlfn._xlws.FILTER($B$2:$B$6000,(IFERROR(VALUE(MID($A$2:$A$6000,4,2)),0)=MONTH(C671))*(IFERROR(VALUE(RIGHT($A$2:$A$6000,4)),0)=YEAR(C671)))),""))</f>
        <v/>
      </c>
      <c r="E671" s="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2" spans="1:5" x14ac:dyDescent="0.25">
      <c r="A672" s="65" t="s">
        <v>682</v>
      </c>
      <c r="B672" s="8">
        <v>168.39518398269999</v>
      </c>
      <c r="C672" s="13"/>
      <c r="D672" s="3" t="str">
        <f t="array" ref="D672">IF(C672="","",IFERROR(AVERAGE(_xlfn._xlws.FILTER($B$2:$B$6000,(IFERROR(VALUE(MID($A$2:$A$6000,4,2)),0)=MONTH(C672))*(IFERROR(VALUE(RIGHT($A$2:$A$6000,4)),0)=YEAR(C672)))),""))</f>
        <v/>
      </c>
      <c r="E672" s="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3" spans="1:5" x14ac:dyDescent="0.25">
      <c r="A673" s="65" t="s">
        <v>683</v>
      </c>
      <c r="B673" s="8">
        <v>168.92130932320001</v>
      </c>
      <c r="C673" s="13"/>
      <c r="D673" s="3" t="str">
        <f t="array" ref="D673">IF(C673="","",IFERROR(AVERAGE(_xlfn._xlws.FILTER($B$2:$B$6000,(IFERROR(VALUE(MID($A$2:$A$6000,4,2)),0)=MONTH(C673))*(IFERROR(VALUE(RIGHT($A$2:$A$6000,4)),0)=YEAR(C673)))),""))</f>
        <v/>
      </c>
      <c r="E673" s="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4" spans="1:5" x14ac:dyDescent="0.25">
      <c r="A674" s="65" t="s">
        <v>684</v>
      </c>
      <c r="B674" s="8">
        <v>168.60563411890001</v>
      </c>
      <c r="C674" s="13"/>
      <c r="D674" s="3" t="str">
        <f t="array" ref="D674">IF(C674="","",IFERROR(AVERAGE(_xlfn._xlws.FILTER($B$2:$B$6000,(IFERROR(VALUE(MID($A$2:$A$6000,4,2)),0)=MONTH(C674))*(IFERROR(VALUE(RIGHT($A$2:$A$6000,4)),0)=YEAR(C674)))),""))</f>
        <v/>
      </c>
      <c r="E674" s="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5" spans="1:5" x14ac:dyDescent="0.25">
      <c r="A675" s="65" t="s">
        <v>685</v>
      </c>
      <c r="B675" s="8">
        <v>169.061609414</v>
      </c>
      <c r="C675" s="13"/>
      <c r="D675" s="3" t="str">
        <f t="array" ref="D675">IF(C675="","",IFERROR(AVERAGE(_xlfn._xlws.FILTER($B$2:$B$6000,(IFERROR(VALUE(MID($A$2:$A$6000,4,2)),0)=MONTH(C675))*(IFERROR(VALUE(RIGHT($A$2:$A$6000,4)),0)=YEAR(C675)))),""))</f>
        <v/>
      </c>
      <c r="E675" s="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6" spans="1:5" x14ac:dyDescent="0.25">
      <c r="A676" s="65" t="s">
        <v>686</v>
      </c>
      <c r="B676" s="8">
        <v>169.0966844367</v>
      </c>
      <c r="C676" s="13"/>
      <c r="D676" s="3" t="str">
        <f t="array" ref="D676">IF(C676="","",IFERROR(AVERAGE(_xlfn._xlws.FILTER($B$2:$B$6000,(IFERROR(VALUE(MID($A$2:$A$6000,4,2)),0)=MONTH(C676))*(IFERROR(VALUE(RIGHT($A$2:$A$6000,4)),0)=YEAR(C676)))),""))</f>
        <v/>
      </c>
      <c r="E676" s="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7" spans="1:5" x14ac:dyDescent="0.25">
      <c r="A677" s="65" t="s">
        <v>687</v>
      </c>
      <c r="B677" s="8">
        <v>170.04371004960001</v>
      </c>
      <c r="C677" s="13"/>
      <c r="D677" s="3" t="str">
        <f t="array" ref="D677">IF(C677="","",IFERROR(AVERAGE(_xlfn._xlws.FILTER($B$2:$B$6000,(IFERROR(VALUE(MID($A$2:$A$6000,4,2)),0)=MONTH(C677))*(IFERROR(VALUE(RIGHT($A$2:$A$6000,4)),0)=YEAR(C677)))),""))</f>
        <v/>
      </c>
      <c r="E677" s="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8" spans="1:5" x14ac:dyDescent="0.25">
      <c r="A678" s="65" t="s">
        <v>688</v>
      </c>
      <c r="B678" s="8">
        <v>171.16611077600001</v>
      </c>
      <c r="C678" s="13"/>
      <c r="D678" s="3" t="str">
        <f t="array" ref="D678">IF(C678="","",IFERROR(AVERAGE(_xlfn._xlws.FILTER($B$2:$B$6000,(IFERROR(VALUE(MID($A$2:$A$6000,4,2)),0)=MONTH(C678))*(IFERROR(VALUE(RIGHT($A$2:$A$6000,4)),0)=YEAR(C678)))),""))</f>
        <v/>
      </c>
      <c r="E678" s="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9" spans="1:5" x14ac:dyDescent="0.25">
      <c r="A679" s="65" t="s">
        <v>689</v>
      </c>
      <c r="B679" s="8">
        <v>172.23621311159999</v>
      </c>
      <c r="C679" s="13"/>
      <c r="D679" s="3" t="str">
        <f t="array" ref="D679">IF(C679="","",IFERROR(AVERAGE(_xlfn._xlws.FILTER($B$2:$B$6000,(IFERROR(VALUE(MID($A$2:$A$6000,4,2)),0)=MONTH(C679))*(IFERROR(VALUE(RIGHT($A$2:$A$6000,4)),0)=YEAR(C679)))),""))</f>
        <v/>
      </c>
      <c r="E679" s="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0" spans="1:5" x14ac:dyDescent="0.25">
      <c r="A680" s="65" t="s">
        <v>690</v>
      </c>
      <c r="B680" s="8">
        <v>174.0950034384</v>
      </c>
      <c r="C680" s="13"/>
      <c r="D680" s="3" t="str">
        <f t="array" ref="D680">IF(C680="","",IFERROR(AVERAGE(_xlfn._xlws.FILTER($B$2:$B$6000,(IFERROR(VALUE(MID($A$2:$A$6000,4,2)),0)=MONTH(C680))*(IFERROR(VALUE(RIGHT($A$2:$A$6000,4)),0)=YEAR(C680)))),""))</f>
        <v/>
      </c>
      <c r="E680" s="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1" spans="1:5" x14ac:dyDescent="0.25">
      <c r="A681" s="65" t="s">
        <v>691</v>
      </c>
      <c r="B681" s="8">
        <v>175.14714890639999</v>
      </c>
      <c r="C681" s="13"/>
      <c r="D681" s="3" t="str">
        <f t="array" ref="D681">IF(C681="","",IFERROR(AVERAGE(_xlfn._xlws.FILTER($B$2:$B$6000,(IFERROR(VALUE(MID($A$2:$A$6000,4,2)),0)=MONTH(C681))*(IFERROR(VALUE(RIGHT($A$2:$A$6000,4)),0)=YEAR(C681)))),""))</f>
        <v/>
      </c>
      <c r="E681" s="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2" spans="1:5" x14ac:dyDescent="0.25">
      <c r="A682" s="65" t="s">
        <v>692</v>
      </c>
      <c r="B682" s="8">
        <v>177.49694045160001</v>
      </c>
      <c r="C682" s="13"/>
      <c r="D682" s="3" t="str">
        <f t="array" ref="D682">IF(C682="","",IFERROR(AVERAGE(_xlfn._xlws.FILTER($B$2:$B$6000,(IFERROR(VALUE(MID($A$2:$A$6000,4,2)),0)=MONTH(C682))*(IFERROR(VALUE(RIGHT($A$2:$A$6000,4)),0)=YEAR(C682)))),""))</f>
        <v/>
      </c>
      <c r="E682" s="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3" spans="1:5" x14ac:dyDescent="0.25">
      <c r="A683" s="65" t="s">
        <v>693</v>
      </c>
      <c r="B683" s="8">
        <v>178.23344227920001</v>
      </c>
      <c r="C683" s="13"/>
      <c r="D683" s="3" t="str">
        <f t="array" ref="D683">IF(C683="","",IFERROR(AVERAGE(_xlfn._xlws.FILTER($B$2:$B$6000,(IFERROR(VALUE(MID($A$2:$A$6000,4,2)),0)=MONTH(C683))*(IFERROR(VALUE(RIGHT($A$2:$A$6000,4)),0)=YEAR(C683)))),""))</f>
        <v/>
      </c>
      <c r="E683" s="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4" spans="1:5" x14ac:dyDescent="0.25">
      <c r="A684" s="65" t="s">
        <v>694</v>
      </c>
      <c r="B684" s="8">
        <v>178.6543004664</v>
      </c>
      <c r="C684" s="13"/>
      <c r="D684" s="3" t="str">
        <f t="array" ref="D684">IF(C684="","",IFERROR(AVERAGE(_xlfn._xlws.FILTER($B$2:$B$6000,(IFERROR(VALUE(MID($A$2:$A$6000,4,2)),0)=MONTH(C684))*(IFERROR(VALUE(RIGHT($A$2:$A$6000,4)),0)=YEAR(C684)))),""))</f>
        <v/>
      </c>
      <c r="E684" s="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5" spans="1:5" x14ac:dyDescent="0.25">
      <c r="A685" s="65" t="s">
        <v>695</v>
      </c>
      <c r="B685" s="8">
        <v>179.42587380960001</v>
      </c>
      <c r="C685" s="13"/>
      <c r="D685" s="3" t="str">
        <f t="array" ref="D685">IF(C685="","",IFERROR(AVERAGE(_xlfn._xlws.FILTER($B$2:$B$6000,(IFERROR(VALUE(MID($A$2:$A$6000,4,2)),0)=MONTH(C685))*(IFERROR(VALUE(RIGHT($A$2:$A$6000,4)),0)=YEAR(C685)))),""))</f>
        <v/>
      </c>
      <c r="E685" s="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6" spans="1:5" x14ac:dyDescent="0.25">
      <c r="A686" s="65" t="s">
        <v>696</v>
      </c>
      <c r="B686" s="8">
        <v>179.91687502799999</v>
      </c>
      <c r="C686" s="13"/>
      <c r="D686" s="3" t="str">
        <f t="array" ref="D686">IF(C686="","",IFERROR(AVERAGE(_xlfn._xlws.FILTER($B$2:$B$6000,(IFERROR(VALUE(MID($A$2:$A$6000,4,2)),0)=MONTH(C686))*(IFERROR(VALUE(RIGHT($A$2:$A$6000,4)),0)=YEAR(C686)))),""))</f>
        <v/>
      </c>
      <c r="E686" s="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7" spans="1:5" x14ac:dyDescent="0.25">
      <c r="A687" s="65" t="s">
        <v>697</v>
      </c>
      <c r="B687" s="8">
        <v>180.75859140239999</v>
      </c>
      <c r="C687" s="13"/>
      <c r="D687" s="3" t="str">
        <f t="array" ref="D687">IF(C687="","",IFERROR(AVERAGE(_xlfn._xlws.FILTER($B$2:$B$6000,(IFERROR(VALUE(MID($A$2:$A$6000,4,2)),0)=MONTH(C687))*(IFERROR(VALUE(RIGHT($A$2:$A$6000,4)),0)=YEAR(C687)))),""))</f>
        <v/>
      </c>
      <c r="E687" s="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8" spans="1:5" x14ac:dyDescent="0.25">
      <c r="A688" s="65" t="s">
        <v>698</v>
      </c>
      <c r="B688" s="8">
        <v>181.3548071676</v>
      </c>
      <c r="C688" s="13"/>
      <c r="D688" s="3" t="str">
        <f t="array" ref="D688">IF(C688="","",IFERROR(AVERAGE(_xlfn._xlws.FILTER($B$2:$B$6000,(IFERROR(VALUE(MID($A$2:$A$6000,4,2)),0)=MONTH(C688))*(IFERROR(VALUE(RIGHT($A$2:$A$6000,4)),0)=YEAR(C688)))),""))</f>
        <v/>
      </c>
      <c r="E688" s="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9" spans="1:5" x14ac:dyDescent="0.25">
      <c r="A689" s="65" t="s">
        <v>699</v>
      </c>
      <c r="B689" s="8">
        <v>181.9860944484</v>
      </c>
      <c r="C689" s="13"/>
      <c r="D689" s="3" t="str">
        <f t="array" ref="D689">IF(C689="","",IFERROR(AVERAGE(_xlfn._xlws.FILTER($B$2:$B$6000,(IFERROR(VALUE(MID($A$2:$A$6000,4,2)),0)=MONTH(C689))*(IFERROR(VALUE(RIGHT($A$2:$A$6000,4)),0)=YEAR(C689)))),""))</f>
        <v/>
      </c>
      <c r="E689" s="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0" spans="1:5" x14ac:dyDescent="0.25">
      <c r="A690" s="65" t="s">
        <v>700</v>
      </c>
      <c r="B690" s="8">
        <v>183.10838294760001</v>
      </c>
      <c r="C690" s="13"/>
      <c r="D690" s="3" t="str">
        <f t="array" ref="D690">IF(C690="","",IFERROR(AVERAGE(_xlfn._xlws.FILTER($B$2:$B$6000,(IFERROR(VALUE(MID($A$2:$A$6000,4,2)),0)=MONTH(C690))*(IFERROR(VALUE(RIGHT($A$2:$A$6000,4)),0)=YEAR(C690)))),""))</f>
        <v/>
      </c>
      <c r="E690" s="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1" spans="1:5" x14ac:dyDescent="0.25">
      <c r="A691" s="65" t="s">
        <v>701</v>
      </c>
      <c r="B691" s="8">
        <v>183.7396702284</v>
      </c>
      <c r="C691" s="13"/>
      <c r="D691" s="3" t="str">
        <f t="array" ref="D691">IF(C691="","",IFERROR(AVERAGE(_xlfn._xlws.FILTER($B$2:$B$6000,(IFERROR(VALUE(MID($A$2:$A$6000,4,2)),0)=MONTH(C691))*(IFERROR(VALUE(RIGHT($A$2:$A$6000,4)),0)=YEAR(C691)))),""))</f>
        <v/>
      </c>
      <c r="E691" s="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2" spans="1:5" x14ac:dyDescent="0.25">
      <c r="A692" s="65" t="s">
        <v>702</v>
      </c>
      <c r="B692" s="8">
        <v>184.79181569639999</v>
      </c>
      <c r="C692" s="13"/>
      <c r="D692" s="3" t="str">
        <f t="array" ref="D692">IF(C692="","",IFERROR(AVERAGE(_xlfn._xlws.FILTER($B$2:$B$6000,(IFERROR(VALUE(MID($A$2:$A$6000,4,2)),0)=MONTH(C692))*(IFERROR(VALUE(RIGHT($A$2:$A$6000,4)),0)=YEAR(C692)))),""))</f>
        <v/>
      </c>
      <c r="E692" s="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3" spans="1:5" x14ac:dyDescent="0.25">
      <c r="A693" s="65" t="s">
        <v>703</v>
      </c>
      <c r="B693" s="8">
        <v>185.7738181332</v>
      </c>
      <c r="C693" s="13"/>
      <c r="D693" s="3" t="str">
        <f t="array" ref="D693">IF(C693="","",IFERROR(AVERAGE(_xlfn._xlws.FILTER($B$2:$B$6000,(IFERROR(VALUE(MID($A$2:$A$6000,4,2)),0)=MONTH(C693))*(IFERROR(VALUE(RIGHT($A$2:$A$6000,4)),0)=YEAR(C693)))),""))</f>
        <v/>
      </c>
      <c r="E693" s="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4" spans="1:5" x14ac:dyDescent="0.25">
      <c r="A694" s="65" t="s">
        <v>704</v>
      </c>
      <c r="B694" s="8">
        <v>186.26481935160001</v>
      </c>
      <c r="C694" s="13"/>
      <c r="D694" s="3" t="str">
        <f t="array" ref="D694">IF(C694="","",IFERROR(AVERAGE(_xlfn._xlws.FILTER($B$2:$B$6000,(IFERROR(VALUE(MID($A$2:$A$6000,4,2)),0)=MONTH(C694))*(IFERROR(VALUE(RIGHT($A$2:$A$6000,4)),0)=YEAR(C694)))),""))</f>
        <v/>
      </c>
      <c r="E694" s="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5" spans="1:5" x14ac:dyDescent="0.25">
      <c r="A695" s="65" t="s">
        <v>705</v>
      </c>
      <c r="B695" s="8">
        <v>185.9141041956</v>
      </c>
      <c r="C695" s="13"/>
      <c r="D695" s="3" t="str">
        <f t="array" ref="D695">IF(C695="","",IFERROR(AVERAGE(_xlfn._xlws.FILTER($B$2:$B$6000,(IFERROR(VALUE(MID($A$2:$A$6000,4,2)),0)=MONTH(C695))*(IFERROR(VALUE(RIGHT($A$2:$A$6000,4)),0)=YEAR(C695)))),""))</f>
        <v/>
      </c>
      <c r="E695" s="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6" spans="1:5" x14ac:dyDescent="0.25">
      <c r="A696" s="65" t="s">
        <v>706</v>
      </c>
      <c r="B696" s="8">
        <v>185.1425308524</v>
      </c>
      <c r="C696" s="13"/>
      <c r="D696" s="3" t="str">
        <f t="array" ref="D696">IF(C696="","",IFERROR(AVERAGE(_xlfn._xlws.FILTER($B$2:$B$6000,(IFERROR(VALUE(MID($A$2:$A$6000,4,2)),0)=MONTH(C696))*(IFERROR(VALUE(RIGHT($A$2:$A$6000,4)),0)=YEAR(C696)))),""))</f>
        <v/>
      </c>
      <c r="E696" s="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7" spans="1:5" x14ac:dyDescent="0.25">
      <c r="A697" s="65" t="s">
        <v>707</v>
      </c>
      <c r="B697" s="8">
        <v>186.51845399600001</v>
      </c>
      <c r="C697" s="13"/>
      <c r="D697" s="3" t="str">
        <f t="array" ref="D697">IF(C697="","",IFERROR(AVERAGE(_xlfn._xlws.FILTER($B$2:$B$6000,(IFERROR(VALUE(MID($A$2:$A$6000,4,2)),0)=MONTH(C697))*(IFERROR(VALUE(RIGHT($A$2:$A$6000,4)),0)=YEAR(C697)))),""))</f>
        <v/>
      </c>
      <c r="E697" s="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8" spans="1:5" x14ac:dyDescent="0.25">
      <c r="A698" s="65" t="s">
        <v>708</v>
      </c>
      <c r="B698" s="8">
        <v>187.99485336800001</v>
      </c>
      <c r="C698" s="13"/>
      <c r="D698" s="3" t="str">
        <f t="array" ref="D698">IF(C698="","",IFERROR(AVERAGE(_xlfn._xlws.FILTER($B$2:$B$6000,(IFERROR(VALUE(MID($A$2:$A$6000,4,2)),0)=MONTH(C698))*(IFERROR(VALUE(RIGHT($A$2:$A$6000,4)),0)=YEAR(C698)))),""))</f>
        <v/>
      </c>
      <c r="E698" s="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9" spans="1:5" x14ac:dyDescent="0.25">
      <c r="A699" s="65" t="s">
        <v>709</v>
      </c>
      <c r="B699" s="8">
        <v>188.59244358999999</v>
      </c>
      <c r="C699" s="13"/>
      <c r="D699" s="3" t="str">
        <f t="array" ref="D699">IF(C699="","",IFERROR(AVERAGE(_xlfn._xlws.FILTER($B$2:$B$6000,(IFERROR(VALUE(MID($A$2:$A$6000,4,2)),0)=MONTH(C699))*(IFERROR(VALUE(RIGHT($A$2:$A$6000,4)),0)=YEAR(C699)))),""))</f>
        <v/>
      </c>
      <c r="E699" s="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0" spans="1:5" x14ac:dyDescent="0.25">
      <c r="A700" s="65" t="s">
        <v>710</v>
      </c>
      <c r="B700" s="8">
        <v>188.486986492</v>
      </c>
      <c r="C700" s="13"/>
      <c r="D700" s="3" t="str">
        <f t="array" ref="D700">IF(C700="","",IFERROR(AVERAGE(_xlfn._xlws.FILTER($B$2:$B$6000,(IFERROR(VALUE(MID($A$2:$A$6000,4,2)),0)=MONTH(C700))*(IFERROR(VALUE(RIGHT($A$2:$A$6000,4)),0)=YEAR(C700)))),""))</f>
        <v/>
      </c>
      <c r="E700" s="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1" spans="1:5" x14ac:dyDescent="0.25">
      <c r="A701" s="65" t="s">
        <v>711</v>
      </c>
      <c r="B701" s="8">
        <v>188.38152939400001</v>
      </c>
      <c r="C701" s="13"/>
      <c r="D701" s="3" t="str">
        <f t="array" ref="D701">IF(C701="","",IFERROR(AVERAGE(_xlfn._xlws.FILTER($B$2:$B$6000,(IFERROR(VALUE(MID($A$2:$A$6000,4,2)),0)=MONTH(C701))*(IFERROR(VALUE(RIGHT($A$2:$A$6000,4)),0)=YEAR(C701)))),""))</f>
        <v/>
      </c>
      <c r="E701" s="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2" spans="1:5" x14ac:dyDescent="0.25">
      <c r="A702" s="65" t="s">
        <v>712</v>
      </c>
      <c r="B702" s="8">
        <v>188.100310466</v>
      </c>
      <c r="C702" s="13"/>
      <c r="D702" s="3" t="str">
        <f t="array" ref="D702">IF(C702="","",IFERROR(AVERAGE(_xlfn._xlws.FILTER($B$2:$B$6000,(IFERROR(VALUE(MID($A$2:$A$6000,4,2)),0)=MONTH(C702))*(IFERROR(VALUE(RIGHT($A$2:$A$6000,4)),0)=YEAR(C702)))),""))</f>
        <v/>
      </c>
      <c r="E702" s="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3" spans="1:5" x14ac:dyDescent="0.25">
      <c r="A703" s="65" t="s">
        <v>713</v>
      </c>
      <c r="B703" s="8">
        <v>186.51845399600001</v>
      </c>
      <c r="C703" s="13"/>
      <c r="D703" s="3" t="str">
        <f t="array" ref="D703">IF(C703="","",IFERROR(AVERAGE(_xlfn._xlws.FILTER($B$2:$B$6000,(IFERROR(VALUE(MID($A$2:$A$6000,4,2)),0)=MONTH(C703))*(IFERROR(VALUE(RIGHT($A$2:$A$6000,4)),0)=YEAR(C703)))),""))</f>
        <v/>
      </c>
      <c r="E703" s="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4" spans="1:5" x14ac:dyDescent="0.25">
      <c r="A704" s="65" t="s">
        <v>714</v>
      </c>
      <c r="B704" s="8">
        <v>185.46388301600001</v>
      </c>
      <c r="C704" s="13"/>
      <c r="D704" s="3" t="str">
        <f t="array" ref="D704">IF(C704="","",IFERROR(AVERAGE(_xlfn._xlws.FILTER($B$2:$B$6000,(IFERROR(VALUE(MID($A$2:$A$6000,4,2)),0)=MONTH(C704))*(IFERROR(VALUE(RIGHT($A$2:$A$6000,4)),0)=YEAR(C704)))),""))</f>
        <v/>
      </c>
      <c r="E704" s="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5" spans="1:5" x14ac:dyDescent="0.25">
      <c r="A705" s="65" t="s">
        <v>715</v>
      </c>
      <c r="B705" s="8">
        <v>185.07720699000001</v>
      </c>
      <c r="C705" s="13"/>
      <c r="D705" s="3" t="str">
        <f t="array" ref="D705">IF(C705="","",IFERROR(AVERAGE(_xlfn._xlws.FILTER($B$2:$B$6000,(IFERROR(VALUE(MID($A$2:$A$6000,4,2)),0)=MONTH(C705))*(IFERROR(VALUE(RIGHT($A$2:$A$6000,4)),0)=YEAR(C705)))),""))</f>
        <v/>
      </c>
      <c r="E705" s="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6" spans="1:5" x14ac:dyDescent="0.25">
      <c r="A706" s="65" t="s">
        <v>716</v>
      </c>
      <c r="B706" s="8">
        <v>184.16324547400001</v>
      </c>
      <c r="C706" s="13"/>
      <c r="D706" s="3" t="str">
        <f t="array" ref="D706">IF(C706="","",IFERROR(AVERAGE(_xlfn._xlws.FILTER($B$2:$B$6000,(IFERROR(VALUE(MID($A$2:$A$6000,4,2)),0)=MONTH(C706))*(IFERROR(VALUE(RIGHT($A$2:$A$6000,4)),0)=YEAR(C706)))),""))</f>
        <v/>
      </c>
      <c r="E706" s="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7" spans="1:5" x14ac:dyDescent="0.25">
      <c r="A707" s="65" t="s">
        <v>717</v>
      </c>
      <c r="B707" s="8">
        <v>184.23355020599999</v>
      </c>
      <c r="C707" s="13"/>
      <c r="D707" s="3" t="str">
        <f t="array" ref="D707">IF(C707="","",IFERROR(AVERAGE(_xlfn._xlws.FILTER($B$2:$B$6000,(IFERROR(VALUE(MID($A$2:$A$6000,4,2)),0)=MONTH(C707))*(IFERROR(VALUE(RIGHT($A$2:$A$6000,4)),0)=YEAR(C707)))),""))</f>
        <v/>
      </c>
      <c r="E707" s="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8" spans="1:5" x14ac:dyDescent="0.25">
      <c r="A708" s="65" t="s">
        <v>718</v>
      </c>
      <c r="B708" s="8">
        <v>183.917178912</v>
      </c>
      <c r="C708" s="13"/>
      <c r="D708" s="3" t="str">
        <f t="array" ref="D708">IF(C708="","",IFERROR(AVERAGE(_xlfn._xlws.FILTER($B$2:$B$6000,(IFERROR(VALUE(MID($A$2:$A$6000,4,2)),0)=MONTH(C708))*(IFERROR(VALUE(RIGHT($A$2:$A$6000,4)),0)=YEAR(C708)))),""))</f>
        <v/>
      </c>
      <c r="E708" s="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9" spans="1:5" x14ac:dyDescent="0.25">
      <c r="A709" s="65" t="s">
        <v>719</v>
      </c>
      <c r="B709" s="8">
        <v>182.26501771</v>
      </c>
      <c r="C709" s="13"/>
      <c r="D709" s="3" t="str">
        <f t="array" ref="D709">IF(C709="","",IFERROR(AVERAGE(_xlfn._xlws.FILTER($B$2:$B$6000,(IFERROR(VALUE(MID($A$2:$A$6000,4,2)),0)=MONTH(C709))*(IFERROR(VALUE(RIGHT($A$2:$A$6000,4)),0)=YEAR(C709)))),""))</f>
        <v/>
      </c>
      <c r="E709" s="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0" spans="1:5" x14ac:dyDescent="0.25">
      <c r="A710" s="65" t="s">
        <v>720</v>
      </c>
      <c r="B710" s="8">
        <v>180.57770414199999</v>
      </c>
      <c r="C710" s="13"/>
      <c r="D710" s="3" t="str">
        <f t="array" ref="D710">IF(C710="","",IFERROR(AVERAGE(_xlfn._xlws.FILTER($B$2:$B$6000,(IFERROR(VALUE(MID($A$2:$A$6000,4,2)),0)=MONTH(C710))*(IFERROR(VALUE(RIGHT($A$2:$A$6000,4)),0)=YEAR(C710)))),""))</f>
        <v/>
      </c>
      <c r="E710" s="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1" spans="1:5" x14ac:dyDescent="0.25">
      <c r="A711" s="65" t="s">
        <v>721</v>
      </c>
      <c r="B711" s="8">
        <v>178.78493347599999</v>
      </c>
      <c r="C711" s="13"/>
      <c r="D711" s="3" t="str">
        <f t="array" ref="D711">IF(C711="","",IFERROR(AVERAGE(_xlfn._xlws.FILTER($B$2:$B$6000,(IFERROR(VALUE(MID($A$2:$A$6000,4,2)),0)=MONTH(C711))*(IFERROR(VALUE(RIGHT($A$2:$A$6000,4)),0)=YEAR(C711)))),""))</f>
        <v/>
      </c>
      <c r="E711" s="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2" spans="1:5" x14ac:dyDescent="0.25">
      <c r="A712" s="65" t="s">
        <v>722</v>
      </c>
      <c r="B712" s="8">
        <v>177.23822937200001</v>
      </c>
      <c r="C712" s="13"/>
      <c r="D712" s="3" t="str">
        <f t="array" ref="D712">IF(C712="","",IFERROR(AVERAGE(_xlfn._xlws.FILTER($B$2:$B$6000,(IFERROR(VALUE(MID($A$2:$A$6000,4,2)),0)=MONTH(C712))*(IFERROR(VALUE(RIGHT($A$2:$A$6000,4)),0)=YEAR(C712)))),""))</f>
        <v/>
      </c>
      <c r="E712" s="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3" spans="1:5" x14ac:dyDescent="0.25">
      <c r="A713" s="65" t="s">
        <v>723</v>
      </c>
      <c r="B713" s="8">
        <v>175.30484924199999</v>
      </c>
      <c r="C713" s="13"/>
      <c r="D713" s="3" t="str">
        <f t="array" ref="D713">IF(C713="","",IFERROR(AVERAGE(_xlfn._xlws.FILTER($B$2:$B$6000,(IFERROR(VALUE(MID($A$2:$A$6000,4,2)),0)=MONTH(C713))*(IFERROR(VALUE(RIGHT($A$2:$A$6000,4)),0)=YEAR(C713)))),""))</f>
        <v/>
      </c>
      <c r="E713" s="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4" spans="1:5" x14ac:dyDescent="0.25">
      <c r="A714" s="65" t="s">
        <v>724</v>
      </c>
      <c r="B714" s="8">
        <v>175.05878268000001</v>
      </c>
      <c r="C714" s="13"/>
      <c r="D714" s="3" t="str">
        <f t="array" ref="D714">IF(C714="","",IFERROR(AVERAGE(_xlfn._xlws.FILTER($B$2:$B$6000,(IFERROR(VALUE(MID($A$2:$A$6000,4,2)),0)=MONTH(C714))*(IFERROR(VALUE(RIGHT($A$2:$A$6000,4)),0)=YEAR(C714)))),""))</f>
        <v/>
      </c>
      <c r="E714" s="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5" spans="1:5" x14ac:dyDescent="0.25">
      <c r="A715" s="65" t="s">
        <v>725</v>
      </c>
      <c r="B715" s="8">
        <v>174.672106654</v>
      </c>
      <c r="C715" s="13"/>
      <c r="D715" s="3" t="str">
        <f t="array" ref="D715">IF(C715="","",IFERROR(AVERAGE(_xlfn._xlws.FILTER($B$2:$B$6000,(IFERROR(VALUE(MID($A$2:$A$6000,4,2)),0)=MONTH(C715))*(IFERROR(VALUE(RIGHT($A$2:$A$6000,4)),0)=YEAR(C715)))),""))</f>
        <v/>
      </c>
      <c r="E715" s="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6" spans="1:5" x14ac:dyDescent="0.25">
      <c r="A716" s="65" t="s">
        <v>726</v>
      </c>
      <c r="B716" s="8">
        <v>174.988477948</v>
      </c>
      <c r="C716" s="13"/>
      <c r="D716" s="3" t="str">
        <f t="array" ref="D716">IF(C716="","",IFERROR(AVERAGE(_xlfn._xlws.FILTER($B$2:$B$6000,(IFERROR(VALUE(MID($A$2:$A$6000,4,2)),0)=MONTH(C716))*(IFERROR(VALUE(RIGHT($A$2:$A$6000,4)),0)=YEAR(C716)))),""))</f>
        <v/>
      </c>
      <c r="E716" s="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7" spans="1:5" x14ac:dyDescent="0.25">
      <c r="A717" s="65" t="s">
        <v>727</v>
      </c>
      <c r="B717" s="8">
        <v>174.461192458</v>
      </c>
      <c r="C717" s="13"/>
      <c r="D717" s="3" t="str">
        <f t="array" ref="D717">IF(C717="","",IFERROR(AVERAGE(_xlfn._xlws.FILTER($B$2:$B$6000,(IFERROR(VALUE(MID($A$2:$A$6000,4,2)),0)=MONTH(C717))*(IFERROR(VALUE(RIGHT($A$2:$A$6000,4)),0)=YEAR(C717)))),""))</f>
        <v/>
      </c>
      <c r="E717" s="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8" spans="1:5" x14ac:dyDescent="0.25">
      <c r="A718" s="65" t="s">
        <v>728</v>
      </c>
      <c r="B718" s="8">
        <v>175.199392144</v>
      </c>
      <c r="C718" s="13"/>
      <c r="D718" s="3" t="str">
        <f t="array" ref="D718">IF(C718="","",IFERROR(AVERAGE(_xlfn._xlws.FILTER($B$2:$B$6000,(IFERROR(VALUE(MID($A$2:$A$6000,4,2)),0)=MONTH(C718))*(IFERROR(VALUE(RIGHT($A$2:$A$6000,4)),0)=YEAR(C718)))),""))</f>
        <v/>
      </c>
      <c r="E718" s="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9" spans="1:5" x14ac:dyDescent="0.25">
      <c r="A719" s="65" t="s">
        <v>729</v>
      </c>
      <c r="B719" s="8">
        <v>175.58606817</v>
      </c>
      <c r="C719" s="13"/>
      <c r="D719" s="3" t="str">
        <f t="array" ref="D719">IF(C719="","",IFERROR(AVERAGE(_xlfn._xlws.FILTER($B$2:$B$6000,(IFERROR(VALUE(MID($A$2:$A$6000,4,2)),0)=MONTH(C719))*(IFERROR(VALUE(RIGHT($A$2:$A$6000,4)),0)=YEAR(C719)))),""))</f>
        <v/>
      </c>
      <c r="E719" s="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20" spans="1:5" x14ac:dyDescent="0.25">
      <c r="A720" s="65" t="s">
        <v>730</v>
      </c>
      <c r="B720" s="8">
        <v>176.78554802880001</v>
      </c>
      <c r="C720" s="13"/>
      <c r="D720" s="3" t="str">
        <f t="array" ref="D720">IF(C720="","",IFERROR(AVERAGE(_xlfn._xlws.FILTER($B$2:$B$6000,(IFERROR(VALUE(MID($A$2:$A$6000,4,2)),0)=MONTH(C720))*(IFERROR(VALUE(RIGHT($A$2:$A$6000,4)),0)=YEAR(C720)))),""))</f>
        <v/>
      </c>
      <c r="E720" s="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1" spans="1:5" x14ac:dyDescent="0.25">
      <c r="A721" s="65" t="s">
        <v>731</v>
      </c>
      <c r="B721" s="8">
        <v>177.31505745780001</v>
      </c>
      <c r="C721" s="13"/>
      <c r="D721" s="3" t="str">
        <f t="array" ref="D721">IF(C721="","",IFERROR(AVERAGE(_xlfn._xlws.FILTER($B$2:$B$6000,(IFERROR(VALUE(MID($A$2:$A$6000,4,2)),0)=MONTH(C721))*(IFERROR(VALUE(RIGHT($A$2:$A$6000,4)),0)=YEAR(C721)))),""))</f>
        <v/>
      </c>
      <c r="E721" s="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2" spans="1:5" x14ac:dyDescent="0.25">
      <c r="A722" s="65" t="s">
        <v>732</v>
      </c>
      <c r="B722" s="8">
        <v>178.091671287</v>
      </c>
      <c r="C722" s="13"/>
      <c r="D722" s="3" t="str">
        <f t="array" ref="D722">IF(C722="","",IFERROR(AVERAGE(_xlfn._xlws.FILTER($B$2:$B$6000,(IFERROR(VALUE(MID($A$2:$A$6000,4,2)),0)=MONTH(C722))*(IFERROR(VALUE(RIGHT($A$2:$A$6000,4)),0)=YEAR(C722)))),""))</f>
        <v/>
      </c>
      <c r="E722" s="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3" spans="1:5" x14ac:dyDescent="0.25">
      <c r="A723" s="65" t="s">
        <v>733</v>
      </c>
      <c r="B723" s="8">
        <v>179.00948763060001</v>
      </c>
      <c r="C723" s="13"/>
      <c r="D723" s="3" t="str">
        <f t="array" ref="D723">IF(C723="","",IFERROR(AVERAGE(_xlfn._xlws.FILTER($B$2:$B$6000,(IFERROR(VALUE(MID($A$2:$A$6000,4,2)),0)=MONTH(C723))*(IFERROR(VALUE(RIGHT($A$2:$A$6000,4)),0)=YEAR(C723)))),""))</f>
        <v/>
      </c>
      <c r="E723" s="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4" spans="1:5" x14ac:dyDescent="0.25">
      <c r="A724" s="65" t="s">
        <v>734</v>
      </c>
      <c r="B724" s="8">
        <v>179.0447882592</v>
      </c>
      <c r="C724" s="13"/>
      <c r="D724" s="3" t="str">
        <f t="array" ref="D724">IF(C724="","",IFERROR(AVERAGE(_xlfn._xlws.FILTER($B$2:$B$6000,(IFERROR(VALUE(MID($A$2:$A$6000,4,2)),0)=MONTH(C724))*(IFERROR(VALUE(RIGHT($A$2:$A$6000,4)),0)=YEAR(C724)))),""))</f>
        <v/>
      </c>
      <c r="E724" s="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5" spans="1:5" x14ac:dyDescent="0.25">
      <c r="A725" s="65" t="s">
        <v>735</v>
      </c>
      <c r="B725" s="8">
        <v>179.50369643100001</v>
      </c>
      <c r="C725" s="13"/>
      <c r="D725" s="3" t="str">
        <f t="array" ref="D725">IF(C725="","",IFERROR(AVERAGE(_xlfn._xlws.FILTER($B$2:$B$6000,(IFERROR(VALUE(MID($A$2:$A$6000,4,2)),0)=MONTH(C725))*(IFERROR(VALUE(RIGHT($A$2:$A$6000,4)),0)=YEAR(C725)))),""))</f>
        <v/>
      </c>
      <c r="E725" s="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6" spans="1:5" x14ac:dyDescent="0.25">
      <c r="A726" s="65" t="s">
        <v>736</v>
      </c>
      <c r="B726" s="8">
        <v>180.31561088879999</v>
      </c>
      <c r="C726" s="13"/>
      <c r="D726" s="3" t="str">
        <f t="array" ref="D726">IF(C726="","",IFERROR(AVERAGE(_xlfn._xlws.FILTER($B$2:$B$6000,(IFERROR(VALUE(MID($A$2:$A$6000,4,2)),0)=MONTH(C726))*(IFERROR(VALUE(RIGHT($A$2:$A$6000,4)),0)=YEAR(C726)))),""))</f>
        <v/>
      </c>
      <c r="E726" s="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7" spans="1:5" x14ac:dyDescent="0.25">
      <c r="A727" s="65" t="s">
        <v>737</v>
      </c>
      <c r="B727" s="8">
        <v>179.7155002026</v>
      </c>
      <c r="C727" s="13"/>
      <c r="D727" s="3" t="str">
        <f t="array" ref="D727">IF(C727="","",IFERROR(AVERAGE(_xlfn._xlws.FILTER($B$2:$B$6000,(IFERROR(VALUE(MID($A$2:$A$6000,4,2)),0)=MONTH(C727))*(IFERROR(VALUE(RIGHT($A$2:$A$6000,4)),0)=YEAR(C727)))),""))</f>
        <v/>
      </c>
      <c r="E727" s="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8" spans="1:5" x14ac:dyDescent="0.25">
      <c r="A728" s="65" t="s">
        <v>738</v>
      </c>
      <c r="B728" s="8">
        <v>180.8098196892</v>
      </c>
      <c r="C728" s="13"/>
      <c r="D728" s="3" t="str">
        <f t="array" ref="D728">IF(C728="","",IFERROR(AVERAGE(_xlfn._xlws.FILTER($B$2:$B$6000,(IFERROR(VALUE(MID($A$2:$A$6000,4,2)),0)=MONTH(C728))*(IFERROR(VALUE(RIGHT($A$2:$A$6000,4)),0)=YEAR(C728)))),""))</f>
        <v/>
      </c>
      <c r="E728" s="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9" spans="1:5" x14ac:dyDescent="0.25">
      <c r="A729" s="65" t="s">
        <v>739</v>
      </c>
      <c r="B729" s="8">
        <v>180.7039178034</v>
      </c>
      <c r="C729" s="13"/>
      <c r="D729" s="3" t="str">
        <f t="array" ref="D729">IF(C729="","",IFERROR(AVERAGE(_xlfn._xlws.FILTER($B$2:$B$6000,(IFERROR(VALUE(MID($A$2:$A$6000,4,2)),0)=MONTH(C729))*(IFERROR(VALUE(RIGHT($A$2:$A$6000,4)),0)=YEAR(C729)))),""))</f>
        <v/>
      </c>
      <c r="E729" s="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0" spans="1:5" x14ac:dyDescent="0.25">
      <c r="A730" s="65" t="s">
        <v>740</v>
      </c>
      <c r="B730" s="8">
        <v>180.209709003</v>
      </c>
      <c r="C730" s="13"/>
      <c r="D730" s="3" t="str">
        <f t="array" ref="D730">IF(C730="","",IFERROR(AVERAGE(_xlfn._xlws.FILTER($B$2:$B$6000,(IFERROR(VALUE(MID($A$2:$A$6000,4,2)),0)=MONTH(C730))*(IFERROR(VALUE(RIGHT($A$2:$A$6000,4)),0)=YEAR(C730)))),""))</f>
        <v/>
      </c>
      <c r="E730" s="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1" spans="1:5" x14ac:dyDescent="0.25">
      <c r="A731" s="65" t="s">
        <v>741</v>
      </c>
      <c r="B731" s="8">
        <v>180.45681340319999</v>
      </c>
      <c r="C731" s="13"/>
      <c r="D731" s="3" t="str">
        <f t="array" ref="D731">IF(C731="","",IFERROR(AVERAGE(_xlfn._xlws.FILTER($B$2:$B$6000,(IFERROR(VALUE(MID($A$2:$A$6000,4,2)),0)=MONTH(C731))*(IFERROR(VALUE(RIGHT($A$2:$A$6000,4)),0)=YEAR(C731)))),""))</f>
        <v/>
      </c>
      <c r="E731" s="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2" spans="1:5" x14ac:dyDescent="0.25">
      <c r="A732" s="65" t="s">
        <v>742</v>
      </c>
      <c r="B732" s="8">
        <v>179.89200334559999</v>
      </c>
      <c r="C732" s="13"/>
      <c r="D732" s="3" t="str">
        <f t="array" ref="D732">IF(C732="","",IFERROR(AVERAGE(_xlfn._xlws.FILTER($B$2:$B$6000,(IFERROR(VALUE(MID($A$2:$A$6000,4,2)),0)=MONTH(C732))*(IFERROR(VALUE(RIGHT($A$2:$A$6000,4)),0)=YEAR(C732)))),""))</f>
        <v/>
      </c>
      <c r="E732" s="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3" spans="1:5" x14ac:dyDescent="0.25">
      <c r="A733" s="65" t="s">
        <v>743</v>
      </c>
      <c r="B733" s="8">
        <v>178.19757317279999</v>
      </c>
      <c r="C733" s="13"/>
      <c r="D733" s="3" t="str">
        <f t="array" ref="D733">IF(C733="","",IFERROR(AVERAGE(_xlfn._xlws.FILTER($B$2:$B$6000,(IFERROR(VALUE(MID($A$2:$A$6000,4,2)),0)=MONTH(C733))*(IFERROR(VALUE(RIGHT($A$2:$A$6000,4)),0)=YEAR(C733)))),""))</f>
        <v/>
      </c>
      <c r="E733" s="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4" spans="1:5" x14ac:dyDescent="0.25">
      <c r="A734" s="65" t="s">
        <v>744</v>
      </c>
      <c r="B734" s="8">
        <v>177.70336437239999</v>
      </c>
      <c r="C734" s="13"/>
      <c r="D734" s="3" t="str">
        <f t="array" ref="D734">IF(C734="","",IFERROR(AVERAGE(_xlfn._xlws.FILTER($B$2:$B$6000,(IFERROR(VALUE(MID($A$2:$A$6000,4,2)),0)=MONTH(C734))*(IFERROR(VALUE(RIGHT($A$2:$A$6000,4)),0)=YEAR(C734)))),""))</f>
        <v/>
      </c>
      <c r="E734" s="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5" spans="1:5" x14ac:dyDescent="0.25">
      <c r="A735" s="65" t="s">
        <v>745</v>
      </c>
      <c r="B735" s="8">
        <v>176.78554802880001</v>
      </c>
      <c r="C735" s="13"/>
      <c r="D735" s="3" t="str">
        <f t="array" ref="D735">IF(C735="","",IFERROR(AVERAGE(_xlfn._xlws.FILTER($B$2:$B$6000,(IFERROR(VALUE(MID($A$2:$A$6000,4,2)),0)=MONTH(C735))*(IFERROR(VALUE(RIGHT($A$2:$A$6000,4)),0)=YEAR(C735)))),""))</f>
        <v/>
      </c>
      <c r="E735" s="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6" spans="1:5" x14ac:dyDescent="0.25">
      <c r="A736" s="65" t="s">
        <v>746</v>
      </c>
      <c r="B736" s="8">
        <v>176.04423482819999</v>
      </c>
      <c r="C736" s="13"/>
      <c r="D736" s="3" t="str">
        <f t="array" ref="D736">IF(C736="","",IFERROR(AVERAGE(_xlfn._xlws.FILTER($B$2:$B$6000,(IFERROR(VALUE(MID($A$2:$A$6000,4,2)),0)=MONTH(C736))*(IFERROR(VALUE(RIGHT($A$2:$A$6000,4)),0)=YEAR(C736)))),""))</f>
        <v/>
      </c>
      <c r="E736" s="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7" spans="1:5" x14ac:dyDescent="0.25">
      <c r="A737" s="65" t="s">
        <v>747</v>
      </c>
      <c r="B737" s="8">
        <v>175.267620999</v>
      </c>
      <c r="C737" s="13"/>
      <c r="D737" s="3" t="str">
        <f t="array" ref="D737">IF(C737="","",IFERROR(AVERAGE(_xlfn._xlws.FILTER($B$2:$B$6000,(IFERROR(VALUE(MID($A$2:$A$6000,4,2)),0)=MONTH(C737))*(IFERROR(VALUE(RIGHT($A$2:$A$6000,4)),0)=YEAR(C737)))),""))</f>
        <v/>
      </c>
      <c r="E737" s="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8" spans="1:5" x14ac:dyDescent="0.25">
      <c r="A738" s="65" t="s">
        <v>748</v>
      </c>
      <c r="B738" s="8">
        <v>173.65461686579999</v>
      </c>
      <c r="C738" s="13"/>
      <c r="D738" s="3" t="str">
        <f t="array" ref="D738">IF(C738="","",IFERROR(AVERAGE(_xlfn._xlws.FILTER($B$2:$B$6000,(IFERROR(VALUE(MID($A$2:$A$6000,4,2)),0)=MONTH(C738))*(IFERROR(VALUE(RIGHT($A$2:$A$6000,4)),0)=YEAR(C738)))),""))</f>
        <v/>
      </c>
      <c r="E738" s="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39" spans="1:5" x14ac:dyDescent="0.25">
      <c r="A739" s="65" t="s">
        <v>749</v>
      </c>
      <c r="B739" s="8">
        <v>173.1974459425</v>
      </c>
      <c r="C739" s="13"/>
      <c r="D739" s="3" t="str">
        <f t="array" ref="D739">IF(C739="","",IFERROR(AVERAGE(_xlfn._xlws.FILTER($B$2:$B$6000,(IFERROR(VALUE(MID($A$2:$A$6000,4,2)),0)=MONTH(C739))*(IFERROR(VALUE(RIGHT($A$2:$A$6000,4)),0)=YEAR(C739)))),""))</f>
        <v/>
      </c>
      <c r="E739" s="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0" spans="1:5" x14ac:dyDescent="0.25">
      <c r="A740" s="65" t="s">
        <v>750</v>
      </c>
      <c r="B740" s="8">
        <v>173.44361490119999</v>
      </c>
      <c r="C740" s="13"/>
      <c r="D740" s="3" t="str">
        <f t="array" ref="D740">IF(C740="","",IFERROR(AVERAGE(_xlfn._xlws.FILTER($B$2:$B$6000,(IFERROR(VALUE(MID($A$2:$A$6000,4,2)),0)=MONTH(C740))*(IFERROR(VALUE(RIGHT($A$2:$A$6000,4)),0)=YEAR(C740)))),""))</f>
        <v/>
      </c>
      <c r="E740" s="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1" spans="1:5" x14ac:dyDescent="0.25">
      <c r="A741" s="65" t="s">
        <v>751</v>
      </c>
      <c r="B741" s="8">
        <v>173.30294692480001</v>
      </c>
      <c r="C741" s="13"/>
      <c r="D741" s="3" t="str">
        <f t="array" ref="D741">IF(C741="","",IFERROR(AVERAGE(_xlfn._xlws.FILTER($B$2:$B$6000,(IFERROR(VALUE(MID($A$2:$A$6000,4,2)),0)=MONTH(C741))*(IFERROR(VALUE(RIGHT($A$2:$A$6000,4)),0)=YEAR(C741)))),""))</f>
        <v/>
      </c>
      <c r="E741" s="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2" spans="1:5" x14ac:dyDescent="0.25">
      <c r="A742" s="65" t="s">
        <v>752</v>
      </c>
      <c r="B742" s="8">
        <v>172.42377207230001</v>
      </c>
      <c r="C742" s="13"/>
      <c r="D742" s="3" t="str">
        <f t="array" ref="D742">IF(C742="","",IFERROR(AVERAGE(_xlfn._xlws.FILTER($B$2:$B$6000,(IFERROR(VALUE(MID($A$2:$A$6000,4,2)),0)=MONTH(C742))*(IFERROR(VALUE(RIGHT($A$2:$A$6000,4)),0)=YEAR(C742)))),""))</f>
        <v/>
      </c>
      <c r="E742" s="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3" spans="1:5" x14ac:dyDescent="0.25">
      <c r="A743" s="65" t="s">
        <v>753</v>
      </c>
      <c r="B743" s="8">
        <v>171.72043219029999</v>
      </c>
      <c r="C743" s="13"/>
      <c r="D743" s="3" t="str">
        <f t="array" ref="D743">IF(C743="","",IFERROR(AVERAGE(_xlfn._xlws.FILTER($B$2:$B$6000,(IFERROR(VALUE(MID($A$2:$A$6000,4,2)),0)=MONTH(C743))*(IFERROR(VALUE(RIGHT($A$2:$A$6000,4)),0)=YEAR(C743)))),""))</f>
        <v/>
      </c>
      <c r="E743" s="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4" spans="1:5" x14ac:dyDescent="0.25">
      <c r="A744" s="65" t="s">
        <v>754</v>
      </c>
      <c r="B744" s="8">
        <v>170.45442040270001</v>
      </c>
      <c r="C744" s="13"/>
      <c r="D744" s="3" t="str">
        <f t="array" ref="D744">IF(C744="","",IFERROR(AVERAGE(_xlfn._xlws.FILTER($B$2:$B$6000,(IFERROR(VALUE(MID($A$2:$A$6000,4,2)),0)=MONTH(C744))*(IFERROR(VALUE(RIGHT($A$2:$A$6000,4)),0)=YEAR(C744)))),""))</f>
        <v/>
      </c>
      <c r="E744" s="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5" spans="1:5" x14ac:dyDescent="0.25">
      <c r="A745" s="65" t="s">
        <v>755</v>
      </c>
      <c r="B745" s="8">
        <v>169.57524555020001</v>
      </c>
      <c r="C745" s="13"/>
      <c r="D745" s="3" t="str">
        <f t="array" ref="D745">IF(C745="","",IFERROR(AVERAGE(_xlfn._xlws.FILTER($B$2:$B$6000,(IFERROR(VALUE(MID($A$2:$A$6000,4,2)),0)=MONTH(C745))*(IFERROR(VALUE(RIGHT($A$2:$A$6000,4)),0)=YEAR(C745)))),""))</f>
        <v/>
      </c>
      <c r="E745" s="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6" spans="1:5" x14ac:dyDescent="0.25">
      <c r="A746" s="65" t="s">
        <v>756</v>
      </c>
      <c r="B746" s="8">
        <v>168.16856578619999</v>
      </c>
      <c r="C746" s="13"/>
      <c r="D746" s="3" t="str">
        <f t="array" ref="D746">IF(C746="","",IFERROR(AVERAGE(_xlfn._xlws.FILTER($B$2:$B$6000,(IFERROR(VALUE(MID($A$2:$A$6000,4,2)),0)=MONTH(C746))*(IFERROR(VALUE(RIGHT($A$2:$A$6000,4)),0)=YEAR(C746)))),""))</f>
        <v/>
      </c>
      <c r="E746" s="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7" spans="1:5" x14ac:dyDescent="0.25">
      <c r="A747" s="65" t="s">
        <v>757</v>
      </c>
      <c r="B747" s="8">
        <v>168.3444007567</v>
      </c>
      <c r="C747" s="13"/>
      <c r="D747" s="3" t="str">
        <f t="array" ref="D747">IF(C747="","",IFERROR(AVERAGE(_xlfn._xlws.FILTER($B$2:$B$6000,(IFERROR(VALUE(MID($A$2:$A$6000,4,2)),0)=MONTH(C747))*(IFERROR(VALUE(RIGHT($A$2:$A$6000,4)),0)=YEAR(C747)))),""))</f>
        <v/>
      </c>
      <c r="E747" s="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8" spans="1:5" x14ac:dyDescent="0.25">
      <c r="A748" s="65" t="s">
        <v>758</v>
      </c>
      <c r="B748" s="8">
        <v>168.3444007567</v>
      </c>
      <c r="C748" s="13"/>
      <c r="D748" s="3" t="str">
        <f t="array" ref="D748">IF(C748="","",IFERROR(AVERAGE(_xlfn._xlws.FILTER($B$2:$B$6000,(IFERROR(VALUE(MID($A$2:$A$6000,4,2)),0)=MONTH(C748))*(IFERROR(VALUE(RIGHT($A$2:$A$6000,4)),0)=YEAR(C748)))),""))</f>
        <v/>
      </c>
      <c r="E748" s="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9" spans="1:5" x14ac:dyDescent="0.25">
      <c r="A749" s="65" t="s">
        <v>759</v>
      </c>
      <c r="B749" s="8">
        <v>168.5202357272</v>
      </c>
      <c r="C749" s="13"/>
      <c r="D749" s="3" t="str">
        <f t="array" ref="D749">IF(C749="","",IFERROR(AVERAGE(_xlfn._xlws.FILTER($B$2:$B$6000,(IFERROR(VALUE(MID($A$2:$A$6000,4,2)),0)=MONTH(C749))*(IFERROR(VALUE(RIGHT($A$2:$A$6000,4)),0)=YEAR(C749)))),""))</f>
        <v/>
      </c>
      <c r="E749" s="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0" spans="1:5" x14ac:dyDescent="0.25">
      <c r="A750" s="65" t="s">
        <v>760</v>
      </c>
      <c r="B750" s="8">
        <v>168.20373278029999</v>
      </c>
      <c r="C750" s="13"/>
      <c r="D750" s="3" t="str">
        <f t="array" ref="D750">IF(C750="","",IFERROR(AVERAGE(_xlfn._xlws.FILTER($B$2:$B$6000,(IFERROR(VALUE(MID($A$2:$A$6000,4,2)),0)=MONTH(C750))*(IFERROR(VALUE(RIGHT($A$2:$A$6000,4)),0)=YEAR(C750)))),""))</f>
        <v/>
      </c>
      <c r="E750" s="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1" spans="1:5" x14ac:dyDescent="0.25">
      <c r="A751" s="65" t="s">
        <v>761</v>
      </c>
      <c r="B751" s="8">
        <v>168.27406676850001</v>
      </c>
      <c r="C751" s="13"/>
      <c r="D751" s="3" t="str">
        <f t="array" ref="D751">IF(C751="","",IFERROR(AVERAGE(_xlfn._xlws.FILTER($B$2:$B$6000,(IFERROR(VALUE(MID($A$2:$A$6000,4,2)),0)=MONTH(C751))*(IFERROR(VALUE(RIGHT($A$2:$A$6000,4)),0)=YEAR(C751)))),""))</f>
        <v/>
      </c>
      <c r="E751" s="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2" spans="1:5" x14ac:dyDescent="0.25">
      <c r="A752" s="65" t="s">
        <v>762</v>
      </c>
      <c r="B752" s="8">
        <v>168.3092337626</v>
      </c>
      <c r="C752" s="13"/>
      <c r="D752" s="3" t="str">
        <f t="array" ref="D752">IF(C752="","",IFERROR(AVERAGE(_xlfn._xlws.FILTER($B$2:$B$6000,(IFERROR(VALUE(MID($A$2:$A$6000,4,2)),0)=MONTH(C752))*(IFERROR(VALUE(RIGHT($A$2:$A$6000,4)),0)=YEAR(C752)))),""))</f>
        <v/>
      </c>
      <c r="E752" s="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3" spans="1:5" x14ac:dyDescent="0.25">
      <c r="A753" s="65" t="s">
        <v>763</v>
      </c>
      <c r="B753" s="8">
        <v>169.0125736446</v>
      </c>
      <c r="C753" s="13"/>
      <c r="D753" s="3" t="str">
        <f t="array" ref="D753">IF(C753="","",IFERROR(AVERAGE(_xlfn._xlws.FILTER($B$2:$B$6000,(IFERROR(VALUE(MID($A$2:$A$6000,4,2)),0)=MONTH(C753))*(IFERROR(VALUE(RIGHT($A$2:$A$6000,4)),0)=YEAR(C753)))),""))</f>
        <v/>
      </c>
      <c r="E753" s="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4" spans="1:5" x14ac:dyDescent="0.25">
      <c r="A754" s="65" t="s">
        <v>764</v>
      </c>
      <c r="B754" s="8">
        <v>169.54007855610001</v>
      </c>
      <c r="C754" s="13"/>
      <c r="D754" s="3" t="str">
        <f t="array" ref="D754">IF(C754="","",IFERROR(AVERAGE(_xlfn._xlws.FILTER($B$2:$B$6000,(IFERROR(VALUE(MID($A$2:$A$6000,4,2)),0)=MONTH(C754))*(IFERROR(VALUE(RIGHT($A$2:$A$6000,4)),0)=YEAR(C754)))),""))</f>
        <v/>
      </c>
      <c r="E754" s="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5" spans="1:5" x14ac:dyDescent="0.25">
      <c r="A755" s="65" t="s">
        <v>765</v>
      </c>
      <c r="B755" s="8">
        <v>170.2785854322</v>
      </c>
      <c r="C755" s="13"/>
      <c r="D755" s="3" t="str">
        <f t="array" ref="D755">IF(C755="","",IFERROR(AVERAGE(_xlfn._xlws.FILTER($B$2:$B$6000,(IFERROR(VALUE(MID($A$2:$A$6000,4,2)),0)=MONTH(C755))*(IFERROR(VALUE(RIGHT($A$2:$A$6000,4)),0)=YEAR(C755)))),""))</f>
        <v/>
      </c>
      <c r="E755" s="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6" spans="1:5" x14ac:dyDescent="0.25">
      <c r="A756" s="65" t="s">
        <v>766</v>
      </c>
      <c r="B756" s="8">
        <v>171.54459721980001</v>
      </c>
      <c r="C756" s="13"/>
      <c r="D756" s="3" t="str">
        <f t="array" ref="D756">IF(C756="","",IFERROR(AVERAGE(_xlfn._xlws.FILTER($B$2:$B$6000,(IFERROR(VALUE(MID($A$2:$A$6000,4,2)),0)=MONTH(C756))*(IFERROR(VALUE(RIGHT($A$2:$A$6000,4)),0)=YEAR(C756)))),""))</f>
        <v/>
      </c>
      <c r="E756" s="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7" spans="1:5" x14ac:dyDescent="0.25">
      <c r="A757" s="65" t="s">
        <v>767</v>
      </c>
      <c r="B757" s="8">
        <v>173.30294692480001</v>
      </c>
      <c r="C757" s="13"/>
      <c r="D757" s="3" t="str">
        <f t="array" ref="D757">IF(C757="","",IFERROR(AVERAGE(_xlfn._xlws.FILTER($B$2:$B$6000,(IFERROR(VALUE(MID($A$2:$A$6000,4,2)),0)=MONTH(C757))*(IFERROR(VALUE(RIGHT($A$2:$A$6000,4)),0)=YEAR(C757)))),""))</f>
        <v/>
      </c>
      <c r="E757" s="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8" spans="1:5" x14ac:dyDescent="0.25">
      <c r="A758" s="65" t="s">
        <v>768</v>
      </c>
      <c r="B758" s="8">
        <v>174.18212177730001</v>
      </c>
      <c r="C758" s="13"/>
      <c r="D758" s="3" t="str">
        <f t="array" ref="D758">IF(C758="","",IFERROR(AVERAGE(_xlfn._xlws.FILTER($B$2:$B$6000,(IFERROR(VALUE(MID($A$2:$A$6000,4,2)),0)=MONTH(C758))*(IFERROR(VALUE(RIGHT($A$2:$A$6000,4)),0)=YEAR(C758)))),""))</f>
        <v/>
      </c>
      <c r="E758" s="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9" spans="1:5" x14ac:dyDescent="0.25">
      <c r="A759" s="65" t="s">
        <v>769</v>
      </c>
      <c r="B759" s="8">
        <v>173.1622789484</v>
      </c>
      <c r="C759" s="13"/>
      <c r="D759" s="3" t="str">
        <f t="array" ref="D759">IF(C759="","",IFERROR(AVERAGE(_xlfn._xlws.FILTER($B$2:$B$6000,(IFERROR(VALUE(MID($A$2:$A$6000,4,2)),0)=MONTH(C759))*(IFERROR(VALUE(RIGHT($A$2:$A$6000,4)),0)=YEAR(C759)))),""))</f>
        <v/>
      </c>
      <c r="E759" s="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60" spans="1:5" x14ac:dyDescent="0.25">
      <c r="A760" s="65" t="s">
        <v>770</v>
      </c>
      <c r="B760" s="8">
        <v>172.36190228999999</v>
      </c>
      <c r="C760" s="13"/>
      <c r="D760" s="3" t="str">
        <f t="array" ref="D760">IF(C760="","",IFERROR(AVERAGE(_xlfn._xlws.FILTER($B$2:$B$6000,(IFERROR(VALUE(MID($A$2:$A$6000,4,2)),0)=MONTH(C760))*(IFERROR(VALUE(RIGHT($A$2:$A$6000,4)),0)=YEAR(C760)))),""))</f>
        <v/>
      </c>
      <c r="E760" s="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1" spans="1:5" x14ac:dyDescent="0.25">
      <c r="A761" s="65" t="s">
        <v>771</v>
      </c>
      <c r="B761" s="8">
        <v>171.768513805</v>
      </c>
      <c r="C761" s="13"/>
      <c r="D761" s="3" t="str">
        <f t="array" ref="D761">IF(C761="","",IFERROR(AVERAGE(_xlfn._xlws.FILTER($B$2:$B$6000,(IFERROR(VALUE(MID($A$2:$A$6000,4,2)),0)=MONTH(C761))*(IFERROR(VALUE(RIGHT($A$2:$A$6000,4)),0)=YEAR(C761)))),""))</f>
        <v/>
      </c>
      <c r="E761" s="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2" spans="1:5" x14ac:dyDescent="0.25">
      <c r="A762" s="65" t="s">
        <v>772</v>
      </c>
      <c r="B762" s="8">
        <v>172.50152310999999</v>
      </c>
      <c r="C762" s="13"/>
      <c r="D762" s="3" t="str">
        <f t="array" ref="D762">IF(C762="","",IFERROR(AVERAGE(_xlfn._xlws.FILTER($B$2:$B$6000,(IFERROR(VALUE(MID($A$2:$A$6000,4,2)),0)=MONTH(C762))*(IFERROR(VALUE(RIGHT($A$2:$A$6000,4)),0)=YEAR(C762)))),""))</f>
        <v/>
      </c>
      <c r="E762" s="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3" spans="1:5" x14ac:dyDescent="0.25">
      <c r="A763" s="65" t="s">
        <v>773</v>
      </c>
      <c r="B763" s="8">
        <v>172.50152310999999</v>
      </c>
      <c r="C763" s="13"/>
      <c r="D763" s="3" t="str">
        <f t="array" ref="D763">IF(C763="","",IFERROR(AVERAGE(_xlfn._xlws.FILTER($B$2:$B$6000,(IFERROR(VALUE(MID($A$2:$A$6000,4,2)),0)=MONTH(C763))*(IFERROR(VALUE(RIGHT($A$2:$A$6000,4)),0)=YEAR(C763)))),""))</f>
        <v/>
      </c>
      <c r="E763" s="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4" spans="1:5" x14ac:dyDescent="0.25">
      <c r="A764" s="65" t="s">
        <v>774</v>
      </c>
      <c r="B764" s="8">
        <v>172.64114393</v>
      </c>
      <c r="C764" s="13"/>
      <c r="D764" s="3" t="str">
        <f t="array" ref="D764">IF(C764="","",IFERROR(AVERAGE(_xlfn._xlws.FILTER($B$2:$B$6000,(IFERROR(VALUE(MID($A$2:$A$6000,4,2)),0)=MONTH(C764))*(IFERROR(VALUE(RIGHT($A$2:$A$6000,4)),0)=YEAR(C764)))),""))</f>
        <v/>
      </c>
      <c r="E764" s="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5" spans="1:5" x14ac:dyDescent="0.25">
      <c r="A765" s="65" t="s">
        <v>775</v>
      </c>
      <c r="B765" s="8">
        <v>172.676049135</v>
      </c>
      <c r="C765" s="13"/>
      <c r="D765" s="3" t="str">
        <f t="array" ref="D765">IF(C765="","",IFERROR(AVERAGE(_xlfn._xlws.FILTER($B$2:$B$6000,(IFERROR(VALUE(MID($A$2:$A$6000,4,2)),0)=MONTH(C765))*(IFERROR(VALUE(RIGHT($A$2:$A$6000,4)),0)=YEAR(C765)))),""))</f>
        <v/>
      </c>
      <c r="E765" s="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6" spans="1:5" x14ac:dyDescent="0.25">
      <c r="A766" s="65" t="s">
        <v>776</v>
      </c>
      <c r="B766" s="8">
        <v>173.16472200499999</v>
      </c>
      <c r="C766" s="13"/>
      <c r="D766" s="3" t="str">
        <f t="array" ref="D766">IF(C766="","",IFERROR(AVERAGE(_xlfn._xlws.FILTER($B$2:$B$6000,(IFERROR(VALUE(MID($A$2:$A$6000,4,2)),0)=MONTH(C766))*(IFERROR(VALUE(RIGHT($A$2:$A$6000,4)),0)=YEAR(C766)))),""))</f>
        <v/>
      </c>
      <c r="E766" s="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7" spans="1:5" x14ac:dyDescent="0.25">
      <c r="A767" s="65" t="s">
        <v>777</v>
      </c>
      <c r="B767" s="8">
        <v>173.37415323499999</v>
      </c>
      <c r="C767" s="13"/>
      <c r="D767" s="3" t="str">
        <f t="array" ref="D767">IF(C767="","",IFERROR(AVERAGE(_xlfn._xlws.FILTER($B$2:$B$6000,(IFERROR(VALUE(MID($A$2:$A$6000,4,2)),0)=MONTH(C767))*(IFERROR(VALUE(RIGHT($A$2:$A$6000,4)),0)=YEAR(C767)))),""))</f>
        <v/>
      </c>
      <c r="E767" s="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8" spans="1:5" x14ac:dyDescent="0.25">
      <c r="A768" s="65" t="s">
        <v>778</v>
      </c>
      <c r="B768" s="8">
        <v>173.47886885</v>
      </c>
      <c r="C768" s="13"/>
      <c r="D768" s="3" t="str">
        <f t="array" ref="D768">IF(C768="","",IFERROR(AVERAGE(_xlfn._xlws.FILTER($B$2:$B$6000,(IFERROR(VALUE(MID($A$2:$A$6000,4,2)),0)=MONTH(C768))*(IFERROR(VALUE(RIGHT($A$2:$A$6000,4)),0)=YEAR(C768)))),""))</f>
        <v/>
      </c>
      <c r="E768" s="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9" spans="1:5" x14ac:dyDescent="0.25">
      <c r="A769" s="65" t="s">
        <v>779</v>
      </c>
      <c r="B769" s="8">
        <v>173.19962720999999</v>
      </c>
      <c r="C769" s="13"/>
      <c r="D769" s="3" t="str">
        <f t="array" ref="D769">IF(C769="","",IFERROR(AVERAGE(_xlfn._xlws.FILTER($B$2:$B$6000,(IFERROR(VALUE(MID($A$2:$A$6000,4,2)),0)=MONTH(C769))*(IFERROR(VALUE(RIGHT($A$2:$A$6000,4)),0)=YEAR(C769)))),""))</f>
        <v/>
      </c>
      <c r="E769" s="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0" spans="1:5" x14ac:dyDescent="0.25">
      <c r="A770" s="65" t="s">
        <v>780</v>
      </c>
      <c r="B770" s="8">
        <v>172.39680749499999</v>
      </c>
      <c r="C770" s="13"/>
      <c r="D770" s="3" t="str">
        <f t="array" ref="D770">IF(C770="","",IFERROR(AVERAGE(_xlfn._xlws.FILTER($B$2:$B$6000,(IFERROR(VALUE(MID($A$2:$A$6000,4,2)),0)=MONTH(C770))*(IFERROR(VALUE(RIGHT($A$2:$A$6000,4)),0)=YEAR(C770)))),""))</f>
        <v/>
      </c>
      <c r="E770" s="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1" spans="1:5" x14ac:dyDescent="0.25">
      <c r="A771" s="65" t="s">
        <v>781</v>
      </c>
      <c r="B771" s="8">
        <v>173.06000639000001</v>
      </c>
      <c r="C771" s="13"/>
      <c r="D771" s="3" t="str">
        <f t="array" ref="D771">IF(C771="","",IFERROR(AVERAGE(_xlfn._xlws.FILTER($B$2:$B$6000,(IFERROR(VALUE(MID($A$2:$A$6000,4,2)),0)=MONTH(C771))*(IFERROR(VALUE(RIGHT($A$2:$A$6000,4)),0)=YEAR(C771)))),""))</f>
        <v/>
      </c>
      <c r="E771" s="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2" spans="1:5" x14ac:dyDescent="0.25">
      <c r="A772" s="65" t="s">
        <v>782</v>
      </c>
      <c r="B772" s="8">
        <v>172.88548036500001</v>
      </c>
      <c r="C772" s="13"/>
      <c r="D772" s="3" t="str">
        <f t="array" ref="D772">IF(C772="","",IFERROR(AVERAGE(_xlfn._xlws.FILTER($B$2:$B$6000,(IFERROR(VALUE(MID($A$2:$A$6000,4,2)),0)=MONTH(C772))*(IFERROR(VALUE(RIGHT($A$2:$A$6000,4)),0)=YEAR(C772)))),""))</f>
        <v/>
      </c>
      <c r="E772" s="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3" spans="1:5" x14ac:dyDescent="0.25">
      <c r="A773" s="65" t="s">
        <v>783</v>
      </c>
      <c r="B773" s="8">
        <v>173.513774055</v>
      </c>
      <c r="C773" s="13"/>
      <c r="D773" s="3" t="str">
        <f t="array" ref="D773">IF(C773="","",IFERROR(AVERAGE(_xlfn._xlws.FILTER($B$2:$B$6000,(IFERROR(VALUE(MID($A$2:$A$6000,4,2)),0)=MONTH(C773))*(IFERROR(VALUE(RIGHT($A$2:$A$6000,4)),0)=YEAR(C773)))),""))</f>
        <v/>
      </c>
      <c r="E773" s="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4" spans="1:5" x14ac:dyDescent="0.25">
      <c r="A774" s="65" t="s">
        <v>784</v>
      </c>
      <c r="B774" s="8">
        <v>174.07225733499999</v>
      </c>
      <c r="C774" s="13"/>
      <c r="D774" s="3" t="str">
        <f t="array" ref="D774">IF(C774="","",IFERROR(AVERAGE(_xlfn._xlws.FILTER($B$2:$B$6000,(IFERROR(VALUE(MID($A$2:$A$6000,4,2)),0)=MONTH(C774))*(IFERROR(VALUE(RIGHT($A$2:$A$6000,4)),0)=YEAR(C774)))),""))</f>
        <v/>
      </c>
      <c r="E774" s="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5" spans="1:5" x14ac:dyDescent="0.25">
      <c r="A775" s="65" t="s">
        <v>785</v>
      </c>
      <c r="B775" s="8">
        <v>173.68830008</v>
      </c>
      <c r="C775" s="13"/>
      <c r="D775" s="3" t="str">
        <f t="array" ref="D775">IF(C775="","",IFERROR(AVERAGE(_xlfn._xlws.FILTER($B$2:$B$6000,(IFERROR(VALUE(MID($A$2:$A$6000,4,2)),0)=MONTH(C775))*(IFERROR(VALUE(RIGHT($A$2:$A$6000,4)),0)=YEAR(C775)))),""))</f>
        <v/>
      </c>
      <c r="E775" s="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6" spans="1:5" x14ac:dyDescent="0.25">
      <c r="A776" s="65" t="s">
        <v>786</v>
      </c>
      <c r="B776" s="8">
        <v>174.77036143500001</v>
      </c>
      <c r="C776" s="13"/>
      <c r="D776" s="3" t="str">
        <f t="array" ref="D776">IF(C776="","",IFERROR(AVERAGE(_xlfn._xlws.FILTER($B$2:$B$6000,(IFERROR(VALUE(MID($A$2:$A$6000,4,2)),0)=MONTH(C776))*(IFERROR(VALUE(RIGHT($A$2:$A$6000,4)),0)=YEAR(C776)))),""))</f>
        <v/>
      </c>
      <c r="E776" s="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7" spans="1:5" x14ac:dyDescent="0.25">
      <c r="A777" s="65" t="s">
        <v>787</v>
      </c>
      <c r="B777" s="8">
        <v>174.63074061500001</v>
      </c>
      <c r="C777" s="13"/>
      <c r="D777" s="3" t="str">
        <f t="array" ref="D777">IF(C777="","",IFERROR(AVERAGE(_xlfn._xlws.FILTER($B$2:$B$6000,(IFERROR(VALUE(MID($A$2:$A$6000,4,2)),0)=MONTH(C777))*(IFERROR(VALUE(RIGHT($A$2:$A$6000,4)),0)=YEAR(C777)))),""))</f>
        <v/>
      </c>
      <c r="E777" s="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8" spans="1:5" x14ac:dyDescent="0.25">
      <c r="A778" s="65" t="s">
        <v>788</v>
      </c>
      <c r="B778" s="8">
        <v>175.189223895</v>
      </c>
      <c r="C778" s="13"/>
      <c r="D778" s="3" t="str">
        <f t="array" ref="D778">IF(C778="","",IFERROR(AVERAGE(_xlfn._xlws.FILTER($B$2:$B$6000,(IFERROR(VALUE(MID($A$2:$A$6000,4,2)),0)=MONTH(C778))*(IFERROR(VALUE(RIGHT($A$2:$A$6000,4)),0)=YEAR(C778)))),""))</f>
        <v/>
      </c>
      <c r="E778" s="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9" spans="1:5" x14ac:dyDescent="0.25">
      <c r="A779" s="65" t="s">
        <v>789</v>
      </c>
      <c r="B779" s="8">
        <v>176.34109566000001</v>
      </c>
      <c r="C779" s="13"/>
      <c r="D779" s="3" t="str">
        <f t="array" ref="D779">IF(C779="","",IFERROR(AVERAGE(_xlfn._xlws.FILTER($B$2:$B$6000,(IFERROR(VALUE(MID($A$2:$A$6000,4,2)),0)=MONTH(C779))*(IFERROR(VALUE(RIGHT($A$2:$A$6000,4)),0)=YEAR(C779)))),""))</f>
        <v/>
      </c>
      <c r="E779" s="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0" spans="1:5" x14ac:dyDescent="0.25">
      <c r="A780" s="65" t="s">
        <v>790</v>
      </c>
      <c r="B780" s="8">
        <v>175.99204361</v>
      </c>
      <c r="C780" s="13"/>
      <c r="D780" s="3" t="str">
        <f t="array" ref="D780">IF(C780="","",IFERROR(AVERAGE(_xlfn._xlws.FILTER($B$2:$B$6000,(IFERROR(VALUE(MID($A$2:$A$6000,4,2)),0)=MONTH(C780))*(IFERROR(VALUE(RIGHT($A$2:$A$6000,4)),0)=YEAR(C780)))),""))</f>
        <v/>
      </c>
      <c r="E780" s="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1" spans="1:5" x14ac:dyDescent="0.25">
      <c r="A781" s="65" t="s">
        <v>791</v>
      </c>
      <c r="B781" s="8">
        <v>177.03468406850001</v>
      </c>
      <c r="C781" s="13"/>
      <c r="D781" s="3" t="str">
        <f t="array" ref="D781">IF(C781="","",IFERROR(AVERAGE(_xlfn._xlws.FILTER($B$2:$B$6000,(IFERROR(VALUE(MID($A$2:$A$6000,4,2)),0)=MONTH(C781))*(IFERROR(VALUE(RIGHT($A$2:$A$6000,4)),0)=YEAR(C781)))),""))</f>
        <v/>
      </c>
      <c r="E781" s="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2" spans="1:5" x14ac:dyDescent="0.25">
      <c r="A782" s="65" t="s">
        <v>792</v>
      </c>
      <c r="B782" s="8">
        <v>177.34826646499999</v>
      </c>
      <c r="C782" s="13"/>
      <c r="D782" s="3" t="str">
        <f t="array" ref="D782">IF(C782="","",IFERROR(AVERAGE(_xlfn._xlws.FILTER($B$2:$B$6000,(IFERROR(VALUE(MID($A$2:$A$6000,4,2)),0)=MONTH(C782))*(IFERROR(VALUE(RIGHT($A$2:$A$6000,4)),0)=YEAR(C782)))),""))</f>
        <v/>
      </c>
      <c r="E782" s="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3" spans="1:5" x14ac:dyDescent="0.25">
      <c r="A783" s="65" t="s">
        <v>793</v>
      </c>
      <c r="B783" s="8">
        <v>177.48763641900001</v>
      </c>
      <c r="C783" s="13"/>
      <c r="D783" s="3" t="str">
        <f t="array" ref="D783">IF(C783="","",IFERROR(AVERAGE(_xlfn._xlws.FILTER($B$2:$B$6000,(IFERROR(VALUE(MID($A$2:$A$6000,4,2)),0)=MONTH(C783))*(IFERROR(VALUE(RIGHT($A$2:$A$6000,4)),0)=YEAR(C783)))),""))</f>
        <v/>
      </c>
      <c r="E783" s="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4" spans="1:5" x14ac:dyDescent="0.25">
      <c r="A784" s="65" t="s">
        <v>794</v>
      </c>
      <c r="B784" s="8">
        <v>176.79078664900001</v>
      </c>
      <c r="C784" s="13"/>
      <c r="D784" s="3" t="str">
        <f t="array" ref="D784">IF(C784="","",IFERROR(AVERAGE(_xlfn._xlws.FILTER($B$2:$B$6000,(IFERROR(VALUE(MID($A$2:$A$6000,4,2)),0)=MONTH(C784))*(IFERROR(VALUE(RIGHT($A$2:$A$6000,4)),0)=YEAR(C784)))),""))</f>
        <v/>
      </c>
      <c r="E784" s="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5" spans="1:5" x14ac:dyDescent="0.25">
      <c r="A785" s="65" t="s">
        <v>795</v>
      </c>
      <c r="B785" s="8">
        <v>176.65141669499999</v>
      </c>
      <c r="C785" s="13"/>
      <c r="D785" s="3" t="str">
        <f t="array" ref="D785">IF(C785="","",IFERROR(AVERAGE(_xlfn._xlws.FILTER($B$2:$B$6000,(IFERROR(VALUE(MID($A$2:$A$6000,4,2)),0)=MONTH(C785))*(IFERROR(VALUE(RIGHT($A$2:$A$6000,4)),0)=YEAR(C785)))),""))</f>
        <v/>
      </c>
      <c r="E785" s="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6" spans="1:5" x14ac:dyDescent="0.25">
      <c r="A786" s="65" t="s">
        <v>796</v>
      </c>
      <c r="B786" s="8">
        <v>178.88133595900001</v>
      </c>
      <c r="C786" s="13"/>
      <c r="D786" s="3" t="str">
        <f t="array" ref="D786">IF(C786="","",IFERROR(AVERAGE(_xlfn._xlws.FILTER($B$2:$B$6000,(IFERROR(VALUE(MID($A$2:$A$6000,4,2)),0)=MONTH(C786))*(IFERROR(VALUE(RIGHT($A$2:$A$6000,4)),0)=YEAR(C786)))),""))</f>
        <v/>
      </c>
      <c r="E786" s="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7" spans="1:5" x14ac:dyDescent="0.25">
      <c r="A787" s="65" t="s">
        <v>797</v>
      </c>
      <c r="B787" s="8">
        <v>175.71066950549999</v>
      </c>
      <c r="C787" s="13"/>
      <c r="D787" s="3" t="str">
        <f t="array" ref="D787">IF(C787="","",IFERROR(AVERAGE(_xlfn._xlws.FILTER($B$2:$B$6000,(IFERROR(VALUE(MID($A$2:$A$6000,4,2)),0)=MONTH(C787))*(IFERROR(VALUE(RIGHT($A$2:$A$6000,4)),0)=YEAR(C787)))),""))</f>
        <v/>
      </c>
      <c r="E787" s="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8" spans="1:5" x14ac:dyDescent="0.25">
      <c r="A788" s="65" t="s">
        <v>798</v>
      </c>
      <c r="B788" s="8">
        <v>175.745511994</v>
      </c>
      <c r="C788" s="13"/>
      <c r="D788" s="3" t="str">
        <f t="array" ref="D788">IF(C788="","",IFERROR(AVERAGE(_xlfn._xlws.FILTER($B$2:$B$6000,(IFERROR(VALUE(MID($A$2:$A$6000,4,2)),0)=MONTH(C788))*(IFERROR(VALUE(RIGHT($A$2:$A$6000,4)),0)=YEAR(C788)))),""))</f>
        <v/>
      </c>
      <c r="E788" s="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9" spans="1:5" x14ac:dyDescent="0.25">
      <c r="A789" s="65" t="s">
        <v>799</v>
      </c>
      <c r="B789" s="8">
        <v>175.22287466649999</v>
      </c>
      <c r="C789" s="13"/>
      <c r="D789" s="3" t="str">
        <f t="array" ref="D789">IF(C789="","",IFERROR(AVERAGE(_xlfn._xlws.FILTER($B$2:$B$6000,(IFERROR(VALUE(MID($A$2:$A$6000,4,2)),0)=MONTH(C789))*(IFERROR(VALUE(RIGHT($A$2:$A$6000,4)),0)=YEAR(C789)))),""))</f>
        <v/>
      </c>
      <c r="E789" s="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0" spans="1:5" x14ac:dyDescent="0.25">
      <c r="A790" s="65" t="s">
        <v>800</v>
      </c>
      <c r="B790" s="8">
        <v>175.2925596435</v>
      </c>
      <c r="C790" s="13"/>
      <c r="D790" s="3" t="str">
        <f t="array" ref="D790">IF(C790="","",IFERROR(AVERAGE(_xlfn._xlws.FILTER($B$2:$B$6000,(IFERROR(VALUE(MID($A$2:$A$6000,4,2)),0)=MONTH(C790))*(IFERROR(VALUE(RIGHT($A$2:$A$6000,4)),0)=YEAR(C790)))),""))</f>
        <v/>
      </c>
      <c r="E790" s="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1" spans="1:5" x14ac:dyDescent="0.25">
      <c r="A791" s="65" t="s">
        <v>801</v>
      </c>
      <c r="B791" s="8">
        <v>175.67582701699999</v>
      </c>
      <c r="C791" s="13"/>
      <c r="D791" s="3" t="str">
        <f t="array" ref="D791">IF(C791="","",IFERROR(AVERAGE(_xlfn._xlws.FILTER($B$2:$B$6000,(IFERROR(VALUE(MID($A$2:$A$6000,4,2)),0)=MONTH(C791))*(IFERROR(VALUE(RIGHT($A$2:$A$6000,4)),0)=YEAR(C791)))),""))</f>
        <v/>
      </c>
      <c r="E791" s="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2" spans="1:5" x14ac:dyDescent="0.25">
      <c r="A792" s="65" t="s">
        <v>802</v>
      </c>
      <c r="B792" s="8">
        <v>175.91972443649999</v>
      </c>
      <c r="C792" s="13"/>
      <c r="D792" s="3" t="str">
        <f t="array" ref="D792">IF(C792="","",IFERROR(AVERAGE(_xlfn._xlws.FILTER($B$2:$B$6000,(IFERROR(VALUE(MID($A$2:$A$6000,4,2)),0)=MONTH(C792))*(IFERROR(VALUE(RIGHT($A$2:$A$6000,4)),0)=YEAR(C792)))),""))</f>
        <v/>
      </c>
      <c r="E792" s="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3" spans="1:5" x14ac:dyDescent="0.25">
      <c r="A793" s="65" t="s">
        <v>803</v>
      </c>
      <c r="B793" s="8">
        <v>176.05909439050001</v>
      </c>
      <c r="C793" s="13"/>
      <c r="D793" s="3" t="str">
        <f t="array" ref="D793">IF(C793="","",IFERROR(AVERAGE(_xlfn._xlws.FILTER($B$2:$B$6000,(IFERROR(VALUE(MID($A$2:$A$6000,4,2)),0)=MONTH(C793))*(IFERROR(VALUE(RIGHT($A$2:$A$6000,4)),0)=YEAR(C793)))),""))</f>
        <v/>
      </c>
      <c r="E793" s="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4" spans="1:5" x14ac:dyDescent="0.25">
      <c r="A794" s="65" t="s">
        <v>804</v>
      </c>
      <c r="B794" s="8">
        <v>176.09393687900001</v>
      </c>
      <c r="C794" s="13"/>
      <c r="D794" s="3" t="str">
        <f t="array" ref="D794">IF(C794="","",IFERROR(AVERAGE(_xlfn._xlws.FILTER($B$2:$B$6000,(IFERROR(VALUE(MID($A$2:$A$6000,4,2)),0)=MONTH(C794))*(IFERROR(VALUE(RIGHT($A$2:$A$6000,4)),0)=YEAR(C794)))),""))</f>
        <v/>
      </c>
      <c r="E794" s="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5" spans="1:5" x14ac:dyDescent="0.25">
      <c r="A795" s="65" t="s">
        <v>805</v>
      </c>
      <c r="B795" s="8">
        <v>175.67582701699999</v>
      </c>
      <c r="C795" s="13"/>
      <c r="D795" s="3" t="str">
        <f t="array" ref="D795">IF(C795="","",IFERROR(AVERAGE(_xlfn._xlws.FILTER($B$2:$B$6000,(IFERROR(VALUE(MID($A$2:$A$6000,4,2)),0)=MONTH(C795))*(IFERROR(VALUE(RIGHT($A$2:$A$6000,4)),0)=YEAR(C795)))),""))</f>
        <v/>
      </c>
      <c r="E795" s="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6" spans="1:5" x14ac:dyDescent="0.25">
      <c r="A796" s="65" t="s">
        <v>806</v>
      </c>
      <c r="B796" s="8">
        <v>174.24728498850001</v>
      </c>
      <c r="C796" s="13"/>
      <c r="D796" s="3" t="str">
        <f t="array" ref="D796">IF(C796="","",IFERROR(AVERAGE(_xlfn._xlws.FILTER($B$2:$B$6000,(IFERROR(VALUE(MID($A$2:$A$6000,4,2)),0)=MONTH(C796))*(IFERROR(VALUE(RIGHT($A$2:$A$6000,4)),0)=YEAR(C796)))),""))</f>
        <v/>
      </c>
      <c r="E796" s="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7" spans="1:5" x14ac:dyDescent="0.25">
      <c r="A797" s="65" t="s">
        <v>807</v>
      </c>
      <c r="B797" s="8">
        <v>173.30653779900001</v>
      </c>
      <c r="C797" s="13"/>
      <c r="D797" s="3" t="str">
        <f t="array" ref="D797">IF(C797="","",IFERROR(AVERAGE(_xlfn._xlws.FILTER($B$2:$B$6000,(IFERROR(VALUE(MID($A$2:$A$6000,4,2)),0)=MONTH(C797))*(IFERROR(VALUE(RIGHT($A$2:$A$6000,4)),0)=YEAR(C797)))),""))</f>
        <v/>
      </c>
      <c r="E797" s="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8" spans="1:5" x14ac:dyDescent="0.25">
      <c r="A798" s="65" t="s">
        <v>808</v>
      </c>
      <c r="B798" s="8">
        <v>173.02779789100001</v>
      </c>
      <c r="C798" s="13"/>
      <c r="D798" s="3" t="str">
        <f t="array" ref="D798">IF(C798="","",IFERROR(AVERAGE(_xlfn._xlws.FILTER($B$2:$B$6000,(IFERROR(VALUE(MID($A$2:$A$6000,4,2)),0)=MONTH(C798))*(IFERROR(VALUE(RIGHT($A$2:$A$6000,4)),0)=YEAR(C798)))),""))</f>
        <v/>
      </c>
      <c r="E798" s="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9" spans="1:5" x14ac:dyDescent="0.25">
      <c r="A799" s="65" t="s">
        <v>809</v>
      </c>
      <c r="B799" s="8">
        <v>172.0173657245</v>
      </c>
      <c r="C799" s="13"/>
      <c r="D799" s="3" t="str">
        <f t="array" ref="D799">IF(C799="","",IFERROR(AVERAGE(_xlfn._xlws.FILTER($B$2:$B$6000,(IFERROR(VALUE(MID($A$2:$A$6000,4,2)),0)=MONTH(C799))*(IFERROR(VALUE(RIGHT($A$2:$A$6000,4)),0)=YEAR(C799)))),""))</f>
        <v/>
      </c>
      <c r="E799" s="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0" spans="1:5" x14ac:dyDescent="0.25">
      <c r="A800" s="65" t="s">
        <v>810</v>
      </c>
      <c r="B800" s="8">
        <v>169.961658903</v>
      </c>
      <c r="C800" s="13"/>
      <c r="D800" s="3" t="str">
        <f t="array" ref="D800">IF(C800="","",IFERROR(AVERAGE(_xlfn._xlws.FILTER($B$2:$B$6000,(IFERROR(VALUE(MID($A$2:$A$6000,4,2)),0)=MONTH(C800))*(IFERROR(VALUE(RIGHT($A$2:$A$6000,4)),0)=YEAR(C800)))),""))</f>
        <v/>
      </c>
      <c r="E800" s="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1" spans="1:5" x14ac:dyDescent="0.25">
      <c r="A801" s="65" t="s">
        <v>811</v>
      </c>
      <c r="B801" s="8">
        <v>168.567959363</v>
      </c>
      <c r="C801" s="13"/>
      <c r="D801" s="3" t="str">
        <f t="array" ref="D801">IF(C801="","",IFERROR(AVERAGE(_xlfn._xlws.FILTER($B$2:$B$6000,(IFERROR(VALUE(MID($A$2:$A$6000,4,2)),0)=MONTH(C801))*(IFERROR(VALUE(RIGHT($A$2:$A$6000,4)),0)=YEAR(C801)))),""))</f>
        <v/>
      </c>
      <c r="E801" s="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2" spans="1:5" x14ac:dyDescent="0.25">
      <c r="A802" s="65" t="s">
        <v>812</v>
      </c>
      <c r="B802" s="8">
        <v>168.2242698236</v>
      </c>
      <c r="C802" s="13"/>
      <c r="D802" s="3" t="str">
        <f t="array" ref="D802">IF(C802="","",IFERROR(AVERAGE(_xlfn._xlws.FILTER($B$2:$B$6000,(IFERROR(VALUE(MID($A$2:$A$6000,4,2)),0)=MONTH(C802))*(IFERROR(VALUE(RIGHT($A$2:$A$6000,4)),0)=YEAR(C802)))),""))</f>
        <v/>
      </c>
      <c r="E802" s="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3" spans="1:5" x14ac:dyDescent="0.25">
      <c r="A803" s="65" t="s">
        <v>813</v>
      </c>
      <c r="B803" s="8">
        <v>167.39113270519999</v>
      </c>
      <c r="C803" s="13"/>
      <c r="D803" s="3" t="str">
        <f t="array" ref="D803">IF(C803="","",IFERROR(AVERAGE(_xlfn._xlws.FILTER($B$2:$B$6000,(IFERROR(VALUE(MID($A$2:$A$6000,4,2)),0)=MONTH(C803))*(IFERROR(VALUE(RIGHT($A$2:$A$6000,4)),0)=YEAR(C803)))),""))</f>
        <v/>
      </c>
      <c r="E803" s="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4" spans="1:5" x14ac:dyDescent="0.25">
      <c r="A804" s="65" t="s">
        <v>814</v>
      </c>
      <c r="B804" s="8">
        <v>167.0787062858</v>
      </c>
      <c r="C804" s="13"/>
      <c r="D804" s="3" t="str">
        <f t="array" ref="D804">IF(C804="","",IFERROR(AVERAGE(_xlfn._xlws.FILTER($B$2:$B$6000,(IFERROR(VALUE(MID($A$2:$A$6000,4,2)),0)=MONTH(C804))*(IFERROR(VALUE(RIGHT($A$2:$A$6000,4)),0)=YEAR(C804)))),""))</f>
        <v/>
      </c>
      <c r="E804" s="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5" spans="1:5" x14ac:dyDescent="0.25">
      <c r="A805" s="65" t="s">
        <v>815</v>
      </c>
      <c r="B805" s="8">
        <v>165.8290006082</v>
      </c>
      <c r="C805" s="13"/>
      <c r="D805" s="3" t="str">
        <f t="array" ref="D805">IF(C805="","",IFERROR(AVERAGE(_xlfn._xlws.FILTER($B$2:$B$6000,(IFERROR(VALUE(MID($A$2:$A$6000,4,2)),0)=MONTH(C805))*(IFERROR(VALUE(RIGHT($A$2:$A$6000,4)),0)=YEAR(C805)))),""))</f>
        <v/>
      </c>
      <c r="E805" s="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6" spans="1:5" x14ac:dyDescent="0.25">
      <c r="A806" s="65" t="s">
        <v>816</v>
      </c>
      <c r="B806" s="8">
        <v>164.89172135000001</v>
      </c>
      <c r="C806" s="13"/>
      <c r="D806" s="3" t="str">
        <f t="array" ref="D806">IF(C806="","",IFERROR(AVERAGE(_xlfn._xlws.FILTER($B$2:$B$6000,(IFERROR(VALUE(MID($A$2:$A$6000,4,2)),0)=MONTH(C806))*(IFERROR(VALUE(RIGHT($A$2:$A$6000,4)),0)=YEAR(C806)))),""))</f>
        <v/>
      </c>
      <c r="E806" s="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7" spans="1:5" x14ac:dyDescent="0.25">
      <c r="A807" s="65" t="s">
        <v>817</v>
      </c>
      <c r="B807" s="8">
        <v>162.98244878700001</v>
      </c>
      <c r="C807" s="13"/>
      <c r="D807" s="3" t="str">
        <f t="array" ref="D807">IF(C807="","",IFERROR(AVERAGE(_xlfn._xlws.FILTER($B$2:$B$6000,(IFERROR(VALUE(MID($A$2:$A$6000,4,2)),0)=MONTH(C807))*(IFERROR(VALUE(RIGHT($A$2:$A$6000,4)),0)=YEAR(C807)))),""))</f>
        <v/>
      </c>
      <c r="E807" s="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8" spans="1:5" x14ac:dyDescent="0.25">
      <c r="A808" s="65" t="s">
        <v>818</v>
      </c>
      <c r="B808" s="8">
        <v>161.80217120259999</v>
      </c>
      <c r="C808" s="13"/>
      <c r="D808" s="3" t="str">
        <f t="array" ref="D808">IF(C808="","",IFERROR(AVERAGE(_xlfn._xlws.FILTER($B$2:$B$6000,(IFERROR(VALUE(MID($A$2:$A$6000,4,2)),0)=MONTH(C808))*(IFERROR(VALUE(RIGHT($A$2:$A$6000,4)),0)=YEAR(C808)))),""))</f>
        <v/>
      </c>
      <c r="E808" s="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9" spans="1:5" x14ac:dyDescent="0.25">
      <c r="A809" s="65" t="s">
        <v>819</v>
      </c>
      <c r="B809" s="8">
        <v>161.42031668999999</v>
      </c>
      <c r="C809" s="13"/>
      <c r="D809" s="3" t="str">
        <f t="array" ref="D809">IF(C809="","",IFERROR(AVERAGE(_xlfn._xlws.FILTER($B$2:$B$6000,(IFERROR(VALUE(MID($A$2:$A$6000,4,2)),0)=MONTH(C809))*(IFERROR(VALUE(RIGHT($A$2:$A$6000,4)),0)=YEAR(C809)))),""))</f>
        <v/>
      </c>
      <c r="E809" s="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0" spans="1:5" x14ac:dyDescent="0.25">
      <c r="A810" s="65" t="s">
        <v>820</v>
      </c>
      <c r="B810" s="8">
        <v>161.246746457</v>
      </c>
      <c r="C810" s="13"/>
      <c r="D810" s="3" t="str">
        <f t="array" ref="D810">IF(C810="","",IFERROR(AVERAGE(_xlfn._xlws.FILTER($B$2:$B$6000,(IFERROR(VALUE(MID($A$2:$A$6000,4,2)),0)=MONTH(C810))*(IFERROR(VALUE(RIGHT($A$2:$A$6000,4)),0)=YEAR(C810)))),""))</f>
        <v/>
      </c>
      <c r="E810" s="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1" spans="1:5" x14ac:dyDescent="0.25">
      <c r="A811" s="65" t="s">
        <v>821</v>
      </c>
      <c r="B811" s="8">
        <v>159.6499003134</v>
      </c>
      <c r="C811" s="13"/>
      <c r="D811" s="3" t="str">
        <f t="array" ref="D811">IF(C811="","",IFERROR(AVERAGE(_xlfn._xlws.FILTER($B$2:$B$6000,(IFERROR(VALUE(MID($A$2:$A$6000,4,2)),0)=MONTH(C811))*(IFERROR(VALUE(RIGHT($A$2:$A$6000,4)),0)=YEAR(C811)))),""))</f>
        <v/>
      </c>
      <c r="E811" s="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2" spans="1:5" x14ac:dyDescent="0.25">
      <c r="A812" s="65" t="s">
        <v>822</v>
      </c>
      <c r="B812" s="8">
        <v>155.345358535</v>
      </c>
      <c r="C812" s="13"/>
      <c r="D812" s="3" t="str">
        <f t="array" ref="D812">IF(C812="","",IFERROR(AVERAGE(_xlfn._xlws.FILTER($B$2:$B$6000,(IFERROR(VALUE(MID($A$2:$A$6000,4,2)),0)=MONTH(C812))*(IFERROR(VALUE(RIGHT($A$2:$A$6000,4)),0)=YEAR(C812)))),""))</f>
        <v/>
      </c>
      <c r="E812" s="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3" spans="1:5" x14ac:dyDescent="0.25">
      <c r="A813" s="65" t="s">
        <v>823</v>
      </c>
      <c r="B813" s="8">
        <v>151.9086679216</v>
      </c>
      <c r="C813" s="13"/>
      <c r="D813" s="3" t="str">
        <f t="array" ref="D813">IF(C813="","",IFERROR(AVERAGE(_xlfn._xlws.FILTER($B$2:$B$6000,(IFERROR(VALUE(MID($A$2:$A$6000,4,2)),0)=MONTH(C813))*(IFERROR(VALUE(RIGHT($A$2:$A$6000,4)),0)=YEAR(C813)))),""))</f>
        <v/>
      </c>
      <c r="E813" s="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4" spans="1:5" x14ac:dyDescent="0.25">
      <c r="A814" s="65" t="s">
        <v>824</v>
      </c>
      <c r="B814" s="8">
        <v>149.79111107899999</v>
      </c>
      <c r="C814" s="13"/>
      <c r="D814" s="3" t="str">
        <f t="array" ref="D814">IF(C814="","",IFERROR(AVERAGE(_xlfn._xlws.FILTER($B$2:$B$6000,(IFERROR(VALUE(MID($A$2:$A$6000,4,2)),0)=MONTH(C814))*(IFERROR(VALUE(RIGHT($A$2:$A$6000,4)),0)=YEAR(C814)))),""))</f>
        <v/>
      </c>
      <c r="E814" s="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5" spans="1:5" x14ac:dyDescent="0.25">
      <c r="A815" s="65" t="s">
        <v>825</v>
      </c>
      <c r="B815" s="8">
        <v>148.26369302859999</v>
      </c>
      <c r="C815" s="13"/>
      <c r="D815" s="3" t="str">
        <f t="array" ref="D815">IF(C815="","",IFERROR(AVERAGE(_xlfn._xlws.FILTER($B$2:$B$6000,(IFERROR(VALUE(MID($A$2:$A$6000,4,2)),0)=MONTH(C815))*(IFERROR(VALUE(RIGHT($A$2:$A$6000,4)),0)=YEAR(C815)))),""))</f>
        <v/>
      </c>
      <c r="E815" s="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6" spans="1:5" x14ac:dyDescent="0.25">
      <c r="A816" s="65" t="s">
        <v>826</v>
      </c>
      <c r="B816" s="8">
        <v>147.98598065580001</v>
      </c>
      <c r="C816" s="13"/>
      <c r="D816" s="3" t="str">
        <f t="array" ref="D816">IF(C816="","",IFERROR(AVERAGE(_xlfn._xlws.FILTER($B$2:$B$6000,(IFERROR(VALUE(MID($A$2:$A$6000,4,2)),0)=MONTH(C816))*(IFERROR(VALUE(RIGHT($A$2:$A$6000,4)),0)=YEAR(C816)))),""))</f>
        <v/>
      </c>
      <c r="E816" s="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7" spans="1:5" x14ac:dyDescent="0.25">
      <c r="A817" s="65" t="s">
        <v>827</v>
      </c>
      <c r="B817" s="8">
        <v>146.7015609316</v>
      </c>
      <c r="C817" s="13"/>
      <c r="D817" s="3" t="str">
        <f t="array" ref="D817">IF(C817="","",IFERROR(AVERAGE(_xlfn._xlws.FILTER($B$2:$B$6000,(IFERROR(VALUE(MID($A$2:$A$6000,4,2)),0)=MONTH(C817))*(IFERROR(VALUE(RIGHT($A$2:$A$6000,4)),0)=YEAR(C817)))),""))</f>
        <v/>
      </c>
      <c r="E817" s="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8" spans="1:5" x14ac:dyDescent="0.25">
      <c r="A818" s="65" t="s">
        <v>828</v>
      </c>
      <c r="B818" s="8">
        <v>144.1674355298</v>
      </c>
      <c r="C818" s="13"/>
      <c r="D818" s="3" t="str">
        <f t="array" ref="D818">IF(C818="","",IFERROR(AVERAGE(_xlfn._xlws.FILTER($B$2:$B$6000,(IFERROR(VALUE(MID($A$2:$A$6000,4,2)),0)=MONTH(C818))*(IFERROR(VALUE(RIGHT($A$2:$A$6000,4)),0)=YEAR(C818)))),""))</f>
        <v/>
      </c>
      <c r="E818" s="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9" spans="1:5" x14ac:dyDescent="0.25">
      <c r="A819" s="65" t="s">
        <v>829</v>
      </c>
      <c r="B819" s="8">
        <v>142.77887366580001</v>
      </c>
      <c r="C819" s="13"/>
      <c r="D819" s="3" t="str">
        <f t="array" ref="D819">IF(C819="","",IFERROR(AVERAGE(_xlfn._xlws.FILTER($B$2:$B$6000,(IFERROR(VALUE(MID($A$2:$A$6000,4,2)),0)=MONTH(C819))*(IFERROR(VALUE(RIGHT($A$2:$A$6000,4)),0)=YEAR(C819)))),""))</f>
        <v/>
      </c>
      <c r="E819" s="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0" spans="1:5" x14ac:dyDescent="0.25">
      <c r="A820" s="65" t="s">
        <v>830</v>
      </c>
      <c r="B820" s="8">
        <v>141.73745226779999</v>
      </c>
      <c r="C820" s="13"/>
      <c r="D820" s="3" t="str">
        <f t="array" ref="D820">IF(C820="","",IFERROR(AVERAGE(_xlfn._xlws.FILTER($B$2:$B$6000,(IFERROR(VALUE(MID($A$2:$A$6000,4,2)),0)=MONTH(C820))*(IFERROR(VALUE(RIGHT($A$2:$A$6000,4)),0)=YEAR(C820)))),""))</f>
        <v/>
      </c>
      <c r="E820" s="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1" spans="1:5" x14ac:dyDescent="0.25">
      <c r="A821" s="65" t="s">
        <v>831</v>
      </c>
      <c r="B821" s="8">
        <v>140.21003421739999</v>
      </c>
      <c r="C821" s="13"/>
      <c r="D821" s="3" t="str">
        <f t="array" ref="D821">IF(C821="","",IFERROR(AVERAGE(_xlfn._xlws.FILTER($B$2:$B$6000,(IFERROR(VALUE(MID($A$2:$A$6000,4,2)),0)=MONTH(C821))*(IFERROR(VALUE(RIGHT($A$2:$A$6000,4)),0)=YEAR(C821)))),""))</f>
        <v/>
      </c>
      <c r="E821" s="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2" spans="1:5" x14ac:dyDescent="0.25">
      <c r="A822" s="65" t="s">
        <v>832</v>
      </c>
      <c r="B822" s="8">
        <v>137.7453369088</v>
      </c>
      <c r="C822" s="13"/>
      <c r="D822" s="3" t="str">
        <f t="array" ref="D822">IF(C822="","",IFERROR(AVERAGE(_xlfn._xlws.FILTER($B$2:$B$6000,(IFERROR(VALUE(MID($A$2:$A$6000,4,2)),0)=MONTH(C822))*(IFERROR(VALUE(RIGHT($A$2:$A$6000,4)),0)=YEAR(C822)))),""))</f>
        <v/>
      </c>
      <c r="E822" s="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3" spans="1:5" x14ac:dyDescent="0.25">
      <c r="A823" s="65" t="s">
        <v>833</v>
      </c>
      <c r="B823" s="8">
        <v>136.9121997904</v>
      </c>
      <c r="C823" s="13"/>
      <c r="D823" s="3" t="str">
        <f t="array" ref="D823">IF(C823="","",IFERROR(AVERAGE(_xlfn._xlws.FILTER($B$2:$B$6000,(IFERROR(VALUE(MID($A$2:$A$6000,4,2)),0)=MONTH(C823))*(IFERROR(VALUE(RIGHT($A$2:$A$6000,4)),0)=YEAR(C823)))),""))</f>
        <v/>
      </c>
      <c r="E823" s="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4" spans="1:5" x14ac:dyDescent="0.25">
      <c r="A824" s="65" t="s">
        <v>834</v>
      </c>
      <c r="B824" s="8">
        <v>136.80805765060001</v>
      </c>
      <c r="C824" s="13"/>
      <c r="D824" s="3" t="str">
        <f t="array" ref="D824">IF(C824="","",IFERROR(AVERAGE(_xlfn._xlws.FILTER($B$2:$B$6000,(IFERROR(VALUE(MID($A$2:$A$6000,4,2)),0)=MONTH(C824))*(IFERROR(VALUE(RIGHT($A$2:$A$6000,4)),0)=YEAR(C824)))),""))</f>
        <v/>
      </c>
      <c r="E824" s="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5" spans="1:5" x14ac:dyDescent="0.25">
      <c r="A825" s="65" t="s">
        <v>835</v>
      </c>
      <c r="B825" s="8">
        <v>135.58173324730001</v>
      </c>
      <c r="C825" s="13"/>
      <c r="D825" s="3" t="str">
        <f t="array" ref="D825">IF(C825="","",IFERROR(AVERAGE(_xlfn._xlws.FILTER($B$2:$B$6000,(IFERROR(VALUE(MID($A$2:$A$6000,4,2)),0)=MONTH(C825))*(IFERROR(VALUE(RIGHT($A$2:$A$6000,4)),0)=YEAR(C825)))),""))</f>
        <v/>
      </c>
      <c r="E825" s="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6" spans="1:5" x14ac:dyDescent="0.25">
      <c r="A826" s="65" t="s">
        <v>836</v>
      </c>
      <c r="B826" s="8">
        <v>133.1933902312</v>
      </c>
      <c r="C826" s="13"/>
      <c r="D826" s="3" t="str">
        <f t="array" ref="D826">IF(C826="","",IFERROR(AVERAGE(_xlfn._xlws.FILTER($B$2:$B$6000,(IFERROR(VALUE(MID($A$2:$A$6000,4,2)),0)=MONTH(C826))*(IFERROR(VALUE(RIGHT($A$2:$A$6000,4)),0)=YEAR(C826)))),""))</f>
        <v/>
      </c>
      <c r="E826" s="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7" spans="1:5" x14ac:dyDescent="0.25">
      <c r="A827" s="65" t="s">
        <v>837</v>
      </c>
      <c r="B827" s="8">
        <v>133.57414056709999</v>
      </c>
      <c r="C827" s="13"/>
      <c r="D827" s="3" t="str">
        <f t="array" ref="D827">IF(C827="","",IFERROR(AVERAGE(_xlfn._xlws.FILTER($B$2:$B$6000,(IFERROR(VALUE(MID($A$2:$A$6000,4,2)),0)=MONTH(C827))*(IFERROR(VALUE(RIGHT($A$2:$A$6000,4)),0)=YEAR(C827)))),""))</f>
        <v/>
      </c>
      <c r="E827" s="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8" spans="1:5" x14ac:dyDescent="0.25">
      <c r="A828" s="65" t="s">
        <v>838</v>
      </c>
      <c r="B828" s="8">
        <v>132.57034422699999</v>
      </c>
      <c r="C828" s="13"/>
      <c r="D828" s="3" t="str">
        <f t="array" ref="D828">IF(C828="","",IFERROR(AVERAGE(_xlfn._xlws.FILTER($B$2:$B$6000,(IFERROR(VALUE(MID($A$2:$A$6000,4,2)),0)=MONTH(C828))*(IFERROR(VALUE(RIGHT($A$2:$A$6000,4)),0)=YEAR(C828)))),""))</f>
        <v/>
      </c>
      <c r="E828" s="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9" spans="1:5" x14ac:dyDescent="0.25">
      <c r="A829" s="65" t="s">
        <v>839</v>
      </c>
      <c r="B829" s="8">
        <v>132.3280485587</v>
      </c>
      <c r="C829" s="13"/>
      <c r="D829" s="3" t="str">
        <f t="array" ref="D829">IF(C829="","",IFERROR(AVERAGE(_xlfn._xlws.FILTER($B$2:$B$6000,(IFERROR(VALUE(MID($A$2:$A$6000,4,2)),0)=MONTH(C829))*(IFERROR(VALUE(RIGHT($A$2:$A$6000,4)),0)=YEAR(C829)))),""))</f>
        <v/>
      </c>
      <c r="E829" s="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0" spans="1:5" x14ac:dyDescent="0.25">
      <c r="A830" s="65" t="s">
        <v>840</v>
      </c>
      <c r="B830" s="8">
        <v>131.22041121789999</v>
      </c>
      <c r="C830" s="13"/>
      <c r="D830" s="3" t="str">
        <f t="array" ref="D830">IF(C830="","",IFERROR(AVERAGE(_xlfn._xlws.FILTER($B$2:$B$6000,(IFERROR(VALUE(MID($A$2:$A$6000,4,2)),0)=MONTH(C830))*(IFERROR(VALUE(RIGHT($A$2:$A$6000,4)),0)=YEAR(C830)))),""))</f>
        <v/>
      </c>
      <c r="E830" s="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1" spans="1:5" x14ac:dyDescent="0.25">
      <c r="A831" s="65" t="s">
        <v>841</v>
      </c>
      <c r="B831" s="8">
        <v>129.4205005391</v>
      </c>
      <c r="C831" s="13"/>
      <c r="D831" s="3" t="str">
        <f t="array" ref="D831">IF(C831="","",IFERROR(AVERAGE(_xlfn._xlws.FILTER($B$2:$B$6000,(IFERROR(VALUE(MID($A$2:$A$6000,4,2)),0)=MONTH(C831))*(IFERROR(VALUE(RIGHT($A$2:$A$6000,4)),0)=YEAR(C831)))),""))</f>
        <v/>
      </c>
      <c r="E831" s="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2" spans="1:5" x14ac:dyDescent="0.25">
      <c r="A832" s="65" t="s">
        <v>842</v>
      </c>
      <c r="B832" s="8">
        <v>129.2820458715</v>
      </c>
      <c r="C832" s="13"/>
      <c r="D832" s="3" t="str">
        <f t="array" ref="D832">IF(C832="","",IFERROR(AVERAGE(_xlfn._xlws.FILTER($B$2:$B$6000,(IFERROR(VALUE(MID($A$2:$A$6000,4,2)),0)=MONTH(C832))*(IFERROR(VALUE(RIGHT($A$2:$A$6000,4)),0)=YEAR(C832)))),""))</f>
        <v/>
      </c>
      <c r="E832" s="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3" spans="1:5" x14ac:dyDescent="0.25">
      <c r="A833" s="65" t="s">
        <v>843</v>
      </c>
      <c r="B833" s="8">
        <v>129.69740987430001</v>
      </c>
      <c r="C833" s="13"/>
      <c r="D833" s="3" t="str">
        <f t="array" ref="D833">IF(C833="","",IFERROR(AVERAGE(_xlfn._xlws.FILTER($B$2:$B$6000,(IFERROR(VALUE(MID($A$2:$A$6000,4,2)),0)=MONTH(C833))*(IFERROR(VALUE(RIGHT($A$2:$A$6000,4)),0)=YEAR(C833)))),""))</f>
        <v/>
      </c>
      <c r="E833" s="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4" spans="1:5" x14ac:dyDescent="0.25">
      <c r="A834" s="65" t="s">
        <v>844</v>
      </c>
      <c r="B834" s="8">
        <v>130.59736521369999</v>
      </c>
      <c r="C834" s="13"/>
      <c r="D834" s="3" t="str">
        <f t="array" ref="D834">IF(C834="","",IFERROR(AVERAGE(_xlfn._xlws.FILTER($B$2:$B$6000,(IFERROR(VALUE(MID($A$2:$A$6000,4,2)),0)=MONTH(C834))*(IFERROR(VALUE(RIGHT($A$2:$A$6000,4)),0)=YEAR(C834)))),""))</f>
        <v/>
      </c>
      <c r="E834" s="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5" spans="1:5" x14ac:dyDescent="0.25">
      <c r="A835" s="65" t="s">
        <v>845</v>
      </c>
      <c r="B835" s="8">
        <v>131.35886588549999</v>
      </c>
      <c r="C835" s="13"/>
      <c r="D835" s="3" t="str">
        <f t="array" ref="D835">IF(C835="","",IFERROR(AVERAGE(_xlfn._xlws.FILTER($B$2:$B$6000,(IFERROR(VALUE(MID($A$2:$A$6000,4,2)),0)=MONTH(C835))*(IFERROR(VALUE(RIGHT($A$2:$A$6000,4)),0)=YEAR(C835)))),""))</f>
        <v/>
      </c>
      <c r="E835" s="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6" spans="1:5" x14ac:dyDescent="0.25">
      <c r="A836" s="65" t="s">
        <v>846</v>
      </c>
      <c r="B836" s="8">
        <v>131.4973205531</v>
      </c>
      <c r="C836" s="13"/>
      <c r="D836" s="3" t="str">
        <f t="array" ref="D836">IF(C836="","",IFERROR(AVERAGE(_xlfn._xlws.FILTER($B$2:$B$6000,(IFERROR(VALUE(MID($A$2:$A$6000,4,2)),0)=MONTH(C836))*(IFERROR(VALUE(RIGHT($A$2:$A$6000,4)),0)=YEAR(C836)))),""))</f>
        <v/>
      </c>
      <c r="E836" s="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7" spans="1:5" x14ac:dyDescent="0.25">
      <c r="A837" s="65" t="s">
        <v>847</v>
      </c>
      <c r="B837" s="8">
        <v>131.53193422000001</v>
      </c>
      <c r="C837" s="13"/>
      <c r="D837" s="3" t="str">
        <f t="array" ref="D837">IF(C837="","",IFERROR(AVERAGE(_xlfn._xlws.FILTER($B$2:$B$6000,(IFERROR(VALUE(MID($A$2:$A$6000,4,2)),0)=MONTH(C837))*(IFERROR(VALUE(RIGHT($A$2:$A$6000,4)),0)=YEAR(C837)))),""))</f>
        <v/>
      </c>
      <c r="E837" s="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8" spans="1:5" x14ac:dyDescent="0.25">
      <c r="A838" s="65" t="s">
        <v>848</v>
      </c>
      <c r="B838" s="8">
        <v>132.01652555659999</v>
      </c>
      <c r="C838" s="13"/>
      <c r="D838" s="3" t="str">
        <f t="array" ref="D838">IF(C838="","",IFERROR(AVERAGE(_xlfn._xlws.FILTER($B$2:$B$6000,(IFERROR(VALUE(MID($A$2:$A$6000,4,2)),0)=MONTH(C838))*(IFERROR(VALUE(RIGHT($A$2:$A$6000,4)),0)=YEAR(C838)))),""))</f>
        <v/>
      </c>
      <c r="E838" s="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9" spans="1:5" x14ac:dyDescent="0.25">
      <c r="A839" s="65" t="s">
        <v>849</v>
      </c>
      <c r="B839" s="8">
        <v>131.4280932193</v>
      </c>
      <c r="C839" s="13"/>
      <c r="D839" s="3" t="str">
        <f t="array" ref="D839">IF(C839="","",IFERROR(AVERAGE(_xlfn._xlws.FILTER($B$2:$B$6000,(IFERROR(VALUE(MID($A$2:$A$6000,4,2)),0)=MONTH(C839))*(IFERROR(VALUE(RIGHT($A$2:$A$6000,4)),0)=YEAR(C839)))),""))</f>
        <v/>
      </c>
      <c r="E839" s="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0" spans="1:5" x14ac:dyDescent="0.25">
      <c r="A840" s="65" t="s">
        <v>850</v>
      </c>
      <c r="B840" s="8">
        <v>130.73581988129999</v>
      </c>
      <c r="C840" s="13"/>
      <c r="D840" s="3" t="str">
        <f t="array" ref="D840">IF(C840="","",IFERROR(AVERAGE(_xlfn._xlws.FILTER($B$2:$B$6000,(IFERROR(VALUE(MID($A$2:$A$6000,4,2)),0)=MONTH(C840))*(IFERROR(VALUE(RIGHT($A$2:$A$6000,4)),0)=YEAR(C840)))),""))</f>
        <v/>
      </c>
      <c r="E840" s="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1" spans="1:5" x14ac:dyDescent="0.25">
      <c r="A841" s="65" t="s">
        <v>851</v>
      </c>
      <c r="B841" s="8">
        <v>130.94350188269999</v>
      </c>
      <c r="C841" s="13"/>
      <c r="D841" s="3" t="str">
        <f t="array" ref="D841">IF(C841="","",IFERROR(AVERAGE(_xlfn._xlws.FILTER($B$2:$B$6000,(IFERROR(VALUE(MID($A$2:$A$6000,4,2)),0)=MONTH(C841))*(IFERROR(VALUE(RIGHT($A$2:$A$6000,4)),0)=YEAR(C841)))),""))</f>
        <v/>
      </c>
      <c r="E841" s="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2" spans="1:5" x14ac:dyDescent="0.25">
      <c r="A842" s="65" t="s">
        <v>852</v>
      </c>
      <c r="B842" s="8">
        <v>131.18579755100001</v>
      </c>
      <c r="C842" s="13"/>
      <c r="D842" s="3" t="str">
        <f t="array" ref="D842">IF(C842="","",IFERROR(AVERAGE(_xlfn._xlws.FILTER($B$2:$B$6000,(IFERROR(VALUE(MID($A$2:$A$6000,4,2)),0)=MONTH(C842))*(IFERROR(VALUE(RIGHT($A$2:$A$6000,4)),0)=YEAR(C842)))),""))</f>
        <v/>
      </c>
      <c r="E842" s="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3" spans="1:5" x14ac:dyDescent="0.25">
      <c r="A843" s="65" t="s">
        <v>853</v>
      </c>
      <c r="B843" s="8">
        <v>130.839660882</v>
      </c>
      <c r="C843" s="13"/>
      <c r="D843" s="3" t="str">
        <f t="array" ref="D843">IF(C843="","",IFERROR(AVERAGE(_xlfn._xlws.FILTER($B$2:$B$6000,(IFERROR(VALUE(MID($A$2:$A$6000,4,2)),0)=MONTH(C843))*(IFERROR(VALUE(RIGHT($A$2:$A$6000,4)),0)=YEAR(C843)))),""))</f>
        <v/>
      </c>
      <c r="E843" s="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4" spans="1:5" x14ac:dyDescent="0.25">
      <c r="A844" s="65" t="s">
        <v>854</v>
      </c>
      <c r="B844" s="8">
        <v>130.839660882</v>
      </c>
      <c r="C844" s="13"/>
      <c r="D844" s="3" t="str">
        <f t="array" ref="D844">IF(C844="","",IFERROR(AVERAGE(_xlfn._xlws.FILTER($B$2:$B$6000,(IFERROR(VALUE(MID($A$2:$A$6000,4,2)),0)=MONTH(C844))*(IFERROR(VALUE(RIGHT($A$2:$A$6000,4)),0)=YEAR(C844)))),""))</f>
        <v/>
      </c>
      <c r="E844" s="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5" spans="1:5" x14ac:dyDescent="0.25">
      <c r="A845" s="65" t="s">
        <v>855</v>
      </c>
      <c r="B845" s="8">
        <v>130.19313944230001</v>
      </c>
      <c r="C845" s="13"/>
      <c r="D845" s="3" t="str">
        <f t="array" ref="D845">IF(C845="","",IFERROR(AVERAGE(_xlfn._xlws.FILTER($B$2:$B$6000,(IFERROR(VALUE(MID($A$2:$A$6000,4,2)),0)=MONTH(C845))*(IFERROR(VALUE(RIGHT($A$2:$A$6000,4)),0)=YEAR(C845)))),""))</f>
        <v/>
      </c>
      <c r="E845" s="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6" spans="1:5" x14ac:dyDescent="0.25">
      <c r="A846" s="65" t="s">
        <v>856</v>
      </c>
      <c r="B846" s="8">
        <v>129.64191154310001</v>
      </c>
      <c r="C846" s="13"/>
      <c r="D846" s="3" t="str">
        <f t="array" ref="D846">IF(C846="","",IFERROR(AVERAGE(_xlfn._xlws.FILTER($B$2:$B$6000,(IFERROR(VALUE(MID($A$2:$A$6000,4,2)),0)=MONTH(C846))*(IFERROR(VALUE(RIGHT($A$2:$A$6000,4)),0)=YEAR(C846)))),""))</f>
        <v/>
      </c>
      <c r="E846" s="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7" spans="1:5" x14ac:dyDescent="0.25">
      <c r="A847" s="65" t="s">
        <v>857</v>
      </c>
      <c r="B847" s="8">
        <v>130.33094641709999</v>
      </c>
      <c r="C847" s="13"/>
      <c r="D847" s="3" t="str">
        <f t="array" ref="D847">IF(C847="","",IFERROR(AVERAGE(_xlfn._xlws.FILTER($B$2:$B$6000,(IFERROR(VALUE(MID($A$2:$A$6000,4,2)),0)=MONTH(C847))*(IFERROR(VALUE(RIGHT($A$2:$A$6000,4)),0)=YEAR(C847)))),""))</f>
        <v/>
      </c>
      <c r="E847" s="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8" spans="1:5" x14ac:dyDescent="0.25">
      <c r="A848" s="65" t="s">
        <v>858</v>
      </c>
      <c r="B848" s="8">
        <v>129.95197723640001</v>
      </c>
      <c r="C848" s="13"/>
      <c r="D848" s="3" t="str">
        <f t="array" ref="D848">IF(C848="","",IFERROR(AVERAGE(_xlfn._xlws.FILTER($B$2:$B$6000,(IFERROR(VALUE(MID($A$2:$A$6000,4,2)),0)=MONTH(C848))*(IFERROR(VALUE(RIGHT($A$2:$A$6000,4)),0)=YEAR(C848)))),""))</f>
        <v/>
      </c>
      <c r="E848" s="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9" spans="1:5" x14ac:dyDescent="0.25">
      <c r="A849" s="65" t="s">
        <v>859</v>
      </c>
      <c r="B849" s="8">
        <v>128.36719702619999</v>
      </c>
      <c r="C849" s="13"/>
      <c r="D849" s="3" t="str">
        <f t="array" ref="D849">IF(C849="","",IFERROR(AVERAGE(_xlfn._xlws.FILTER($B$2:$B$6000,(IFERROR(VALUE(MID($A$2:$A$6000,4,2)),0)=MONTH(C849))*(IFERROR(VALUE(RIGHT($A$2:$A$6000,4)),0)=YEAR(C849)))),""))</f>
        <v/>
      </c>
      <c r="E849" s="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0" spans="1:5" x14ac:dyDescent="0.25">
      <c r="A850" s="65" t="s">
        <v>860</v>
      </c>
      <c r="B850" s="8">
        <v>128.88397318169999</v>
      </c>
      <c r="C850" s="13"/>
      <c r="D850" s="3" t="str">
        <f t="array" ref="D850">IF(C850="","",IFERROR(AVERAGE(_xlfn._xlws.FILTER($B$2:$B$6000,(IFERROR(VALUE(MID($A$2:$A$6000,4,2)),0)=MONTH(C850))*(IFERROR(VALUE(RIGHT($A$2:$A$6000,4)),0)=YEAR(C850)))),""))</f>
        <v/>
      </c>
      <c r="E850" s="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1" spans="1:5" x14ac:dyDescent="0.25">
      <c r="A851" s="65" t="s">
        <v>861</v>
      </c>
      <c r="B851" s="8">
        <v>129.3318458498</v>
      </c>
      <c r="C851" s="13"/>
      <c r="D851" s="3" t="str">
        <f t="array" ref="D851">IF(C851="","",IFERROR(AVERAGE(_xlfn._xlws.FILTER($B$2:$B$6000,(IFERROR(VALUE(MID($A$2:$A$6000,4,2)),0)=MONTH(C851))*(IFERROR(VALUE(RIGHT($A$2:$A$6000,4)),0)=YEAR(C851)))),""))</f>
        <v/>
      </c>
      <c r="E851" s="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2" spans="1:5" x14ac:dyDescent="0.25">
      <c r="A852" s="65" t="s">
        <v>862</v>
      </c>
      <c r="B852" s="8">
        <v>128.64281097579999</v>
      </c>
      <c r="C852" s="13"/>
      <c r="D852" s="3" t="str">
        <f t="array" ref="D852">IF(C852="","",IFERROR(AVERAGE(_xlfn._xlws.FILTER($B$2:$B$6000,(IFERROR(VALUE(MID($A$2:$A$6000,4,2)),0)=MONTH(C852))*(IFERROR(VALUE(RIGHT($A$2:$A$6000,4)),0)=YEAR(C852)))),""))</f>
        <v/>
      </c>
      <c r="E852" s="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3" spans="1:5" x14ac:dyDescent="0.25">
      <c r="A853" s="65" t="s">
        <v>863</v>
      </c>
      <c r="B853" s="8">
        <v>128.1949383077</v>
      </c>
      <c r="C853" s="13"/>
      <c r="D853" s="3" t="str">
        <f t="array" ref="D853">IF(C853="","",IFERROR(AVERAGE(_xlfn._xlws.FILTER($B$2:$B$6000,(IFERROR(VALUE(MID($A$2:$A$6000,4,2)),0)=MONTH(C853))*(IFERROR(VALUE(RIGHT($A$2:$A$6000,4)),0)=YEAR(C853)))),""))</f>
        <v/>
      </c>
      <c r="E853" s="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4" spans="1:5" x14ac:dyDescent="0.25">
      <c r="A854" s="65" t="s">
        <v>864</v>
      </c>
      <c r="B854" s="8">
        <v>128.40164876989999</v>
      </c>
      <c r="C854" s="13"/>
      <c r="D854" s="3" t="str">
        <f t="array" ref="D854">IF(C854="","",IFERROR(AVERAGE(_xlfn._xlws.FILTER($B$2:$B$6000,(IFERROR(VALUE(MID($A$2:$A$6000,4,2)),0)=MONTH(C854))*(IFERROR(VALUE(RIGHT($A$2:$A$6000,4)),0)=YEAR(C854)))),""))</f>
        <v/>
      </c>
      <c r="E854" s="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5" spans="1:5" x14ac:dyDescent="0.25">
      <c r="A855" s="65" t="s">
        <v>865</v>
      </c>
      <c r="B855" s="8">
        <v>128.26384179510001</v>
      </c>
      <c r="C855" s="13"/>
      <c r="D855" s="3" t="str">
        <f t="array" ref="D855">IF(C855="","",IFERROR(AVERAGE(_xlfn._xlws.FILTER($B$2:$B$6000,(IFERROR(VALUE(MID($A$2:$A$6000,4,2)),0)=MONTH(C855))*(IFERROR(VALUE(RIGHT($A$2:$A$6000,4)),0)=YEAR(C855)))),""))</f>
        <v/>
      </c>
      <c r="E855" s="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6" spans="1:5" x14ac:dyDescent="0.25">
      <c r="A856" s="65" t="s">
        <v>866</v>
      </c>
      <c r="B856" s="8">
        <v>128.53945574470001</v>
      </c>
      <c r="C856" s="13"/>
      <c r="D856" s="3" t="str">
        <f t="array" ref="D856">IF(C856="","",IFERROR(AVERAGE(_xlfn._xlws.FILTER($B$2:$B$6000,(IFERROR(VALUE(MID($A$2:$A$6000,4,2)),0)=MONTH(C856))*(IFERROR(VALUE(RIGHT($A$2:$A$6000,4)),0)=YEAR(C856)))),""))</f>
        <v/>
      </c>
      <c r="E856" s="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7" spans="1:5" x14ac:dyDescent="0.25">
      <c r="A857" s="65" t="s">
        <v>867</v>
      </c>
      <c r="B857" s="8">
        <v>128.2293900514</v>
      </c>
      <c r="C857" s="13"/>
      <c r="D857" s="3" t="str">
        <f t="array" ref="D857">IF(C857="","",IFERROR(AVERAGE(_xlfn._xlws.FILTER($B$2:$B$6000,(IFERROR(VALUE(MID($A$2:$A$6000,4,2)),0)=MONTH(C857))*(IFERROR(VALUE(RIGHT($A$2:$A$6000,4)),0)=YEAR(C857)))),""))</f>
        <v/>
      </c>
      <c r="E857" s="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8" spans="1:5" x14ac:dyDescent="0.25">
      <c r="A858" s="65" t="s">
        <v>868</v>
      </c>
      <c r="B858" s="8">
        <v>128.26384179510001</v>
      </c>
      <c r="C858" s="13"/>
      <c r="D858" s="3" t="str">
        <f t="array" ref="D858">IF(C858="","",IFERROR(AVERAGE(_xlfn._xlws.FILTER($B$2:$B$6000,(IFERROR(VALUE(MID($A$2:$A$6000,4,2)),0)=MONTH(C858))*(IFERROR(VALUE(RIGHT($A$2:$A$6000,4)),0)=YEAR(C858)))),""))</f>
        <v/>
      </c>
      <c r="E858" s="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9" spans="1:5" x14ac:dyDescent="0.25">
      <c r="A859" s="65" t="s">
        <v>869</v>
      </c>
      <c r="B859" s="8">
        <v>128.2293900514</v>
      </c>
      <c r="C859" s="13"/>
      <c r="D859" s="3" t="str">
        <f t="array" ref="D859">IF(C859="","",IFERROR(AVERAGE(_xlfn._xlws.FILTER($B$2:$B$6000,(IFERROR(VALUE(MID($A$2:$A$6000,4,2)),0)=MONTH(C859))*(IFERROR(VALUE(RIGHT($A$2:$A$6000,4)),0)=YEAR(C859)))),""))</f>
        <v/>
      </c>
      <c r="E859" s="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0" spans="1:5" x14ac:dyDescent="0.25">
      <c r="A860" s="65" t="s">
        <v>870</v>
      </c>
      <c r="B860" s="8">
        <v>128.4705522573</v>
      </c>
      <c r="C860" s="13"/>
      <c r="D860" s="3" t="str">
        <f t="array" ref="D860">IF(C860="","",IFERROR(AVERAGE(_xlfn._xlws.FILTER($B$2:$B$6000,(IFERROR(VALUE(MID($A$2:$A$6000,4,2)),0)=MONTH(C860))*(IFERROR(VALUE(RIGHT($A$2:$A$6000,4)),0)=YEAR(C860)))),""))</f>
        <v/>
      </c>
      <c r="E860" s="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1" spans="1:5" x14ac:dyDescent="0.25">
      <c r="A861" s="65" t="s">
        <v>871</v>
      </c>
      <c r="B861" s="8">
        <v>127.815969127</v>
      </c>
      <c r="C861" s="13"/>
      <c r="D861" s="3" t="str">
        <f t="array" ref="D861">IF(C861="","",IFERROR(AVERAGE(_xlfn._xlws.FILTER($B$2:$B$6000,(IFERROR(VALUE(MID($A$2:$A$6000,4,2)),0)=MONTH(C861))*(IFERROR(VALUE(RIGHT($A$2:$A$6000,4)),0)=YEAR(C861)))),""))</f>
        <v/>
      </c>
      <c r="E861" s="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2" spans="1:5" x14ac:dyDescent="0.25">
      <c r="A862" s="65" t="s">
        <v>872</v>
      </c>
      <c r="B862" s="8">
        <v>127.29919297150001</v>
      </c>
      <c r="C862" s="13"/>
      <c r="D862" s="3" t="str">
        <f t="array" ref="D862">IF(C862="","",IFERROR(AVERAGE(_xlfn._xlws.FILTER($B$2:$B$6000,(IFERROR(VALUE(MID($A$2:$A$6000,4,2)),0)=MONTH(C862))*(IFERROR(VALUE(RIGHT($A$2:$A$6000,4)),0)=YEAR(C862)))),""))</f>
        <v/>
      </c>
      <c r="E862" s="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3" spans="1:5" x14ac:dyDescent="0.25">
      <c r="A863" s="65" t="s">
        <v>873</v>
      </c>
      <c r="B863" s="8">
        <v>127.6092586648</v>
      </c>
      <c r="C863" s="13"/>
      <c r="D863" s="3" t="str">
        <f t="array" ref="D863">IF(C863="","",IFERROR(AVERAGE(_xlfn._xlws.FILTER($B$2:$B$6000,(IFERROR(VALUE(MID($A$2:$A$6000,4,2)),0)=MONTH(C863))*(IFERROR(VALUE(RIGHT($A$2:$A$6000,4)),0)=YEAR(C863)))),""))</f>
        <v/>
      </c>
      <c r="E863" s="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4" spans="1:5" x14ac:dyDescent="0.25">
      <c r="A864" s="65" t="s">
        <v>874</v>
      </c>
      <c r="B864" s="8">
        <v>127.71261389590001</v>
      </c>
      <c r="C864" s="13"/>
      <c r="D864" s="3" t="str">
        <f t="array" ref="D864">IF(C864="","",IFERROR(AVERAGE(_xlfn._xlws.FILTER($B$2:$B$6000,(IFERROR(VALUE(MID($A$2:$A$6000,4,2)),0)=MONTH(C864))*(IFERROR(VALUE(RIGHT($A$2:$A$6000,4)),0)=YEAR(C864)))),""))</f>
        <v/>
      </c>
      <c r="E864" s="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5" spans="1:5" x14ac:dyDescent="0.25">
      <c r="A865" s="65" t="s">
        <v>875</v>
      </c>
      <c r="B865" s="8">
        <v>127.85042087070001</v>
      </c>
      <c r="C865" s="13"/>
      <c r="D865" s="3" t="str">
        <f t="array" ref="D865">IF(C865="","",IFERROR(AVERAGE(_xlfn._xlws.FILTER($B$2:$B$6000,(IFERROR(VALUE(MID($A$2:$A$6000,4,2)),0)=MONTH(C865))*(IFERROR(VALUE(RIGHT($A$2:$A$6000,4)),0)=YEAR(C865)))),""))</f>
        <v/>
      </c>
      <c r="E865" s="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6" spans="1:5" x14ac:dyDescent="0.25">
      <c r="A866" s="65" t="s">
        <v>876</v>
      </c>
      <c r="B866" s="8">
        <v>126.6251185073</v>
      </c>
      <c r="C866" s="13"/>
      <c r="D866" s="3" t="str">
        <f t="array" ref="D866">IF(C866="","",IFERROR(AVERAGE(_xlfn._xlws.FILTER($B$2:$B$6000,(IFERROR(VALUE(MID($A$2:$A$6000,4,2)),0)=MONTH(C866))*(IFERROR(VALUE(RIGHT($A$2:$A$6000,4)),0)=YEAR(C866)))),""))</f>
        <v/>
      </c>
      <c r="E866" s="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7" spans="1:5" x14ac:dyDescent="0.25">
      <c r="A867" s="65" t="s">
        <v>877</v>
      </c>
      <c r="B867" s="8">
        <v>125.5992601343</v>
      </c>
      <c r="C867" s="13"/>
      <c r="D867" s="3" t="str">
        <f t="array" ref="D867">IF(C867="","",IFERROR(AVERAGE(_xlfn._xlws.FILTER($B$2:$B$6000,(IFERROR(VALUE(MID($A$2:$A$6000,4,2)),0)=MONTH(C867))*(IFERROR(VALUE(RIGHT($A$2:$A$6000,4)),0)=YEAR(C867)))),""))</f>
        <v/>
      </c>
      <c r="E867" s="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8" spans="1:5" x14ac:dyDescent="0.25">
      <c r="A868" s="65" t="s">
        <v>878</v>
      </c>
      <c r="B868" s="8">
        <v>124.9153545523</v>
      </c>
      <c r="C868" s="13"/>
      <c r="D868" s="3" t="str">
        <f t="array" ref="D868">IF(C868="","",IFERROR(AVERAGE(_xlfn._xlws.FILTER($B$2:$B$6000,(IFERROR(VALUE(MID($A$2:$A$6000,4,2)),0)=MONTH(C868))*(IFERROR(VALUE(RIGHT($A$2:$A$6000,4)),0)=YEAR(C868)))),""))</f>
        <v/>
      </c>
      <c r="E868" s="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9" spans="1:5" x14ac:dyDescent="0.25">
      <c r="A869" s="65" t="s">
        <v>879</v>
      </c>
      <c r="B869" s="8">
        <v>126.04379876260001</v>
      </c>
      <c r="C869" s="13"/>
      <c r="D869" s="3" t="str">
        <f t="array" ref="D869">IF(C869="","",IFERROR(AVERAGE(_xlfn._xlws.FILTER($B$2:$B$6000,(IFERROR(VALUE(MID($A$2:$A$6000,4,2)),0)=MONTH(C869))*(IFERROR(VALUE(RIGHT($A$2:$A$6000,4)),0)=YEAR(C869)))),""))</f>
        <v/>
      </c>
      <c r="E869" s="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0" spans="1:5" x14ac:dyDescent="0.25">
      <c r="A870" s="65" t="s">
        <v>880</v>
      </c>
      <c r="B870" s="8">
        <v>125.6334554134</v>
      </c>
      <c r="C870" s="13"/>
      <c r="D870" s="3" t="str">
        <f t="array" ref="D870">IF(C870="","",IFERROR(AVERAGE(_xlfn._xlws.FILTER($B$2:$B$6000,(IFERROR(VALUE(MID($A$2:$A$6000,4,2)),0)=MONTH(C870))*(IFERROR(VALUE(RIGHT($A$2:$A$6000,4)),0)=YEAR(C870)))),""))</f>
        <v/>
      </c>
      <c r="E870" s="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1" spans="1:5" x14ac:dyDescent="0.25">
      <c r="A871" s="65" t="s">
        <v>881</v>
      </c>
      <c r="B871" s="8">
        <v>125.70184597159999</v>
      </c>
      <c r="C871" s="13"/>
      <c r="D871" s="3" t="str">
        <f t="array" ref="D871">IF(C871="","",IFERROR(AVERAGE(_xlfn._xlws.FILTER($B$2:$B$6000,(IFERROR(VALUE(MID($A$2:$A$6000,4,2)),0)=MONTH(C871))*(IFERROR(VALUE(RIGHT($A$2:$A$6000,4)),0)=YEAR(C871)))),""))</f>
        <v/>
      </c>
      <c r="E871" s="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2" spans="1:5" x14ac:dyDescent="0.25">
      <c r="A872" s="65" t="s">
        <v>882</v>
      </c>
      <c r="B872" s="8">
        <v>124.23144897029999</v>
      </c>
      <c r="C872" s="13"/>
      <c r="D872" s="3" t="str">
        <f t="array" ref="D872">IF(C872="","",IFERROR(AVERAGE(_xlfn._xlws.FILTER($B$2:$B$6000,(IFERROR(VALUE(MID($A$2:$A$6000,4,2)),0)=MONTH(C872))*(IFERROR(VALUE(RIGHT($A$2:$A$6000,4)),0)=YEAR(C872)))),""))</f>
        <v/>
      </c>
      <c r="E872" s="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3" spans="1:5" x14ac:dyDescent="0.25">
      <c r="A873" s="65" t="s">
        <v>883</v>
      </c>
      <c r="B873" s="8">
        <v>124.0262772957</v>
      </c>
      <c r="C873" s="13"/>
      <c r="D873" s="3" t="str">
        <f t="array" ref="D873">IF(C873="","",IFERROR(AVERAGE(_xlfn._xlws.FILTER($B$2:$B$6000,(IFERROR(VALUE(MID($A$2:$A$6000,4,2)),0)=MONTH(C873))*(IFERROR(VALUE(RIGHT($A$2:$A$6000,4)),0)=YEAR(C873)))),""))</f>
        <v/>
      </c>
      <c r="E873" s="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4" spans="1:5" x14ac:dyDescent="0.25">
      <c r="A874" s="65" t="s">
        <v>884</v>
      </c>
      <c r="B874" s="8">
        <v>124.5050112031</v>
      </c>
      <c r="C874" s="13"/>
      <c r="D874" s="3" t="str">
        <f t="array" ref="D874">IF(C874="","",IFERROR(AVERAGE(_xlfn._xlws.FILTER($B$2:$B$6000,(IFERROR(VALUE(MID($A$2:$A$6000,4,2)),0)=MONTH(C874))*(IFERROR(VALUE(RIGHT($A$2:$A$6000,4)),0)=YEAR(C874)))),""))</f>
        <v/>
      </c>
      <c r="E874" s="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5" spans="1:5" x14ac:dyDescent="0.25">
      <c r="A875" s="65" t="s">
        <v>885</v>
      </c>
      <c r="B875" s="8">
        <v>124.4366206449</v>
      </c>
      <c r="C875" s="13"/>
      <c r="D875" s="3" t="str">
        <f t="array" ref="D875">IF(C875="","",IFERROR(AVERAGE(_xlfn._xlws.FILTER($B$2:$B$6000,(IFERROR(VALUE(MID($A$2:$A$6000,4,2)),0)=MONTH(C875))*(IFERROR(VALUE(RIGHT($A$2:$A$6000,4)),0)=YEAR(C875)))),""))</f>
        <v/>
      </c>
      <c r="E875" s="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6" spans="1:5" x14ac:dyDescent="0.25">
      <c r="A876" s="65" t="s">
        <v>886</v>
      </c>
      <c r="B876" s="8">
        <v>124.2656442494</v>
      </c>
      <c r="C876" s="13"/>
      <c r="D876" s="3" t="str">
        <f t="array" ref="D876">IF(C876="","",IFERROR(AVERAGE(_xlfn._xlws.FILTER($B$2:$B$6000,(IFERROR(VALUE(MID($A$2:$A$6000,4,2)),0)=MONTH(C876))*(IFERROR(VALUE(RIGHT($A$2:$A$6000,4)),0)=YEAR(C876)))),""))</f>
        <v/>
      </c>
      <c r="E876" s="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7" spans="1:5" x14ac:dyDescent="0.25">
      <c r="A877" s="65" t="s">
        <v>887</v>
      </c>
      <c r="B877" s="8">
        <v>124.0604725748</v>
      </c>
      <c r="C877" s="13"/>
      <c r="D877" s="3" t="str">
        <f t="array" ref="D877">IF(C877="","",IFERROR(AVERAGE(_xlfn._xlws.FILTER($B$2:$B$6000,(IFERROR(VALUE(MID($A$2:$A$6000,4,2)),0)=MONTH(C877))*(IFERROR(VALUE(RIGHT($A$2:$A$6000,4)),0)=YEAR(C877)))),""))</f>
        <v/>
      </c>
      <c r="E877" s="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8" spans="1:5" x14ac:dyDescent="0.25">
      <c r="A878" s="65" t="s">
        <v>888</v>
      </c>
      <c r="B878" s="8">
        <v>124.812768715</v>
      </c>
      <c r="C878" s="13"/>
      <c r="D878" s="3" t="str">
        <f t="array" ref="D878">IF(C878="","",IFERROR(AVERAGE(_xlfn._xlws.FILTER($B$2:$B$6000,(IFERROR(VALUE(MID($A$2:$A$6000,4,2)),0)=MONTH(C878))*(IFERROR(VALUE(RIGHT($A$2:$A$6000,4)),0)=YEAR(C878)))),""))</f>
        <v/>
      </c>
      <c r="E878" s="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9" spans="1:5" x14ac:dyDescent="0.25">
      <c r="A879" s="65" t="s">
        <v>889</v>
      </c>
      <c r="B879" s="8">
        <v>123.8894961793</v>
      </c>
      <c r="C879" s="13"/>
      <c r="D879" s="3" t="str">
        <f t="array" ref="D879">IF(C879="","",IFERROR(AVERAGE(_xlfn._xlws.FILTER($B$2:$B$6000,(IFERROR(VALUE(MID($A$2:$A$6000,4,2)),0)=MONTH(C879))*(IFERROR(VALUE(RIGHT($A$2:$A$6000,4)),0)=YEAR(C879)))),""))</f>
        <v/>
      </c>
      <c r="E879" s="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0" spans="1:5" x14ac:dyDescent="0.25">
      <c r="A880" s="65" t="s">
        <v>890</v>
      </c>
      <c r="B880" s="8">
        <v>124.5734017613</v>
      </c>
      <c r="C880" s="13"/>
      <c r="D880" s="3" t="str">
        <f t="array" ref="D880">IF(C880="","",IFERROR(AVERAGE(_xlfn._xlws.FILTER($B$2:$B$6000,(IFERROR(VALUE(MID($A$2:$A$6000,4,2)),0)=MONTH(C880))*(IFERROR(VALUE(RIGHT($A$2:$A$6000,4)),0)=YEAR(C880)))),""))</f>
        <v/>
      </c>
      <c r="E880" s="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1" spans="1:5" x14ac:dyDescent="0.25">
      <c r="A881" s="65" t="s">
        <v>891</v>
      </c>
      <c r="B881" s="8">
        <v>124.60759704039999</v>
      </c>
      <c r="C881" s="13"/>
      <c r="D881" s="3" t="str">
        <f t="array" ref="D881">IF(C881="","",IFERROR(AVERAGE(_xlfn._xlws.FILTER($B$2:$B$6000,(IFERROR(VALUE(MID($A$2:$A$6000,4,2)),0)=MONTH(C881))*(IFERROR(VALUE(RIGHT($A$2:$A$6000,4)),0)=YEAR(C881)))),""))</f>
        <v/>
      </c>
      <c r="E881" s="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2" spans="1:5" x14ac:dyDescent="0.25">
      <c r="A882" s="65" t="s">
        <v>892</v>
      </c>
      <c r="B882" s="8">
        <v>123.9236914584</v>
      </c>
      <c r="C882" s="13"/>
      <c r="D882" s="3" t="str">
        <f t="array" ref="D882">IF(C882="","",IFERROR(AVERAGE(_xlfn._xlws.FILTER($B$2:$B$6000,(IFERROR(VALUE(MID($A$2:$A$6000,4,2)),0)=MONTH(C882))*(IFERROR(VALUE(RIGHT($A$2:$A$6000,4)),0)=YEAR(C882)))),""))</f>
        <v/>
      </c>
      <c r="E882" s="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3" spans="1:5" x14ac:dyDescent="0.25">
      <c r="A883" s="65" t="s">
        <v>893</v>
      </c>
      <c r="B883" s="8">
        <v>124.0604725748</v>
      </c>
      <c r="C883" s="13"/>
      <c r="D883" s="3" t="str">
        <f t="array" ref="D883">IF(C883="","",IFERROR(AVERAGE(_xlfn._xlws.FILTER($B$2:$B$6000,(IFERROR(VALUE(MID($A$2:$A$6000,4,2)),0)=MONTH(C883))*(IFERROR(VALUE(RIGHT($A$2:$A$6000,4)),0)=YEAR(C883)))),""))</f>
        <v/>
      </c>
      <c r="E883" s="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4" spans="1:5" x14ac:dyDescent="0.25">
      <c r="A884" s="65" t="s">
        <v>894</v>
      </c>
      <c r="B884" s="8">
        <v>123.85530090020001</v>
      </c>
      <c r="C884" s="13"/>
      <c r="D884" s="3" t="str">
        <f t="array" ref="D884">IF(C884="","",IFERROR(AVERAGE(_xlfn._xlws.FILTER($B$2:$B$6000,(IFERROR(VALUE(MID($A$2:$A$6000,4,2)),0)=MONTH(C884))*(IFERROR(VALUE(RIGHT($A$2:$A$6000,4)),0)=YEAR(C884)))),""))</f>
        <v/>
      </c>
      <c r="E884" s="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5" spans="1:5" x14ac:dyDescent="0.25">
      <c r="A885" s="65" t="s">
        <v>895</v>
      </c>
      <c r="B885" s="8">
        <v>124.6417923195</v>
      </c>
      <c r="C885" s="13"/>
      <c r="D885" s="3" t="str">
        <f t="array" ref="D885">IF(C885="","",IFERROR(AVERAGE(_xlfn._xlws.FILTER($B$2:$B$6000,(IFERROR(VALUE(MID($A$2:$A$6000,4,2)),0)=MONTH(C885))*(IFERROR(VALUE(RIGHT($A$2:$A$6000,4)),0)=YEAR(C885)))),""))</f>
        <v/>
      </c>
      <c r="E885" s="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6" spans="1:5" x14ac:dyDescent="0.25">
      <c r="A886" s="65" t="s">
        <v>896</v>
      </c>
      <c r="B886" s="8">
        <v>124.3123834351</v>
      </c>
      <c r="C886" s="13"/>
      <c r="D886" s="3" t="str">
        <f t="array" ref="D886">IF(C886="","",IFERROR(AVERAGE(_xlfn._xlws.FILTER($B$2:$B$6000,(IFERROR(VALUE(MID($A$2:$A$6000,4,2)),0)=MONTH(C886))*(IFERROR(VALUE(RIGHT($A$2:$A$6000,4)),0)=YEAR(C886)))),""))</f>
        <v/>
      </c>
      <c r="E886" s="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7" spans="1:5" x14ac:dyDescent="0.25">
      <c r="A887" s="65" t="s">
        <v>897</v>
      </c>
      <c r="B887" s="8">
        <v>124.2101248252</v>
      </c>
      <c r="C887" s="13"/>
      <c r="D887" s="3" t="str">
        <f t="array" ref="D887">IF(C887="","",IFERROR(AVERAGE(_xlfn._xlws.FILTER($B$2:$B$6000,(IFERROR(VALUE(MID($A$2:$A$6000,4,2)),0)=MONTH(C887))*(IFERROR(VALUE(RIGHT($A$2:$A$6000,4)),0)=YEAR(C887)))),""))</f>
        <v/>
      </c>
      <c r="E887" s="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8" spans="1:5" x14ac:dyDescent="0.25">
      <c r="A888" s="65" t="s">
        <v>898</v>
      </c>
      <c r="B888" s="8">
        <v>124.6532454681</v>
      </c>
      <c r="C888" s="13"/>
      <c r="D888" s="3" t="str">
        <f t="array" ref="D888">IF(C888="","",IFERROR(AVERAGE(_xlfn._xlws.FILTER($B$2:$B$6000,(IFERROR(VALUE(MID($A$2:$A$6000,4,2)),0)=MONTH(C888))*(IFERROR(VALUE(RIGHT($A$2:$A$6000,4)),0)=YEAR(C888)))),""))</f>
        <v/>
      </c>
      <c r="E888" s="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9" spans="1:5" x14ac:dyDescent="0.25">
      <c r="A889" s="65" t="s">
        <v>899</v>
      </c>
      <c r="B889" s="8">
        <v>124.4487282483</v>
      </c>
      <c r="C889" s="13"/>
      <c r="D889" s="3" t="str">
        <f t="array" ref="D889">IF(C889="","",IFERROR(AVERAGE(_xlfn._xlws.FILTER($B$2:$B$6000,(IFERROR(VALUE(MID($A$2:$A$6000,4,2)),0)=MONTH(C889))*(IFERROR(VALUE(RIGHT($A$2:$A$6000,4)),0)=YEAR(C889)))),""))</f>
        <v/>
      </c>
      <c r="E889" s="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0" spans="1:5" x14ac:dyDescent="0.25">
      <c r="A890" s="65" t="s">
        <v>900</v>
      </c>
      <c r="B890" s="8">
        <v>124.5850730615</v>
      </c>
      <c r="C890" s="13"/>
      <c r="D890" s="3" t="str">
        <f t="array" ref="D890">IF(C890="","",IFERROR(AVERAGE(_xlfn._xlws.FILTER($B$2:$B$6000,(IFERROR(VALUE(MID($A$2:$A$6000,4,2)),0)=MONTH(C890))*(IFERROR(VALUE(RIGHT($A$2:$A$6000,4)),0)=YEAR(C890)))),""))</f>
        <v/>
      </c>
      <c r="E890" s="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1" spans="1:5" x14ac:dyDescent="0.25">
      <c r="A891" s="65" t="s">
        <v>901</v>
      </c>
      <c r="B891" s="8">
        <v>124.4487282483</v>
      </c>
      <c r="C891" s="13"/>
      <c r="D891" s="3" t="str">
        <f t="array" ref="D891">IF(C891="","",IFERROR(AVERAGE(_xlfn._xlws.FILTER($B$2:$B$6000,(IFERROR(VALUE(MID($A$2:$A$6000,4,2)),0)=MONTH(C891))*(IFERROR(VALUE(RIGHT($A$2:$A$6000,4)),0)=YEAR(C891)))),""))</f>
        <v/>
      </c>
      <c r="E891" s="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2" spans="1:5" x14ac:dyDescent="0.25">
      <c r="A892" s="65" t="s">
        <v>902</v>
      </c>
      <c r="B892" s="8">
        <v>124.9600212978</v>
      </c>
      <c r="C892" s="13"/>
      <c r="D892" s="3" t="str">
        <f t="array" ref="D892">IF(C892="","",IFERROR(AVERAGE(_xlfn._xlws.FILTER($B$2:$B$6000,(IFERROR(VALUE(MID($A$2:$A$6000,4,2)),0)=MONTH(C892))*(IFERROR(VALUE(RIGHT($A$2:$A$6000,4)),0)=YEAR(C892)))),""))</f>
        <v/>
      </c>
      <c r="E892" s="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3" spans="1:5" x14ac:dyDescent="0.25">
      <c r="A893" s="65" t="s">
        <v>903</v>
      </c>
      <c r="B893" s="8">
        <v>125.60765916050001</v>
      </c>
      <c r="C893" s="13"/>
      <c r="D893" s="3" t="str">
        <f t="array" ref="D893">IF(C893="","",IFERROR(AVERAGE(_xlfn._xlws.FILTER($B$2:$B$6000,(IFERROR(VALUE(MID($A$2:$A$6000,4,2)),0)=MONTH(C893))*(IFERROR(VALUE(RIGHT($A$2:$A$6000,4)),0)=YEAR(C893)))),""))</f>
        <v/>
      </c>
      <c r="E893" s="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4" spans="1:5" x14ac:dyDescent="0.25">
      <c r="A894" s="65" t="s">
        <v>904</v>
      </c>
      <c r="B894" s="8">
        <v>126.0848660067</v>
      </c>
      <c r="C894" s="13"/>
      <c r="D894" s="3" t="str">
        <f t="array" ref="D894">IF(C894="","",IFERROR(AVERAGE(_xlfn._xlws.FILTER($B$2:$B$6000,(IFERROR(VALUE(MID($A$2:$A$6000,4,2)),0)=MONTH(C894))*(IFERROR(VALUE(RIGHT($A$2:$A$6000,4)),0)=YEAR(C894)))),""))</f>
        <v/>
      </c>
      <c r="E894" s="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5" spans="1:5" x14ac:dyDescent="0.25">
      <c r="A895" s="65" t="s">
        <v>905</v>
      </c>
      <c r="B895" s="8">
        <v>126.2552970232</v>
      </c>
      <c r="C895" s="13"/>
      <c r="D895" s="3" t="str">
        <f t="array" ref="D895">IF(C895="","",IFERROR(AVERAGE(_xlfn._xlws.FILTER($B$2:$B$6000,(IFERROR(VALUE(MID($A$2:$A$6000,4,2)),0)=MONTH(C895))*(IFERROR(VALUE(RIGHT($A$2:$A$6000,4)),0)=YEAR(C895)))),""))</f>
        <v/>
      </c>
      <c r="E895" s="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6" spans="1:5" x14ac:dyDescent="0.25">
      <c r="A896" s="65" t="s">
        <v>906</v>
      </c>
      <c r="B896" s="8">
        <v>125.84626258359999</v>
      </c>
      <c r="C896" s="13"/>
      <c r="D896" s="3" t="str">
        <f t="array" ref="D896">IF(C896="","",IFERROR(AVERAGE(_xlfn._xlws.FILTER($B$2:$B$6000,(IFERROR(VALUE(MID($A$2:$A$6000,4,2)),0)=MONTH(C896))*(IFERROR(VALUE(RIGHT($A$2:$A$6000,4)),0)=YEAR(C896)))),""))</f>
        <v/>
      </c>
      <c r="E896" s="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7" spans="1:5" x14ac:dyDescent="0.25">
      <c r="A897" s="65" t="s">
        <v>907</v>
      </c>
      <c r="B897" s="8">
        <v>125.53948675389999</v>
      </c>
      <c r="C897" s="13"/>
      <c r="D897" s="3" t="str">
        <f t="array" ref="D897">IF(C897="","",IFERROR(AVERAGE(_xlfn._xlws.FILTER($B$2:$B$6000,(IFERROR(VALUE(MID($A$2:$A$6000,4,2)),0)=MONTH(C897))*(IFERROR(VALUE(RIGHT($A$2:$A$6000,4)),0)=YEAR(C897)))),""))</f>
        <v/>
      </c>
      <c r="E897" s="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8" spans="1:5" x14ac:dyDescent="0.25">
      <c r="A898" s="65" t="s">
        <v>908</v>
      </c>
      <c r="B898" s="8">
        <v>126.2552970232</v>
      </c>
      <c r="C898" s="13"/>
      <c r="D898" s="3" t="str">
        <f t="array" ref="D898">IF(C898="","",IFERROR(AVERAGE(_xlfn._xlws.FILTER($B$2:$B$6000,(IFERROR(VALUE(MID($A$2:$A$6000,4,2)),0)=MONTH(C898))*(IFERROR(VALUE(RIGHT($A$2:$A$6000,4)),0)=YEAR(C898)))),""))</f>
        <v/>
      </c>
      <c r="E898" s="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9" spans="1:5" x14ac:dyDescent="0.25">
      <c r="A899" s="65" t="s">
        <v>909</v>
      </c>
      <c r="B899" s="8">
        <v>126.0166936001</v>
      </c>
      <c r="C899" s="13"/>
      <c r="D899" s="3" t="str">
        <f t="array" ref="D899">IF(C899="","",IFERROR(AVERAGE(_xlfn._xlws.FILTER($B$2:$B$6000,(IFERROR(VALUE(MID($A$2:$A$6000,4,2)),0)=MONTH(C899))*(IFERROR(VALUE(RIGHT($A$2:$A$6000,4)),0)=YEAR(C899)))),""))</f>
        <v/>
      </c>
      <c r="E899" s="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0" spans="1:5" x14ac:dyDescent="0.25">
      <c r="A900" s="65" t="s">
        <v>910</v>
      </c>
      <c r="B900" s="8">
        <v>126.35755563310001</v>
      </c>
      <c r="C900" s="13"/>
      <c r="D900" s="3" t="str">
        <f t="array" ref="D900">IF(C900="","",IFERROR(AVERAGE(_xlfn._xlws.FILTER($B$2:$B$6000,(IFERROR(VALUE(MID($A$2:$A$6000,4,2)),0)=MONTH(C900))*(IFERROR(VALUE(RIGHT($A$2:$A$6000,4)),0)=YEAR(C900)))),""))</f>
        <v/>
      </c>
      <c r="E900" s="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1" spans="1:5" x14ac:dyDescent="0.25">
      <c r="A901" s="65" t="s">
        <v>911</v>
      </c>
      <c r="B901" s="8">
        <v>125.778090177</v>
      </c>
      <c r="C901" s="13"/>
      <c r="D901" s="3" t="str">
        <f t="array" ref="D901">IF(C901="","",IFERROR(AVERAGE(_xlfn._xlws.FILTER($B$2:$B$6000,(IFERROR(VALUE(MID($A$2:$A$6000,4,2)),0)=MONTH(C901))*(IFERROR(VALUE(RIGHT($A$2:$A$6000,4)),0)=YEAR(C901)))),""))</f>
        <v/>
      </c>
      <c r="E901" s="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2" spans="1:5" x14ac:dyDescent="0.25">
      <c r="A902" s="65" t="s">
        <v>912</v>
      </c>
      <c r="B902" s="8">
        <v>125.8121763803</v>
      </c>
      <c r="C902" s="13"/>
      <c r="D902" s="3" t="str">
        <f t="array" ref="D902">IF(C902="","",IFERROR(AVERAGE(_xlfn._xlws.FILTER($B$2:$B$6000,(IFERROR(VALUE(MID($A$2:$A$6000,4,2)),0)=MONTH(C902))*(IFERROR(VALUE(RIGHT($A$2:$A$6000,4)),0)=YEAR(C902)))),""))</f>
        <v/>
      </c>
      <c r="E902" s="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3" spans="1:5" x14ac:dyDescent="0.25">
      <c r="A903" s="65" t="s">
        <v>913</v>
      </c>
      <c r="B903" s="8">
        <v>125.3690557374</v>
      </c>
      <c r="C903" s="13"/>
      <c r="D903" s="3" t="str">
        <f t="array" ref="D903">IF(C903="","",IFERROR(AVERAGE(_xlfn._xlws.FILTER($B$2:$B$6000,(IFERROR(VALUE(MID($A$2:$A$6000,4,2)),0)=MONTH(C903))*(IFERROR(VALUE(RIGHT($A$2:$A$6000,4)),0)=YEAR(C903)))),""))</f>
        <v/>
      </c>
      <c r="E903" s="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4" spans="1:5" x14ac:dyDescent="0.25">
      <c r="A904" s="65" t="s">
        <v>914</v>
      </c>
      <c r="B904" s="8">
        <v>125.53948675389999</v>
      </c>
      <c r="C904" s="13"/>
      <c r="D904" s="3" t="str">
        <f t="array" ref="D904">IF(C904="","",IFERROR(AVERAGE(_xlfn._xlws.FILTER($B$2:$B$6000,(IFERROR(VALUE(MID($A$2:$A$6000,4,2)),0)=MONTH(C904))*(IFERROR(VALUE(RIGHT($A$2:$A$6000,4)),0)=YEAR(C904)))),""))</f>
        <v/>
      </c>
      <c r="E904" s="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5" spans="1:5" x14ac:dyDescent="0.25">
      <c r="A905" s="65" t="s">
        <v>915</v>
      </c>
      <c r="B905" s="8">
        <v>124.5757459946</v>
      </c>
      <c r="C905" s="13"/>
      <c r="D905" s="3" t="str">
        <f t="array" ref="D905">IF(C905="","",IFERROR(AVERAGE(_xlfn._xlws.FILTER($B$2:$B$6000,(IFERROR(VALUE(MID($A$2:$A$6000,4,2)),0)=MONTH(C905))*(IFERROR(VALUE(RIGHT($A$2:$A$6000,4)),0)=YEAR(C905)))),""))</f>
        <v/>
      </c>
      <c r="E905" s="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6" spans="1:5" x14ac:dyDescent="0.25">
      <c r="A906" s="65" t="s">
        <v>916</v>
      </c>
      <c r="B906" s="8">
        <v>124.4061628936</v>
      </c>
      <c r="C906" s="13"/>
      <c r="D906" s="3" t="str">
        <f t="array" ref="D906">IF(C906="","",IFERROR(AVERAGE(_xlfn._xlws.FILTER($B$2:$B$6000,(IFERROR(VALUE(MID($A$2:$A$6000,4,2)),0)=MONTH(C906))*(IFERROR(VALUE(RIGHT($A$2:$A$6000,4)),0)=YEAR(C906)))),""))</f>
        <v/>
      </c>
      <c r="E906" s="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7" spans="1:5" x14ac:dyDescent="0.25">
      <c r="A907" s="65" t="s">
        <v>917</v>
      </c>
      <c r="B907" s="8">
        <v>124.0669966916</v>
      </c>
      <c r="C907" s="13"/>
      <c r="D907" s="3" t="str">
        <f t="array" ref="D907">IF(C907="","",IFERROR(AVERAGE(_xlfn._xlws.FILTER($B$2:$B$6000,(IFERROR(VALUE(MID($A$2:$A$6000,4,2)),0)=MONTH(C907))*(IFERROR(VALUE(RIGHT($A$2:$A$6000,4)),0)=YEAR(C907)))),""))</f>
        <v/>
      </c>
      <c r="E907" s="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8" spans="1:5" x14ac:dyDescent="0.25">
      <c r="A908" s="65" t="s">
        <v>918</v>
      </c>
      <c r="B908" s="8">
        <v>124.2704964128</v>
      </c>
      <c r="C908" s="13"/>
      <c r="D908" s="3" t="str">
        <f t="array" ref="D908">IF(C908="","",IFERROR(AVERAGE(_xlfn._xlws.FILTER($B$2:$B$6000,(IFERROR(VALUE(MID($A$2:$A$6000,4,2)),0)=MONTH(C908))*(IFERROR(VALUE(RIGHT($A$2:$A$6000,4)),0)=YEAR(C908)))),""))</f>
        <v/>
      </c>
      <c r="E908" s="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9" spans="1:5" x14ac:dyDescent="0.25">
      <c r="A909" s="65" t="s">
        <v>919</v>
      </c>
      <c r="B909" s="8">
        <v>124.7453290956</v>
      </c>
      <c r="C909" s="13"/>
      <c r="D909" s="3" t="str">
        <f t="array" ref="D909">IF(C909="","",IFERROR(AVERAGE(_xlfn._xlws.FILTER($B$2:$B$6000,(IFERROR(VALUE(MID($A$2:$A$6000,4,2)),0)=MONTH(C909))*(IFERROR(VALUE(RIGHT($A$2:$A$6000,4)),0)=YEAR(C909)))),""))</f>
        <v/>
      </c>
      <c r="E909" s="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0" spans="1:5" x14ac:dyDescent="0.25">
      <c r="A910" s="65" t="s">
        <v>920</v>
      </c>
      <c r="B910" s="8">
        <v>125.2540783986</v>
      </c>
      <c r="C910" s="13"/>
      <c r="D910" s="3" t="str">
        <f t="array" ref="D910">IF(C910="","",IFERROR(AVERAGE(_xlfn._xlws.FILTER($B$2:$B$6000,(IFERROR(VALUE(MID($A$2:$A$6000,4,2)),0)=MONTH(C910))*(IFERROR(VALUE(RIGHT($A$2:$A$6000,4)),0)=YEAR(C910)))),""))</f>
        <v/>
      </c>
      <c r="E910" s="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1" spans="1:5" x14ac:dyDescent="0.25">
      <c r="A911" s="65" t="s">
        <v>921</v>
      </c>
      <c r="B911" s="8">
        <v>125.6949944612</v>
      </c>
      <c r="C911" s="13"/>
      <c r="D911" s="3" t="str">
        <f t="array" ref="D911">IF(C911="","",IFERROR(AVERAGE(_xlfn._xlws.FILTER($B$2:$B$6000,(IFERROR(VALUE(MID($A$2:$A$6000,4,2)),0)=MONTH(C911))*(IFERROR(VALUE(RIGHT($A$2:$A$6000,4)),0)=YEAR(C911)))),""))</f>
        <v/>
      </c>
      <c r="E911" s="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2" spans="1:5" x14ac:dyDescent="0.25">
      <c r="A912" s="65" t="s">
        <v>922</v>
      </c>
      <c r="B912" s="8">
        <v>125.4236614996</v>
      </c>
      <c r="C912" s="13"/>
      <c r="D912" s="3" t="str">
        <f t="array" ref="D912">IF(C912="","",IFERROR(AVERAGE(_xlfn._xlws.FILTER($B$2:$B$6000,(IFERROR(VALUE(MID($A$2:$A$6000,4,2)),0)=MONTH(C912))*(IFERROR(VALUE(RIGHT($A$2:$A$6000,4)),0)=YEAR(C912)))),""))</f>
        <v/>
      </c>
      <c r="E912" s="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3" spans="1:5" x14ac:dyDescent="0.25">
      <c r="A913" s="65" t="s">
        <v>923</v>
      </c>
      <c r="B913" s="8">
        <v>125.7289110814</v>
      </c>
      <c r="C913" s="13"/>
      <c r="D913" s="3" t="str">
        <f t="array" ref="D913">IF(C913="","",IFERROR(AVERAGE(_xlfn._xlws.FILTER($B$2:$B$6000,(IFERROR(VALUE(MID($A$2:$A$6000,4,2)),0)=MONTH(C913))*(IFERROR(VALUE(RIGHT($A$2:$A$6000,4)),0)=YEAR(C913)))),""))</f>
        <v/>
      </c>
      <c r="E913" s="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4" spans="1:5" x14ac:dyDescent="0.25">
      <c r="A914" s="65" t="s">
        <v>924</v>
      </c>
      <c r="B914" s="8">
        <v>125.79674432180001</v>
      </c>
      <c r="C914" s="13"/>
      <c r="D914" s="3" t="str">
        <f t="array" ref="D914">IF(C914="","",IFERROR(AVERAGE(_xlfn._xlws.FILTER($B$2:$B$6000,(IFERROR(VALUE(MID($A$2:$A$6000,4,2)),0)=MONTH(C914))*(IFERROR(VALUE(RIGHT($A$2:$A$6000,4)),0)=YEAR(C914)))),""))</f>
        <v/>
      </c>
      <c r="E914" s="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5" spans="1:5" x14ac:dyDescent="0.25">
      <c r="A915" s="65" t="s">
        <v>925</v>
      </c>
      <c r="B915" s="8">
        <v>125.9324108026</v>
      </c>
      <c r="C915" s="13"/>
      <c r="D915" s="3" t="str">
        <f t="array" ref="D915">IF(C915="","",IFERROR(AVERAGE(_xlfn._xlws.FILTER($B$2:$B$6000,(IFERROR(VALUE(MID($A$2:$A$6000,4,2)),0)=MONTH(C915))*(IFERROR(VALUE(RIGHT($A$2:$A$6000,4)),0)=YEAR(C915)))),""))</f>
        <v/>
      </c>
      <c r="E915" s="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6" spans="1:5" x14ac:dyDescent="0.25">
      <c r="A916" s="65" t="s">
        <v>926</v>
      </c>
      <c r="B916" s="8">
        <v>125.49149473999999</v>
      </c>
      <c r="C916" s="13"/>
      <c r="D916" s="3" t="str">
        <f t="array" ref="D916">IF(C916="","",IFERROR(AVERAGE(_xlfn._xlws.FILTER($B$2:$B$6000,(IFERROR(VALUE(MID($A$2:$A$6000,4,2)),0)=MONTH(C916))*(IFERROR(VALUE(RIGHT($A$2:$A$6000,4)),0)=YEAR(C916)))),""))</f>
        <v/>
      </c>
      <c r="E916" s="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7" spans="1:5" x14ac:dyDescent="0.25">
      <c r="A917" s="65" t="s">
        <v>927</v>
      </c>
      <c r="B917" s="8">
        <v>125.5254113602</v>
      </c>
      <c r="C917" s="13"/>
      <c r="D917" s="3" t="str">
        <f t="array" ref="D917">IF(C917="","",IFERROR(AVERAGE(_xlfn._xlws.FILTER($B$2:$B$6000,(IFERROR(VALUE(MID($A$2:$A$6000,4,2)),0)=MONTH(C917))*(IFERROR(VALUE(RIGHT($A$2:$A$6000,4)),0)=YEAR(C917)))),""))</f>
        <v/>
      </c>
      <c r="E917" s="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8" spans="1:5" x14ac:dyDescent="0.25">
      <c r="A918" s="65" t="s">
        <v>928</v>
      </c>
      <c r="B918" s="8">
        <v>125.2879950188</v>
      </c>
      <c r="C918" s="13"/>
      <c r="D918" s="3" t="str">
        <f t="array" ref="D918">IF(C918="","",IFERROR(AVERAGE(_xlfn._xlws.FILTER($B$2:$B$6000,(IFERROR(VALUE(MID($A$2:$A$6000,4,2)),0)=MONTH(C918))*(IFERROR(VALUE(RIGHT($A$2:$A$6000,4)),0)=YEAR(C918)))),""))</f>
        <v/>
      </c>
      <c r="E918" s="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9" spans="1:5" x14ac:dyDescent="0.25">
      <c r="A919" s="65" t="s">
        <v>929</v>
      </c>
      <c r="B919" s="8">
        <v>125.2201617784</v>
      </c>
      <c r="C919" s="13"/>
      <c r="D919" s="3" t="str">
        <f t="array" ref="D919">IF(C919="","",IFERROR(AVERAGE(_xlfn._xlws.FILTER($B$2:$B$6000,(IFERROR(VALUE(MID($A$2:$A$6000,4,2)),0)=MONTH(C919))*(IFERROR(VALUE(RIGHT($A$2:$A$6000,4)),0)=YEAR(C919)))),""))</f>
        <v/>
      </c>
      <c r="E919" s="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0" spans="1:5" x14ac:dyDescent="0.25">
      <c r="A920" s="65" t="s">
        <v>930</v>
      </c>
      <c r="B920" s="8">
        <v>125.0505786774</v>
      </c>
      <c r="C920" s="13"/>
      <c r="D920" s="3" t="str">
        <f t="array" ref="D920">IF(C920="","",IFERROR(AVERAGE(_xlfn._xlws.FILTER($B$2:$B$6000,(IFERROR(VALUE(MID($A$2:$A$6000,4,2)),0)=MONTH(C920))*(IFERROR(VALUE(RIGHT($A$2:$A$6000,4)),0)=YEAR(C920)))),""))</f>
        <v/>
      </c>
      <c r="E920" s="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1" spans="1:5" x14ac:dyDescent="0.25">
      <c r="A921" s="65" t="s">
        <v>931</v>
      </c>
      <c r="B921" s="8">
        <v>124.50791275420001</v>
      </c>
      <c r="C921" s="13"/>
      <c r="D921" s="3" t="str">
        <f t="array" ref="D921">IF(C921="","",IFERROR(AVERAGE(_xlfn._xlws.FILTER($B$2:$B$6000,(IFERROR(VALUE(MID($A$2:$A$6000,4,2)),0)=MONTH(C921))*(IFERROR(VALUE(RIGHT($A$2:$A$6000,4)),0)=YEAR(C921)))),""))</f>
        <v/>
      </c>
      <c r="E921" s="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2" spans="1:5" x14ac:dyDescent="0.25">
      <c r="A922" s="65" t="s">
        <v>932</v>
      </c>
      <c r="B922" s="8">
        <v>123.86349697040001</v>
      </c>
      <c r="C922" s="13"/>
      <c r="D922" s="3" t="str">
        <f t="array" ref="D922">IF(C922="","",IFERROR(AVERAGE(_xlfn._xlws.FILTER($B$2:$B$6000,(IFERROR(VALUE(MID($A$2:$A$6000,4,2)),0)=MONTH(C922))*(IFERROR(VALUE(RIGHT($A$2:$A$6000,4)),0)=YEAR(C922)))),""))</f>
        <v/>
      </c>
      <c r="E922" s="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3" spans="1:5" x14ac:dyDescent="0.25">
      <c r="A923" s="65" t="s">
        <v>933</v>
      </c>
      <c r="B923" s="8">
        <v>124.304413033</v>
      </c>
      <c r="C923" s="13"/>
      <c r="D923" s="3" t="str">
        <f t="array" ref="D923">IF(C923="","",IFERROR(AVERAGE(_xlfn._xlws.FILTER($B$2:$B$6000,(IFERROR(VALUE(MID($A$2:$A$6000,4,2)),0)=MONTH(C923))*(IFERROR(VALUE(RIGHT($A$2:$A$6000,4)),0)=YEAR(C923)))),""))</f>
        <v/>
      </c>
      <c r="E923" s="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4" spans="1:5" x14ac:dyDescent="0.25">
      <c r="A924" s="65" t="s">
        <v>934</v>
      </c>
      <c r="B924" s="8">
        <v>123.286914427</v>
      </c>
      <c r="C924" s="13"/>
      <c r="D924" s="3" t="str">
        <f t="array" ref="D924">IF(C924="","",IFERROR(AVERAGE(_xlfn._xlws.FILTER($B$2:$B$6000,(IFERROR(VALUE(MID($A$2:$A$6000,4,2)),0)=MONTH(C924))*(IFERROR(VALUE(RIGHT($A$2:$A$6000,4)),0)=YEAR(C924)))),""))</f>
        <v/>
      </c>
      <c r="E924" s="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5" spans="1:5" x14ac:dyDescent="0.25">
      <c r="A925" s="65" t="s">
        <v>935</v>
      </c>
      <c r="B925" s="8">
        <v>123.7617471098</v>
      </c>
      <c r="C925" s="13"/>
      <c r="D925" s="3" t="str">
        <f t="array" ref="D925">IF(C925="","",IFERROR(AVERAGE(_xlfn._xlws.FILTER($B$2:$B$6000,(IFERROR(VALUE(MID($A$2:$A$6000,4,2)),0)=MONTH(C925))*(IFERROR(VALUE(RIGHT($A$2:$A$6000,4)),0)=YEAR(C925)))),""))</f>
        <v/>
      </c>
      <c r="E925" s="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6" spans="1:5" x14ac:dyDescent="0.25">
      <c r="A926" s="65" t="s">
        <v>936</v>
      </c>
      <c r="B926" s="8">
        <v>122.6764152634</v>
      </c>
      <c r="C926" s="13"/>
      <c r="D926" s="3" t="str">
        <f t="array" ref="D926">IF(C926="","",IFERROR(AVERAGE(_xlfn._xlws.FILTER($B$2:$B$6000,(IFERROR(VALUE(MID($A$2:$A$6000,4,2)),0)=MONTH(C926))*(IFERROR(VALUE(RIGHT($A$2:$A$6000,4)),0)=YEAR(C926)))),""))</f>
        <v/>
      </c>
      <c r="E926" s="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7" spans="1:5" x14ac:dyDescent="0.25">
      <c r="A927" s="65" t="s">
        <v>937</v>
      </c>
      <c r="B927" s="8">
        <v>120.9930691263</v>
      </c>
      <c r="C927" s="13"/>
      <c r="D927" s="3" t="str">
        <f t="array" ref="D927">IF(C927="","",IFERROR(AVERAGE(_xlfn._xlws.FILTER($B$2:$B$6000,(IFERROR(VALUE(MID($A$2:$A$6000,4,2)),0)=MONTH(C927))*(IFERROR(VALUE(RIGHT($A$2:$A$6000,4)),0)=YEAR(C927)))),""))</f>
        <v/>
      </c>
      <c r="E927" s="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8" spans="1:5" x14ac:dyDescent="0.25">
      <c r="A928" s="65" t="s">
        <v>938</v>
      </c>
      <c r="B928" s="8">
        <v>120.6548162073</v>
      </c>
      <c r="C928" s="13"/>
      <c r="D928" s="3" t="str">
        <f t="array" ref="D928">IF(C928="","",IFERROR(AVERAGE(_xlfn._xlws.FILTER($B$2:$B$6000,(IFERROR(VALUE(MID($A$2:$A$6000,4,2)),0)=MONTH(C928))*(IFERROR(VALUE(RIGHT($A$2:$A$6000,4)),0)=YEAR(C928)))),""))</f>
        <v/>
      </c>
      <c r="E928" s="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9" spans="1:5" x14ac:dyDescent="0.25">
      <c r="A929" s="65" t="s">
        <v>939</v>
      </c>
      <c r="B929" s="8">
        <v>120.75629208300001</v>
      </c>
      <c r="C929" s="13"/>
      <c r="D929" s="3" t="str">
        <f t="array" ref="D929">IF(C929="","",IFERROR(AVERAGE(_xlfn._xlws.FILTER($B$2:$B$6000,(IFERROR(VALUE(MID($A$2:$A$6000,4,2)),0)=MONTH(C929))*(IFERROR(VALUE(RIGHT($A$2:$A$6000,4)),0)=YEAR(C929)))),""))</f>
        <v/>
      </c>
      <c r="E929" s="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0" spans="1:5" x14ac:dyDescent="0.25">
      <c r="A930" s="65" t="s">
        <v>940</v>
      </c>
      <c r="B930" s="8">
        <v>119.70770803409999</v>
      </c>
      <c r="C930" s="13"/>
      <c r="D930" s="3" t="str">
        <f t="array" ref="D930">IF(C930="","",IFERROR(AVERAGE(_xlfn._xlws.FILTER($B$2:$B$6000,(IFERROR(VALUE(MID($A$2:$A$6000,4,2)),0)=MONTH(C930))*(IFERROR(VALUE(RIGHT($A$2:$A$6000,4)),0)=YEAR(C930)))),""))</f>
        <v/>
      </c>
      <c r="E930" s="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1" spans="1:5" x14ac:dyDescent="0.25">
      <c r="A931" s="65" t="s">
        <v>941</v>
      </c>
      <c r="B931" s="8">
        <v>118.92972632039999</v>
      </c>
      <c r="C931" s="13"/>
      <c r="D931" s="3" t="str">
        <f t="array" ref="D931">IF(C931="","",IFERROR(AVERAGE(_xlfn._xlws.FILTER($B$2:$B$6000,(IFERROR(VALUE(MID($A$2:$A$6000,4,2)),0)=MONTH(C931))*(IFERROR(VALUE(RIGHT($A$2:$A$6000,4)),0)=YEAR(C931)))),""))</f>
        <v/>
      </c>
      <c r="E931" s="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2" spans="1:5" x14ac:dyDescent="0.25">
      <c r="A932" s="65" t="s">
        <v>942</v>
      </c>
      <c r="B932" s="8">
        <v>118.6929492771</v>
      </c>
      <c r="C932" s="13"/>
      <c r="D932" s="3" t="str">
        <f t="array" ref="D932">IF(C932="","",IFERROR(AVERAGE(_xlfn._xlws.FILTER($B$2:$B$6000,(IFERROR(VALUE(MID($A$2:$A$6000,4,2)),0)=MONTH(C932))*(IFERROR(VALUE(RIGHT($A$2:$A$6000,4)),0)=YEAR(C932)))),""))</f>
        <v/>
      </c>
      <c r="E932" s="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3" spans="1:5" x14ac:dyDescent="0.25">
      <c r="A933" s="65" t="s">
        <v>943</v>
      </c>
      <c r="B933" s="8">
        <v>118.6252986933</v>
      </c>
      <c r="C933" s="13"/>
      <c r="D933" s="3" t="str">
        <f t="array" ref="D933">IF(C933="","",IFERROR(AVERAGE(_xlfn._xlws.FILTER($B$2:$B$6000,(IFERROR(VALUE(MID($A$2:$A$6000,4,2)),0)=MONTH(C933))*(IFERROR(VALUE(RIGHT($A$2:$A$6000,4)),0)=YEAR(C933)))),""))</f>
        <v/>
      </c>
      <c r="E933" s="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4" spans="1:5" x14ac:dyDescent="0.25">
      <c r="A934" s="65" t="s">
        <v>944</v>
      </c>
      <c r="B934" s="8">
        <v>118.92972632039999</v>
      </c>
      <c r="C934" s="13"/>
      <c r="D934" s="3" t="str">
        <f t="array" ref="D934">IF(C934="","",IFERROR(AVERAGE(_xlfn._xlws.FILTER($B$2:$B$6000,(IFERROR(VALUE(MID($A$2:$A$6000,4,2)),0)=MONTH(C934))*(IFERROR(VALUE(RIGHT($A$2:$A$6000,4)),0)=YEAR(C934)))),""))</f>
        <v/>
      </c>
      <c r="E934" s="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5" spans="1:5" x14ac:dyDescent="0.25">
      <c r="A935" s="65" t="s">
        <v>945</v>
      </c>
      <c r="B935" s="8">
        <v>117.9826181472</v>
      </c>
      <c r="C935" s="13"/>
      <c r="D935" s="3" t="str">
        <f t="array" ref="D935">IF(C935="","",IFERROR(AVERAGE(_xlfn._xlws.FILTER($B$2:$B$6000,(IFERROR(VALUE(MID($A$2:$A$6000,4,2)),0)=MONTH(C935))*(IFERROR(VALUE(RIGHT($A$2:$A$6000,4)),0)=YEAR(C935)))),""))</f>
        <v/>
      </c>
      <c r="E935" s="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6" spans="1:5" x14ac:dyDescent="0.25">
      <c r="A936" s="65" t="s">
        <v>946</v>
      </c>
      <c r="B936" s="8">
        <v>117.77966639580001</v>
      </c>
      <c r="C936" s="13"/>
      <c r="D936" s="3" t="str">
        <f t="array" ref="D936">IF(C936="","",IFERROR(AVERAGE(_xlfn._xlws.FILTER($B$2:$B$6000,(IFERROR(VALUE(MID($A$2:$A$6000,4,2)),0)=MONTH(C936))*(IFERROR(VALUE(RIGHT($A$2:$A$6000,4)),0)=YEAR(C936)))),""))</f>
        <v/>
      </c>
      <c r="E936" s="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7" spans="1:5" x14ac:dyDescent="0.25">
      <c r="A937" s="65" t="s">
        <v>947</v>
      </c>
      <c r="B937" s="8">
        <v>116.359004136</v>
      </c>
      <c r="C937" s="13"/>
      <c r="D937" s="3" t="str">
        <f t="array" ref="D937">IF(C937="","",IFERROR(AVERAGE(_xlfn._xlws.FILTER($B$2:$B$6000,(IFERROR(VALUE(MID($A$2:$A$6000,4,2)),0)=MONTH(C937))*(IFERROR(VALUE(RIGHT($A$2:$A$6000,4)),0)=YEAR(C937)))),""))</f>
        <v/>
      </c>
      <c r="E937" s="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8" spans="1:5" x14ac:dyDescent="0.25">
      <c r="A938" s="65" t="s">
        <v>948</v>
      </c>
      <c r="B938" s="8">
        <v>116.9002088064</v>
      </c>
      <c r="C938" s="13"/>
      <c r="D938" s="3" t="str">
        <f t="array" ref="D938">IF(C938="","",IFERROR(AVERAGE(_xlfn._xlws.FILTER($B$2:$B$6000,(IFERROR(VALUE(MID($A$2:$A$6000,4,2)),0)=MONTH(C938))*(IFERROR(VALUE(RIGHT($A$2:$A$6000,4)),0)=YEAR(C938)))),""))</f>
        <v/>
      </c>
      <c r="E938" s="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9" spans="1:5" x14ac:dyDescent="0.25">
      <c r="A939" s="65" t="s">
        <v>949</v>
      </c>
      <c r="B939" s="8">
        <v>116.8325582226</v>
      </c>
      <c r="C939" s="13"/>
      <c r="D939" s="3" t="str">
        <f t="array" ref="D939">IF(C939="","",IFERROR(AVERAGE(_xlfn._xlws.FILTER($B$2:$B$6000,(IFERROR(VALUE(MID($A$2:$A$6000,4,2)),0)=MONTH(C939))*(IFERROR(VALUE(RIGHT($A$2:$A$6000,4)),0)=YEAR(C939)))),""))</f>
        <v/>
      </c>
      <c r="E939" s="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0" spans="1:5" x14ac:dyDescent="0.25">
      <c r="A940" s="65" t="s">
        <v>950</v>
      </c>
      <c r="B940" s="8">
        <v>117.1369858497</v>
      </c>
      <c r="C940" s="13"/>
      <c r="D940" s="3" t="str">
        <f t="array" ref="D940">IF(C940="","",IFERROR(AVERAGE(_xlfn._xlws.FILTER($B$2:$B$6000,(IFERROR(VALUE(MID($A$2:$A$6000,4,2)),0)=MONTH(C940))*(IFERROR(VALUE(RIGHT($A$2:$A$6000,4)),0)=YEAR(C940)))),""))</f>
        <v/>
      </c>
      <c r="E940" s="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1" spans="1:5" x14ac:dyDescent="0.25">
      <c r="A941" s="65" t="s">
        <v>951</v>
      </c>
      <c r="B941" s="8">
        <v>117.5428893525</v>
      </c>
      <c r="C941" s="13"/>
      <c r="D941" s="3" t="str">
        <f t="array" ref="D941">IF(C941="","",IFERROR(AVERAGE(_xlfn._xlws.FILTER($B$2:$B$6000,(IFERROR(VALUE(MID($A$2:$A$6000,4,2)),0)=MONTH(C941))*(IFERROR(VALUE(RIGHT($A$2:$A$6000,4)),0)=YEAR(C941)))),""))</f>
        <v/>
      </c>
      <c r="E941" s="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2" spans="1:5" x14ac:dyDescent="0.25">
      <c r="A942" s="65" t="s">
        <v>952</v>
      </c>
      <c r="B942" s="8">
        <v>116.7649076388</v>
      </c>
      <c r="C942" s="13"/>
      <c r="D942" s="3" t="str">
        <f t="array" ref="D942">IF(C942="","",IFERROR(AVERAGE(_xlfn._xlws.FILTER($B$2:$B$6000,(IFERROR(VALUE(MID($A$2:$A$6000,4,2)),0)=MONTH(C942))*(IFERROR(VALUE(RIGHT($A$2:$A$6000,4)),0)=YEAR(C942)))),""))</f>
        <v/>
      </c>
      <c r="E942" s="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3" spans="1:5" x14ac:dyDescent="0.25">
      <c r="A943" s="65" t="s">
        <v>953</v>
      </c>
      <c r="B943" s="8">
        <v>117.06933526589999</v>
      </c>
      <c r="C943" s="13"/>
      <c r="D943" s="3" t="str">
        <f t="array" ref="D943">IF(C943="","",IFERROR(AVERAGE(_xlfn._xlws.FILTER($B$2:$B$6000,(IFERROR(VALUE(MID($A$2:$A$6000,4,2)),0)=MONTH(C943))*(IFERROR(VALUE(RIGHT($A$2:$A$6000,4)),0)=YEAR(C943)))),""))</f>
        <v/>
      </c>
      <c r="E943" s="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4" spans="1:5" x14ac:dyDescent="0.25">
      <c r="A944" s="65" t="s">
        <v>954</v>
      </c>
      <c r="B944" s="8">
        <v>117.06933526589999</v>
      </c>
      <c r="C944" s="13"/>
      <c r="D944" s="3" t="str">
        <f t="array" ref="D944">IF(C944="","",IFERROR(AVERAGE(_xlfn._xlws.FILTER($B$2:$B$6000,(IFERROR(VALUE(MID($A$2:$A$6000,4,2)),0)=MONTH(C944))*(IFERROR(VALUE(RIGHT($A$2:$A$6000,4)),0)=YEAR(C944)))),""))</f>
        <v/>
      </c>
      <c r="E944" s="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5" spans="1:5" x14ac:dyDescent="0.25">
      <c r="A945" s="65" t="s">
        <v>955</v>
      </c>
      <c r="B945" s="8">
        <v>117.27944041240001</v>
      </c>
      <c r="C945" s="13"/>
      <c r="D945" s="3" t="str">
        <f t="array" ref="D945">IF(C945="","",IFERROR(AVERAGE(_xlfn._xlws.FILTER($B$2:$B$6000,(IFERROR(VALUE(MID($A$2:$A$6000,4,2)),0)=MONTH(C945))*(IFERROR(VALUE(RIGHT($A$2:$A$6000,4)),0)=YEAR(C945)))),""))</f>
        <v/>
      </c>
      <c r="E945" s="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6" spans="1:5" x14ac:dyDescent="0.25">
      <c r="A946" s="65" t="s">
        <v>956</v>
      </c>
      <c r="B946" s="8">
        <v>117.313151088</v>
      </c>
      <c r="C946" s="13"/>
      <c r="D946" s="3" t="str">
        <f t="array" ref="D946">IF(C946="","",IFERROR(AVERAGE(_xlfn._xlws.FILTER($B$2:$B$6000,(IFERROR(VALUE(MID($A$2:$A$6000,4,2)),0)=MONTH(C946))*(IFERROR(VALUE(RIGHT($A$2:$A$6000,4)),0)=YEAR(C946)))),""))</f>
        <v/>
      </c>
      <c r="E946" s="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7" spans="1:5" x14ac:dyDescent="0.25">
      <c r="A947" s="65" t="s">
        <v>957</v>
      </c>
      <c r="B947" s="8">
        <v>117.1783083856</v>
      </c>
      <c r="C947" s="13"/>
      <c r="D947" s="3" t="str">
        <f t="array" ref="D947">IF(C947="","",IFERROR(AVERAGE(_xlfn._xlws.FILTER($B$2:$B$6000,(IFERROR(VALUE(MID($A$2:$A$6000,4,2)),0)=MONTH(C947))*(IFERROR(VALUE(RIGHT($A$2:$A$6000,4)),0)=YEAR(C947)))),""))</f>
        <v/>
      </c>
      <c r="E947" s="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8" spans="1:5" x14ac:dyDescent="0.25">
      <c r="A948" s="65" t="s">
        <v>958</v>
      </c>
      <c r="B948" s="8">
        <v>117.38057243919999</v>
      </c>
      <c r="C948" s="13"/>
      <c r="D948" s="3" t="str">
        <f t="array" ref="D948">IF(C948="","",IFERROR(AVERAGE(_xlfn._xlws.FILTER($B$2:$B$6000,(IFERROR(VALUE(MID($A$2:$A$6000,4,2)),0)=MONTH(C948))*(IFERROR(VALUE(RIGHT($A$2:$A$6000,4)),0)=YEAR(C948)))),""))</f>
        <v/>
      </c>
      <c r="E948" s="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9" spans="1:5" x14ac:dyDescent="0.25">
      <c r="A949" s="65" t="s">
        <v>959</v>
      </c>
      <c r="B949" s="8">
        <v>117.6165471684</v>
      </c>
      <c r="C949" s="13"/>
      <c r="D949" s="3" t="str">
        <f t="array" ref="D949">IF(C949="","",IFERROR(AVERAGE(_xlfn._xlws.FILTER($B$2:$B$6000,(IFERROR(VALUE(MID($A$2:$A$6000,4,2)),0)=MONTH(C949))*(IFERROR(VALUE(RIGHT($A$2:$A$6000,4)),0)=YEAR(C949)))),""))</f>
        <v/>
      </c>
      <c r="E949" s="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0" spans="1:5" x14ac:dyDescent="0.25">
      <c r="A950" s="65" t="s">
        <v>960</v>
      </c>
      <c r="B950" s="8">
        <v>117.481704466</v>
      </c>
      <c r="C950" s="13"/>
      <c r="D950" s="3" t="str">
        <f t="array" ref="D950">IF(C950="","",IFERROR(AVERAGE(_xlfn._xlws.FILTER($B$2:$B$6000,(IFERROR(VALUE(MID($A$2:$A$6000,4,2)),0)=MONTH(C950))*(IFERROR(VALUE(RIGHT($A$2:$A$6000,4)),0)=YEAR(C950)))),""))</f>
        <v/>
      </c>
      <c r="E950" s="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1" spans="1:5" x14ac:dyDescent="0.25">
      <c r="A951" s="65" t="s">
        <v>961</v>
      </c>
      <c r="B951" s="8">
        <v>116.84120162959999</v>
      </c>
      <c r="C951" s="13"/>
      <c r="D951" s="3" t="str">
        <f t="array" ref="D951">IF(C951="","",IFERROR(AVERAGE(_xlfn._xlws.FILTER($B$2:$B$6000,(IFERROR(VALUE(MID($A$2:$A$6000,4,2)),0)=MONTH(C951))*(IFERROR(VALUE(RIGHT($A$2:$A$6000,4)),0)=YEAR(C951)))),""))</f>
        <v/>
      </c>
      <c r="E951" s="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2" spans="1:5" x14ac:dyDescent="0.25">
      <c r="A952" s="65" t="s">
        <v>962</v>
      </c>
      <c r="B952" s="8">
        <v>116.638937576</v>
      </c>
      <c r="C952" s="13"/>
      <c r="D952" s="3" t="str">
        <f t="array" ref="D952">IF(C952="","",IFERROR(AVERAGE(_xlfn._xlws.FILTER($B$2:$B$6000,(IFERROR(VALUE(MID($A$2:$A$6000,4,2)),0)=MONTH(C952))*(IFERROR(VALUE(RIGHT($A$2:$A$6000,4)),0)=YEAR(C952)))),""))</f>
        <v/>
      </c>
      <c r="E952" s="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3" spans="1:5" x14ac:dyDescent="0.25">
      <c r="A953" s="65" t="s">
        <v>963</v>
      </c>
      <c r="B953" s="8">
        <v>116.3692521712</v>
      </c>
      <c r="C953" s="13"/>
      <c r="D953" s="3" t="str">
        <f t="array" ref="D953">IF(C953="","",IFERROR(AVERAGE(_xlfn._xlws.FILTER($B$2:$B$6000,(IFERROR(VALUE(MID($A$2:$A$6000,4,2)),0)=MONTH(C953))*(IFERROR(VALUE(RIGHT($A$2:$A$6000,4)),0)=YEAR(C953)))),""))</f>
        <v/>
      </c>
      <c r="E953" s="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4" spans="1:5" x14ac:dyDescent="0.25">
      <c r="A954" s="65" t="s">
        <v>964</v>
      </c>
      <c r="B954" s="8">
        <v>116.470384198</v>
      </c>
      <c r="C954" s="13"/>
      <c r="D954" s="3" t="str">
        <f t="array" ref="D954">IF(C954="","",IFERROR(AVERAGE(_xlfn._xlws.FILTER($B$2:$B$6000,(IFERROR(VALUE(MID($A$2:$A$6000,4,2)),0)=MONTH(C954))*(IFERROR(VALUE(RIGHT($A$2:$A$6000,4)),0)=YEAR(C954)))),""))</f>
        <v/>
      </c>
      <c r="E954" s="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5" spans="1:5" x14ac:dyDescent="0.25">
      <c r="A955" s="65" t="s">
        <v>965</v>
      </c>
      <c r="B955" s="8">
        <v>117.27944041240001</v>
      </c>
      <c r="C955" s="13"/>
      <c r="D955" s="3" t="str">
        <f t="array" ref="D955">IF(C955="","",IFERROR(AVERAGE(_xlfn._xlws.FILTER($B$2:$B$6000,(IFERROR(VALUE(MID($A$2:$A$6000,4,2)),0)=MONTH(C955))*(IFERROR(VALUE(RIGHT($A$2:$A$6000,4)),0)=YEAR(C955)))),""))</f>
        <v/>
      </c>
      <c r="E955" s="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6" spans="1:5" x14ac:dyDescent="0.25">
      <c r="A956" s="65" t="s">
        <v>966</v>
      </c>
      <c r="B956" s="8">
        <v>117.1783083856</v>
      </c>
      <c r="C956" s="13"/>
      <c r="D956" s="3" t="str">
        <f t="array" ref="D956">IF(C956="","",IFERROR(AVERAGE(_xlfn._xlws.FILTER($B$2:$B$6000,(IFERROR(VALUE(MID($A$2:$A$6000,4,2)),0)=MONTH(C956))*(IFERROR(VALUE(RIGHT($A$2:$A$6000,4)),0)=YEAR(C956)))),""))</f>
        <v/>
      </c>
      <c r="E956" s="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7" spans="1:5" x14ac:dyDescent="0.25">
      <c r="A957" s="65" t="s">
        <v>967</v>
      </c>
      <c r="B957" s="8">
        <v>117.313151088</v>
      </c>
      <c r="C957" s="13"/>
      <c r="D957" s="3" t="str">
        <f t="array" ref="D957">IF(C957="","",IFERROR(AVERAGE(_xlfn._xlws.FILTER($B$2:$B$6000,(IFERROR(VALUE(MID($A$2:$A$6000,4,2)),0)=MONTH(C957))*(IFERROR(VALUE(RIGHT($A$2:$A$6000,4)),0)=YEAR(C957)))),""))</f>
        <v/>
      </c>
      <c r="E957" s="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8" spans="1:5" x14ac:dyDescent="0.25">
      <c r="A958" s="65" t="s">
        <v>968</v>
      </c>
      <c r="B958" s="8">
        <v>117.38057243919999</v>
      </c>
      <c r="C958" s="13"/>
      <c r="D958" s="3" t="str">
        <f t="array" ref="D958">IF(C958="","",IFERROR(AVERAGE(_xlfn._xlws.FILTER($B$2:$B$6000,(IFERROR(VALUE(MID($A$2:$A$6000,4,2)),0)=MONTH(C958))*(IFERROR(VALUE(RIGHT($A$2:$A$6000,4)),0)=YEAR(C958)))),""))</f>
        <v/>
      </c>
      <c r="E958" s="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9" spans="1:5" x14ac:dyDescent="0.25">
      <c r="A959" s="65" t="s">
        <v>969</v>
      </c>
      <c r="B959" s="8">
        <v>116.3355414956</v>
      </c>
      <c r="C959" s="13"/>
      <c r="D959" s="3" t="str">
        <f t="array" ref="D959">IF(C959="","",IFERROR(AVERAGE(_xlfn._xlws.FILTER($B$2:$B$6000,(IFERROR(VALUE(MID($A$2:$A$6000,4,2)),0)=MONTH(C959))*(IFERROR(VALUE(RIGHT($A$2:$A$6000,4)),0)=YEAR(C959)))),""))</f>
        <v/>
      </c>
      <c r="E959" s="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0" spans="1:5" x14ac:dyDescent="0.25">
      <c r="A960" s="65" t="s">
        <v>970</v>
      </c>
      <c r="B960" s="8">
        <v>116.7063589272</v>
      </c>
      <c r="C960" s="13"/>
      <c r="D960" s="3" t="str">
        <f t="array" ref="D960">IF(C960="","",IFERROR(AVERAGE(_xlfn._xlws.FILTER($B$2:$B$6000,(IFERROR(VALUE(MID($A$2:$A$6000,4,2)),0)=MONTH(C960))*(IFERROR(VALUE(RIGHT($A$2:$A$6000,4)),0)=YEAR(C960)))),""))</f>
        <v/>
      </c>
      <c r="E960" s="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1" spans="1:5" x14ac:dyDescent="0.25">
      <c r="A961" s="65" t="s">
        <v>971</v>
      </c>
      <c r="B961" s="8">
        <v>116.9086229808</v>
      </c>
      <c r="C961" s="13"/>
      <c r="D961" s="3" t="str">
        <f t="array" ref="D961">IF(C961="","",IFERROR(AVERAGE(_xlfn._xlws.FILTER($B$2:$B$6000,(IFERROR(VALUE(MID($A$2:$A$6000,4,2)),0)=MONTH(C961))*(IFERROR(VALUE(RIGHT($A$2:$A$6000,4)),0)=YEAR(C961)))),""))</f>
        <v/>
      </c>
      <c r="E961" s="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2" spans="1:5" x14ac:dyDescent="0.25">
      <c r="A962" s="65" t="s">
        <v>972</v>
      </c>
      <c r="B962" s="8">
        <v>116.3355414956</v>
      </c>
      <c r="C962" s="13"/>
      <c r="D962" s="3" t="str">
        <f t="array" ref="D962">IF(C962="","",IFERROR(AVERAGE(_xlfn._xlws.FILTER($B$2:$B$6000,(IFERROR(VALUE(MID($A$2:$A$6000,4,2)),0)=MONTH(C962))*(IFERROR(VALUE(RIGHT($A$2:$A$6000,4)),0)=YEAR(C962)))),""))</f>
        <v/>
      </c>
      <c r="E962" s="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3" spans="1:5" x14ac:dyDescent="0.25">
      <c r="A963" s="65" t="s">
        <v>973</v>
      </c>
      <c r="B963" s="8">
        <v>116.67264825159999</v>
      </c>
      <c r="C963" s="13"/>
      <c r="D963" s="3" t="str">
        <f t="array" ref="D963">IF(C963="","",IFERROR(AVERAGE(_xlfn._xlws.FILTER($B$2:$B$6000,(IFERROR(VALUE(MID($A$2:$A$6000,4,2)),0)=MONTH(C963))*(IFERROR(VALUE(RIGHT($A$2:$A$6000,4)),0)=YEAR(C963)))),""))</f>
        <v/>
      </c>
      <c r="E963" s="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4" spans="1:5" x14ac:dyDescent="0.25">
      <c r="A964" s="65" t="s">
        <v>974</v>
      </c>
      <c r="B964" s="8">
        <v>116.74006960280001</v>
      </c>
      <c r="C964" s="13"/>
      <c r="D964" s="3" t="str">
        <f t="array" ref="D964">IF(C964="","",IFERROR(AVERAGE(_xlfn._xlws.FILTER($B$2:$B$6000,(IFERROR(VALUE(MID($A$2:$A$6000,4,2)),0)=MONTH(C964))*(IFERROR(VALUE(RIGHT($A$2:$A$6000,4)),0)=YEAR(C964)))),""))</f>
        <v/>
      </c>
      <c r="E964" s="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5" spans="1:5" x14ac:dyDescent="0.25">
      <c r="A965" s="65" t="s">
        <v>975</v>
      </c>
      <c r="B965" s="8">
        <v>117.1783083856</v>
      </c>
      <c r="C965" s="13"/>
      <c r="D965" s="3" t="str">
        <f t="array" ref="D965">IF(C965="","",IFERROR(AVERAGE(_xlfn._xlws.FILTER($B$2:$B$6000,(IFERROR(VALUE(MID($A$2:$A$6000,4,2)),0)=MONTH(C965))*(IFERROR(VALUE(RIGHT($A$2:$A$6000,4)),0)=YEAR(C965)))),""))</f>
        <v/>
      </c>
      <c r="E965" s="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6" spans="1:5" x14ac:dyDescent="0.25">
      <c r="A966" s="65" t="s">
        <v>976</v>
      </c>
      <c r="B966" s="8">
        <v>116.807490954</v>
      </c>
      <c r="C966" s="13"/>
      <c r="D966" s="3" t="str">
        <f t="array" ref="D966">IF(C966="","",IFERROR(AVERAGE(_xlfn._xlws.FILTER($B$2:$B$6000,(IFERROR(VALUE(MID($A$2:$A$6000,4,2)),0)=MONTH(C966))*(IFERROR(VALUE(RIGHT($A$2:$A$6000,4)),0)=YEAR(C966)))),""))</f>
        <v/>
      </c>
      <c r="E966" s="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7" spans="1:5" x14ac:dyDescent="0.25">
      <c r="A967" s="65" t="s">
        <v>977</v>
      </c>
      <c r="B967" s="8">
        <v>117.2325473193</v>
      </c>
      <c r="C967" s="13"/>
      <c r="D967" s="3" t="str">
        <f t="array" ref="D967">IF(C967="","",IFERROR(AVERAGE(_xlfn._xlws.FILTER($B$2:$B$6000,(IFERROR(VALUE(MID($A$2:$A$6000,4,2)),0)=MONTH(C967))*(IFERROR(VALUE(RIGHT($A$2:$A$6000,4)),0)=YEAR(C967)))),""))</f>
        <v/>
      </c>
      <c r="E967" s="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8" spans="1:5" x14ac:dyDescent="0.25">
      <c r="A968" s="65" t="s">
        <v>978</v>
      </c>
      <c r="B968" s="8">
        <v>117.4010333028</v>
      </c>
      <c r="C968" s="13"/>
      <c r="D968" s="3" t="str">
        <f t="array" ref="D968">IF(C968="","",IFERROR(AVERAGE(_xlfn._xlws.FILTER($B$2:$B$6000,(IFERROR(VALUE(MID($A$2:$A$6000,4,2)),0)=MONTH(C968))*(IFERROR(VALUE(RIGHT($A$2:$A$6000,4)),0)=YEAR(C968)))),""))</f>
        <v/>
      </c>
      <c r="E968" s="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9" spans="1:5" x14ac:dyDescent="0.25">
      <c r="A969" s="65" t="s">
        <v>979</v>
      </c>
      <c r="B969" s="8">
        <v>117.43473049950001</v>
      </c>
      <c r="C969" s="13"/>
      <c r="D969" s="3" t="str">
        <f t="array" ref="D969">IF(C969="","",IFERROR(AVERAGE(_xlfn._xlws.FILTER($B$2:$B$6000,(IFERROR(VALUE(MID($A$2:$A$6000,4,2)),0)=MONTH(C969))*(IFERROR(VALUE(RIGHT($A$2:$A$6000,4)),0)=YEAR(C969)))),""))</f>
        <v/>
      </c>
      <c r="E969" s="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0" spans="1:5" x14ac:dyDescent="0.25">
      <c r="A970" s="65" t="s">
        <v>980</v>
      </c>
      <c r="B970" s="8">
        <v>117.266244516</v>
      </c>
      <c r="C970" s="13"/>
      <c r="D970" s="3" t="str">
        <f t="array" ref="D970">IF(C970="","",IFERROR(AVERAGE(_xlfn._xlws.FILTER($B$2:$B$6000,(IFERROR(VALUE(MID($A$2:$A$6000,4,2)),0)=MONTH(C970))*(IFERROR(VALUE(RIGHT($A$2:$A$6000,4)),0)=YEAR(C970)))),""))</f>
        <v/>
      </c>
      <c r="E970" s="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1" spans="1:5" x14ac:dyDescent="0.25">
      <c r="A971" s="65" t="s">
        <v>981</v>
      </c>
      <c r="B971" s="8">
        <v>117.2999417127</v>
      </c>
      <c r="C971" s="13"/>
      <c r="D971" s="3" t="str">
        <f t="array" ref="D971">IF(C971="","",IFERROR(AVERAGE(_xlfn._xlws.FILTER($B$2:$B$6000,(IFERROR(VALUE(MID($A$2:$A$6000,4,2)),0)=MONTH(C971))*(IFERROR(VALUE(RIGHT($A$2:$A$6000,4)),0)=YEAR(C971)))),""))</f>
        <v/>
      </c>
      <c r="E971" s="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2" spans="1:5" x14ac:dyDescent="0.25">
      <c r="A972" s="65" t="s">
        <v>982</v>
      </c>
      <c r="B972" s="8">
        <v>116.4238145985</v>
      </c>
      <c r="C972" s="13"/>
      <c r="D972" s="3" t="str">
        <f t="array" ref="D972">IF(C972="","",IFERROR(AVERAGE(_xlfn._xlws.FILTER($B$2:$B$6000,(IFERROR(VALUE(MID($A$2:$A$6000,4,2)),0)=MONTH(C972))*(IFERROR(VALUE(RIGHT($A$2:$A$6000,4)),0)=YEAR(C972)))),""))</f>
        <v/>
      </c>
      <c r="E972" s="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3" spans="1:5" x14ac:dyDescent="0.25">
      <c r="A973" s="65" t="s">
        <v>983</v>
      </c>
      <c r="B973" s="8">
        <v>116.22163141830001</v>
      </c>
      <c r="C973" s="13"/>
      <c r="D973" s="3" t="str">
        <f t="array" ref="D973">IF(C973="","",IFERROR(AVERAGE(_xlfn._xlws.FILTER($B$2:$B$6000,(IFERROR(VALUE(MID($A$2:$A$6000,4,2)),0)=MONTH(C973))*(IFERROR(VALUE(RIGHT($A$2:$A$6000,4)),0)=YEAR(C973)))),""))</f>
        <v/>
      </c>
      <c r="E973" s="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4" spans="1:5" x14ac:dyDescent="0.25">
      <c r="A974" s="65" t="s">
        <v>984</v>
      </c>
      <c r="B974" s="8">
        <v>115.3455043041</v>
      </c>
      <c r="C974" s="13"/>
      <c r="D974" s="3" t="str">
        <f t="array" ref="D974">IF(C974="","",IFERROR(AVERAGE(_xlfn._xlws.FILTER($B$2:$B$6000,(IFERROR(VALUE(MID($A$2:$A$6000,4,2)),0)=MONTH(C974))*(IFERROR(VALUE(RIGHT($A$2:$A$6000,4)),0)=YEAR(C974)))),""))</f>
        <v/>
      </c>
      <c r="E974" s="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5" spans="1:5" x14ac:dyDescent="0.25">
      <c r="A975" s="65" t="s">
        <v>985</v>
      </c>
      <c r="B975" s="8">
        <v>115.48029309090001</v>
      </c>
      <c r="C975" s="13"/>
      <c r="D975" s="3" t="str">
        <f t="array" ref="D975">IF(C975="","",IFERROR(AVERAGE(_xlfn._xlws.FILTER($B$2:$B$6000,(IFERROR(VALUE(MID($A$2:$A$6000,4,2)),0)=MONTH(C975))*(IFERROR(VALUE(RIGHT($A$2:$A$6000,4)),0)=YEAR(C975)))),""))</f>
        <v/>
      </c>
      <c r="E975" s="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6" spans="1:5" x14ac:dyDescent="0.25">
      <c r="A976" s="65" t="s">
        <v>986</v>
      </c>
      <c r="B976" s="8">
        <v>115.4465958942</v>
      </c>
      <c r="C976" s="13"/>
      <c r="D976" s="3" t="str">
        <f t="array" ref="D976">IF(C976="","",IFERROR(AVERAGE(_xlfn._xlws.FILTER($B$2:$B$6000,(IFERROR(VALUE(MID($A$2:$A$6000,4,2)),0)=MONTH(C976))*(IFERROR(VALUE(RIGHT($A$2:$A$6000,4)),0)=YEAR(C976)))),""))</f>
        <v/>
      </c>
      <c r="E976" s="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7" spans="1:5" x14ac:dyDescent="0.25">
      <c r="A977" s="65" t="s">
        <v>987</v>
      </c>
      <c r="B977" s="8">
        <v>113.9976164361</v>
      </c>
      <c r="C977" s="13"/>
      <c r="D977" s="3" t="str">
        <f t="array" ref="D977">IF(C977="","",IFERROR(AVERAGE(_xlfn._xlws.FILTER($B$2:$B$6000,(IFERROR(VALUE(MID($A$2:$A$6000,4,2)),0)=MONTH(C977))*(IFERROR(VALUE(RIGHT($A$2:$A$6000,4)),0)=YEAR(C977)))),""))</f>
        <v/>
      </c>
      <c r="E977" s="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8" spans="1:5" x14ac:dyDescent="0.25">
      <c r="A978" s="65" t="s">
        <v>988</v>
      </c>
      <c r="B978" s="8">
        <v>113.3910668955</v>
      </c>
      <c r="C978" s="13"/>
      <c r="D978" s="3" t="str">
        <f t="array" ref="D978">IF(C978="","",IFERROR(AVERAGE(_xlfn._xlws.FILTER($B$2:$B$6000,(IFERROR(VALUE(MID($A$2:$A$6000,4,2)),0)=MONTH(C978))*(IFERROR(VALUE(RIGHT($A$2:$A$6000,4)),0)=YEAR(C978)))),""))</f>
        <v/>
      </c>
      <c r="E978" s="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9" spans="1:5" x14ac:dyDescent="0.25">
      <c r="A979" s="65" t="s">
        <v>989</v>
      </c>
      <c r="B979" s="8">
        <v>113.222580912</v>
      </c>
      <c r="C979" s="13"/>
      <c r="D979" s="3" t="str">
        <f t="array" ref="D979">IF(C979="","",IFERROR(AVERAGE(_xlfn._xlws.FILTER($B$2:$B$6000,(IFERROR(VALUE(MID($A$2:$A$6000,4,2)),0)=MONTH(C979))*(IFERROR(VALUE(RIGHT($A$2:$A$6000,4)),0)=YEAR(C979)))),""))</f>
        <v/>
      </c>
      <c r="E979" s="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0" spans="1:5" x14ac:dyDescent="0.25">
      <c r="A980" s="65" t="s">
        <v>990</v>
      </c>
      <c r="B980" s="8">
        <v>112.4812425846</v>
      </c>
      <c r="C980" s="13"/>
      <c r="D980" s="3" t="str">
        <f t="array" ref="D980">IF(C980="","",IFERROR(AVERAGE(_xlfn._xlws.FILTER($B$2:$B$6000,(IFERROR(VALUE(MID($A$2:$A$6000,4,2)),0)=MONTH(C980))*(IFERROR(VALUE(RIGHT($A$2:$A$6000,4)),0)=YEAR(C980)))),""))</f>
        <v/>
      </c>
      <c r="E980" s="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1" spans="1:5" x14ac:dyDescent="0.25">
      <c r="A981" s="65" t="s">
        <v>991</v>
      </c>
      <c r="B981" s="8">
        <v>112.3464537978</v>
      </c>
      <c r="C981" s="13"/>
      <c r="D981" s="3" t="str">
        <f t="array" ref="D981">IF(C981="","",IFERROR(AVERAGE(_xlfn._xlws.FILTER($B$2:$B$6000,(IFERROR(VALUE(MID($A$2:$A$6000,4,2)),0)=MONTH(C981))*(IFERROR(VALUE(RIGHT($A$2:$A$6000,4)),0)=YEAR(C981)))),""))</f>
        <v/>
      </c>
      <c r="E981" s="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2" spans="1:5" x14ac:dyDescent="0.25">
      <c r="A982" s="65" t="s">
        <v>992</v>
      </c>
      <c r="B982" s="8">
        <v>111.4029322902</v>
      </c>
      <c r="C982" s="13"/>
      <c r="D982" s="3" t="str">
        <f t="array" ref="D982">IF(C982="","",IFERROR(AVERAGE(_xlfn._xlws.FILTER($B$2:$B$6000,(IFERROR(VALUE(MID($A$2:$A$6000,4,2)),0)=MONTH(C982))*(IFERROR(VALUE(RIGHT($A$2:$A$6000,4)),0)=YEAR(C982)))),""))</f>
        <v/>
      </c>
      <c r="E982" s="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3" spans="1:5" x14ac:dyDescent="0.25">
      <c r="A983" s="65" t="s">
        <v>993</v>
      </c>
      <c r="B983" s="8">
        <v>111.23444630669999</v>
      </c>
      <c r="C983" s="13"/>
      <c r="D983" s="3" t="str">
        <f t="array" ref="D983">IF(C983="","",IFERROR(AVERAGE(_xlfn._xlws.FILTER($B$2:$B$6000,(IFERROR(VALUE(MID($A$2:$A$6000,4,2)),0)=MONTH(C983))*(IFERROR(VALUE(RIGHT($A$2:$A$6000,4)),0)=YEAR(C983)))),""))</f>
        <v/>
      </c>
      <c r="E983" s="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4" spans="1:5" x14ac:dyDescent="0.25">
      <c r="A984" s="65" t="s">
        <v>994</v>
      </c>
      <c r="B984" s="8">
        <v>110.8974743397</v>
      </c>
      <c r="C984" s="13"/>
      <c r="D984" s="3" t="str">
        <f t="array" ref="D984">IF(C984="","",IFERROR(AVERAGE(_xlfn._xlws.FILTER($B$2:$B$6000,(IFERROR(VALUE(MID($A$2:$A$6000,4,2)),0)=MONTH(C984))*(IFERROR(VALUE(RIGHT($A$2:$A$6000,4)),0)=YEAR(C984)))),""))</f>
        <v/>
      </c>
      <c r="E984" s="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5" spans="1:5" x14ac:dyDescent="0.25">
      <c r="A985" s="65" t="s">
        <v>995</v>
      </c>
      <c r="B985" s="8">
        <v>109.4484948816</v>
      </c>
      <c r="C985" s="13"/>
      <c r="D985" s="3" t="str">
        <f t="array" ref="D985">IF(C985="","",IFERROR(AVERAGE(_xlfn._xlws.FILTER($B$2:$B$6000,(IFERROR(VALUE(MID($A$2:$A$6000,4,2)),0)=MONTH(C985))*(IFERROR(VALUE(RIGHT($A$2:$A$6000,4)),0)=YEAR(C985)))),""))</f>
        <v/>
      </c>
      <c r="E985" s="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6" spans="1:5" x14ac:dyDescent="0.25">
      <c r="A986" s="65" t="s">
        <v>996</v>
      </c>
      <c r="B986" s="8">
        <v>108.3701845872</v>
      </c>
      <c r="C986" s="13"/>
      <c r="D986" s="3" t="str">
        <f t="array" ref="D986">IF(C986="","",IFERROR(AVERAGE(_xlfn._xlws.FILTER($B$2:$B$6000,(IFERROR(VALUE(MID($A$2:$A$6000,4,2)),0)=MONTH(C986))*(IFERROR(VALUE(RIGHT($A$2:$A$6000,4)),0)=YEAR(C986)))),""))</f>
        <v/>
      </c>
      <c r="E986" s="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7" spans="1:5" x14ac:dyDescent="0.25">
      <c r="A987" s="65" t="s">
        <v>997</v>
      </c>
      <c r="B987" s="8">
        <v>106.91213743679999</v>
      </c>
      <c r="C987" s="13"/>
      <c r="D987" s="3" t="str">
        <f t="array" ref="D987">IF(C987="","",IFERROR(AVERAGE(_xlfn._xlws.FILTER($B$2:$B$6000,(IFERROR(VALUE(MID($A$2:$A$6000,4,2)),0)=MONTH(C987))*(IFERROR(VALUE(RIGHT($A$2:$A$6000,4)),0)=YEAR(C987)))),""))</f>
        <v/>
      </c>
      <c r="E987" s="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8" spans="1:5" x14ac:dyDescent="0.25">
      <c r="A988" s="65" t="s">
        <v>998</v>
      </c>
      <c r="B988" s="8">
        <v>105.7332071248</v>
      </c>
      <c r="C988" s="13"/>
      <c r="D988" s="3" t="str">
        <f t="array" ref="D988">IF(C988="","",IFERROR(AVERAGE(_xlfn._xlws.FILTER($B$2:$B$6000,(IFERROR(VALUE(MID($A$2:$A$6000,4,2)),0)=MONTH(C988))*(IFERROR(VALUE(RIGHT($A$2:$A$6000,4)),0)=YEAR(C988)))),""))</f>
        <v/>
      </c>
      <c r="E988" s="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9" spans="1:5" x14ac:dyDescent="0.25">
      <c r="A989" s="65" t="s">
        <v>999</v>
      </c>
      <c r="B989" s="8">
        <v>104.5542768128</v>
      </c>
      <c r="C989" s="13"/>
      <c r="D989" s="3" t="str">
        <f t="array" ref="D989">IF(C989="","",IFERROR(AVERAGE(_xlfn._xlws.FILTER($B$2:$B$6000,(IFERROR(VALUE(MID($A$2:$A$6000,4,2)),0)=MONTH(C989))*(IFERROR(VALUE(RIGHT($A$2:$A$6000,4)),0)=YEAR(C989)))),""))</f>
        <v/>
      </c>
      <c r="E989" s="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0" spans="1:5" x14ac:dyDescent="0.25">
      <c r="A990" s="65" t="s">
        <v>1000</v>
      </c>
      <c r="B990" s="8">
        <v>103.6111325632</v>
      </c>
      <c r="C990" s="13"/>
      <c r="D990" s="3" t="str">
        <f t="array" ref="D990">IF(C990="","",IFERROR(AVERAGE(_xlfn._xlws.FILTER($B$2:$B$6000,(IFERROR(VALUE(MID($A$2:$A$6000,4,2)),0)=MONTH(C990))*(IFERROR(VALUE(RIGHT($A$2:$A$6000,4)),0)=YEAR(C990)))),""))</f>
        <v/>
      </c>
      <c r="E990" s="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1" spans="1:5" x14ac:dyDescent="0.25">
      <c r="A991" s="65" t="s">
        <v>1001</v>
      </c>
      <c r="B991" s="8">
        <v>102.9374580992</v>
      </c>
      <c r="C991" s="13"/>
      <c r="D991" s="3" t="str">
        <f t="array" ref="D991">IF(C991="","",IFERROR(AVERAGE(_xlfn._xlws.FILTER($B$2:$B$6000,(IFERROR(VALUE(MID($A$2:$A$6000,4,2)),0)=MONTH(C991))*(IFERROR(VALUE(RIGHT($A$2:$A$6000,4)),0)=YEAR(C991)))),""))</f>
        <v/>
      </c>
      <c r="E991" s="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2" spans="1:5" x14ac:dyDescent="0.25">
      <c r="A992" s="65" t="s">
        <v>1002</v>
      </c>
      <c r="B992" s="8">
        <v>102.8027232064</v>
      </c>
      <c r="C992" s="13"/>
      <c r="D992" s="3" t="str">
        <f t="array" ref="D992">IF(C992="","",IFERROR(AVERAGE(_xlfn._xlws.FILTER($B$2:$B$6000,(IFERROR(VALUE(MID($A$2:$A$6000,4,2)),0)=MONTH(C992))*(IFERROR(VALUE(RIGHT($A$2:$A$6000,4)),0)=YEAR(C992)))),""))</f>
        <v/>
      </c>
      <c r="E992" s="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3" spans="1:5" x14ac:dyDescent="0.25">
      <c r="A993" s="65" t="s">
        <v>1003</v>
      </c>
      <c r="B993" s="8">
        <v>99.636453225599993</v>
      </c>
      <c r="C993" s="13"/>
      <c r="D993" s="3" t="str">
        <f t="array" ref="D993">IF(C993="","",IFERROR(AVERAGE(_xlfn._xlws.FILTER($B$2:$B$6000,(IFERROR(VALUE(MID($A$2:$A$6000,4,2)),0)=MONTH(C993))*(IFERROR(VALUE(RIGHT($A$2:$A$6000,4)),0)=YEAR(C993)))),""))</f>
        <v/>
      </c>
      <c r="E993" s="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4" spans="1:5" x14ac:dyDescent="0.25">
      <c r="A994" s="65" t="s">
        <v>1004</v>
      </c>
      <c r="B994" s="8">
        <v>98.087001958400009</v>
      </c>
      <c r="C994" s="13"/>
      <c r="D994" s="3" t="str">
        <f t="array" ref="D994">IF(C994="","",IFERROR(AVERAGE(_xlfn._xlws.FILTER($B$2:$B$6000,(IFERROR(VALUE(MID($A$2:$A$6000,4,2)),0)=MONTH(C994))*(IFERROR(VALUE(RIGHT($A$2:$A$6000,4)),0)=YEAR(C994)))),""))</f>
        <v/>
      </c>
      <c r="E994" s="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5" spans="1:5" x14ac:dyDescent="0.25">
      <c r="A995" s="65" t="s">
        <v>1005</v>
      </c>
      <c r="B995" s="8">
        <v>97.514378664000006</v>
      </c>
      <c r="C995" s="13"/>
      <c r="D995" s="3" t="str">
        <f t="array" ref="D995">IF(C995="","",IFERROR(AVERAGE(_xlfn._xlws.FILTER($B$2:$B$6000,(IFERROR(VALUE(MID($A$2:$A$6000,4,2)),0)=MONTH(C995))*(IFERROR(VALUE(RIGHT($A$2:$A$6000,4)),0)=YEAR(C995)))),""))</f>
        <v/>
      </c>
      <c r="E995" s="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6" spans="1:5" x14ac:dyDescent="0.25">
      <c r="A996" s="65" t="s">
        <v>1006</v>
      </c>
      <c r="B996" s="8">
        <v>96.032294843200006</v>
      </c>
      <c r="C996" s="13"/>
      <c r="D996" s="3" t="str">
        <f t="array" ref="D996">IF(C996="","",IFERROR(AVERAGE(_xlfn._xlws.FILTER($B$2:$B$6000,(IFERROR(VALUE(MID($A$2:$A$6000,4,2)),0)=MONTH(C996))*(IFERROR(VALUE(RIGHT($A$2:$A$6000,4)),0)=YEAR(C996)))),""))</f>
        <v/>
      </c>
      <c r="E996" s="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7" spans="1:5" x14ac:dyDescent="0.25">
      <c r="A997" s="65" t="s">
        <v>1007</v>
      </c>
      <c r="B997" s="8">
        <v>95.796508780800011</v>
      </c>
      <c r="C997" s="13"/>
      <c r="D997" s="3" t="str">
        <f t="array" ref="D997">IF(C997="","",IFERROR(AVERAGE(_xlfn._xlws.FILTER($B$2:$B$6000,(IFERROR(VALUE(MID($A$2:$A$6000,4,2)),0)=MONTH(C997))*(IFERROR(VALUE(RIGHT($A$2:$A$6000,4)),0)=YEAR(C997)))),""))</f>
        <v/>
      </c>
      <c r="E997" s="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8" spans="1:5" x14ac:dyDescent="0.25">
      <c r="A998" s="65" t="s">
        <v>1008</v>
      </c>
      <c r="B998" s="8">
        <v>94.819680808000001</v>
      </c>
      <c r="C998" s="13"/>
      <c r="D998" s="3" t="str">
        <f t="array" ref="D998">IF(C998="","",IFERROR(AVERAGE(_xlfn._xlws.FILTER($B$2:$B$6000,(IFERROR(VALUE(MID($A$2:$A$6000,4,2)),0)=MONTH(C998))*(IFERROR(VALUE(RIGHT($A$2:$A$6000,4)),0)=YEAR(C998)))),""))</f>
        <v/>
      </c>
      <c r="E998" s="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9" spans="1:5" x14ac:dyDescent="0.25">
      <c r="A999" s="65" t="s">
        <v>1009</v>
      </c>
      <c r="B999" s="8">
        <v>93.573383049600011</v>
      </c>
      <c r="C999" s="13"/>
      <c r="D999" s="3" t="str">
        <f t="array" ref="D999">IF(C999="","",IFERROR(AVERAGE(_xlfn._xlws.FILTER($B$2:$B$6000,(IFERROR(VALUE(MID($A$2:$A$6000,4,2)),0)=MONTH(C999))*(IFERROR(VALUE(RIGHT($A$2:$A$6000,4)),0)=YEAR(C999)))),""))</f>
        <v/>
      </c>
      <c r="E999" s="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0" spans="1:5" x14ac:dyDescent="0.25">
      <c r="A1000" s="65" t="s">
        <v>1010</v>
      </c>
      <c r="B1000" s="8">
        <v>91.754461996800003</v>
      </c>
      <c r="C1000" s="13"/>
      <c r="D1000" s="3" t="str">
        <f t="array" ref="D1000">IF(C1000="","",IFERROR(AVERAGE(_xlfn._xlws.FILTER($B$2:$B$6000,(IFERROR(VALUE(MID($A$2:$A$6000,4,2)),0)=MONTH(C1000))*(IFERROR(VALUE(RIGHT($A$2:$A$6000,4)),0)=YEAR(C1000)))),""))</f>
        <v/>
      </c>
      <c r="E1000" s="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1" spans="1:5" x14ac:dyDescent="0.25">
      <c r="A1001" s="65" t="s">
        <v>1011</v>
      </c>
      <c r="B1001" s="8">
        <v>91.855513166400002</v>
      </c>
      <c r="C1001" s="13"/>
      <c r="D1001" s="3" t="str">
        <f t="array" ref="D1001">IF(C1001="","",IFERROR(AVERAGE(_xlfn._xlws.FILTER($B$2:$B$6000,(IFERROR(VALUE(MID($A$2:$A$6000,4,2)),0)=MONTH(C1001))*(IFERROR(VALUE(RIGHT($A$2:$A$6000,4)),0)=YEAR(C1001)))),""))</f>
        <v/>
      </c>
      <c r="E1001" s="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2" spans="1:5" x14ac:dyDescent="0.25">
      <c r="A1002" s="65" t="s">
        <v>1012</v>
      </c>
      <c r="B1002" s="8">
        <v>91.148154979200001</v>
      </c>
      <c r="C1002" s="13"/>
      <c r="D1002" s="3" t="str">
        <f t="array" ref="D1002">IF(C1002="","",IFERROR(AVERAGE(_xlfn._xlws.FILTER($B$2:$B$6000,(IFERROR(VALUE(MID($A$2:$A$6000,4,2)),0)=MONTH(C1002))*(IFERROR(VALUE(RIGHT($A$2:$A$6000,4)),0)=YEAR(C1002)))),""))</f>
        <v/>
      </c>
      <c r="E1002" s="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3" spans="1:5" x14ac:dyDescent="0.25">
      <c r="A1003" s="65" t="s">
        <v>1013</v>
      </c>
      <c r="B1003" s="8">
        <v>90.205010729600005</v>
      </c>
      <c r="C1003" s="13"/>
      <c r="D1003" s="3" t="str">
        <f t="array" ref="D1003">IF(C1003="","",IFERROR(AVERAGE(_xlfn._xlws.FILTER($B$2:$B$6000,(IFERROR(VALUE(MID($A$2:$A$6000,4,2)),0)=MONTH(C1003))*(IFERROR(VALUE(RIGHT($A$2:$A$6000,4)),0)=YEAR(C1003)))),""))</f>
        <v/>
      </c>
      <c r="E1003" s="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4" spans="1:5" x14ac:dyDescent="0.25">
      <c r="A1004" s="65" t="s">
        <v>1014</v>
      </c>
      <c r="B1004" s="8">
        <v>90.845001470400007</v>
      </c>
      <c r="C1004" s="13"/>
      <c r="D1004" s="3" t="str">
        <f t="array" ref="D1004">IF(C1004="","",IFERROR(AVERAGE(_xlfn._xlws.FILTER($B$2:$B$6000,(IFERROR(VALUE(MID($A$2:$A$6000,4,2)),0)=MONTH(C1004))*(IFERROR(VALUE(RIGHT($A$2:$A$6000,4)),0)=YEAR(C1004)))),""))</f>
        <v/>
      </c>
      <c r="E1004" s="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5" spans="1:5" x14ac:dyDescent="0.25">
      <c r="A1005" s="65" t="s">
        <v>1015</v>
      </c>
      <c r="B1005" s="8">
        <v>89.96922466720001</v>
      </c>
      <c r="C1005" s="13"/>
      <c r="D1005" s="3" t="str">
        <f t="array" ref="D1005">IF(C1005="","",IFERROR(AVERAGE(_xlfn._xlws.FILTER($B$2:$B$6000,(IFERROR(VALUE(MID($A$2:$A$6000,4,2)),0)=MONTH(C1005))*(IFERROR(VALUE(RIGHT($A$2:$A$6000,4)),0)=YEAR(C1005)))),""))</f>
        <v/>
      </c>
      <c r="E1005" s="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6" spans="1:5" x14ac:dyDescent="0.25">
      <c r="A1006" s="65" t="s">
        <v>1016</v>
      </c>
      <c r="B1006" s="8">
        <v>89.699754881600001</v>
      </c>
      <c r="C1006" s="13"/>
      <c r="D1006" s="3" t="str">
        <f t="array" ref="D1006">IF(C1006="","",IFERROR(AVERAGE(_xlfn._xlws.FILTER($B$2:$B$6000,(IFERROR(VALUE(MID($A$2:$A$6000,4,2)),0)=MONTH(C1006))*(IFERROR(VALUE(RIGHT($A$2:$A$6000,4)),0)=YEAR(C1006)))),""))</f>
        <v/>
      </c>
      <c r="E1006" s="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7" spans="1:5" x14ac:dyDescent="0.25">
      <c r="A1007" s="65" t="s">
        <v>1017</v>
      </c>
      <c r="B1007" s="8">
        <v>89.430285096000006</v>
      </c>
      <c r="C1007" s="13"/>
      <c r="D1007" s="3" t="str">
        <f t="array" ref="D1007">IF(C1007="","",IFERROR(AVERAGE(_xlfn._xlws.FILTER($B$2:$B$6000,(IFERROR(VALUE(MID($A$2:$A$6000,4,2)),0)=MONTH(C1007))*(IFERROR(VALUE(RIGHT($A$2:$A$6000,4)),0)=YEAR(C1007)))),""))</f>
        <v/>
      </c>
      <c r="E1007" s="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8" spans="1:5" x14ac:dyDescent="0.25">
      <c r="A1008" s="65" t="s">
        <v>1018</v>
      </c>
      <c r="B1008" s="8">
        <v>89.362917649600007</v>
      </c>
      <c r="C1008" s="13"/>
      <c r="D1008" s="3" t="str">
        <f t="array" ref="D1008">IF(C1008="","",IFERROR(AVERAGE(_xlfn._xlws.FILTER($B$2:$B$6000,(IFERROR(VALUE(MID($A$2:$A$6000,4,2)),0)=MONTH(C1008))*(IFERROR(VALUE(RIGHT($A$2:$A$6000,4)),0)=YEAR(C1008)))),""))</f>
        <v/>
      </c>
      <c r="E1008" s="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9" spans="1:5" x14ac:dyDescent="0.25">
      <c r="A1009" s="65" t="s">
        <v>1019</v>
      </c>
      <c r="B1009" s="8">
        <v>88.526442064500003</v>
      </c>
      <c r="C1009" s="13"/>
      <c r="D1009" s="3" t="str">
        <f t="array" ref="D1009">IF(C1009="","",IFERROR(AVERAGE(_xlfn._xlws.FILTER($B$2:$B$6000,(IFERROR(VALUE(MID($A$2:$A$6000,4,2)),0)=MONTH(C1009))*(IFERROR(VALUE(RIGHT($A$2:$A$6000,4)),0)=YEAR(C1009)))),""))</f>
        <v/>
      </c>
      <c r="E1009" s="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0" spans="1:5" x14ac:dyDescent="0.25">
      <c r="A1010" s="65" t="s">
        <v>1020</v>
      </c>
      <c r="B1010" s="8">
        <v>88.492845691799999</v>
      </c>
      <c r="C1010" s="13"/>
      <c r="D1010" s="3" t="str">
        <f t="array" ref="D1010">IF(C1010="","",IFERROR(AVERAGE(_xlfn._xlws.FILTER($B$2:$B$6000,(IFERROR(VALUE(MID($A$2:$A$6000,4,2)),0)=MONTH(C1010))*(IFERROR(VALUE(RIGHT($A$2:$A$6000,4)),0)=YEAR(C1010)))),""))</f>
        <v/>
      </c>
      <c r="E1010" s="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1" spans="1:5" x14ac:dyDescent="0.25">
      <c r="A1011" s="65" t="s">
        <v>1021</v>
      </c>
      <c r="B1011" s="8">
        <v>87.988900101300004</v>
      </c>
      <c r="C1011" s="13"/>
      <c r="D1011" s="3" t="str">
        <f t="array" ref="D1011">IF(C1011="","",IFERROR(AVERAGE(_xlfn._xlws.FILTER($B$2:$B$6000,(IFERROR(VALUE(MID($A$2:$A$6000,4,2)),0)=MONTH(C1011))*(IFERROR(VALUE(RIGHT($A$2:$A$6000,4)),0)=YEAR(C1011)))),""))</f>
        <v/>
      </c>
      <c r="E1011" s="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2" spans="1:5" x14ac:dyDescent="0.25">
      <c r="A1012" s="65" t="s">
        <v>1022</v>
      </c>
      <c r="B1012" s="8">
        <v>87.85451461049999</v>
      </c>
      <c r="C1012" s="13"/>
      <c r="D1012" s="3" t="str">
        <f t="array" ref="D1012">IF(C1012="","",IFERROR(AVERAGE(_xlfn._xlws.FILTER($B$2:$B$6000,(IFERROR(VALUE(MID($A$2:$A$6000,4,2)),0)=MONTH(C1012))*(IFERROR(VALUE(RIGHT($A$2:$A$6000,4)),0)=YEAR(C1012)))),""))</f>
        <v/>
      </c>
      <c r="E1012" s="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3" spans="1:5" x14ac:dyDescent="0.25">
      <c r="A1013" s="65" t="s">
        <v>1023</v>
      </c>
      <c r="B1013" s="8">
        <v>86.745834311400003</v>
      </c>
      <c r="C1013" s="13"/>
      <c r="D1013" s="3" t="str">
        <f t="array" ref="D1013">IF(C1013="","",IFERROR(AVERAGE(_xlfn._xlws.FILTER($B$2:$B$6000,(IFERROR(VALUE(MID($A$2:$A$6000,4,2)),0)=MONTH(C1013))*(IFERROR(VALUE(RIGHT($A$2:$A$6000,4)),0)=YEAR(C1013)))),""))</f>
        <v/>
      </c>
      <c r="E1013" s="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4" spans="1:5" x14ac:dyDescent="0.25">
      <c r="A1014" s="65" t="s">
        <v>1024</v>
      </c>
      <c r="B1014" s="8">
        <v>85.771539503100001</v>
      </c>
      <c r="C1014" s="13"/>
      <c r="D1014" s="3" t="str">
        <f t="array" ref="D1014">IF(C1014="","",IFERROR(AVERAGE(_xlfn._xlws.FILTER($B$2:$B$6000,(IFERROR(VALUE(MID($A$2:$A$6000,4,2)),0)=MONTH(C1014))*(IFERROR(VALUE(RIGHT($A$2:$A$6000,4)),0)=YEAR(C1014)))),""))</f>
        <v/>
      </c>
      <c r="E1014" s="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5" spans="1:5" x14ac:dyDescent="0.25">
      <c r="A1015" s="65" t="s">
        <v>1025</v>
      </c>
      <c r="B1015" s="8">
        <v>85.166804794499996</v>
      </c>
      <c r="C1015" s="13"/>
      <c r="D1015" s="3" t="str">
        <f t="array" ref="D1015">IF(C1015="","",IFERROR(AVERAGE(_xlfn._xlws.FILTER($B$2:$B$6000,(IFERROR(VALUE(MID($A$2:$A$6000,4,2)),0)=MONTH(C1015))*(IFERROR(VALUE(RIGHT($A$2:$A$6000,4)),0)=YEAR(C1015)))),""))</f>
        <v/>
      </c>
      <c r="E1015" s="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6" spans="1:5" x14ac:dyDescent="0.25">
      <c r="A1016" s="65" t="s">
        <v>1026</v>
      </c>
      <c r="B1016" s="8">
        <v>84.629262831299997</v>
      </c>
      <c r="C1016" s="13"/>
      <c r="D1016" s="3" t="str">
        <f t="array" ref="D1016">IF(C1016="","",IFERROR(AVERAGE(_xlfn._xlws.FILTER($B$2:$B$6000,(IFERROR(VALUE(MID($A$2:$A$6000,4,2)),0)=MONTH(C1016))*(IFERROR(VALUE(RIGHT($A$2:$A$6000,4)),0)=YEAR(C1016)))),""))</f>
        <v/>
      </c>
      <c r="E1016" s="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7" spans="1:5" x14ac:dyDescent="0.25">
      <c r="A1017" s="65" t="s">
        <v>1027</v>
      </c>
      <c r="B1017" s="8">
        <v>84.259702731599987</v>
      </c>
      <c r="C1017" s="13"/>
      <c r="D1017" s="3" t="str">
        <f t="array" ref="D1017">IF(C1017="","",IFERROR(AVERAGE(_xlfn._xlws.FILTER($B$2:$B$6000,(IFERROR(VALUE(MID($A$2:$A$6000,4,2)),0)=MONTH(C1017))*(IFERROR(VALUE(RIGHT($A$2:$A$6000,4)),0)=YEAR(C1017)))),""))</f>
        <v/>
      </c>
      <c r="E1017" s="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8" spans="1:5" x14ac:dyDescent="0.25">
      <c r="A1018" s="65" t="s">
        <v>1028</v>
      </c>
      <c r="B1018" s="8">
        <v>83.386197041399996</v>
      </c>
      <c r="C1018" s="13"/>
      <c r="D1018" s="3" t="str">
        <f t="array" ref="D1018">IF(C1018="","",IFERROR(AVERAGE(_xlfn._xlws.FILTER($B$2:$B$6000,(IFERROR(VALUE(MID($A$2:$A$6000,4,2)),0)=MONTH(C1018))*(IFERROR(VALUE(RIGHT($A$2:$A$6000,4)),0)=YEAR(C1018)))),""))</f>
        <v/>
      </c>
      <c r="E1018" s="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9" spans="1:5" x14ac:dyDescent="0.25">
      <c r="A1019" s="65" t="s">
        <v>1029</v>
      </c>
      <c r="B1019" s="8">
        <v>82.411902233100008</v>
      </c>
      <c r="C1019" s="13"/>
      <c r="D1019" s="3" t="str">
        <f t="array" ref="D1019">IF(C1019="","",IFERROR(AVERAGE(_xlfn._xlws.FILTER($B$2:$B$6000,(IFERROR(VALUE(MID($A$2:$A$6000,4,2)),0)=MONTH(C1019))*(IFERROR(VALUE(RIGHT($A$2:$A$6000,4)),0)=YEAR(C1019)))),""))</f>
        <v/>
      </c>
      <c r="E1019" s="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0" spans="1:5" x14ac:dyDescent="0.25">
      <c r="A1020" s="65" t="s">
        <v>1030</v>
      </c>
      <c r="B1020" s="8">
        <v>81.840763897199992</v>
      </c>
      <c r="C1020" s="13"/>
      <c r="D1020" s="3" t="str">
        <f t="array" ref="D1020">IF(C1020="","",IFERROR(AVERAGE(_xlfn._xlws.FILTER($B$2:$B$6000,(IFERROR(VALUE(MID($A$2:$A$6000,4,2)),0)=MONTH(C1020))*(IFERROR(VALUE(RIGHT($A$2:$A$6000,4)),0)=YEAR(C1020)))),""))</f>
        <v/>
      </c>
      <c r="E1020" s="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1" spans="1:5" x14ac:dyDescent="0.25">
      <c r="A1021" s="65" t="s">
        <v>1031</v>
      </c>
      <c r="B1021" s="8">
        <v>81.639185660999999</v>
      </c>
      <c r="C1021" s="13"/>
      <c r="D1021" s="3" t="str">
        <f t="array" ref="D1021">IF(C1021="","",IFERROR(AVERAGE(_xlfn._xlws.FILTER($B$2:$B$6000,(IFERROR(VALUE(MID($A$2:$A$6000,4,2)),0)=MONTH(C1021))*(IFERROR(VALUE(RIGHT($A$2:$A$6000,4)),0)=YEAR(C1021)))),""))</f>
        <v/>
      </c>
      <c r="E1021" s="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2" spans="1:5" x14ac:dyDescent="0.25">
      <c r="A1022" s="65" t="s">
        <v>1032</v>
      </c>
      <c r="B1022" s="8">
        <v>81.538396542900003</v>
      </c>
      <c r="C1022" s="13"/>
      <c r="D1022" s="3" t="str">
        <f t="array" ref="D1022">IF(C1022="","",IFERROR(AVERAGE(_xlfn._xlws.FILTER($B$2:$B$6000,(IFERROR(VALUE(MID($A$2:$A$6000,4,2)),0)=MONTH(C1022))*(IFERROR(VALUE(RIGHT($A$2:$A$6000,4)),0)=YEAR(C1022)))),""))</f>
        <v/>
      </c>
      <c r="E1022" s="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3" spans="1:5" x14ac:dyDescent="0.25">
      <c r="A1023" s="65" t="s">
        <v>1033</v>
      </c>
      <c r="B1023" s="8">
        <v>81.3704146794</v>
      </c>
      <c r="C1023" s="13"/>
      <c r="D1023" s="3" t="str">
        <f t="array" ref="D1023">IF(C1023="","",IFERROR(AVERAGE(_xlfn._xlws.FILTER($B$2:$B$6000,(IFERROR(VALUE(MID($A$2:$A$6000,4,2)),0)=MONTH(C1023))*(IFERROR(VALUE(RIGHT($A$2:$A$6000,4)),0)=YEAR(C1023)))),""))</f>
        <v/>
      </c>
      <c r="E1023" s="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4" spans="1:5" x14ac:dyDescent="0.25">
      <c r="A1024" s="65" t="s">
        <v>1034</v>
      </c>
      <c r="B1024" s="8">
        <v>81.336818306699996</v>
      </c>
      <c r="C1024" s="13"/>
      <c r="D1024" s="3" t="str">
        <f t="array" ref="D1024">IF(C1024="","",IFERROR(AVERAGE(_xlfn._xlws.FILTER($B$2:$B$6000,(IFERROR(VALUE(MID($A$2:$A$6000,4,2)),0)=MONTH(C1024))*(IFERROR(VALUE(RIGHT($A$2:$A$6000,4)),0)=YEAR(C1024)))),""))</f>
        <v/>
      </c>
      <c r="E1024" s="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5" spans="1:5" x14ac:dyDescent="0.25">
      <c r="A1025" s="65" t="s">
        <v>1035</v>
      </c>
      <c r="B1025" s="8">
        <v>81.135240070499989</v>
      </c>
      <c r="C1025" s="13"/>
      <c r="D1025" s="3" t="str">
        <f t="array" ref="D1025">IF(C1025="","",IFERROR(AVERAGE(_xlfn._xlws.FILTER($B$2:$B$6000,(IFERROR(VALUE(MID($A$2:$A$6000,4,2)),0)=MONTH(C1025))*(IFERROR(VALUE(RIGHT($A$2:$A$6000,4)),0)=YEAR(C1025)))),""))</f>
        <v/>
      </c>
      <c r="E1025" s="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6" spans="1:5" x14ac:dyDescent="0.25">
      <c r="A1026" s="65" t="s">
        <v>1036</v>
      </c>
      <c r="B1026" s="8">
        <v>80.463312616499991</v>
      </c>
      <c r="C1026" s="13"/>
      <c r="D1026" s="3" t="str">
        <f t="array" ref="D1026">IF(C1026="","",IFERROR(AVERAGE(_xlfn._xlws.FILTER($B$2:$B$6000,(IFERROR(VALUE(MID($A$2:$A$6000,4,2)),0)=MONTH(C1026))*(IFERROR(VALUE(RIGHT($A$2:$A$6000,4)),0)=YEAR(C1026)))),""))</f>
        <v/>
      </c>
      <c r="E1026" s="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7" spans="1:5" x14ac:dyDescent="0.25">
      <c r="A1027" s="65" t="s">
        <v>1037</v>
      </c>
      <c r="B1027" s="8">
        <v>80.429716243800002</v>
      </c>
      <c r="C1027" s="13"/>
      <c r="D1027" s="3" t="str">
        <f t="array" ref="D1027">IF(C1027="","",IFERROR(AVERAGE(_xlfn._xlws.FILTER($B$2:$B$6000,(IFERROR(VALUE(MID($A$2:$A$6000,4,2)),0)=MONTH(C1027))*(IFERROR(VALUE(RIGHT($A$2:$A$6000,4)),0)=YEAR(C1027)))),""))</f>
        <v/>
      </c>
      <c r="E1027" s="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8" spans="1:5" x14ac:dyDescent="0.25">
      <c r="A1028" s="65" t="s">
        <v>1038</v>
      </c>
      <c r="B1028" s="8">
        <v>80.496908989199994</v>
      </c>
      <c r="C1028" s="13"/>
      <c r="D1028" s="3" t="str">
        <f t="array" ref="D1028">IF(C1028="","",IFERROR(AVERAGE(_xlfn._xlws.FILTER($B$2:$B$6000,(IFERROR(VALUE(MID($A$2:$A$6000,4,2)),0)=MONTH(C1028))*(IFERROR(VALUE(RIGHT($A$2:$A$6000,4)),0)=YEAR(C1028)))),""))</f>
        <v/>
      </c>
      <c r="E1028" s="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9" spans="1:5" x14ac:dyDescent="0.25">
      <c r="A1029" s="65" t="s">
        <v>1039</v>
      </c>
      <c r="B1029" s="8">
        <v>80.171639241500003</v>
      </c>
      <c r="C1029" s="13"/>
      <c r="D1029" s="3" t="str">
        <f t="array" ref="D1029">IF(C1029="","",IFERROR(AVERAGE(_xlfn._xlws.FILTER($B$2:$B$6000,(IFERROR(VALUE(MID($A$2:$A$6000,4,2)),0)=MONTH(C1029))*(IFERROR(VALUE(RIGHT($A$2:$A$6000,4)),0)=YEAR(C1029)))),""))</f>
        <v/>
      </c>
      <c r="E1029" s="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0" spans="1:5" x14ac:dyDescent="0.25">
      <c r="A1030" s="65" t="s">
        <v>1040</v>
      </c>
      <c r="B1030" s="8">
        <v>80.406157199999996</v>
      </c>
      <c r="C1030" s="13"/>
      <c r="D1030" s="3" t="str">
        <f t="array" ref="D1030">IF(C1030="","",IFERROR(AVERAGE(_xlfn._xlws.FILTER($B$2:$B$6000,(IFERROR(VALUE(MID($A$2:$A$6000,4,2)),0)=MONTH(C1030))*(IFERROR(VALUE(RIGHT($A$2:$A$6000,4)),0)=YEAR(C1030)))),""))</f>
        <v/>
      </c>
      <c r="E1030" s="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1" spans="1:5" x14ac:dyDescent="0.25">
      <c r="A1031" s="65" t="s">
        <v>1041</v>
      </c>
      <c r="B1031" s="8">
        <v>80.037628979499999</v>
      </c>
      <c r="C1031" s="13"/>
      <c r="D1031" s="3" t="str">
        <f t="array" ref="D1031">IF(C1031="","",IFERROR(AVERAGE(_xlfn._xlws.FILTER($B$2:$B$6000,(IFERROR(VALUE(MID($A$2:$A$6000,4,2)),0)=MONTH(C1031))*(IFERROR(VALUE(RIGHT($A$2:$A$6000,4)),0)=YEAR(C1031)))),""))</f>
        <v/>
      </c>
      <c r="E1031" s="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2" spans="1:5" x14ac:dyDescent="0.25">
      <c r="A1032" s="65" t="s">
        <v>1042</v>
      </c>
      <c r="B1032" s="8">
        <v>80.138136676000002</v>
      </c>
      <c r="C1032" s="13"/>
      <c r="D1032" s="3" t="str">
        <f t="array" ref="D1032">IF(C1032="","",IFERROR(AVERAGE(_xlfn._xlws.FILTER($B$2:$B$6000,(IFERROR(VALUE(MID($A$2:$A$6000,4,2)),0)=MONTH(C1032))*(IFERROR(VALUE(RIGHT($A$2:$A$6000,4)),0)=YEAR(C1032)))),""))</f>
        <v/>
      </c>
      <c r="E1032" s="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3" spans="1:5" x14ac:dyDescent="0.25">
      <c r="A1033" s="65" t="s">
        <v>1043</v>
      </c>
      <c r="B1033" s="8">
        <v>80.272146938000006</v>
      </c>
      <c r="C1033" s="13"/>
      <c r="D1033" s="3" t="str">
        <f t="array" ref="D1033">IF(C1033="","",IFERROR(AVERAGE(_xlfn._xlws.FILTER($B$2:$B$6000,(IFERROR(VALUE(MID($A$2:$A$6000,4,2)),0)=MONTH(C1033))*(IFERROR(VALUE(RIGHT($A$2:$A$6000,4)),0)=YEAR(C1033)))),""))</f>
        <v/>
      </c>
      <c r="E1033" s="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4" spans="1:5" x14ac:dyDescent="0.25">
      <c r="A1034" s="65" t="s">
        <v>1044</v>
      </c>
      <c r="B1034" s="8">
        <v>80.540167461999999</v>
      </c>
      <c r="C1034" s="13"/>
      <c r="D1034" s="3" t="str">
        <f t="array" ref="D1034">IF(C1034="","",IFERROR(AVERAGE(_xlfn._xlws.FILTER($B$2:$B$6000,(IFERROR(VALUE(MID($A$2:$A$6000,4,2)),0)=MONTH(C1034))*(IFERROR(VALUE(RIGHT($A$2:$A$6000,4)),0)=YEAR(C1034)))),""))</f>
        <v/>
      </c>
      <c r="E1034" s="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5" spans="1:5" x14ac:dyDescent="0.25">
      <c r="A1035" s="65" t="s">
        <v>1045</v>
      </c>
      <c r="B1035" s="8">
        <v>80.707680289500004</v>
      </c>
      <c r="C1035" s="13"/>
      <c r="D1035" s="3" t="str">
        <f t="array" ref="D1035">IF(C1035="","",IFERROR(AVERAGE(_xlfn._xlws.FILTER($B$2:$B$6000,(IFERROR(VALUE(MID($A$2:$A$6000,4,2)),0)=MONTH(C1035))*(IFERROR(VALUE(RIGHT($A$2:$A$6000,4)),0)=YEAR(C1035)))),""))</f>
        <v/>
      </c>
      <c r="E1035" s="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6" spans="1:5" x14ac:dyDescent="0.25">
      <c r="A1036" s="65" t="s">
        <v>1046</v>
      </c>
      <c r="B1036" s="8">
        <v>80.908695682499996</v>
      </c>
      <c r="C1036" s="13"/>
      <c r="D1036" s="3" t="str">
        <f t="array" ref="D1036">IF(C1036="","",IFERROR(AVERAGE(_xlfn._xlws.FILTER($B$2:$B$6000,(IFERROR(VALUE(MID($A$2:$A$6000,4,2)),0)=MONTH(C1036))*(IFERROR(VALUE(RIGHT($A$2:$A$6000,4)),0)=YEAR(C1036)))),""))</f>
        <v/>
      </c>
      <c r="E1036" s="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7" spans="1:5" x14ac:dyDescent="0.25">
      <c r="A1037" s="65" t="s">
        <v>1047</v>
      </c>
      <c r="B1037" s="8">
        <v>80.841690551499994</v>
      </c>
      <c r="C1037" s="13"/>
      <c r="D1037" s="3" t="str">
        <f t="array" ref="D1037">IF(C1037="","",IFERROR(AVERAGE(_xlfn._xlws.FILTER($B$2:$B$6000,(IFERROR(VALUE(MID($A$2:$A$6000,4,2)),0)=MONTH(C1037))*(IFERROR(VALUE(RIGHT($A$2:$A$6000,4)),0)=YEAR(C1037)))),""))</f>
        <v/>
      </c>
      <c r="E1037" s="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8" spans="1:5" x14ac:dyDescent="0.25">
      <c r="A1038" s="65" t="s">
        <v>1048</v>
      </c>
      <c r="B1038" s="8">
        <v>81.042705944500014</v>
      </c>
      <c r="C1038" s="13"/>
      <c r="D1038" s="3" t="str">
        <f t="array" ref="D1038">IF(C1038="","",IFERROR(AVERAGE(_xlfn._xlws.FILTER($B$2:$B$6000,(IFERROR(VALUE(MID($A$2:$A$6000,4,2)),0)=MONTH(C1038))*(IFERROR(VALUE(RIGHT($A$2:$A$6000,4)),0)=YEAR(C1038)))),""))</f>
        <v/>
      </c>
      <c r="E1038" s="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9" spans="1:5" x14ac:dyDescent="0.25">
      <c r="A1039" s="65" t="s">
        <v>1049</v>
      </c>
      <c r="B1039" s="8">
        <v>82.315803433500008</v>
      </c>
      <c r="C1039" s="13"/>
      <c r="D1039" s="3" t="str">
        <f t="array" ref="D1039">IF(C1039="","",IFERROR(AVERAGE(_xlfn._xlws.FILTER($B$2:$B$6000,(IFERROR(VALUE(MID($A$2:$A$6000,4,2)),0)=MONTH(C1039))*(IFERROR(VALUE(RIGHT($A$2:$A$6000,4)),0)=YEAR(C1039)))),""))</f>
        <v/>
      </c>
      <c r="E1039" s="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0" spans="1:5" x14ac:dyDescent="0.25">
      <c r="A1040" s="65" t="s">
        <v>1050</v>
      </c>
      <c r="B1040" s="8">
        <v>82.349305998999995</v>
      </c>
      <c r="C1040" s="13"/>
      <c r="D1040" s="3" t="str">
        <f t="array" ref="D1040">IF(C1040="","",IFERROR(AVERAGE(_xlfn._xlws.FILTER($B$2:$B$6000,(IFERROR(VALUE(MID($A$2:$A$6000,4,2)),0)=MONTH(C1040))*(IFERROR(VALUE(RIGHT($A$2:$A$6000,4)),0)=YEAR(C1040)))),""))</f>
        <v/>
      </c>
      <c r="E1040" s="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1" spans="1:5" x14ac:dyDescent="0.25">
      <c r="A1041" s="65" t="s">
        <v>1051</v>
      </c>
      <c r="B1041" s="8">
        <v>82.248798302500006</v>
      </c>
      <c r="C1041" s="13"/>
      <c r="D1041" s="3" t="str">
        <f t="array" ref="D1041">IF(C1041="","",IFERROR(AVERAGE(_xlfn._xlws.FILTER($B$2:$B$6000,(IFERROR(VALUE(MID($A$2:$A$6000,4,2)),0)=MONTH(C1041))*(IFERROR(VALUE(RIGHT($A$2:$A$6000,4)),0)=YEAR(C1041)))),""))</f>
        <v/>
      </c>
      <c r="E1041" s="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2" spans="1:5" x14ac:dyDescent="0.25">
      <c r="A1042" s="65" t="s">
        <v>1052</v>
      </c>
      <c r="B1042" s="8">
        <v>82.248798302500006</v>
      </c>
      <c r="C1042" s="13"/>
      <c r="D1042" s="3" t="str">
        <f t="array" ref="D1042">IF(C1042="","",IFERROR(AVERAGE(_xlfn._xlws.FILTER($B$2:$B$6000,(IFERROR(VALUE(MID($A$2:$A$6000,4,2)),0)=MONTH(C1042))*(IFERROR(VALUE(RIGHT($A$2:$A$6000,4)),0)=YEAR(C1042)))),""))</f>
        <v/>
      </c>
      <c r="E1042" s="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3" spans="1:5" x14ac:dyDescent="0.25">
      <c r="A1043" s="65" t="s">
        <v>1053</v>
      </c>
      <c r="B1043" s="8">
        <v>82.215295737000005</v>
      </c>
      <c r="C1043" s="13"/>
      <c r="D1043" s="3" t="str">
        <f t="array" ref="D1043">IF(C1043="","",IFERROR(AVERAGE(_xlfn._xlws.FILTER($B$2:$B$6000,(IFERROR(VALUE(MID($A$2:$A$6000,4,2)),0)=MONTH(C1043))*(IFERROR(VALUE(RIGHT($A$2:$A$6000,4)),0)=YEAR(C1043)))),""))</f>
        <v/>
      </c>
      <c r="E1043" s="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4" spans="1:5" x14ac:dyDescent="0.25">
      <c r="A1044" s="65" t="s">
        <v>1054</v>
      </c>
      <c r="B1044" s="8">
        <v>82.349305998999995</v>
      </c>
      <c r="C1044" s="13"/>
      <c r="D1044" s="3" t="str">
        <f t="array" ref="D1044">IF(C1044="","",IFERROR(AVERAGE(_xlfn._xlws.FILTER($B$2:$B$6000,(IFERROR(VALUE(MID($A$2:$A$6000,4,2)),0)=MONTH(C1044))*(IFERROR(VALUE(RIGHT($A$2:$A$6000,4)),0)=YEAR(C1044)))),""))</f>
        <v/>
      </c>
      <c r="E1044" s="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5" spans="1:5" x14ac:dyDescent="0.25">
      <c r="A1045" s="65" t="s">
        <v>1055</v>
      </c>
      <c r="B1045" s="8">
        <v>82.483316261000013</v>
      </c>
      <c r="C1045" s="13"/>
      <c r="D1045" s="3" t="str">
        <f t="array" ref="D1045">IF(C1045="","",IFERROR(AVERAGE(_xlfn._xlws.FILTER($B$2:$B$6000,(IFERROR(VALUE(MID($A$2:$A$6000,4,2)),0)=MONTH(C1045))*(IFERROR(VALUE(RIGHT($A$2:$A$6000,4)),0)=YEAR(C1045)))),""))</f>
        <v/>
      </c>
      <c r="E1045" s="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6" spans="1:5" x14ac:dyDescent="0.25">
      <c r="A1046" s="65" t="s">
        <v>1056</v>
      </c>
      <c r="B1046" s="8">
        <v>82.550321392000001</v>
      </c>
      <c r="C1046" s="13"/>
      <c r="D1046" s="3" t="str">
        <f t="array" ref="D1046">IF(C1046="","",IFERROR(AVERAGE(_xlfn._xlws.FILTER($B$2:$B$6000,(IFERROR(VALUE(MID($A$2:$A$6000,4,2)),0)=MONTH(C1046))*(IFERROR(VALUE(RIGHT($A$2:$A$6000,4)),0)=YEAR(C1046)))),""))</f>
        <v/>
      </c>
      <c r="E1046" s="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7" spans="1:5" x14ac:dyDescent="0.25">
      <c r="A1047" s="65" t="s">
        <v>1057</v>
      </c>
      <c r="B1047" s="8">
        <v>83.119865005500003</v>
      </c>
      <c r="C1047" s="13"/>
      <c r="D1047" s="3" t="str">
        <f t="array" ref="D1047">IF(C1047="","",IFERROR(AVERAGE(_xlfn._xlws.FILTER($B$2:$B$6000,(IFERROR(VALUE(MID($A$2:$A$6000,4,2)),0)=MONTH(C1047))*(IFERROR(VALUE(RIGHT($A$2:$A$6000,4)),0)=YEAR(C1047)))),""))</f>
        <v/>
      </c>
      <c r="E1047" s="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8" spans="1:5" x14ac:dyDescent="0.25">
      <c r="A1048" s="65" t="s">
        <v>1058</v>
      </c>
      <c r="B1048" s="8">
        <v>84.024434274000001</v>
      </c>
      <c r="C1048" s="13"/>
      <c r="D1048" s="3" t="str">
        <f t="array" ref="D1048">IF(C1048="","",IFERROR(AVERAGE(_xlfn._xlws.FILTER($B$2:$B$6000,(IFERROR(VALUE(MID($A$2:$A$6000,4,2)),0)=MONTH(C1048))*(IFERROR(VALUE(RIGHT($A$2:$A$6000,4)),0)=YEAR(C1048)))),""))</f>
        <v/>
      </c>
      <c r="E1048" s="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9" spans="1:5" x14ac:dyDescent="0.25">
      <c r="A1049" s="65" t="s">
        <v>1059</v>
      </c>
      <c r="B1049" s="8">
        <v>84.359459928999996</v>
      </c>
      <c r="C1049" s="13"/>
      <c r="D1049" s="3" t="str">
        <f t="array" ref="D1049">IF(C1049="","",IFERROR(AVERAGE(_xlfn._xlws.FILTER($B$2:$B$6000,(IFERROR(VALUE(MID($A$2:$A$6000,4,2)),0)=MONTH(C1049))*(IFERROR(VALUE(RIGHT($A$2:$A$6000,4)),0)=YEAR(C1049)))),""))</f>
        <v/>
      </c>
      <c r="E1049" s="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50" spans="1:5" x14ac:dyDescent="0.25">
      <c r="A1050" s="65" t="s">
        <v>1060</v>
      </c>
      <c r="B1050" s="8">
        <v>83.573937857299995</v>
      </c>
      <c r="C1050" s="13"/>
      <c r="D1050" s="3" t="str">
        <f t="array" ref="D1050">IF(C1050="","",IFERROR(AVERAGE(_xlfn._xlws.FILTER($B$2:$B$6000,(IFERROR(VALUE(MID($A$2:$A$6000,4,2)),0)=MONTH(C1050))*(IFERROR(VALUE(RIGHT($A$2:$A$6000,4)),0)=YEAR(C1050)))),""))</f>
        <v/>
      </c>
      <c r="E1050" s="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1" spans="1:5" x14ac:dyDescent="0.25">
      <c r="A1051" s="65" t="s">
        <v>1061</v>
      </c>
      <c r="B1051" s="8">
        <v>83.706647564099995</v>
      </c>
      <c r="C1051" s="13"/>
      <c r="D1051" s="3" t="str">
        <f t="array" ref="D1051">IF(C1051="","",IFERROR(AVERAGE(_xlfn._xlws.FILTER($B$2:$B$6000,(IFERROR(VALUE(MID($A$2:$A$6000,4,2)),0)=MONTH(C1051))*(IFERROR(VALUE(RIGHT($A$2:$A$6000,4)),0)=YEAR(C1051)))),""))</f>
        <v/>
      </c>
      <c r="E1051" s="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2" spans="1:5" x14ac:dyDescent="0.25">
      <c r="A1052" s="65" t="s">
        <v>1062</v>
      </c>
      <c r="B1052" s="8">
        <v>83.806179844200003</v>
      </c>
      <c r="C1052" s="13"/>
      <c r="D1052" s="3" t="str">
        <f t="array" ref="D1052">IF(C1052="","",IFERROR(AVERAGE(_xlfn._xlws.FILTER($B$2:$B$6000,(IFERROR(VALUE(MID($A$2:$A$6000,4,2)),0)=MONTH(C1052))*(IFERROR(VALUE(RIGHT($A$2:$A$6000,4)),0)=YEAR(C1052)))),""))</f>
        <v/>
      </c>
      <c r="E1052" s="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3" spans="1:5" x14ac:dyDescent="0.25">
      <c r="A1053" s="65" t="s">
        <v>1063</v>
      </c>
      <c r="B1053" s="8">
        <v>84.370196098099996</v>
      </c>
      <c r="C1053" s="13"/>
      <c r="D1053" s="3" t="str">
        <f t="array" ref="D1053">IF(C1053="","",IFERROR(AVERAGE(_xlfn._xlws.FILTER($B$2:$B$6000,(IFERROR(VALUE(MID($A$2:$A$6000,4,2)),0)=MONTH(C1053))*(IFERROR(VALUE(RIGHT($A$2:$A$6000,4)),0)=YEAR(C1053)))),""))</f>
        <v/>
      </c>
      <c r="E1053" s="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4" spans="1:5" x14ac:dyDescent="0.25">
      <c r="A1054" s="65" t="s">
        <v>1064</v>
      </c>
      <c r="B1054" s="8">
        <v>84.602438085000003</v>
      </c>
      <c r="C1054" s="13"/>
      <c r="D1054" s="3" t="str">
        <f t="array" ref="D1054">IF(C1054="","",IFERROR(AVERAGE(_xlfn._xlws.FILTER($B$2:$B$6000,(IFERROR(VALUE(MID($A$2:$A$6000,4,2)),0)=MONTH(C1054))*(IFERROR(VALUE(RIGHT($A$2:$A$6000,4)),0)=YEAR(C1054)))),""))</f>
        <v/>
      </c>
      <c r="E1054" s="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5" spans="1:5" x14ac:dyDescent="0.25">
      <c r="A1055" s="65" t="s">
        <v>1065</v>
      </c>
      <c r="B1055" s="8">
        <v>84.602438085000003</v>
      </c>
      <c r="C1055" s="13"/>
      <c r="D1055" s="3" t="str">
        <f t="array" ref="D1055">IF(C1055="","",IFERROR(AVERAGE(_xlfn._xlws.FILTER($B$2:$B$6000,(IFERROR(VALUE(MID($A$2:$A$6000,4,2)),0)=MONTH(C1055))*(IFERROR(VALUE(RIGHT($A$2:$A$6000,4)),0)=YEAR(C1055)))),""))</f>
        <v/>
      </c>
      <c r="E1055" s="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6" spans="1:5" x14ac:dyDescent="0.25">
      <c r="A1056" s="65" t="s">
        <v>1066</v>
      </c>
      <c r="B1056" s="8">
        <v>84.469728378200003</v>
      </c>
      <c r="C1056" s="13"/>
      <c r="D1056" s="3" t="str">
        <f t="array" ref="D1056">IF(C1056="","",IFERROR(AVERAGE(_xlfn._xlws.FILTER($B$2:$B$6000,(IFERROR(VALUE(MID($A$2:$A$6000,4,2)),0)=MONTH(C1056))*(IFERROR(VALUE(RIGHT($A$2:$A$6000,4)),0)=YEAR(C1056)))),""))</f>
        <v/>
      </c>
      <c r="E1056" s="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7" spans="1:5" x14ac:dyDescent="0.25">
      <c r="A1057" s="65" t="s">
        <v>1067</v>
      </c>
      <c r="B1057" s="8">
        <v>84.602438085000003</v>
      </c>
      <c r="C1057" s="13"/>
      <c r="D1057" s="3" t="str">
        <f t="array" ref="D1057">IF(C1057="","",IFERROR(AVERAGE(_xlfn._xlws.FILTER($B$2:$B$6000,(IFERROR(VALUE(MID($A$2:$A$6000,4,2)),0)=MONTH(C1057))*(IFERROR(VALUE(RIGHT($A$2:$A$6000,4)),0)=YEAR(C1057)))),""))</f>
        <v/>
      </c>
      <c r="E1057" s="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8" spans="1:5" x14ac:dyDescent="0.25">
      <c r="A1058" s="65" t="s">
        <v>1068</v>
      </c>
      <c r="B1058" s="8">
        <v>84.270663817999989</v>
      </c>
      <c r="C1058" s="13"/>
      <c r="D1058" s="3" t="str">
        <f t="array" ref="D1058">IF(C1058="","",IFERROR(AVERAGE(_xlfn._xlws.FILTER($B$2:$B$6000,(IFERROR(VALUE(MID($A$2:$A$6000,4,2)),0)=MONTH(C1058))*(IFERROR(VALUE(RIGHT($A$2:$A$6000,4)),0)=YEAR(C1058)))),""))</f>
        <v/>
      </c>
      <c r="E1058" s="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9" spans="1:5" x14ac:dyDescent="0.25">
      <c r="A1059" s="65" t="s">
        <v>1069</v>
      </c>
      <c r="B1059" s="8">
        <v>83.739824990799988</v>
      </c>
      <c r="C1059" s="13"/>
      <c r="D1059" s="3" t="str">
        <f t="array" ref="D1059">IF(C1059="","",IFERROR(AVERAGE(_xlfn._xlws.FILTER($B$2:$B$6000,(IFERROR(VALUE(MID($A$2:$A$6000,4,2)),0)=MONTH(C1059))*(IFERROR(VALUE(RIGHT($A$2:$A$6000,4)),0)=YEAR(C1059)))),""))</f>
        <v/>
      </c>
      <c r="E1059" s="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0" spans="1:5" x14ac:dyDescent="0.25">
      <c r="A1060" s="65" t="s">
        <v>1070</v>
      </c>
      <c r="B1060" s="8">
        <v>83.50758300390001</v>
      </c>
      <c r="C1060" s="13"/>
      <c r="D1060" s="3" t="str">
        <f t="array" ref="D1060">IF(C1060="","",IFERROR(AVERAGE(_xlfn._xlws.FILTER($B$2:$B$6000,(IFERROR(VALUE(MID($A$2:$A$6000,4,2)),0)=MONTH(C1060))*(IFERROR(VALUE(RIGHT($A$2:$A$6000,4)),0)=YEAR(C1060)))),""))</f>
        <v/>
      </c>
      <c r="E1060" s="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1" spans="1:5" x14ac:dyDescent="0.25">
      <c r="A1061" s="65" t="s">
        <v>1071</v>
      </c>
      <c r="B1061" s="8">
        <v>83.441228150499995</v>
      </c>
      <c r="C1061" s="13"/>
      <c r="D1061" s="3" t="str">
        <f t="array" ref="D1061">IF(C1061="","",IFERROR(AVERAGE(_xlfn._xlws.FILTER($B$2:$B$6000,(IFERROR(VALUE(MID($A$2:$A$6000,4,2)),0)=MONTH(C1061))*(IFERROR(VALUE(RIGHT($A$2:$A$6000,4)),0)=YEAR(C1061)))),""))</f>
        <v/>
      </c>
      <c r="E1061" s="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2" spans="1:5" x14ac:dyDescent="0.25">
      <c r="A1062" s="65" t="s">
        <v>1072</v>
      </c>
      <c r="B1062" s="8">
        <v>83.076276456799988</v>
      </c>
      <c r="C1062" s="13"/>
      <c r="D1062" s="3" t="str">
        <f t="array" ref="D1062">IF(C1062="","",IFERROR(AVERAGE(_xlfn._xlws.FILTER($B$2:$B$6000,(IFERROR(VALUE(MID($A$2:$A$6000,4,2)),0)=MONTH(C1062))*(IFERROR(VALUE(RIGHT($A$2:$A$6000,4)),0)=YEAR(C1062)))),""))</f>
        <v/>
      </c>
      <c r="E1062" s="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3" spans="1:5" x14ac:dyDescent="0.25">
      <c r="A1063" s="65" t="s">
        <v>1073</v>
      </c>
      <c r="B1063" s="8">
        <v>82.445905349500009</v>
      </c>
      <c r="C1063" s="13"/>
      <c r="D1063" s="3" t="str">
        <f t="array" ref="D1063">IF(C1063="","",IFERROR(AVERAGE(_xlfn._xlws.FILTER($B$2:$B$6000,(IFERROR(VALUE(MID($A$2:$A$6000,4,2)),0)=MONTH(C1063))*(IFERROR(VALUE(RIGHT($A$2:$A$6000,4)),0)=YEAR(C1063)))),""))</f>
        <v/>
      </c>
      <c r="E1063" s="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4" spans="1:5" x14ac:dyDescent="0.25">
      <c r="A1064" s="65" t="s">
        <v>1074</v>
      </c>
      <c r="B1064" s="8">
        <v>82.246840789299995</v>
      </c>
      <c r="C1064" s="13"/>
      <c r="D1064" s="3" t="str">
        <f t="array" ref="D1064">IF(C1064="","",IFERROR(AVERAGE(_xlfn._xlws.FILTER($B$2:$B$6000,(IFERROR(VALUE(MID($A$2:$A$6000,4,2)),0)=MONTH(C1064))*(IFERROR(VALUE(RIGHT($A$2:$A$6000,4)),0)=YEAR(C1064)))),""))</f>
        <v/>
      </c>
      <c r="E1064" s="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5" spans="1:5" x14ac:dyDescent="0.25">
      <c r="A1065" s="65" t="s">
        <v>1075</v>
      </c>
      <c r="B1065" s="8">
        <v>82.346373069400002</v>
      </c>
      <c r="C1065" s="13"/>
      <c r="D1065" s="3" t="str">
        <f t="array" ref="D1065">IF(C1065="","",IFERROR(AVERAGE(_xlfn._xlws.FILTER($B$2:$B$6000,(IFERROR(VALUE(MID($A$2:$A$6000,4,2)),0)=MONTH(C1065))*(IFERROR(VALUE(RIGHT($A$2:$A$6000,4)),0)=YEAR(C1065)))),""))</f>
        <v/>
      </c>
      <c r="E1065" s="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6" spans="1:5" x14ac:dyDescent="0.25">
      <c r="A1066" s="65" t="s">
        <v>1076</v>
      </c>
      <c r="B1066" s="8">
        <v>82.777679616499995</v>
      </c>
      <c r="C1066" s="13"/>
      <c r="D1066" s="3" t="str">
        <f t="array" ref="D1066">IF(C1066="","",IFERROR(AVERAGE(_xlfn._xlws.FILTER($B$2:$B$6000,(IFERROR(VALUE(MID($A$2:$A$6000,4,2)),0)=MONTH(C1066))*(IFERROR(VALUE(RIGHT($A$2:$A$6000,4)),0)=YEAR(C1066)))),""))</f>
        <v/>
      </c>
      <c r="E1066" s="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7" spans="1:5" x14ac:dyDescent="0.25">
      <c r="A1067" s="65" t="s">
        <v>1077</v>
      </c>
      <c r="B1067" s="8">
        <v>83.009921603400002</v>
      </c>
      <c r="C1067" s="13"/>
      <c r="D1067" s="3" t="str">
        <f t="array" ref="D1067">IF(C1067="","",IFERROR(AVERAGE(_xlfn._xlws.FILTER($B$2:$B$6000,(IFERROR(VALUE(MID($A$2:$A$6000,4,2)),0)=MONTH(C1067))*(IFERROR(VALUE(RIGHT($A$2:$A$6000,4)),0)=YEAR(C1067)))),""))</f>
        <v/>
      </c>
      <c r="E1067" s="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8" spans="1:5" x14ac:dyDescent="0.25">
      <c r="A1068" s="65" t="s">
        <v>1078</v>
      </c>
      <c r="B1068" s="8">
        <v>83.208986163599988</v>
      </c>
      <c r="C1068" s="13"/>
      <c r="D1068" s="3" t="str">
        <f t="array" ref="D1068">IF(C1068="","",IFERROR(AVERAGE(_xlfn._xlws.FILTER($B$2:$B$6000,(IFERROR(VALUE(MID($A$2:$A$6000,4,2)),0)=MONTH(C1068))*(IFERROR(VALUE(RIGHT($A$2:$A$6000,4)),0)=YEAR(C1068)))),""))</f>
        <v/>
      </c>
      <c r="E1068" s="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9" spans="1:5" x14ac:dyDescent="0.25">
      <c r="A1069" s="65" t="s">
        <v>1079</v>
      </c>
      <c r="B1069" s="8">
        <v>83.441228150499995</v>
      </c>
      <c r="C1069" s="13"/>
      <c r="D1069" s="3" t="str">
        <f t="array" ref="D1069">IF(C1069="","",IFERROR(AVERAGE(_xlfn._xlws.FILTER($B$2:$B$6000,(IFERROR(VALUE(MID($A$2:$A$6000,4,2)),0)=MONTH(C1069))*(IFERROR(VALUE(RIGHT($A$2:$A$6000,4)),0)=YEAR(C1069)))),""))</f>
        <v/>
      </c>
      <c r="E1069" s="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0" spans="1:5" x14ac:dyDescent="0.25">
      <c r="A1070" s="65" t="s">
        <v>1080</v>
      </c>
      <c r="B1070" s="8">
        <v>83.374873297099995</v>
      </c>
      <c r="C1070" s="13"/>
      <c r="D1070" s="3" t="str">
        <f t="array" ref="D1070">IF(C1070="","",IFERROR(AVERAGE(_xlfn._xlws.FILTER($B$2:$B$6000,(IFERROR(VALUE(MID($A$2:$A$6000,4,2)),0)=MONTH(C1070))*(IFERROR(VALUE(RIGHT($A$2:$A$6000,4)),0)=YEAR(C1070)))),""))</f>
        <v/>
      </c>
      <c r="E1070" s="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1" spans="1:5" x14ac:dyDescent="0.25">
      <c r="A1071" s="65" t="s">
        <v>1081</v>
      </c>
      <c r="B1071" s="8">
        <v>83.043099030099995</v>
      </c>
      <c r="C1071" s="13"/>
      <c r="D1071" s="3" t="str">
        <f t="array" ref="D1071">IF(C1071="","",IFERROR(AVERAGE(_xlfn._xlws.FILTER($B$2:$B$6000,(IFERROR(VALUE(MID($A$2:$A$6000,4,2)),0)=MONTH(C1071))*(IFERROR(VALUE(RIGHT($A$2:$A$6000,4)),0)=YEAR(C1071)))),""))</f>
        <v/>
      </c>
      <c r="E1071" s="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2" spans="1:5" x14ac:dyDescent="0.25">
      <c r="A1072" s="65" t="s">
        <v>1082</v>
      </c>
      <c r="B1072" s="8">
        <v>83.50758300390001</v>
      </c>
      <c r="C1072" s="13"/>
      <c r="D1072" s="3" t="str">
        <f t="array" ref="D1072">IF(C1072="","",IFERROR(AVERAGE(_xlfn._xlws.FILTER($B$2:$B$6000,(IFERROR(VALUE(MID($A$2:$A$6000,4,2)),0)=MONTH(C1072))*(IFERROR(VALUE(RIGHT($A$2:$A$6000,4)),0)=YEAR(C1072)))),""))</f>
        <v/>
      </c>
      <c r="E1072" s="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3" spans="1:5" x14ac:dyDescent="0.25">
      <c r="A1073" s="65" t="s">
        <v>1083</v>
      </c>
      <c r="B1073" s="8">
        <v>82.509564383400004</v>
      </c>
      <c r="C1073" s="13"/>
      <c r="D1073" s="3" t="str">
        <f t="array" ref="D1073">IF(C1073="","",IFERROR(AVERAGE(_xlfn._xlws.FILTER($B$2:$B$6000,(IFERROR(VALUE(MID($A$2:$A$6000,4,2)),0)=MONTH(C1073))*(IFERROR(VALUE(RIGHT($A$2:$A$6000,4)),0)=YEAR(C1073)))),""))</f>
        <v/>
      </c>
      <c r="E1073" s="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4" spans="1:5" x14ac:dyDescent="0.25">
      <c r="A1074" s="65" t="s">
        <v>1084</v>
      </c>
      <c r="B1074" s="8">
        <v>82.575074160599996</v>
      </c>
      <c r="C1074" s="13"/>
      <c r="D1074" s="3" t="str">
        <f t="array" ref="D1074">IF(C1074="","",IFERROR(AVERAGE(_xlfn._xlws.FILTER($B$2:$B$6000,(IFERROR(VALUE(MID($A$2:$A$6000,4,2)),0)=MONTH(C1074))*(IFERROR(VALUE(RIGHT($A$2:$A$6000,4)),0)=YEAR(C1074)))),""))</f>
        <v/>
      </c>
      <c r="E1074" s="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5" spans="1:5" x14ac:dyDescent="0.25">
      <c r="A1075" s="65" t="s">
        <v>1085</v>
      </c>
      <c r="B1075" s="8">
        <v>83.033642600999997</v>
      </c>
      <c r="C1075" s="13"/>
      <c r="D1075" s="3" t="str">
        <f t="array" ref="D1075">IF(C1075="","",IFERROR(AVERAGE(_xlfn._xlws.FILTER($B$2:$B$6000,(IFERROR(VALUE(MID($A$2:$A$6000,4,2)),0)=MONTH(C1075))*(IFERROR(VALUE(RIGHT($A$2:$A$6000,4)),0)=YEAR(C1075)))),""))</f>
        <v/>
      </c>
      <c r="E1075" s="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6" spans="1:5" x14ac:dyDescent="0.25">
      <c r="A1076" s="65" t="s">
        <v>1086</v>
      </c>
      <c r="B1076" s="8">
        <v>83.099152378200003</v>
      </c>
      <c r="C1076" s="13"/>
      <c r="D1076" s="3" t="str">
        <f t="array" ref="D1076">IF(C1076="","",IFERROR(AVERAGE(_xlfn._xlws.FILTER($B$2:$B$6000,(IFERROR(VALUE(MID($A$2:$A$6000,4,2)),0)=MONTH(C1076))*(IFERROR(VALUE(RIGHT($A$2:$A$6000,4)),0)=YEAR(C1076)))),""))</f>
        <v/>
      </c>
      <c r="E1076" s="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7" spans="1:5" x14ac:dyDescent="0.25">
      <c r="A1077" s="65" t="s">
        <v>1087</v>
      </c>
      <c r="B1077" s="8">
        <v>83.230171932600001</v>
      </c>
      <c r="C1077" s="13"/>
      <c r="D1077" s="3" t="str">
        <f t="array" ref="D1077">IF(C1077="","",IFERROR(AVERAGE(_xlfn._xlws.FILTER($B$2:$B$6000,(IFERROR(VALUE(MID($A$2:$A$6000,4,2)),0)=MONTH(C1077))*(IFERROR(VALUE(RIGHT($A$2:$A$6000,4)),0)=YEAR(C1077)))),""))</f>
        <v/>
      </c>
      <c r="E1077" s="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8" spans="1:5" x14ac:dyDescent="0.25">
      <c r="A1078" s="65" t="s">
        <v>1088</v>
      </c>
      <c r="B1078" s="8">
        <v>82.771603492200001</v>
      </c>
      <c r="C1078" s="13"/>
      <c r="D1078" s="3" t="str">
        <f t="array" ref="D1078">IF(C1078="","",IFERROR(AVERAGE(_xlfn._xlws.FILTER($B$2:$B$6000,(IFERROR(VALUE(MID($A$2:$A$6000,4,2)),0)=MONTH(C1078))*(IFERROR(VALUE(RIGHT($A$2:$A$6000,4)),0)=YEAR(C1078)))),""))</f>
        <v/>
      </c>
      <c r="E1078" s="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9" spans="1:5" x14ac:dyDescent="0.25">
      <c r="A1079" s="65" t="s">
        <v>1089</v>
      </c>
      <c r="B1079" s="8">
        <v>82.771603492200001</v>
      </c>
      <c r="C1079" s="13"/>
      <c r="D1079" s="3" t="str">
        <f t="array" ref="D1079">IF(C1079="","",IFERROR(AVERAGE(_xlfn._xlws.FILTER($B$2:$B$6000,(IFERROR(VALUE(MID($A$2:$A$6000,4,2)),0)=MONTH(C1079))*(IFERROR(VALUE(RIGHT($A$2:$A$6000,4)),0)=YEAR(C1079)))),""))</f>
        <v/>
      </c>
      <c r="E1079" s="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0" spans="1:5" x14ac:dyDescent="0.25">
      <c r="A1080" s="65" t="s">
        <v>1090</v>
      </c>
      <c r="B1080" s="8">
        <v>83.033642600999997</v>
      </c>
      <c r="C1080" s="13"/>
      <c r="D1080" s="3" t="str">
        <f t="array" ref="D1080">IF(C1080="","",IFERROR(AVERAGE(_xlfn._xlws.FILTER($B$2:$B$6000,(IFERROR(VALUE(MID($A$2:$A$6000,4,2)),0)=MONTH(C1080))*(IFERROR(VALUE(RIGHT($A$2:$A$6000,4)),0)=YEAR(C1080)))),""))</f>
        <v/>
      </c>
      <c r="E1080" s="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1" spans="1:5" x14ac:dyDescent="0.25">
      <c r="A1081" s="65" t="s">
        <v>1091</v>
      </c>
      <c r="B1081" s="8">
        <v>82.902623046599999</v>
      </c>
      <c r="C1081" s="13"/>
      <c r="D1081" s="3" t="str">
        <f t="array" ref="D1081">IF(C1081="","",IFERROR(AVERAGE(_xlfn._xlws.FILTER($B$2:$B$6000,(IFERROR(VALUE(MID($A$2:$A$6000,4,2)),0)=MONTH(C1081))*(IFERROR(VALUE(RIGHT($A$2:$A$6000,4)),0)=YEAR(C1081)))),""))</f>
        <v/>
      </c>
      <c r="E1081" s="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2" spans="1:5" x14ac:dyDescent="0.25">
      <c r="A1082" s="65" t="s">
        <v>1092</v>
      </c>
      <c r="B1082" s="8">
        <v>82.575074160599996</v>
      </c>
      <c r="C1082" s="13"/>
      <c r="D1082" s="3" t="str">
        <f t="array" ref="D1082">IF(C1082="","",IFERROR(AVERAGE(_xlfn._xlws.FILTER($B$2:$B$6000,(IFERROR(VALUE(MID($A$2:$A$6000,4,2)),0)=MONTH(C1082))*(IFERROR(VALUE(RIGHT($A$2:$A$6000,4)),0)=YEAR(C1082)))),""))</f>
        <v/>
      </c>
      <c r="E1082" s="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3" spans="1:5" x14ac:dyDescent="0.25">
      <c r="A1083" s="65" t="s">
        <v>1093</v>
      </c>
      <c r="B1083" s="8">
        <v>82.706093714999994</v>
      </c>
      <c r="C1083" s="13"/>
      <c r="D1083" s="3" t="str">
        <f t="array" ref="D1083">IF(C1083="","",IFERROR(AVERAGE(_xlfn._xlws.FILTER($B$2:$B$6000,(IFERROR(VALUE(MID($A$2:$A$6000,4,2)),0)=MONTH(C1083))*(IFERROR(VALUE(RIGHT($A$2:$A$6000,4)),0)=YEAR(C1083)))),""))</f>
        <v/>
      </c>
      <c r="E1083" s="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4" spans="1:5" x14ac:dyDescent="0.25">
      <c r="A1084" s="65" t="s">
        <v>1094</v>
      </c>
      <c r="B1084" s="8">
        <v>82.313035051799986</v>
      </c>
      <c r="C1084" s="13"/>
      <c r="D1084" s="3" t="str">
        <f t="array" ref="D1084">IF(C1084="","",IFERROR(AVERAGE(_xlfn._xlws.FILTER($B$2:$B$6000,(IFERROR(VALUE(MID($A$2:$A$6000,4,2)),0)=MONTH(C1084))*(IFERROR(VALUE(RIGHT($A$2:$A$6000,4)),0)=YEAR(C1084)))),""))</f>
        <v/>
      </c>
      <c r="E1084" s="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5" spans="1:5" x14ac:dyDescent="0.25">
      <c r="A1085" s="65" t="s">
        <v>1095</v>
      </c>
      <c r="B1085" s="8">
        <v>82.214770385999998</v>
      </c>
      <c r="C1085" s="13"/>
      <c r="D1085" s="3" t="str">
        <f t="array" ref="D1085">IF(C1085="","",IFERROR(AVERAGE(_xlfn._xlws.FILTER($B$2:$B$6000,(IFERROR(VALUE(MID($A$2:$A$6000,4,2)),0)=MONTH(C1085))*(IFERROR(VALUE(RIGHT($A$2:$A$6000,4)),0)=YEAR(C1085)))),""))</f>
        <v/>
      </c>
      <c r="E1085" s="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6" spans="1:5" x14ac:dyDescent="0.25">
      <c r="A1086" s="65" t="s">
        <v>1096</v>
      </c>
      <c r="B1086" s="8">
        <v>82.214770385999998</v>
      </c>
      <c r="C1086" s="13"/>
      <c r="D1086" s="3" t="str">
        <f t="array" ref="D1086">IF(C1086="","",IFERROR(AVERAGE(_xlfn._xlws.FILTER($B$2:$B$6000,(IFERROR(VALUE(MID($A$2:$A$6000,4,2)),0)=MONTH(C1086))*(IFERROR(VALUE(RIGHT($A$2:$A$6000,4)),0)=YEAR(C1086)))),""))</f>
        <v/>
      </c>
      <c r="E1086" s="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7" spans="1:5" x14ac:dyDescent="0.25">
      <c r="A1087" s="65" t="s">
        <v>1097</v>
      </c>
      <c r="B1087" s="8">
        <v>81.690692168400005</v>
      </c>
      <c r="C1087" s="13"/>
      <c r="D1087" s="3" t="str">
        <f t="array" ref="D1087">IF(C1087="","",IFERROR(AVERAGE(_xlfn._xlws.FILTER($B$2:$B$6000,(IFERROR(VALUE(MID($A$2:$A$6000,4,2)),0)=MONTH(C1087))*(IFERROR(VALUE(RIGHT($A$2:$A$6000,4)),0)=YEAR(C1087)))),""))</f>
        <v/>
      </c>
      <c r="E1087" s="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8" spans="1:5" x14ac:dyDescent="0.25">
      <c r="A1088" s="65" t="s">
        <v>1098</v>
      </c>
      <c r="B1088" s="8">
        <v>81.166613950799999</v>
      </c>
      <c r="C1088" s="13"/>
      <c r="D1088" s="3" t="str">
        <f t="array" ref="D1088">IF(C1088="","",IFERROR(AVERAGE(_xlfn._xlws.FILTER($B$2:$B$6000,(IFERROR(VALUE(MID($A$2:$A$6000,4,2)),0)=MONTH(C1088))*(IFERROR(VALUE(RIGHT($A$2:$A$6000,4)),0)=YEAR(C1088)))),""))</f>
        <v/>
      </c>
      <c r="E1088" s="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9" spans="1:5" x14ac:dyDescent="0.25">
      <c r="A1089" s="65" t="s">
        <v>1099</v>
      </c>
      <c r="B1089" s="8">
        <v>80.904574841999988</v>
      </c>
      <c r="C1089" s="13"/>
      <c r="D1089" s="3" t="str">
        <f t="array" ref="D1089">IF(C1089="","",IFERROR(AVERAGE(_xlfn._xlws.FILTER($B$2:$B$6000,(IFERROR(VALUE(MID($A$2:$A$6000,4,2)),0)=MONTH(C1089))*(IFERROR(VALUE(RIGHT($A$2:$A$6000,4)),0)=YEAR(C1089)))),""))</f>
        <v/>
      </c>
      <c r="E1089" s="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0" spans="1:5" x14ac:dyDescent="0.25">
      <c r="A1090" s="65" t="s">
        <v>1100</v>
      </c>
      <c r="B1090" s="8">
        <v>80.904574841999988</v>
      </c>
      <c r="C1090" s="13"/>
      <c r="D1090" s="3" t="str">
        <f t="array" ref="D1090">IF(C1090="","",IFERROR(AVERAGE(_xlfn._xlws.FILTER($B$2:$B$6000,(IFERROR(VALUE(MID($A$2:$A$6000,4,2)),0)=MONTH(C1090))*(IFERROR(VALUE(RIGHT($A$2:$A$6000,4)),0)=YEAR(C1090)))),""))</f>
        <v/>
      </c>
      <c r="E1090" s="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1" spans="1:5" x14ac:dyDescent="0.25">
      <c r="A1091" s="65" t="s">
        <v>1101</v>
      </c>
      <c r="B1091" s="8">
        <v>80.314986847199989</v>
      </c>
      <c r="C1091" s="13"/>
      <c r="D1091" s="3" t="str">
        <f t="array" ref="D1091">IF(C1091="","",IFERROR(AVERAGE(_xlfn._xlws.FILTER($B$2:$B$6000,(IFERROR(VALUE(MID($A$2:$A$6000,4,2)),0)=MONTH(C1091))*(IFERROR(VALUE(RIGHT($A$2:$A$6000,4)),0)=YEAR(C1091)))),""))</f>
        <v/>
      </c>
      <c r="E1091" s="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2" spans="1:5" x14ac:dyDescent="0.25">
      <c r="A1092" s="65" t="s">
        <v>1102</v>
      </c>
      <c r="B1092" s="8">
        <v>79.059053304000003</v>
      </c>
      <c r="C1092" s="13"/>
      <c r="D1092" s="3" t="str">
        <f t="array" ref="D1092">IF(C1092="","",IFERROR(AVERAGE(_xlfn._xlws.FILTER($B$2:$B$6000,(IFERROR(VALUE(MID($A$2:$A$6000,4,2)),0)=MONTH(C1092))*(IFERROR(VALUE(RIGHT($A$2:$A$6000,4)),0)=YEAR(C1092)))),""))</f>
        <v/>
      </c>
      <c r="E1092" s="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3" spans="1:5" x14ac:dyDescent="0.25">
      <c r="A1093" s="65" t="s">
        <v>1103</v>
      </c>
      <c r="B1093" s="8">
        <v>79.350784128000001</v>
      </c>
      <c r="C1093" s="13"/>
      <c r="D1093" s="3" t="str">
        <f t="array" ref="D1093">IF(C1093="","",IFERROR(AVERAGE(_xlfn._xlws.FILTER($B$2:$B$6000,(IFERROR(VALUE(MID($A$2:$A$6000,4,2)),0)=MONTH(C1093))*(IFERROR(VALUE(RIGHT($A$2:$A$6000,4)),0)=YEAR(C1093)))),""))</f>
        <v/>
      </c>
      <c r="E1093" s="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4" spans="1:5" x14ac:dyDescent="0.25">
      <c r="A1094" s="65" t="s">
        <v>1104</v>
      </c>
      <c r="B1094" s="8">
        <v>78.799737015999995</v>
      </c>
      <c r="C1094" s="13"/>
      <c r="D1094" s="3" t="str">
        <f t="array" ref="D1094">IF(C1094="","",IFERROR(AVERAGE(_xlfn._xlws.FILTER($B$2:$B$6000,(IFERROR(VALUE(MID($A$2:$A$6000,4,2)),0)=MONTH(C1094))*(IFERROR(VALUE(RIGHT($A$2:$A$6000,4)),0)=YEAR(C1094)))),""))</f>
        <v/>
      </c>
      <c r="E1094" s="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5" spans="1:5" x14ac:dyDescent="0.25">
      <c r="A1095" s="65" t="s">
        <v>1105</v>
      </c>
      <c r="B1095" s="8">
        <v>78.151446295999989</v>
      </c>
      <c r="C1095" s="13"/>
      <c r="D1095" s="3" t="str">
        <f t="array" ref="D1095">IF(C1095="","",IFERROR(AVERAGE(_xlfn._xlws.FILTER($B$2:$B$6000,(IFERROR(VALUE(MID($A$2:$A$6000,4,2)),0)=MONTH(C1095))*(IFERROR(VALUE(RIGHT($A$2:$A$6000,4)),0)=YEAR(C1095)))),""))</f>
        <v/>
      </c>
      <c r="E1095" s="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6" spans="1:5" x14ac:dyDescent="0.25">
      <c r="A1096" s="65" t="s">
        <v>1106</v>
      </c>
      <c r="B1096" s="8">
        <v>77.308668359999999</v>
      </c>
      <c r="C1096" s="13"/>
      <c r="D1096" s="3" t="str">
        <f t="array" ref="D1096">IF(C1096="","",IFERROR(AVERAGE(_xlfn._xlws.FILTER($B$2:$B$6000,(IFERROR(VALUE(MID($A$2:$A$6000,4,2)),0)=MONTH(C1096))*(IFERROR(VALUE(RIGHT($A$2:$A$6000,4)),0)=YEAR(C1096)))),""))</f>
        <v/>
      </c>
      <c r="E1096" s="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7" spans="1:5" x14ac:dyDescent="0.25">
      <c r="A1097" s="65" t="s">
        <v>1107</v>
      </c>
      <c r="B1097" s="8">
        <v>77.762471863999991</v>
      </c>
      <c r="C1097" s="13"/>
      <c r="D1097" s="3" t="str">
        <f t="array" ref="D1097">IF(C1097="","",IFERROR(AVERAGE(_xlfn._xlws.FILTER($B$2:$B$6000,(IFERROR(VALUE(MID($A$2:$A$6000,4,2)),0)=MONTH(C1097))*(IFERROR(VALUE(RIGHT($A$2:$A$6000,4)),0)=YEAR(C1097)))),""))</f>
        <v/>
      </c>
      <c r="E1097" s="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8" spans="1:5" x14ac:dyDescent="0.25">
      <c r="A1098" s="65" t="s">
        <v>1108</v>
      </c>
      <c r="B1098" s="8">
        <v>77.535570112000002</v>
      </c>
      <c r="C1098" s="13"/>
      <c r="D1098" s="3" t="str">
        <f t="array" ref="D1098">IF(C1098="","",IFERROR(AVERAGE(_xlfn._xlws.FILTER($B$2:$B$6000,(IFERROR(VALUE(MID($A$2:$A$6000,4,2)),0)=MONTH(C1098))*(IFERROR(VALUE(RIGHT($A$2:$A$6000,4)),0)=YEAR(C1098)))),""))</f>
        <v/>
      </c>
      <c r="E1098" s="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9" spans="1:5" x14ac:dyDescent="0.25">
      <c r="A1099" s="65" t="s">
        <v>1109</v>
      </c>
      <c r="B1099" s="8">
        <v>77.697642791999996</v>
      </c>
      <c r="C1099" s="13"/>
      <c r="D1099" s="3" t="str">
        <f t="array" ref="D1099">IF(C1099="","",IFERROR(AVERAGE(_xlfn._xlws.FILTER($B$2:$B$6000,(IFERROR(VALUE(MID($A$2:$A$6000,4,2)),0)=MONTH(C1099))*(IFERROR(VALUE(RIGHT($A$2:$A$6000,4)),0)=YEAR(C1099)))),""))</f>
        <v/>
      </c>
      <c r="E1099" s="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0" spans="1:5" x14ac:dyDescent="0.25">
      <c r="A1100" s="65" t="s">
        <v>1110</v>
      </c>
      <c r="B1100" s="8">
        <v>77.665228255999992</v>
      </c>
      <c r="C1100" s="13"/>
      <c r="D1100" s="3" t="str">
        <f t="array" ref="D1100">IF(C1100="","",IFERROR(AVERAGE(_xlfn._xlws.FILTER($B$2:$B$6000,(IFERROR(VALUE(MID($A$2:$A$6000,4,2)),0)=MONTH(C1100))*(IFERROR(VALUE(RIGHT($A$2:$A$6000,4)),0)=YEAR(C1100)))),""))</f>
        <v/>
      </c>
      <c r="E1100" s="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1" spans="1:5" x14ac:dyDescent="0.25">
      <c r="A1101" s="65" t="s">
        <v>1111</v>
      </c>
      <c r="B1101" s="8">
        <v>77.600399183999997</v>
      </c>
      <c r="C1101" s="13"/>
      <c r="D1101" s="3" t="str">
        <f t="array" ref="D1101">IF(C1101="","",IFERROR(AVERAGE(_xlfn._xlws.FILTER($B$2:$B$6000,(IFERROR(VALUE(MID($A$2:$A$6000,4,2)),0)=MONTH(C1101))*(IFERROR(VALUE(RIGHT($A$2:$A$6000,4)),0)=YEAR(C1101)))),""))</f>
        <v/>
      </c>
      <c r="E1101" s="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2" spans="1:5" x14ac:dyDescent="0.25">
      <c r="A1102" s="65" t="s">
        <v>1112</v>
      </c>
      <c r="B1102" s="8">
        <v>76.790035783999997</v>
      </c>
      <c r="C1102" s="13"/>
      <c r="D1102" s="3" t="str">
        <f t="array" ref="D1102">IF(C1102="","",IFERROR(AVERAGE(_xlfn._xlws.FILTER($B$2:$B$6000,(IFERROR(VALUE(MID($A$2:$A$6000,4,2)),0)=MONTH(C1102))*(IFERROR(VALUE(RIGHT($A$2:$A$6000,4)),0)=YEAR(C1102)))),""))</f>
        <v/>
      </c>
      <c r="E1102" s="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3" spans="1:5" x14ac:dyDescent="0.25">
      <c r="A1103" s="65" t="s">
        <v>1113</v>
      </c>
      <c r="B1103" s="8">
        <v>77.049352071999991</v>
      </c>
      <c r="C1103" s="13"/>
      <c r="D1103" s="3" t="str">
        <f t="array" ref="D1103">IF(C1103="","",IFERROR(AVERAGE(_xlfn._xlws.FILTER($B$2:$B$6000,(IFERROR(VALUE(MID($A$2:$A$6000,4,2)),0)=MONTH(C1103))*(IFERROR(VALUE(RIGHT($A$2:$A$6000,4)),0)=YEAR(C1103)))),""))</f>
        <v/>
      </c>
      <c r="E1103" s="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4" spans="1:5" x14ac:dyDescent="0.25">
      <c r="A1104" s="65" t="s">
        <v>1114</v>
      </c>
      <c r="B1104" s="8">
        <v>76.984522999999996</v>
      </c>
      <c r="C1104" s="13"/>
      <c r="D1104" s="3" t="str">
        <f t="array" ref="D1104">IF(C1104="","",IFERROR(AVERAGE(_xlfn._xlws.FILTER($B$2:$B$6000,(IFERROR(VALUE(MID($A$2:$A$6000,4,2)),0)=MONTH(C1104))*(IFERROR(VALUE(RIGHT($A$2:$A$6000,4)),0)=YEAR(C1104)))),""))</f>
        <v/>
      </c>
      <c r="E1104" s="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5" spans="1:5" x14ac:dyDescent="0.25">
      <c r="A1105" s="65" t="s">
        <v>1115</v>
      </c>
      <c r="B1105" s="8">
        <v>76.984522999999996</v>
      </c>
      <c r="C1105" s="13"/>
      <c r="D1105" s="3" t="str">
        <f t="array" ref="D1105">IF(C1105="","",IFERROR(AVERAGE(_xlfn._xlws.FILTER($B$2:$B$6000,(IFERROR(VALUE(MID($A$2:$A$6000,4,2)),0)=MONTH(C1105))*(IFERROR(VALUE(RIGHT($A$2:$A$6000,4)),0)=YEAR(C1105)))),""))</f>
        <v/>
      </c>
      <c r="E1105" s="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6" spans="1:5" x14ac:dyDescent="0.25">
      <c r="A1106" s="65" t="s">
        <v>1116</v>
      </c>
      <c r="B1106" s="8">
        <v>77.179010215999995</v>
      </c>
      <c r="C1106" s="13"/>
      <c r="D1106" s="3" t="str">
        <f t="array" ref="D1106">IF(C1106="","",IFERROR(AVERAGE(_xlfn._xlws.FILTER($B$2:$B$6000,(IFERROR(VALUE(MID($A$2:$A$6000,4,2)),0)=MONTH(C1106))*(IFERROR(VALUE(RIGHT($A$2:$A$6000,4)),0)=YEAR(C1106)))),""))</f>
        <v/>
      </c>
      <c r="E1106" s="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7" spans="1:5" x14ac:dyDescent="0.25">
      <c r="A1107" s="65" t="s">
        <v>1117</v>
      </c>
      <c r="B1107" s="8">
        <v>77.146595680000004</v>
      </c>
      <c r="C1107" s="13"/>
      <c r="D1107" s="3" t="str">
        <f t="array" ref="D1107">IF(C1107="","",IFERROR(AVERAGE(_xlfn._xlws.FILTER($B$2:$B$6000,(IFERROR(VALUE(MID($A$2:$A$6000,4,2)),0)=MONTH(C1107))*(IFERROR(VALUE(RIGHT($A$2:$A$6000,4)),0)=YEAR(C1107)))),""))</f>
        <v/>
      </c>
      <c r="E1107" s="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8" spans="1:5" x14ac:dyDescent="0.25">
      <c r="A1108" s="65" t="s">
        <v>1118</v>
      </c>
      <c r="B1108" s="8">
        <v>77.179010215999995</v>
      </c>
      <c r="C1108" s="13"/>
      <c r="D1108" s="3" t="str">
        <f t="array" ref="D1108">IF(C1108="","",IFERROR(AVERAGE(_xlfn._xlws.FILTER($B$2:$B$6000,(IFERROR(VALUE(MID($A$2:$A$6000,4,2)),0)=MONTH(C1108))*(IFERROR(VALUE(RIGHT($A$2:$A$6000,4)),0)=YEAR(C1108)))),""))</f>
        <v/>
      </c>
      <c r="E1108" s="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9" spans="1:5" x14ac:dyDescent="0.25">
      <c r="A1109" s="65" t="s">
        <v>1119</v>
      </c>
      <c r="B1109" s="8">
        <v>76.919693928000001</v>
      </c>
      <c r="C1109" s="13"/>
      <c r="D1109" s="3" t="str">
        <f t="array" ref="D1109">IF(C1109="","",IFERROR(AVERAGE(_xlfn._xlws.FILTER($B$2:$B$6000,(IFERROR(VALUE(MID($A$2:$A$6000,4,2)),0)=MONTH(C1109))*(IFERROR(VALUE(RIGHT($A$2:$A$6000,4)),0)=YEAR(C1109)))),""))</f>
        <v/>
      </c>
      <c r="E1109" s="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0" spans="1:5" x14ac:dyDescent="0.25">
      <c r="A1110" s="65" t="s">
        <v>1120</v>
      </c>
      <c r="B1110" s="8">
        <v>76.530719495999989</v>
      </c>
      <c r="C1110" s="13"/>
      <c r="D1110" s="3" t="str">
        <f t="array" ref="D1110">IF(C1110="","",IFERROR(AVERAGE(_xlfn._xlws.FILTER($B$2:$B$6000,(IFERROR(VALUE(MID($A$2:$A$6000,4,2)),0)=MONTH(C1110))*(IFERROR(VALUE(RIGHT($A$2:$A$6000,4)),0)=YEAR(C1110)))),""))</f>
        <v/>
      </c>
      <c r="E1110" s="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1" spans="1:5" x14ac:dyDescent="0.25">
      <c r="A1111" s="65" t="s">
        <v>1121</v>
      </c>
      <c r="B1111" s="8">
        <v>76.498304959999999</v>
      </c>
      <c r="C1111" s="13"/>
      <c r="D1111" s="3" t="str">
        <f t="array" ref="D1111">IF(C1111="","",IFERROR(AVERAGE(_xlfn._xlws.FILTER($B$2:$B$6000,(IFERROR(VALUE(MID($A$2:$A$6000,4,2)),0)=MONTH(C1111))*(IFERROR(VALUE(RIGHT($A$2:$A$6000,4)),0)=YEAR(C1111)))),""))</f>
        <v/>
      </c>
      <c r="E1111" s="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2" spans="1:5" x14ac:dyDescent="0.25">
      <c r="A1112" s="65" t="s">
        <v>1122</v>
      </c>
      <c r="B1112" s="8">
        <v>75.947257847999992</v>
      </c>
      <c r="C1112" s="13"/>
      <c r="D1112" s="3" t="str">
        <f t="array" ref="D1112">IF(C1112="","",IFERROR(AVERAGE(_xlfn._xlws.FILTER($B$2:$B$6000,(IFERROR(VALUE(MID($A$2:$A$6000,4,2)),0)=MONTH(C1112))*(IFERROR(VALUE(RIGHT($A$2:$A$6000,4)),0)=YEAR(C1112)))),""))</f>
        <v/>
      </c>
      <c r="E1112" s="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3" spans="1:5" x14ac:dyDescent="0.25">
      <c r="A1113" s="65" t="s">
        <v>1123</v>
      </c>
      <c r="B1113" s="8">
        <v>76.044501455999992</v>
      </c>
      <c r="C1113" s="13"/>
      <c r="D1113" s="3" t="str">
        <f t="array" ref="D1113">IF(C1113="","",IFERROR(AVERAGE(_xlfn._xlws.FILTER($B$2:$B$6000,(IFERROR(VALUE(MID($A$2:$A$6000,4,2)),0)=MONTH(C1113))*(IFERROR(VALUE(RIGHT($A$2:$A$6000,4)),0)=YEAR(C1113)))),""))</f>
        <v/>
      </c>
      <c r="E1113" s="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4" spans="1:5" x14ac:dyDescent="0.25">
      <c r="A1114" s="65" t="s">
        <v>1124</v>
      </c>
      <c r="B1114" s="8">
        <v>75.941891415599997</v>
      </c>
      <c r="C1114" s="13"/>
      <c r="D1114" s="3" t="str">
        <f t="array" ref="D1114">IF(C1114="","",IFERROR(AVERAGE(_xlfn._xlws.FILTER($B$2:$B$6000,(IFERROR(VALUE(MID($A$2:$A$6000,4,2)),0)=MONTH(C1114))*(IFERROR(VALUE(RIGHT($A$2:$A$6000,4)),0)=YEAR(C1114)))),""))</f>
        <v/>
      </c>
      <c r="E1114" s="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5" spans="1:5" x14ac:dyDescent="0.25">
      <c r="A1115" s="65" t="s">
        <v>1125</v>
      </c>
      <c r="B1115" s="8">
        <v>75.298043247600006</v>
      </c>
      <c r="C1115" s="13"/>
      <c r="D1115" s="3" t="str">
        <f t="array" ref="D1115">IF(C1115="","",IFERROR(AVERAGE(_xlfn._xlws.FILTER($B$2:$B$6000,(IFERROR(VALUE(MID($A$2:$A$6000,4,2)),0)=MONTH(C1115))*(IFERROR(VALUE(RIGHT($A$2:$A$6000,4)),0)=YEAR(C1115)))),""))</f>
        <v/>
      </c>
      <c r="E1115" s="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6" spans="1:5" x14ac:dyDescent="0.25">
      <c r="A1116" s="65" t="s">
        <v>1126</v>
      </c>
      <c r="B1116" s="8">
        <v>75.169273614000005</v>
      </c>
      <c r="C1116" s="13"/>
      <c r="D1116" s="3" t="str">
        <f t="array" ref="D1116">IF(C1116="","",IFERROR(AVERAGE(_xlfn._xlws.FILTER($B$2:$B$6000,(IFERROR(VALUE(MID($A$2:$A$6000,4,2)),0)=MONTH(C1116))*(IFERROR(VALUE(RIGHT($A$2:$A$6000,4)),0)=YEAR(C1116)))),""))</f>
        <v/>
      </c>
      <c r="E1116" s="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7" spans="1:5" x14ac:dyDescent="0.25">
      <c r="A1117" s="65" t="s">
        <v>1127</v>
      </c>
      <c r="B1117" s="8">
        <v>74.847349530000002</v>
      </c>
      <c r="C1117" s="13"/>
      <c r="D1117" s="3" t="str">
        <f t="array" ref="D1117">IF(C1117="","",IFERROR(AVERAGE(_xlfn._xlws.FILTER($B$2:$B$6000,(IFERROR(VALUE(MID($A$2:$A$6000,4,2)),0)=MONTH(C1117))*(IFERROR(VALUE(RIGHT($A$2:$A$6000,4)),0)=YEAR(C1117)))),""))</f>
        <v/>
      </c>
      <c r="E1117" s="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8" spans="1:5" x14ac:dyDescent="0.25">
      <c r="A1118" s="65" t="s">
        <v>1128</v>
      </c>
      <c r="B1118" s="8">
        <v>74.911734346799989</v>
      </c>
      <c r="C1118" s="13"/>
      <c r="D1118" s="3" t="str">
        <f t="array" ref="D1118">IF(C1118="","",IFERROR(AVERAGE(_xlfn._xlws.FILTER($B$2:$B$6000,(IFERROR(VALUE(MID($A$2:$A$6000,4,2)),0)=MONTH(C1118))*(IFERROR(VALUE(RIGHT($A$2:$A$6000,4)),0)=YEAR(C1118)))),""))</f>
        <v/>
      </c>
      <c r="E1118" s="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9" spans="1:5" x14ac:dyDescent="0.25">
      <c r="A1119" s="65" t="s">
        <v>1129</v>
      </c>
      <c r="B1119" s="8">
        <v>74.654195079600001</v>
      </c>
      <c r="C1119" s="13"/>
      <c r="D1119" s="3" t="str">
        <f t="array" ref="D1119">IF(C1119="","",IFERROR(AVERAGE(_xlfn._xlws.FILTER($B$2:$B$6000,(IFERROR(VALUE(MID($A$2:$A$6000,4,2)),0)=MONTH(C1119))*(IFERROR(VALUE(RIGHT($A$2:$A$6000,4)),0)=YEAR(C1119)))),""))</f>
        <v/>
      </c>
      <c r="E1119" s="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0" spans="1:5" x14ac:dyDescent="0.25">
      <c r="A1120" s="65" t="s">
        <v>1130</v>
      </c>
      <c r="B1120" s="8">
        <v>75.072696388799997</v>
      </c>
      <c r="C1120" s="13"/>
      <c r="D1120" s="3" t="str">
        <f t="array" ref="D1120">IF(C1120="","",IFERROR(AVERAGE(_xlfn._xlws.FILTER($B$2:$B$6000,(IFERROR(VALUE(MID($A$2:$A$6000,4,2)),0)=MONTH(C1120))*(IFERROR(VALUE(RIGHT($A$2:$A$6000,4)),0)=YEAR(C1120)))),""))</f>
        <v/>
      </c>
      <c r="E1120" s="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1" spans="1:5" x14ac:dyDescent="0.25">
      <c r="A1121" s="65" t="s">
        <v>1131</v>
      </c>
      <c r="B1121" s="8">
        <v>74.074731728399996</v>
      </c>
      <c r="C1121" s="13"/>
      <c r="D1121" s="3" t="str">
        <f t="array" ref="D1121">IF(C1121="","",IFERROR(AVERAGE(_xlfn._xlws.FILTER($B$2:$B$6000,(IFERROR(VALUE(MID($A$2:$A$6000,4,2)),0)=MONTH(C1121))*(IFERROR(VALUE(RIGHT($A$2:$A$6000,4)),0)=YEAR(C1121)))),""))</f>
        <v/>
      </c>
      <c r="E1121" s="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2" spans="1:5" x14ac:dyDescent="0.25">
      <c r="A1122" s="65" t="s">
        <v>1132</v>
      </c>
      <c r="B1122" s="8">
        <v>74.139116545199997</v>
      </c>
      <c r="C1122" s="13"/>
      <c r="D1122" s="3" t="str">
        <f t="array" ref="D1122">IF(C1122="","",IFERROR(AVERAGE(_xlfn._xlws.FILTER($B$2:$B$6000,(IFERROR(VALUE(MID($A$2:$A$6000,4,2)),0)=MONTH(C1122))*(IFERROR(VALUE(RIGHT($A$2:$A$6000,4)),0)=YEAR(C1122)))),""))</f>
        <v/>
      </c>
      <c r="E1122" s="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3" spans="1:5" x14ac:dyDescent="0.25">
      <c r="A1123" s="65" t="s">
        <v>1133</v>
      </c>
      <c r="B1123" s="8">
        <v>74.300078587199991</v>
      </c>
      <c r="C1123" s="13"/>
      <c r="D1123" s="3" t="str">
        <f t="array" ref="D1123">IF(C1123="","",IFERROR(AVERAGE(_xlfn._xlws.FILTER($B$2:$B$6000,(IFERROR(VALUE(MID($A$2:$A$6000,4,2)),0)=MONTH(C1123))*(IFERROR(VALUE(RIGHT($A$2:$A$6000,4)),0)=YEAR(C1123)))),""))</f>
        <v/>
      </c>
      <c r="E1123" s="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4" spans="1:5" x14ac:dyDescent="0.25">
      <c r="A1124" s="65" t="s">
        <v>1134</v>
      </c>
      <c r="B1124" s="8">
        <v>74.461040629199999</v>
      </c>
      <c r="C1124" s="13"/>
      <c r="D1124" s="3" t="str">
        <f t="array" ref="D1124">IF(C1124="","",IFERROR(AVERAGE(_xlfn._xlws.FILTER($B$2:$B$6000,(IFERROR(VALUE(MID($A$2:$A$6000,4,2)),0)=MONTH(C1124))*(IFERROR(VALUE(RIGHT($A$2:$A$6000,4)),0)=YEAR(C1124)))),""))</f>
        <v/>
      </c>
      <c r="E1124" s="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5" spans="1:5" x14ac:dyDescent="0.25">
      <c r="A1125" s="65" t="s">
        <v>1135</v>
      </c>
      <c r="B1125" s="8">
        <v>74.364463404000006</v>
      </c>
      <c r="C1125" s="13"/>
      <c r="D1125" s="3" t="str">
        <f t="array" ref="D1125">IF(C1125="","",IFERROR(AVERAGE(_xlfn._xlws.FILTER($B$2:$B$6000,(IFERROR(VALUE(MID($A$2:$A$6000,4,2)),0)=MONTH(C1125))*(IFERROR(VALUE(RIGHT($A$2:$A$6000,4)),0)=YEAR(C1125)))),""))</f>
        <v/>
      </c>
      <c r="E1125" s="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6" spans="1:5" x14ac:dyDescent="0.25">
      <c r="A1126" s="65" t="s">
        <v>1136</v>
      </c>
      <c r="B1126" s="8">
        <v>74.718579896400001</v>
      </c>
      <c r="C1126" s="13"/>
      <c r="D1126" s="3" t="str">
        <f t="array" ref="D1126">IF(C1126="","",IFERROR(AVERAGE(_xlfn._xlws.FILTER($B$2:$B$6000,(IFERROR(VALUE(MID($A$2:$A$6000,4,2)),0)=MONTH(C1126))*(IFERROR(VALUE(RIGHT($A$2:$A$6000,4)),0)=YEAR(C1126)))),""))</f>
        <v/>
      </c>
      <c r="E1126" s="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7" spans="1:5" x14ac:dyDescent="0.25">
      <c r="A1127" s="65" t="s">
        <v>1137</v>
      </c>
      <c r="B1127" s="8">
        <v>74.718579896400001</v>
      </c>
      <c r="C1127" s="13"/>
      <c r="D1127" s="3" t="str">
        <f t="array" ref="D1127">IF(C1127="","",IFERROR(AVERAGE(_xlfn._xlws.FILTER($B$2:$B$6000,(IFERROR(VALUE(MID($A$2:$A$6000,4,2)),0)=MONTH(C1127))*(IFERROR(VALUE(RIGHT($A$2:$A$6000,4)),0)=YEAR(C1127)))),""))</f>
        <v/>
      </c>
      <c r="E1127" s="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8" spans="1:5" x14ac:dyDescent="0.25">
      <c r="A1128" s="65" t="s">
        <v>1138</v>
      </c>
      <c r="B1128" s="8">
        <v>74.525425445999986</v>
      </c>
      <c r="C1128" s="13"/>
      <c r="D1128" s="3" t="str">
        <f t="array" ref="D1128">IF(C1128="","",IFERROR(AVERAGE(_xlfn._xlws.FILTER($B$2:$B$6000,(IFERROR(VALUE(MID($A$2:$A$6000,4,2)),0)=MONTH(C1128))*(IFERROR(VALUE(RIGHT($A$2:$A$6000,4)),0)=YEAR(C1128)))),""))</f>
        <v/>
      </c>
      <c r="E1128" s="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9" spans="1:5" x14ac:dyDescent="0.25">
      <c r="A1129" s="65" t="s">
        <v>1139</v>
      </c>
      <c r="B1129" s="8">
        <v>74.5898102628</v>
      </c>
      <c r="C1129" s="13"/>
      <c r="D1129" s="3" t="str">
        <f t="array" ref="D1129">IF(C1129="","",IFERROR(AVERAGE(_xlfn._xlws.FILTER($B$2:$B$6000,(IFERROR(VALUE(MID($A$2:$A$6000,4,2)),0)=MONTH(C1129))*(IFERROR(VALUE(RIGHT($A$2:$A$6000,4)),0)=YEAR(C1129)))),""))</f>
        <v/>
      </c>
      <c r="E1129" s="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0" spans="1:5" x14ac:dyDescent="0.25">
      <c r="A1130" s="65" t="s">
        <v>1140</v>
      </c>
      <c r="B1130" s="8">
        <v>74.879541938399996</v>
      </c>
      <c r="C1130" s="13"/>
      <c r="D1130" s="3" t="str">
        <f t="array" ref="D1130">IF(C1130="","",IFERROR(AVERAGE(_xlfn._xlws.FILTER($B$2:$B$6000,(IFERROR(VALUE(MID($A$2:$A$6000,4,2)),0)=MONTH(C1130))*(IFERROR(VALUE(RIGHT($A$2:$A$6000,4)),0)=YEAR(C1130)))),""))</f>
        <v/>
      </c>
      <c r="E1130" s="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1" spans="1:5" x14ac:dyDescent="0.25">
      <c r="A1131" s="65" t="s">
        <v>1141</v>
      </c>
      <c r="B1131" s="8">
        <v>75.072696388799997</v>
      </c>
      <c r="C1131" s="13"/>
      <c r="D1131" s="3" t="str">
        <f t="array" ref="D1131">IF(C1131="","",IFERROR(AVERAGE(_xlfn._xlws.FILTER($B$2:$B$6000,(IFERROR(VALUE(MID($A$2:$A$6000,4,2)),0)=MONTH(C1131))*(IFERROR(VALUE(RIGHT($A$2:$A$6000,4)),0)=YEAR(C1131)))),""))</f>
        <v/>
      </c>
      <c r="E1131" s="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2" spans="1:5" x14ac:dyDescent="0.25">
      <c r="A1132" s="65" t="s">
        <v>1142</v>
      </c>
      <c r="B1132" s="8">
        <v>75.04050398039999</v>
      </c>
      <c r="C1132" s="13"/>
      <c r="D1132" s="3" t="str">
        <f t="array" ref="D1132">IF(C1132="","",IFERROR(AVERAGE(_xlfn._xlws.FILTER($B$2:$B$6000,(IFERROR(VALUE(MID($A$2:$A$6000,4,2)),0)=MONTH(C1132))*(IFERROR(VALUE(RIGHT($A$2:$A$6000,4)),0)=YEAR(C1132)))),""))</f>
        <v/>
      </c>
      <c r="E1132" s="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3" spans="1:5" x14ac:dyDescent="0.25">
      <c r="A1133" s="65" t="s">
        <v>1143</v>
      </c>
      <c r="B1133" s="8">
        <v>75.008311571999997</v>
      </c>
      <c r="C1133" s="13"/>
      <c r="D1133" s="3" t="str">
        <f t="array" ref="D1133">IF(C1133="","",IFERROR(AVERAGE(_xlfn._xlws.FILTER($B$2:$B$6000,(IFERROR(VALUE(MID($A$2:$A$6000,4,2)),0)=MONTH(C1133))*(IFERROR(VALUE(RIGHT($A$2:$A$6000,4)),0)=YEAR(C1133)))),""))</f>
        <v/>
      </c>
      <c r="E1133" s="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4" spans="1:5" x14ac:dyDescent="0.25">
      <c r="A1134" s="65" t="s">
        <v>1144</v>
      </c>
      <c r="B1134" s="8">
        <v>74.153896796000012</v>
      </c>
      <c r="C1134" s="13"/>
      <c r="D1134" s="3" t="str">
        <f t="array" ref="D1134">IF(C1134="","",IFERROR(AVERAGE(_xlfn._xlws.FILTER($B$2:$B$6000,(IFERROR(VALUE(MID($A$2:$A$6000,4,2)),0)=MONTH(C1134))*(IFERROR(VALUE(RIGHT($A$2:$A$6000,4)),0)=YEAR(C1134)))),""))</f>
        <v/>
      </c>
      <c r="E1134" s="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5" spans="1:5" x14ac:dyDescent="0.25">
      <c r="A1135" s="65" t="s">
        <v>1145</v>
      </c>
      <c r="B1135" s="8">
        <v>74.185532417499999</v>
      </c>
      <c r="C1135" s="13"/>
      <c r="D1135" s="3" t="str">
        <f t="array" ref="D1135">IF(C1135="","",IFERROR(AVERAGE(_xlfn._xlws.FILTER($B$2:$B$6000,(IFERROR(VALUE(MID($A$2:$A$6000,4,2)),0)=MONTH(C1135))*(IFERROR(VALUE(RIGHT($A$2:$A$6000,4)),0)=YEAR(C1135)))),""))</f>
        <v/>
      </c>
      <c r="E1135" s="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6" spans="1:5" x14ac:dyDescent="0.25">
      <c r="A1136" s="65" t="s">
        <v>1146</v>
      </c>
      <c r="B1136" s="8">
        <v>74.185532417499999</v>
      </c>
      <c r="C1136" s="13"/>
      <c r="D1136" s="3" t="str">
        <f t="array" ref="D1136">IF(C1136="","",IFERROR(AVERAGE(_xlfn._xlws.FILTER($B$2:$B$6000,(IFERROR(VALUE(MID($A$2:$A$6000,4,2)),0)=MONTH(C1136))*(IFERROR(VALUE(RIGHT($A$2:$A$6000,4)),0)=YEAR(C1136)))),""))</f>
        <v/>
      </c>
      <c r="E1136" s="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7" spans="1:5" x14ac:dyDescent="0.25">
      <c r="A1137" s="65" t="s">
        <v>1147</v>
      </c>
      <c r="B1137" s="8">
        <v>73.900811824000002</v>
      </c>
      <c r="C1137" s="13"/>
      <c r="D1137" s="3" t="str">
        <f t="array" ref="D1137">IF(C1137="","",IFERROR(AVERAGE(_xlfn._xlws.FILTER($B$2:$B$6000,(IFERROR(VALUE(MID($A$2:$A$6000,4,2)),0)=MONTH(C1137))*(IFERROR(VALUE(RIGHT($A$2:$A$6000,4)),0)=YEAR(C1137)))),""))</f>
        <v/>
      </c>
      <c r="E1137" s="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8" spans="1:5" x14ac:dyDescent="0.25">
      <c r="A1138" s="65" t="s">
        <v>1148</v>
      </c>
      <c r="B1138" s="8">
        <v>74.217168039000001</v>
      </c>
      <c r="C1138" s="13"/>
      <c r="D1138" s="3" t="str">
        <f t="array" ref="D1138">IF(C1138="","",IFERROR(AVERAGE(_xlfn._xlws.FILTER($B$2:$B$6000,(IFERROR(VALUE(MID($A$2:$A$6000,4,2)),0)=MONTH(C1138))*(IFERROR(VALUE(RIGHT($A$2:$A$6000,4)),0)=YEAR(C1138)))),""))</f>
        <v/>
      </c>
      <c r="E1138" s="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9" spans="1:5" x14ac:dyDescent="0.25">
      <c r="A1139" s="65" t="s">
        <v>1149</v>
      </c>
      <c r="B1139" s="8">
        <v>74.375346146500007</v>
      </c>
      <c r="C1139" s="13"/>
      <c r="D1139" s="3" t="str">
        <f t="array" ref="D1139">IF(C1139="","",IFERROR(AVERAGE(_xlfn._xlws.FILTER($B$2:$B$6000,(IFERROR(VALUE(MID($A$2:$A$6000,4,2)),0)=MONTH(C1139))*(IFERROR(VALUE(RIGHT($A$2:$A$6000,4)),0)=YEAR(C1139)))),""))</f>
        <v/>
      </c>
      <c r="E1139" s="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0" spans="1:5" x14ac:dyDescent="0.25">
      <c r="A1140" s="65" t="s">
        <v>1150</v>
      </c>
      <c r="B1140" s="8">
        <v>74.343710525000006</v>
      </c>
      <c r="C1140" s="13"/>
      <c r="D1140" s="3" t="str">
        <f t="array" ref="D1140">IF(C1140="","",IFERROR(AVERAGE(_xlfn._xlws.FILTER($B$2:$B$6000,(IFERROR(VALUE(MID($A$2:$A$6000,4,2)),0)=MONTH(C1140))*(IFERROR(VALUE(RIGHT($A$2:$A$6000,4)),0)=YEAR(C1140)))),""))</f>
        <v/>
      </c>
      <c r="E1140" s="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1" spans="1:5" x14ac:dyDescent="0.25">
      <c r="A1141" s="65" t="s">
        <v>1151</v>
      </c>
      <c r="B1141" s="8">
        <v>74.406981768000009</v>
      </c>
      <c r="C1141" s="13"/>
      <c r="D1141" s="3" t="str">
        <f t="array" ref="D1141">IF(C1141="","",IFERROR(AVERAGE(_xlfn._xlws.FILTER($B$2:$B$6000,(IFERROR(VALUE(MID($A$2:$A$6000,4,2)),0)=MONTH(C1141))*(IFERROR(VALUE(RIGHT($A$2:$A$6000,4)),0)=YEAR(C1141)))),""))</f>
        <v/>
      </c>
      <c r="E1141" s="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2" spans="1:5" x14ac:dyDescent="0.25">
      <c r="A1142" s="65" t="s">
        <v>1152</v>
      </c>
      <c r="B1142" s="8">
        <v>74.881516090500014</v>
      </c>
      <c r="C1142" s="13"/>
      <c r="D1142" s="3" t="str">
        <f t="array" ref="D1142">IF(C1142="","",IFERROR(AVERAGE(_xlfn._xlws.FILTER($B$2:$B$6000,(IFERROR(VALUE(MID($A$2:$A$6000,4,2)),0)=MONTH(C1142))*(IFERROR(VALUE(RIGHT($A$2:$A$6000,4)),0)=YEAR(C1142)))),""))</f>
        <v/>
      </c>
      <c r="E1142" s="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3" spans="1:5" x14ac:dyDescent="0.25">
      <c r="A1143" s="65" t="s">
        <v>1153</v>
      </c>
      <c r="B1143" s="8">
        <v>75.102965440999995</v>
      </c>
      <c r="C1143" s="13"/>
      <c r="D1143" s="3" t="str">
        <f t="array" ref="D1143">IF(C1143="","",IFERROR(AVERAGE(_xlfn._xlws.FILTER($B$2:$B$6000,(IFERROR(VALUE(MID($A$2:$A$6000,4,2)),0)=MONTH(C1143))*(IFERROR(VALUE(RIGHT($A$2:$A$6000,4)),0)=YEAR(C1143)))),""))</f>
        <v/>
      </c>
      <c r="E1143" s="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4" spans="1:5" x14ac:dyDescent="0.25">
      <c r="A1144" s="65" t="s">
        <v>1154</v>
      </c>
      <c r="B1144" s="8">
        <v>74.691702361500006</v>
      </c>
      <c r="C1144" s="13"/>
      <c r="D1144" s="3" t="str">
        <f t="array" ref="D1144">IF(C1144="","",IFERROR(AVERAGE(_xlfn._xlws.FILTER($B$2:$B$6000,(IFERROR(VALUE(MID($A$2:$A$6000,4,2)),0)=MONTH(C1144))*(IFERROR(VALUE(RIGHT($A$2:$A$6000,4)),0)=YEAR(C1144)))),""))</f>
        <v/>
      </c>
      <c r="E1144" s="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5" spans="1:5" x14ac:dyDescent="0.25">
      <c r="A1145" s="65" t="s">
        <v>1155</v>
      </c>
      <c r="B1145" s="8">
        <v>74.660066740000005</v>
      </c>
      <c r="C1145" s="13"/>
      <c r="D1145" s="3" t="str">
        <f t="array" ref="D1145">IF(C1145="","",IFERROR(AVERAGE(_xlfn._xlws.FILTER($B$2:$B$6000,(IFERROR(VALUE(MID($A$2:$A$6000,4,2)),0)=MONTH(C1145))*(IFERROR(VALUE(RIGHT($A$2:$A$6000,4)),0)=YEAR(C1145)))),""))</f>
        <v/>
      </c>
      <c r="E1145" s="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6" spans="1:5" x14ac:dyDescent="0.25">
      <c r="A1146" s="65" t="s">
        <v>1156</v>
      </c>
      <c r="B1146" s="8">
        <v>75.008058576500005</v>
      </c>
      <c r="C1146" s="13"/>
      <c r="D1146" s="3" t="str">
        <f t="array" ref="D1146">IF(C1146="","",IFERROR(AVERAGE(_xlfn._xlws.FILTER($B$2:$B$6000,(IFERROR(VALUE(MID($A$2:$A$6000,4,2)),0)=MONTH(C1146))*(IFERROR(VALUE(RIGHT($A$2:$A$6000,4)),0)=YEAR(C1146)))),""))</f>
        <v/>
      </c>
      <c r="E1146" s="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7" spans="1:5" x14ac:dyDescent="0.25">
      <c r="A1147" s="65" t="s">
        <v>1157</v>
      </c>
      <c r="B1147" s="8">
        <v>75.197872305499999</v>
      </c>
      <c r="C1147" s="13"/>
      <c r="D1147" s="3" t="str">
        <f t="array" ref="D1147">IF(C1147="","",IFERROR(AVERAGE(_xlfn._xlws.FILTER($B$2:$B$6000,(IFERROR(VALUE(MID($A$2:$A$6000,4,2)),0)=MONTH(C1147))*(IFERROR(VALUE(RIGHT($A$2:$A$6000,4)),0)=YEAR(C1147)))),""))</f>
        <v/>
      </c>
      <c r="E1147" s="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8" spans="1:5" x14ac:dyDescent="0.25">
      <c r="A1148" s="65" t="s">
        <v>1158</v>
      </c>
      <c r="B1148" s="8">
        <v>75.197872305499999</v>
      </c>
      <c r="C1148" s="13"/>
      <c r="D1148" s="3" t="str">
        <f t="array" ref="D1148">IF(C1148="","",IFERROR(AVERAGE(_xlfn._xlws.FILTER($B$2:$B$6000,(IFERROR(VALUE(MID($A$2:$A$6000,4,2)),0)=MONTH(C1148))*(IFERROR(VALUE(RIGHT($A$2:$A$6000,4)),0)=YEAR(C1148)))),""))</f>
        <v/>
      </c>
      <c r="E1148" s="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9" spans="1:5" x14ac:dyDescent="0.25">
      <c r="A1149" s="65" t="s">
        <v>1159</v>
      </c>
      <c r="B1149" s="8">
        <v>75.640771006500003</v>
      </c>
      <c r="C1149" s="13"/>
      <c r="D1149" s="3" t="str">
        <f t="array" ref="D1149">IF(C1149="","",IFERROR(AVERAGE(_xlfn._xlws.FILTER($B$2:$B$6000,(IFERROR(VALUE(MID($A$2:$A$6000,4,2)),0)=MONTH(C1149))*(IFERROR(VALUE(RIGHT($A$2:$A$6000,4)),0)=YEAR(C1149)))),""))</f>
        <v/>
      </c>
      <c r="E1149" s="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0" spans="1:5" x14ac:dyDescent="0.25">
      <c r="A1150" s="65" t="s">
        <v>1160</v>
      </c>
      <c r="B1150" s="8">
        <v>75.545864141999999</v>
      </c>
      <c r="C1150" s="13"/>
      <c r="D1150" s="3" t="str">
        <f t="array" ref="D1150">IF(C1150="","",IFERROR(AVERAGE(_xlfn._xlws.FILTER($B$2:$B$6000,(IFERROR(VALUE(MID($A$2:$A$6000,4,2)),0)=MONTH(C1150))*(IFERROR(VALUE(RIGHT($A$2:$A$6000,4)),0)=YEAR(C1150)))),""))</f>
        <v/>
      </c>
      <c r="E1150" s="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1" spans="1:5" x14ac:dyDescent="0.25">
      <c r="A1151" s="65" t="s">
        <v>1161</v>
      </c>
      <c r="B1151" s="8">
        <v>75.545864141999999</v>
      </c>
      <c r="C1151" s="13"/>
      <c r="D1151" s="3" t="str">
        <f t="array" ref="D1151">IF(C1151="","",IFERROR(AVERAGE(_xlfn._xlws.FILTER($B$2:$B$6000,(IFERROR(VALUE(MID($A$2:$A$6000,4,2)),0)=MONTH(C1151))*(IFERROR(VALUE(RIGHT($A$2:$A$6000,4)),0)=YEAR(C1151)))),""))</f>
        <v/>
      </c>
      <c r="E1151" s="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2" spans="1:5" x14ac:dyDescent="0.25">
      <c r="A1152" s="65" t="s">
        <v>1162</v>
      </c>
      <c r="B1152" s="8">
        <v>75.419772233000003</v>
      </c>
      <c r="C1152" s="13"/>
      <c r="D1152" s="3" t="str">
        <f t="array" ref="D1152">IF(C1152="","",IFERROR(AVERAGE(_xlfn._xlws.FILTER($B$2:$B$6000,(IFERROR(VALUE(MID($A$2:$A$6000,4,2)),0)=MONTH(C1152))*(IFERROR(VALUE(RIGHT($A$2:$A$6000,4)),0)=YEAR(C1152)))),""))</f>
        <v/>
      </c>
      <c r="E1152" s="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3" spans="1:5" x14ac:dyDescent="0.25">
      <c r="A1153" s="65" t="s">
        <v>1163</v>
      </c>
      <c r="B1153" s="8">
        <v>75.451066744299993</v>
      </c>
      <c r="C1153" s="13"/>
      <c r="D1153" s="3" t="str">
        <f t="array" ref="D1153">IF(C1153="","",IFERROR(AVERAGE(_xlfn._xlws.FILTER($B$2:$B$6000,(IFERROR(VALUE(MID($A$2:$A$6000,4,2)),0)=MONTH(C1153))*(IFERROR(VALUE(RIGHT($A$2:$A$6000,4)),0)=YEAR(C1153)))),""))</f>
        <v/>
      </c>
      <c r="E1153" s="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4" spans="1:5" x14ac:dyDescent="0.25">
      <c r="A1154" s="65" t="s">
        <v>1164</v>
      </c>
      <c r="B1154" s="8">
        <v>75.544950278200005</v>
      </c>
      <c r="C1154" s="13"/>
      <c r="D1154" s="3" t="str">
        <f t="array" ref="D1154">IF(C1154="","",IFERROR(AVERAGE(_xlfn._xlws.FILTER($B$2:$B$6000,(IFERROR(VALUE(MID($A$2:$A$6000,4,2)),0)=MONTH(C1154))*(IFERROR(VALUE(RIGHT($A$2:$A$6000,4)),0)=YEAR(C1154)))),""))</f>
        <v/>
      </c>
      <c r="E1154" s="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65" t="s">
        <v>1165</v>
      </c>
      <c r="B1155" s="8">
        <v>76.170840504200001</v>
      </c>
      <c r="C1155" s="13"/>
      <c r="D1155" s="3" t="str">
        <f t="array" ref="D1155">IF(C1155="","",IFERROR(AVERAGE(_xlfn._xlws.FILTER($B$2:$B$6000,(IFERROR(VALUE(MID($A$2:$A$6000,4,2)),0)=MONTH(C1155))*(IFERROR(VALUE(RIGHT($A$2:$A$6000,4)),0)=YEAR(C1155)))),""))</f>
        <v/>
      </c>
      <c r="E1155" s="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65" t="s">
        <v>1166</v>
      </c>
      <c r="B1156" s="8">
        <v>75.951778925100001</v>
      </c>
      <c r="C1156" s="13"/>
      <c r="D1156" s="3" t="str">
        <f t="array" ref="D1156">IF(C1156="","",IFERROR(AVERAGE(_xlfn._xlws.FILTER($B$2:$B$6000,(IFERROR(VALUE(MID($A$2:$A$6000,4,2)),0)=MONTH(C1156))*(IFERROR(VALUE(RIGHT($A$2:$A$6000,4)),0)=YEAR(C1156)))),""))</f>
        <v/>
      </c>
      <c r="E1156" s="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65" t="s">
        <v>1167</v>
      </c>
      <c r="B1157" s="8">
        <v>76.202135015500005</v>
      </c>
      <c r="C1157" s="13"/>
      <c r="D1157" s="3" t="str">
        <f t="array" ref="D1157">IF(C1157="","",IFERROR(AVERAGE(_xlfn._xlws.FILTER($B$2:$B$6000,(IFERROR(VALUE(MID($A$2:$A$6000,4,2)),0)=MONTH(C1157))*(IFERROR(VALUE(RIGHT($A$2:$A$6000,4)),0)=YEAR(C1157)))),""))</f>
        <v/>
      </c>
      <c r="E1157" s="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65" t="s">
        <v>1168</v>
      </c>
      <c r="B1158" s="8">
        <v>76.233429526799995</v>
      </c>
      <c r="C1158" s="13"/>
      <c r="D1158" s="3" t="str">
        <f t="array" ref="D1158">IF(C1158="","",IFERROR(AVERAGE(_xlfn._xlws.FILTER($B$2:$B$6000,(IFERROR(VALUE(MID($A$2:$A$6000,4,2)),0)=MONTH(C1158))*(IFERROR(VALUE(RIGHT($A$2:$A$6000,4)),0)=YEAR(C1158)))),""))</f>
        <v/>
      </c>
      <c r="E1158" s="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65" t="s">
        <v>1169</v>
      </c>
      <c r="B1159" s="8">
        <v>76.702847196300013</v>
      </c>
      <c r="C1159" s="13"/>
      <c r="D1159" s="3" t="str">
        <f t="array" ref="D1159">IF(C1159="","",IFERROR(AVERAGE(_xlfn._xlws.FILTER($B$2:$B$6000,(IFERROR(VALUE(MID($A$2:$A$6000,4,2)),0)=MONTH(C1159))*(IFERROR(VALUE(RIGHT($A$2:$A$6000,4)),0)=YEAR(C1159)))),""))</f>
        <v/>
      </c>
      <c r="E1159" s="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0" spans="1:5" x14ac:dyDescent="0.25">
      <c r="A1160" s="65" t="s">
        <v>1170</v>
      </c>
      <c r="B1160" s="8">
        <v>77.516504490100004</v>
      </c>
      <c r="C1160" s="13"/>
      <c r="D1160" s="3" t="str">
        <f t="array" ref="D1160">IF(C1160="","",IFERROR(AVERAGE(_xlfn._xlws.FILTER($B$2:$B$6000,(IFERROR(VALUE(MID($A$2:$A$6000,4,2)),0)=MONTH(C1160))*(IFERROR(VALUE(RIGHT($A$2:$A$6000,4)),0)=YEAR(C1160)))),""))</f>
        <v/>
      </c>
      <c r="E1160" s="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1" spans="1:5" x14ac:dyDescent="0.25">
      <c r="A1161" s="65" t="s">
        <v>1171</v>
      </c>
      <c r="B1161" s="8">
        <v>77.610388024000002</v>
      </c>
      <c r="C1161" s="13"/>
      <c r="D1161" s="3" t="str">
        <f t="array" ref="D1161">IF(C1161="","",IFERROR(AVERAGE(_xlfn._xlws.FILTER($B$2:$B$6000,(IFERROR(VALUE(MID($A$2:$A$6000,4,2)),0)=MONTH(C1161))*(IFERROR(VALUE(RIGHT($A$2:$A$6000,4)),0)=YEAR(C1161)))),""))</f>
        <v/>
      </c>
      <c r="E1161" s="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2" spans="1:5" x14ac:dyDescent="0.25">
      <c r="A1162" s="65" t="s">
        <v>1172</v>
      </c>
      <c r="B1162" s="8">
        <v>78.267572761300002</v>
      </c>
      <c r="C1162" s="13"/>
      <c r="D1162" s="3" t="str">
        <f t="array" ref="D1162">IF(C1162="","",IFERROR(AVERAGE(_xlfn._xlws.FILTER($B$2:$B$6000,(IFERROR(VALUE(MID($A$2:$A$6000,4,2)),0)=MONTH(C1162))*(IFERROR(VALUE(RIGHT($A$2:$A$6000,4)),0)=YEAR(C1162)))),""))</f>
        <v/>
      </c>
      <c r="E1162" s="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3" spans="1:5" x14ac:dyDescent="0.25">
      <c r="A1163" s="65" t="s">
        <v>1173</v>
      </c>
      <c r="B1163" s="8">
        <v>78.924757498600002</v>
      </c>
      <c r="C1163" s="13"/>
      <c r="D1163" s="3" t="str">
        <f t="array" ref="D1163">IF(C1163="","",IFERROR(AVERAGE(_xlfn._xlws.FILTER($B$2:$B$6000,(IFERROR(VALUE(MID($A$2:$A$6000,4,2)),0)=MONTH(C1163))*(IFERROR(VALUE(RIGHT($A$2:$A$6000,4)),0)=YEAR(C1163)))),""))</f>
        <v/>
      </c>
      <c r="E1163" s="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4" spans="1:5" x14ac:dyDescent="0.25">
      <c r="A1164" s="65" t="s">
        <v>1174</v>
      </c>
      <c r="B1164" s="8">
        <v>78.7995794534</v>
      </c>
      <c r="C1164" s="13"/>
      <c r="D1164" s="3" t="str">
        <f t="array" ref="D1164">IF(C1164="","",IFERROR(AVERAGE(_xlfn._xlws.FILTER($B$2:$B$6000,(IFERROR(VALUE(MID($A$2:$A$6000,4,2)),0)=MONTH(C1164))*(IFERROR(VALUE(RIGHT($A$2:$A$6000,4)),0)=YEAR(C1164)))),""))</f>
        <v/>
      </c>
      <c r="E1164" s="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5" spans="1:5" x14ac:dyDescent="0.25">
      <c r="A1165" s="65" t="s">
        <v>1175</v>
      </c>
      <c r="B1165" s="8">
        <v>79.4567641907</v>
      </c>
      <c r="C1165" s="13"/>
      <c r="D1165" s="3" t="str">
        <f t="array" ref="D1165">IF(C1165="","",IFERROR(AVERAGE(_xlfn._xlws.FILTER($B$2:$B$6000,(IFERROR(VALUE(MID($A$2:$A$6000,4,2)),0)=MONTH(C1165))*(IFERROR(VALUE(RIGHT($A$2:$A$6000,4)),0)=YEAR(C1165)))),""))</f>
        <v/>
      </c>
      <c r="E1165" s="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6" spans="1:5" x14ac:dyDescent="0.25">
      <c r="A1166" s="65" t="s">
        <v>1176</v>
      </c>
      <c r="B1166" s="8">
        <v>80.614661108800007</v>
      </c>
      <c r="C1166" s="13"/>
      <c r="D1166" s="3" t="str">
        <f t="array" ref="D1166">IF(C1166="","",IFERROR(AVERAGE(_xlfn._xlws.FILTER($B$2:$B$6000,(IFERROR(VALUE(MID($A$2:$A$6000,4,2)),0)=MONTH(C1166))*(IFERROR(VALUE(RIGHT($A$2:$A$6000,4)),0)=YEAR(C1166)))),""))</f>
        <v/>
      </c>
      <c r="E1166" s="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7" spans="1:5" x14ac:dyDescent="0.25">
      <c r="A1167" s="65" t="s">
        <v>1177</v>
      </c>
      <c r="B1167" s="8">
        <v>80.458188552300001</v>
      </c>
      <c r="C1167" s="13"/>
      <c r="D1167" s="3" t="str">
        <f t="array" ref="D1167">IF(C1167="","",IFERROR(AVERAGE(_xlfn._xlws.FILTER($B$2:$B$6000,(IFERROR(VALUE(MID($A$2:$A$6000,4,2)),0)=MONTH(C1167))*(IFERROR(VALUE(RIGHT($A$2:$A$6000,4)),0)=YEAR(C1167)))),""))</f>
        <v/>
      </c>
      <c r="E1167" s="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8" spans="1:5" x14ac:dyDescent="0.25">
      <c r="A1168" s="65" t="s">
        <v>1178</v>
      </c>
      <c r="B1168" s="8">
        <v>80.395599529700007</v>
      </c>
      <c r="C1168" s="13"/>
      <c r="D1168" s="3" t="str">
        <f t="array" ref="D1168">IF(C1168="","",IFERROR(AVERAGE(_xlfn._xlws.FILTER($B$2:$B$6000,(IFERROR(VALUE(MID($A$2:$A$6000,4,2)),0)=MONTH(C1168))*(IFERROR(VALUE(RIGHT($A$2:$A$6000,4)),0)=YEAR(C1168)))),""))</f>
        <v/>
      </c>
      <c r="E1168" s="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9" spans="1:5" x14ac:dyDescent="0.25">
      <c r="A1169" s="65" t="s">
        <v>1179</v>
      </c>
      <c r="B1169" s="8">
        <v>80.583366597500003</v>
      </c>
      <c r="C1169" s="13"/>
      <c r="D1169" s="3" t="str">
        <f t="array" ref="D1169">IF(C1169="","",IFERROR(AVERAGE(_xlfn._xlws.FILTER($B$2:$B$6000,(IFERROR(VALUE(MID($A$2:$A$6000,4,2)),0)=MONTH(C1169))*(IFERROR(VALUE(RIGHT($A$2:$A$6000,4)),0)=YEAR(C1169)))),""))</f>
        <v/>
      </c>
      <c r="E1169" s="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0" spans="1:5" x14ac:dyDescent="0.25">
      <c r="A1170" s="65" t="s">
        <v>1180</v>
      </c>
      <c r="B1170" s="8">
        <v>80.990195244399999</v>
      </c>
      <c r="C1170" s="13"/>
      <c r="D1170" s="3" t="str">
        <f t="array" ref="D1170">IF(C1170="","",IFERROR(AVERAGE(_xlfn._xlws.FILTER($B$2:$B$6000,(IFERROR(VALUE(MID($A$2:$A$6000,4,2)),0)=MONTH(C1170))*(IFERROR(VALUE(RIGHT($A$2:$A$6000,4)),0)=YEAR(C1170)))),""))</f>
        <v/>
      </c>
      <c r="E1170" s="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1" spans="1:5" x14ac:dyDescent="0.25">
      <c r="A1171" s="65" t="s">
        <v>1181</v>
      </c>
      <c r="B1171" s="8">
        <v>80.771133665299999</v>
      </c>
      <c r="C1171" s="13"/>
      <c r="D1171" s="3" t="str">
        <f t="array" ref="D1171">IF(C1171="","",IFERROR(AVERAGE(_xlfn._xlws.FILTER($B$2:$B$6000,(IFERROR(VALUE(MID($A$2:$A$6000,4,2)),0)=MONTH(C1171))*(IFERROR(VALUE(RIGHT($A$2:$A$6000,4)),0)=YEAR(C1171)))),""))</f>
        <v/>
      </c>
      <c r="E1171" s="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2" spans="1:5" x14ac:dyDescent="0.25">
      <c r="A1172" s="65" t="s">
        <v>1182</v>
      </c>
      <c r="B1172" s="8">
        <v>80.865017199199997</v>
      </c>
      <c r="C1172" s="13"/>
      <c r="D1172" s="3" t="str">
        <f t="array" ref="D1172">IF(C1172="","",IFERROR(AVERAGE(_xlfn._xlws.FILTER($B$2:$B$6000,(IFERROR(VALUE(MID($A$2:$A$6000,4,2)),0)=MONTH(C1172))*(IFERROR(VALUE(RIGHT($A$2:$A$6000,4)),0)=YEAR(C1172)))),""))</f>
        <v/>
      </c>
      <c r="E1172" s="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3" spans="1:5" x14ac:dyDescent="0.25">
      <c r="A1173" s="65" t="s">
        <v>1183</v>
      </c>
      <c r="B1173" s="8">
        <v>80.739839154000009</v>
      </c>
      <c r="C1173" s="13"/>
      <c r="D1173" s="3" t="str">
        <f t="array" ref="D1173">IF(C1173="","",IFERROR(AVERAGE(_xlfn._xlws.FILTER($B$2:$B$6000,(IFERROR(VALUE(MID($A$2:$A$6000,4,2)),0)=MONTH(C1173))*(IFERROR(VALUE(RIGHT($A$2:$A$6000,4)),0)=YEAR(C1173)))),""))</f>
        <v/>
      </c>
      <c r="E1173" s="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4" spans="1:5" x14ac:dyDescent="0.25">
      <c r="A1174" s="65" t="s">
        <v>1184</v>
      </c>
      <c r="B1174" s="8">
        <v>80.967894004800002</v>
      </c>
      <c r="C1174" s="13"/>
      <c r="D1174" s="3" t="str">
        <f t="array" ref="D1174">IF(C1174="","",IFERROR(AVERAGE(_xlfn._xlws.FILTER($B$2:$B$6000,(IFERROR(VALUE(MID($A$2:$A$6000,4,2)),0)=MONTH(C1174))*(IFERROR(VALUE(RIGHT($A$2:$A$6000,4)),0)=YEAR(C1174)))),""))</f>
        <v/>
      </c>
      <c r="E1174" s="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5" spans="1:5" x14ac:dyDescent="0.25">
      <c r="A1175" s="65" t="s">
        <v>1185</v>
      </c>
      <c r="B1175" s="8">
        <v>81.030153054400003</v>
      </c>
      <c r="C1175" s="13"/>
      <c r="D1175" s="3" t="str">
        <f t="array" ref="D1175">IF(C1175="","",IFERROR(AVERAGE(_xlfn._xlws.FILTER($B$2:$B$6000,(IFERROR(VALUE(MID($A$2:$A$6000,4,2)),0)=MONTH(C1175))*(IFERROR(VALUE(RIGHT($A$2:$A$6000,4)),0)=YEAR(C1175)))),""))</f>
        <v/>
      </c>
      <c r="E1175" s="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6" spans="1:5" x14ac:dyDescent="0.25">
      <c r="A1176" s="65" t="s">
        <v>1186</v>
      </c>
      <c r="B1176" s="8">
        <v>81.061282579199997</v>
      </c>
      <c r="C1176" s="13"/>
      <c r="D1176" s="3" t="str">
        <f t="array" ref="D1176">IF(C1176="","",IFERROR(AVERAGE(_xlfn._xlws.FILTER($B$2:$B$6000,(IFERROR(VALUE(MID($A$2:$A$6000,4,2)),0)=MONTH(C1176))*(IFERROR(VALUE(RIGHT($A$2:$A$6000,4)),0)=YEAR(C1176)))),""))</f>
        <v/>
      </c>
      <c r="E1176" s="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7" spans="1:5" x14ac:dyDescent="0.25">
      <c r="A1177" s="65" t="s">
        <v>1187</v>
      </c>
      <c r="B1177" s="8">
        <v>80.687728281600002</v>
      </c>
      <c r="C1177" s="13"/>
      <c r="D1177" s="3" t="str">
        <f t="array" ref="D1177">IF(C1177="","",IFERROR(AVERAGE(_xlfn._xlws.FILTER($B$2:$B$6000,(IFERROR(VALUE(MID($A$2:$A$6000,4,2)),0)=MONTH(C1177))*(IFERROR(VALUE(RIGHT($A$2:$A$6000,4)),0)=YEAR(C1177)))),""))</f>
        <v/>
      </c>
      <c r="E1177" s="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8" spans="1:5" x14ac:dyDescent="0.25">
      <c r="A1178" s="65" t="s">
        <v>1188</v>
      </c>
      <c r="B1178" s="8">
        <v>81.030153054400003</v>
      </c>
      <c r="C1178" s="13"/>
      <c r="D1178" s="3" t="str">
        <f t="array" ref="D1178">IF(C1178="","",IFERROR(AVERAGE(_xlfn._xlws.FILTER($B$2:$B$6000,(IFERROR(VALUE(MID($A$2:$A$6000,4,2)),0)=MONTH(C1178))*(IFERROR(VALUE(RIGHT($A$2:$A$6000,4)),0)=YEAR(C1178)))),""))</f>
        <v/>
      </c>
      <c r="E1178" s="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9" spans="1:5" x14ac:dyDescent="0.25">
      <c r="A1179" s="65" t="s">
        <v>1189</v>
      </c>
      <c r="B1179" s="8">
        <v>81.154671153600006</v>
      </c>
      <c r="C1179" s="13"/>
      <c r="D1179" s="3" t="str">
        <f t="array" ref="D1179">IF(C1179="","",IFERROR(AVERAGE(_xlfn._xlws.FILTER($B$2:$B$6000,(IFERROR(VALUE(MID($A$2:$A$6000,4,2)),0)=MONTH(C1179))*(IFERROR(VALUE(RIGHT($A$2:$A$6000,4)),0)=YEAR(C1179)))),""))</f>
        <v/>
      </c>
      <c r="E1179" s="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0" spans="1:5" x14ac:dyDescent="0.25">
      <c r="A1180" s="65" t="s">
        <v>1190</v>
      </c>
      <c r="B1180" s="8">
        <v>80.936764480000008</v>
      </c>
      <c r="C1180" s="13"/>
      <c r="D1180" s="3" t="str">
        <f t="array" ref="D1180">IF(C1180="","",IFERROR(AVERAGE(_xlfn._xlws.FILTER($B$2:$B$6000,(IFERROR(VALUE(MID($A$2:$A$6000,4,2)),0)=MONTH(C1180))*(IFERROR(VALUE(RIGHT($A$2:$A$6000,4)),0)=YEAR(C1180)))),""))</f>
        <v/>
      </c>
      <c r="E1180" s="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1" spans="1:5" x14ac:dyDescent="0.25">
      <c r="A1181" s="65" t="s">
        <v>1191</v>
      </c>
      <c r="B1181" s="8">
        <v>81.279189252799995</v>
      </c>
      <c r="C1181" s="13"/>
      <c r="D1181" s="3" t="str">
        <f t="array" ref="D1181">IF(C1181="","",IFERROR(AVERAGE(_xlfn._xlws.FILTER($B$2:$B$6000,(IFERROR(VALUE(MID($A$2:$A$6000,4,2)),0)=MONTH(C1181))*(IFERROR(VALUE(RIGHT($A$2:$A$6000,4)),0)=YEAR(C1181)))),""))</f>
        <v/>
      </c>
      <c r="E1181" s="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2" spans="1:5" x14ac:dyDescent="0.25">
      <c r="A1182" s="65" t="s">
        <v>1192</v>
      </c>
      <c r="B1182" s="8">
        <v>81.092412104000005</v>
      </c>
      <c r="C1182" s="13"/>
      <c r="D1182" s="3" t="str">
        <f t="array" ref="D1182">IF(C1182="","",IFERROR(AVERAGE(_xlfn._xlws.FILTER($B$2:$B$6000,(IFERROR(VALUE(MID($A$2:$A$6000,4,2)),0)=MONTH(C1182))*(IFERROR(VALUE(RIGHT($A$2:$A$6000,4)),0)=YEAR(C1182)))),""))</f>
        <v/>
      </c>
      <c r="E1182" s="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3" spans="1:5" x14ac:dyDescent="0.25">
      <c r="A1183" s="65" t="s">
        <v>1193</v>
      </c>
      <c r="B1183" s="8">
        <v>81.154671153600006</v>
      </c>
      <c r="C1183" s="13"/>
      <c r="D1183" s="3" t="str">
        <f t="array" ref="D1183">IF(C1183="","",IFERROR(AVERAGE(_xlfn._xlws.FILTER($B$2:$B$6000,(IFERROR(VALUE(MID($A$2:$A$6000,4,2)),0)=MONTH(C1183))*(IFERROR(VALUE(RIGHT($A$2:$A$6000,4)),0)=YEAR(C1183)))),""))</f>
        <v/>
      </c>
      <c r="E1183" s="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4" spans="1:5" x14ac:dyDescent="0.25">
      <c r="A1184" s="65" t="s">
        <v>1194</v>
      </c>
      <c r="B1184" s="8">
        <v>81.092412104000005</v>
      </c>
      <c r="C1184" s="13"/>
      <c r="D1184" s="3" t="str">
        <f t="array" ref="D1184">IF(C1184="","",IFERROR(AVERAGE(_xlfn._xlws.FILTER($B$2:$B$6000,(IFERROR(VALUE(MID($A$2:$A$6000,4,2)),0)=MONTH(C1184))*(IFERROR(VALUE(RIGHT($A$2:$A$6000,4)),0)=YEAR(C1184)))),""))</f>
        <v/>
      </c>
      <c r="E1184" s="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5" spans="1:5" x14ac:dyDescent="0.25">
      <c r="A1185" s="65" t="s">
        <v>1195</v>
      </c>
      <c r="B1185" s="8">
        <v>81.341448302399996</v>
      </c>
      <c r="C1185" s="13"/>
      <c r="D1185" s="3" t="str">
        <f t="array" ref="D1185">IF(C1185="","",IFERROR(AVERAGE(_xlfn._xlws.FILTER($B$2:$B$6000,(IFERROR(VALUE(MID($A$2:$A$6000,4,2)),0)=MONTH(C1185))*(IFERROR(VALUE(RIGHT($A$2:$A$6000,4)),0)=YEAR(C1185)))),""))</f>
        <v/>
      </c>
      <c r="E1185" s="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6" spans="1:5" x14ac:dyDescent="0.25">
      <c r="A1186" s="65" t="s">
        <v>1196</v>
      </c>
      <c r="B1186" s="8">
        <v>82.026297848000013</v>
      </c>
      <c r="C1186" s="13"/>
      <c r="D1186" s="3" t="str">
        <f t="array" ref="D1186">IF(C1186="","",IFERROR(AVERAGE(_xlfn._xlws.FILTER($B$2:$B$6000,(IFERROR(VALUE(MID($A$2:$A$6000,4,2)),0)=MONTH(C1186))*(IFERROR(VALUE(RIGHT($A$2:$A$6000,4)),0)=YEAR(C1186)))),""))</f>
        <v/>
      </c>
      <c r="E1186" s="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7" spans="1:5" x14ac:dyDescent="0.25">
      <c r="A1187" s="65" t="s">
        <v>1197</v>
      </c>
      <c r="B1187" s="8">
        <v>82.244204521600011</v>
      </c>
      <c r="C1187" s="13"/>
      <c r="D1187" s="3" t="str">
        <f t="array" ref="D1187">IF(C1187="","",IFERROR(AVERAGE(_xlfn._xlws.FILTER($B$2:$B$6000,(IFERROR(VALUE(MID($A$2:$A$6000,4,2)),0)=MONTH(C1187))*(IFERROR(VALUE(RIGHT($A$2:$A$6000,4)),0)=YEAR(C1187)))),""))</f>
        <v/>
      </c>
      <c r="E1187" s="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8" spans="1:5" x14ac:dyDescent="0.25">
      <c r="A1188" s="65" t="s">
        <v>1198</v>
      </c>
      <c r="B1188" s="8">
        <v>81.901779748799996</v>
      </c>
      <c r="C1188" s="13"/>
      <c r="D1188" s="3" t="str">
        <f t="array" ref="D1188">IF(C1188="","",IFERROR(AVERAGE(_xlfn._xlws.FILTER($B$2:$B$6000,(IFERROR(VALUE(MID($A$2:$A$6000,4,2)),0)=MONTH(C1188))*(IFERROR(VALUE(RIGHT($A$2:$A$6000,4)),0)=YEAR(C1188)))),""))</f>
        <v/>
      </c>
      <c r="E1188" s="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9" spans="1:5" x14ac:dyDescent="0.25">
      <c r="A1189" s="65" t="s">
        <v>1199</v>
      </c>
      <c r="B1189" s="8">
        <v>82.617758819200006</v>
      </c>
      <c r="C1189" s="13"/>
      <c r="D1189" s="3" t="str">
        <f t="array" ref="D1189">IF(C1189="","",IFERROR(AVERAGE(_xlfn._xlws.FILTER($B$2:$B$6000,(IFERROR(VALUE(MID($A$2:$A$6000,4,2)),0)=MONTH(C1189))*(IFERROR(VALUE(RIGHT($A$2:$A$6000,4)),0)=YEAR(C1189)))),""))</f>
        <v/>
      </c>
      <c r="E1189" s="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0" spans="1:5" x14ac:dyDescent="0.25">
      <c r="A1190" s="65" t="s">
        <v>1200</v>
      </c>
      <c r="B1190" s="8">
        <v>82.399852145599993</v>
      </c>
      <c r="C1190" s="13"/>
      <c r="D1190" s="3" t="str">
        <f t="array" ref="D1190">IF(C1190="","",IFERROR(AVERAGE(_xlfn._xlws.FILTER($B$2:$B$6000,(IFERROR(VALUE(MID($A$2:$A$6000,4,2)),0)=MONTH(C1190))*(IFERROR(VALUE(RIGHT($A$2:$A$6000,4)),0)=YEAR(C1190)))),""))</f>
        <v/>
      </c>
      <c r="E1190" s="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1" spans="1:5" x14ac:dyDescent="0.25">
      <c r="A1191" s="65" t="s">
        <v>1201</v>
      </c>
      <c r="B1191" s="8">
        <v>82.648888344</v>
      </c>
      <c r="C1191" s="13"/>
      <c r="D1191" s="3" t="str">
        <f t="array" ref="D1191">IF(C1191="","",IFERROR(AVERAGE(_xlfn._xlws.FILTER($B$2:$B$6000,(IFERROR(VALUE(MID($A$2:$A$6000,4,2)),0)=MONTH(C1191))*(IFERROR(VALUE(RIGHT($A$2:$A$6000,4)),0)=YEAR(C1191)))),""))</f>
        <v/>
      </c>
      <c r="E1191" s="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2" spans="1:5" x14ac:dyDescent="0.25">
      <c r="A1192" s="65" t="s">
        <v>1202</v>
      </c>
      <c r="B1192" s="8">
        <v>83.022442641600009</v>
      </c>
      <c r="C1192" s="13"/>
      <c r="D1192" s="3" t="str">
        <f t="array" ref="D1192">IF(C1192="","",IFERROR(AVERAGE(_xlfn._xlws.FILTER($B$2:$B$6000,(IFERROR(VALUE(MID($A$2:$A$6000,4,2)),0)=MONTH(C1192))*(IFERROR(VALUE(RIGHT($A$2:$A$6000,4)),0)=YEAR(C1192)))),""))</f>
        <v/>
      </c>
      <c r="E1192" s="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3" spans="1:5" x14ac:dyDescent="0.25">
      <c r="A1193" s="65" t="s">
        <v>1203</v>
      </c>
      <c r="B1193" s="8">
        <v>82.597994770499994</v>
      </c>
      <c r="C1193" s="13"/>
      <c r="D1193" s="3" t="str">
        <f t="array" ref="D1193">IF(C1193="","",IFERROR(AVERAGE(_xlfn._xlws.FILTER($B$2:$B$6000,(IFERROR(VALUE(MID($A$2:$A$6000,4,2)),0)=MONTH(C1193))*(IFERROR(VALUE(RIGHT($A$2:$A$6000,4)),0)=YEAR(C1193)))),""))</f>
        <v/>
      </c>
      <c r="E1193" s="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4" spans="1:5" x14ac:dyDescent="0.25">
      <c r="A1194" s="65" t="s">
        <v>1204</v>
      </c>
      <c r="B1194" s="8">
        <v>82.752499063000002</v>
      </c>
      <c r="C1194" s="13"/>
      <c r="D1194" s="3" t="str">
        <f t="array" ref="D1194">IF(C1194="","",IFERROR(AVERAGE(_xlfn._xlws.FILTER($B$2:$B$6000,(IFERROR(VALUE(MID($A$2:$A$6000,4,2)),0)=MONTH(C1194))*(IFERROR(VALUE(RIGHT($A$2:$A$6000,4)),0)=YEAR(C1194)))),""))</f>
        <v/>
      </c>
      <c r="E1194" s="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5" spans="1:5" x14ac:dyDescent="0.25">
      <c r="A1195" s="65" t="s">
        <v>1205</v>
      </c>
      <c r="B1195" s="8">
        <v>82.783399921499992</v>
      </c>
      <c r="C1195" s="13"/>
      <c r="D1195" s="3" t="str">
        <f t="array" ref="D1195">IF(C1195="","",IFERROR(AVERAGE(_xlfn._xlws.FILTER($B$2:$B$6000,(IFERROR(VALUE(MID($A$2:$A$6000,4,2)),0)=MONTH(C1195))*(IFERROR(VALUE(RIGHT($A$2:$A$6000,4)),0)=YEAR(C1195)))),""))</f>
        <v/>
      </c>
      <c r="E1195" s="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6" spans="1:5" x14ac:dyDescent="0.25">
      <c r="A1196" s="65" t="s">
        <v>1206</v>
      </c>
      <c r="B1196" s="8">
        <v>83.67952481799999</v>
      </c>
      <c r="C1196" s="13"/>
      <c r="D1196" s="3" t="str">
        <f t="array" ref="D1196">IF(C1196="","",IFERROR(AVERAGE(_xlfn._xlws.FILTER($B$2:$B$6000,(IFERROR(VALUE(MID($A$2:$A$6000,4,2)),0)=MONTH(C1196))*(IFERROR(VALUE(RIGHT($A$2:$A$6000,4)),0)=YEAR(C1196)))),""))</f>
        <v/>
      </c>
      <c r="E1196" s="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7" spans="1:5" x14ac:dyDescent="0.25">
      <c r="A1197" s="65" t="s">
        <v>1207</v>
      </c>
      <c r="B1197" s="8">
        <v>83.617723100999996</v>
      </c>
      <c r="C1197" s="13"/>
      <c r="D1197" s="3" t="str">
        <f t="array" ref="D1197">IF(C1197="","",IFERROR(AVERAGE(_xlfn._xlws.FILTER($B$2:$B$6000,(IFERROR(VALUE(MID($A$2:$A$6000,4,2)),0)=MONTH(C1197))*(IFERROR(VALUE(RIGHT($A$2:$A$6000,4)),0)=YEAR(C1197)))),""))</f>
        <v/>
      </c>
      <c r="E1197" s="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8" spans="1:5" x14ac:dyDescent="0.25">
      <c r="A1198" s="65" t="s">
        <v>1208</v>
      </c>
      <c r="B1198" s="8">
        <v>84.019434261499995</v>
      </c>
      <c r="C1198" s="13"/>
      <c r="D1198" s="3" t="str">
        <f t="array" ref="D1198">IF(C1198="","",IFERROR(AVERAGE(_xlfn._xlws.FILTER($B$2:$B$6000,(IFERROR(VALUE(MID($A$2:$A$6000,4,2)),0)=MONTH(C1198))*(IFERROR(VALUE(RIGHT($A$2:$A$6000,4)),0)=YEAR(C1198)))),""))</f>
        <v/>
      </c>
      <c r="E1198" s="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9" spans="1:5" x14ac:dyDescent="0.25">
      <c r="A1199" s="65" t="s">
        <v>1209</v>
      </c>
      <c r="B1199" s="8">
        <v>83.834029110499998</v>
      </c>
      <c r="C1199" s="13"/>
      <c r="D1199" s="3" t="str">
        <f t="array" ref="D1199">IF(C1199="","",IFERROR(AVERAGE(_xlfn._xlws.FILTER($B$2:$B$6000,(IFERROR(VALUE(MID($A$2:$A$6000,4,2)),0)=MONTH(C1199))*(IFERROR(VALUE(RIGHT($A$2:$A$6000,4)),0)=YEAR(C1199)))),""))</f>
        <v/>
      </c>
      <c r="E1199" s="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0" spans="1:5" x14ac:dyDescent="0.25">
      <c r="A1200" s="65" t="s">
        <v>1210</v>
      </c>
      <c r="B1200" s="8">
        <v>84.112136836999994</v>
      </c>
      <c r="C1200" s="13"/>
      <c r="D1200" s="3" t="str">
        <f t="array" ref="D1200">IF(C1200="","",IFERROR(AVERAGE(_xlfn._xlws.FILTER($B$2:$B$6000,(IFERROR(VALUE(MID($A$2:$A$6000,4,2)),0)=MONTH(C1200))*(IFERROR(VALUE(RIGHT($A$2:$A$6000,4)),0)=YEAR(C1200)))),""))</f>
        <v/>
      </c>
      <c r="E1200" s="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1" spans="1:5" x14ac:dyDescent="0.25">
      <c r="A1201" s="65" t="s">
        <v>1211</v>
      </c>
      <c r="B1201" s="8">
        <v>83.988533402999991</v>
      </c>
      <c r="C1201" s="13"/>
      <c r="D1201" s="3" t="str">
        <f t="array" ref="D1201">IF(C1201="","",IFERROR(AVERAGE(_xlfn._xlws.FILTER($B$2:$B$6000,(IFERROR(VALUE(MID($A$2:$A$6000,4,2)),0)=MONTH(C1201))*(IFERROR(VALUE(RIGHT($A$2:$A$6000,4)),0)=YEAR(C1201)))),""))</f>
        <v/>
      </c>
      <c r="E1201" s="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2" spans="1:5" x14ac:dyDescent="0.25">
      <c r="A1202" s="65" t="s">
        <v>1212</v>
      </c>
      <c r="B1202" s="8">
        <v>84.606550572999993</v>
      </c>
      <c r="C1202" s="13"/>
      <c r="D1202" s="3" t="str">
        <f t="array" ref="D1202">IF(C1202="","",IFERROR(AVERAGE(_xlfn._xlws.FILTER($B$2:$B$6000,(IFERROR(VALUE(MID($A$2:$A$6000,4,2)),0)=MONTH(C1202))*(IFERROR(VALUE(RIGHT($A$2:$A$6000,4)),0)=YEAR(C1202)))),""))</f>
        <v/>
      </c>
      <c r="E1202" s="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3" spans="1:5" x14ac:dyDescent="0.25">
      <c r="A1203" s="65" t="s">
        <v>1213</v>
      </c>
      <c r="B1203" s="8">
        <v>84.482947139000004</v>
      </c>
      <c r="C1203" s="13"/>
      <c r="D1203" s="3" t="str">
        <f t="array" ref="D1203">IF(C1203="","",IFERROR(AVERAGE(_xlfn._xlws.FILTER($B$2:$B$6000,(IFERROR(VALUE(MID($A$2:$A$6000,4,2)),0)=MONTH(C1203))*(IFERROR(VALUE(RIGHT($A$2:$A$6000,4)),0)=YEAR(C1203)))),""))</f>
        <v/>
      </c>
      <c r="E1203" s="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4" spans="1:5" x14ac:dyDescent="0.25">
      <c r="A1204" s="65" t="s">
        <v>1214</v>
      </c>
      <c r="B1204" s="8">
        <v>85.193666884500004</v>
      </c>
      <c r="C1204" s="13"/>
      <c r="D1204" s="3" t="str">
        <f t="array" ref="D1204">IF(C1204="","",IFERROR(AVERAGE(_xlfn._xlws.FILTER($B$2:$B$6000,(IFERROR(VALUE(MID($A$2:$A$6000,4,2)),0)=MONTH(C1204))*(IFERROR(VALUE(RIGHT($A$2:$A$6000,4)),0)=YEAR(C1204)))),""))</f>
        <v/>
      </c>
      <c r="E1204" s="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5" spans="1:5" x14ac:dyDescent="0.25">
      <c r="A1205" s="65" t="s">
        <v>1215</v>
      </c>
      <c r="B1205" s="8">
        <v>85.471774611000001</v>
      </c>
      <c r="C1205" s="13"/>
      <c r="D1205" s="3" t="str">
        <f t="array" ref="D1205">IF(C1205="","",IFERROR(AVERAGE(_xlfn._xlws.FILTER($B$2:$B$6000,(IFERROR(VALUE(MID($A$2:$A$6000,4,2)),0)=MONTH(C1205))*(IFERROR(VALUE(RIGHT($A$2:$A$6000,4)),0)=YEAR(C1205)))),""))</f>
        <v/>
      </c>
      <c r="E1205" s="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6" spans="1:5" x14ac:dyDescent="0.25">
      <c r="A1206" s="65" t="s">
        <v>1216</v>
      </c>
      <c r="B1206" s="8">
        <v>85.533576327999995</v>
      </c>
      <c r="C1206" s="13"/>
      <c r="D1206" s="3" t="str">
        <f t="array" ref="D1206">IF(C1206="","",IFERROR(AVERAGE(_xlfn._xlws.FILTER($B$2:$B$6000,(IFERROR(VALUE(MID($A$2:$A$6000,4,2)),0)=MONTH(C1206))*(IFERROR(VALUE(RIGHT($A$2:$A$6000,4)),0)=YEAR(C1206)))),""))</f>
        <v/>
      </c>
      <c r="E1206" s="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7" spans="1:5" x14ac:dyDescent="0.25">
      <c r="A1207" s="65" t="s">
        <v>1217</v>
      </c>
      <c r="B1207" s="8">
        <v>86.151593497999997</v>
      </c>
      <c r="C1207" s="13"/>
      <c r="D1207" s="3" t="str">
        <f t="array" ref="D1207">IF(C1207="","",IFERROR(AVERAGE(_xlfn._xlws.FILTER($B$2:$B$6000,(IFERROR(VALUE(MID($A$2:$A$6000,4,2)),0)=MONTH(C1207))*(IFERROR(VALUE(RIGHT($A$2:$A$6000,4)),0)=YEAR(C1207)))),""))</f>
        <v/>
      </c>
      <c r="E1207" s="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8" spans="1:5" x14ac:dyDescent="0.25">
      <c r="A1208" s="65" t="s">
        <v>1218</v>
      </c>
      <c r="B1208" s="8">
        <v>85.688080620500003</v>
      </c>
      <c r="C1208" s="13"/>
      <c r="D1208" s="3" t="str">
        <f t="array" ref="D1208">IF(C1208="","",IFERROR(AVERAGE(_xlfn._xlws.FILTER($B$2:$B$6000,(IFERROR(VALUE(MID($A$2:$A$6000,4,2)),0)=MONTH(C1208))*(IFERROR(VALUE(RIGHT($A$2:$A$6000,4)),0)=YEAR(C1208)))),""))</f>
        <v/>
      </c>
      <c r="E1208" s="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9" spans="1:5" x14ac:dyDescent="0.25">
      <c r="A1209" s="65" t="s">
        <v>1219</v>
      </c>
      <c r="B1209" s="8">
        <v>86.182494356500001</v>
      </c>
      <c r="C1209" s="13"/>
      <c r="D1209" s="3" t="str">
        <f t="array" ref="D1209">IF(C1209="","",IFERROR(AVERAGE(_xlfn._xlws.FILTER($B$2:$B$6000,(IFERROR(VALUE(MID($A$2:$A$6000,4,2)),0)=MONTH(C1209))*(IFERROR(VALUE(RIGHT($A$2:$A$6000,4)),0)=YEAR(C1209)))),""))</f>
        <v/>
      </c>
      <c r="E1209" s="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0" spans="1:5" x14ac:dyDescent="0.25">
      <c r="A1210" s="65" t="s">
        <v>1220</v>
      </c>
      <c r="B1210" s="8">
        <v>86.831412385000007</v>
      </c>
      <c r="C1210" s="13"/>
      <c r="D1210" s="3" t="str">
        <f t="array" ref="D1210">IF(C1210="","",IFERROR(AVERAGE(_xlfn._xlws.FILTER($B$2:$B$6000,(IFERROR(VALUE(MID($A$2:$A$6000,4,2)),0)=MONTH(C1210))*(IFERROR(VALUE(RIGHT($A$2:$A$6000,4)),0)=YEAR(C1210)))),""))</f>
        <v/>
      </c>
      <c r="E1210" s="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1" spans="1:5" x14ac:dyDescent="0.25">
      <c r="A1211" s="65" t="s">
        <v>1221</v>
      </c>
      <c r="B1211" s="8">
        <v>86.615106375500005</v>
      </c>
      <c r="C1211" s="13"/>
      <c r="D1211" s="3" t="str">
        <f t="array" ref="D1211">IF(C1211="","",IFERROR(AVERAGE(_xlfn._xlws.FILTER($B$2:$B$6000,(IFERROR(VALUE(MID($A$2:$A$6000,4,2)),0)=MONTH(C1211))*(IFERROR(VALUE(RIGHT($A$2:$A$6000,4)),0)=YEAR(C1211)))),""))</f>
        <v/>
      </c>
      <c r="E1211" s="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2" spans="1:5" x14ac:dyDescent="0.25">
      <c r="A1212" s="65" t="s">
        <v>1222</v>
      </c>
      <c r="B1212" s="8">
        <v>87.41852869649999</v>
      </c>
      <c r="C1212" s="13"/>
      <c r="D1212" s="3" t="str">
        <f t="array" ref="D1212">IF(C1212="","",IFERROR(AVERAGE(_xlfn._xlws.FILTER($B$2:$B$6000,(IFERROR(VALUE(MID($A$2:$A$6000,4,2)),0)=MONTH(C1212))*(IFERROR(VALUE(RIGHT($A$2:$A$6000,4)),0)=YEAR(C1212)))),""))</f>
        <v/>
      </c>
      <c r="E1212" s="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3" spans="1:5" x14ac:dyDescent="0.25">
      <c r="A1213" s="65" t="s">
        <v>1223</v>
      </c>
      <c r="B1213" s="8">
        <v>86.297759323199998</v>
      </c>
      <c r="C1213" s="13"/>
      <c r="D1213" s="3" t="str">
        <f t="array" ref="D1213">IF(C1213="","",IFERROR(AVERAGE(_xlfn._xlws.FILTER($B$2:$B$6000,(IFERROR(VALUE(MID($A$2:$A$6000,4,2)),0)=MONTH(C1213))*(IFERROR(VALUE(RIGHT($A$2:$A$6000,4)),0)=YEAR(C1213)))),""))</f>
        <v/>
      </c>
      <c r="E1213" s="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4" spans="1:5" x14ac:dyDescent="0.25">
      <c r="A1214" s="65" t="s">
        <v>1224</v>
      </c>
      <c r="B1214" s="8">
        <v>85.929490079999994</v>
      </c>
      <c r="C1214" s="13"/>
      <c r="D1214" s="3" t="str">
        <f t="array" ref="D1214">IF(C1214="","",IFERROR(AVERAGE(_xlfn._xlws.FILTER($B$2:$B$6000,(IFERROR(VALUE(MID($A$2:$A$6000,4,2)),0)=MONTH(C1214))*(IFERROR(VALUE(RIGHT($A$2:$A$6000,4)),0)=YEAR(C1214)))),""))</f>
        <v/>
      </c>
      <c r="E1214" s="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5" spans="1:5" x14ac:dyDescent="0.25">
      <c r="A1215" s="65" t="s">
        <v>1225</v>
      </c>
      <c r="B1215" s="8">
        <v>86.420515737599999</v>
      </c>
      <c r="C1215" s="13"/>
      <c r="D1215" s="3" t="str">
        <f t="array" ref="D1215">IF(C1215="","",IFERROR(AVERAGE(_xlfn._xlws.FILTER($B$2:$B$6000,(IFERROR(VALUE(MID($A$2:$A$6000,4,2)),0)=MONTH(C1215))*(IFERROR(VALUE(RIGHT($A$2:$A$6000,4)),0)=YEAR(C1215)))),""))</f>
        <v/>
      </c>
      <c r="E1215" s="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6" spans="1:5" x14ac:dyDescent="0.25">
      <c r="A1216" s="65" t="s">
        <v>1226</v>
      </c>
      <c r="B1216" s="8">
        <v>86.267070219600001</v>
      </c>
      <c r="C1216" s="13"/>
      <c r="D1216" s="3" t="str">
        <f t="array" ref="D1216">IF(C1216="","",IFERROR(AVERAGE(_xlfn._xlws.FILTER($B$2:$B$6000,(IFERROR(VALUE(MID($A$2:$A$6000,4,2)),0)=MONTH(C1216))*(IFERROR(VALUE(RIGHT($A$2:$A$6000,4)),0)=YEAR(C1216)))),""))</f>
        <v/>
      </c>
      <c r="E1216" s="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7" spans="1:5" x14ac:dyDescent="0.25">
      <c r="A1217" s="65" t="s">
        <v>1227</v>
      </c>
      <c r="B1217" s="8">
        <v>87.126365120399996</v>
      </c>
      <c r="C1217" s="13"/>
      <c r="D1217" s="3" t="str">
        <f t="array" ref="D1217">IF(C1217="","",IFERROR(AVERAGE(_xlfn._xlws.FILTER($B$2:$B$6000,(IFERROR(VALUE(MID($A$2:$A$6000,4,2)),0)=MONTH(C1217))*(IFERROR(VALUE(RIGHT($A$2:$A$6000,4)),0)=YEAR(C1217)))),""))</f>
        <v/>
      </c>
      <c r="E1217" s="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8" spans="1:5" x14ac:dyDescent="0.25">
      <c r="A1218" s="65" t="s">
        <v>1228</v>
      </c>
      <c r="B1218" s="8">
        <v>86.819474084399999</v>
      </c>
      <c r="C1218" s="13"/>
      <c r="D1218" s="3" t="str">
        <f t="array" ref="D1218">IF(C1218="","",IFERROR(AVERAGE(_xlfn._xlws.FILTER($B$2:$B$6000,(IFERROR(VALUE(MID($A$2:$A$6000,4,2)),0)=MONTH(C1218))*(IFERROR(VALUE(RIGHT($A$2:$A$6000,4)),0)=YEAR(C1218)))),""))</f>
        <v/>
      </c>
      <c r="E1218" s="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9" spans="1:5" x14ac:dyDescent="0.25">
      <c r="A1219" s="65" t="s">
        <v>1229</v>
      </c>
      <c r="B1219" s="8">
        <v>86.512583048400003</v>
      </c>
      <c r="C1219" s="13"/>
      <c r="D1219" s="3" t="str">
        <f t="array" ref="D1219">IF(C1219="","",IFERROR(AVERAGE(_xlfn._xlws.FILTER($B$2:$B$6000,(IFERROR(VALUE(MID($A$2:$A$6000,4,2)),0)=MONTH(C1219))*(IFERROR(VALUE(RIGHT($A$2:$A$6000,4)),0)=YEAR(C1219)))),""))</f>
        <v/>
      </c>
      <c r="E1219" s="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0" spans="1:5" x14ac:dyDescent="0.25">
      <c r="A1220" s="65" t="s">
        <v>1230</v>
      </c>
      <c r="B1220" s="8">
        <v>86.113624701599988</v>
      </c>
      <c r="C1220" s="13"/>
      <c r="D1220" s="3" t="str">
        <f t="array" ref="D1220">IF(C1220="","",IFERROR(AVERAGE(_xlfn._xlws.FILTER($B$2:$B$6000,(IFERROR(VALUE(MID($A$2:$A$6000,4,2)),0)=MONTH(C1220))*(IFERROR(VALUE(RIGHT($A$2:$A$6000,4)),0)=YEAR(C1220)))),""))</f>
        <v/>
      </c>
      <c r="E1220" s="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1" spans="1:5" x14ac:dyDescent="0.25">
      <c r="A1221" s="65" t="s">
        <v>1231</v>
      </c>
      <c r="B1221" s="8">
        <v>86.573961255599997</v>
      </c>
      <c r="C1221" s="13"/>
      <c r="D1221" s="3" t="str">
        <f t="array" ref="D1221">IF(C1221="","",IFERROR(AVERAGE(_xlfn._xlws.FILTER($B$2:$B$6000,(IFERROR(VALUE(MID($A$2:$A$6000,4,2)),0)=MONTH(C1221))*(IFERROR(VALUE(RIGHT($A$2:$A$6000,4)),0)=YEAR(C1221)))),""))</f>
        <v/>
      </c>
      <c r="E1221" s="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2" spans="1:5" x14ac:dyDescent="0.25">
      <c r="A1222" s="65" t="s">
        <v>1232</v>
      </c>
      <c r="B1222" s="8">
        <v>86.788784980800003</v>
      </c>
      <c r="C1222" s="13"/>
      <c r="D1222" s="3" t="str">
        <f t="array" ref="D1222">IF(C1222="","",IFERROR(AVERAGE(_xlfn._xlws.FILTER($B$2:$B$6000,(IFERROR(VALUE(MID($A$2:$A$6000,4,2)),0)=MONTH(C1222))*(IFERROR(VALUE(RIGHT($A$2:$A$6000,4)),0)=YEAR(C1222)))),""))</f>
        <v/>
      </c>
      <c r="E1222" s="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3" spans="1:5" x14ac:dyDescent="0.25">
      <c r="A1223" s="65" t="s">
        <v>1233</v>
      </c>
      <c r="B1223" s="8">
        <v>86.880852291599993</v>
      </c>
      <c r="C1223" s="13"/>
      <c r="D1223" s="3" t="str">
        <f t="array" ref="D1223">IF(C1223="","",IFERROR(AVERAGE(_xlfn._xlws.FILTER($B$2:$B$6000,(IFERROR(VALUE(MID($A$2:$A$6000,4,2)),0)=MONTH(C1223))*(IFERROR(VALUE(RIGHT($A$2:$A$6000,4)),0)=YEAR(C1223)))),""))</f>
        <v/>
      </c>
      <c r="E1223" s="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4" spans="1:5" x14ac:dyDescent="0.25">
      <c r="A1224" s="65" t="s">
        <v>1234</v>
      </c>
      <c r="B1224" s="8">
        <v>86.819474084399999</v>
      </c>
      <c r="C1224" s="13"/>
      <c r="D1224" s="3" t="str">
        <f t="array" ref="D1224">IF(C1224="","",IFERROR(AVERAGE(_xlfn._xlws.FILTER($B$2:$B$6000,(IFERROR(VALUE(MID($A$2:$A$6000,4,2)),0)=MONTH(C1224))*(IFERROR(VALUE(RIGHT($A$2:$A$6000,4)),0)=YEAR(C1224)))),""))</f>
        <v/>
      </c>
      <c r="E1224" s="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5" spans="1:5" x14ac:dyDescent="0.25">
      <c r="A1225" s="65" t="s">
        <v>1235</v>
      </c>
      <c r="B1225" s="8">
        <v>87.095676016799999</v>
      </c>
      <c r="C1225" s="13"/>
      <c r="D1225" s="3" t="str">
        <f t="array" ref="D1225">IF(C1225="","",IFERROR(AVERAGE(_xlfn._xlws.FILTER($B$2:$B$6000,(IFERROR(VALUE(MID($A$2:$A$6000,4,2)),0)=MONTH(C1225))*(IFERROR(VALUE(RIGHT($A$2:$A$6000,4)),0)=YEAR(C1225)))),""))</f>
        <v/>
      </c>
      <c r="E1225" s="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6" spans="1:5" x14ac:dyDescent="0.25">
      <c r="A1226" s="65" t="s">
        <v>1236</v>
      </c>
      <c r="B1226" s="8">
        <v>86.727406773599995</v>
      </c>
      <c r="C1226" s="13"/>
      <c r="D1226" s="3" t="str">
        <f t="array" ref="D1226">IF(C1226="","",IFERROR(AVERAGE(_xlfn._xlws.FILTER($B$2:$B$6000,(IFERROR(VALUE(MID($A$2:$A$6000,4,2)),0)=MONTH(C1226))*(IFERROR(VALUE(RIGHT($A$2:$A$6000,4)),0)=YEAR(C1226)))),""))</f>
        <v/>
      </c>
      <c r="E1226" s="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7" spans="1:5" x14ac:dyDescent="0.25">
      <c r="A1227" s="65" t="s">
        <v>1237</v>
      </c>
      <c r="B1227" s="8">
        <v>86.481893944799992</v>
      </c>
      <c r="C1227" s="13"/>
      <c r="D1227" s="3" t="str">
        <f t="array" ref="D1227">IF(C1227="","",IFERROR(AVERAGE(_xlfn._xlws.FILTER($B$2:$B$6000,(IFERROR(VALUE(MID($A$2:$A$6000,4,2)),0)=MONTH(C1227))*(IFERROR(VALUE(RIGHT($A$2:$A$6000,4)),0)=YEAR(C1227)))),""))</f>
        <v/>
      </c>
      <c r="E1227" s="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8" spans="1:5" x14ac:dyDescent="0.25">
      <c r="A1228" s="65" t="s">
        <v>1238</v>
      </c>
      <c r="B1228" s="8">
        <v>85.8681118728</v>
      </c>
      <c r="C1228" s="13"/>
      <c r="D1228" s="3" t="str">
        <f t="array" ref="D1228">IF(C1228="","",IFERROR(AVERAGE(_xlfn._xlws.FILTER($B$2:$B$6000,(IFERROR(VALUE(MID($A$2:$A$6000,4,2)),0)=MONTH(C1228))*(IFERROR(VALUE(RIGHT($A$2:$A$6000,4)),0)=YEAR(C1228)))),""))</f>
        <v/>
      </c>
      <c r="E1228" s="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9" spans="1:5" x14ac:dyDescent="0.25">
      <c r="A1229" s="65" t="s">
        <v>1239</v>
      </c>
      <c r="B1229" s="8">
        <v>85.591909940400001</v>
      </c>
      <c r="C1229" s="13"/>
      <c r="D1229" s="3" t="str">
        <f t="array" ref="D1229">IF(C1229="","",IFERROR(AVERAGE(_xlfn._xlws.FILTER($B$2:$B$6000,(IFERROR(VALUE(MID($A$2:$A$6000,4,2)),0)=MONTH(C1229))*(IFERROR(VALUE(RIGHT($A$2:$A$6000,4)),0)=YEAR(C1229)))),""))</f>
        <v/>
      </c>
      <c r="E1229" s="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0" spans="1:5" x14ac:dyDescent="0.25">
      <c r="A1230" s="65" t="s">
        <v>1240</v>
      </c>
      <c r="B1230" s="8">
        <v>85.837422769199989</v>
      </c>
      <c r="C1230" s="13"/>
      <c r="D1230" s="3" t="str">
        <f t="array" ref="D1230">IF(C1230="","",IFERROR(AVERAGE(_xlfn._xlws.FILTER($B$2:$B$6000,(IFERROR(VALUE(MID($A$2:$A$6000,4,2)),0)=MONTH(C1230))*(IFERROR(VALUE(RIGHT($A$2:$A$6000,4)),0)=YEAR(C1230)))),""))</f>
        <v/>
      </c>
      <c r="E1230" s="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1" spans="1:5" x14ac:dyDescent="0.25">
      <c r="A1231" s="65" t="s">
        <v>1241</v>
      </c>
      <c r="B1231" s="8">
        <v>85.469153525999999</v>
      </c>
      <c r="C1231" s="13"/>
      <c r="D1231" s="3" t="str">
        <f t="array" ref="D1231">IF(C1231="","",IFERROR(AVERAGE(_xlfn._xlws.FILTER($B$2:$B$6000,(IFERROR(VALUE(MID($A$2:$A$6000,4,2)),0)=MONTH(C1231))*(IFERROR(VALUE(RIGHT($A$2:$A$6000,4)),0)=YEAR(C1231)))),""))</f>
        <v/>
      </c>
      <c r="E1231" s="3">
        <f t="array" ref="E1231">IFERROR(_xlfn.LET(_xlpm.yr,IF(ISNUMBER(C1231),YEAR(C1231),VALUE(RIGHT(A1231,4))),_xlpm.mn,IF(ISNUMBER(C1231),MONTH(C1231),VALUE(MID(A1231,4,2)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2" spans="1:5" x14ac:dyDescent="0.25">
      <c r="A1232" s="65" t="s">
        <v>1242</v>
      </c>
      <c r="B1232" s="8">
        <v>85.131573386399992</v>
      </c>
      <c r="C1232" s="13"/>
      <c r="D1232" s="3" t="str">
        <f t="array" ref="D1232">IF(C1232="","",IFERROR(AVERAGE(_xlfn._xlws.FILTER($B$2:$B$6000,(IFERROR(VALUE(MID($A$2:$A$6000,4,2)),0)=MONTH(C1232))*(IFERROR(VALUE(RIGHT($A$2:$A$6000,4)),0)=YEAR(C1232)))),""))</f>
        <v/>
      </c>
      <c r="E1232" s="3">
        <f t="array" ref="E1232">IFERROR(_xlfn.LET(_xlpm.yr,IF(ISNUMBER(C1232),YEAR(C1232),VALUE(RIGHT(A1232,4))),_xlpm.mn,IF(ISNUMBER(C1232),MONTH(C1232),VALUE(MID(A1232,4,2)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3" spans="1:5" x14ac:dyDescent="0.25">
      <c r="A1233" s="65" t="s">
        <v>1243</v>
      </c>
      <c r="B1233" s="8">
        <v>84.947438764799998</v>
      </c>
      <c r="C1233" s="13"/>
      <c r="D1233" s="3" t="str">
        <f t="array" ref="D1233">IF(C1233="","",IFERROR(AVERAGE(_xlfn._xlws.FILTER($B$2:$B$6000,(IFERROR(VALUE(MID($A$2:$A$6000,4,2)),0)=MONTH(C1233))*(IFERROR(VALUE(RIGHT($A$2:$A$6000,4)),0)=YEAR(C1233)))),""))</f>
        <v/>
      </c>
      <c r="E1233" s="3">
        <f t="array" ref="E1233">IFERROR(_xlfn.LET(_xlpm.yr,IF(ISNUMBER(C1233),YEAR(C1233),VALUE(RIGHT(A1233,4))),_xlpm.mn,IF(ISNUMBER(C1233),MONTH(C1233),VALUE(MID(A1233,4,2)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4" spans="1:5" x14ac:dyDescent="0.25">
      <c r="A1234" s="65" t="s">
        <v>1244</v>
      </c>
      <c r="B1234" s="8">
        <v>83.027601387100006</v>
      </c>
      <c r="C1234" s="13"/>
      <c r="D1234" s="3" t="str">
        <f t="array" ref="D1234">IF(C1234="","",IFERROR(AVERAGE(_xlfn._xlws.FILTER($B$2:$B$6000,(IFERROR(VALUE(MID($A$2:$A$6000,4,2)),0)=MONTH(C1234))*(IFERROR(VALUE(RIGHT($A$2:$A$6000,4)),0)=YEAR(C1234)))),""))</f>
        <v/>
      </c>
      <c r="E1234" s="3">
        <f t="array" ref="E1234">IFERROR(_xlfn.LET(_xlpm.yr,IF(ISNUMBER(C1234),YEAR(C1234),VALUE(RIGHT(A1234,4))),_xlpm.mn,IF(ISNUMBER(C1234),MONTH(C1234),VALUE(MID(A1234,4,2)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5" spans="1:5" x14ac:dyDescent="0.25">
      <c r="A1235" s="65" t="s">
        <v>1245</v>
      </c>
      <c r="B1235" s="8">
        <v>83.178615576599995</v>
      </c>
      <c r="C1235" s="13"/>
      <c r="D1235" s="3" t="str">
        <f t="array" ref="D1235">IF(C1235="","",IFERROR(AVERAGE(_xlfn._xlws.FILTER($B$2:$B$6000,(IFERROR(VALUE(MID($A$2:$A$6000,4,2)),0)=MONTH(C1235))*(IFERROR(VALUE(RIGHT($A$2:$A$6000,4)),0)=YEAR(C1235)))),""))</f>
        <v/>
      </c>
      <c r="E1235" s="3">
        <f t="array" ref="E1235">IFERROR(_xlfn.LET(_xlpm.yr,IF(ISNUMBER(C1235),YEAR(C1235),VALUE(RIGHT(A1235,4))),_xlpm.mn,IF(ISNUMBER(C1235),MONTH(C1235),VALUE(MID(A1235,4,2)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6" spans="1:5" x14ac:dyDescent="0.25">
      <c r="A1236" s="65" t="s">
        <v>1246</v>
      </c>
      <c r="B1236" s="8">
        <v>82.755775846000006</v>
      </c>
      <c r="C1236" s="13"/>
      <c r="D1236" s="3" t="str">
        <f t="array" ref="D1236">IF(C1236="","",IFERROR(AVERAGE(_xlfn._xlws.FILTER($B$2:$B$6000,(IFERROR(VALUE(MID($A$2:$A$6000,4,2)),0)=MONTH(C1236))*(IFERROR(VALUE(RIGHT($A$2:$A$6000,4)),0)=YEAR(C1236)))),""))</f>
        <v/>
      </c>
      <c r="E1236" s="3">
        <f t="array" ref="E1236">IFERROR(_xlfn.LET(_xlpm.yr,IF(ISNUMBER(C1236),YEAR(C1236),VALUE(RIGHT(A1236,4))),_xlpm.mn,IF(ISNUMBER(C1236),MONTH(C1236),VALUE(MID(A1236,4,2)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7" spans="1:5" x14ac:dyDescent="0.25">
      <c r="A1237" s="65" t="s">
        <v>1247</v>
      </c>
      <c r="B1237" s="8">
        <v>82.483950304900006</v>
      </c>
      <c r="C1237" s="13"/>
      <c r="D1237" s="3" t="str">
        <f t="array" ref="D1237">IF(C1237="","",IFERROR(AVERAGE(_xlfn._xlws.FILTER($B$2:$B$6000,(IFERROR(VALUE(MID($A$2:$A$6000,4,2)),0)=MONTH(C1237))*(IFERROR(VALUE(RIGHT($A$2:$A$6000,4)),0)=YEAR(C1237)))),""))</f>
        <v/>
      </c>
      <c r="E1237" s="3">
        <f t="array" ref="E1237">IFERROR(_xlfn.LET(_xlpm.yr,IF(ISNUMBER(C1237),YEAR(C1237),VALUE(RIGHT(A1237,4))),_xlpm.mn,IF(ISNUMBER(C1237),MONTH(C1237),VALUE(MID(A1237,4,2)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8" spans="1:5" x14ac:dyDescent="0.25">
      <c r="A1238" s="65" t="s">
        <v>1248</v>
      </c>
      <c r="B1238" s="8">
        <v>81.910096384800013</v>
      </c>
      <c r="C1238" s="13"/>
      <c r="D1238" s="3" t="str">
        <f t="array" ref="D1238">IF(C1238="","",IFERROR(AVERAGE(_xlfn._xlws.FILTER($B$2:$B$6000,(IFERROR(VALUE(MID($A$2:$A$6000,4,2)),0)=MONTH(C1238))*(IFERROR(VALUE(RIGHT($A$2:$A$6000,4)),0)=YEAR(C1238)))),""))</f>
        <v/>
      </c>
      <c r="E1238" s="3">
        <f t="array" ref="E1238">IFERROR(_xlfn.LET(_xlpm.yr,IF(ISNUMBER(C1238),YEAR(C1238),VALUE(RIGHT(A1238,4))),_xlpm.mn,IF(ISNUMBER(C1238),MONTH(C1238),VALUE(MID(A1238,4,2)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9" spans="1:5" x14ac:dyDescent="0.25">
      <c r="A1239" s="65" t="s">
        <v>1249</v>
      </c>
      <c r="B1239" s="8">
        <v>81.185228275200004</v>
      </c>
      <c r="C1239" s="13"/>
      <c r="D1239" s="3" t="str">
        <f t="array" ref="D1239">IF(C1239="","",IFERROR(AVERAGE(_xlfn._xlws.FILTER($B$2:$B$6000,(IFERROR(VALUE(MID($A$2:$A$6000,4,2)),0)=MONTH(C1239))*(IFERROR(VALUE(RIGHT($A$2:$A$6000,4)),0)=YEAR(C1239)))),""))</f>
        <v/>
      </c>
      <c r="E1239" s="3">
        <f t="array" ref="E1239">IFERROR(_xlfn.LET(_xlpm.yr,IF(ISNUMBER(C1239),YEAR(C1239),VALUE(RIGHT(A1239,4))),_xlpm.mn,IF(ISNUMBER(C1239),MONTH(C1239),VALUE(MID(A1239,4,2)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0" spans="1:5" x14ac:dyDescent="0.25">
      <c r="A1240" s="65" t="s">
        <v>1250</v>
      </c>
      <c r="B1240" s="8">
        <v>80.792591382500007</v>
      </c>
      <c r="C1240" s="13"/>
      <c r="D1240" s="3" t="str">
        <f t="array" ref="D1240">IF(C1240="","",IFERROR(AVERAGE(_xlfn._xlws.FILTER($B$2:$B$6000,(IFERROR(VALUE(MID($A$2:$A$6000,4,2)),0)=MONTH(C1240))*(IFERROR(VALUE(RIGHT($A$2:$A$6000,4)),0)=YEAR(C1240)))),""))</f>
        <v/>
      </c>
      <c r="E1240" s="3">
        <f t="array" ref="E1240">IFERROR(_xlfn.LET(_xlpm.yr,IF(ISNUMBER(C1240),YEAR(C1240),VALUE(RIGHT(A1240,4))),_xlpm.mn,IF(ISNUMBER(C1240),MONTH(C1240),VALUE(MID(A1240,4,2)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1" spans="1:5" x14ac:dyDescent="0.25">
      <c r="A1241" s="65" t="s">
        <v>1251</v>
      </c>
      <c r="B1241" s="8">
        <v>80.792591382500007</v>
      </c>
      <c r="C1241" s="13"/>
      <c r="D1241" s="3" t="str">
        <f t="array" ref="D1241">IF(C1241="","",IFERROR(AVERAGE(_xlfn._xlws.FILTER($B$2:$B$6000,(IFERROR(VALUE(MID($A$2:$A$6000,4,2)),0)=MONTH(C1241))*(IFERROR(VALUE(RIGHT($A$2:$A$6000,4)),0)=YEAR(C1241)))),""))</f>
        <v/>
      </c>
      <c r="E1241" s="3">
        <f t="array" ref="E1241">IFERROR(_xlfn.LET(_xlpm.yr,IF(ISNUMBER(C1241),YEAR(C1241),VALUE(RIGHT(A1241,4))),_xlpm.mn,IF(ISNUMBER(C1241),MONTH(C1241),VALUE(MID(A1241,4,2)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2" spans="1:5" x14ac:dyDescent="0.25">
      <c r="A1242" s="65" t="s">
        <v>1252</v>
      </c>
      <c r="B1242" s="8">
        <v>80.732185706700008</v>
      </c>
      <c r="C1242" s="13"/>
      <c r="D1242" s="3" t="str">
        <f t="array" ref="D1242">IF(C1242="","",IFERROR(AVERAGE(_xlfn._xlws.FILTER($B$2:$B$6000,(IFERROR(VALUE(MID($A$2:$A$6000,4,2)),0)=MONTH(C1242))*(IFERROR(VALUE(RIGHT($A$2:$A$6000,4)),0)=YEAR(C1242)))),""))</f>
        <v/>
      </c>
      <c r="E1242" s="3">
        <f t="array" ref="E1242">IFERROR(_xlfn.LET(_xlpm.yr,IF(ISNUMBER(C1242),YEAR(C1242),VALUE(RIGHT(A1242,4))),_xlpm.mn,IF(ISNUMBER(C1242),MONTH(C1242),VALUE(MID(A1242,4,2)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3" spans="1:5" x14ac:dyDescent="0.25">
      <c r="A1243" s="65" t="s">
        <v>1253</v>
      </c>
      <c r="B1243" s="8">
        <v>80.067723272900011</v>
      </c>
      <c r="C1243" s="13"/>
      <c r="D1243" s="3" t="str">
        <f t="array" ref="D1243">IF(C1243="","",IFERROR(AVERAGE(_xlfn._xlws.FILTER($B$2:$B$6000,(IFERROR(VALUE(MID($A$2:$A$6000,4,2)),0)=MONTH(C1243))*(IFERROR(VALUE(RIGHT($A$2:$A$6000,4)),0)=YEAR(C1243)))),""))</f>
        <v/>
      </c>
      <c r="E1243" s="3">
        <f t="array" ref="E1243">IFERROR(_xlfn.LET(_xlpm.yr,IF(ISNUMBER(C1243),YEAR(C1243),VALUE(RIGHT(A1243,4))),_xlpm.mn,IF(ISNUMBER(C1243),MONTH(C1243),VALUE(MID(A1243,4,2)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4" spans="1:5" x14ac:dyDescent="0.25">
      <c r="A1244" s="65" t="s">
        <v>1254</v>
      </c>
      <c r="B1244" s="8">
        <v>80.037520435000005</v>
      </c>
      <c r="C1244" s="13"/>
      <c r="D1244" s="3" t="str">
        <f t="array" ref="D1244">IF(C1244="","",IFERROR(AVERAGE(_xlfn._xlws.FILTER($B$2:$B$6000,(IFERROR(VALUE(MID($A$2:$A$6000,4,2)),0)=MONTH(C1244))*(IFERROR(VALUE(RIGHT($A$2:$A$6000,4)),0)=YEAR(C1244)))),""))</f>
        <v/>
      </c>
      <c r="E1244" s="3">
        <f t="array" ref="E1244">IFERROR(_xlfn.LET(_xlpm.yr,IF(ISNUMBER(C1244),YEAR(C1244),VALUE(RIGHT(A1244,4))),_xlpm.mn,IF(ISNUMBER(C1244),MONTH(C1244),VALUE(MID(A1244,4,2)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5" spans="1:5" x14ac:dyDescent="0.25">
      <c r="A1245" s="65" t="s">
        <v>1255</v>
      </c>
      <c r="B1245" s="8">
        <v>80.279143138199998</v>
      </c>
      <c r="C1245" s="13"/>
      <c r="D1245" s="3" t="str">
        <f t="array" ref="D1245">IF(C1245="","",IFERROR(AVERAGE(_xlfn._xlws.FILTER($B$2:$B$6000,(IFERROR(VALUE(MID($A$2:$A$6000,4,2)),0)=MONTH(C1245))*(IFERROR(VALUE(RIGHT($A$2:$A$6000,4)),0)=YEAR(C1245)))),""))</f>
        <v/>
      </c>
      <c r="E1245" s="3">
        <f t="array" ref="E1245">IFERROR(_xlfn.LET(_xlpm.yr,IF(ISNUMBER(C1245),YEAR(C1245),VALUE(RIGHT(A1245,4))),_xlpm.mn,IF(ISNUMBER(C1245),MONTH(C1245),VALUE(MID(A1245,4,2)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6" spans="1:5" x14ac:dyDescent="0.25">
      <c r="A1246" s="65" t="s">
        <v>1256</v>
      </c>
      <c r="B1246" s="8">
        <v>80.248940300300006</v>
      </c>
      <c r="C1246" s="13"/>
      <c r="D1246" s="3" t="str">
        <f t="array" ref="D1246">IF(C1246="","",IFERROR(AVERAGE(_xlfn._xlws.FILTER($B$2:$B$6000,(IFERROR(VALUE(MID($A$2:$A$6000,4,2)),0)=MONTH(C1246))*(IFERROR(VALUE(RIGHT($A$2:$A$6000,4)),0)=YEAR(C1246)))),""))</f>
        <v/>
      </c>
      <c r="E1246" s="3">
        <f t="array" ref="E1246">IFERROR(_xlfn.LET(_xlpm.yr,IF(ISNUMBER(C1246),YEAR(C1246),VALUE(RIGHT(A1246,4))),_xlpm.mn,IF(ISNUMBER(C1246),MONTH(C1246),VALUE(MID(A1246,4,2)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7" spans="1:5" x14ac:dyDescent="0.25">
      <c r="A1247" s="65" t="s">
        <v>1257</v>
      </c>
      <c r="B1247" s="8">
        <v>80.037520435000005</v>
      </c>
      <c r="C1247" s="13"/>
      <c r="D1247" s="3" t="str">
        <f t="array" ref="D1247">IF(C1247="","",IFERROR(AVERAGE(_xlfn._xlws.FILTER($B$2:$B$6000,(IFERROR(VALUE(MID($A$2:$A$6000,4,2)),0)=MONTH(C1247))*(IFERROR(VALUE(RIGHT($A$2:$A$6000,4)),0)=YEAR(C1247)))),""))</f>
        <v/>
      </c>
      <c r="E1247" s="3">
        <f t="array" ref="E1247">IFERROR(_xlfn.LET(_xlpm.yr,IF(ISNUMBER(C1247),YEAR(C1247),VALUE(RIGHT(A1247,4))),_xlpm.mn,IF(ISNUMBER(C1247),MONTH(C1247),VALUE(MID(A1247,4,2)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8" spans="1:5" x14ac:dyDescent="0.25">
      <c r="A1248" s="65" t="s">
        <v>1258</v>
      </c>
      <c r="B1248" s="8">
        <v>79.856303407600009</v>
      </c>
      <c r="C1248" s="13"/>
      <c r="D1248" s="3" t="str">
        <f t="array" ref="D1248">IF(C1248="","",IFERROR(AVERAGE(_xlfn._xlws.FILTER($B$2:$B$6000,(IFERROR(VALUE(MID($A$2:$A$6000,4,2)),0)=MONTH(C1248))*(IFERROR(VALUE(RIGHT($A$2:$A$6000,4)),0)=YEAR(C1248)))),""))</f>
        <v/>
      </c>
      <c r="E1248" s="3">
        <f t="array" ref="E1248">IFERROR(_xlfn.LET(_xlpm.yr,IF(ISNUMBER(C1248),YEAR(C1248),VALUE(RIGHT(A1248,4))),_xlpm.mn,IF(ISNUMBER(C1248),MONTH(C1248),VALUE(MID(A1248,4,2)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9" spans="1:5" x14ac:dyDescent="0.25">
      <c r="A1249" s="65" t="s">
        <v>1259</v>
      </c>
      <c r="B1249" s="8">
        <v>79.916709083400008</v>
      </c>
      <c r="C1249" s="13"/>
      <c r="D1249" s="3" t="str">
        <f t="array" ref="D1249">IF(C1249="","",IFERROR(AVERAGE(_xlfn._xlws.FILTER($B$2:$B$6000,(IFERROR(VALUE(MID($A$2:$A$6000,4,2)),0)=MONTH(C1249))*(IFERROR(VALUE(RIGHT($A$2:$A$6000,4)),0)=YEAR(C1249)))),""))</f>
        <v/>
      </c>
      <c r="E1249" s="3">
        <f t="array" ref="E1249">IFERROR(_xlfn.LET(_xlpm.yr,IF(ISNUMBER(C1249),YEAR(C1249),VALUE(RIGHT(A1249,4))),_xlpm.mn,IF(ISNUMBER(C1249),MONTH(C1249),VALUE(MID(A1249,4,2)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0" spans="1:5" x14ac:dyDescent="0.25">
      <c r="A1250" s="65" t="s">
        <v>1260</v>
      </c>
      <c r="B1250" s="8">
        <v>78.980421108499996</v>
      </c>
      <c r="C1250" s="13"/>
      <c r="D1250" s="3" t="str">
        <f t="array" ref="D1250">IF(C1250="","",IFERROR(AVERAGE(_xlfn._xlws.FILTER($B$2:$B$6000,(IFERROR(VALUE(MID($A$2:$A$6000,4,2)),0)=MONTH(C1250))*(IFERROR(VALUE(RIGHT($A$2:$A$6000,4)),0)=YEAR(C1250)))),""))</f>
        <v/>
      </c>
      <c r="E1250" s="3">
        <f t="array" ref="E1250">IFERROR(_xlfn.LET(_xlpm.yr,IF(ISNUMBER(C1250),YEAR(C1250),VALUE(RIGHT(A1250,4))),_xlpm.mn,IF(ISNUMBER(C1250),MONTH(C1250),VALUE(MID(A1250,4,2)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1" spans="1:5" x14ac:dyDescent="0.25">
      <c r="A1251" s="65" t="s">
        <v>1261</v>
      </c>
      <c r="B1251" s="8">
        <v>78.950218270600004</v>
      </c>
      <c r="C1251" s="13"/>
      <c r="D1251" s="3" t="str">
        <f t="array" ref="D1251">IF(C1251="","",IFERROR(AVERAGE(_xlfn._xlws.FILTER($B$2:$B$6000,(IFERROR(VALUE(MID($A$2:$A$6000,4,2)),0)=MONTH(C1251))*(IFERROR(VALUE(RIGHT($A$2:$A$6000,4)),0)=YEAR(C1251)))),""))</f>
        <v/>
      </c>
      <c r="E1251" s="3">
        <f t="array" ref="E1251">IFERROR(_xlfn.LET(_xlpm.yr,IF(ISNUMBER(C1251),YEAR(C1251),VALUE(RIGHT(A1251,4))),_xlpm.mn,IF(ISNUMBER(C1251),MONTH(C1251),VALUE(MID(A1251,4,2)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2" spans="1:5" x14ac:dyDescent="0.25">
      <c r="A1252" s="65" t="s">
        <v>1262</v>
      </c>
      <c r="B1252" s="8">
        <v>79.312652325400009</v>
      </c>
      <c r="C1252" s="13"/>
      <c r="D1252" s="3" t="str">
        <f t="array" ref="D1252">IF(C1252="","",IFERROR(AVERAGE(_xlfn._xlws.FILTER($B$2:$B$6000,(IFERROR(VALUE(MID($A$2:$A$6000,4,2)),0)=MONTH(C1252))*(IFERROR(VALUE(RIGHT($A$2:$A$6000,4)),0)=YEAR(C1252)))),""))</f>
        <v/>
      </c>
      <c r="E1252" s="3">
        <f t="array" ref="E1252">IFERROR(_xlfn.LET(_xlpm.yr,IF(ISNUMBER(C1252),YEAR(C1252),VALUE(RIGHT(A1252,4))),_xlpm.mn,IF(ISNUMBER(C1252),MONTH(C1252),VALUE(MID(A1252,4,2)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3" spans="1:5" x14ac:dyDescent="0.25">
      <c r="A1253" s="65" t="s">
        <v>1263</v>
      </c>
      <c r="B1253" s="8">
        <v>78.950218270600004</v>
      </c>
      <c r="C1253" s="13"/>
      <c r="D1253" s="3" t="str">
        <f t="array" ref="D1253">IF(C1253="","",IFERROR(AVERAGE(_xlfn._xlws.FILTER($B$2:$B$6000,(IFERROR(VALUE(MID($A$2:$A$6000,4,2)),0)=MONTH(C1253))*(IFERROR(VALUE(RIGHT($A$2:$A$6000,4)),0)=YEAR(C1253)))),""))</f>
        <v/>
      </c>
      <c r="E1253" s="3">
        <f t="array" ref="E1253">IFERROR(_xlfn.LET(_xlpm.yr,IF(ISNUMBER(C1253),YEAR(C1253),VALUE(RIGHT(A1253,4))),_xlpm.mn,IF(ISNUMBER(C1253),MONTH(C1253),VALUE(MID(A1253,4,2)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4" spans="1:5" x14ac:dyDescent="0.25">
      <c r="A1254" s="65" t="s">
        <v>1264</v>
      </c>
      <c r="B1254" s="8">
        <v>77.535820546800011</v>
      </c>
      <c r="C1254" s="13"/>
      <c r="D1254" s="3" t="str">
        <f t="array" ref="D1254">IF(C1254="","",IFERROR(AVERAGE(_xlfn._xlws.FILTER($B$2:$B$6000,(IFERROR(VALUE(MID($A$2:$A$6000,4,2)),0)=MONTH(C1254))*(IFERROR(VALUE(RIGHT($A$2:$A$6000,4)),0)=YEAR(C1254)))),""))</f>
        <v/>
      </c>
      <c r="E1254" s="3">
        <f t="array" ref="E1254">IFERROR(_xlfn.LET(_xlpm.yr,IF(ISNUMBER(C1254),YEAR(C1254),VALUE(RIGHT(A1254,4))),_xlpm.mn,IF(ISNUMBER(C1254),MONTH(C1254),VALUE(MID(A1254,4,2)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5" spans="1:5" x14ac:dyDescent="0.25">
      <c r="A1255" s="65" t="s">
        <v>1265</v>
      </c>
      <c r="B1255" s="8">
        <v>77.743135575000011</v>
      </c>
      <c r="C1255" s="13"/>
      <c r="D1255" s="3" t="str">
        <f t="array" ref="D1255">IF(C1255="","",IFERROR(AVERAGE(_xlfn._xlws.FILTER($B$2:$B$6000,(IFERROR(VALUE(MID($A$2:$A$6000,4,2)),0)=MONTH(C1255))*(IFERROR(VALUE(RIGHT($A$2:$A$6000,4)),0)=YEAR(C1255)))),""))</f>
        <v/>
      </c>
      <c r="E1255" s="3">
        <f t="array" ref="E1255">IFERROR(_xlfn.LET(_xlpm.yr,IF(ISNUMBER(C1255),YEAR(C1255),VALUE(RIGHT(A1255,4))),_xlpm.mn,IF(ISNUMBER(C1255),MONTH(C1255),VALUE(MID(A1255,4,2)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6" spans="1:5" x14ac:dyDescent="0.25">
      <c r="A1256" s="65" t="s">
        <v>1266</v>
      </c>
      <c r="B1256" s="8">
        <v>77.446971249000001</v>
      </c>
      <c r="C1256" s="13"/>
      <c r="D1256" s="3" t="str">
        <f t="array" ref="D1256">IF(C1256="","",IFERROR(AVERAGE(_xlfn._xlws.FILTER($B$2:$B$6000,(IFERROR(VALUE(MID($A$2:$A$6000,4,2)),0)=MONTH(C1256))*(IFERROR(VALUE(RIGHT($A$2:$A$6000,4)),0)=YEAR(C1256)))),""))</f>
        <v/>
      </c>
      <c r="E1256" s="3">
        <f t="array" ref="E1256">IFERROR(_xlfn.LET(_xlpm.yr,IF(ISNUMBER(C1256),YEAR(C1256),VALUE(RIGHT(A1256,4))),_xlpm.mn,IF(ISNUMBER(C1256),MONTH(C1256),VALUE(MID(A1256,4,2)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7" spans="1:5" x14ac:dyDescent="0.25">
      <c r="A1257" s="65" t="s">
        <v>1267</v>
      </c>
      <c r="B1257" s="8">
        <v>77.683902709800009</v>
      </c>
      <c r="C1257" s="13"/>
      <c r="D1257" s="3" t="str">
        <f t="array" ref="D1257">IF(C1257="","",IFERROR(AVERAGE(_xlfn._xlws.FILTER($B$2:$B$6000,(IFERROR(VALUE(MID($A$2:$A$6000,4,2)),0)=MONTH(C1257))*(IFERROR(VALUE(RIGHT($A$2:$A$6000,4)),0)=YEAR(C1257)))),""))</f>
        <v/>
      </c>
      <c r="E1257" s="3">
        <f t="array" ref="E1257">IFERROR(_xlfn.LET(_xlpm.yr,IF(ISNUMBER(C1257),YEAR(C1257),VALUE(RIGHT(A1257,4))),_xlpm.mn,IF(ISNUMBER(C1257),MONTH(C1257),VALUE(MID(A1257,4,2)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8" spans="1:5" x14ac:dyDescent="0.25">
      <c r="A1258" s="65" t="s">
        <v>1268</v>
      </c>
      <c r="B1258" s="8">
        <v>77.210039788200007</v>
      </c>
      <c r="C1258" s="13"/>
      <c r="D1258" s="3" t="str">
        <f t="array" ref="D1258">IF(C1258="","",IFERROR(AVERAGE(_xlfn._xlws.FILTER($B$2:$B$6000,(IFERROR(VALUE(MID($A$2:$A$6000,4,2)),0)=MONTH(C1258))*(IFERROR(VALUE(RIGHT($A$2:$A$6000,4)),0)=YEAR(C1258)))),""))</f>
        <v/>
      </c>
      <c r="E1258" s="3">
        <f t="array" ref="E1258">IFERROR(_xlfn.LET(_xlpm.yr,IF(ISNUMBER(C1258),YEAR(C1258),VALUE(RIGHT(A1258,4))),_xlpm.mn,IF(ISNUMBER(C1258),MONTH(C1258),VALUE(MID(A1258,4,2)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9" spans="1:5" x14ac:dyDescent="0.25">
      <c r="A1259" s="65" t="s">
        <v>1269</v>
      </c>
      <c r="B1259" s="8">
        <v>77.446971249000001</v>
      </c>
      <c r="C1259" s="13"/>
      <c r="D1259" s="3" t="str">
        <f t="array" ref="D1259">IF(C1259="","",IFERROR(AVERAGE(_xlfn._xlws.FILTER($B$2:$B$6000,(IFERROR(VALUE(MID($A$2:$A$6000,4,2)),0)=MONTH(C1259))*(IFERROR(VALUE(RIGHT($A$2:$A$6000,4)),0)=YEAR(C1259)))),""))</f>
        <v/>
      </c>
      <c r="E1259" s="3">
        <f t="array" ref="E1259">IFERROR(_xlfn.LET(_xlpm.yr,IF(ISNUMBER(C1259),YEAR(C1259),VALUE(RIGHT(A1259,4))),_xlpm.mn,IF(ISNUMBER(C1259),MONTH(C1259),VALUE(MID(A1259,4,2)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0" spans="1:5" x14ac:dyDescent="0.25">
      <c r="A1260" s="65" t="s">
        <v>1270</v>
      </c>
      <c r="B1260" s="8">
        <v>77.387738383799999</v>
      </c>
      <c r="C1260" s="13"/>
      <c r="D1260" s="3" t="str">
        <f t="array" ref="D1260">IF(C1260="","",IFERROR(AVERAGE(_xlfn._xlws.FILTER($B$2:$B$6000,(IFERROR(VALUE(MID($A$2:$A$6000,4,2)),0)=MONTH(C1260))*(IFERROR(VALUE(RIGHT($A$2:$A$6000,4)),0)=YEAR(C1260)))),""))</f>
        <v/>
      </c>
      <c r="E1260" s="3">
        <f t="array" ref="E1260">IFERROR(_xlfn.LET(_xlpm.yr,IF(ISNUMBER(C1260),YEAR(C1260),VALUE(RIGHT(A1260,4))),_xlpm.mn,IF(ISNUMBER(C1260),MONTH(C1260),VALUE(MID(A1260,4,2)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1" spans="1:5" x14ac:dyDescent="0.25">
      <c r="A1261" s="65" t="s">
        <v>1271</v>
      </c>
      <c r="B1261" s="8">
        <v>77.417354816400007</v>
      </c>
      <c r="C1261" s="13"/>
      <c r="D1261" s="3" t="str">
        <f t="array" ref="D1261">IF(C1261="","",IFERROR(AVERAGE(_xlfn._xlws.FILTER($B$2:$B$6000,(IFERROR(VALUE(MID($A$2:$A$6000,4,2)),0)=MONTH(C1261))*(IFERROR(VALUE(RIGHT($A$2:$A$6000,4)),0)=YEAR(C1261)))),""))</f>
        <v/>
      </c>
      <c r="E1261" s="3">
        <f t="array" ref="E1261">IFERROR(_xlfn.LET(_xlpm.yr,IF(ISNUMBER(C1261),YEAR(C1261),VALUE(RIGHT(A1261,4))),_xlpm.mn,IF(ISNUMBER(C1261),MONTH(C1261),VALUE(MID(A1261,4,2)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2" spans="1:5" x14ac:dyDescent="0.25">
      <c r="A1262" s="65" t="s">
        <v>1272</v>
      </c>
      <c r="B1262" s="8">
        <v>77.150806923000005</v>
      </c>
      <c r="C1262" s="13"/>
      <c r="D1262" s="3" t="str">
        <f t="array" ref="D1262">IF(C1262="","",IFERROR(AVERAGE(_xlfn._xlws.FILTER($B$2:$B$6000,(IFERROR(VALUE(MID($A$2:$A$6000,4,2)),0)=MONTH(C1262))*(IFERROR(VALUE(RIGHT($A$2:$A$6000,4)),0)=YEAR(C1262)))),""))</f>
        <v/>
      </c>
      <c r="E1262" s="3">
        <f t="array" ref="E1262">IFERROR(_xlfn.LET(_xlpm.yr,IF(ISNUMBER(C1262),YEAR(C1262),VALUE(RIGHT(A1262,4))),_xlpm.mn,IF(ISNUMBER(C1262),MONTH(C1262),VALUE(MID(A1262,4,2)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3" spans="1:5" x14ac:dyDescent="0.25">
      <c r="A1263" s="65" t="s">
        <v>1273</v>
      </c>
      <c r="B1263" s="8">
        <v>77.269272653400009</v>
      </c>
      <c r="C1263" s="13"/>
      <c r="D1263" s="3" t="str">
        <f t="array" ref="D1263">IF(C1263="","",IFERROR(AVERAGE(_xlfn._xlws.FILTER($B$2:$B$6000,(IFERROR(VALUE(MID($A$2:$A$6000,4,2)),0)=MONTH(C1263))*(IFERROR(VALUE(RIGHT($A$2:$A$6000,4)),0)=YEAR(C1263)))),""))</f>
        <v/>
      </c>
      <c r="E1263" s="3">
        <f t="array" ref="E1263">IFERROR(_xlfn.LET(_xlpm.yr,IF(ISNUMBER(C1263),YEAR(C1263),VALUE(RIGHT(A1263,4))),_xlpm.mn,IF(ISNUMBER(C1263),MONTH(C1263),VALUE(MID(A1263,4,2)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4" spans="1:5" x14ac:dyDescent="0.25">
      <c r="A1264" s="65" t="s">
        <v>1274</v>
      </c>
      <c r="B1264" s="8">
        <v>77.446971249000001</v>
      </c>
      <c r="C1264" s="13"/>
      <c r="D1264" s="3" t="str">
        <f t="array" ref="D1264">IF(C1264="","",IFERROR(AVERAGE(_xlfn._xlws.FILTER($B$2:$B$6000,(IFERROR(VALUE(MID($A$2:$A$6000,4,2)),0)=MONTH(C1264))*(IFERROR(VALUE(RIGHT($A$2:$A$6000,4)),0)=YEAR(C1264)))),""))</f>
        <v/>
      </c>
      <c r="E1264" s="3">
        <f t="array" ref="E1264">IFERROR(_xlfn.LET(_xlpm.yr,IF(ISNUMBER(C1264),YEAR(C1264),VALUE(RIGHT(A1264,4))),_xlpm.mn,IF(ISNUMBER(C1264),MONTH(C1264),VALUE(MID(A1264,4,2)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5" spans="1:5" x14ac:dyDescent="0.25">
      <c r="A1265" s="65" t="s">
        <v>1275</v>
      </c>
      <c r="B1265" s="8">
        <v>77.802368440199999</v>
      </c>
      <c r="C1265" s="13"/>
      <c r="D1265" s="3" t="str">
        <f t="array" ref="D1265">IF(C1265="","",IFERROR(AVERAGE(_xlfn._xlws.FILTER($B$2:$B$6000,(IFERROR(VALUE(MID($A$2:$A$6000,4,2)),0)=MONTH(C1265))*(IFERROR(VALUE(RIGHT($A$2:$A$6000,4)),0)=YEAR(C1265)))),""))</f>
        <v/>
      </c>
      <c r="E1265" s="3">
        <f t="array" ref="E1265">IFERROR(_xlfn.LET(_xlpm.yr,IF(ISNUMBER(C1265),YEAR(C1265),VALUE(RIGHT(A1265,4))),_xlpm.mn,IF(ISNUMBER(C1265),MONTH(C1265),VALUE(MID(A1265,4,2)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6" spans="1:5" x14ac:dyDescent="0.25">
      <c r="A1266" s="65" t="s">
        <v>1276</v>
      </c>
      <c r="B1266" s="8">
        <v>77.417354816400007</v>
      </c>
      <c r="C1266" s="13"/>
      <c r="D1266" s="3" t="str">
        <f t="array" ref="D1266">IF(C1266="","",IFERROR(AVERAGE(_xlfn._xlws.FILTER($B$2:$B$6000,(IFERROR(VALUE(MID($A$2:$A$6000,4,2)),0)=MONTH(C1266))*(IFERROR(VALUE(RIGHT($A$2:$A$6000,4)),0)=YEAR(C1266)))),""))</f>
        <v/>
      </c>
      <c r="E1266" s="3">
        <f t="array" ref="E1266">IFERROR(_xlfn.LET(_xlpm.yr,IF(ISNUMBER(C1266),YEAR(C1266),VALUE(RIGHT(A1266,4))),_xlpm.mn,IF(ISNUMBER(C1266),MONTH(C1266),VALUE(MID(A1266,4,2)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7" spans="1:5" x14ac:dyDescent="0.25">
      <c r="A1267" s="65" t="s">
        <v>1277</v>
      </c>
      <c r="B1267" s="8">
        <v>77.180423355599999</v>
      </c>
      <c r="C1267" s="13"/>
      <c r="D1267" s="3" t="str">
        <f t="array" ref="D1267">IF(C1267="","",IFERROR(AVERAGE(_xlfn._xlws.FILTER($B$2:$B$6000,(IFERROR(VALUE(MID($A$2:$A$6000,4,2)),0)=MONTH(C1267))*(IFERROR(VALUE(RIGHT($A$2:$A$6000,4)),0)=YEAR(C1267)))),""))</f>
        <v/>
      </c>
      <c r="E1267" s="3">
        <f t="array" ref="E1267">IFERROR(_xlfn.LET(_xlpm.yr,IF(ISNUMBER(C1267),YEAR(C1267),VALUE(RIGHT(A1267,4))),_xlpm.mn,IF(ISNUMBER(C1267),MONTH(C1267),VALUE(MID(A1267,4,2)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8" spans="1:5" x14ac:dyDescent="0.25">
      <c r="A1268" s="65" t="s">
        <v>1278</v>
      </c>
      <c r="B1268" s="8">
        <v>77.091574057800003</v>
      </c>
      <c r="C1268" s="13"/>
      <c r="D1268" s="3" t="str">
        <f t="array" ref="D1268">IF(C1268="","",IFERROR(AVERAGE(_xlfn._xlws.FILTER($B$2:$B$6000,(IFERROR(VALUE(MID($A$2:$A$6000,4,2)),0)=MONTH(C1268))*(IFERROR(VALUE(RIGHT($A$2:$A$6000,4)),0)=YEAR(C1268)))),""))</f>
        <v/>
      </c>
      <c r="E1268" s="3">
        <f t="array" ref="E1268">IFERROR(_xlfn.LET(_xlpm.yr,IF(ISNUMBER(C1268),YEAR(C1268),VALUE(RIGHT(A1268,4))),_xlpm.mn,IF(ISNUMBER(C1268),MONTH(C1268),VALUE(MID(A1268,4,2)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9" spans="1:5" x14ac:dyDescent="0.25">
      <c r="A1269" s="65" t="s">
        <v>1279</v>
      </c>
      <c r="B1269" s="8">
        <v>77.180423355599999</v>
      </c>
      <c r="C1269" s="13"/>
      <c r="D1269" s="3" t="str">
        <f t="array" ref="D1269">IF(C1269="","",IFERROR(AVERAGE(_xlfn._xlws.FILTER($B$2:$B$6000,(IFERROR(VALUE(MID($A$2:$A$6000,4,2)),0)=MONTH(C1269))*(IFERROR(VALUE(RIGHT($A$2:$A$6000,4)),0)=YEAR(C1269)))),""))</f>
        <v/>
      </c>
      <c r="E1269" s="3">
        <f t="array" ref="E1269">IFERROR(_xlfn.LET(_xlpm.yr,IF(ISNUMBER(C1269),YEAR(C1269),VALUE(RIGHT(A1269,4))),_xlpm.mn,IF(ISNUMBER(C1269),MONTH(C1269),VALUE(MID(A1269,4,2)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0" spans="1:5" x14ac:dyDescent="0.25">
      <c r="A1270" s="65" t="s">
        <v>1280</v>
      </c>
      <c r="B1270" s="8">
        <v>77.476587681600009</v>
      </c>
      <c r="C1270" s="13"/>
      <c r="D1270" s="3" t="str">
        <f t="array" ref="D1270">IF(C1270="","",IFERROR(AVERAGE(_xlfn._xlws.FILTER($B$2:$B$6000,(IFERROR(VALUE(MID($A$2:$A$6000,4,2)),0)=MONTH(C1270))*(IFERROR(VALUE(RIGHT($A$2:$A$6000,4)),0)=YEAR(C1270)))),""))</f>
        <v/>
      </c>
      <c r="E1270" s="3">
        <f t="array" ref="E1270">IFERROR(_xlfn.LET(_xlpm.yr,IF(ISNUMBER(C1270),YEAR(C1270),VALUE(RIGHT(A1270,4))),_xlpm.mn,IF(ISNUMBER(C1270),MONTH(C1270),VALUE(MID(A1270,4,2)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1" spans="1:5" x14ac:dyDescent="0.25">
      <c r="A1271" s="65" t="s">
        <v>1281</v>
      </c>
      <c r="B1271" s="8">
        <v>77.624669844600007</v>
      </c>
      <c r="C1271" s="13"/>
      <c r="D1271" s="3" t="str">
        <f t="array" ref="D1271">IF(C1271="","",IFERROR(AVERAGE(_xlfn._xlws.FILTER($B$2:$B$6000,(IFERROR(VALUE(MID($A$2:$A$6000,4,2)),0)=MONTH(C1271))*(IFERROR(VALUE(RIGHT($A$2:$A$6000,4)),0)=YEAR(C1271)))),""))</f>
        <v/>
      </c>
      <c r="E1271" s="3">
        <f t="array" ref="E1271">IFERROR(_xlfn.LET(_xlpm.yr,IF(ISNUMBER(C1271),YEAR(C1271),VALUE(RIGHT(A1271,4))),_xlpm.mn,IF(ISNUMBER(C1271),MONTH(C1271),VALUE(MID(A1271,4,2)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2" spans="1:5" x14ac:dyDescent="0.25">
      <c r="A1272" s="65" t="s">
        <v>1282</v>
      </c>
      <c r="B1272" s="8">
        <v>77.861601305400001</v>
      </c>
      <c r="C1272" s="13"/>
      <c r="D1272" s="3" t="str">
        <f t="array" ref="D1272">IF(C1272="","",IFERROR(AVERAGE(_xlfn._xlws.FILTER($B$2:$B$6000,(IFERROR(VALUE(MID($A$2:$A$6000,4,2)),0)=MONTH(C1272))*(IFERROR(VALUE(RIGHT($A$2:$A$6000,4)),0)=YEAR(C1272)))),""))</f>
        <v/>
      </c>
      <c r="E1272" s="3">
        <f t="array" ref="E1272">IFERROR(_xlfn.LET(_xlpm.yr,IF(ISNUMBER(C1272),YEAR(C1272),VALUE(RIGHT(A1272,4))),_xlpm.mn,IF(ISNUMBER(C1272),MONTH(C1272),VALUE(MID(A1272,4,2)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3" spans="1:5" x14ac:dyDescent="0.25">
      <c r="A1273" s="65" t="s">
        <v>1283</v>
      </c>
      <c r="B1273" s="8">
        <v>77.654286277200001</v>
      </c>
      <c r="C1273" s="13"/>
      <c r="D1273" s="3" t="str">
        <f t="array" ref="D1273">IF(C1273="","",IFERROR(AVERAGE(_xlfn._xlws.FILTER($B$2:$B$6000,(IFERROR(VALUE(MID($A$2:$A$6000,4,2)),0)=MONTH(C1273))*(IFERROR(VALUE(RIGHT($A$2:$A$6000,4)),0)=YEAR(C1273)))),""))</f>
        <v/>
      </c>
      <c r="E1273" s="3">
        <f t="array" ref="E1273">IFERROR(_xlfn.LET(_xlpm.yr,IF(ISNUMBER(C1273),YEAR(C1273),VALUE(RIGHT(A1273,4))),_xlpm.mn,IF(ISNUMBER(C1273),MONTH(C1273),VALUE(MID(A1273,4,2)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4" spans="1:5" x14ac:dyDescent="0.25">
      <c r="A1274" s="65" t="s">
        <v>1284</v>
      </c>
      <c r="B1274" s="8">
        <v>77.743135575000011</v>
      </c>
      <c r="C1274" s="13"/>
      <c r="D1274" s="3" t="str">
        <f t="array" ref="D1274">IF(C1274="","",IFERROR(AVERAGE(_xlfn._xlws.FILTER($B$2:$B$6000,(IFERROR(VALUE(MID($A$2:$A$6000,4,2)),0)=MONTH(C1274))*(IFERROR(VALUE(RIGHT($A$2:$A$6000,4)),0)=YEAR(C1274)))),""))</f>
        <v/>
      </c>
      <c r="E1274" s="3">
        <f t="array" ref="E1274">IFERROR(_xlfn.LET(_xlpm.yr,IF(ISNUMBER(C1274),YEAR(C1274),VALUE(RIGHT(A1274,4))),_xlpm.mn,IF(ISNUMBER(C1274),MONTH(C1274),VALUE(MID(A1274,4,2)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5" spans="1:5" x14ac:dyDescent="0.25">
      <c r="A1275" s="65" t="s">
        <v>1285</v>
      </c>
      <c r="B1275" s="8">
        <v>76.1074796005</v>
      </c>
      <c r="C1275" s="13"/>
      <c r="D1275" s="3" t="str">
        <f t="array" ref="D1275">IF(C1275="","",IFERROR(AVERAGE(_xlfn._xlws.FILTER($B$2:$B$6000,(IFERROR(VALUE(MID($A$2:$A$6000,4,2)),0)=MONTH(C1275))*(IFERROR(VALUE(RIGHT($A$2:$A$6000,4)),0)=YEAR(C1275)))),""))</f>
        <v/>
      </c>
      <c r="E1275" s="3">
        <f t="array" ref="E1275">IFERROR(_xlfn.LET(_xlpm.yr,IF(ISNUMBER(C1275),YEAR(C1275),VALUE(RIGHT(A1275,4))),_xlpm.mn,IF(ISNUMBER(C1275),MONTH(C1275),VALUE(MID(A1275,4,2)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6" spans="1:5" x14ac:dyDescent="0.25">
      <c r="A1276" s="65" t="s">
        <v>1286</v>
      </c>
      <c r="B1276" s="8">
        <v>76.485834183600005</v>
      </c>
      <c r="C1276" s="13"/>
      <c r="D1276" s="3" t="str">
        <f t="array" ref="D1276">IF(C1276="","",IFERROR(AVERAGE(_xlfn._xlws.FILTER($B$2:$B$6000,(IFERROR(VALUE(MID($A$2:$A$6000,4,2)),0)=MONTH(C1276))*(IFERROR(VALUE(RIGHT($A$2:$A$6000,4)),0)=YEAR(C1276)))),""))</f>
        <v/>
      </c>
      <c r="E1276" s="3">
        <f t="array" ref="E1276">IFERROR(_xlfn.LET(_xlpm.yr,IF(ISNUMBER(C1276),YEAR(C1276),VALUE(RIGHT(A1276,4))),_xlpm.mn,IF(ISNUMBER(C1276),MONTH(C1276),VALUE(MID(A1276,4,2)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7" spans="1:5" x14ac:dyDescent="0.25">
      <c r="A1277" s="65" t="s">
        <v>1287</v>
      </c>
      <c r="B1277" s="8">
        <v>76.660459375800002</v>
      </c>
      <c r="C1277" s="13"/>
      <c r="D1277" s="3" t="str">
        <f t="array" ref="D1277">IF(C1277="","",IFERROR(AVERAGE(_xlfn._xlws.FILTER($B$2:$B$6000,(IFERROR(VALUE(MID($A$2:$A$6000,4,2)),0)=MONTH(C1277))*(IFERROR(VALUE(RIGHT($A$2:$A$6000,4)),0)=YEAR(C1277)))),""))</f>
        <v/>
      </c>
      <c r="E1277" s="3">
        <f t="array" ref="E1277">IFERROR(_xlfn.LET(_xlpm.yr,IF(ISNUMBER(C1277),YEAR(C1277),VALUE(RIGHT(A1277,4))),_xlpm.mn,IF(ISNUMBER(C1277),MONTH(C1277),VALUE(MID(A1277,4,2)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8" spans="1:5" x14ac:dyDescent="0.25">
      <c r="A1278" s="65" t="s">
        <v>1288</v>
      </c>
      <c r="B1278" s="8">
        <v>76.893292965400008</v>
      </c>
      <c r="C1278" s="13"/>
      <c r="D1278" s="3" t="str">
        <f t="array" ref="D1278">IF(C1278="","",IFERROR(AVERAGE(_xlfn._xlws.FILTER($B$2:$B$6000,(IFERROR(VALUE(MID($A$2:$A$6000,4,2)),0)=MONTH(C1278))*(IFERROR(VALUE(RIGHT($A$2:$A$6000,4)),0)=YEAR(C1278)))),""))</f>
        <v/>
      </c>
      <c r="E1278" s="3">
        <f t="array" ref="E1278">IFERROR(_xlfn.LET(_xlpm.yr,IF(ISNUMBER(C1278),YEAR(C1278),VALUE(RIGHT(A1278,4))),_xlpm.mn,IF(ISNUMBER(C1278),MONTH(C1278),VALUE(MID(A1278,4,2)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9" spans="1:5" x14ac:dyDescent="0.25">
      <c r="A1279" s="65" t="s">
        <v>1289</v>
      </c>
      <c r="B1279" s="8">
        <v>77.679106330300002</v>
      </c>
      <c r="C1279" s="13"/>
      <c r="D1279" s="3" t="str">
        <f t="array" ref="D1279">IF(C1279="","",IFERROR(AVERAGE(_xlfn._xlws.FILTER($B$2:$B$6000,(IFERROR(VALUE(MID($A$2:$A$6000,4,2)),0)=MONTH(C1279))*(IFERROR(VALUE(RIGHT($A$2:$A$6000,4)),0)=YEAR(C1279)))),""))</f>
        <v/>
      </c>
      <c r="E1279" s="3">
        <f t="array" ref="E1279">IFERROR(_xlfn.LET(_xlpm.yr,IF(ISNUMBER(C1279),YEAR(C1279),VALUE(RIGHT(A1279,4))),_xlpm.mn,IF(ISNUMBER(C1279),MONTH(C1279),VALUE(MID(A1279,4,2)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0" spans="1:5" x14ac:dyDescent="0.25">
      <c r="A1280" s="65" t="s">
        <v>1290</v>
      </c>
      <c r="B1280" s="8">
        <v>77.650002131600004</v>
      </c>
      <c r="C1280" s="13"/>
      <c r="D1280" s="3" t="str">
        <f t="array" ref="D1280">IF(C1280="","",IFERROR(AVERAGE(_xlfn._xlws.FILTER($B$2:$B$6000,(IFERROR(VALUE(MID($A$2:$A$6000,4,2)),0)=MONTH(C1280))*(IFERROR(VALUE(RIGHT($A$2:$A$6000,4)),0)=YEAR(C1280)))),""))</f>
        <v/>
      </c>
      <c r="E1280" s="3">
        <f t="array" ref="E1280">IFERROR(_xlfn.LET(_xlpm.yr,IF(ISNUMBER(C1280),YEAR(C1280),VALUE(RIGHT(A1280,4))),_xlpm.mn,IF(ISNUMBER(C1280),MONTH(C1280),VALUE(MID(A1280,4,2)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1" spans="1:5" x14ac:dyDescent="0.25">
      <c r="A1281" s="65" t="s">
        <v>1291</v>
      </c>
      <c r="B1281" s="8">
        <v>78.144773509500013</v>
      </c>
      <c r="C1281" s="13"/>
      <c r="D1281" s="3" t="str">
        <f t="array" ref="D1281">IF(C1281="","",IFERROR(AVERAGE(_xlfn._xlws.FILTER($B$2:$B$6000,(IFERROR(VALUE(MID($A$2:$A$6000,4,2)),0)=MONTH(C1281))*(IFERROR(VALUE(RIGHT($A$2:$A$6000,4)),0)=YEAR(C1281)))),""))</f>
        <v/>
      </c>
      <c r="E1281" s="3">
        <f t="array" ref="E1281">IFERROR(_xlfn.LET(_xlpm.yr,IF(ISNUMBER(C1281),YEAR(C1281),VALUE(RIGHT(A1281,4))),_xlpm.mn,IF(ISNUMBER(C1281),MONTH(C1281),VALUE(MID(A1281,4,2)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2" spans="1:5" x14ac:dyDescent="0.25">
      <c r="A1282" s="65" t="s">
        <v>1292</v>
      </c>
      <c r="B1282" s="8">
        <v>78.814170079600004</v>
      </c>
      <c r="C1282" s="13"/>
      <c r="D1282" s="3" t="str">
        <f t="array" ref="D1282">IF(C1282="","",IFERROR(AVERAGE(_xlfn._xlws.FILTER($B$2:$B$6000,(IFERROR(VALUE(MID($A$2:$A$6000,4,2)),0)=MONTH(C1282))*(IFERROR(VALUE(RIGHT($A$2:$A$6000,4)),0)=YEAR(C1282)))),""))</f>
        <v/>
      </c>
      <c r="E1282" s="3">
        <f t="array" ref="E1282">IFERROR(_xlfn.LET(_xlpm.yr,IF(ISNUMBER(C1282),YEAR(C1282),VALUE(RIGHT(A1282,4))),_xlpm.mn,IF(ISNUMBER(C1282),MONTH(C1282),VALUE(MID(A1282,4,2)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3" spans="1:5" x14ac:dyDescent="0.25">
      <c r="A1283" s="65" t="s">
        <v>1293</v>
      </c>
      <c r="B1283" s="8">
        <v>78.843274278300001</v>
      </c>
      <c r="C1283" s="13"/>
      <c r="D1283" s="3" t="str">
        <f t="array" ref="D1283">IF(C1283="","",IFERROR(AVERAGE(_xlfn._xlws.FILTER($B$2:$B$6000,(IFERROR(VALUE(MID($A$2:$A$6000,4,2)),0)=MONTH(C1283))*(IFERROR(VALUE(RIGHT($A$2:$A$6000,4)),0)=YEAR(C1283)))),""))</f>
        <v/>
      </c>
      <c r="E1283" s="3">
        <f t="array" ref="E1283">IFERROR(_xlfn.LET(_xlpm.yr,IF(ISNUMBER(C1283),YEAR(C1283),VALUE(RIGHT(A1283,4))),_xlpm.mn,IF(ISNUMBER(C1283),MONTH(C1283),VALUE(MID(A1283,4,2)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4" spans="1:5" x14ac:dyDescent="0.25">
      <c r="A1284" s="65" t="s">
        <v>1294</v>
      </c>
      <c r="B1284" s="8">
        <v>79.541775047100003</v>
      </c>
      <c r="C1284" s="13"/>
      <c r="D1284" s="3" t="str">
        <f t="array" ref="D1284">IF(C1284="","",IFERROR(AVERAGE(_xlfn._xlws.FILTER($B$2:$B$6000,(IFERROR(VALUE(MID($A$2:$A$6000,4,2)),0)=MONTH(C1284))*(IFERROR(VALUE(RIGHT($A$2:$A$6000,4)),0)=YEAR(C1284)))),""))</f>
        <v/>
      </c>
      <c r="E1284" s="3">
        <f t="array" ref="E1284">IFERROR(_xlfn.LET(_xlpm.yr,IF(ISNUMBER(C1284),YEAR(C1284),VALUE(RIGHT(A1284,4))),_xlpm.mn,IF(ISNUMBER(C1284),MONTH(C1284),VALUE(MID(A1284,4,2)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5" spans="1:5" x14ac:dyDescent="0.25">
      <c r="A1285" s="65" t="s">
        <v>1295</v>
      </c>
      <c r="B1285" s="8">
        <v>79.891025431499997</v>
      </c>
      <c r="C1285" s="13"/>
      <c r="D1285" s="3" t="str">
        <f t="array" ref="D1285">IF(C1285="","",IFERROR(AVERAGE(_xlfn._xlws.FILTER($B$2:$B$6000,(IFERROR(VALUE(MID($A$2:$A$6000,4,2)),0)=MONTH(C1285))*(IFERROR(VALUE(RIGHT($A$2:$A$6000,4)),0)=YEAR(C1285)))),""))</f>
        <v/>
      </c>
      <c r="E1285" s="3">
        <f t="array" ref="E1285">IFERROR(_xlfn.LET(_xlpm.yr,IF(ISNUMBER(C1285),YEAR(C1285),VALUE(RIGHT(A1285,4))),_xlpm.mn,IF(ISNUMBER(C1285),MONTH(C1285),VALUE(MID(A1285,4,2)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6" spans="1:5" x14ac:dyDescent="0.25">
      <c r="A1286" s="65" t="s">
        <v>1296</v>
      </c>
      <c r="B1286" s="8">
        <v>79.832817034100003</v>
      </c>
      <c r="C1286" s="13"/>
      <c r="D1286" s="3" t="str">
        <f t="array" ref="D1286">IF(C1286="","",IFERROR(AVERAGE(_xlfn._xlws.FILTER($B$2:$B$6000,(IFERROR(VALUE(MID($A$2:$A$6000,4,2)),0)=MONTH(C1286))*(IFERROR(VALUE(RIGHT($A$2:$A$6000,4)),0)=YEAR(C1286)))),""))</f>
        <v/>
      </c>
      <c r="E1286" s="3">
        <f t="array" ref="E1286">IFERROR(_xlfn.LET(_xlpm.yr,IF(ISNUMBER(C1286),YEAR(C1286),VALUE(RIGHT(A1286,4))),_xlpm.mn,IF(ISNUMBER(C1286),MONTH(C1286),VALUE(MID(A1286,4,2)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7" spans="1:5" x14ac:dyDescent="0.25">
      <c r="A1287" s="65" t="s">
        <v>1297</v>
      </c>
      <c r="B1287" s="8">
        <v>79.8619212328</v>
      </c>
      <c r="C1287" s="13"/>
      <c r="D1287" s="3" t="str">
        <f t="array" ref="D1287">IF(C1287="","",IFERROR(AVERAGE(_xlfn._xlws.FILTER($B$2:$B$6000,(IFERROR(VALUE(MID($A$2:$A$6000,4,2)),0)=MONTH(C1287))*(IFERROR(VALUE(RIGHT($A$2:$A$6000,4)),0)=YEAR(C1287)))),""))</f>
        <v/>
      </c>
      <c r="E1287" s="3">
        <f t="array" ref="E1287">IFERROR(_xlfn.LET(_xlpm.yr,IF(ISNUMBER(C1287),YEAR(C1287),VALUE(RIGHT(A1287,4))),_xlpm.mn,IF(ISNUMBER(C1287),MONTH(C1287),VALUE(MID(A1287,4,2)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8" spans="1:5" x14ac:dyDescent="0.25">
      <c r="A1288" s="65" t="s">
        <v>1298</v>
      </c>
      <c r="B1288" s="8">
        <v>80.414901008100003</v>
      </c>
      <c r="C1288" s="13"/>
      <c r="D1288" s="3" t="str">
        <f t="array" ref="D1288">IF(C1288="","",IFERROR(AVERAGE(_xlfn._xlws.FILTER($B$2:$B$6000,(IFERROR(VALUE(MID($A$2:$A$6000,4,2)),0)=MONTH(C1288))*(IFERROR(VALUE(RIGHT($A$2:$A$6000,4)),0)=YEAR(C1288)))),""))</f>
        <v/>
      </c>
      <c r="E1288" s="3">
        <f t="array" ref="E1288">IFERROR(_xlfn.LET(_xlpm.yr,IF(ISNUMBER(C1288),YEAR(C1288),VALUE(RIGHT(A1288,4))),_xlpm.mn,IF(ISNUMBER(C1288),MONTH(C1288),VALUE(MID(A1288,4,2)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9" spans="1:5" x14ac:dyDescent="0.25">
      <c r="A1289" s="65" t="s">
        <v>1299</v>
      </c>
      <c r="B1289" s="8">
        <v>80.851463988600003</v>
      </c>
      <c r="C1289" s="13"/>
      <c r="D1289" s="3" t="str">
        <f t="array" ref="D1289">IF(C1289="","",IFERROR(AVERAGE(_xlfn._xlws.FILTER($B$2:$B$6000,(IFERROR(VALUE(MID($A$2:$A$6000,4,2)),0)=MONTH(C1289))*(IFERROR(VALUE(RIGHT($A$2:$A$6000,4)),0)=YEAR(C1289)))),""))</f>
        <v/>
      </c>
      <c r="E1289" s="3">
        <f t="array" ref="E1289">IFERROR(_xlfn.LET(_xlpm.yr,IF(ISNUMBER(C1289),YEAR(C1289),VALUE(RIGHT(A1289,4))),_xlpm.mn,IF(ISNUMBER(C1289),MONTH(C1289),VALUE(MID(A1289,4,2)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0" spans="1:5" x14ac:dyDescent="0.25">
      <c r="A1290" s="65" t="s">
        <v>1300</v>
      </c>
      <c r="B1290" s="8">
        <v>81.055193379500011</v>
      </c>
      <c r="C1290" s="13"/>
      <c r="D1290" s="3" t="str">
        <f t="array" ref="D1290">IF(C1290="","",IFERROR(AVERAGE(_xlfn._xlws.FILTER($B$2:$B$6000,(IFERROR(VALUE(MID($A$2:$A$6000,4,2)),0)=MONTH(C1290))*(IFERROR(VALUE(RIGHT($A$2:$A$6000,4)),0)=YEAR(C1290)))),""))</f>
        <v/>
      </c>
      <c r="E1290" s="3">
        <f t="array" ref="E1290">IFERROR(_xlfn.LET(_xlpm.yr,IF(ISNUMBER(C1290),YEAR(C1290),VALUE(RIGHT(A1290,4))),_xlpm.mn,IF(ISNUMBER(C1290),MONTH(C1290),VALUE(MID(A1290,4,2)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1" spans="1:5" x14ac:dyDescent="0.25">
      <c r="A1291" s="65" t="s">
        <v>1301</v>
      </c>
      <c r="B1291" s="8">
        <v>80.764151392499997</v>
      </c>
      <c r="C1291" s="13"/>
      <c r="D1291" s="3" t="str">
        <f t="array" ref="D1291">IF(C1291="","",IFERROR(AVERAGE(_xlfn._xlws.FILTER($B$2:$B$6000,(IFERROR(VALUE(MID($A$2:$A$6000,4,2)),0)=MONTH(C1291))*(IFERROR(VALUE(RIGHT($A$2:$A$6000,4)),0)=YEAR(C1291)))),""))</f>
        <v/>
      </c>
      <c r="E1291" s="3">
        <f t="array" ref="E1291">IFERROR(_xlfn.LET(_xlpm.yr,IF(ISNUMBER(C1291),YEAR(C1291),VALUE(RIGHT(A1291,4))),_xlpm.mn,IF(ISNUMBER(C1291),MONTH(C1291),VALUE(MID(A1291,4,2)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2" spans="1:5" x14ac:dyDescent="0.25">
      <c r="A1292" s="65" t="s">
        <v>1302</v>
      </c>
      <c r="B1292" s="8">
        <v>81.346235366499997</v>
      </c>
      <c r="C1292" s="13"/>
      <c r="D1292" s="3" t="str">
        <f t="array" ref="D1292">IF(C1292="","",IFERROR(AVERAGE(_xlfn._xlws.FILTER($B$2:$B$6000,(IFERROR(VALUE(MID($A$2:$A$6000,4,2)),0)=MONTH(C1292))*(IFERROR(VALUE(RIGHT($A$2:$A$6000,4)),0)=YEAR(C1292)))),""))</f>
        <v/>
      </c>
      <c r="E1292" s="3">
        <f t="array" ref="E1292">IFERROR(_xlfn.LET(_xlpm.yr,IF(ISNUMBER(C1292),YEAR(C1292),VALUE(RIGHT(A1292,4))),_xlpm.mn,IF(ISNUMBER(C1292),MONTH(C1292),VALUE(MID(A1292,4,2)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3" spans="1:5" x14ac:dyDescent="0.25">
      <c r="A1293" s="65" t="s">
        <v>1303</v>
      </c>
      <c r="B1293" s="8">
        <v>81.1716101743</v>
      </c>
      <c r="C1293" s="13"/>
      <c r="D1293" s="3" t="str">
        <f t="array" ref="D1293">IF(C1293="","",IFERROR(AVERAGE(_xlfn._xlws.FILTER($B$2:$B$6000,(IFERROR(VALUE(MID($A$2:$A$6000,4,2)),0)=MONTH(C1293))*(IFERROR(VALUE(RIGHT($A$2:$A$6000,4)),0)=YEAR(C1293)))),""))</f>
        <v/>
      </c>
      <c r="E1293" s="3">
        <f t="array" ref="E1293">IFERROR(_xlfn.LET(_xlpm.yr,IF(ISNUMBER(C1293),YEAR(C1293),VALUE(RIGHT(A1293,4))),_xlpm.mn,IF(ISNUMBER(C1293),MONTH(C1293),VALUE(MID(A1293,4,2)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4" spans="1:5" x14ac:dyDescent="0.25">
      <c r="A1294" s="65" t="s">
        <v>1304</v>
      </c>
      <c r="B1294" s="8">
        <v>81.695485750900005</v>
      </c>
      <c r="C1294" s="13"/>
      <c r="D1294" s="3" t="str">
        <f t="array" ref="D1294">IF(C1294="","",IFERROR(AVERAGE(_xlfn._xlws.FILTER($B$2:$B$6000,(IFERROR(VALUE(MID($A$2:$A$6000,4,2)),0)=MONTH(C1294))*(IFERROR(VALUE(RIGHT($A$2:$A$6000,4)),0)=YEAR(C1294)))),""))</f>
        <v/>
      </c>
      <c r="E1294" s="3">
        <f t="array" ref="E1294">IFERROR(_xlfn.LET(_xlpm.yr,IF(ISNUMBER(C1294),YEAR(C1294),VALUE(RIGHT(A1294,4))),_xlpm.mn,IF(ISNUMBER(C1294),MONTH(C1294),VALUE(MID(A1294,4,2)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5" spans="1:5" x14ac:dyDescent="0.25">
      <c r="A1295" s="65" t="s">
        <v>1305</v>
      </c>
      <c r="B1295" s="8">
        <v>81.957423539200008</v>
      </c>
      <c r="C1295" s="13"/>
      <c r="D1295" s="3" t="str">
        <f t="array" ref="D1295">IF(C1295="","",IFERROR(AVERAGE(_xlfn._xlws.FILTER($B$2:$B$6000,(IFERROR(VALUE(MID($A$2:$A$6000,4,2)),0)=MONTH(C1295))*(IFERROR(VALUE(RIGHT($A$2:$A$6000,4)),0)=YEAR(C1295)))),""))</f>
        <v/>
      </c>
      <c r="E1295" s="3">
        <f t="array" ref="E1295">IFERROR(_xlfn.LET(_xlpm.yr,IF(ISNUMBER(C1295),YEAR(C1295),VALUE(RIGHT(A1295,4))),_xlpm.mn,IF(ISNUMBER(C1295),MONTH(C1295),VALUE(MID(A1295,4,2)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6" spans="1:5" x14ac:dyDescent="0.25">
      <c r="A1296" s="65" t="s">
        <v>1306</v>
      </c>
      <c r="B1296" s="8">
        <v>82.277569724900005</v>
      </c>
      <c r="C1296" s="13"/>
      <c r="D1296" s="3" t="str">
        <f t="array" ref="D1296">IF(C1296="","",IFERROR(AVERAGE(_xlfn._xlws.FILTER($B$2:$B$6000,(IFERROR(VALUE(MID($A$2:$A$6000,4,2)),0)=MONTH(C1296))*(IFERROR(VALUE(RIGHT($A$2:$A$6000,4)),0)=YEAR(C1296)))),""))</f>
        <v/>
      </c>
      <c r="E1296" s="3">
        <f t="array" ref="E1296">IFERROR(_xlfn.LET(_xlpm.yr,IF(ISNUMBER(C1296),YEAR(C1296),VALUE(RIGHT(A1296,4))),_xlpm.mn,IF(ISNUMBER(C1296),MONTH(C1296),VALUE(MID(A1296,4,2)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7" spans="1:5" x14ac:dyDescent="0.25">
      <c r="A1297" s="65" t="s">
        <v>1307</v>
      </c>
      <c r="B1297" s="8">
        <v>82.512505488599999</v>
      </c>
      <c r="C1297" s="13"/>
      <c r="D1297" s="3" t="str">
        <f t="array" ref="D1297">IF(C1297="","",IFERROR(AVERAGE(_xlfn._xlws.FILTER($B$2:$B$6000,(IFERROR(VALUE(MID($A$2:$A$6000,4,2)),0)=MONTH(C1297))*(IFERROR(VALUE(RIGHT($A$2:$A$6000,4)),0)=YEAR(C1297)))),""))</f>
        <v/>
      </c>
      <c r="E1297" s="3">
        <f t="array" ref="E1297">IFERROR(_xlfn.LET(_xlpm.yr,IF(ISNUMBER(C1297),YEAR(C1297),VALUE(RIGHT(A1297,4))),_xlpm.mn,IF(ISNUMBER(C1297),MONTH(C1297),VALUE(MID(A1297,4,2)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8" spans="1:5" x14ac:dyDescent="0.25">
      <c r="A1298" s="65" t="s">
        <v>1308</v>
      </c>
      <c r="B1298" s="8">
        <v>82.687691275199995</v>
      </c>
      <c r="C1298" s="13"/>
      <c r="D1298" s="3" t="str">
        <f t="array" ref="D1298">IF(C1298="","",IFERROR(AVERAGE(_xlfn._xlws.FILTER($B$2:$B$6000,(IFERROR(VALUE(MID($A$2:$A$6000,4,2)),0)=MONTH(C1298))*(IFERROR(VALUE(RIGHT($A$2:$A$6000,4)),0)=YEAR(C1298)))),""))</f>
        <v/>
      </c>
      <c r="E1298" s="3">
        <f t="array" ref="E1298">IFERROR(_xlfn.LET(_xlpm.yr,IF(ISNUMBER(C1298),YEAR(C1298),VALUE(RIGHT(A1298,4))),_xlpm.mn,IF(ISNUMBER(C1298),MONTH(C1298),VALUE(MID(A1298,4,2)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9" spans="1:5" x14ac:dyDescent="0.25">
      <c r="A1299" s="65" t="s">
        <v>1309</v>
      </c>
      <c r="B1299" s="8">
        <v>82.687691275199995</v>
      </c>
      <c r="C1299" s="13"/>
      <c r="D1299" s="3" t="str">
        <f t="array" ref="D1299">IF(C1299="","",IFERROR(AVERAGE(_xlfn._xlws.FILTER($B$2:$B$6000,(IFERROR(VALUE(MID($A$2:$A$6000,4,2)),0)=MONTH(C1299))*(IFERROR(VALUE(RIGHT($A$2:$A$6000,4)),0)=YEAR(C1299)))),""))</f>
        <v/>
      </c>
      <c r="E1299" s="3">
        <f t="array" ref="E1299">IFERROR(_xlfn.LET(_xlpm.yr,IF(ISNUMBER(C1299),YEAR(C1299),VALUE(RIGHT(A1299,4))),_xlpm.mn,IF(ISNUMBER(C1299),MONTH(C1299),VALUE(MID(A1299,4,2)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0" spans="1:5" x14ac:dyDescent="0.25">
      <c r="A1300" s="65" t="s">
        <v>1310</v>
      </c>
      <c r="B1300" s="8">
        <v>83.300841528299998</v>
      </c>
      <c r="C1300" s="13"/>
      <c r="D1300" s="3" t="str">
        <f t="array" ref="D1300">IF(C1300="","",IFERROR(AVERAGE(_xlfn._xlws.FILTER($B$2:$B$6000,(IFERROR(VALUE(MID($A$2:$A$6000,4,2)),0)=MONTH(C1300))*(IFERROR(VALUE(RIGHT($A$2:$A$6000,4)),0)=YEAR(C1300)))),""))</f>
        <v/>
      </c>
      <c r="E1300" s="3">
        <f t="array" ref="E1300">IFERROR(_xlfn.LET(_xlpm.yr,IF(ISNUMBER(C1300),YEAR(C1300),VALUE(RIGHT(A1300,4))),_xlpm.mn,IF(ISNUMBER(C1300),MONTH(C1300),VALUE(MID(A1300,4,2)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1" spans="1:5" x14ac:dyDescent="0.25">
      <c r="A1301" s="65" t="s">
        <v>1311</v>
      </c>
      <c r="B1301" s="8">
        <v>83.359236790499992</v>
      </c>
      <c r="C1301" s="13"/>
      <c r="D1301" s="3" t="str">
        <f t="array" ref="D1301">IF(C1301="","",IFERROR(AVERAGE(_xlfn._xlws.FILTER($B$2:$B$6000,(IFERROR(VALUE(MID($A$2:$A$6000,4,2)),0)=MONTH(C1301))*(IFERROR(VALUE(RIGHT($A$2:$A$6000,4)),0)=YEAR(C1301)))),""))</f>
        <v/>
      </c>
      <c r="E1301" s="3">
        <f t="array" ref="E1301">IFERROR(_xlfn.LET(_xlpm.yr,IF(ISNUMBER(C1301),YEAR(C1301),VALUE(RIGHT(A1301,4))),_xlpm.mn,IF(ISNUMBER(C1301),MONTH(C1301),VALUE(MID(A1301,4,2)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2" spans="1:5" x14ac:dyDescent="0.25">
      <c r="A1302" s="65" t="s">
        <v>1312</v>
      </c>
      <c r="B1302" s="8">
        <v>83.563620208199993</v>
      </c>
      <c r="C1302" s="13"/>
      <c r="D1302" s="3" t="str">
        <f t="array" ref="D1302">IF(C1302="","",IFERROR(AVERAGE(_xlfn._xlws.FILTER($B$2:$B$6000,(IFERROR(VALUE(MID($A$2:$A$6000,4,2)),0)=MONTH(C1302))*(IFERROR(VALUE(RIGHT($A$2:$A$6000,4)),0)=YEAR(C1302)))),""))</f>
        <v/>
      </c>
      <c r="E1302" s="3">
        <f t="array" ref="E1302">IFERROR(_xlfn.LET(_xlpm.yr,IF(ISNUMBER(C1302),YEAR(C1302),VALUE(RIGHT(A1302,4))),_xlpm.mn,IF(ISNUMBER(C1302),MONTH(C1302),VALUE(MID(A1302,4,2)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3" spans="1:5" x14ac:dyDescent="0.25">
      <c r="A1303" s="65" t="s">
        <v>1313</v>
      </c>
      <c r="B1303" s="8">
        <v>84.089177567999997</v>
      </c>
      <c r="C1303" s="13"/>
      <c r="D1303" s="3" t="str">
        <f t="array" ref="D1303">IF(C1303="","",IFERROR(AVERAGE(_xlfn._xlws.FILTER($B$2:$B$6000,(IFERROR(VALUE(MID($A$2:$A$6000,4,2)),0)=MONTH(C1303))*(IFERROR(VALUE(RIGHT($A$2:$A$6000,4)),0)=YEAR(C1303)))),""))</f>
        <v/>
      </c>
      <c r="E1303" s="3">
        <f t="array" ref="E1303">IFERROR(_xlfn.LET(_xlpm.yr,IF(ISNUMBER(C1303),YEAR(C1303),VALUE(RIGHT(A1303,4))),_xlpm.mn,IF(ISNUMBER(C1303),MONTH(C1303),VALUE(MID(A1303,4,2)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4" spans="1:5" x14ac:dyDescent="0.25">
      <c r="A1304" s="65" t="s">
        <v>1314</v>
      </c>
      <c r="B1304" s="8">
        <v>84.059979936899992</v>
      </c>
      <c r="C1304" s="13"/>
      <c r="D1304" s="3" t="str">
        <f t="array" ref="D1304">IF(C1304="","",IFERROR(AVERAGE(_xlfn._xlws.FILTER($B$2:$B$6000,(IFERROR(VALUE(MID($A$2:$A$6000,4,2)),0)=MONTH(C1304))*(IFERROR(VALUE(RIGHT($A$2:$A$6000,4)),0)=YEAR(C1304)))),""))</f>
        <v/>
      </c>
      <c r="E1304" s="3">
        <f t="array" ref="E1304">IFERROR(_xlfn.LET(_xlpm.yr,IF(ISNUMBER(C1304),YEAR(C1304),VALUE(RIGHT(A1304,4))),_xlpm.mn,IF(ISNUMBER(C1304),MONTH(C1304),VALUE(MID(A1304,4,2)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5" spans="1:5" x14ac:dyDescent="0.25">
      <c r="A1305" s="65" t="s">
        <v>1315</v>
      </c>
      <c r="B1305" s="8">
        <v>84.059979936899992</v>
      </c>
      <c r="C1305" s="13"/>
      <c r="D1305" s="3" t="str">
        <f t="array" ref="D1305">IF(C1305="","",IFERROR(AVERAGE(_xlfn._xlws.FILTER($B$2:$B$6000,(IFERROR(VALUE(MID($A$2:$A$6000,4,2)),0)=MONTH(C1305))*(IFERROR(VALUE(RIGHT($A$2:$A$6000,4)),0)=YEAR(C1305)))),""))</f>
        <v/>
      </c>
      <c r="E1305" s="3">
        <f t="array" ref="E1305">IFERROR(_xlfn.LET(_xlpm.yr,IF(ISNUMBER(C1305),YEAR(C1305),VALUE(RIGHT(A1305,4))),_xlpm.mn,IF(ISNUMBER(C1305),MONTH(C1305),VALUE(MID(A1305,4,2)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6" spans="1:5" x14ac:dyDescent="0.25">
      <c r="A1306" s="65" t="s">
        <v>1316</v>
      </c>
      <c r="B1306" s="8">
        <v>84.205968092399999</v>
      </c>
      <c r="C1306" s="13"/>
      <c r="D1306" s="3" t="str">
        <f t="array" ref="D1306">IF(C1306="","",IFERROR(AVERAGE(_xlfn._xlws.FILTER($B$2:$B$6000,(IFERROR(VALUE(MID($A$2:$A$6000,4,2)),0)=MONTH(C1306))*(IFERROR(VALUE(RIGHT($A$2:$A$6000,4)),0)=YEAR(C1306)))),""))</f>
        <v/>
      </c>
      <c r="E1306" s="3">
        <f t="array" ref="E1306">IFERROR(_xlfn.LET(_xlpm.yr,IF(ISNUMBER(C1306),YEAR(C1306),VALUE(RIGHT(A1306,4))),_xlpm.mn,IF(ISNUMBER(C1306),MONTH(C1306),VALUE(MID(A1306,4,2)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7" spans="1:5" x14ac:dyDescent="0.25">
      <c r="A1307" s="65" t="s">
        <v>1317</v>
      </c>
      <c r="B1307" s="8">
        <v>83.94318941249999</v>
      </c>
      <c r="C1307" s="13"/>
      <c r="D1307" s="3" t="str">
        <f t="array" ref="D1307">IF(C1307="","",IFERROR(AVERAGE(_xlfn._xlws.FILTER($B$2:$B$6000,(IFERROR(VALUE(MID($A$2:$A$6000,4,2)),0)=MONTH(C1307))*(IFERROR(VALUE(RIGHT($A$2:$A$6000,4)),0)=YEAR(C1307)))),""))</f>
        <v/>
      </c>
      <c r="E1307" s="3">
        <f t="array" ref="E1307">IFERROR(_xlfn.LET(_xlpm.yr,IF(ISNUMBER(C1307),YEAR(C1307),VALUE(RIGHT(A1307,4))),_xlpm.mn,IF(ISNUMBER(C1307),MONTH(C1307),VALUE(MID(A1307,4,2)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8" spans="1:5" x14ac:dyDescent="0.25">
      <c r="A1308" s="65" t="s">
        <v>1318</v>
      </c>
      <c r="B1308" s="8">
        <v>84.4103515101</v>
      </c>
      <c r="C1308" s="13"/>
      <c r="D1308" s="3" t="str">
        <f t="array" ref="D1308">IF(C1308="","",IFERROR(AVERAGE(_xlfn._xlws.FILTER($B$2:$B$6000,(IFERROR(VALUE(MID($A$2:$A$6000,4,2)),0)=MONTH(C1308))*(IFERROR(VALUE(RIGHT($A$2:$A$6000,4)),0)=YEAR(C1308)))),""))</f>
        <v/>
      </c>
      <c r="E1308" s="3">
        <f t="array" ref="E1308">IFERROR(_xlfn.LET(_xlpm.yr,IF(ISNUMBER(C1308),YEAR(C1308),VALUE(RIGHT(A1308,4))),_xlpm.mn,IF(ISNUMBER(C1308),MONTH(C1308),VALUE(MID(A1308,4,2)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9" spans="1:5" x14ac:dyDescent="0.25">
      <c r="A1309" s="65" t="s">
        <v>1319</v>
      </c>
      <c r="B1309" s="8">
        <v>84.877513607699996</v>
      </c>
      <c r="C1309" s="13"/>
      <c r="D1309" s="3" t="str">
        <f t="array" ref="D1309">IF(C1309="","",IFERROR(AVERAGE(_xlfn._xlws.FILTER($B$2:$B$6000,(IFERROR(VALUE(MID($A$2:$A$6000,4,2)),0)=MONTH(C1309))*(IFERROR(VALUE(RIGHT($A$2:$A$6000,4)),0)=YEAR(C1309)))),""))</f>
        <v/>
      </c>
      <c r="E1309" s="3">
        <f t="array" ref="E1309">IFERROR(_xlfn.LET(_xlpm.yr,IF(ISNUMBER(C1309),YEAR(C1309),VALUE(RIGHT(A1309,4))),_xlpm.mn,IF(ISNUMBER(C1309),MONTH(C1309),VALUE(MID(A1309,4,2)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0" spans="1:5" x14ac:dyDescent="0.25">
      <c r="A1310" s="65" t="s">
        <v>1320</v>
      </c>
      <c r="B1310" s="8">
        <v>85.081897025399996</v>
      </c>
      <c r="C1310" s="13"/>
      <c r="D1310" s="3" t="str">
        <f t="array" ref="D1310">IF(C1310="","",IFERROR(AVERAGE(_xlfn._xlws.FILTER($B$2:$B$6000,(IFERROR(VALUE(MID($A$2:$A$6000,4,2)),0)=MONTH(C1310))*(IFERROR(VALUE(RIGHT($A$2:$A$6000,4)),0)=YEAR(C1310)))),""))</f>
        <v/>
      </c>
      <c r="E1310" s="3">
        <f t="array" ref="E1310">IFERROR(_xlfn.LET(_xlpm.yr,IF(ISNUMBER(C1310),YEAR(C1310),VALUE(RIGHT(A1310,4))),_xlpm.mn,IF(ISNUMBER(C1310),MONTH(C1310),VALUE(MID(A1310,4,2)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1" spans="1:5" x14ac:dyDescent="0.25">
      <c r="A1311" s="65" t="s">
        <v>1321</v>
      </c>
      <c r="B1311" s="8">
        <v>85.811837802900001</v>
      </c>
      <c r="C1311" s="13"/>
      <c r="D1311" s="3" t="str">
        <f t="array" ref="D1311">IF(C1311="","",IFERROR(AVERAGE(_xlfn._xlws.FILTER($B$2:$B$6000,(IFERROR(VALUE(MID($A$2:$A$6000,4,2)),0)=MONTH(C1311))*(IFERROR(VALUE(RIGHT($A$2:$A$6000,4)),0)=YEAR(C1311)))),""))</f>
        <v/>
      </c>
      <c r="E1311" s="3">
        <f t="array" ref="E1311">IFERROR(_xlfn.LET(_xlpm.yr,IF(ISNUMBER(C1311),YEAR(C1311),VALUE(RIGHT(A1311,4))),_xlpm.mn,IF(ISNUMBER(C1311),MONTH(C1311),VALUE(MID(A1311,4,2)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2" spans="1:5" x14ac:dyDescent="0.25">
      <c r="A1312" s="65" t="s">
        <v>1322</v>
      </c>
      <c r="B1312" s="8">
        <v>86.074616482799996</v>
      </c>
      <c r="C1312" s="13"/>
      <c r="D1312" s="3" t="str">
        <f t="array" ref="D1312">IF(C1312="","",IFERROR(AVERAGE(_xlfn._xlws.FILTER($B$2:$B$6000,(IFERROR(VALUE(MID($A$2:$A$6000,4,2)),0)=MONTH(C1312))*(IFERROR(VALUE(RIGHT($A$2:$A$6000,4)),0)=YEAR(C1312)))),""))</f>
        <v/>
      </c>
      <c r="E1312" s="3">
        <f t="array" ref="E1312">IFERROR(_xlfn.LET(_xlpm.yr,IF(ISNUMBER(C1312),YEAR(C1312),VALUE(RIGHT(A1312,4))),_xlpm.mn,IF(ISNUMBER(C1312),MONTH(C1312),VALUE(MID(A1312,4,2)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3" spans="1:5" x14ac:dyDescent="0.25">
      <c r="A1313" s="65" t="s">
        <v>1323</v>
      </c>
      <c r="B1313" s="8">
        <v>85.753442540699993</v>
      </c>
      <c r="C1313" s="13"/>
      <c r="D1313" s="3" t="str">
        <f t="array" ref="D1313">IF(C1313="","",IFERROR(AVERAGE(_xlfn._xlws.FILTER($B$2:$B$6000,(IFERROR(VALUE(MID($A$2:$A$6000,4,2)),0)=MONTH(C1313))*(IFERROR(VALUE(RIGHT($A$2:$A$6000,4)),0)=YEAR(C1313)))),""))</f>
        <v/>
      </c>
      <c r="E1313" s="3">
        <f t="array" ref="E1313">IFERROR(_xlfn.LET(_xlpm.yr,IF(ISNUMBER(C1313),YEAR(C1313),VALUE(RIGHT(A1313,4))),_xlpm.mn,IF(ISNUMBER(C1313),MONTH(C1313),VALUE(MID(A1313,4,2)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4" spans="1:5" x14ac:dyDescent="0.25">
      <c r="A1314" s="65" t="s">
        <v>1324</v>
      </c>
      <c r="B1314" s="8">
        <v>86.366592793799995</v>
      </c>
      <c r="C1314" s="13"/>
      <c r="D1314" s="3" t="str">
        <f t="array" ref="D1314">IF(C1314="","",IFERROR(AVERAGE(_xlfn._xlws.FILTER($B$2:$B$6000,(IFERROR(VALUE(MID($A$2:$A$6000,4,2)),0)=MONTH(C1314))*(IFERROR(VALUE(RIGHT($A$2:$A$6000,4)),0)=YEAR(C1314)))),""))</f>
        <v/>
      </c>
      <c r="E1314" s="3">
        <f t="array" ref="E1314">IFERROR(_xlfn.LET(_xlpm.yr,IF(ISNUMBER(C1314),YEAR(C1314),VALUE(RIGHT(A1314,4))),_xlpm.mn,IF(ISNUMBER(C1314),MONTH(C1314),VALUE(MID(A1314,4,2)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5" spans="1:5" x14ac:dyDescent="0.25">
      <c r="A1315" s="65" t="s">
        <v>1325</v>
      </c>
      <c r="B1315" s="8">
        <v>87.184126464599998</v>
      </c>
      <c r="C1315" s="13"/>
      <c r="D1315" s="3" t="str">
        <f t="array" ref="D1315">IF(C1315="","",IFERROR(AVERAGE(_xlfn._xlws.FILTER($B$2:$B$6000,(IFERROR(VALUE(MID($A$2:$A$6000,4,2)),0)=MONTH(C1315))*(IFERROR(VALUE(RIGHT($A$2:$A$6000,4)),0)=YEAR(C1315)))),""))</f>
        <v/>
      </c>
      <c r="E1315" s="3">
        <f t="array" ref="E1315">IFERROR(_xlfn.LET(_xlpm.yr,IF(ISNUMBER(C1315),YEAR(C1315),VALUE(RIGHT(A1315,4))),_xlpm.mn,IF(ISNUMBER(C1315),MONTH(C1315),VALUE(MID(A1315,4,2)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6" spans="1:5" x14ac:dyDescent="0.25">
      <c r="A1316" s="65" t="s">
        <v>1326</v>
      </c>
      <c r="B1316" s="8">
        <v>87.330114620099991</v>
      </c>
      <c r="C1316" s="13"/>
      <c r="D1316" s="3" t="str">
        <f t="array" ref="D1316">IF(C1316="","",IFERROR(AVERAGE(_xlfn._xlws.FILTER($B$2:$B$6000,(IFERROR(VALUE(MID($A$2:$A$6000,4,2)),0)=MONTH(C1316))*(IFERROR(VALUE(RIGHT($A$2:$A$6000,4)),0)=YEAR(C1316)))),""))</f>
        <v/>
      </c>
      <c r="E1316" s="3">
        <f t="array" ref="E1316">IFERROR(_xlfn.LET(_xlpm.yr,IF(ISNUMBER(C1316),YEAR(C1316),VALUE(RIGHT(A1316,4))),_xlpm.mn,IF(ISNUMBER(C1316),MONTH(C1316),VALUE(MID(A1316,4,2)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7" spans="1:5" x14ac:dyDescent="0.25">
      <c r="A1317" s="65" t="s">
        <v>1327</v>
      </c>
      <c r="B1317" s="8">
        <v>87.417707513400003</v>
      </c>
      <c r="C1317" s="13"/>
      <c r="D1317" s="3" t="str">
        <f t="array" ref="D1317">IF(C1317="","",IFERROR(AVERAGE(_xlfn._xlws.FILTER($B$2:$B$6000,(IFERROR(VALUE(MID($A$2:$A$6000,4,2)),0)=MONTH(C1317))*(IFERROR(VALUE(RIGHT($A$2:$A$6000,4)),0)=YEAR(C1317)))),""))</f>
        <v/>
      </c>
      <c r="E1317" s="3">
        <f t="array" ref="E1317">IFERROR(_xlfn.LET(_xlpm.yr,IF(ISNUMBER(C1317),YEAR(C1317),VALUE(RIGHT(A1317,4))),_xlpm.mn,IF(ISNUMBER(C1317),MONTH(C1317),VALUE(MID(A1317,4,2)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8" spans="1:5" x14ac:dyDescent="0.25">
      <c r="A1318" s="65" t="s">
        <v>1328</v>
      </c>
      <c r="B1318" s="8">
        <v>88.167454626999998</v>
      </c>
      <c r="C1318" s="13"/>
      <c r="D1318" s="3" t="str">
        <f t="array" ref="D1318">IF(C1318="","",IFERROR(AVERAGE(_xlfn._xlws.FILTER($B$2:$B$6000,(IFERROR(VALUE(MID($A$2:$A$6000,4,2)),0)=MONTH(C1318))*(IFERROR(VALUE(RIGHT($A$2:$A$6000,4)),0)=YEAR(C1318)))),""))</f>
        <v/>
      </c>
      <c r="E1318" s="3">
        <f t="array" ref="E1318">IFERROR(_xlfn.LET(_xlpm.yr,IF(ISNUMBER(C1318),YEAR(C1318),VALUE(RIGHT(A1318,4))),_xlpm.mn,IF(ISNUMBER(C1318),MONTH(C1318),VALUE(MID(A1318,4,2)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19" spans="1:5" x14ac:dyDescent="0.25">
      <c r="A1319" s="65" t="s">
        <v>1329</v>
      </c>
      <c r="B1319" s="8">
        <v>88.37161347</v>
      </c>
      <c r="C1319" s="13"/>
      <c r="D1319" s="3" t="str">
        <f t="array" ref="D1319">IF(C1319="","",IFERROR(AVERAGE(_xlfn._xlws.FILTER($B$2:$B$6000,(IFERROR(VALUE(MID($A$2:$A$6000,4,2)),0)=MONTH(C1319))*(IFERROR(VALUE(RIGHT($A$2:$A$6000,4)),0)=YEAR(C1319)))),""))</f>
        <v/>
      </c>
      <c r="E1319" s="3">
        <f t="array" ref="E1319">IFERROR(_xlfn.LET(_xlpm.yr,IF(ISNUMBER(C1319),YEAR(C1319),VALUE(RIGHT(A1319,4))),_xlpm.mn,IF(ISNUMBER(C1319),MONTH(C1319),VALUE(MID(A1319,4,2)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0" spans="1:5" x14ac:dyDescent="0.25">
      <c r="A1320" s="65" t="s">
        <v>1330</v>
      </c>
      <c r="B1320" s="8">
        <v>88.838262254</v>
      </c>
      <c r="C1320" s="13"/>
      <c r="D1320" s="3" t="str">
        <f t="array" ref="D1320">IF(C1320="","",IFERROR(AVERAGE(_xlfn._xlws.FILTER($B$2:$B$6000,(IFERROR(VALUE(MID($A$2:$A$6000,4,2)),0)=MONTH(C1320))*(IFERROR(VALUE(RIGHT($A$2:$A$6000,4)),0)=YEAR(C1320)))),""))</f>
        <v/>
      </c>
      <c r="E1320" s="3">
        <f t="array" ref="E1320">IFERROR(_xlfn.LET(_xlpm.yr,IF(ISNUMBER(C1320),YEAR(C1320),VALUE(RIGHT(A1320,4))),_xlpm.mn,IF(ISNUMBER(C1320),MONTH(C1320),VALUE(MID(A1320,4,2)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1" spans="1:5" x14ac:dyDescent="0.25">
      <c r="A1321" s="65" t="s">
        <v>1331</v>
      </c>
      <c r="B1321" s="8">
        <v>89.275745489000002</v>
      </c>
      <c r="C1321" s="13"/>
      <c r="D1321" s="3" t="str">
        <f t="array" ref="D1321">IF(C1321="","",IFERROR(AVERAGE(_xlfn._xlws.FILTER($B$2:$B$6000,(IFERROR(VALUE(MID($A$2:$A$6000,4,2)),0)=MONTH(C1321))*(IFERROR(VALUE(RIGHT($A$2:$A$6000,4)),0)=YEAR(C1321)))),""))</f>
        <v/>
      </c>
      <c r="E1321" s="3">
        <f t="array" ref="E1321">IFERROR(_xlfn.LET(_xlpm.yr,IF(ISNUMBER(C1321),YEAR(C1321),VALUE(RIGHT(A1321,4))),_xlpm.mn,IF(ISNUMBER(C1321),MONTH(C1321),VALUE(MID(A1321,4,2)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2" spans="1:5" x14ac:dyDescent="0.25">
      <c r="A1322" s="65" t="s">
        <v>1332</v>
      </c>
      <c r="B1322" s="8">
        <v>89.246579940000004</v>
      </c>
      <c r="C1322" s="13"/>
      <c r="D1322" s="3" t="str">
        <f t="array" ref="D1322">IF(C1322="","",IFERROR(AVERAGE(_xlfn._xlws.FILTER($B$2:$B$6000,(IFERROR(VALUE(MID($A$2:$A$6000,4,2)),0)=MONTH(C1322))*(IFERROR(VALUE(RIGHT($A$2:$A$6000,4)),0)=YEAR(C1322)))),""))</f>
        <v/>
      </c>
      <c r="E1322" s="3">
        <f t="array" ref="E1322">IFERROR(_xlfn.LET(_xlpm.yr,IF(ISNUMBER(C1322),YEAR(C1322),VALUE(RIGHT(A1322,4))),_xlpm.mn,IF(ISNUMBER(C1322),MONTH(C1322),VALUE(MID(A1322,4,2)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3" spans="1:5" x14ac:dyDescent="0.25">
      <c r="A1323" s="65" t="s">
        <v>1333</v>
      </c>
      <c r="B1323" s="8">
        <v>89.53823543</v>
      </c>
      <c r="C1323" s="13"/>
      <c r="D1323" s="3" t="str">
        <f t="array" ref="D1323">IF(C1323="","",IFERROR(AVERAGE(_xlfn._xlws.FILTER($B$2:$B$6000,(IFERROR(VALUE(MID($A$2:$A$6000,4,2)),0)=MONTH(C1323))*(IFERROR(VALUE(RIGHT($A$2:$A$6000,4)),0)=YEAR(C1323)))),""))</f>
        <v/>
      </c>
      <c r="E1323" s="3">
        <f t="array" ref="E1323">IFERROR(_xlfn.LET(_xlpm.yr,IF(ISNUMBER(C1323),YEAR(C1323),VALUE(RIGHT(A1323,4))),_xlpm.mn,IF(ISNUMBER(C1323),MONTH(C1323),VALUE(MID(A1323,4,2)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4" spans="1:5" x14ac:dyDescent="0.25">
      <c r="A1324" s="65" t="s">
        <v>1334</v>
      </c>
      <c r="B1324" s="8">
        <v>89.771559822</v>
      </c>
      <c r="C1324" s="13"/>
      <c r="D1324" s="3" t="str">
        <f t="array" ref="D1324">IF(C1324="","",IFERROR(AVERAGE(_xlfn._xlws.FILTER($B$2:$B$6000,(IFERROR(VALUE(MID($A$2:$A$6000,4,2)),0)=MONTH(C1324))*(IFERROR(VALUE(RIGHT($A$2:$A$6000,4)),0)=YEAR(C1324)))),""))</f>
        <v/>
      </c>
      <c r="E1324" s="3">
        <f t="array" ref="E1324">IFERROR(_xlfn.LET(_xlpm.yr,IF(ISNUMBER(C1324),YEAR(C1324),VALUE(RIGHT(A1324,4))),_xlpm.mn,IF(ISNUMBER(C1324),MONTH(C1324),VALUE(MID(A1324,4,2)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5" spans="1:5" x14ac:dyDescent="0.25">
      <c r="A1325" s="65" t="s">
        <v>1335</v>
      </c>
      <c r="B1325" s="8">
        <v>90.092380860999995</v>
      </c>
      <c r="C1325" s="13"/>
      <c r="D1325" s="3" t="str">
        <f t="array" ref="D1325">IF(C1325="","",IFERROR(AVERAGE(_xlfn._xlws.FILTER($B$2:$B$6000,(IFERROR(VALUE(MID($A$2:$A$6000,4,2)),0)=MONTH(C1325))*(IFERROR(VALUE(RIGHT($A$2:$A$6000,4)),0)=YEAR(C1325)))),""))</f>
        <v/>
      </c>
      <c r="E1325" s="3">
        <f t="array" ref="E1325">IFERROR(_xlfn.LET(_xlpm.yr,IF(ISNUMBER(C1325),YEAR(C1325),VALUE(RIGHT(A1325,4))),_xlpm.mn,IF(ISNUMBER(C1325),MONTH(C1325),VALUE(MID(A1325,4,2)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6" spans="1:5" x14ac:dyDescent="0.25">
      <c r="A1326" s="65" t="s">
        <v>1336</v>
      </c>
      <c r="B1326" s="8">
        <v>90.121546409999993</v>
      </c>
      <c r="C1326" s="13"/>
      <c r="D1326" s="3" t="str">
        <f t="array" ref="D1326">IF(C1326="","",IFERROR(AVERAGE(_xlfn._xlws.FILTER($B$2:$B$6000,(IFERROR(VALUE(MID($A$2:$A$6000,4,2)),0)=MONTH(C1326))*(IFERROR(VALUE(RIGHT($A$2:$A$6000,4)),0)=YEAR(C1326)))),""))</f>
        <v/>
      </c>
      <c r="E1326" s="3">
        <f t="array" ref="E1326">IFERROR(_xlfn.LET(_xlpm.yr,IF(ISNUMBER(C1326),YEAR(C1326),VALUE(RIGHT(A1326,4))),_xlpm.mn,IF(ISNUMBER(C1326),MONTH(C1326),VALUE(MID(A1326,4,2)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7" spans="1:5" x14ac:dyDescent="0.25">
      <c r="A1327" s="65" t="s">
        <v>1337</v>
      </c>
      <c r="B1327" s="8">
        <v>90.209043057000002</v>
      </c>
      <c r="C1327" s="13"/>
      <c r="D1327" s="3" t="str">
        <f t="array" ref="D1327">IF(C1327="","",IFERROR(AVERAGE(_xlfn._xlws.FILTER($B$2:$B$6000,(IFERROR(VALUE(MID($A$2:$A$6000,4,2)),0)=MONTH(C1327))*(IFERROR(VALUE(RIGHT($A$2:$A$6000,4)),0)=YEAR(C1327)))),""))</f>
        <v/>
      </c>
      <c r="E1327" s="3">
        <f t="array" ref="E1327">IFERROR(_xlfn.LET(_xlpm.yr,IF(ISNUMBER(C1327),YEAR(C1327),VALUE(RIGHT(A1327,4))),_xlpm.mn,IF(ISNUMBER(C1327),MONTH(C1327),VALUE(MID(A1327,4,2)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8" spans="1:5" x14ac:dyDescent="0.25">
      <c r="A1328" s="65" t="s">
        <v>1338</v>
      </c>
      <c r="B1328" s="8">
        <v>90.179877508000004</v>
      </c>
      <c r="C1328" s="13"/>
      <c r="D1328" s="3" t="str">
        <f t="array" ref="D1328">IF(C1328="","",IFERROR(AVERAGE(_xlfn._xlws.FILTER($B$2:$B$6000,(IFERROR(VALUE(MID($A$2:$A$6000,4,2)),0)=MONTH(C1328))*(IFERROR(VALUE(RIGHT($A$2:$A$6000,4)),0)=YEAR(C1328)))),""))</f>
        <v/>
      </c>
      <c r="E1328" s="3">
        <f t="array" ref="E1328">IFERROR(_xlfn.LET(_xlpm.yr,IF(ISNUMBER(C1328),YEAR(C1328),VALUE(RIGHT(A1328,4))),_xlpm.mn,IF(ISNUMBER(C1328),MONTH(C1328),VALUE(MID(A1328,4,2)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9" spans="1:5" x14ac:dyDescent="0.25">
      <c r="A1329" s="65" t="s">
        <v>1339</v>
      </c>
      <c r="B1329" s="8">
        <v>90.179877508000004</v>
      </c>
      <c r="C1329" s="13"/>
      <c r="D1329" s="3" t="str">
        <f t="array" ref="D1329">IF(C1329="","",IFERROR(AVERAGE(_xlfn._xlws.FILTER($B$2:$B$6000,(IFERROR(VALUE(MID($A$2:$A$6000,4,2)),0)=MONTH(C1329))*(IFERROR(VALUE(RIGHT($A$2:$A$6000,4)),0)=YEAR(C1329)))),""))</f>
        <v/>
      </c>
      <c r="E1329" s="3">
        <f t="array" ref="E1329">IFERROR(_xlfn.LET(_xlpm.yr,IF(ISNUMBER(C1329),YEAR(C1329),VALUE(RIGHT(A1329,4))),_xlpm.mn,IF(ISNUMBER(C1329),MONTH(C1329),VALUE(MID(A1329,4,2)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0" spans="1:5" x14ac:dyDescent="0.25">
      <c r="A1330" s="65" t="s">
        <v>1340</v>
      </c>
      <c r="B1330" s="8">
        <v>89.975718665000002</v>
      </c>
      <c r="C1330" s="13"/>
      <c r="D1330" s="3" t="str">
        <f t="array" ref="D1330">IF(C1330="","",IFERROR(AVERAGE(_xlfn._xlws.FILTER($B$2:$B$6000,(IFERROR(VALUE(MID($A$2:$A$6000,4,2)),0)=MONTH(C1330))*(IFERROR(VALUE(RIGHT($A$2:$A$6000,4)),0)=YEAR(C1330)))),""))</f>
        <v/>
      </c>
      <c r="E1330" s="3">
        <f t="array" ref="E1330">IFERROR(_xlfn.LET(_xlpm.yr,IF(ISNUMBER(C1330),YEAR(C1330),VALUE(RIGHT(A1330,4))),_xlpm.mn,IF(ISNUMBER(C1330),MONTH(C1330),VALUE(MID(A1330,4,2)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1" spans="1:5" x14ac:dyDescent="0.25">
      <c r="A1331" s="65" t="s">
        <v>1341</v>
      </c>
      <c r="B1331" s="8">
        <v>90.325705252999995</v>
      </c>
      <c r="C1331" s="13"/>
      <c r="D1331" s="3" t="str">
        <f t="array" ref="D1331">IF(C1331="","",IFERROR(AVERAGE(_xlfn._xlws.FILTER($B$2:$B$6000,(IFERROR(VALUE(MID($A$2:$A$6000,4,2)),0)=MONTH(C1331))*(IFERROR(VALUE(RIGHT($A$2:$A$6000,4)),0)=YEAR(C1331)))),""))</f>
        <v/>
      </c>
      <c r="E1331" s="3">
        <f t="array" ref="E1331">IFERROR(_xlfn.LET(_xlpm.yr,IF(ISNUMBER(C1331),YEAR(C1331),VALUE(RIGHT(A1331,4))),_xlpm.mn,IF(ISNUMBER(C1331),MONTH(C1331),VALUE(MID(A1331,4,2)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2" spans="1:5" x14ac:dyDescent="0.25">
      <c r="A1332" s="65" t="s">
        <v>1342</v>
      </c>
      <c r="B1332" s="8">
        <v>90.121546409999993</v>
      </c>
      <c r="C1332" s="13"/>
      <c r="D1332" s="3" t="str">
        <f t="array" ref="D1332">IF(C1332="","",IFERROR(AVERAGE(_xlfn._xlws.FILTER($B$2:$B$6000,(IFERROR(VALUE(MID($A$2:$A$6000,4,2)),0)=MONTH(C1332))*(IFERROR(VALUE(RIGHT($A$2:$A$6000,4)),0)=YEAR(C1332)))),""))</f>
        <v/>
      </c>
      <c r="E1332" s="3">
        <f t="array" ref="E1332">IFERROR(_xlfn.LET(_xlpm.yr,IF(ISNUMBER(C1332),YEAR(C1332),VALUE(RIGHT(A1332,4))),_xlpm.mn,IF(ISNUMBER(C1332),MONTH(C1332),VALUE(MID(A1332,4,2)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3" spans="1:5" x14ac:dyDescent="0.25">
      <c r="A1333" s="65" t="s">
        <v>1343</v>
      </c>
      <c r="B1333" s="8">
        <v>90.238208606000001</v>
      </c>
      <c r="C1333" s="13"/>
      <c r="D1333" s="3" t="str">
        <f t="array" ref="D1333">IF(C1333="","",IFERROR(AVERAGE(_xlfn._xlws.FILTER($B$2:$B$6000,(IFERROR(VALUE(MID($A$2:$A$6000,4,2)),0)=MONTH(C1333))*(IFERROR(VALUE(RIGHT($A$2:$A$6000,4)),0)=YEAR(C1333)))),""))</f>
        <v/>
      </c>
      <c r="E1333" s="3">
        <f t="array" ref="E1333">IFERROR(_xlfn.LET(_xlpm.yr,IF(ISNUMBER(C1333),YEAR(C1333),VALUE(RIGHT(A1333,4))),_xlpm.mn,IF(ISNUMBER(C1333),MONTH(C1333),VALUE(MID(A1333,4,2)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4" spans="1:5" x14ac:dyDescent="0.25">
      <c r="A1334" s="65" t="s">
        <v>1344</v>
      </c>
      <c r="B1334" s="8">
        <v>90.121546409999993</v>
      </c>
      <c r="C1334" s="13"/>
      <c r="D1334" s="3" t="str">
        <f t="array" ref="D1334">IF(C1334="","",IFERROR(AVERAGE(_xlfn._xlws.FILTER($B$2:$B$6000,(IFERROR(VALUE(MID($A$2:$A$6000,4,2)),0)=MONTH(C1334))*(IFERROR(VALUE(RIGHT($A$2:$A$6000,4)),0)=YEAR(C1334)))),""))</f>
        <v/>
      </c>
      <c r="E1334" s="3">
        <f t="array" ref="E1334">IFERROR(_xlfn.LET(_xlpm.yr,IF(ISNUMBER(C1334),YEAR(C1334),VALUE(RIGHT(A1334,4))),_xlpm.mn,IF(ISNUMBER(C1334),MONTH(C1334),VALUE(MID(A1334,4,2)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5" spans="1:5" x14ac:dyDescent="0.25">
      <c r="A1335" s="65" t="s">
        <v>1345</v>
      </c>
      <c r="B1335" s="8">
        <v>90.267374154999999</v>
      </c>
      <c r="C1335" s="13"/>
      <c r="D1335" s="3" t="str">
        <f t="array" ref="D1335">IF(C1335="","",IFERROR(AVERAGE(_xlfn._xlws.FILTER($B$2:$B$6000,(IFERROR(VALUE(MID($A$2:$A$6000,4,2)),0)=MONTH(C1335))*(IFERROR(VALUE(RIGHT($A$2:$A$6000,4)),0)=YEAR(C1335)))),""))</f>
        <v/>
      </c>
      <c r="E1335" s="3">
        <f t="array" ref="E1335">IFERROR(_xlfn.LET(_xlpm.yr,IF(ISNUMBER(C1335),YEAR(C1335),VALUE(RIGHT(A1335,4))),_xlpm.mn,IF(ISNUMBER(C1335),MONTH(C1335),VALUE(MID(A1335,4,2)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6" spans="1:5" x14ac:dyDescent="0.25">
      <c r="A1336" s="65" t="s">
        <v>1346</v>
      </c>
      <c r="B1336" s="8">
        <v>90.325705252999995</v>
      </c>
      <c r="C1336" s="13"/>
      <c r="D1336" s="3" t="str">
        <f t="array" ref="D1336">IF(C1336="","",IFERROR(AVERAGE(_xlfn._xlws.FILTER($B$2:$B$6000,(IFERROR(VALUE(MID($A$2:$A$6000,4,2)),0)=MONTH(C1336))*(IFERROR(VALUE(RIGHT($A$2:$A$6000,4)),0)=YEAR(C1336)))),""))</f>
        <v/>
      </c>
      <c r="E1336" s="3">
        <f t="array" ref="E1336">IFERROR(_xlfn.LET(_xlpm.yr,IF(ISNUMBER(C1336),YEAR(C1336),VALUE(RIGHT(A1336,4))),_xlpm.mn,IF(ISNUMBER(C1336),MONTH(C1336),VALUE(MID(A1336,4,2)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7" spans="1:5" x14ac:dyDescent="0.25">
      <c r="A1337" s="65" t="s">
        <v>1347</v>
      </c>
      <c r="B1337" s="8">
        <v>90.617360743000006</v>
      </c>
      <c r="C1337" s="13"/>
      <c r="D1337" s="3" t="str">
        <f t="array" ref="D1337">IF(C1337="","",IFERROR(AVERAGE(_xlfn._xlws.FILTER($B$2:$B$6000,(IFERROR(VALUE(MID($A$2:$A$6000,4,2)),0)=MONTH(C1337))*(IFERROR(VALUE(RIGHT($A$2:$A$6000,4)),0)=YEAR(C1337)))),""))</f>
        <v/>
      </c>
      <c r="E1337" s="3">
        <f t="array" ref="E1337">IFERROR(_xlfn.LET(_xlpm.yr,IF(ISNUMBER(C1337),YEAR(C1337),VALUE(RIGHT(A1337,4))),_xlpm.mn,IF(ISNUMBER(C1337),MONTH(C1337),VALUE(MID(A1337,4,2)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8" spans="1:5" x14ac:dyDescent="0.25">
      <c r="A1338" s="65" t="s">
        <v>1348</v>
      </c>
      <c r="B1338" s="8">
        <v>90.471532998000001</v>
      </c>
      <c r="C1338" s="13"/>
      <c r="D1338" s="3" t="str">
        <f t="array" ref="D1338">IF(C1338="","",IFERROR(AVERAGE(_xlfn._xlws.FILTER($B$2:$B$6000,(IFERROR(VALUE(MID($A$2:$A$6000,4,2)),0)=MONTH(C1338))*(IFERROR(VALUE(RIGHT($A$2:$A$6000,4)),0)=YEAR(C1338)))),""))</f>
        <v/>
      </c>
      <c r="E1338" s="3">
        <f t="array" ref="E1338">IFERROR(_xlfn.LET(_xlpm.yr,IF(ISNUMBER(C1338),YEAR(C1338),VALUE(RIGHT(A1338,4))),_xlpm.mn,IF(ISNUMBER(C1338),MONTH(C1338),VALUE(MID(A1338,4,2)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9" spans="1:5" x14ac:dyDescent="0.25">
      <c r="A1339" s="65" t="s">
        <v>1349</v>
      </c>
      <c r="B1339" s="8">
        <v>90.704857390000001</v>
      </c>
      <c r="C1339" s="13"/>
      <c r="D1339" s="3" t="str">
        <f t="array" ref="D1339">IF(C1339="","",IFERROR(AVERAGE(_xlfn._xlws.FILTER($B$2:$B$6000,(IFERROR(VALUE(MID($A$2:$A$6000,4,2)),0)=MONTH(C1339))*(IFERROR(VALUE(RIGHT($A$2:$A$6000,4)),0)=YEAR(C1339)))),""))</f>
        <v/>
      </c>
      <c r="E1339" s="3">
        <f t="array" ref="E1339">IFERROR(_xlfn.LET(_xlpm.yr,IF(ISNUMBER(C1339),YEAR(C1339),VALUE(RIGHT(A1339,4))),_xlpm.mn,IF(ISNUMBER(C1339),MONTH(C1339),VALUE(MID(A1339,4,2)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40" spans="1:5" x14ac:dyDescent="0.25">
      <c r="A1340" s="65" t="s">
        <v>1350</v>
      </c>
      <c r="B1340" s="8">
        <v>89.709046552999993</v>
      </c>
      <c r="C1340" s="13"/>
      <c r="D1340" s="3" t="str">
        <f t="array" ref="D1340">IF(C1340="","",IFERROR(AVERAGE(_xlfn._xlws.FILTER($B$2:$B$6000,(IFERROR(VALUE(MID($A$2:$A$6000,4,2)),0)=MONTH(C1340))*(IFERROR(VALUE(RIGHT($A$2:$A$6000,4)),0)=YEAR(C1340)))),""))</f>
        <v/>
      </c>
      <c r="E1340" s="3">
        <f t="array" ref="E1340">IFERROR(_xlfn.LET(_xlpm.yr,IF(ISNUMBER(C1340),YEAR(C1340),VALUE(RIGHT(A1340,4))),_xlpm.mn,IF(ISNUMBER(C1340),MONTH(C1340),VALUE(MID(A1340,4,2)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1" spans="1:5" x14ac:dyDescent="0.25">
      <c r="A1341" s="65" t="s">
        <v>1351</v>
      </c>
      <c r="B1341" s="8">
        <v>89.766811553999986</v>
      </c>
      <c r="C1341" s="13"/>
      <c r="D1341" s="3" t="str">
        <f t="array" ref="D1341">IF(C1341="","",IFERROR(AVERAGE(_xlfn._xlws.FILTER($B$2:$B$6000,(IFERROR(VALUE(MID($A$2:$A$6000,4,2)),0)=MONTH(C1341))*(IFERROR(VALUE(RIGHT($A$2:$A$6000,4)),0)=YEAR(C1341)))),""))</f>
        <v/>
      </c>
      <c r="E1341" s="3">
        <f t="array" ref="E1341">IFERROR(_xlfn.LET(_xlpm.yr,IF(ISNUMBER(C1341),YEAR(C1341),VALUE(RIGHT(A1341,4))),_xlpm.mn,IF(ISNUMBER(C1341),MONTH(C1341),VALUE(MID(A1341,4,2)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2" spans="1:5" x14ac:dyDescent="0.25">
      <c r="A1342" s="65" t="s">
        <v>1352</v>
      </c>
      <c r="B1342" s="8">
        <v>90.026754058500003</v>
      </c>
      <c r="C1342" s="13"/>
      <c r="D1342" s="3" t="str">
        <f t="array" ref="D1342">IF(C1342="","",IFERROR(AVERAGE(_xlfn._xlws.FILTER($B$2:$B$6000,(IFERROR(VALUE(MID($A$2:$A$6000,4,2)),0)=MONTH(C1342))*(IFERROR(VALUE(RIGHT($A$2:$A$6000,4)),0)=YEAR(C1342)))),""))</f>
        <v/>
      </c>
      <c r="E1342" s="3">
        <f t="array" ref="E1342">IFERROR(_xlfn.LET(_xlpm.yr,IF(ISNUMBER(C1342),YEAR(C1342),VALUE(RIGHT(A1342,4))),_xlpm.mn,IF(ISNUMBER(C1342),MONTH(C1342),VALUE(MID(A1342,4,2)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3" spans="1:5" x14ac:dyDescent="0.25">
      <c r="A1343" s="65" t="s">
        <v>1353</v>
      </c>
      <c r="B1343" s="8">
        <v>89.911224056499989</v>
      </c>
      <c r="C1343" s="13"/>
      <c r="D1343" s="3" t="str">
        <f t="array" ref="D1343">IF(C1343="","",IFERROR(AVERAGE(_xlfn._xlws.FILTER($B$2:$B$6000,(IFERROR(VALUE(MID($A$2:$A$6000,4,2)),0)=MONTH(C1343))*(IFERROR(VALUE(RIGHT($A$2:$A$6000,4)),0)=YEAR(C1343)))),""))</f>
        <v/>
      </c>
      <c r="E1343" s="3">
        <f t="array" ref="E1343">IFERROR(_xlfn.LET(_xlpm.yr,IF(ISNUMBER(C1343),YEAR(C1343),VALUE(RIGHT(A1343,4))),_xlpm.mn,IF(ISNUMBER(C1343),MONTH(C1343),VALUE(MID(A1343,4,2)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4" spans="1:5" x14ac:dyDescent="0.25">
      <c r="A1344" s="65" t="s">
        <v>1354</v>
      </c>
      <c r="B1344" s="8">
        <v>90.228931561999985</v>
      </c>
      <c r="C1344" s="13"/>
      <c r="D1344" s="3" t="str">
        <f t="array" ref="D1344">IF(C1344="","",IFERROR(AVERAGE(_xlfn._xlws.FILTER($B$2:$B$6000,(IFERROR(VALUE(MID($A$2:$A$6000,4,2)),0)=MONTH(C1344))*(IFERROR(VALUE(RIGHT($A$2:$A$6000,4)),0)=YEAR(C1344)))),""))</f>
        <v/>
      </c>
      <c r="E1344" s="3">
        <f t="array" ref="E1344">IFERROR(_xlfn.LET(_xlpm.yr,IF(ISNUMBER(C1344),YEAR(C1344),VALUE(RIGHT(A1344,4))),_xlpm.mn,IF(ISNUMBER(C1344),MONTH(C1344),VALUE(MID(A1344,4,2)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5" spans="1:5" x14ac:dyDescent="0.25">
      <c r="A1345" s="65" t="s">
        <v>1355</v>
      </c>
      <c r="B1345" s="8">
        <v>90.315579063499996</v>
      </c>
      <c r="C1345" s="13"/>
      <c r="D1345" s="3" t="str">
        <f t="array" ref="D1345">IF(C1345="","",IFERROR(AVERAGE(_xlfn._xlws.FILTER($B$2:$B$6000,(IFERROR(VALUE(MID($A$2:$A$6000,4,2)),0)=MONTH(C1345))*(IFERROR(VALUE(RIGHT($A$2:$A$6000,4)),0)=YEAR(C1345)))),""))</f>
        <v/>
      </c>
      <c r="E1345" s="3">
        <f t="array" ref="E1345">IFERROR(_xlfn.LET(_xlpm.yr,IF(ISNUMBER(C1345),YEAR(C1345),VALUE(RIGHT(A1345,4))),_xlpm.mn,IF(ISNUMBER(C1345),MONTH(C1345),VALUE(MID(A1345,4,2)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6" spans="1:5" x14ac:dyDescent="0.25">
      <c r="A1346" s="65" t="s">
        <v>1356</v>
      </c>
      <c r="B1346" s="8">
        <v>90.315579063499996</v>
      </c>
      <c r="C1346" s="13"/>
      <c r="D1346" s="3" t="str">
        <f t="array" ref="D1346">IF(C1346="","",IFERROR(AVERAGE(_xlfn._xlws.FILTER($B$2:$B$6000,(IFERROR(VALUE(MID($A$2:$A$6000,4,2)),0)=MONTH(C1346))*(IFERROR(VALUE(RIGHT($A$2:$A$6000,4)),0)=YEAR(C1346)))),""))</f>
        <v/>
      </c>
      <c r="E1346" s="3">
        <f t="array" ref="E1346">IFERROR(_xlfn.LET(_xlpm.yr,IF(ISNUMBER(C1346),YEAR(C1346),VALUE(RIGHT(A1346,4))),_xlpm.mn,IF(ISNUMBER(C1346),MONTH(C1346),VALUE(MID(A1346,4,2)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7" spans="1:5" x14ac:dyDescent="0.25">
      <c r="A1347" s="65" t="s">
        <v>1357</v>
      </c>
      <c r="B1347" s="8">
        <v>90.026754058500003</v>
      </c>
      <c r="C1347" s="13"/>
      <c r="D1347" s="3" t="str">
        <f t="array" ref="D1347">IF(C1347="","",IFERROR(AVERAGE(_xlfn._xlws.FILTER($B$2:$B$6000,(IFERROR(VALUE(MID($A$2:$A$6000,4,2)),0)=MONTH(C1347))*(IFERROR(VALUE(RIGHT($A$2:$A$6000,4)),0)=YEAR(C1347)))),""))</f>
        <v/>
      </c>
      <c r="E1347" s="3">
        <f t="array" ref="E1347">IFERROR(_xlfn.LET(_xlpm.yr,IF(ISNUMBER(C1347),YEAR(C1347),VALUE(RIGHT(A1347,4))),_xlpm.mn,IF(ISNUMBER(C1347),MONTH(C1347),VALUE(MID(A1347,4,2)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8" spans="1:5" x14ac:dyDescent="0.25">
      <c r="A1348" s="65" t="s">
        <v>1358</v>
      </c>
      <c r="B1348" s="8">
        <v>90.11340156</v>
      </c>
      <c r="C1348" s="13"/>
      <c r="D1348" s="3" t="str">
        <f t="array" ref="D1348">IF(C1348="","",IFERROR(AVERAGE(_xlfn._xlws.FILTER($B$2:$B$6000,(IFERROR(VALUE(MID($A$2:$A$6000,4,2)),0)=MONTH(C1348))*(IFERROR(VALUE(RIGHT($A$2:$A$6000,4)),0)=YEAR(C1348)))),""))</f>
        <v/>
      </c>
      <c r="E1348" s="3">
        <f t="array" ref="E1348">IFERROR(_xlfn.LET(_xlpm.yr,IF(ISNUMBER(C1348),YEAR(C1348),VALUE(RIGHT(A1348,4))),_xlpm.mn,IF(ISNUMBER(C1348),MONTH(C1348),VALUE(MID(A1348,4,2)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9" spans="1:5" x14ac:dyDescent="0.25">
      <c r="A1349" s="65" t="s">
        <v>1359</v>
      </c>
      <c r="B1349" s="8">
        <v>89.968989057499996</v>
      </c>
      <c r="C1349" s="13"/>
      <c r="D1349" s="3" t="str">
        <f t="array" ref="D1349">IF(C1349="","",IFERROR(AVERAGE(_xlfn._xlws.FILTER($B$2:$B$6000,(IFERROR(VALUE(MID($A$2:$A$6000,4,2)),0)=MONTH(C1349))*(IFERROR(VALUE(RIGHT($A$2:$A$6000,4)),0)=YEAR(C1349)))),""))</f>
        <v/>
      </c>
      <c r="E1349" s="3">
        <f t="array" ref="E1349">IFERROR(_xlfn.LET(_xlpm.yr,IF(ISNUMBER(C1349),YEAR(C1349),VALUE(RIGHT(A1349,4))),_xlpm.mn,IF(ISNUMBER(C1349),MONTH(C1349),VALUE(MID(A1349,4,2)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0" spans="1:5" x14ac:dyDescent="0.25">
      <c r="A1350" s="65" t="s">
        <v>1360</v>
      </c>
      <c r="B1350" s="8">
        <v>90.171166560999993</v>
      </c>
      <c r="C1350" s="13"/>
      <c r="D1350" s="3" t="str">
        <f t="array" ref="D1350">IF(C1350="","",IFERROR(AVERAGE(_xlfn._xlws.FILTER($B$2:$B$6000,(IFERROR(VALUE(MID($A$2:$A$6000,4,2)),0)=MONTH(C1350))*(IFERROR(VALUE(RIGHT($A$2:$A$6000,4)),0)=YEAR(C1350)))),""))</f>
        <v/>
      </c>
      <c r="E1350" s="3">
        <f t="array" ref="E1350">IFERROR(_xlfn.LET(_xlpm.yr,IF(ISNUMBER(C1350),YEAR(C1350),VALUE(RIGHT(A1350,4))),_xlpm.mn,IF(ISNUMBER(C1350),MONTH(C1350),VALUE(MID(A1350,4,2)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1" spans="1:5" x14ac:dyDescent="0.25">
      <c r="A1351" s="65" t="s">
        <v>1361</v>
      </c>
      <c r="B1351" s="8">
        <v>90.200049061499996</v>
      </c>
      <c r="C1351" s="13"/>
      <c r="D1351" s="3" t="str">
        <f t="array" ref="D1351">IF(C1351="","",IFERROR(AVERAGE(_xlfn._xlws.FILTER($B$2:$B$6000,(IFERROR(VALUE(MID($A$2:$A$6000,4,2)),0)=MONTH(C1351))*(IFERROR(VALUE(RIGHT($A$2:$A$6000,4)),0)=YEAR(C1351)))),""))</f>
        <v/>
      </c>
      <c r="E1351" s="3">
        <f t="array" ref="E1351">IFERROR(_xlfn.LET(_xlpm.yr,IF(ISNUMBER(C1351),YEAR(C1351),VALUE(RIGHT(A1351,4))),_xlpm.mn,IF(ISNUMBER(C1351),MONTH(C1351),VALUE(MID(A1351,4,2)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2" spans="1:5" x14ac:dyDescent="0.25">
      <c r="A1352" s="65" t="s">
        <v>1362</v>
      </c>
      <c r="B1352" s="8">
        <v>90.055636558999993</v>
      </c>
      <c r="C1352" s="13"/>
      <c r="D1352" s="3" t="str">
        <f t="array" ref="D1352">IF(C1352="","",IFERROR(AVERAGE(_xlfn._xlws.FILTER($B$2:$B$6000,(IFERROR(VALUE(MID($A$2:$A$6000,4,2)),0)=MONTH(C1352))*(IFERROR(VALUE(RIGHT($A$2:$A$6000,4)),0)=YEAR(C1352)))),""))</f>
        <v/>
      </c>
      <c r="E1352" s="3">
        <f t="array" ref="E1352">IFERROR(_xlfn.LET(_xlpm.yr,IF(ISNUMBER(C1352),YEAR(C1352),VALUE(RIGHT(A1352,4))),_xlpm.mn,IF(ISNUMBER(C1352),MONTH(C1352),VALUE(MID(A1352,4,2)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3" spans="1:5" x14ac:dyDescent="0.25">
      <c r="A1353" s="65" t="s">
        <v>1363</v>
      </c>
      <c r="B1353" s="8">
        <v>90.315579063499996</v>
      </c>
      <c r="C1353" s="13"/>
      <c r="D1353" s="3" t="str">
        <f t="array" ref="D1353">IF(C1353="","",IFERROR(AVERAGE(_xlfn._xlws.FILTER($B$2:$B$6000,(IFERROR(VALUE(MID($A$2:$A$6000,4,2)),0)=MONTH(C1353))*(IFERROR(VALUE(RIGHT($A$2:$A$6000,4)),0)=YEAR(C1353)))),""))</f>
        <v/>
      </c>
      <c r="E1353" s="3">
        <f t="array" ref="E1353">IFERROR(_xlfn.LET(_xlpm.yr,IF(ISNUMBER(C1353),YEAR(C1353),VALUE(RIGHT(A1353,4))),_xlpm.mn,IF(ISNUMBER(C1353),MONTH(C1353),VALUE(MID(A1353,4,2)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4" spans="1:5" x14ac:dyDescent="0.25">
      <c r="A1354" s="65" t="s">
        <v>1364</v>
      </c>
      <c r="B1354" s="8">
        <v>90.286696563000007</v>
      </c>
      <c r="C1354" s="13"/>
      <c r="D1354" s="3" t="str">
        <f t="array" ref="D1354">IF(C1354="","",IFERROR(AVERAGE(_xlfn._xlws.FILTER($B$2:$B$6000,(IFERROR(VALUE(MID($A$2:$A$6000,4,2)),0)=MONTH(C1354))*(IFERROR(VALUE(RIGHT($A$2:$A$6000,4)),0)=YEAR(C1354)))),""))</f>
        <v/>
      </c>
      <c r="E1354" s="3">
        <f t="array" ref="E1354">IFERROR(_xlfn.LET(_xlpm.yr,IF(ISNUMBER(C1354),YEAR(C1354),VALUE(RIGHT(A1354,4))),_xlpm.mn,IF(ISNUMBER(C1354),MONTH(C1354),VALUE(MID(A1354,4,2)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5" spans="1:5" x14ac:dyDescent="0.25">
      <c r="A1355" s="65" t="s">
        <v>1365</v>
      </c>
      <c r="B1355" s="8">
        <v>90.11340156</v>
      </c>
      <c r="C1355" s="13"/>
      <c r="D1355" s="3" t="str">
        <f t="array" ref="D1355">IF(C1355="","",IFERROR(AVERAGE(_xlfn._xlws.FILTER($B$2:$B$6000,(IFERROR(VALUE(MID($A$2:$A$6000,4,2)),0)=MONTH(C1355))*(IFERROR(VALUE(RIGHT($A$2:$A$6000,4)),0)=YEAR(C1355)))),""))</f>
        <v/>
      </c>
      <c r="E1355" s="3">
        <f t="array" ref="E1355">IFERROR(_xlfn.LET(_xlpm.yr,IF(ISNUMBER(C1355),YEAR(C1355),VALUE(RIGHT(A1355,4))),_xlpm.mn,IF(ISNUMBER(C1355),MONTH(C1355),VALUE(MID(A1355,4,2)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6" spans="1:5" x14ac:dyDescent="0.25">
      <c r="A1356" s="65" t="s">
        <v>1366</v>
      </c>
      <c r="B1356" s="8">
        <v>89.275809045499997</v>
      </c>
      <c r="C1356" s="13"/>
      <c r="D1356" s="3" t="str">
        <f t="array" ref="D1356">IF(C1356="","",IFERROR(AVERAGE(_xlfn._xlws.FILTER($B$2:$B$6000,(IFERROR(VALUE(MID($A$2:$A$6000,4,2)),0)=MONTH(C1356))*(IFERROR(VALUE(RIGHT($A$2:$A$6000,4)),0)=YEAR(C1356)))),""))</f>
        <v/>
      </c>
      <c r="E1356" s="3">
        <f t="array" ref="E1356">IFERROR(_xlfn.LET(_xlpm.yr,IF(ISNUMBER(C1356),YEAR(C1356),VALUE(RIGHT(A1356,4))),_xlpm.mn,IF(ISNUMBER(C1356),MONTH(C1356),VALUE(MID(A1356,4,2)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7" spans="1:5" x14ac:dyDescent="0.25">
      <c r="A1357" s="65" t="s">
        <v>1367</v>
      </c>
      <c r="B1357" s="8">
        <v>89.304691546000001</v>
      </c>
      <c r="C1357" s="13"/>
      <c r="D1357" s="3" t="str">
        <f t="array" ref="D1357">IF(C1357="","",IFERROR(AVERAGE(_xlfn._xlws.FILTER($B$2:$B$6000,(IFERROR(VALUE(MID($A$2:$A$6000,4,2)),0)=MONTH(C1357))*(IFERROR(VALUE(RIGHT($A$2:$A$6000,4)),0)=YEAR(C1357)))),""))</f>
        <v/>
      </c>
      <c r="E1357" s="3">
        <f t="array" ref="E1357">IFERROR(_xlfn.LET(_xlpm.yr,IF(ISNUMBER(C1357),YEAR(C1357),VALUE(RIGHT(A1357,4))),_xlpm.mn,IF(ISNUMBER(C1357),MONTH(C1357),VALUE(MID(A1357,4,2)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8" spans="1:5" x14ac:dyDescent="0.25">
      <c r="A1358" s="65" t="s">
        <v>1368</v>
      </c>
      <c r="B1358" s="8">
        <v>89.622399051499997</v>
      </c>
      <c r="C1358" s="13"/>
      <c r="D1358" s="3" t="str">
        <f t="array" ref="D1358">IF(C1358="","",IFERROR(AVERAGE(_xlfn._xlws.FILTER($B$2:$B$6000,(IFERROR(VALUE(MID($A$2:$A$6000,4,2)),0)=MONTH(C1358))*(IFERROR(VALUE(RIGHT($A$2:$A$6000,4)),0)=YEAR(C1358)))),""))</f>
        <v/>
      </c>
      <c r="E1358" s="3">
        <f t="array" ref="E1358">IFERROR(_xlfn.LET(_xlpm.yr,IF(ISNUMBER(C1358),YEAR(C1358),VALUE(RIGHT(A1358,4))),_xlpm.mn,IF(ISNUMBER(C1358),MONTH(C1358),VALUE(MID(A1358,4,2)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9" spans="1:5" x14ac:dyDescent="0.25">
      <c r="A1359" s="65" t="s">
        <v>1369</v>
      </c>
      <c r="B1359" s="8">
        <v>89.709046552999993</v>
      </c>
      <c r="C1359" s="13"/>
      <c r="D1359" s="3" t="str">
        <f t="array" ref="D1359">IF(C1359="","",IFERROR(AVERAGE(_xlfn._xlws.FILTER($B$2:$B$6000,(IFERROR(VALUE(MID($A$2:$A$6000,4,2)),0)=MONTH(C1359))*(IFERROR(VALUE(RIGHT($A$2:$A$6000,4)),0)=YEAR(C1359)))),""))</f>
        <v/>
      </c>
      <c r="E1359" s="3">
        <f t="array" ref="E1359">IFERROR(_xlfn.LET(_xlpm.yr,IF(ISNUMBER(C1359),YEAR(C1359),VALUE(RIGHT(A1359,4))),_xlpm.mn,IF(ISNUMBER(C1359),MONTH(C1359),VALUE(MID(A1359,4,2)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0" spans="1:5" x14ac:dyDescent="0.25">
      <c r="A1360" s="65" t="s">
        <v>1370</v>
      </c>
      <c r="B1360" s="8">
        <v>89.535751550000001</v>
      </c>
      <c r="C1360" s="13"/>
      <c r="D1360" s="3" t="str">
        <f t="array" ref="D1360">IF(C1360="","",IFERROR(AVERAGE(_xlfn._xlws.FILTER($B$2:$B$6000,(IFERROR(VALUE(MID($A$2:$A$6000,4,2)),0)=MONTH(C1360))*(IFERROR(VALUE(RIGHT($A$2:$A$6000,4)),0)=YEAR(C1360)))),""))</f>
        <v/>
      </c>
      <c r="E1360" s="3">
        <f t="array" ref="E1360">IFERROR(_xlfn.LET(_xlpm.yr,IF(ISNUMBER(C1360),YEAR(C1360),VALUE(RIGHT(A1360,4))),_xlpm.mn,IF(ISNUMBER(C1360),MONTH(C1360),VALUE(MID(A1360,4,2)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1" spans="1:5" x14ac:dyDescent="0.25">
      <c r="A1361" s="65" t="s">
        <v>1371</v>
      </c>
      <c r="B1361" s="8">
        <v>89.362456546999994</v>
      </c>
      <c r="C1361" s="13"/>
      <c r="D1361" s="3" t="str">
        <f t="array" ref="D1361">IF(C1361="","",IFERROR(AVERAGE(_xlfn._xlws.FILTER($B$2:$B$6000,(IFERROR(VALUE(MID($A$2:$A$6000,4,2)),0)=MONTH(C1361))*(IFERROR(VALUE(RIGHT($A$2:$A$6000,4)),0)=YEAR(C1361)))),""))</f>
        <v/>
      </c>
      <c r="E1361" s="3">
        <f t="array" ref="E1361">IFERROR(_xlfn.LET(_xlpm.yr,IF(ISNUMBER(C1361),YEAR(C1361),VALUE(RIGHT(A1361,4))),_xlpm.mn,IF(ISNUMBER(C1361),MONTH(C1361),VALUE(MID(A1361,4,2)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2" spans="1:5" x14ac:dyDescent="0.25">
      <c r="A1362" s="65" t="s">
        <v>1372</v>
      </c>
      <c r="B1362" s="8">
        <v>89.304691546000001</v>
      </c>
      <c r="C1362" s="13"/>
      <c r="D1362" s="3" t="str">
        <f t="array" ref="D1362">IF(C1362="","",IFERROR(AVERAGE(_xlfn._xlws.FILTER($B$2:$B$6000,(IFERROR(VALUE(MID($A$2:$A$6000,4,2)),0)=MONTH(C1362))*(IFERROR(VALUE(RIGHT($A$2:$A$6000,4)),0)=YEAR(C1362)))),""))</f>
        <v/>
      </c>
      <c r="E1362" s="3">
        <f t="array" ref="E1362">IFERROR(_xlfn.LET(_xlpm.yr,IF(ISNUMBER(C1362),YEAR(C1362),VALUE(RIGHT(A1362,4))),_xlpm.mn,IF(ISNUMBER(C1362),MONTH(C1362),VALUE(MID(A1362,4,2)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3" spans="1:5" x14ac:dyDescent="0.25">
      <c r="A1363" s="65" t="s">
        <v>1373</v>
      </c>
      <c r="B1363" s="8">
        <v>88.822752637500002</v>
      </c>
      <c r="C1363" s="13"/>
      <c r="D1363" s="3" t="str">
        <f t="array" ref="D1363">IF(C1363="","",IFERROR(AVERAGE(_xlfn._xlws.FILTER($B$2:$B$6000,(IFERROR(VALUE(MID($A$2:$A$6000,4,2)),0)=MONTH(C1363))*(IFERROR(VALUE(RIGHT($A$2:$A$6000,4)),0)=YEAR(C1363)))),""))</f>
        <v/>
      </c>
      <c r="E1363" s="3">
        <f t="array" ref="E1363">IFERROR(_xlfn.LET(_xlpm.yr,IF(ISNUMBER(C1363),YEAR(C1363),VALUE(RIGHT(A1363,4))),_xlpm.mn,IF(ISNUMBER(C1363),MONTH(C1363),VALUE(MID(A1363,4,2)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4" spans="1:5" x14ac:dyDescent="0.25">
      <c r="A1364" s="65" t="s">
        <v>1374</v>
      </c>
      <c r="B1364" s="8">
        <v>88.362382037499998</v>
      </c>
      <c r="C1364" s="13"/>
      <c r="D1364" s="3" t="str">
        <f t="array" ref="D1364">IF(C1364="","",IFERROR(AVERAGE(_xlfn._xlws.FILTER($B$2:$B$6000,(IFERROR(VALUE(MID($A$2:$A$6000,4,2)),0)=MONTH(C1364))*(IFERROR(VALUE(RIGHT($A$2:$A$6000,4)),0)=YEAR(C1364)))),""))</f>
        <v/>
      </c>
      <c r="E1364" s="3">
        <f t="array" ref="E1364">IFERROR(_xlfn.LET(_xlpm.yr,IF(ISNUMBER(C1364),YEAR(C1364),VALUE(RIGHT(A1364,4))),_xlpm.mn,IF(ISNUMBER(C1364),MONTH(C1364),VALUE(MID(A1364,4,2)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5" spans="1:5" x14ac:dyDescent="0.25">
      <c r="A1365" s="65" t="s">
        <v>1375</v>
      </c>
      <c r="B1365" s="8">
        <v>88.132196737499996</v>
      </c>
      <c r="C1365" s="13"/>
      <c r="D1365" s="3" t="str">
        <f t="array" ref="D1365">IF(C1365="","",IFERROR(AVERAGE(_xlfn._xlws.FILTER($B$2:$B$6000,(IFERROR(VALUE(MID($A$2:$A$6000,4,2)),0)=MONTH(C1365))*(IFERROR(VALUE(RIGHT($A$2:$A$6000,4)),0)=YEAR(C1365)))),""))</f>
        <v/>
      </c>
      <c r="E1365" s="3">
        <f t="array" ref="E1365">IFERROR(_xlfn.LET(_xlpm.yr,IF(ISNUMBER(C1365),YEAR(C1365),VALUE(RIGHT(A1365,4))),_xlpm.mn,IF(ISNUMBER(C1365),MONTH(C1365),VALUE(MID(A1365,4,2)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6" spans="1:5" x14ac:dyDescent="0.25">
      <c r="A1366" s="65" t="s">
        <v>1376</v>
      </c>
      <c r="B1366" s="8">
        <v>88.218516224999988</v>
      </c>
      <c r="C1366" s="13"/>
      <c r="D1366" s="3" t="str">
        <f t="array" ref="D1366">IF(C1366="","",IFERROR(AVERAGE(_xlfn._xlws.FILTER($B$2:$B$6000,(IFERROR(VALUE(MID($A$2:$A$6000,4,2)),0)=MONTH(C1366))*(IFERROR(VALUE(RIGHT($A$2:$A$6000,4)),0)=YEAR(C1366)))),""))</f>
        <v/>
      </c>
      <c r="E1366" s="3">
        <f t="array" ref="E1366">IFERROR(_xlfn.LET(_xlpm.yr,IF(ISNUMBER(C1366),YEAR(C1366),VALUE(RIGHT(A1366,4))),_xlpm.mn,IF(ISNUMBER(C1366),MONTH(C1366),VALUE(MID(A1366,4,2)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7" spans="1:5" x14ac:dyDescent="0.25">
      <c r="A1367" s="65" t="s">
        <v>1377</v>
      </c>
      <c r="B1367" s="8">
        <v>88.333608874999996</v>
      </c>
      <c r="C1367" s="13"/>
      <c r="D1367" s="3" t="str">
        <f t="array" ref="D1367">IF(C1367="","",IFERROR(AVERAGE(_xlfn._xlws.FILTER($B$2:$B$6000,(IFERROR(VALUE(MID($A$2:$A$6000,4,2)),0)=MONTH(C1367))*(IFERROR(VALUE(RIGHT($A$2:$A$6000,4)),0)=YEAR(C1367)))),""))</f>
        <v/>
      </c>
      <c r="E1367" s="3">
        <f t="array" ref="E1367">IFERROR(_xlfn.LET(_xlpm.yr,IF(ISNUMBER(C1367),YEAR(C1367),VALUE(RIGHT(A1367,4))),_xlpm.mn,IF(ISNUMBER(C1367),MONTH(C1367),VALUE(MID(A1367,4,2)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8" spans="1:5" x14ac:dyDescent="0.25">
      <c r="A1368" s="65" t="s">
        <v>1378</v>
      </c>
      <c r="B1368" s="8">
        <v>88.333608874999996</v>
      </c>
      <c r="C1368" s="13"/>
      <c r="D1368" s="3" t="str">
        <f t="array" ref="D1368">IF(C1368="","",IFERROR(AVERAGE(_xlfn._xlws.FILTER($B$2:$B$6000,(IFERROR(VALUE(MID($A$2:$A$6000,4,2)),0)=MONTH(C1368))*(IFERROR(VALUE(RIGHT($A$2:$A$6000,4)),0)=YEAR(C1368)))),""))</f>
        <v/>
      </c>
      <c r="E1368" s="3">
        <f t="array" ref="E1368">IFERROR(_xlfn.LET(_xlpm.yr,IF(ISNUMBER(C1368),YEAR(C1368),VALUE(RIGHT(A1368,4))),_xlpm.mn,IF(ISNUMBER(C1368),MONTH(C1368),VALUE(MID(A1368,4,2)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9" spans="1:5" x14ac:dyDescent="0.25">
      <c r="A1369" s="65" t="s">
        <v>1379</v>
      </c>
      <c r="B1369" s="8">
        <v>88.160969899999998</v>
      </c>
      <c r="C1369" s="13"/>
      <c r="D1369" s="3" t="str">
        <f t="array" ref="D1369">IF(C1369="","",IFERROR(AVERAGE(_xlfn._xlws.FILTER($B$2:$B$6000,(IFERROR(VALUE(MID($A$2:$A$6000,4,2)),0)=MONTH(C1369))*(IFERROR(VALUE(RIGHT($A$2:$A$6000,4)),0)=YEAR(C1369)))),""))</f>
        <v/>
      </c>
      <c r="E1369" s="3">
        <f t="array" ref="E1369">IFERROR(_xlfn.LET(_xlpm.yr,IF(ISNUMBER(C1369),YEAR(C1369),VALUE(RIGHT(A1369,4))),_xlpm.mn,IF(ISNUMBER(C1369),MONTH(C1369),VALUE(MID(A1369,4,2)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0" spans="1:5" x14ac:dyDescent="0.25">
      <c r="A1370" s="65" t="s">
        <v>1380</v>
      </c>
      <c r="B1370" s="8">
        <v>88.506247849999994</v>
      </c>
      <c r="C1370" s="13"/>
      <c r="D1370" s="3" t="str">
        <f t="array" ref="D1370">IF(C1370="","",IFERROR(AVERAGE(_xlfn._xlws.FILTER($B$2:$B$6000,(IFERROR(VALUE(MID($A$2:$A$6000,4,2)),0)=MONTH(C1370))*(IFERROR(VALUE(RIGHT($A$2:$A$6000,4)),0)=YEAR(C1370)))),""))</f>
        <v/>
      </c>
      <c r="E1370" s="3">
        <f t="array" ref="E1370">IFERROR(_xlfn.LET(_xlpm.yr,IF(ISNUMBER(C1370),YEAR(C1370),VALUE(RIGHT(A1370,4))),_xlpm.mn,IF(ISNUMBER(C1370),MONTH(C1370),VALUE(MID(A1370,4,2)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1" spans="1:5" x14ac:dyDescent="0.25">
      <c r="A1371" s="65" t="s">
        <v>1381</v>
      </c>
      <c r="B1371" s="8">
        <v>88.592567337499986</v>
      </c>
      <c r="C1371" s="13"/>
      <c r="D1371" s="3" t="str">
        <f t="array" ref="D1371">IF(C1371="","",IFERROR(AVERAGE(_xlfn._xlws.FILTER($B$2:$B$6000,(IFERROR(VALUE(MID($A$2:$A$6000,4,2)),0)=MONTH(C1371))*(IFERROR(VALUE(RIGHT($A$2:$A$6000,4)),0)=YEAR(C1371)))),""))</f>
        <v/>
      </c>
      <c r="E1371" s="3">
        <f t="array" ref="E1371">IFERROR(_xlfn.LET(_xlpm.yr,IF(ISNUMBER(C1371),YEAR(C1371),VALUE(RIGHT(A1371,4))),_xlpm.mn,IF(ISNUMBER(C1371),MONTH(C1371),VALUE(MID(A1371,4,2)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2" spans="1:5" x14ac:dyDescent="0.25">
      <c r="A1372" s="65" t="s">
        <v>1382</v>
      </c>
      <c r="B1372" s="8">
        <v>88.276062549999992</v>
      </c>
      <c r="C1372" s="13"/>
      <c r="D1372" s="3" t="str">
        <f t="array" ref="D1372">IF(C1372="","",IFERROR(AVERAGE(_xlfn._xlws.FILTER($B$2:$B$6000,(IFERROR(VALUE(MID($A$2:$A$6000,4,2)),0)=MONTH(C1372))*(IFERROR(VALUE(RIGHT($A$2:$A$6000,4)),0)=YEAR(C1372)))),""))</f>
        <v/>
      </c>
      <c r="E1372" s="3">
        <f t="array" ref="E1372">IFERROR(_xlfn.LET(_xlpm.yr,IF(ISNUMBER(C1372),YEAR(C1372),VALUE(RIGHT(A1372,4))),_xlpm.mn,IF(ISNUMBER(C1372),MONTH(C1372),VALUE(MID(A1372,4,2)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3" spans="1:5" x14ac:dyDescent="0.25">
      <c r="A1373" s="65" t="s">
        <v>1383</v>
      </c>
      <c r="B1373" s="8">
        <v>88.362382037499998</v>
      </c>
      <c r="C1373" s="13"/>
      <c r="D1373" s="3" t="str">
        <f t="array" ref="D1373">IF(C1373="","",IFERROR(AVERAGE(_xlfn._xlws.FILTER($B$2:$B$6000,(IFERROR(VALUE(MID($A$2:$A$6000,4,2)),0)=MONTH(C1373))*(IFERROR(VALUE(RIGHT($A$2:$A$6000,4)),0)=YEAR(C1373)))),""))</f>
        <v/>
      </c>
      <c r="E1373" s="3">
        <f t="array" ref="E1373">IFERROR(_xlfn.LET(_xlpm.yr,IF(ISNUMBER(C1373),YEAR(C1373),VALUE(RIGHT(A1373,4))),_xlpm.mn,IF(ISNUMBER(C1373),MONTH(C1373),VALUE(MID(A1373,4,2)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4" spans="1:5" x14ac:dyDescent="0.25">
      <c r="A1374" s="65" t="s">
        <v>1384</v>
      </c>
      <c r="B1374" s="8">
        <v>88.160969899999998</v>
      </c>
      <c r="C1374" s="13"/>
      <c r="D1374" s="3" t="str">
        <f t="array" ref="D1374">IF(C1374="","",IFERROR(AVERAGE(_xlfn._xlws.FILTER($B$2:$B$6000,(IFERROR(VALUE(MID($A$2:$A$6000,4,2)),0)=MONTH(C1374))*(IFERROR(VALUE(RIGHT($A$2:$A$6000,4)),0)=YEAR(C1374)))),""))</f>
        <v/>
      </c>
      <c r="E1374" s="3">
        <f t="array" ref="E1374">IFERROR(_xlfn.LET(_xlpm.yr,IF(ISNUMBER(C1374),YEAR(C1374),VALUE(RIGHT(A1374,4))),_xlpm.mn,IF(ISNUMBER(C1374),MONTH(C1374),VALUE(MID(A1374,4,2)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5" spans="1:5" x14ac:dyDescent="0.25">
      <c r="A1375" s="65" t="s">
        <v>1385</v>
      </c>
      <c r="B1375" s="8">
        <v>88.563794174999998</v>
      </c>
      <c r="C1375" s="13"/>
      <c r="D1375" s="3" t="str">
        <f t="array" ref="D1375">IF(C1375="","",IFERROR(AVERAGE(_xlfn._xlws.FILTER($B$2:$B$6000,(IFERROR(VALUE(MID($A$2:$A$6000,4,2)),0)=MONTH(C1375))*(IFERROR(VALUE(RIGHT($A$2:$A$6000,4)),0)=YEAR(C1375)))),""))</f>
        <v/>
      </c>
      <c r="E1375" s="3">
        <f t="array" ref="E1375">IFERROR(_xlfn.LET(_xlpm.yr,IF(ISNUMBER(C1375),YEAR(C1375),VALUE(RIGHT(A1375,4))),_xlpm.mn,IF(ISNUMBER(C1375),MONTH(C1375),VALUE(MID(A1375,4,2)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6" spans="1:5" x14ac:dyDescent="0.25">
      <c r="A1376" s="65" t="s">
        <v>1386</v>
      </c>
      <c r="B1376" s="8">
        <v>88.189743062499986</v>
      </c>
      <c r="C1376" s="13"/>
      <c r="D1376" s="3" t="str">
        <f t="array" ref="D1376">IF(C1376="","",IFERROR(AVERAGE(_xlfn._xlws.FILTER($B$2:$B$6000,(IFERROR(VALUE(MID($A$2:$A$6000,4,2)),0)=MONTH(C1376))*(IFERROR(VALUE(RIGHT($A$2:$A$6000,4)),0)=YEAR(C1376)))),""))</f>
        <v/>
      </c>
      <c r="E1376" s="3">
        <f t="array" ref="E1376">IFERROR(_xlfn.LET(_xlpm.yr,IF(ISNUMBER(C1376),YEAR(C1376),VALUE(RIGHT(A1376,4))),_xlpm.mn,IF(ISNUMBER(C1376),MONTH(C1376),VALUE(MID(A1376,4,2)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7" spans="1:5" x14ac:dyDescent="0.25">
      <c r="A1377" s="65" t="s">
        <v>1387</v>
      </c>
      <c r="B1377" s="8">
        <v>88.419928362500002</v>
      </c>
      <c r="C1377" s="13"/>
      <c r="D1377" s="3" t="str">
        <f t="array" ref="D1377">IF(C1377="","",IFERROR(AVERAGE(_xlfn._xlws.FILTER($B$2:$B$6000,(IFERROR(VALUE(MID($A$2:$A$6000,4,2)),0)=MONTH(C1377))*(IFERROR(VALUE(RIGHT($A$2:$A$6000,4)),0)=YEAR(C1377)))),""))</f>
        <v/>
      </c>
      <c r="E1377" s="3">
        <f t="array" ref="E1377">IFERROR(_xlfn.LET(_xlpm.yr,IF(ISNUMBER(C1377),YEAR(C1377),VALUE(RIGHT(A1377,4))),_xlpm.mn,IF(ISNUMBER(C1377),MONTH(C1377),VALUE(MID(A1377,4,2)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8" spans="1:5" x14ac:dyDescent="0.25">
      <c r="A1378" s="65" t="s">
        <v>1388</v>
      </c>
      <c r="B1378" s="8">
        <v>88.822752637500002</v>
      </c>
      <c r="C1378" s="13"/>
      <c r="D1378" s="3" t="str">
        <f t="array" ref="D1378">IF(C1378="","",IFERROR(AVERAGE(_xlfn._xlws.FILTER($B$2:$B$6000,(IFERROR(VALUE(MID($A$2:$A$6000,4,2)),0)=MONTH(C1378))*(IFERROR(VALUE(RIGHT($A$2:$A$6000,4)),0)=YEAR(C1378)))),""))</f>
        <v/>
      </c>
      <c r="E1378" s="3">
        <f t="array" ref="E1378">IFERROR(_xlfn.LET(_xlpm.yr,IF(ISNUMBER(C1378),YEAR(C1378),VALUE(RIGHT(A1378,4))),_xlpm.mn,IF(ISNUMBER(C1378),MONTH(C1378),VALUE(MID(A1378,4,2)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9" spans="1:5" x14ac:dyDescent="0.25">
      <c r="A1379" s="65" t="s">
        <v>1389</v>
      </c>
      <c r="B1379" s="8">
        <v>88.765206312499998</v>
      </c>
      <c r="C1379" s="13"/>
      <c r="D1379" s="3" t="str">
        <f t="array" ref="D1379">IF(C1379="","",IFERROR(AVERAGE(_xlfn._xlws.FILTER($B$2:$B$6000,(IFERROR(VALUE(MID($A$2:$A$6000,4,2)),0)=MONTH(C1379))*(IFERROR(VALUE(RIGHT($A$2:$A$6000,4)),0)=YEAR(C1379)))),""))</f>
        <v/>
      </c>
      <c r="E1379" s="3">
        <f t="array" ref="E1379">IFERROR(_xlfn.LET(_xlpm.yr,IF(ISNUMBER(C1379),YEAR(C1379),VALUE(RIGHT(A1379,4))),_xlpm.mn,IF(ISNUMBER(C1379),MONTH(C1379),VALUE(MID(A1379,4,2)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0" spans="1:5" x14ac:dyDescent="0.25">
      <c r="A1380" s="65" t="s">
        <v>1390</v>
      </c>
      <c r="B1380" s="8">
        <v>89.110484262499995</v>
      </c>
      <c r="C1380" s="13"/>
      <c r="D1380" s="3" t="str">
        <f t="array" ref="D1380">IF(C1380="","",IFERROR(AVERAGE(_xlfn._xlws.FILTER($B$2:$B$6000,(IFERROR(VALUE(MID($A$2:$A$6000,4,2)),0)=MONTH(C1380))*(IFERROR(VALUE(RIGHT($A$2:$A$6000,4)),0)=YEAR(C1380)))),""))</f>
        <v/>
      </c>
      <c r="E1380" s="3">
        <f t="array" ref="E1380">IFERROR(_xlfn.LET(_xlpm.yr,IF(ISNUMBER(C1380),YEAR(C1380),VALUE(RIGHT(A1380,4))),_xlpm.mn,IF(ISNUMBER(C1380),MONTH(C1380),VALUE(MID(A1380,4,2)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1" spans="1:5" x14ac:dyDescent="0.25">
      <c r="A1381" s="65" t="s">
        <v>1391</v>
      </c>
      <c r="B1381" s="8">
        <v>88.563794174999998</v>
      </c>
      <c r="C1381" s="13"/>
      <c r="D1381" s="3" t="str">
        <f t="array" ref="D1381">IF(C1381="","",IFERROR(AVERAGE(_xlfn._xlws.FILTER($B$2:$B$6000,(IFERROR(VALUE(MID($A$2:$A$6000,4,2)),0)=MONTH(C1381))*(IFERROR(VALUE(RIGHT($A$2:$A$6000,4)),0)=YEAR(C1381)))),""))</f>
        <v/>
      </c>
      <c r="E1381" s="3">
        <f t="array" ref="E1381">IFERROR(_xlfn.LET(_xlpm.yr,IF(ISNUMBER(C1381),YEAR(C1381),VALUE(RIGHT(A1381,4))),_xlpm.mn,IF(ISNUMBER(C1381),MONTH(C1381),VALUE(MID(A1381,4,2)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2" spans="1:5" x14ac:dyDescent="0.25">
      <c r="A1382" s="65" t="s">
        <v>1392</v>
      </c>
      <c r="B1382" s="8">
        <v>88.304835712499994</v>
      </c>
      <c r="C1382" s="13"/>
      <c r="D1382" s="3" t="str">
        <f t="array" ref="D1382">IF(C1382="","",IFERROR(AVERAGE(_xlfn._xlws.FILTER($B$2:$B$6000,(IFERROR(VALUE(MID($A$2:$A$6000,4,2)),0)=MONTH(C1382))*(IFERROR(VALUE(RIGHT($A$2:$A$6000,4)),0)=YEAR(C1382)))),""))</f>
        <v/>
      </c>
      <c r="E1382" s="3">
        <f t="array" ref="E1382">IFERROR(_xlfn.LET(_xlpm.yr,IF(ISNUMBER(C1382),YEAR(C1382),VALUE(RIGHT(A1382,4))),_xlpm.mn,IF(ISNUMBER(C1382),MONTH(C1382),VALUE(MID(A1382,4,2)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3" spans="1:5" x14ac:dyDescent="0.25">
      <c r="A1383" s="65" t="s">
        <v>1393</v>
      </c>
      <c r="B1383" s="8">
        <v>88.679076971400008</v>
      </c>
      <c r="C1383" s="13"/>
      <c r="D1383" s="3" t="str">
        <f t="array" ref="D1383">IF(C1383="","",IFERROR(AVERAGE(_xlfn._xlws.FILTER($B$2:$B$6000,(IFERROR(VALUE(MID($A$2:$A$6000,4,2)),0)=MONTH(C1383))*(IFERROR(VALUE(RIGHT($A$2:$A$6000,4)),0)=YEAR(C1383)))),""))</f>
        <v/>
      </c>
      <c r="E1383" s="3">
        <f t="array" ref="E1383">IFERROR(_xlfn.LET(_xlpm.yr,IF(ISNUMBER(C1383),YEAR(C1383),VALUE(RIGHT(A1383,4))),_xlpm.mn,IF(ISNUMBER(C1383),MONTH(C1383),VALUE(MID(A1383,4,2)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4" spans="1:5" x14ac:dyDescent="0.25">
      <c r="A1384" s="65" t="s">
        <v>1394</v>
      </c>
      <c r="B1384" s="8">
        <v>88.7078875877</v>
      </c>
      <c r="C1384" s="13"/>
      <c r="D1384" s="3" t="str">
        <f t="array" ref="D1384">IF(C1384="","",IFERROR(AVERAGE(_xlfn._xlws.FILTER($B$2:$B$6000,(IFERROR(VALUE(MID($A$2:$A$6000,4,2)),0)=MONTH(C1384))*(IFERROR(VALUE(RIGHT($A$2:$A$6000,4)),0)=YEAR(C1384)))),""))</f>
        <v/>
      </c>
      <c r="E1384" s="3">
        <f t="array" ref="E1384">IFERROR(_xlfn.LET(_xlpm.yr,IF(ISNUMBER(C1384),YEAR(C1384),VALUE(RIGHT(A1384,4))),_xlpm.mn,IF(ISNUMBER(C1384),MONTH(C1384),VALUE(MID(A1384,4,2)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5" spans="1:5" x14ac:dyDescent="0.25">
      <c r="A1385" s="65" t="s">
        <v>1395</v>
      </c>
      <c r="B1385" s="8">
        <v>88.535023889900003</v>
      </c>
      <c r="C1385" s="13"/>
      <c r="D1385" s="3" t="str">
        <f t="array" ref="D1385">IF(C1385="","",IFERROR(AVERAGE(_xlfn._xlws.FILTER($B$2:$B$6000,(IFERROR(VALUE(MID($A$2:$A$6000,4,2)),0)=MONTH(C1385))*(IFERROR(VALUE(RIGHT($A$2:$A$6000,4)),0)=YEAR(C1385)))),""))</f>
        <v/>
      </c>
      <c r="E1385" s="3">
        <f t="array" ref="E1385">IFERROR(_xlfn.LET(_xlpm.yr,IF(ISNUMBER(C1385),YEAR(C1385),VALUE(RIGHT(A1385,4))),_xlpm.mn,IF(ISNUMBER(C1385),MONTH(C1385),VALUE(MID(A1385,4,2)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6" spans="1:5" x14ac:dyDescent="0.25">
      <c r="A1386" s="65" t="s">
        <v>1396</v>
      </c>
      <c r="B1386" s="8">
        <v>89.082425599600001</v>
      </c>
      <c r="C1386" s="13"/>
      <c r="D1386" s="3" t="str">
        <f t="array" ref="D1386">IF(C1386="","",IFERROR(AVERAGE(_xlfn._xlws.FILTER($B$2:$B$6000,(IFERROR(VALUE(MID($A$2:$A$6000,4,2)),0)=MONTH(C1386))*(IFERROR(VALUE(RIGHT($A$2:$A$6000,4)),0)=YEAR(C1386)))),""))</f>
        <v/>
      </c>
      <c r="E1386" s="3">
        <f t="array" ref="E1386">IFERROR(_xlfn.LET(_xlpm.yr,IF(ISNUMBER(C1386),YEAR(C1386),VALUE(RIGHT(A1386,4))),_xlpm.mn,IF(ISNUMBER(C1386),MONTH(C1386),VALUE(MID(A1386,4,2)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7" spans="1:5" x14ac:dyDescent="0.25">
      <c r="A1387" s="65" t="s">
        <v>1397</v>
      </c>
      <c r="B1387" s="8">
        <v>89.168857448500006</v>
      </c>
      <c r="C1387" s="13"/>
      <c r="D1387" s="3" t="str">
        <f t="array" ref="D1387">IF(C1387="","",IFERROR(AVERAGE(_xlfn._xlws.FILTER($B$2:$B$6000,(IFERROR(VALUE(MID($A$2:$A$6000,4,2)),0)=MONTH(C1387))*(IFERROR(VALUE(RIGHT($A$2:$A$6000,4)),0)=YEAR(C1387)))),""))</f>
        <v/>
      </c>
      <c r="E1387" s="3">
        <f t="array" ref="E1387">IFERROR(_xlfn.LET(_xlpm.yr,IF(ISNUMBER(C1387),YEAR(C1387),VALUE(RIGHT(A1387,4))),_xlpm.mn,IF(ISNUMBER(C1387),MONTH(C1387),VALUE(MID(A1387,4,2)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8" spans="1:5" x14ac:dyDescent="0.25">
      <c r="A1388" s="65" t="s">
        <v>1398</v>
      </c>
      <c r="B1388" s="8">
        <v>89.226478681100005</v>
      </c>
      <c r="C1388" s="13"/>
      <c r="D1388" s="3" t="str">
        <f t="array" ref="D1388">IF(C1388="","",IFERROR(AVERAGE(_xlfn._xlws.FILTER($B$2:$B$6000,(IFERROR(VALUE(MID($A$2:$A$6000,4,2)),0)=MONTH(C1388))*(IFERROR(VALUE(RIGHT($A$2:$A$6000,4)),0)=YEAR(C1388)))),""))</f>
        <v/>
      </c>
      <c r="E1388" s="3">
        <f t="array" ref="E1388">IFERROR(_xlfn.LET(_xlpm.yr,IF(ISNUMBER(C1388),YEAR(C1388),VALUE(RIGHT(A1388,4))),_xlpm.mn,IF(ISNUMBER(C1388),MONTH(C1388),VALUE(MID(A1388,4,2)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9" spans="1:5" x14ac:dyDescent="0.25">
      <c r="A1389" s="65" t="s">
        <v>1399</v>
      </c>
      <c r="B1389" s="8">
        <v>89.716259158200003</v>
      </c>
      <c r="C1389" s="13"/>
      <c r="D1389" s="3" t="str">
        <f t="array" ref="D1389">IF(C1389="","",IFERROR(AVERAGE(_xlfn._xlws.FILTER($B$2:$B$6000,(IFERROR(VALUE(MID($A$2:$A$6000,4,2)),0)=MONTH(C1389))*(IFERROR(VALUE(RIGHT($A$2:$A$6000,4)),0)=YEAR(C1389)))),""))</f>
        <v/>
      </c>
      <c r="E1389" s="3">
        <f t="array" ref="E1389">IFERROR(_xlfn.LET(_xlpm.yr,IF(ISNUMBER(C1389),YEAR(C1389),VALUE(RIGHT(A1389,4))),_xlpm.mn,IF(ISNUMBER(C1389),MONTH(C1389),VALUE(MID(A1389,4,2)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0" spans="1:5" x14ac:dyDescent="0.25">
      <c r="A1390" s="65" t="s">
        <v>1400</v>
      </c>
      <c r="B1390" s="8">
        <v>89.802691007100009</v>
      </c>
      <c r="C1390" s="13"/>
      <c r="D1390" s="3" t="str">
        <f t="array" ref="D1390">IF(C1390="","",IFERROR(AVERAGE(_xlfn._xlws.FILTER($B$2:$B$6000,(IFERROR(VALUE(MID($A$2:$A$6000,4,2)),0)=MONTH(C1390))*(IFERROR(VALUE(RIGHT($A$2:$A$6000,4)),0)=YEAR(C1390)))),""))</f>
        <v/>
      </c>
      <c r="E1390" s="3">
        <f t="array" ref="E1390">IFERROR(_xlfn.LET(_xlpm.yr,IF(ISNUMBER(C1390),YEAR(C1390),VALUE(RIGHT(A1390,4))),_xlpm.mn,IF(ISNUMBER(C1390),MONTH(C1390),VALUE(MID(A1390,4,2)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1" spans="1:5" x14ac:dyDescent="0.25">
      <c r="A1391" s="65" t="s">
        <v>1401</v>
      </c>
      <c r="B1391" s="8">
        <v>90.148418402700003</v>
      </c>
      <c r="C1391" s="13"/>
      <c r="D1391" s="3" t="str">
        <f t="array" ref="D1391">IF(C1391="","",IFERROR(AVERAGE(_xlfn._xlws.FILTER($B$2:$B$6000,(IFERROR(VALUE(MID($A$2:$A$6000,4,2)),0)=MONTH(C1391))*(IFERROR(VALUE(RIGHT($A$2:$A$6000,4)),0)=YEAR(C1391)))),""))</f>
        <v/>
      </c>
      <c r="E1391" s="3">
        <f t="array" ref="E1391">IFERROR(_xlfn.LET(_xlpm.yr,IF(ISNUMBER(C1391),YEAR(C1391),VALUE(RIGHT(A1391,4))),_xlpm.mn,IF(ISNUMBER(C1391),MONTH(C1391),VALUE(MID(A1391,4,2)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2" spans="1:5" x14ac:dyDescent="0.25">
      <c r="A1392" s="65" t="s">
        <v>1402</v>
      </c>
      <c r="B1392" s="8">
        <v>90.667009496099993</v>
      </c>
      <c r="C1392" s="13"/>
      <c r="D1392" s="3" t="str">
        <f t="array" ref="D1392">IF(C1392="","",IFERROR(AVERAGE(_xlfn._xlws.FILTER($B$2:$B$6000,(IFERROR(VALUE(MID($A$2:$A$6000,4,2)),0)=MONTH(C1392))*(IFERROR(VALUE(RIGHT($A$2:$A$6000,4)),0)=YEAR(C1392)))),""))</f>
        <v/>
      </c>
      <c r="E1392" s="3">
        <f t="array" ref="E1392">IFERROR(_xlfn.LET(_xlpm.yr,IF(ISNUMBER(C1392),YEAR(C1392),VALUE(RIGHT(A1392,4))),_xlpm.mn,IF(ISNUMBER(C1392),MONTH(C1392),VALUE(MID(A1392,4,2)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3" spans="1:5" x14ac:dyDescent="0.25">
      <c r="A1393" s="65" t="s">
        <v>1403</v>
      </c>
      <c r="B1393" s="8">
        <v>91.012736891700001</v>
      </c>
      <c r="C1393" s="13"/>
      <c r="D1393" s="3" t="str">
        <f t="array" ref="D1393">IF(C1393="","",IFERROR(AVERAGE(_xlfn._xlws.FILTER($B$2:$B$6000,(IFERROR(VALUE(MID($A$2:$A$6000,4,2)),0)=MONTH(C1393))*(IFERROR(VALUE(RIGHT($A$2:$A$6000,4)),0)=YEAR(C1393)))),""))</f>
        <v/>
      </c>
      <c r="E1393" s="3">
        <f t="array" ref="E1393">IFERROR(_xlfn.LET(_xlpm.yr,IF(ISNUMBER(C1393),YEAR(C1393),VALUE(RIGHT(A1393,4))),_xlpm.mn,IF(ISNUMBER(C1393),MONTH(C1393),VALUE(MID(A1393,4,2)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4" spans="1:5" x14ac:dyDescent="0.25">
      <c r="A1394" s="65" t="s">
        <v>1404</v>
      </c>
      <c r="B1394" s="8">
        <v>91.819434148100001</v>
      </c>
      <c r="C1394" s="13"/>
      <c r="D1394" s="3" t="str">
        <f t="array" ref="D1394">IF(C1394="","",IFERROR(AVERAGE(_xlfn._xlws.FILTER($B$2:$B$6000,(IFERROR(VALUE(MID($A$2:$A$6000,4,2)),0)=MONTH(C1394))*(IFERROR(VALUE(RIGHT($A$2:$A$6000,4)),0)=YEAR(C1394)))),""))</f>
        <v/>
      </c>
      <c r="E1394" s="3">
        <f t="array" ref="E1394">IFERROR(_xlfn.LET(_xlpm.yr,IF(ISNUMBER(C1394),YEAR(C1394),VALUE(RIGHT(A1394,4))),_xlpm.mn,IF(ISNUMBER(C1394),MONTH(C1394),VALUE(MID(A1394,4,2)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5" spans="1:5" x14ac:dyDescent="0.25">
      <c r="A1395" s="65" t="s">
        <v>1405</v>
      </c>
      <c r="B1395" s="8">
        <v>92.251593392600014</v>
      </c>
      <c r="C1395" s="13"/>
      <c r="D1395" s="3" t="str">
        <f t="array" ref="D1395">IF(C1395="","",IFERROR(AVERAGE(_xlfn._xlws.FILTER($B$2:$B$6000,(IFERROR(VALUE(MID($A$2:$A$6000,4,2)),0)=MONTH(C1395))*(IFERROR(VALUE(RIGHT($A$2:$A$6000,4)),0)=YEAR(C1395)))),""))</f>
        <v/>
      </c>
      <c r="E1395" s="3">
        <f t="array" ref="E1395">IFERROR(_xlfn.LET(_xlpm.yr,IF(ISNUMBER(C1395),YEAR(C1395),VALUE(RIGHT(A1395,4))),_xlpm.mn,IF(ISNUMBER(C1395),MONTH(C1395),VALUE(MID(A1395,4,2)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6" spans="1:5" x14ac:dyDescent="0.25">
      <c r="A1396" s="65" t="s">
        <v>1406</v>
      </c>
      <c r="B1396" s="8">
        <v>93.317586195700002</v>
      </c>
      <c r="C1396" s="13"/>
      <c r="D1396" s="3" t="str">
        <f t="array" ref="D1396">IF(C1396="","",IFERROR(AVERAGE(_xlfn._xlws.FILTER($B$2:$B$6000,(IFERROR(VALUE(MID($A$2:$A$6000,4,2)),0)=MONTH(C1396))*(IFERROR(VALUE(RIGHT($A$2:$A$6000,4)),0)=YEAR(C1396)))),""))</f>
        <v/>
      </c>
      <c r="E1396" s="3">
        <f t="array" ref="E1396">IFERROR(_xlfn.LET(_xlpm.yr,IF(ISNUMBER(C1396),YEAR(C1396),VALUE(RIGHT(A1396,4))),_xlpm.mn,IF(ISNUMBER(C1396),MONTH(C1396),VALUE(MID(A1396,4,2)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7" spans="1:5" x14ac:dyDescent="0.25">
      <c r="A1397" s="65" t="s">
        <v>1407</v>
      </c>
      <c r="B1397" s="8">
        <v>93.8649879054</v>
      </c>
      <c r="C1397" s="13"/>
      <c r="D1397" s="3" t="str">
        <f t="array" ref="D1397">IF(C1397="","",IFERROR(AVERAGE(_xlfn._xlws.FILTER($B$2:$B$6000,(IFERROR(VALUE(MID($A$2:$A$6000,4,2)),0)=MONTH(C1397))*(IFERROR(VALUE(RIGHT($A$2:$A$6000,4)),0)=YEAR(C1397)))),""))</f>
        <v/>
      </c>
      <c r="E1397" s="3">
        <f t="array" ref="E1397">IFERROR(_xlfn.LET(_xlpm.yr,IF(ISNUMBER(C1397),YEAR(C1397),VALUE(RIGHT(A1397,4))),_xlpm.mn,IF(ISNUMBER(C1397),MONTH(C1397),VALUE(MID(A1397,4,2)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8" spans="1:5" x14ac:dyDescent="0.25">
      <c r="A1398" s="65" t="s">
        <v>1408</v>
      </c>
      <c r="B1398" s="8">
        <v>93.692124207600017</v>
      </c>
      <c r="C1398" s="13"/>
      <c r="D1398" s="3" t="str">
        <f t="array" ref="D1398">IF(C1398="","",IFERROR(AVERAGE(_xlfn._xlws.FILTER($B$2:$B$6000,(IFERROR(VALUE(MID($A$2:$A$6000,4,2)),0)=MONTH(C1398))*(IFERROR(VALUE(RIGHT($A$2:$A$6000,4)),0)=YEAR(C1398)))),""))</f>
        <v/>
      </c>
      <c r="E1398" s="3">
        <f t="array" ref="E1398">IFERROR(_xlfn.LET(_xlpm.yr,IF(ISNUMBER(C1398),YEAR(C1398),VALUE(RIGHT(A1398,4))),_xlpm.mn,IF(ISNUMBER(C1398),MONTH(C1398),VALUE(MID(A1398,4,2)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9" spans="1:5" x14ac:dyDescent="0.25">
      <c r="A1399" s="65" t="s">
        <v>1409</v>
      </c>
      <c r="B1399" s="8">
        <v>94.325957766200005</v>
      </c>
      <c r="C1399" s="13"/>
      <c r="D1399" s="3" t="str">
        <f t="array" ref="D1399">IF(C1399="","",IFERROR(AVERAGE(_xlfn._xlws.FILTER($B$2:$B$6000,(IFERROR(VALUE(MID($A$2:$A$6000,4,2)),0)=MONTH(C1399))*(IFERROR(VALUE(RIGHT($A$2:$A$6000,4)),0)=YEAR(C1399)))),""))</f>
        <v/>
      </c>
      <c r="E1399" s="3">
        <f t="array" ref="E1399">IFERROR(_xlfn.LET(_xlpm.yr,IF(ISNUMBER(C1399),YEAR(C1399),VALUE(RIGHT(A1399,4))),_xlpm.mn,IF(ISNUMBER(C1399),MONTH(C1399),VALUE(MID(A1399,4,2)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0" spans="1:5" x14ac:dyDescent="0.25">
      <c r="A1400" s="65" t="s">
        <v>1410</v>
      </c>
      <c r="B1400" s="8">
        <v>94.38357899879999</v>
      </c>
      <c r="C1400" s="13"/>
      <c r="D1400" s="3" t="str">
        <f t="array" ref="D1400">IF(C1400="","",IFERROR(AVERAGE(_xlfn._xlws.FILTER($B$2:$B$6000,(IFERROR(VALUE(MID($A$2:$A$6000,4,2)),0)=MONTH(C1400))*(IFERROR(VALUE(RIGHT($A$2:$A$6000,4)),0)=YEAR(C1400)))),""))</f>
        <v/>
      </c>
      <c r="E1400" s="3">
        <f t="array" ref="E1400">IFERROR(_xlfn.LET(_xlpm.yr,IF(ISNUMBER(C1400),YEAR(C1400),VALUE(RIGHT(A1400,4))),_xlpm.mn,IF(ISNUMBER(C1400),MONTH(C1400),VALUE(MID(A1400,4,2)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1" spans="1:5" x14ac:dyDescent="0.25">
      <c r="A1401" s="65" t="s">
        <v>1411</v>
      </c>
      <c r="B1401" s="8">
        <v>94.671685161799999</v>
      </c>
      <c r="C1401" s="13"/>
      <c r="D1401" s="3" t="str">
        <f t="array" ref="D1401">IF(C1401="","",IFERROR(AVERAGE(_xlfn._xlws.FILTER($B$2:$B$6000,(IFERROR(VALUE(MID($A$2:$A$6000,4,2)),0)=MONTH(C1401))*(IFERROR(VALUE(RIGHT($A$2:$A$6000,4)),0)=YEAR(C1401)))),""))</f>
        <v/>
      </c>
      <c r="E1401" s="3">
        <f t="array" ref="E1401">IFERROR(_xlfn.LET(_xlpm.yr,IF(ISNUMBER(C1401),YEAR(C1401),VALUE(RIGHT(A1401,4))),_xlpm.mn,IF(ISNUMBER(C1401),MONTH(C1401),VALUE(MID(A1401,4,2)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2" spans="1:5" x14ac:dyDescent="0.25">
      <c r="A1402" s="65" t="s">
        <v>1412</v>
      </c>
      <c r="B1402" s="8">
        <v>94.988601941100001</v>
      </c>
      <c r="C1402" s="13"/>
      <c r="D1402" s="3" t="str">
        <f t="array" ref="D1402">IF(C1402="","",IFERROR(AVERAGE(_xlfn._xlws.FILTER($B$2:$B$6000,(IFERROR(VALUE(MID($A$2:$A$6000,4,2)),0)=MONTH(C1402))*(IFERROR(VALUE(RIGHT($A$2:$A$6000,4)),0)=YEAR(C1402)))),""))</f>
        <v/>
      </c>
      <c r="E1402" s="3">
        <f t="array" ref="E1402">IFERROR(_xlfn.LET(_xlpm.yr,IF(ISNUMBER(C1402),YEAR(C1402),VALUE(RIGHT(A1402,4))),_xlpm.mn,IF(ISNUMBER(C1402),MONTH(C1402),VALUE(MID(A1402,4,2)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3" spans="1:5" x14ac:dyDescent="0.25">
      <c r="A1403" s="65" t="s">
        <v>1413</v>
      </c>
      <c r="B1403" s="8">
        <v>95.610964332799995</v>
      </c>
      <c r="C1403" s="13"/>
      <c r="D1403" s="3" t="str">
        <f t="array" ref="D1403">IF(C1403="","",IFERROR(AVERAGE(_xlfn._xlws.FILTER($B$2:$B$6000,(IFERROR(VALUE(MID($A$2:$A$6000,4,2)),0)=MONTH(C1403))*(IFERROR(VALUE(RIGHT($A$2:$A$6000,4)),0)=YEAR(C1403)))),""))</f>
        <v/>
      </c>
      <c r="E1403" s="3">
        <f t="array" ref="E1403">IFERROR(_xlfn.LET(_xlpm.yr,IF(ISNUMBER(C1403),YEAR(C1403),VALUE(RIGHT(A1403,4))),_xlpm.mn,IF(ISNUMBER(C1403),MONTH(C1403),VALUE(MID(A1403,4,2)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4" spans="1:5" x14ac:dyDescent="0.25">
      <c r="A1404" s="65" t="s">
        <v>1414</v>
      </c>
      <c r="B1404" s="8">
        <v>96.652730288000001</v>
      </c>
      <c r="C1404" s="13"/>
      <c r="D1404" s="3" t="str">
        <f t="array" ref="D1404">IF(C1404="","",IFERROR(AVERAGE(_xlfn._xlws.FILTER($B$2:$B$6000,(IFERROR(VALUE(MID($A$2:$A$6000,4,2)),0)=MONTH(C1404))*(IFERROR(VALUE(RIGHT($A$2:$A$6000,4)),0)=YEAR(C1404)))),""))</f>
        <v/>
      </c>
      <c r="E1404" s="3">
        <f t="array" ref="E1404">IFERROR(_xlfn.LET(_xlpm.yr,IF(ISNUMBER(C1404),YEAR(C1404),VALUE(RIGHT(A1404,4))),_xlpm.mn,IF(ISNUMBER(C1404),MONTH(C1404),VALUE(MID(A1404,4,2)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5" spans="1:5" x14ac:dyDescent="0.25">
      <c r="A1405" s="65" t="s">
        <v>1415</v>
      </c>
      <c r="B1405" s="8">
        <v>97.028923549600009</v>
      </c>
      <c r="C1405" s="13"/>
      <c r="D1405" s="3" t="str">
        <f t="array" ref="D1405">IF(C1405="","",IFERROR(AVERAGE(_xlfn._xlws.FILTER($B$2:$B$6000,(IFERROR(VALUE(MID($A$2:$A$6000,4,2)),0)=MONTH(C1405))*(IFERROR(VALUE(RIGHT($A$2:$A$6000,4)),0)=YEAR(C1405)))),""))</f>
        <v/>
      </c>
      <c r="E1405" s="3">
        <f t="array" ref="E1405">IFERROR(_xlfn.LET(_xlpm.yr,IF(ISNUMBER(C1405),YEAR(C1405),VALUE(RIGHT(A1405,4))),_xlpm.mn,IF(ISNUMBER(C1405),MONTH(C1405),VALUE(MID(A1405,4,2)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6" spans="1:5" x14ac:dyDescent="0.25">
      <c r="A1406" s="65" t="s">
        <v>1416</v>
      </c>
      <c r="B1406" s="8">
        <v>97.636620356800009</v>
      </c>
      <c r="C1406" s="13"/>
      <c r="D1406" s="3" t="str">
        <f t="array" ref="D1406">IF(C1406="","",IFERROR(AVERAGE(_xlfn._xlws.FILTER($B$2:$B$6000,(IFERROR(VALUE(MID($A$2:$A$6000,4,2)),0)=MONTH(C1406))*(IFERROR(VALUE(RIGHT($A$2:$A$6000,4)),0)=YEAR(C1406)))),""))</f>
        <v/>
      </c>
      <c r="E1406" s="3">
        <f t="array" ref="E1406">IFERROR(_xlfn.LET(_xlpm.yr,IF(ISNUMBER(C1406),YEAR(C1406),VALUE(RIGHT(A1406,4))),_xlpm.mn,IF(ISNUMBER(C1406),MONTH(C1406),VALUE(MID(A1406,4,2)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7" spans="1:5" x14ac:dyDescent="0.25">
      <c r="A1407" s="65" t="s">
        <v>1417</v>
      </c>
      <c r="B1407" s="8">
        <v>97.810248015999989</v>
      </c>
      <c r="C1407" s="13"/>
      <c r="D1407" s="3" t="str">
        <f t="array" ref="D1407">IF(C1407="","",IFERROR(AVERAGE(_xlfn._xlws.FILTER($B$2:$B$6000,(IFERROR(VALUE(MID($A$2:$A$6000,4,2)),0)=MONTH(C1407))*(IFERROR(VALUE(RIGHT($A$2:$A$6000,4)),0)=YEAR(C1407)))),""))</f>
        <v/>
      </c>
      <c r="E1407" s="3">
        <f t="array" ref="E1407">IFERROR(_xlfn.LET(_xlpm.yr,IF(ISNUMBER(C1407),YEAR(C1407),VALUE(RIGHT(A1407,4))),_xlpm.mn,IF(ISNUMBER(C1407),MONTH(C1407),VALUE(MID(A1407,4,2)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8" spans="1:5" x14ac:dyDescent="0.25">
      <c r="A1408" s="65" t="s">
        <v>1418</v>
      </c>
      <c r="B1408" s="8">
        <v>99.199269289600011</v>
      </c>
      <c r="C1408" s="13"/>
      <c r="D1408" s="3" t="str">
        <f t="array" ref="D1408">IF(C1408="","",IFERROR(AVERAGE(_xlfn._xlws.FILTER($B$2:$B$6000,(IFERROR(VALUE(MID($A$2:$A$6000,4,2)),0)=MONTH(C1408))*(IFERROR(VALUE(RIGHT($A$2:$A$6000,4)),0)=YEAR(C1408)))),""))</f>
        <v/>
      </c>
      <c r="E1408" s="3">
        <f t="array" ref="E1408">IFERROR(_xlfn.LET(_xlpm.yr,IF(ISNUMBER(C1408),YEAR(C1408),VALUE(RIGHT(A1408,4))),_xlpm.mn,IF(ISNUMBER(C1408),MONTH(C1408),VALUE(MID(A1408,4,2)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9" spans="1:5" x14ac:dyDescent="0.25">
      <c r="A1409" s="65" t="s">
        <v>1419</v>
      </c>
      <c r="B1409" s="8">
        <v>100.3567870176</v>
      </c>
      <c r="C1409" s="13"/>
      <c r="D1409" s="3" t="str">
        <f t="array" ref="D1409">IF(C1409="","",IFERROR(AVERAGE(_xlfn._xlws.FILTER($B$2:$B$6000,(IFERROR(VALUE(MID($A$2:$A$6000,4,2)),0)=MONTH(C1409))*(IFERROR(VALUE(RIGHT($A$2:$A$6000,4)),0)=YEAR(C1409)))),""))</f>
        <v/>
      </c>
      <c r="E1409" s="3">
        <f t="array" ref="E1409">IFERROR(_xlfn.LET(_xlpm.yr,IF(ISNUMBER(C1409),YEAR(C1409),VALUE(RIGHT(A1409,4))),_xlpm.mn,IF(ISNUMBER(C1409),MONTH(C1409),VALUE(MID(A1409,4,2)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0" spans="1:5" x14ac:dyDescent="0.25">
      <c r="A1410" s="65" t="s">
        <v>1420</v>
      </c>
      <c r="B1410" s="8">
        <v>102.2088153824</v>
      </c>
      <c r="C1410" s="13"/>
      <c r="D1410" s="3" t="str">
        <f t="array" ref="D1410">IF(C1410="","",IFERROR(AVERAGE(_xlfn._xlws.FILTER($B$2:$B$6000,(IFERROR(VALUE(MID($A$2:$A$6000,4,2)),0)=MONTH(C1410))*(IFERROR(VALUE(RIGHT($A$2:$A$6000,4)),0)=YEAR(C1410)))),""))</f>
        <v/>
      </c>
      <c r="E1410" s="3">
        <f t="array" ref="E1410">IFERROR(_xlfn.LET(_xlpm.yr,IF(ISNUMBER(C1410),YEAR(C1410),VALUE(RIGHT(A1410,4))),_xlpm.mn,IF(ISNUMBER(C1410),MONTH(C1410),VALUE(MID(A1410,4,2)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1" spans="1:5" x14ac:dyDescent="0.25">
      <c r="A1411" s="65" t="s">
        <v>1421</v>
      </c>
      <c r="B1411" s="8">
        <v>103.3373951672</v>
      </c>
      <c r="C1411" s="13"/>
      <c r="D1411" s="3" t="str">
        <f t="array" ref="D1411">IF(C1411="","",IFERROR(AVERAGE(_xlfn._xlws.FILTER($B$2:$B$6000,(IFERROR(VALUE(MID($A$2:$A$6000,4,2)),0)=MONTH(C1411))*(IFERROR(VALUE(RIGHT($A$2:$A$6000,4)),0)=YEAR(C1411)))),""))</f>
        <v/>
      </c>
      <c r="E1411" s="3">
        <f t="array" ref="E1411">IFERROR(_xlfn.LET(_xlpm.yr,IF(ISNUMBER(C1411),YEAR(C1411),VALUE(RIGHT(A1411,4))),_xlpm.mn,IF(ISNUMBER(C1411),MONTH(C1411),VALUE(MID(A1411,4,2)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2" spans="1:5" x14ac:dyDescent="0.25">
      <c r="A1412" s="65" t="s">
        <v>1422</v>
      </c>
      <c r="B1412" s="8">
        <v>104.92898204319999</v>
      </c>
      <c r="C1412" s="13"/>
      <c r="D1412" s="3" t="str">
        <f t="array" ref="D1412">IF(C1412="","",IFERROR(AVERAGE(_xlfn._xlws.FILTER($B$2:$B$6000,(IFERROR(VALUE(MID($A$2:$A$6000,4,2)),0)=MONTH(C1412))*(IFERROR(VALUE(RIGHT($A$2:$A$6000,4)),0)=YEAR(C1412)))),""))</f>
        <v/>
      </c>
      <c r="E1412" s="3">
        <f t="array" ref="E1412">IFERROR(_xlfn.LET(_xlpm.yr,IF(ISNUMBER(C1412),YEAR(C1412),VALUE(RIGHT(A1412,4))),_xlpm.mn,IF(ISNUMBER(C1412),MONTH(C1412),VALUE(MID(A1412,4,2)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3" spans="1:5" x14ac:dyDescent="0.25">
      <c r="A1413" s="65" t="s">
        <v>1423</v>
      </c>
      <c r="B1413" s="8">
        <v>108.083217852</v>
      </c>
      <c r="C1413" s="13"/>
      <c r="D1413" s="3" t="str">
        <f t="array" ref="D1413">IF(C1413="","",IFERROR(AVERAGE(_xlfn._xlws.FILTER($B$2:$B$6000,(IFERROR(VALUE(MID($A$2:$A$6000,4,2)),0)=MONTH(C1413))*(IFERROR(VALUE(RIGHT($A$2:$A$6000,4)),0)=YEAR(C1413)))),""))</f>
        <v/>
      </c>
      <c r="E1413" s="3">
        <f t="array" ref="E1413">IFERROR(_xlfn.LET(_xlpm.yr,IF(ISNUMBER(C1413),YEAR(C1413),VALUE(RIGHT(A1413,4))),_xlpm.mn,IF(ISNUMBER(C1413),MONTH(C1413),VALUE(MID(A1413,4,2)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4" spans="1:5" x14ac:dyDescent="0.25">
      <c r="A1414" s="65" t="s">
        <v>1424</v>
      </c>
      <c r="B1414" s="8">
        <v>109.5011770688</v>
      </c>
      <c r="C1414" s="13"/>
      <c r="D1414" s="3" t="str">
        <f t="array" ref="D1414">IF(C1414="","",IFERROR(AVERAGE(_xlfn._xlws.FILTER($B$2:$B$6000,(IFERROR(VALUE(MID($A$2:$A$6000,4,2)),0)=MONTH(C1414))*(IFERROR(VALUE(RIGHT($A$2:$A$6000,4)),0)=YEAR(C1414)))),""))</f>
        <v/>
      </c>
      <c r="E1414" s="3">
        <f t="array" ref="E1414">IFERROR(_xlfn.LET(_xlpm.yr,IF(ISNUMBER(C1414),YEAR(C1414),VALUE(RIGHT(A1414,4))),_xlpm.mn,IF(ISNUMBER(C1414),MONTH(C1414),VALUE(MID(A1414,4,2)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5" spans="1:5" x14ac:dyDescent="0.25">
      <c r="A1415" s="65" t="s">
        <v>1425</v>
      </c>
      <c r="B1415" s="8">
        <v>110.8901983424</v>
      </c>
      <c r="C1415" s="13"/>
      <c r="D1415" s="3" t="str">
        <f t="array" ref="D1415">IF(C1415="","",IFERROR(AVERAGE(_xlfn._xlws.FILTER($B$2:$B$6000,(IFERROR(VALUE(MID($A$2:$A$6000,4,2)),0)=MONTH(C1415))*(IFERROR(VALUE(RIGHT($A$2:$A$6000,4)),0)=YEAR(C1415)))),""))</f>
        <v/>
      </c>
      <c r="E1415" s="3">
        <f t="array" ref="E1415">IFERROR(_xlfn.LET(_xlpm.yr,IF(ISNUMBER(C1415),YEAR(C1415),VALUE(RIGHT(A1415,4))),_xlpm.mn,IF(ISNUMBER(C1415),MONTH(C1415),VALUE(MID(A1415,4,2)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6" spans="1:5" x14ac:dyDescent="0.25">
      <c r="A1416" s="65" t="s">
        <v>1426</v>
      </c>
      <c r="B1416" s="8">
        <v>112.3949713888</v>
      </c>
      <c r="C1416" s="13"/>
      <c r="D1416" s="3" t="str">
        <f t="array" ref="D1416">IF(C1416="","",IFERROR(AVERAGE(_xlfn._xlws.FILTER($B$2:$B$6000,(IFERROR(VALUE(MID($A$2:$A$6000,4,2)),0)=MONTH(C1416))*(IFERROR(VALUE(RIGHT($A$2:$A$6000,4)),0)=YEAR(C1416)))),""))</f>
        <v/>
      </c>
      <c r="E1416" s="3">
        <f t="array" ref="E1416">IFERROR(_xlfn.LET(_xlpm.yr,IF(ISNUMBER(C1416),YEAR(C1416),VALUE(RIGHT(A1416,4))),_xlpm.mn,IF(ISNUMBER(C1416),MONTH(C1416),VALUE(MID(A1416,4,2)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7" spans="1:5" x14ac:dyDescent="0.25">
      <c r="A1417" s="65" t="s">
        <v>1427</v>
      </c>
      <c r="B1417" s="8">
        <v>113.23417174159999</v>
      </c>
      <c r="C1417" s="13"/>
      <c r="D1417" s="3" t="str">
        <f t="array" ref="D1417">IF(C1417="","",IFERROR(AVERAGE(_xlfn._xlws.FILTER($B$2:$B$6000,(IFERROR(VALUE(MID($A$2:$A$6000,4,2)),0)=MONTH(C1417))*(IFERROR(VALUE(RIGHT($A$2:$A$6000,4)),0)=YEAR(C1417)))),""))</f>
        <v/>
      </c>
      <c r="E1417" s="3">
        <f t="array" ref="E1417">IFERROR(_xlfn.LET(_xlpm.yr,IF(ISNUMBER(C1417),YEAR(C1417),VALUE(RIGHT(A1417,4))),_xlpm.mn,IF(ISNUMBER(C1417),MONTH(C1417),VALUE(MID(A1417,4,2)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8" spans="1:5" x14ac:dyDescent="0.25">
      <c r="A1418" s="65" t="s">
        <v>1428</v>
      </c>
      <c r="B1418" s="8">
        <v>114.594255072</v>
      </c>
      <c r="C1418" s="13"/>
      <c r="D1418" s="3" t="str">
        <f t="array" ref="D1418">IF(C1418="","",IFERROR(AVERAGE(_xlfn._xlws.FILTER($B$2:$B$6000,(IFERROR(VALUE(MID($A$2:$A$6000,4,2)),0)=MONTH(C1418))*(IFERROR(VALUE(RIGHT($A$2:$A$6000,4)),0)=YEAR(C1418)))),""))</f>
        <v/>
      </c>
      <c r="E1418" s="3">
        <f t="array" ref="E1418">IFERROR(_xlfn.LET(_xlpm.yr,IF(ISNUMBER(C1418),YEAR(C1418),VALUE(RIGHT(A1418,4))),_xlpm.mn,IF(ISNUMBER(C1418),MONTH(C1418),VALUE(MID(A1418,4,2)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9" spans="1:5" x14ac:dyDescent="0.25">
      <c r="A1419" s="65" t="s">
        <v>1429</v>
      </c>
      <c r="B1419" s="8">
        <v>115.66495897039999</v>
      </c>
      <c r="C1419" s="13"/>
      <c r="D1419" s="3" t="str">
        <f t="array" ref="D1419">IF(C1419="","",IFERROR(AVERAGE(_xlfn._xlws.FILTER($B$2:$B$6000,(IFERROR(VALUE(MID($A$2:$A$6000,4,2)),0)=MONTH(C1419))*(IFERROR(VALUE(RIGHT($A$2:$A$6000,4)),0)=YEAR(C1419)))),""))</f>
        <v/>
      </c>
      <c r="E1419" s="3">
        <f t="array" ref="E1419">IFERROR(_xlfn.LET(_xlpm.yr,IF(ISNUMBER(C1419),YEAR(C1419),VALUE(RIGHT(A1419,4))),_xlpm.mn,IF(ISNUMBER(C1419),MONTH(C1419),VALUE(MID(A1419,4,2)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0" spans="1:5" x14ac:dyDescent="0.25">
      <c r="A1420" s="65" t="s">
        <v>1430</v>
      </c>
      <c r="B1420" s="8">
        <v>117.34335967600001</v>
      </c>
      <c r="C1420" s="13"/>
      <c r="D1420" s="3" t="str">
        <f t="array" ref="D1420">IF(C1420="","",IFERROR(AVERAGE(_xlfn._xlws.FILTER($B$2:$B$6000,(IFERROR(VALUE(MID($A$2:$A$6000,4,2)),0)=MONTH(C1420))*(IFERROR(VALUE(RIGHT($A$2:$A$6000,4)),0)=YEAR(C1420)))),""))</f>
        <v/>
      </c>
      <c r="E1420" s="3">
        <f t="array" ref="E1420">IFERROR(_xlfn.LET(_xlpm.yr,IF(ISNUMBER(C1420),YEAR(C1420),VALUE(RIGHT(A1420,4))),_xlpm.mn,IF(ISNUMBER(C1420),MONTH(C1420),VALUE(MID(A1420,4,2)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1" spans="1:5" x14ac:dyDescent="0.25">
      <c r="A1421" s="65" t="s">
        <v>1431</v>
      </c>
      <c r="B1421" s="8">
        <v>118.3272497448</v>
      </c>
      <c r="C1421" s="13"/>
      <c r="D1421" s="3" t="str">
        <f t="array" ref="D1421">IF(C1421="","",IFERROR(AVERAGE(_xlfn._xlws.FILTER($B$2:$B$6000,(IFERROR(VALUE(MID($A$2:$A$6000,4,2)),0)=MONTH(C1421))*(IFERROR(VALUE(RIGHT($A$2:$A$6000,4)),0)=YEAR(C1421)))),""))</f>
        <v/>
      </c>
      <c r="E1421" s="3">
        <f t="array" ref="E1421">IFERROR(_xlfn.LET(_xlpm.yr,IF(ISNUMBER(C1421),YEAR(C1421),VALUE(RIGHT(A1421,4))),_xlpm.mn,IF(ISNUMBER(C1421),MONTH(C1421),VALUE(MID(A1421,4,2)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2" spans="1:5" x14ac:dyDescent="0.25">
      <c r="A1422" s="65" t="s">
        <v>1432</v>
      </c>
      <c r="B1422" s="8">
        <v>119.8320227912</v>
      </c>
      <c r="C1422" s="13"/>
      <c r="D1422" s="3" t="str">
        <f t="array" ref="D1422">IF(C1422="","",IFERROR(AVERAGE(_xlfn._xlws.FILTER($B$2:$B$6000,(IFERROR(VALUE(MID($A$2:$A$6000,4,2)),0)=MONTH(C1422))*(IFERROR(VALUE(RIGHT($A$2:$A$6000,4)),0)=YEAR(C1422)))),""))</f>
        <v/>
      </c>
      <c r="E1422" s="3">
        <f t="array" ref="E1422">IFERROR(_xlfn.LET(_xlpm.yr,IF(ISNUMBER(C1422),YEAR(C1422),VALUE(RIGHT(A1422,4))),_xlpm.mn,IF(ISNUMBER(C1422),MONTH(C1422),VALUE(MID(A1422,4,2)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3" spans="1:5" x14ac:dyDescent="0.25">
      <c r="A1423" s="65" t="s">
        <v>1433</v>
      </c>
      <c r="B1423" s="8">
        <v>122.7827753238</v>
      </c>
      <c r="C1423" s="13"/>
      <c r="D1423" s="3" t="str">
        <f t="array" ref="D1423">IF(C1423="","",IFERROR(AVERAGE(_xlfn._xlws.FILTER($B$2:$B$6000,(IFERROR(VALUE(MID($A$2:$A$6000,4,2)),0)=MONTH(C1423))*(IFERROR(VALUE(RIGHT($A$2:$A$6000,4)),0)=YEAR(C1423)))),""))</f>
        <v/>
      </c>
      <c r="E1423" s="3">
        <f t="array" ref="E1423">IFERROR(_xlfn.LET(_xlpm.yr,IF(ISNUMBER(C1423),YEAR(C1423),VALUE(RIGHT(A1423,4))),_xlpm.mn,IF(ISNUMBER(C1423),MONTH(C1423),VALUE(MID(A1423,4,2)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4" spans="1:5" x14ac:dyDescent="0.25">
      <c r="A1424" s="65" t="s">
        <v>1434</v>
      </c>
      <c r="B1424" s="8">
        <v>123.3311704181</v>
      </c>
      <c r="C1424" s="13"/>
      <c r="D1424" s="3" t="str">
        <f t="array" ref="D1424">IF(C1424="","",IFERROR(AVERAGE(_xlfn._xlws.FILTER($B$2:$B$6000,(IFERROR(VALUE(MID($A$2:$A$6000,4,2)),0)=MONTH(C1424))*(IFERROR(VALUE(RIGHT($A$2:$A$6000,4)),0)=YEAR(C1424)))),""))</f>
        <v/>
      </c>
      <c r="E1424" s="3">
        <f t="array" ref="E1424">IFERROR(_xlfn.LET(_xlpm.yr,IF(ISNUMBER(C1424),YEAR(C1424),VALUE(RIGHT(A1424,4))),_xlpm.mn,IF(ISNUMBER(C1424),MONTH(C1424),VALUE(MID(A1424,4,2)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5" spans="1:5" x14ac:dyDescent="0.25">
      <c r="A1425" s="65" t="s">
        <v>1435</v>
      </c>
      <c r="B1425" s="8">
        <v>123.8507026127</v>
      </c>
      <c r="C1425" s="13"/>
      <c r="D1425" s="3" t="str">
        <f t="array" ref="D1425">IF(C1425="","",IFERROR(AVERAGE(_xlfn._xlws.FILTER($B$2:$B$6000,(IFERROR(VALUE(MID($A$2:$A$6000,4,2)),0)=MONTH(C1425))*(IFERROR(VALUE(RIGHT($A$2:$A$6000,4)),0)=YEAR(C1425)))),""))</f>
        <v/>
      </c>
      <c r="E1425" s="3">
        <f t="array" ref="E1425">IFERROR(_xlfn.LET(_xlpm.yr,IF(ISNUMBER(C1425),YEAR(C1425),VALUE(RIGHT(A1425,4))),_xlpm.mn,IF(ISNUMBER(C1425),MONTH(C1425),VALUE(MID(A1425,4,2)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6" spans="1:5" x14ac:dyDescent="0.25">
      <c r="A1426" s="65" t="s">
        <v>1436</v>
      </c>
      <c r="B1426" s="8">
        <v>126.0154200902</v>
      </c>
      <c r="C1426" s="13"/>
      <c r="D1426" s="3" t="str">
        <f t="array" ref="D1426">IF(C1426="","",IFERROR(AVERAGE(_xlfn._xlws.FILTER($B$2:$B$6000,(IFERROR(VALUE(MID($A$2:$A$6000,4,2)),0)=MONTH(C1426))*(IFERROR(VALUE(RIGHT($A$2:$A$6000,4)),0)=YEAR(C1426)))),""))</f>
        <v/>
      </c>
      <c r="E1426" s="3">
        <f t="array" ref="E1426">IFERROR(_xlfn.LET(_xlpm.yr,IF(ISNUMBER(C1426),YEAR(C1426),VALUE(RIGHT(A1426,4))),_xlpm.mn,IF(ISNUMBER(C1426),MONTH(C1426),VALUE(MID(A1426,4,2)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7" spans="1:5" x14ac:dyDescent="0.25">
      <c r="A1427" s="65" t="s">
        <v>1437</v>
      </c>
      <c r="B1427" s="8">
        <v>126.7369925827</v>
      </c>
      <c r="C1427" s="13"/>
      <c r="D1427" s="3" t="str">
        <f t="array" ref="D1427">IF(C1427="","",IFERROR(AVERAGE(_xlfn._xlws.FILTER($B$2:$B$6000,(IFERROR(VALUE(MID($A$2:$A$6000,4,2)),0)=MONTH(C1427))*(IFERROR(VALUE(RIGHT($A$2:$A$6000,4)),0)=YEAR(C1427)))),""))</f>
        <v/>
      </c>
      <c r="E1427" s="3">
        <f t="array" ref="E1427">IFERROR(_xlfn.LET(_xlpm.yr,IF(ISNUMBER(C1427),YEAR(C1427),VALUE(RIGHT(A1427,4))),_xlpm.mn,IF(ISNUMBER(C1427),MONTH(C1427),VALUE(MID(A1427,4,2)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8" spans="1:5" x14ac:dyDescent="0.25">
      <c r="A1428" s="65" t="s">
        <v>1438</v>
      </c>
      <c r="B1428" s="8">
        <v>127.285387677</v>
      </c>
      <c r="C1428" s="13"/>
      <c r="D1428" s="3" t="str">
        <f t="array" ref="D1428">IF(C1428="","",IFERROR(AVERAGE(_xlfn._xlws.FILTER($B$2:$B$6000,(IFERROR(VALUE(MID($A$2:$A$6000,4,2)),0)=MONTH(C1428))*(IFERROR(VALUE(RIGHT($A$2:$A$6000,4)),0)=YEAR(C1428)))),""))</f>
        <v/>
      </c>
      <c r="E1428" s="3">
        <f t="array" ref="E1428">IFERROR(_xlfn.LET(_xlpm.yr,IF(ISNUMBER(C1428),YEAR(C1428),VALUE(RIGHT(A1428,4))),_xlpm.mn,IF(ISNUMBER(C1428),MONTH(C1428),VALUE(MID(A1428,4,2)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9" spans="1:5" x14ac:dyDescent="0.25">
      <c r="A1429" s="65" t="s">
        <v>1439</v>
      </c>
      <c r="B1429" s="8">
        <v>127.8915085707</v>
      </c>
      <c r="C1429" s="13"/>
      <c r="D1429" s="3" t="str">
        <f t="array" ref="D1429">IF(C1429="","",IFERROR(AVERAGE(_xlfn._xlws.FILTER($B$2:$B$6000,(IFERROR(VALUE(MID($A$2:$A$6000,4,2)),0)=MONTH(C1429))*(IFERROR(VALUE(RIGHT($A$2:$A$6000,4)),0)=YEAR(C1429)))),""))</f>
        <v/>
      </c>
      <c r="E1429" s="3">
        <f t="array" ref="E1429">IFERROR(_xlfn.LET(_xlpm.yr,IF(ISNUMBER(C1429),YEAR(C1429),VALUE(RIGHT(A1429,4))),_xlpm.mn,IF(ISNUMBER(C1429),MONTH(C1429),VALUE(MID(A1429,4,2)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0" spans="1:5" x14ac:dyDescent="0.25">
      <c r="A1430" s="65" t="s">
        <v>1440</v>
      </c>
      <c r="B1430" s="8">
        <v>128.98829875929999</v>
      </c>
      <c r="C1430" s="13"/>
      <c r="D1430" s="3" t="str">
        <f t="array" ref="D1430">IF(C1430="","",IFERROR(AVERAGE(_xlfn._xlws.FILTER($B$2:$B$6000,(IFERROR(VALUE(MID($A$2:$A$6000,4,2)),0)=MONTH(C1430))*(IFERROR(VALUE(RIGHT($A$2:$A$6000,4)),0)=YEAR(C1430)))),""))</f>
        <v/>
      </c>
      <c r="E1430" s="3">
        <f t="array" ref="E1430">IFERROR(_xlfn.LET(_xlpm.yr,IF(ISNUMBER(C1430),YEAR(C1430),VALUE(RIGHT(A1430,4))),_xlpm.mn,IF(ISNUMBER(C1430),MONTH(C1430),VALUE(MID(A1430,4,2)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1" spans="1:5" x14ac:dyDescent="0.25">
      <c r="A1431" s="65" t="s">
        <v>1441</v>
      </c>
      <c r="B1431" s="8">
        <v>130.0850889479</v>
      </c>
      <c r="C1431" s="13"/>
      <c r="D1431" s="3" t="str">
        <f t="array" ref="D1431">IF(C1431="","",IFERROR(AVERAGE(_xlfn._xlws.FILTER($B$2:$B$6000,(IFERROR(VALUE(MID($A$2:$A$6000,4,2)),0)=MONTH(C1431))*(IFERROR(VALUE(RIGHT($A$2:$A$6000,4)),0)=YEAR(C1431)))),""))</f>
        <v/>
      </c>
      <c r="E1431" s="3">
        <f t="array" ref="E1431">IFERROR(_xlfn.LET(_xlpm.yr,IF(ISNUMBER(C1431),YEAR(C1431),VALUE(RIGHT(A1431,4))),_xlpm.mn,IF(ISNUMBER(C1431),MONTH(C1431),VALUE(MID(A1431,4,2)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2" spans="1:5" x14ac:dyDescent="0.25">
      <c r="A1432" s="65" t="s">
        <v>1442</v>
      </c>
      <c r="B1432" s="8">
        <v>130.2871292458</v>
      </c>
      <c r="C1432" s="13"/>
      <c r="D1432" s="3" t="str">
        <f t="array" ref="D1432">IF(C1432="","",IFERROR(AVERAGE(_xlfn._xlws.FILTER($B$2:$B$6000,(IFERROR(VALUE(MID($A$2:$A$6000,4,2)),0)=MONTH(C1432))*(IFERROR(VALUE(RIGHT($A$2:$A$6000,4)),0)=YEAR(C1432)))),""))</f>
        <v/>
      </c>
      <c r="E1432" s="3">
        <f t="array" ref="E1432">IFERROR(_xlfn.LET(_xlpm.yr,IF(ISNUMBER(C1432),YEAR(C1432),VALUE(RIGHT(A1432,4))),_xlpm.mn,IF(ISNUMBER(C1432),MONTH(C1432),VALUE(MID(A1432,4,2)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3" spans="1:5" x14ac:dyDescent="0.25">
      <c r="A1433" s="65" t="s">
        <v>1443</v>
      </c>
      <c r="B1433" s="8">
        <v>132.22094352569999</v>
      </c>
      <c r="C1433" s="13"/>
      <c r="D1433" s="3" t="str">
        <f t="array" ref="D1433">IF(C1433="","",IFERROR(AVERAGE(_xlfn._xlws.FILTER($B$2:$B$6000,(IFERROR(VALUE(MID($A$2:$A$6000,4,2)),0)=MONTH(C1433))*(IFERROR(VALUE(RIGHT($A$2:$A$6000,4)),0)=YEAR(C1433)))),""))</f>
        <v/>
      </c>
      <c r="E1433" s="3">
        <f t="array" ref="E1433">IFERROR(_xlfn.LET(_xlpm.yr,IF(ISNUMBER(C1433),YEAR(C1433),VALUE(RIGHT(A1433,4))),_xlpm.mn,IF(ISNUMBER(C1433),MONTH(C1433),VALUE(MID(A1433,4,2)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4" spans="1:5" x14ac:dyDescent="0.25">
      <c r="A1434" s="65" t="s">
        <v>1444</v>
      </c>
      <c r="B1434" s="8">
        <v>132.9425160182</v>
      </c>
      <c r="C1434" s="13"/>
      <c r="D1434" s="3" t="str">
        <f t="array" ref="D1434">IF(C1434="","",IFERROR(AVERAGE(_xlfn._xlws.FILTER($B$2:$B$6000,(IFERROR(VALUE(MID($A$2:$A$6000,4,2)),0)=MONTH(C1434))*(IFERROR(VALUE(RIGHT($A$2:$A$6000,4)),0)=YEAR(C1434)))),""))</f>
        <v/>
      </c>
      <c r="E1434" s="3">
        <f t="array" ref="E1434">IFERROR(_xlfn.LET(_xlpm.yr,IF(ISNUMBER(C1434),YEAR(C1434),VALUE(RIGHT(A1434,4))),_xlpm.mn,IF(ISNUMBER(C1434),MONTH(C1434),VALUE(MID(A1434,4,2)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5" spans="1:5" x14ac:dyDescent="0.25">
      <c r="A1435" s="65" t="s">
        <v>1445</v>
      </c>
      <c r="B1435" s="8">
        <v>133.54863691189999</v>
      </c>
      <c r="C1435" s="13"/>
      <c r="D1435" s="3" t="str">
        <f t="array" ref="D1435">IF(C1435="","",IFERROR(AVERAGE(_xlfn._xlws.FILTER($B$2:$B$6000,(IFERROR(VALUE(MID($A$2:$A$6000,4,2)),0)=MONTH(C1435))*(IFERROR(VALUE(RIGHT($A$2:$A$6000,4)),0)=YEAR(C1435)))),""))</f>
        <v/>
      </c>
      <c r="E1435" s="3">
        <f t="array" ref="E1435">IFERROR(_xlfn.LET(_xlpm.yr,IF(ISNUMBER(C1435),YEAR(C1435),VALUE(RIGHT(A1435,4))),_xlpm.mn,IF(ISNUMBER(C1435),MONTH(C1435),VALUE(MID(A1435,4,2)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6" spans="1:5" x14ac:dyDescent="0.25">
      <c r="A1436" s="65" t="s">
        <v>1446</v>
      </c>
      <c r="B1436" s="8">
        <v>133.95271750769999</v>
      </c>
      <c r="C1436" s="13"/>
      <c r="D1436" s="3" t="str">
        <f t="array" ref="D1436">IF(C1436="","",IFERROR(AVERAGE(_xlfn._xlws.FILTER($B$2:$B$6000,(IFERROR(VALUE(MID($A$2:$A$6000,4,2)),0)=MONTH(C1436))*(IFERROR(VALUE(RIGHT($A$2:$A$6000,4)),0)=YEAR(C1436)))),""))</f>
        <v/>
      </c>
      <c r="E1436" s="3">
        <f t="array" ref="E1436">IFERROR(_xlfn.LET(_xlpm.yr,IF(ISNUMBER(C1436),YEAR(C1436),VALUE(RIGHT(A1436,4))),_xlpm.mn,IF(ISNUMBER(C1436),MONTH(C1436),VALUE(MID(A1436,4,2)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7" spans="1:5" x14ac:dyDescent="0.25">
      <c r="A1437" s="65" t="s">
        <v>1447</v>
      </c>
      <c r="B1437" s="8">
        <v>134.2413465047</v>
      </c>
      <c r="C1437" s="13"/>
      <c r="D1437" s="3" t="str">
        <f t="array" ref="D1437">IF(C1437="","",IFERROR(AVERAGE(_xlfn._xlws.FILTER($B$2:$B$6000,(IFERROR(VALUE(MID($A$2:$A$6000,4,2)),0)=MONTH(C1437))*(IFERROR(VALUE(RIGHT($A$2:$A$6000,4)),0)=YEAR(C1437)))),""))</f>
        <v/>
      </c>
      <c r="E1437" s="3">
        <f t="array" ref="E1437">IFERROR(_xlfn.LET(_xlpm.yr,IF(ISNUMBER(C1437),YEAR(C1437),VALUE(RIGHT(A1437,4))),_xlpm.mn,IF(ISNUMBER(C1437),MONTH(C1437),VALUE(MID(A1437,4,2)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8" spans="1:5" x14ac:dyDescent="0.25">
      <c r="A1438" s="65" t="s">
        <v>1448</v>
      </c>
      <c r="B1438" s="8">
        <v>134.61656420080001</v>
      </c>
      <c r="C1438" s="13"/>
      <c r="D1438" s="3" t="str">
        <f t="array" ref="D1438">IF(C1438="","",IFERROR(AVERAGE(_xlfn._xlws.FILTER($B$2:$B$6000,(IFERROR(VALUE(MID($A$2:$A$6000,4,2)),0)=MONTH(C1438))*(IFERROR(VALUE(RIGHT($A$2:$A$6000,4)),0)=YEAR(C1438)))),""))</f>
        <v/>
      </c>
      <c r="E1438" s="3">
        <f t="array" ref="E1438">IFERROR(_xlfn.LET(_xlpm.yr,IF(ISNUMBER(C1438),YEAR(C1438),VALUE(RIGHT(A1438,4))),_xlpm.mn,IF(ISNUMBER(C1438),MONTH(C1438),VALUE(MID(A1438,4,2)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9" spans="1:5" x14ac:dyDescent="0.25">
      <c r="A1439" s="65" t="s">
        <v>1449</v>
      </c>
      <c r="B1439" s="8">
        <v>135.42472539240001</v>
      </c>
      <c r="C1439" s="13"/>
      <c r="D1439" s="3" t="str">
        <f t="array" ref="D1439">IF(C1439="","",IFERROR(AVERAGE(_xlfn._xlws.FILTER($B$2:$B$6000,(IFERROR(VALUE(MID($A$2:$A$6000,4,2)),0)=MONTH(C1439))*(IFERROR(VALUE(RIGHT($A$2:$A$6000,4)),0)=YEAR(C1439)))),""))</f>
        <v/>
      </c>
      <c r="E1439" s="3">
        <f t="array" ref="E1439">IFERROR(_xlfn.LET(_xlpm.yr,IF(ISNUMBER(C1439),YEAR(C1439),VALUE(RIGHT(A1439,4))),_xlpm.mn,IF(ISNUMBER(C1439),MONTH(C1439),VALUE(MID(A1439,4,2)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40" spans="1:5" x14ac:dyDescent="0.25">
      <c r="A1440" s="65" t="s">
        <v>1450</v>
      </c>
      <c r="B1440" s="8">
        <v>136.92866694750001</v>
      </c>
      <c r="C1440" s="13"/>
      <c r="D1440" s="3" t="str">
        <f t="array" ref="D1440">IF(C1440="","",IFERROR(AVERAGE(_xlfn._xlws.FILTER($B$2:$B$6000,(IFERROR(VALUE(MID($A$2:$A$6000,4,2)),0)=MONTH(C1440))*(IFERROR(VALUE(RIGHT($A$2:$A$6000,4)),0)=YEAR(C1440)))),""))</f>
        <v/>
      </c>
      <c r="E1440" s="3">
        <f t="array" ref="E1440">IFERROR(_xlfn.LET(_xlpm.yr,IF(ISNUMBER(C1440),YEAR(C1440),VALUE(RIGHT(A1440,4))),_xlpm.mn,IF(ISNUMBER(C1440),MONTH(C1440),VALUE(MID(A1440,4,2)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1" spans="1:5" x14ac:dyDescent="0.25">
      <c r="A1441" s="65" t="s">
        <v>1451</v>
      </c>
      <c r="B1441" s="8">
        <v>138.004555815</v>
      </c>
      <c r="C1441" s="13"/>
      <c r="D1441" s="3" t="str">
        <f t="array" ref="D1441">IF(C1441="","",IFERROR(AVERAGE(_xlfn._xlws.FILTER($B$2:$B$6000,(IFERROR(VALUE(MID($A$2:$A$6000,4,2)),0)=MONTH(C1441))*(IFERROR(VALUE(RIGHT($A$2:$A$6000,4)),0)=YEAR(C1441)))),""))</f>
        <v/>
      </c>
      <c r="E1441" s="3">
        <f t="array" ref="E1441">IFERROR(_xlfn.LET(_xlpm.yr,IF(ISNUMBER(C1441),YEAR(C1441),VALUE(RIGHT(A1441,4))),_xlpm.mn,IF(ISNUMBER(C1441),MONTH(C1441),VALUE(MID(A1441,4,2)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2" spans="1:5" x14ac:dyDescent="0.25">
      <c r="A1442" s="65" t="s">
        <v>1452</v>
      </c>
      <c r="B1442" s="8">
        <v>138.73150775249999</v>
      </c>
      <c r="C1442" s="13"/>
      <c r="D1442" s="3" t="str">
        <f t="array" ref="D1442">IF(C1442="","",IFERROR(AVERAGE(_xlfn._xlws.FILTER($B$2:$B$6000,(IFERROR(VALUE(MID($A$2:$A$6000,4,2)),0)=MONTH(C1442))*(IFERROR(VALUE(RIGHT($A$2:$A$6000,4)),0)=YEAR(C1442)))),""))</f>
        <v/>
      </c>
      <c r="E1442" s="3">
        <f t="array" ref="E1442">IFERROR(_xlfn.LET(_xlpm.yr,IF(ISNUMBER(C1442),YEAR(C1442),VALUE(RIGHT(A1442,4))),_xlpm.mn,IF(ISNUMBER(C1442),MONTH(C1442),VALUE(MID(A1442,4,2)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3" spans="1:5" x14ac:dyDescent="0.25">
      <c r="A1443" s="65" t="s">
        <v>1453</v>
      </c>
      <c r="B1443" s="8">
        <v>138.61519544250001</v>
      </c>
      <c r="C1443" s="13"/>
      <c r="D1443" s="3" t="str">
        <f t="array" ref="D1443">IF(C1443="","",IFERROR(AVERAGE(_xlfn._xlws.FILTER($B$2:$B$6000,(IFERROR(VALUE(MID($A$2:$A$6000,4,2)),0)=MONTH(C1443))*(IFERROR(VALUE(RIGHT($A$2:$A$6000,4)),0)=YEAR(C1443)))),""))</f>
        <v/>
      </c>
      <c r="E1443" s="3">
        <f t="array" ref="E1443">IFERROR(_xlfn.LET(_xlpm.yr,IF(ISNUMBER(C1443),YEAR(C1443),VALUE(RIGHT(A1443,4))),_xlpm.mn,IF(ISNUMBER(C1443),MONTH(C1443),VALUE(MID(A1443,4,2)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4" spans="1:5" x14ac:dyDescent="0.25">
      <c r="A1444" s="65" t="s">
        <v>1454</v>
      </c>
      <c r="B1444" s="8">
        <v>140.30172393749999</v>
      </c>
      <c r="C1444" s="13"/>
      <c r="D1444" s="3" t="str">
        <f t="array" ref="D1444">IF(C1444="","",IFERROR(AVERAGE(_xlfn._xlws.FILTER($B$2:$B$6000,(IFERROR(VALUE(MID($A$2:$A$6000,4,2)),0)=MONTH(C1444))*(IFERROR(VALUE(RIGHT($A$2:$A$6000,4)),0)=YEAR(C1444)))),""))</f>
        <v/>
      </c>
      <c r="E1444" s="3">
        <f t="array" ref="E1444">IFERROR(_xlfn.LET(_xlpm.yr,IF(ISNUMBER(C1444),YEAR(C1444),VALUE(RIGHT(A1444,4))),_xlpm.mn,IF(ISNUMBER(C1444),MONTH(C1444),VALUE(MID(A1444,4,2)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5" spans="1:5" x14ac:dyDescent="0.25">
      <c r="A1445" s="65" t="s">
        <v>1455</v>
      </c>
      <c r="B1445" s="8">
        <v>141.31945665000001</v>
      </c>
      <c r="C1445" s="13"/>
      <c r="D1445" s="3" t="str">
        <f t="array" ref="D1445">IF(C1445="","",IFERROR(AVERAGE(_xlfn._xlws.FILTER($B$2:$B$6000,(IFERROR(VALUE(MID($A$2:$A$6000,4,2)),0)=MONTH(C1445))*(IFERROR(VALUE(RIGHT($A$2:$A$6000,4)),0)=YEAR(C1445)))),""))</f>
        <v/>
      </c>
      <c r="E1445" s="3">
        <f t="array" ref="E1445">IFERROR(_xlfn.LET(_xlpm.yr,IF(ISNUMBER(C1445),YEAR(C1445),VALUE(RIGHT(A1445,4))),_xlpm.mn,IF(ISNUMBER(C1445),MONTH(C1445),VALUE(MID(A1445,4,2)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6" spans="1:5" x14ac:dyDescent="0.25">
      <c r="A1446" s="65" t="s">
        <v>1456</v>
      </c>
      <c r="B1446" s="8">
        <v>141.98825243249999</v>
      </c>
      <c r="C1446" s="13"/>
      <c r="D1446" s="3" t="str">
        <f t="array" ref="D1446">IF(C1446="","",IFERROR(AVERAGE(_xlfn._xlws.FILTER($B$2:$B$6000,(IFERROR(VALUE(MID($A$2:$A$6000,4,2)),0)=MONTH(C1446))*(IFERROR(VALUE(RIGHT($A$2:$A$6000,4)),0)=YEAR(C1446)))),""))</f>
        <v/>
      </c>
      <c r="E1446" s="3">
        <f t="array" ref="E1446">IFERROR(_xlfn.LET(_xlpm.yr,IF(ISNUMBER(C1446),YEAR(C1446),VALUE(RIGHT(A1446,4))),_xlpm.mn,IF(ISNUMBER(C1446),MONTH(C1446),VALUE(MID(A1446,4,2)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7" spans="1:5" x14ac:dyDescent="0.25">
      <c r="A1447" s="65" t="s">
        <v>1457</v>
      </c>
      <c r="B1447" s="8">
        <v>142.45350167250001</v>
      </c>
      <c r="C1447" s="13"/>
      <c r="D1447" s="3" t="str">
        <f t="array" ref="D1447">IF(C1447="","",IFERROR(AVERAGE(_xlfn._xlws.FILTER($B$2:$B$6000,(IFERROR(VALUE(MID($A$2:$A$6000,4,2)),0)=MONTH(C1447))*(IFERROR(VALUE(RIGHT($A$2:$A$6000,4)),0)=YEAR(C1447)))),""))</f>
        <v/>
      </c>
      <c r="E1447" s="3">
        <f t="array" ref="E1447">IFERROR(_xlfn.LET(_xlpm.yr,IF(ISNUMBER(C1447),YEAR(C1447),VALUE(RIGHT(A1447,4))),_xlpm.mn,IF(ISNUMBER(C1447),MONTH(C1447),VALUE(MID(A1447,4,2)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8" spans="1:5" x14ac:dyDescent="0.25">
      <c r="A1448" s="65" t="s">
        <v>1458</v>
      </c>
      <c r="B1448" s="8">
        <v>143.23860976500001</v>
      </c>
      <c r="C1448" s="13"/>
      <c r="D1448" s="3" t="str">
        <f t="array" ref="D1448">IF(C1448="","",IFERROR(AVERAGE(_xlfn._xlws.FILTER($B$2:$B$6000,(IFERROR(VALUE(MID($A$2:$A$6000,4,2)),0)=MONTH(C1448))*(IFERROR(VALUE(RIGHT($A$2:$A$6000,4)),0)=YEAR(C1448)))),""))</f>
        <v/>
      </c>
      <c r="E1448" s="3">
        <f t="array" ref="E1448">IFERROR(_xlfn.LET(_xlpm.yr,IF(ISNUMBER(C1448),YEAR(C1448),VALUE(RIGHT(A1448,4))),_xlpm.mn,IF(ISNUMBER(C1448),MONTH(C1448),VALUE(MID(A1448,4,2)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9" spans="1:5" x14ac:dyDescent="0.25">
      <c r="A1449" s="65" t="s">
        <v>1459</v>
      </c>
      <c r="B1449" s="8">
        <v>143.23860976500001</v>
      </c>
      <c r="C1449" s="13"/>
      <c r="D1449" s="3" t="str">
        <f t="array" ref="D1449">IF(C1449="","",IFERROR(AVERAGE(_xlfn._xlws.FILTER($B$2:$B$6000,(IFERROR(VALUE(MID($A$2:$A$6000,4,2)),0)=MONTH(C1449))*(IFERROR(VALUE(RIGHT($A$2:$A$6000,4)),0)=YEAR(C1449)))),""))</f>
        <v/>
      </c>
      <c r="E1449" s="3">
        <f t="array" ref="E1449">IFERROR(_xlfn.LET(_xlpm.yr,IF(ISNUMBER(C1449),YEAR(C1449),VALUE(RIGHT(A1449,4))),_xlpm.mn,IF(ISNUMBER(C1449),MONTH(C1449),VALUE(MID(A1449,4,2)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0" spans="1:5" x14ac:dyDescent="0.25">
      <c r="A1450" s="65" t="s">
        <v>1460</v>
      </c>
      <c r="B1450" s="8">
        <v>143.55846861750001</v>
      </c>
      <c r="C1450" s="13"/>
      <c r="D1450" s="3" t="str">
        <f t="array" ref="D1450">IF(C1450="","",IFERROR(AVERAGE(_xlfn._xlws.FILTER($B$2:$B$6000,(IFERROR(VALUE(MID($A$2:$A$6000,4,2)),0)=MONTH(C1450))*(IFERROR(VALUE(RIGHT($A$2:$A$6000,4)),0)=YEAR(C1450)))),""))</f>
        <v/>
      </c>
      <c r="E1450" s="3">
        <f t="array" ref="E1450">IFERROR(_xlfn.LET(_xlpm.yr,IF(ISNUMBER(C1450),YEAR(C1450),VALUE(RIGHT(A1450,4))),_xlpm.mn,IF(ISNUMBER(C1450),MONTH(C1450),VALUE(MID(A1450,4,2)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1" spans="1:5" x14ac:dyDescent="0.25">
      <c r="A1451" s="65" t="s">
        <v>1461</v>
      </c>
      <c r="B1451" s="8">
        <v>143.41307823</v>
      </c>
      <c r="C1451" s="13"/>
      <c r="D1451" s="3" t="str">
        <f t="array" ref="D1451">IF(C1451="","",IFERROR(AVERAGE(_xlfn._xlws.FILTER($B$2:$B$6000,(IFERROR(VALUE(MID($A$2:$A$6000,4,2)),0)=MONTH(C1451))*(IFERROR(VALUE(RIGHT($A$2:$A$6000,4)),0)=YEAR(C1451)))),""))</f>
        <v/>
      </c>
      <c r="E1451" s="3">
        <f t="array" ref="E1451">IFERROR(_xlfn.LET(_xlpm.yr,IF(ISNUMBER(C1451),YEAR(C1451),VALUE(RIGHT(A1451,4))),_xlpm.mn,IF(ISNUMBER(C1451),MONTH(C1451),VALUE(MID(A1451,4,2)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2" spans="1:5" x14ac:dyDescent="0.25">
      <c r="A1452" s="65" t="s">
        <v>1462</v>
      </c>
      <c r="B1452" s="8">
        <v>144.2563424775</v>
      </c>
      <c r="C1452" s="13"/>
      <c r="D1452" s="3" t="str">
        <f t="array" ref="D1452">IF(C1452="","",IFERROR(AVERAGE(_xlfn._xlws.FILTER($B$2:$B$6000,(IFERROR(VALUE(MID($A$2:$A$6000,4,2)),0)=MONTH(C1452))*(IFERROR(VALUE(RIGHT($A$2:$A$6000,4)),0)=YEAR(C1452)))),""))</f>
        <v/>
      </c>
      <c r="E1452" s="3">
        <f t="array" ref="E1452">IFERROR(_xlfn.LET(_xlpm.yr,IF(ISNUMBER(C1452),YEAR(C1452),VALUE(RIGHT(A1452,4))),_xlpm.mn,IF(ISNUMBER(C1452),MONTH(C1452),VALUE(MID(A1452,4,2)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3" spans="1:5" x14ac:dyDescent="0.25">
      <c r="A1453" s="65" t="s">
        <v>1463</v>
      </c>
      <c r="B1453" s="8">
        <v>143.87832746999999</v>
      </c>
      <c r="C1453" s="13"/>
      <c r="D1453" s="3" t="str">
        <f t="array" ref="D1453">IF(C1453="","",IFERROR(AVERAGE(_xlfn._xlws.FILTER($B$2:$B$6000,(IFERROR(VALUE(MID($A$2:$A$6000,4,2)),0)=MONTH(C1453))*(IFERROR(VALUE(RIGHT($A$2:$A$6000,4)),0)=YEAR(C1453)))),""))</f>
        <v/>
      </c>
      <c r="E1453" s="3">
        <f t="array" ref="E1453">IFERROR(_xlfn.LET(_xlpm.yr,IF(ISNUMBER(C1453),YEAR(C1453),VALUE(RIGHT(A1453,4))),_xlpm.mn,IF(ISNUMBER(C1453),MONTH(C1453),VALUE(MID(A1453,4,2)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4" spans="1:5" x14ac:dyDescent="0.25">
      <c r="A1454" s="65" t="s">
        <v>1464</v>
      </c>
      <c r="B1454" s="8">
        <v>144.0237178575</v>
      </c>
      <c r="C1454" s="13"/>
      <c r="D1454" s="3" t="str">
        <f t="array" ref="D1454">IF(C1454="","",IFERROR(AVERAGE(_xlfn._xlws.FILTER($B$2:$B$6000,(IFERROR(VALUE(MID($A$2:$A$6000,4,2)),0)=MONTH(C1454))*(IFERROR(VALUE(RIGHT($A$2:$A$6000,4)),0)=YEAR(C1454)))),""))</f>
        <v/>
      </c>
      <c r="E1454" s="3">
        <f t="array" ref="E1454">IFERROR(_xlfn.LET(_xlpm.yr,IF(ISNUMBER(C1454),YEAR(C1454),VALUE(RIGHT(A1454,4))),_xlpm.mn,IF(ISNUMBER(C1454),MONTH(C1454),VALUE(MID(A1454,4,2)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5" spans="1:5" x14ac:dyDescent="0.25">
      <c r="A1455" s="65" t="s">
        <v>1465</v>
      </c>
      <c r="B1455" s="8">
        <v>142.54073590499999</v>
      </c>
      <c r="C1455" s="13"/>
      <c r="D1455" s="3" t="str">
        <f t="array" ref="D1455">IF(C1455="","",IFERROR(AVERAGE(_xlfn._xlws.FILTER($B$2:$B$6000,(IFERROR(VALUE(MID($A$2:$A$6000,4,2)),0)=MONTH(C1455))*(IFERROR(VALUE(RIGHT($A$2:$A$6000,4)),0)=YEAR(C1455)))),""))</f>
        <v/>
      </c>
      <c r="E1455" s="3">
        <f t="array" ref="E1455">IFERROR(_xlfn.LET(_xlpm.yr,IF(ISNUMBER(C1455),YEAR(C1455),VALUE(RIGHT(A1455,4))),_xlpm.mn,IF(ISNUMBER(C1455),MONTH(C1455),VALUE(MID(A1455,4,2)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6" spans="1:5" x14ac:dyDescent="0.25">
      <c r="A1456" s="65" t="s">
        <v>1466</v>
      </c>
      <c r="B1456" s="8">
        <v>142.01733050999999</v>
      </c>
      <c r="C1456" s="13"/>
      <c r="D1456" s="3" t="str">
        <f t="array" ref="D1456">IF(C1456="","",IFERROR(AVERAGE(_xlfn._xlws.FILTER($B$2:$B$6000,(IFERROR(VALUE(MID($A$2:$A$6000,4,2)),0)=MONTH(C1456))*(IFERROR(VALUE(RIGHT($A$2:$A$6000,4)),0)=YEAR(C1456)))),""))</f>
        <v/>
      </c>
      <c r="E1456" s="3">
        <f t="array" ref="E1456">IFERROR(_xlfn.LET(_xlpm.yr,IF(ISNUMBER(C1456),YEAR(C1456),VALUE(RIGHT(A1456,4))),_xlpm.mn,IF(ISNUMBER(C1456),MONTH(C1456),VALUE(MID(A1456,4,2)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7" spans="1:5" x14ac:dyDescent="0.25">
      <c r="A1457" s="65" t="s">
        <v>1467</v>
      </c>
      <c r="B1457" s="8">
        <v>137.6846969625</v>
      </c>
      <c r="C1457" s="13"/>
      <c r="D1457" s="3" t="str">
        <f t="array" ref="D1457">IF(C1457="","",IFERROR(AVERAGE(_xlfn._xlws.FILTER($B$2:$B$6000,(IFERROR(VALUE(MID($A$2:$A$6000,4,2)),0)=MONTH(C1457))*(IFERROR(VALUE(RIGHT($A$2:$A$6000,4)),0)=YEAR(C1457)))),""))</f>
        <v/>
      </c>
      <c r="E1457" s="3">
        <f t="array" ref="E1457">IFERROR(_xlfn.LET(_xlpm.yr,IF(ISNUMBER(C1457),YEAR(C1457),VALUE(RIGHT(A1457,4))),_xlpm.mn,IF(ISNUMBER(C1457),MONTH(C1457),VALUE(MID(A1457,4,2)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8" spans="1:5" x14ac:dyDescent="0.25">
      <c r="A1458" s="65" t="s">
        <v>1468</v>
      </c>
      <c r="B1458" s="8">
        <v>136.0563246225</v>
      </c>
      <c r="C1458" s="13"/>
      <c r="D1458" s="3" t="str">
        <f t="array" ref="D1458">IF(C1458="","",IFERROR(AVERAGE(_xlfn._xlws.FILTER($B$2:$B$6000,(IFERROR(VALUE(MID($A$2:$A$6000,4,2)),0)=MONTH(C1458))*(IFERROR(VALUE(RIGHT($A$2:$A$6000,4)),0)=YEAR(C1458)))),""))</f>
        <v/>
      </c>
      <c r="E1458" s="3">
        <f t="array" ref="E1458">IFERROR(_xlfn.LET(_xlpm.yr,IF(ISNUMBER(C1458),YEAR(C1458),VALUE(RIGHT(A1458,4))),_xlpm.mn,IF(ISNUMBER(C1458),MONTH(C1458),VALUE(MID(A1458,4,2)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9" spans="1:5" x14ac:dyDescent="0.25">
      <c r="A1459" s="65" t="s">
        <v>1469</v>
      </c>
      <c r="B1459" s="8">
        <v>136.3471053975</v>
      </c>
      <c r="C1459" s="13"/>
      <c r="D1459" s="3" t="str">
        <f t="array" ref="D1459">IF(C1459="","",IFERROR(AVERAGE(_xlfn._xlws.FILTER($B$2:$B$6000,(IFERROR(VALUE(MID($A$2:$A$6000,4,2)),0)=MONTH(C1459))*(IFERROR(VALUE(RIGHT($A$2:$A$6000,4)),0)=YEAR(C1459)))),""))</f>
        <v/>
      </c>
      <c r="E1459" s="3">
        <f t="array" ref="E1459">IFERROR(_xlfn.LET(_xlpm.yr,IF(ISNUMBER(C1459),YEAR(C1459),VALUE(RIGHT(A1459,4))),_xlpm.mn,IF(ISNUMBER(C1459),MONTH(C1459),VALUE(MID(A1459,4,2)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0" spans="1:5" x14ac:dyDescent="0.25">
      <c r="A1460" s="65" t="s">
        <v>1470</v>
      </c>
      <c r="B1460" s="8">
        <v>135.99816846749999</v>
      </c>
      <c r="C1460" s="13"/>
      <c r="D1460" s="3" t="str">
        <f t="array" ref="D1460">IF(C1460="","",IFERROR(AVERAGE(_xlfn._xlws.FILTER($B$2:$B$6000,(IFERROR(VALUE(MID($A$2:$A$6000,4,2)),0)=MONTH(C1460))*(IFERROR(VALUE(RIGHT($A$2:$A$6000,4)),0)=YEAR(C1460)))),""))</f>
        <v/>
      </c>
      <c r="E1460" s="3">
        <f t="array" ref="E1460">IFERROR(_xlfn.LET(_xlpm.yr,IF(ISNUMBER(C1460),YEAR(C1460),VALUE(RIGHT(A1460,4))),_xlpm.mn,IF(ISNUMBER(C1460),MONTH(C1460),VALUE(MID(A1460,4,2)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1" spans="1:5" x14ac:dyDescent="0.25">
      <c r="A1461" s="65" t="s">
        <v>1471</v>
      </c>
      <c r="B1461" s="8">
        <v>136.34808078820001</v>
      </c>
      <c r="C1461" s="13"/>
      <c r="D1461" s="3" t="str">
        <f t="array" ref="D1461">IF(C1461="","",IFERROR(AVERAGE(_xlfn._xlws.FILTER($B$2:$B$6000,(IFERROR(VALUE(MID($A$2:$A$6000,4,2)),0)=MONTH(C1461))*(IFERROR(VALUE(RIGHT($A$2:$A$6000,4)),0)=YEAR(C1461)))),""))</f>
        <v/>
      </c>
      <c r="E1461" s="3">
        <f t="array" ref="E1461">IFERROR(_xlfn.LET(_xlpm.yr,IF(ISNUMBER(C1461),YEAR(C1461),VALUE(RIGHT(A1461,4))),_xlpm.mn,IF(ISNUMBER(C1461),MONTH(C1461),VALUE(MID(A1461,4,2)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2" spans="1:5" x14ac:dyDescent="0.25">
      <c r="A1462" s="65" t="s">
        <v>1472</v>
      </c>
      <c r="B1462" s="8">
        <v>136.6975419094</v>
      </c>
      <c r="C1462" s="13"/>
      <c r="D1462" s="3" t="str">
        <f t="array" ref="D1462">IF(C1462="","",IFERROR(AVERAGE(_xlfn._xlws.FILTER($B$2:$B$6000,(IFERROR(VALUE(MID($A$2:$A$6000,4,2)),0)=MONTH(C1462))*(IFERROR(VALUE(RIGHT($A$2:$A$6000,4)),0)=YEAR(C1462)))),""))</f>
        <v/>
      </c>
      <c r="E1462" s="3">
        <f t="array" ref="E1462">IFERROR(_xlfn.LET(_xlpm.yr,IF(ISNUMBER(C1462),YEAR(C1462),VALUE(RIGHT(A1462,4))),_xlpm.mn,IF(ISNUMBER(C1462),MONTH(C1462),VALUE(MID(A1462,4,2)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3" spans="1:5" x14ac:dyDescent="0.25">
      <c r="A1463" s="65" t="s">
        <v>1473</v>
      </c>
      <c r="B1463" s="8">
        <v>137.07612479069999</v>
      </c>
      <c r="C1463" s="13"/>
      <c r="D1463" s="3" t="str">
        <f t="array" ref="D1463">IF(C1463="","",IFERROR(AVERAGE(_xlfn._xlws.FILTER($B$2:$B$6000,(IFERROR(VALUE(MID($A$2:$A$6000,4,2)),0)=MONTH(C1463))*(IFERROR(VALUE(RIGHT($A$2:$A$6000,4)),0)=YEAR(C1463)))),""))</f>
        <v/>
      </c>
      <c r="E1463" s="3">
        <f t="array" ref="E1463">IFERROR(_xlfn.LET(_xlpm.yr,IF(ISNUMBER(C1463),YEAR(C1463),VALUE(RIGHT(A1463,4))),_xlpm.mn,IF(ISNUMBER(C1463),MONTH(C1463),VALUE(MID(A1463,4,2)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4" spans="1:5" x14ac:dyDescent="0.25">
      <c r="A1464" s="65" t="s">
        <v>1474</v>
      </c>
      <c r="B1464" s="8">
        <v>137.0178812705</v>
      </c>
      <c r="C1464" s="13"/>
      <c r="D1464" s="3" t="str">
        <f t="array" ref="D1464">IF(C1464="","",IFERROR(AVERAGE(_xlfn._xlws.FILTER($B$2:$B$6000,(IFERROR(VALUE(MID($A$2:$A$6000,4,2)),0)=MONTH(C1464))*(IFERROR(VALUE(RIGHT($A$2:$A$6000,4)),0)=YEAR(C1464)))),""))</f>
        <v/>
      </c>
      <c r="E1464" s="3">
        <f t="array" ref="E1464">IFERROR(_xlfn.LET(_xlpm.yr,IF(ISNUMBER(C1464),YEAR(C1464),VALUE(RIGHT(A1464,4))),_xlpm.mn,IF(ISNUMBER(C1464),MONTH(C1464),VALUE(MID(A1464,4,2)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5" spans="1:5" x14ac:dyDescent="0.25">
      <c r="A1465" s="65" t="s">
        <v>1475</v>
      </c>
      <c r="B1465" s="8">
        <v>137.39646415179999</v>
      </c>
      <c r="C1465" s="13"/>
      <c r="D1465" s="3" t="str">
        <f t="array" ref="D1465">IF(C1465="","",IFERROR(AVERAGE(_xlfn._xlws.FILTER($B$2:$B$6000,(IFERROR(VALUE(MID($A$2:$A$6000,4,2)),0)=MONTH(C1465))*(IFERROR(VALUE(RIGHT($A$2:$A$6000,4)),0)=YEAR(C1465)))),""))</f>
        <v/>
      </c>
      <c r="E1465" s="3">
        <f t="array" ref="E1465">IFERROR(_xlfn.LET(_xlpm.yr,IF(ISNUMBER(C1465),YEAR(C1465),VALUE(RIGHT(A1465,4))),_xlpm.mn,IF(ISNUMBER(C1465),MONTH(C1465),VALUE(MID(A1465,4,2)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6" spans="1:5" x14ac:dyDescent="0.25">
      <c r="A1466" s="65" t="s">
        <v>1476</v>
      </c>
      <c r="B1466" s="8">
        <v>136.9887595104</v>
      </c>
      <c r="C1466" s="13"/>
      <c r="D1466" s="3" t="str">
        <f t="array" ref="D1466">IF(C1466="","",IFERROR(AVERAGE(_xlfn._xlws.FILTER($B$2:$B$6000,(IFERROR(VALUE(MID($A$2:$A$6000,4,2)),0)=MONTH(C1466))*(IFERROR(VALUE(RIGHT($A$2:$A$6000,4)),0)=YEAR(C1466)))),""))</f>
        <v/>
      </c>
      <c r="E1466" s="3">
        <f t="array" ref="E1466">IFERROR(_xlfn.LET(_xlpm.yr,IF(ISNUMBER(C1466),YEAR(C1466),VALUE(RIGHT(A1466,4))),_xlpm.mn,IF(ISNUMBER(C1466),MONTH(C1466),VALUE(MID(A1466,4,2)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7" spans="1:5" x14ac:dyDescent="0.25">
      <c r="A1467" s="65" t="s">
        <v>1477</v>
      </c>
      <c r="B1467" s="8">
        <v>136.26071550789999</v>
      </c>
      <c r="C1467" s="13"/>
      <c r="D1467" s="3" t="str">
        <f t="array" ref="D1467">IF(C1467="","",IFERROR(AVERAGE(_xlfn._xlws.FILTER($B$2:$B$6000,(IFERROR(VALUE(MID($A$2:$A$6000,4,2)),0)=MONTH(C1467))*(IFERROR(VALUE(RIGHT($A$2:$A$6000,4)),0)=YEAR(C1467)))),""))</f>
        <v/>
      </c>
      <c r="E1467" s="3">
        <f t="array" ref="E1467">IFERROR(_xlfn.LET(_xlpm.yr,IF(ISNUMBER(C1467),YEAR(C1467),VALUE(RIGHT(A1467,4))),_xlpm.mn,IF(ISNUMBER(C1467),MONTH(C1467),VALUE(MID(A1467,4,2)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8" spans="1:5" x14ac:dyDescent="0.25">
      <c r="A1468" s="65" t="s">
        <v>1478</v>
      </c>
      <c r="B1468" s="8">
        <v>136.55193310889999</v>
      </c>
      <c r="C1468" s="13"/>
      <c r="D1468" s="3" t="str">
        <f t="array" ref="D1468">IF(C1468="","",IFERROR(AVERAGE(_xlfn._xlws.FILTER($B$2:$B$6000,(IFERROR(VALUE(MID($A$2:$A$6000,4,2)),0)=MONTH(C1468))*(IFERROR(VALUE(RIGHT($A$2:$A$6000,4)),0)=YEAR(C1468)))),""))</f>
        <v/>
      </c>
      <c r="E1468" s="3">
        <f t="array" ref="E1468">IFERROR(_xlfn.LET(_xlpm.yr,IF(ISNUMBER(C1468),YEAR(C1468),VALUE(RIGHT(A1468,4))),_xlpm.mn,IF(ISNUMBER(C1468),MONTH(C1468),VALUE(MID(A1468,4,2)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9" spans="1:5" x14ac:dyDescent="0.25">
      <c r="A1469" s="65" t="s">
        <v>1479</v>
      </c>
      <c r="B1469" s="8">
        <v>136.58105486900001</v>
      </c>
      <c r="C1469" s="13"/>
      <c r="D1469" s="3" t="str">
        <f t="array" ref="D1469">IF(C1469="","",IFERROR(AVERAGE(_xlfn._xlws.FILTER($B$2:$B$6000,(IFERROR(VALUE(MID($A$2:$A$6000,4,2)),0)=MONTH(C1469))*(IFERROR(VALUE(RIGHT($A$2:$A$6000,4)),0)=YEAR(C1469)))),""))</f>
        <v/>
      </c>
      <c r="E1469" s="3">
        <f t="array" ref="E1469">IFERROR(_xlfn.LET(_xlpm.yr,IF(ISNUMBER(C1469),YEAR(C1469),VALUE(RIGHT(A1469,4))),_xlpm.mn,IF(ISNUMBER(C1469),MONTH(C1469),VALUE(MID(A1469,4,2)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0" spans="1:5" x14ac:dyDescent="0.25">
      <c r="A1470" s="65" t="s">
        <v>1480</v>
      </c>
      <c r="B1470" s="8">
        <v>136.78490718969999</v>
      </c>
      <c r="C1470" s="13"/>
      <c r="D1470" s="3" t="str">
        <f t="array" ref="D1470">IF(C1470="","",IFERROR(AVERAGE(_xlfn._xlws.FILTER($B$2:$B$6000,(IFERROR(VALUE(MID($A$2:$A$6000,4,2)),0)=MONTH(C1470))*(IFERROR(VALUE(RIGHT($A$2:$A$6000,4)),0)=YEAR(C1470)))),""))</f>
        <v/>
      </c>
      <c r="E1470" s="3">
        <f t="array" ref="E1470">IFERROR(_xlfn.LET(_xlpm.yr,IF(ISNUMBER(C1470),YEAR(C1470),VALUE(RIGHT(A1470,4))),_xlpm.mn,IF(ISNUMBER(C1470),MONTH(C1470),VALUE(MID(A1470,4,2)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1" spans="1:5" x14ac:dyDescent="0.25">
      <c r="A1471" s="65" t="s">
        <v>1481</v>
      </c>
      <c r="B1471" s="8">
        <v>136.1442284675</v>
      </c>
      <c r="C1471" s="13"/>
      <c r="D1471" s="3" t="str">
        <f t="array" ref="D1471">IF(C1471="","",IFERROR(AVERAGE(_xlfn._xlws.FILTER($B$2:$B$6000,(IFERROR(VALUE(MID($A$2:$A$6000,4,2)),0)=MONTH(C1471))*(IFERROR(VALUE(RIGHT($A$2:$A$6000,4)),0)=YEAR(C1471)))),""))</f>
        <v/>
      </c>
      <c r="E1471" s="3">
        <f t="array" ref="E1471">IFERROR(_xlfn.LET(_xlpm.yr,IF(ISNUMBER(C1471),YEAR(C1471),VALUE(RIGHT(A1471,4))),_xlpm.mn,IF(ISNUMBER(C1471),MONTH(C1471),VALUE(MID(A1471,4,2)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2" spans="1:5" x14ac:dyDescent="0.25">
      <c r="A1472" s="65" t="s">
        <v>1482</v>
      </c>
      <c r="B1472" s="8">
        <v>136.1442284675</v>
      </c>
      <c r="C1472" s="13"/>
      <c r="D1472" s="3" t="str">
        <f t="array" ref="D1472">IF(C1472="","",IFERROR(AVERAGE(_xlfn._xlws.FILTER($B$2:$B$6000,(IFERROR(VALUE(MID($A$2:$A$6000,4,2)),0)=MONTH(C1472))*(IFERROR(VALUE(RIGHT($A$2:$A$6000,4)),0)=YEAR(C1472)))),""))</f>
        <v/>
      </c>
      <c r="E1472" s="3">
        <f t="array" ref="E1472">IFERROR(_xlfn.LET(_xlpm.yr,IF(ISNUMBER(C1472),YEAR(C1472),VALUE(RIGHT(A1472,4))),_xlpm.mn,IF(ISNUMBER(C1472),MONTH(C1472),VALUE(MID(A1472,4,2)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3" spans="1:5" x14ac:dyDescent="0.25">
      <c r="A1473" s="65" t="s">
        <v>1483</v>
      </c>
      <c r="B1473" s="8">
        <v>134.57165342210001</v>
      </c>
      <c r="C1473" s="13"/>
      <c r="D1473" s="3" t="str">
        <f t="array" ref="D1473">IF(C1473="","",IFERROR(AVERAGE(_xlfn._xlws.FILTER($B$2:$B$6000,(IFERROR(VALUE(MID($A$2:$A$6000,4,2)),0)=MONTH(C1473))*(IFERROR(VALUE(RIGHT($A$2:$A$6000,4)),0)=YEAR(C1473)))),""))</f>
        <v/>
      </c>
      <c r="E1473" s="3">
        <f t="array" ref="E1473">IFERROR(_xlfn.LET(_xlpm.yr,IF(ISNUMBER(C1473),YEAR(C1473),VALUE(RIGHT(A1473,4))),_xlpm.mn,IF(ISNUMBER(C1473),MONTH(C1473),VALUE(MID(A1473,4,2)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4" spans="1:5" x14ac:dyDescent="0.25">
      <c r="A1474" s="65" t="s">
        <v>1484</v>
      </c>
      <c r="B1474" s="8">
        <v>133.20293069740001</v>
      </c>
      <c r="C1474" s="13"/>
      <c r="D1474" s="3" t="str">
        <f t="array" ref="D1474">IF(C1474="","",IFERROR(AVERAGE(_xlfn._xlws.FILTER($B$2:$B$6000,(IFERROR(VALUE(MID($A$2:$A$6000,4,2)),0)=MONTH(C1474))*(IFERROR(VALUE(RIGHT($A$2:$A$6000,4)),0)=YEAR(C1474)))),""))</f>
        <v/>
      </c>
      <c r="E1474" s="3">
        <f t="array" ref="E1474">IFERROR(_xlfn.LET(_xlpm.yr,IF(ISNUMBER(C1474),YEAR(C1474),VALUE(RIGHT(A1474,4))),_xlpm.mn,IF(ISNUMBER(C1474),MONTH(C1474),VALUE(MID(A1474,4,2)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5" spans="1:5" x14ac:dyDescent="0.25">
      <c r="A1475" s="65" t="s">
        <v>1485</v>
      </c>
      <c r="B1475" s="8">
        <v>133.49414829840001</v>
      </c>
      <c r="C1475" s="13"/>
      <c r="D1475" s="3" t="str">
        <f t="array" ref="D1475">IF(C1475="","",IFERROR(AVERAGE(_xlfn._xlws.FILTER($B$2:$B$6000,(IFERROR(VALUE(MID($A$2:$A$6000,4,2)),0)=MONTH(C1475))*(IFERROR(VALUE(RIGHT($A$2:$A$6000,4)),0)=YEAR(C1475)))),""))</f>
        <v/>
      </c>
      <c r="E1475" s="3">
        <f t="array" ref="E1475">IFERROR(_xlfn.LET(_xlpm.yr,IF(ISNUMBER(C1475),YEAR(C1475),VALUE(RIGHT(A1475,4))),_xlpm.mn,IF(ISNUMBER(C1475),MONTH(C1475),VALUE(MID(A1475,4,2)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6" spans="1:5" x14ac:dyDescent="0.25">
      <c r="A1476" s="65" t="s">
        <v>1486</v>
      </c>
      <c r="B1476" s="8">
        <v>133.43590477820001</v>
      </c>
      <c r="C1476" s="13"/>
      <c r="D1476" s="3" t="str">
        <f t="array" ref="D1476">IF(C1476="","",IFERROR(AVERAGE(_xlfn._xlws.FILTER($B$2:$B$6000,(IFERROR(VALUE(MID($A$2:$A$6000,4,2)),0)=MONTH(C1476))*(IFERROR(VALUE(RIGHT($A$2:$A$6000,4)),0)=YEAR(C1476)))),""))</f>
        <v/>
      </c>
      <c r="E1476" s="3">
        <f t="array" ref="E1476">IFERROR(_xlfn.LET(_xlpm.yr,IF(ISNUMBER(C1476),YEAR(C1476),VALUE(RIGHT(A1476,4))),_xlpm.mn,IF(ISNUMBER(C1476),MONTH(C1476),VALUE(MID(A1476,4,2)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7" spans="1:5" x14ac:dyDescent="0.25">
      <c r="A1477" s="65" t="s">
        <v>1487</v>
      </c>
      <c r="B1477" s="8">
        <v>133.08644365699999</v>
      </c>
      <c r="C1477" s="13"/>
      <c r="D1477" s="3" t="str">
        <f t="array" ref="D1477">IF(C1477="","",IFERROR(AVERAGE(_xlfn._xlws.FILTER($B$2:$B$6000,(IFERROR(VALUE(MID($A$2:$A$6000,4,2)),0)=MONTH(C1477))*(IFERROR(VALUE(RIGHT($A$2:$A$6000,4)),0)=YEAR(C1477)))),""))</f>
        <v/>
      </c>
      <c r="E1477" s="3">
        <f t="array" ref="E1477">IFERROR(_xlfn.LET(_xlpm.yr,IF(ISNUMBER(C1477),YEAR(C1477),VALUE(RIGHT(A1477,4))),_xlpm.mn,IF(ISNUMBER(C1477),MONTH(C1477),VALUE(MID(A1477,4,2)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8" spans="1:5" x14ac:dyDescent="0.25">
      <c r="A1478" s="65" t="s">
        <v>1488</v>
      </c>
      <c r="B1478" s="8">
        <v>133.14468717720001</v>
      </c>
      <c r="C1478" s="13"/>
      <c r="D1478" s="3" t="str">
        <f t="array" ref="D1478">IF(C1478="","",IFERROR(AVERAGE(_xlfn._xlws.FILTER($B$2:$B$6000,(IFERROR(VALUE(MID($A$2:$A$6000,4,2)),0)=MONTH(C1478))*(IFERROR(VALUE(RIGHT($A$2:$A$6000,4)),0)=YEAR(C1478)))),""))</f>
        <v/>
      </c>
      <c r="E1478" s="3">
        <f t="array" ref="E1478">IFERROR(_xlfn.LET(_xlpm.yr,IF(ISNUMBER(C1478),YEAR(C1478),VALUE(RIGHT(A1478,4))),_xlpm.mn,IF(ISNUMBER(C1478),MONTH(C1478),VALUE(MID(A1478,4,2)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9" spans="1:5" x14ac:dyDescent="0.25">
      <c r="A1479" s="65" t="s">
        <v>1489</v>
      </c>
      <c r="B1479" s="8">
        <v>133.34853949789999</v>
      </c>
      <c r="C1479" s="13"/>
      <c r="D1479" s="3" t="str">
        <f t="array" ref="D1479">IF(C1479="","",IFERROR(AVERAGE(_xlfn._xlws.FILTER($B$2:$B$6000,(IFERROR(VALUE(MID($A$2:$A$6000,4,2)),0)=MONTH(C1479))*(IFERROR(VALUE(RIGHT($A$2:$A$6000,4)),0)=YEAR(C1479)))),""))</f>
        <v/>
      </c>
      <c r="E1479" s="3">
        <f t="array" ref="E1479">IFERROR(_xlfn.LET(_xlpm.yr,IF(ISNUMBER(C1479),YEAR(C1479),VALUE(RIGHT(A1479,4))),_xlpm.mn,IF(ISNUMBER(C1479),MONTH(C1479),VALUE(MID(A1479,4,2)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0" spans="1:5" x14ac:dyDescent="0.25">
      <c r="A1480" s="65" t="s">
        <v>1490</v>
      </c>
      <c r="B1480" s="8">
        <v>132.9408348565</v>
      </c>
      <c r="C1480" s="13"/>
      <c r="D1480" s="3" t="str">
        <f t="array" ref="D1480">IF(C1480="","",IFERROR(AVERAGE(_xlfn._xlws.FILTER($B$2:$B$6000,(IFERROR(VALUE(MID($A$2:$A$6000,4,2)),0)=MONTH(C1480))*(IFERROR(VALUE(RIGHT($A$2:$A$6000,4)),0)=YEAR(C1480)))),""))</f>
        <v/>
      </c>
      <c r="E1480" s="3">
        <f t="array" ref="E1480">IFERROR(_xlfn.LET(_xlpm.yr,IF(ISNUMBER(C1480),YEAR(C1480),VALUE(RIGHT(A1480,4))),_xlpm.mn,IF(ISNUMBER(C1480),MONTH(C1480),VALUE(MID(A1480,4,2)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1" spans="1:5" x14ac:dyDescent="0.25">
      <c r="A1481" s="65" t="s">
        <v>1491</v>
      </c>
      <c r="B1481" s="8">
        <v>132.82996345679999</v>
      </c>
      <c r="C1481" s="13"/>
      <c r="D1481" s="3" t="str">
        <f t="array" ref="D1481">IF(C1481="","",IFERROR(AVERAGE(_xlfn._xlws.FILTER($B$2:$B$6000,(IFERROR(VALUE(MID($A$2:$A$6000,4,2)),0)=MONTH(C1481))*(IFERROR(VALUE(RIGHT($A$2:$A$6000,4)),0)=YEAR(C1481)))),""))</f>
        <v/>
      </c>
      <c r="E1481" s="3">
        <f t="array" ref="E1481">IFERROR(_xlfn.LET(_xlpm.yr,IF(ISNUMBER(C1481),YEAR(C1481),VALUE(RIGHT(A1481,4))),_xlpm.mn,IF(ISNUMBER(C1481),MONTH(C1481),VALUE(MID(A1481,4,2)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2" spans="1:5" x14ac:dyDescent="0.25">
      <c r="A1482" s="65" t="s">
        <v>1492</v>
      </c>
      <c r="B1482" s="8">
        <v>132.62596833960001</v>
      </c>
      <c r="C1482" s="13"/>
      <c r="D1482" s="3" t="str">
        <f t="array" ref="D1482">IF(C1482="","",IFERROR(AVERAGE(_xlfn._xlws.FILTER($B$2:$B$6000,(IFERROR(VALUE(MID($A$2:$A$6000,4,2)),0)=MONTH(C1482))*(IFERROR(VALUE(RIGHT($A$2:$A$6000,4)),0)=YEAR(C1482)))),""))</f>
        <v/>
      </c>
      <c r="E1482" s="3">
        <f t="array" ref="E1482">IFERROR(_xlfn.LET(_xlpm.yr,IF(ISNUMBER(C1482),YEAR(C1482),VALUE(RIGHT(A1482,4))),_xlpm.mn,IF(ISNUMBER(C1482),MONTH(C1482),VALUE(MID(A1482,4,2)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3" spans="1:5" x14ac:dyDescent="0.25">
      <c r="A1483" s="65" t="s">
        <v>1493</v>
      </c>
      <c r="B1483" s="8">
        <v>132.62596833960001</v>
      </c>
      <c r="C1483" s="13"/>
      <c r="D1483" s="3" t="str">
        <f t="array" ref="D1483">IF(C1483="","",IFERROR(AVERAGE(_xlfn._xlws.FILTER($B$2:$B$6000,(IFERROR(VALUE(MID($A$2:$A$6000,4,2)),0)=MONTH(C1483))*(IFERROR(VALUE(RIGHT($A$2:$A$6000,4)),0)=YEAR(C1483)))),""))</f>
        <v/>
      </c>
      <c r="E1483" s="3">
        <f t="array" ref="E1483">IFERROR(_xlfn.LET(_xlpm.yr,IF(ISNUMBER(C1483),YEAR(C1483),VALUE(RIGHT(A1483,4))),_xlpm.mn,IF(ISNUMBER(C1483),MONTH(C1483),VALUE(MID(A1483,4,2)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4" spans="1:5" x14ac:dyDescent="0.25">
      <c r="A1484" s="65" t="s">
        <v>1494</v>
      </c>
      <c r="B1484" s="8">
        <v>131.9265565092</v>
      </c>
      <c r="C1484" s="13"/>
      <c r="D1484" s="3" t="str">
        <f t="array" ref="D1484">IF(C1484="","",IFERROR(AVERAGE(_xlfn._xlws.FILTER($B$2:$B$6000,(IFERROR(VALUE(MID($A$2:$A$6000,4,2)),0)=MONTH(C1484))*(IFERROR(VALUE(RIGHT($A$2:$A$6000,4)),0)=YEAR(C1484)))),""))</f>
        <v/>
      </c>
      <c r="E1484" s="3">
        <f t="array" ref="E1484">IFERROR(_xlfn.LET(_xlpm.yr,IF(ISNUMBER(C1484),YEAR(C1484),VALUE(RIGHT(A1484,4))),_xlpm.mn,IF(ISNUMBER(C1484),MONTH(C1484),VALUE(MID(A1484,4,2)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5" spans="1:5" x14ac:dyDescent="0.25">
      <c r="A1485" s="65" t="s">
        <v>1495</v>
      </c>
      <c r="B1485" s="8">
        <v>131.6934192324</v>
      </c>
      <c r="C1485" s="13"/>
      <c r="D1485" s="3" t="str">
        <f t="array" ref="D1485">IF(C1485="","",IFERROR(AVERAGE(_xlfn._xlws.FILTER($B$2:$B$6000,(IFERROR(VALUE(MID($A$2:$A$6000,4,2)),0)=MONTH(C1485))*(IFERROR(VALUE(RIGHT($A$2:$A$6000,4)),0)=YEAR(C1485)))),""))</f>
        <v/>
      </c>
      <c r="E1485" s="3">
        <f t="array" ref="E1485">IFERROR(_xlfn.LET(_xlpm.yr,IF(ISNUMBER(C1485),YEAR(C1485),VALUE(RIGHT(A1485,4))),_xlpm.mn,IF(ISNUMBER(C1485),MONTH(C1485),VALUE(MID(A1485,4,2)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6" spans="1:5" x14ac:dyDescent="0.25">
      <c r="A1486" s="65" t="s">
        <v>1496</v>
      </c>
      <c r="B1486" s="8">
        <v>131.1397182</v>
      </c>
      <c r="C1486" s="13"/>
      <c r="D1486" s="3" t="str">
        <f t="array" ref="D1486">IF(C1486="","",IFERROR(AVERAGE(_xlfn._xlws.FILTER($B$2:$B$6000,(IFERROR(VALUE(MID($A$2:$A$6000,4,2)),0)=MONTH(C1486))*(IFERROR(VALUE(RIGHT($A$2:$A$6000,4)),0)=YEAR(C1486)))),""))</f>
        <v/>
      </c>
      <c r="E1486" s="3">
        <f t="array" ref="E1486">IFERROR(_xlfn.LET(_xlpm.yr,IF(ISNUMBER(C1486),YEAR(C1486),VALUE(RIGHT(A1486,4))),_xlpm.mn,IF(ISNUMBER(C1486),MONTH(C1486),VALUE(MID(A1486,4,2)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7" spans="1:5" x14ac:dyDescent="0.25">
      <c r="A1487" s="65" t="s">
        <v>1497</v>
      </c>
      <c r="B1487" s="8">
        <v>130.265453412</v>
      </c>
      <c r="C1487" s="13"/>
      <c r="D1487" s="3" t="str">
        <f t="array" ref="D1487">IF(C1487="","",IFERROR(AVERAGE(_xlfn._xlws.FILTER($B$2:$B$6000,(IFERROR(VALUE(MID($A$2:$A$6000,4,2)),0)=MONTH(C1487))*(IFERROR(VALUE(RIGHT($A$2:$A$6000,4)),0)=YEAR(C1487)))),""))</f>
        <v/>
      </c>
      <c r="E1487" s="3">
        <f t="array" ref="E1487">IFERROR(_xlfn.LET(_xlpm.yr,IF(ISNUMBER(C1487),YEAR(C1487),VALUE(RIGHT(A1487,4))),_xlpm.mn,IF(ISNUMBER(C1487),MONTH(C1487),VALUE(MID(A1487,4,2)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8" spans="1:5" x14ac:dyDescent="0.25">
      <c r="A1488" s="65" t="s">
        <v>1498</v>
      </c>
      <c r="B1488" s="8">
        <v>128.95405622999999</v>
      </c>
      <c r="C1488" s="13"/>
      <c r="D1488" s="3" t="str">
        <f t="array" ref="D1488">IF(C1488="","",IFERROR(AVERAGE(_xlfn._xlws.FILTER($B$2:$B$6000,(IFERROR(VALUE(MID($A$2:$A$6000,4,2)),0)=MONTH(C1488))*(IFERROR(VALUE(RIGHT($A$2:$A$6000,4)),0)=YEAR(C1488)))),""))</f>
        <v/>
      </c>
      <c r="E1488" s="3">
        <f t="array" ref="E1488">IFERROR(_xlfn.LET(_xlpm.yr,IF(ISNUMBER(C1488),YEAR(C1488),VALUE(RIGHT(A1488,4))),_xlpm.mn,IF(ISNUMBER(C1488),MONTH(C1488),VALUE(MID(A1488,4,2)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9" spans="1:5" x14ac:dyDescent="0.25">
      <c r="A1489" s="65" t="s">
        <v>1499</v>
      </c>
      <c r="B1489" s="8">
        <v>128.63349247439999</v>
      </c>
      <c r="C1489" s="13"/>
      <c r="D1489" s="3" t="str">
        <f t="array" ref="D1489">IF(C1489="","",IFERROR(AVERAGE(_xlfn._xlws.FILTER($B$2:$B$6000,(IFERROR(VALUE(MID($A$2:$A$6000,4,2)),0)=MONTH(C1489))*(IFERROR(VALUE(RIGHT($A$2:$A$6000,4)),0)=YEAR(C1489)))),""))</f>
        <v/>
      </c>
      <c r="E1489" s="3">
        <f t="array" ref="E1489">IFERROR(_xlfn.LET(_xlpm.yr,IF(ISNUMBER(C1489),YEAR(C1489),VALUE(RIGHT(A1489,4))),_xlpm.mn,IF(ISNUMBER(C1489),MONTH(C1489),VALUE(MID(A1489,4,2)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0" spans="1:5" x14ac:dyDescent="0.25">
      <c r="A1490" s="65" t="s">
        <v>1500</v>
      </c>
      <c r="B1490" s="8">
        <v>128.662634634</v>
      </c>
      <c r="C1490" s="13"/>
      <c r="D1490" s="3" t="str">
        <f t="array" ref="D1490">IF(C1490="","",IFERROR(AVERAGE(_xlfn._xlws.FILTER($B$2:$B$6000,(IFERROR(VALUE(MID($A$2:$A$6000,4,2)),0)=MONTH(C1490))*(IFERROR(VALUE(RIGHT($A$2:$A$6000,4)),0)=YEAR(C1490)))),""))</f>
        <v/>
      </c>
      <c r="E1490" s="3">
        <f t="array" ref="E1490">IFERROR(_xlfn.LET(_xlpm.yr,IF(ISNUMBER(C1490),YEAR(C1490),VALUE(RIGHT(A1490,4))),_xlpm.mn,IF(ISNUMBER(C1490),MONTH(C1490),VALUE(MID(A1490,4,2)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1" spans="1:5" x14ac:dyDescent="0.25">
      <c r="A1491" s="65" t="s">
        <v>1501</v>
      </c>
      <c r="B1491" s="8">
        <v>128.57520815519999</v>
      </c>
      <c r="C1491" s="13"/>
      <c r="D1491" s="3" t="str">
        <f t="array" ref="D1491">IF(C1491="","",IFERROR(AVERAGE(_xlfn._xlws.FILTER($B$2:$B$6000,(IFERROR(VALUE(MID($A$2:$A$6000,4,2)),0)=MONTH(C1491))*(IFERROR(VALUE(RIGHT($A$2:$A$6000,4)),0)=YEAR(C1491)))),""))</f>
        <v/>
      </c>
      <c r="E1491" s="3">
        <f t="array" ref="E1491">IFERROR(_xlfn.LET(_xlpm.yr,IF(ISNUMBER(C1491),YEAR(C1491),VALUE(RIGHT(A1491,4))),_xlpm.mn,IF(ISNUMBER(C1491),MONTH(C1491),VALUE(MID(A1491,4,2)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2" spans="1:5" x14ac:dyDescent="0.25">
      <c r="A1492" s="65" t="s">
        <v>1502</v>
      </c>
      <c r="B1492" s="8">
        <v>128.95405622999999</v>
      </c>
      <c r="C1492" s="13"/>
      <c r="D1492" s="3" t="str">
        <f t="array" ref="D1492">IF(C1492="","",IFERROR(AVERAGE(_xlfn._xlws.FILTER($B$2:$B$6000,(IFERROR(VALUE(MID($A$2:$A$6000,4,2)),0)=MONTH(C1492))*(IFERROR(VALUE(RIGHT($A$2:$A$6000,4)),0)=YEAR(C1492)))),""))</f>
        <v/>
      </c>
      <c r="E1492" s="3">
        <f t="array" ref="E1492">IFERROR(_xlfn.LET(_xlpm.yr,IF(ISNUMBER(C1492),YEAR(C1492),VALUE(RIGHT(A1492,4))),_xlpm.mn,IF(ISNUMBER(C1492),MONTH(C1492),VALUE(MID(A1492,4,2)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3" spans="1:5" x14ac:dyDescent="0.25">
      <c r="A1493" s="65" t="s">
        <v>1503</v>
      </c>
      <c r="B1493" s="8">
        <v>129.56604158159999</v>
      </c>
      <c r="C1493" s="13"/>
      <c r="D1493" s="3" t="str">
        <f t="array" ref="D1493">IF(C1493="","",IFERROR(AVERAGE(_xlfn._xlws.FILTER($B$2:$B$6000,(IFERROR(VALUE(MID($A$2:$A$6000,4,2)),0)=MONTH(C1493))*(IFERROR(VALUE(RIGHT($A$2:$A$6000,4)),0)=YEAR(C1493)))),""))</f>
        <v/>
      </c>
      <c r="E1493" s="3">
        <f t="array" ref="E1493">IFERROR(_xlfn.LET(_xlpm.yr,IF(ISNUMBER(C1493),YEAR(C1493),VALUE(RIGHT(A1493,4))),_xlpm.mn,IF(ISNUMBER(C1493),MONTH(C1493),VALUE(MID(A1493,4,2)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4" spans="1:5" x14ac:dyDescent="0.25">
      <c r="A1494" s="65" t="s">
        <v>1504</v>
      </c>
      <c r="B1494" s="8">
        <v>128.6043503148</v>
      </c>
      <c r="C1494" s="13"/>
      <c r="D1494" s="3" t="str">
        <f t="array" ref="D1494">IF(C1494="","",IFERROR(AVERAGE(_xlfn._xlws.FILTER($B$2:$B$6000,(IFERROR(VALUE(MID($A$2:$A$6000,4,2)),0)=MONTH(C1494))*(IFERROR(VALUE(RIGHT($A$2:$A$6000,4)),0)=YEAR(C1494)))),""))</f>
        <v/>
      </c>
      <c r="E1494" s="3">
        <f t="array" ref="E1494">IFERROR(_xlfn.LET(_xlpm.yr,IF(ISNUMBER(C1494),YEAR(C1494),VALUE(RIGHT(A1494,4))),_xlpm.mn,IF(ISNUMBER(C1494),MONTH(C1494),VALUE(MID(A1494,4,2)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5" spans="1:5" x14ac:dyDescent="0.25">
      <c r="A1495" s="65" t="s">
        <v>1505</v>
      </c>
      <c r="B1495" s="8">
        <v>128.63349247439999</v>
      </c>
      <c r="C1495" s="13"/>
      <c r="D1495" s="3" t="str">
        <f t="array" ref="D1495">IF(C1495="","",IFERROR(AVERAGE(_xlfn._xlws.FILTER($B$2:$B$6000,(IFERROR(VALUE(MID($A$2:$A$6000,4,2)),0)=MONTH(C1495))*(IFERROR(VALUE(RIGHT($A$2:$A$6000,4)),0)=YEAR(C1495)))),""))</f>
        <v/>
      </c>
      <c r="E1495" s="3">
        <f t="array" ref="E1495">IFERROR(_xlfn.LET(_xlpm.yr,IF(ISNUMBER(C1495),YEAR(C1495),VALUE(RIGHT(A1495,4))),_xlpm.mn,IF(ISNUMBER(C1495),MONTH(C1495),VALUE(MID(A1495,4,2)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6" spans="1:5" x14ac:dyDescent="0.25">
      <c r="A1496" s="65" t="s">
        <v>1506</v>
      </c>
      <c r="B1496" s="8">
        <v>128.89577191079999</v>
      </c>
      <c r="C1496" s="13"/>
      <c r="D1496" s="3" t="str">
        <f t="array" ref="D1496">IF(C1496="","",IFERROR(AVERAGE(_xlfn._xlws.FILTER($B$2:$B$6000,(IFERROR(VALUE(MID($A$2:$A$6000,4,2)),0)=MONTH(C1496))*(IFERROR(VALUE(RIGHT($A$2:$A$6000,4)),0)=YEAR(C1496)))),""))</f>
        <v/>
      </c>
      <c r="E1496" s="3">
        <f t="array" ref="E1496">IFERROR(_xlfn.LET(_xlpm.yr,IF(ISNUMBER(C1496),YEAR(C1496),VALUE(RIGHT(A1496,4))),_xlpm.mn,IF(ISNUMBER(C1496),MONTH(C1496),VALUE(MID(A1496,4,2)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7" spans="1:5" x14ac:dyDescent="0.25">
      <c r="A1497" s="65" t="s">
        <v>1507</v>
      </c>
      <c r="B1497" s="8">
        <v>128.7792032724</v>
      </c>
      <c r="C1497" s="13"/>
      <c r="D1497" s="3" t="str">
        <f t="array" ref="D1497">IF(C1497="","",IFERROR(AVERAGE(_xlfn._xlws.FILTER($B$2:$B$6000,(IFERROR(VALUE(MID($A$2:$A$6000,4,2)),0)=MONTH(C1497))*(IFERROR(VALUE(RIGHT($A$2:$A$6000,4)),0)=YEAR(C1497)))),""))</f>
        <v/>
      </c>
      <c r="E1497" s="3">
        <f t="array" ref="E1497">IFERROR(_xlfn.LET(_xlpm.yr,IF(ISNUMBER(C1497),YEAR(C1497),VALUE(RIGHT(A1497,4))),_xlpm.mn,IF(ISNUMBER(C1497),MONTH(C1497),VALUE(MID(A1497,4,2)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8" spans="1:5" x14ac:dyDescent="0.25">
      <c r="A1498" s="65" t="s">
        <v>1508</v>
      </c>
      <c r="B1498" s="8">
        <v>128.42949735720001</v>
      </c>
      <c r="C1498" s="13"/>
      <c r="D1498" s="3" t="str">
        <f t="array" ref="D1498">IF(C1498="","",IFERROR(AVERAGE(_xlfn._xlws.FILTER($B$2:$B$6000,(IFERROR(VALUE(MID($A$2:$A$6000,4,2)),0)=MONTH(C1498))*(IFERROR(VALUE(RIGHT($A$2:$A$6000,4)),0)=YEAR(C1498)))),""))</f>
        <v/>
      </c>
      <c r="E1498" s="3">
        <f t="array" ref="E1498">IFERROR(_xlfn.LET(_xlpm.yr,IF(ISNUMBER(C1498),YEAR(C1498),VALUE(RIGHT(A1498,4))),_xlpm.mn,IF(ISNUMBER(C1498),MONTH(C1498),VALUE(MID(A1498,4,2)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9" spans="1:5" x14ac:dyDescent="0.25">
      <c r="A1499" s="65" t="s">
        <v>1509</v>
      </c>
      <c r="B1499" s="8">
        <v>128.23717063640001</v>
      </c>
      <c r="C1499" s="13"/>
      <c r="D1499" s="3" t="str">
        <f t="array" ref="D1499">IF(C1499="","",IFERROR(AVERAGE(_xlfn._xlws.FILTER($B$2:$B$6000,(IFERROR(VALUE(MID($A$2:$A$6000,4,2)),0)=MONTH(C1499))*(IFERROR(VALUE(RIGHT($A$2:$A$6000,4)),0)=YEAR(C1499)))),""))</f>
        <v/>
      </c>
      <c r="E1499" s="3">
        <f t="array" ref="E1499">IFERROR(_xlfn.LET(_xlpm.yr,IF(ISNUMBER(C1499),YEAR(C1499),VALUE(RIGHT(A1499,4))),_xlpm.mn,IF(ISNUMBER(C1499),MONTH(C1499),VALUE(MID(A1499,4,2)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0" spans="1:5" x14ac:dyDescent="0.25">
      <c r="A1500" s="65" t="s">
        <v>1510</v>
      </c>
      <c r="B1500" s="8">
        <v>128.12048531280001</v>
      </c>
      <c r="C1500" s="13"/>
      <c r="D1500" s="3" t="str">
        <f t="array" ref="D1500">IF(C1500="","",IFERROR(AVERAGE(_xlfn._xlws.FILTER($B$2:$B$6000,(IFERROR(VALUE(MID($A$2:$A$6000,4,2)),0)=MONTH(C1500))*(IFERROR(VALUE(RIGHT($A$2:$A$6000,4)),0)=YEAR(C1500)))),""))</f>
        <v/>
      </c>
      <c r="E1500" s="3">
        <f t="array" ref="E1500">IFERROR(_xlfn.LET(_xlpm.yr,IF(ISNUMBER(C1500),YEAR(C1500),VALUE(RIGHT(A1500,4))),_xlpm.mn,IF(ISNUMBER(C1500),MONTH(C1500),VALUE(MID(A1500,4,2)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1" spans="1:5" x14ac:dyDescent="0.25">
      <c r="A1501" s="65" t="s">
        <v>1511</v>
      </c>
      <c r="B1501" s="8">
        <v>127.21617405489999</v>
      </c>
      <c r="C1501" s="13"/>
      <c r="D1501" s="3" t="str">
        <f t="array" ref="D1501">IF(C1501="","",IFERROR(AVERAGE(_xlfn._xlws.FILTER($B$2:$B$6000,(IFERROR(VALUE(MID($A$2:$A$6000,4,2)),0)=MONTH(C1501))*(IFERROR(VALUE(RIGHT($A$2:$A$6000,4)),0)=YEAR(C1501)))),""))</f>
        <v/>
      </c>
      <c r="E1501" s="3">
        <f t="array" ref="E1501">IFERROR(_xlfn.LET(_xlpm.yr,IF(ISNUMBER(C1501),YEAR(C1501),VALUE(RIGHT(A1501,4))),_xlpm.mn,IF(ISNUMBER(C1501),MONTH(C1501),VALUE(MID(A1501,4,2)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2" spans="1:5" x14ac:dyDescent="0.25">
      <c r="A1502" s="65" t="s">
        <v>1512</v>
      </c>
      <c r="B1502" s="8">
        <v>127.1286600622</v>
      </c>
      <c r="C1502" s="13"/>
      <c r="D1502" s="3" t="str">
        <f t="array" ref="D1502">IF(C1502="","",IFERROR(AVERAGE(_xlfn._xlws.FILTER($B$2:$B$6000,(IFERROR(VALUE(MID($A$2:$A$6000,4,2)),0)=MONTH(C1502))*(IFERROR(VALUE(RIGHT($A$2:$A$6000,4)),0)=YEAR(C1502)))),""))</f>
        <v/>
      </c>
      <c r="E1502" s="3">
        <f t="array" ref="E1502">IFERROR(_xlfn.LET(_xlpm.yr,IF(ISNUMBER(C1502),YEAR(C1502),VALUE(RIGHT(A1502,4))),_xlpm.mn,IF(ISNUMBER(C1502),MONTH(C1502),VALUE(MID(A1502,4,2)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3" spans="1:5" x14ac:dyDescent="0.25">
      <c r="A1503" s="65" t="s">
        <v>1513</v>
      </c>
      <c r="B1503" s="8">
        <v>127.62457268750001</v>
      </c>
      <c r="C1503" s="13"/>
      <c r="D1503" s="3" t="str">
        <f t="array" ref="D1503">IF(C1503="","",IFERROR(AVERAGE(_xlfn._xlws.FILTER($B$2:$B$6000,(IFERROR(VALUE(MID($A$2:$A$6000,4,2)),0)=MONTH(C1503))*(IFERROR(VALUE(RIGHT($A$2:$A$6000,4)),0)=YEAR(C1503)))),""))</f>
        <v/>
      </c>
      <c r="E1503" s="3">
        <f t="array" ref="E1503">IFERROR(_xlfn.LET(_xlpm.yr,IF(ISNUMBER(C1503),YEAR(C1503),VALUE(RIGHT(A1503,4))),_xlpm.mn,IF(ISNUMBER(C1503),MONTH(C1503),VALUE(MID(A1503,4,2)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4" spans="1:5" x14ac:dyDescent="0.25">
      <c r="A1504" s="65" t="s">
        <v>1514</v>
      </c>
      <c r="B1504" s="8">
        <v>127.59540135659999</v>
      </c>
      <c r="C1504" s="13"/>
      <c r="D1504" s="3" t="str">
        <f t="array" ref="D1504">IF(C1504="","",IFERROR(AVERAGE(_xlfn._xlws.FILTER($B$2:$B$6000,(IFERROR(VALUE(MID($A$2:$A$6000,4,2)),0)=MONTH(C1504))*(IFERROR(VALUE(RIGHT($A$2:$A$6000,4)),0)=YEAR(C1504)))),""))</f>
        <v/>
      </c>
      <c r="E1504" s="3">
        <f t="array" ref="E1504">IFERROR(_xlfn.LET(_xlpm.yr,IF(ISNUMBER(C1504),YEAR(C1504),VALUE(RIGHT(A1504,4))),_xlpm.mn,IF(ISNUMBER(C1504),MONTH(C1504),VALUE(MID(A1504,4,2)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5" spans="1:5" x14ac:dyDescent="0.25">
      <c r="A1505" s="65" t="s">
        <v>1515</v>
      </c>
      <c r="B1505" s="8">
        <v>124.9408102447</v>
      </c>
      <c r="C1505" s="13"/>
      <c r="D1505" s="3" t="str">
        <f t="array" ref="D1505">IF(C1505="","",IFERROR(AVERAGE(_xlfn._xlws.FILTER($B$2:$B$6000,(IFERROR(VALUE(MID($A$2:$A$6000,4,2)),0)=MONTH(C1505))*(IFERROR(VALUE(RIGHT($A$2:$A$6000,4)),0)=YEAR(C1505)))),""))</f>
        <v/>
      </c>
      <c r="E1505" s="3">
        <f t="array" ref="E1505">IFERROR(_xlfn.LET(_xlpm.yr,IF(ISNUMBER(C1505),YEAR(C1505),VALUE(RIGHT(A1505,4))),_xlpm.mn,IF(ISNUMBER(C1505),MONTH(C1505),VALUE(MID(A1505,4,2)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6" spans="1:5" x14ac:dyDescent="0.25">
      <c r="A1506" s="65" t="s">
        <v>1516</v>
      </c>
      <c r="B1506" s="8">
        <v>124.2990409649</v>
      </c>
      <c r="C1506" s="13"/>
      <c r="D1506" s="3" t="str">
        <f t="array" ref="D1506">IF(C1506="","",IFERROR(AVERAGE(_xlfn._xlws.FILTER($B$2:$B$6000,(IFERROR(VALUE(MID($A$2:$A$6000,4,2)),0)=MONTH(C1506))*(IFERROR(VALUE(RIGHT($A$2:$A$6000,4)),0)=YEAR(C1506)))),""))</f>
        <v/>
      </c>
      <c r="E1506" s="3">
        <f t="array" ref="E1506">IFERROR(_xlfn.LET(_xlpm.yr,IF(ISNUMBER(C1506),YEAR(C1506),VALUE(RIGHT(A1506,4))),_xlpm.mn,IF(ISNUMBER(C1506),MONTH(C1506),VALUE(MID(A1506,4,2)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7" spans="1:5" x14ac:dyDescent="0.25">
      <c r="A1507" s="65" t="s">
        <v>1517</v>
      </c>
      <c r="B1507" s="8">
        <v>123.16135905980001</v>
      </c>
      <c r="C1507" s="13"/>
      <c r="D1507" s="3" t="str">
        <f t="array" ref="D1507">IF(C1507="","",IFERROR(AVERAGE(_xlfn._xlws.FILTER($B$2:$B$6000,(IFERROR(VALUE(MID($A$2:$A$6000,4,2)),0)=MONTH(C1507))*(IFERROR(VALUE(RIGHT($A$2:$A$6000,4)),0)=YEAR(C1507)))),""))</f>
        <v/>
      </c>
      <c r="E1507" s="3">
        <f t="array" ref="E1507">IFERROR(_xlfn.LET(_xlpm.yr,IF(ISNUMBER(C1507),YEAR(C1507),VALUE(RIGHT(A1507,4))),_xlpm.mn,IF(ISNUMBER(C1507),MONTH(C1507),VALUE(MID(A1507,4,2)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8" spans="1:5" x14ac:dyDescent="0.25">
      <c r="A1508" s="65" t="s">
        <v>1518</v>
      </c>
      <c r="B1508" s="8">
        <v>121.9069918311</v>
      </c>
      <c r="C1508" s="13"/>
      <c r="D1508" s="3" t="str">
        <f t="array" ref="D1508">IF(C1508="","",IFERROR(AVERAGE(_xlfn._xlws.FILTER($B$2:$B$6000,(IFERROR(VALUE(MID($A$2:$A$6000,4,2)),0)=MONTH(C1508))*(IFERROR(VALUE(RIGHT($A$2:$A$6000,4)),0)=YEAR(C1508)))),""))</f>
        <v/>
      </c>
      <c r="E1508" s="3">
        <f t="array" ref="E1508">IFERROR(_xlfn.LET(_xlpm.yr,IF(ISNUMBER(C1508),YEAR(C1508),VALUE(RIGHT(A1508,4))),_xlpm.mn,IF(ISNUMBER(C1508),MONTH(C1508),VALUE(MID(A1508,4,2)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9" spans="1:5" x14ac:dyDescent="0.25">
      <c r="A1509" s="65" t="s">
        <v>1519</v>
      </c>
      <c r="B1509" s="8">
        <v>122.14036247830001</v>
      </c>
      <c r="C1509" s="13"/>
      <c r="D1509" s="3" t="str">
        <f t="array" ref="D1509">IF(C1509="","",IFERROR(AVERAGE(_xlfn._xlws.FILTER($B$2:$B$6000,(IFERROR(VALUE(MID($A$2:$A$6000,4,2)),0)=MONTH(C1509))*(IFERROR(VALUE(RIGHT($A$2:$A$6000,4)),0)=YEAR(C1509)))),""))</f>
        <v/>
      </c>
      <c r="E1509" s="3">
        <f t="array" ref="E1509">IFERROR(_xlfn.LET(_xlpm.yr,IF(ISNUMBER(C1509),YEAR(C1509),VALUE(RIGHT(A1509,4))),_xlpm.mn,IF(ISNUMBER(C1509),MONTH(C1509),VALUE(MID(A1509,4,2)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0" spans="1:5" x14ac:dyDescent="0.25">
      <c r="A1510" s="65" t="s">
        <v>1520</v>
      </c>
      <c r="B1510" s="8">
        <v>121.03185190409999</v>
      </c>
      <c r="C1510" s="13"/>
      <c r="D1510" s="3" t="str">
        <f t="array" ref="D1510">IF(C1510="","",IFERROR(AVERAGE(_xlfn._xlws.FILTER($B$2:$B$6000,(IFERROR(VALUE(MID($A$2:$A$6000,4,2)),0)=MONTH(C1510))*(IFERROR(VALUE(RIGHT($A$2:$A$6000,4)),0)=YEAR(C1510)))),""))</f>
        <v/>
      </c>
      <c r="E1510" s="3">
        <f t="array" ref="E1510">IFERROR(_xlfn.LET(_xlpm.yr,IF(ISNUMBER(C1510),YEAR(C1510),VALUE(RIGHT(A1510,4))),_xlpm.mn,IF(ISNUMBER(C1510),MONTH(C1510),VALUE(MID(A1510,4,2)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1" spans="1:5" x14ac:dyDescent="0.25">
      <c r="A1511" s="65" t="s">
        <v>1521</v>
      </c>
      <c r="B1511" s="8">
        <v>119.6316280209</v>
      </c>
      <c r="C1511" s="13"/>
      <c r="D1511" s="3" t="str">
        <f t="array" ref="D1511">IF(C1511="","",IFERROR(AVERAGE(_xlfn._xlws.FILTER($B$2:$B$6000,(IFERROR(VALUE(MID($A$2:$A$6000,4,2)),0)=MONTH(C1511))*(IFERROR(VALUE(RIGHT($A$2:$A$6000,4)),0)=YEAR(C1511)))),""))</f>
        <v/>
      </c>
      <c r="E1511" s="3">
        <f t="array" ref="E1511">IFERROR(_xlfn.LET(_xlpm.yr,IF(ISNUMBER(C1511),YEAR(C1511),VALUE(RIGHT(A1511,4))),_xlpm.mn,IF(ISNUMBER(C1511),MONTH(C1511),VALUE(MID(A1511,4,2)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2" spans="1:5" x14ac:dyDescent="0.25">
      <c r="A1512" s="65" t="s">
        <v>1522</v>
      </c>
      <c r="B1512" s="8">
        <v>119.04820140290001</v>
      </c>
      <c r="C1512" s="13"/>
      <c r="D1512" s="3" t="str">
        <f t="array" ref="D1512">IF(C1512="","",IFERROR(AVERAGE(_xlfn._xlws.FILTER($B$2:$B$6000,(IFERROR(VALUE(MID($A$2:$A$6000,4,2)),0)=MONTH(C1512))*(IFERROR(VALUE(RIGHT($A$2:$A$6000,4)),0)=YEAR(C1512)))),""))</f>
        <v/>
      </c>
      <c r="E1512" s="3">
        <f t="array" ref="E1512">IFERROR(_xlfn.LET(_xlpm.yr,IF(ISNUMBER(C1512),YEAR(C1512),VALUE(RIGHT(A1512,4))),_xlpm.mn,IF(ISNUMBER(C1512),MONTH(C1512),VALUE(MID(A1512,4,2)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3" spans="1:5" x14ac:dyDescent="0.25">
      <c r="A1513" s="65" t="s">
        <v>1523</v>
      </c>
      <c r="B1513" s="8">
        <v>119.60245669</v>
      </c>
      <c r="C1513" s="13"/>
      <c r="D1513" s="3" t="str">
        <f t="array" ref="D1513">IF(C1513="","",IFERROR(AVERAGE(_xlfn._xlws.FILTER($B$2:$B$6000,(IFERROR(VALUE(MID($A$2:$A$6000,4,2)),0)=MONTH(C1513))*(IFERROR(VALUE(RIGHT($A$2:$A$6000,4)),0)=YEAR(C1513)))),""))</f>
        <v/>
      </c>
      <c r="E1513" s="3">
        <f t="array" ref="E1513">IFERROR(_xlfn.LET(_xlpm.yr,IF(ISNUMBER(C1513),YEAR(C1513),VALUE(RIGHT(A1513,4))),_xlpm.mn,IF(ISNUMBER(C1513),MONTH(C1513),VALUE(MID(A1513,4,2)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4" spans="1:5" x14ac:dyDescent="0.25">
      <c r="A1514" s="65" t="s">
        <v>1524</v>
      </c>
      <c r="B1514" s="8">
        <v>119.60245669</v>
      </c>
      <c r="C1514" s="13"/>
      <c r="D1514" s="3" t="str">
        <f t="array" ref="D1514">IF(C1514="","",IFERROR(AVERAGE(_xlfn._xlws.FILTER($B$2:$B$6000,(IFERROR(VALUE(MID($A$2:$A$6000,4,2)),0)=MONTH(C1514))*(IFERROR(VALUE(RIGHT($A$2:$A$6000,4)),0)=YEAR(C1514)))),""))</f>
        <v/>
      </c>
      <c r="E1514" s="3">
        <f t="array" ref="E1514">IFERROR(_xlfn.LET(_xlpm.yr,IF(ISNUMBER(C1514),YEAR(C1514),VALUE(RIGHT(A1514,4))),_xlpm.mn,IF(ISNUMBER(C1514),MONTH(C1514),VALUE(MID(A1514,4,2)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5" spans="1:5" x14ac:dyDescent="0.25">
      <c r="A1515" s="65" t="s">
        <v>1525</v>
      </c>
      <c r="B1515" s="8">
        <v>119.9525126608</v>
      </c>
      <c r="C1515" s="13"/>
      <c r="D1515" s="3" t="str">
        <f t="array" ref="D1515">IF(C1515="","",IFERROR(AVERAGE(_xlfn._xlws.FILTER($B$2:$B$6000,(IFERROR(VALUE(MID($A$2:$A$6000,4,2)),0)=MONTH(C1515))*(IFERROR(VALUE(RIGHT($A$2:$A$6000,4)),0)=YEAR(C1515)))),""))</f>
        <v/>
      </c>
      <c r="E1515" s="3">
        <f t="array" ref="E1515">IFERROR(_xlfn.LET(_xlpm.yr,IF(ISNUMBER(C1515),YEAR(C1515),VALUE(RIGHT(A1515,4))),_xlpm.mn,IF(ISNUMBER(C1515),MONTH(C1515),VALUE(MID(A1515,4,2)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6" spans="1:5" x14ac:dyDescent="0.25">
      <c r="A1516" s="65" t="s">
        <v>1526</v>
      </c>
      <c r="B1516" s="8">
        <v>119.7774846754</v>
      </c>
      <c r="C1516" s="13"/>
      <c r="D1516" s="3" t="str">
        <f t="array" ref="D1516">IF(C1516="","",IFERROR(AVERAGE(_xlfn._xlws.FILTER($B$2:$B$6000,(IFERROR(VALUE(MID($A$2:$A$6000,4,2)),0)=MONTH(C1516))*(IFERROR(VALUE(RIGHT($A$2:$A$6000,4)),0)=YEAR(C1516)))),""))</f>
        <v/>
      </c>
      <c r="E1516" s="3">
        <f t="array" ref="E1516">IFERROR(_xlfn.LET(_xlpm.yr,IF(ISNUMBER(C1516),YEAR(C1516),VALUE(RIGHT(A1516,4))),_xlpm.mn,IF(ISNUMBER(C1516),MONTH(C1516),VALUE(MID(A1516,4,2)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7" spans="1:5" x14ac:dyDescent="0.25">
      <c r="A1517" s="65" t="s">
        <v>1527</v>
      </c>
      <c r="B1517" s="8">
        <v>119.68997068269999</v>
      </c>
      <c r="C1517" s="13"/>
      <c r="D1517" s="3" t="str">
        <f t="array" ref="D1517">IF(C1517="","",IFERROR(AVERAGE(_xlfn._xlws.FILTER($B$2:$B$6000,(IFERROR(VALUE(MID($A$2:$A$6000,4,2)),0)=MONTH(C1517))*(IFERROR(VALUE(RIGHT($A$2:$A$6000,4)),0)=YEAR(C1517)))),""))</f>
        <v/>
      </c>
      <c r="E1517" s="3">
        <f t="array" ref="E1517">IFERROR(_xlfn.LET(_xlpm.yr,IF(ISNUMBER(C1517),YEAR(C1517),VALUE(RIGHT(A1517,4))),_xlpm.mn,IF(ISNUMBER(C1517),MONTH(C1517),VALUE(MID(A1517,4,2)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8" spans="1:5" x14ac:dyDescent="0.25">
      <c r="A1518" s="65" t="s">
        <v>1528</v>
      </c>
      <c r="B1518" s="8">
        <v>120.04002665349999</v>
      </c>
      <c r="C1518" s="13"/>
      <c r="D1518" s="3" t="str">
        <f t="array" ref="D1518">IF(C1518="","",IFERROR(AVERAGE(_xlfn._xlws.FILTER($B$2:$B$6000,(IFERROR(VALUE(MID($A$2:$A$6000,4,2)),0)=MONTH(C1518))*(IFERROR(VALUE(RIGHT($A$2:$A$6000,4)),0)=YEAR(C1518)))),""))</f>
        <v/>
      </c>
      <c r="E1518" s="3">
        <f t="array" ref="E1518">IFERROR(_xlfn.LET(_xlpm.yr,IF(ISNUMBER(C1518),YEAR(C1518),VALUE(RIGHT(A1518,4))),_xlpm.mn,IF(ISNUMBER(C1518),MONTH(C1518),VALUE(MID(A1518,4,2)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9" spans="1:5" x14ac:dyDescent="0.25">
      <c r="A1519" s="65" t="s">
        <v>1529</v>
      </c>
      <c r="B1519" s="8">
        <v>120.44123894339999</v>
      </c>
      <c r="C1519" s="13"/>
      <c r="D1519" s="3" t="str">
        <f t="array" ref="D1519">IF(C1519="","",IFERROR(AVERAGE(_xlfn._xlws.FILTER($B$2:$B$6000,(IFERROR(VALUE(MID($A$2:$A$6000,4,2)),0)=MONTH(C1519))*(IFERROR(VALUE(RIGHT($A$2:$A$6000,4)),0)=YEAR(C1519)))),""))</f>
        <v/>
      </c>
      <c r="E1519" s="3">
        <f t="array" ref="E1519">IFERROR(_xlfn.LET(_xlpm.yr,IF(ISNUMBER(C1519),YEAR(C1519),VALUE(RIGHT(A1519,4))),_xlpm.mn,IF(ISNUMBER(C1519),MONTH(C1519),VALUE(MID(A1519,4,2)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0" spans="1:5" x14ac:dyDescent="0.25">
      <c r="A1520" s="65" t="s">
        <v>1530</v>
      </c>
      <c r="B1520" s="8">
        <v>120.6170227998</v>
      </c>
      <c r="C1520" s="13"/>
      <c r="D1520" s="3" t="str">
        <f t="array" ref="D1520">IF(C1520="","",IFERROR(AVERAGE(_xlfn._xlws.FILTER($B$2:$B$6000,(IFERROR(VALUE(MID($A$2:$A$6000,4,2)),0)=MONTH(C1520))*(IFERROR(VALUE(RIGHT($A$2:$A$6000,4)),0)=YEAR(C1520)))),""))</f>
        <v/>
      </c>
      <c r="E1520" s="3">
        <f t="array" ref="E1520">IFERROR(_xlfn.LET(_xlpm.yr,IF(ISNUMBER(C1520),YEAR(C1520),VALUE(RIGHT(A1520,4))),_xlpm.mn,IF(ISNUMBER(C1520),MONTH(C1520),VALUE(MID(A1520,4,2)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1" spans="1:5" x14ac:dyDescent="0.25">
      <c r="A1521" s="65" t="s">
        <v>1531</v>
      </c>
      <c r="B1521" s="8">
        <v>120.82210396559999</v>
      </c>
      <c r="C1521" s="13"/>
      <c r="D1521" s="3" t="str">
        <f t="array" ref="D1521">IF(C1521="","",IFERROR(AVERAGE(_xlfn._xlws.FILTER($B$2:$B$6000,(IFERROR(VALUE(MID($A$2:$A$6000,4,2)),0)=MONTH(C1521))*(IFERROR(VALUE(RIGHT($A$2:$A$6000,4)),0)=YEAR(C1521)))),""))</f>
        <v/>
      </c>
      <c r="E1521" s="3">
        <f t="array" ref="E1521">IFERROR(_xlfn.LET(_xlpm.yr,IF(ISNUMBER(C1521),YEAR(C1521),VALUE(RIGHT(A1521,4))),_xlpm.mn,IF(ISNUMBER(C1521),MONTH(C1521),VALUE(MID(A1521,4,2)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2" spans="1:5" x14ac:dyDescent="0.25">
      <c r="A1522" s="65" t="s">
        <v>1532</v>
      </c>
      <c r="B1522" s="8">
        <v>121.1150770596</v>
      </c>
      <c r="C1522" s="13"/>
      <c r="D1522" s="3" t="str">
        <f t="array" ref="D1522">IF(C1522="","",IFERROR(AVERAGE(_xlfn._xlws.FILTER($B$2:$B$6000,(IFERROR(VALUE(MID($A$2:$A$6000,4,2)),0)=MONTH(C1522))*(IFERROR(VALUE(RIGHT($A$2:$A$6000,4)),0)=YEAR(C1522)))),""))</f>
        <v/>
      </c>
      <c r="E1522" s="3">
        <f t="array" ref="E1522">IFERROR(_xlfn.LET(_xlpm.yr,IF(ISNUMBER(C1522),YEAR(C1522),VALUE(RIGHT(A1522,4))),_xlpm.mn,IF(ISNUMBER(C1522),MONTH(C1522),VALUE(MID(A1522,4,2)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3" spans="1:5" x14ac:dyDescent="0.25">
      <c r="A1523" s="65" t="s">
        <v>1533</v>
      </c>
      <c r="B1523" s="8">
        <v>121.5545367006</v>
      </c>
      <c r="C1523" s="13"/>
      <c r="D1523" s="3" t="str">
        <f t="array" ref="D1523">IF(C1523="","",IFERROR(AVERAGE(_xlfn._xlws.FILTER($B$2:$B$6000,(IFERROR(VALUE(MID($A$2:$A$6000,4,2)),0)=MONTH(C1523))*(IFERROR(VALUE(RIGHT($A$2:$A$6000,4)),0)=YEAR(C1523)))),""))</f>
        <v/>
      </c>
      <c r="E1523" s="3">
        <f t="array" ref="E1523">IFERROR(_xlfn.LET(_xlpm.yr,IF(ISNUMBER(C1523),YEAR(C1523),VALUE(RIGHT(A1523,4))),_xlpm.mn,IF(ISNUMBER(C1523),MONTH(C1523),VALUE(MID(A1523,4,2)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4" spans="1:5" x14ac:dyDescent="0.25">
      <c r="A1524" s="65" t="s">
        <v>1534</v>
      </c>
      <c r="B1524" s="8">
        <v>121.0857797502</v>
      </c>
      <c r="C1524" s="13"/>
      <c r="D1524" s="3" t="str">
        <f t="array" ref="D1524">IF(C1524="","",IFERROR(AVERAGE(_xlfn._xlws.FILTER($B$2:$B$6000,(IFERROR(VALUE(MID($A$2:$A$6000,4,2)),0)=MONTH(C1524))*(IFERROR(VALUE(RIGHT($A$2:$A$6000,4)),0)=YEAR(C1524)))),""))</f>
        <v/>
      </c>
      <c r="E1524" s="3">
        <f t="array" ref="E1524">IFERROR(_xlfn.LET(_xlpm.yr,IF(ISNUMBER(C1524),YEAR(C1524),VALUE(RIGHT(A1524,4))),_xlpm.mn,IF(ISNUMBER(C1524),MONTH(C1524),VALUE(MID(A1524,4,2)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5" spans="1:5" x14ac:dyDescent="0.25">
      <c r="A1525" s="65" t="s">
        <v>1535</v>
      </c>
      <c r="B1525" s="8">
        <v>120.1775631588</v>
      </c>
      <c r="C1525" s="13"/>
      <c r="D1525" s="3" t="str">
        <f t="array" ref="D1525">IF(C1525="","",IFERROR(AVERAGE(_xlfn._xlws.FILTER($B$2:$B$6000,(IFERROR(VALUE(MID($A$2:$A$6000,4,2)),0)=MONTH(C1525))*(IFERROR(VALUE(RIGHT($A$2:$A$6000,4)),0)=YEAR(C1525)))),""))</f>
        <v/>
      </c>
      <c r="E1525" s="3">
        <f t="array" ref="E1525">IFERROR(_xlfn.LET(_xlpm.yr,IF(ISNUMBER(C1525),YEAR(C1525),VALUE(RIGHT(A1525,4))),_xlpm.mn,IF(ISNUMBER(C1525),MONTH(C1525),VALUE(MID(A1525,4,2)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6" spans="1:5" x14ac:dyDescent="0.25">
      <c r="A1526" s="65" t="s">
        <v>1536</v>
      </c>
      <c r="B1526" s="8">
        <v>120.1775631588</v>
      </c>
      <c r="C1526" s="13"/>
      <c r="D1526" s="3" t="str">
        <f t="array" ref="D1526">IF(C1526="","",IFERROR(AVERAGE(_xlfn._xlws.FILTER($B$2:$B$6000,(IFERROR(VALUE(MID($A$2:$A$6000,4,2)),0)=MONTH(C1526))*(IFERROR(VALUE(RIGHT($A$2:$A$6000,4)),0)=YEAR(C1526)))),""))</f>
        <v/>
      </c>
      <c r="E1526" s="3">
        <f t="array" ref="E1526">IFERROR(_xlfn.LET(_xlpm.yr,IF(ISNUMBER(C1526),YEAR(C1526),VALUE(RIGHT(A1526,4))),_xlpm.mn,IF(ISNUMBER(C1526),MONTH(C1526),VALUE(MID(A1526,4,2)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7" spans="1:5" x14ac:dyDescent="0.25">
      <c r="A1527" s="65" t="s">
        <v>1537</v>
      </c>
      <c r="B1527" s="8">
        <v>120.76350934680001</v>
      </c>
      <c r="C1527" s="13"/>
      <c r="D1527" s="3" t="str">
        <f t="array" ref="D1527">IF(C1527="","",IFERROR(AVERAGE(_xlfn._xlws.FILTER($B$2:$B$6000,(IFERROR(VALUE(MID($A$2:$A$6000,4,2)),0)=MONTH(C1527))*(IFERROR(VALUE(RIGHT($A$2:$A$6000,4)),0)=YEAR(C1527)))),""))</f>
        <v/>
      </c>
      <c r="E1527" s="3">
        <f t="array" ref="E1527">IFERROR(_xlfn.LET(_xlpm.yr,IF(ISNUMBER(C1527),YEAR(C1527),VALUE(RIGHT(A1527,4))),_xlpm.mn,IF(ISNUMBER(C1527),MONTH(C1527),VALUE(MID(A1527,4,2)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8" spans="1:5" x14ac:dyDescent="0.25">
      <c r="A1528" s="65" t="s">
        <v>1538</v>
      </c>
      <c r="B1528" s="8">
        <v>121.20296898780001</v>
      </c>
      <c r="C1528" s="13"/>
      <c r="D1528" s="3" t="str">
        <f t="array" ref="D1528">IF(C1528="","",IFERROR(AVERAGE(_xlfn._xlws.FILTER($B$2:$B$6000,(IFERROR(VALUE(MID($A$2:$A$6000,4,2)),0)=MONTH(C1528))*(IFERROR(VALUE(RIGHT($A$2:$A$6000,4)),0)=YEAR(C1528)))),""))</f>
        <v/>
      </c>
      <c r="E1528" s="3">
        <f t="array" ref="E1528">IFERROR(_xlfn.LET(_xlpm.yr,IF(ISNUMBER(C1528),YEAR(C1528),VALUE(RIGHT(A1528,4))),_xlpm.mn,IF(ISNUMBER(C1528),MONTH(C1528),VALUE(MID(A1528,4,2)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9" spans="1:5" x14ac:dyDescent="0.25">
      <c r="A1529" s="65" t="s">
        <v>1539</v>
      </c>
      <c r="B1529" s="8">
        <v>121.144374369</v>
      </c>
      <c r="C1529" s="13"/>
      <c r="D1529" s="3" t="str">
        <f t="array" ref="D1529">IF(C1529="","",IFERROR(AVERAGE(_xlfn._xlws.FILTER($B$2:$B$6000,(IFERROR(VALUE(MID($A$2:$A$6000,4,2)),0)=MONTH(C1529))*(IFERROR(VALUE(RIGHT($A$2:$A$6000,4)),0)=YEAR(C1529)))),""))</f>
        <v/>
      </c>
      <c r="E1529" s="3">
        <f t="array" ref="E1529">IFERROR(_xlfn.LET(_xlpm.yr,IF(ISNUMBER(C1529),YEAR(C1529),VALUE(RIGHT(A1529,4))),_xlpm.mn,IF(ISNUMBER(C1529),MONTH(C1529),VALUE(MID(A1529,4,2)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0" spans="1:5" x14ac:dyDescent="0.25">
      <c r="A1530" s="65" t="s">
        <v>1540</v>
      </c>
      <c r="B1530" s="8">
        <v>121.37875284419999</v>
      </c>
      <c r="C1530" s="13"/>
      <c r="D1530" s="3" t="str">
        <f t="array" ref="D1530">IF(C1530="","",IFERROR(AVERAGE(_xlfn._xlws.FILTER($B$2:$B$6000,(IFERROR(VALUE(MID($A$2:$A$6000,4,2)),0)=MONTH(C1530))*(IFERROR(VALUE(RIGHT($A$2:$A$6000,4)),0)=YEAR(C1530)))),""))</f>
        <v/>
      </c>
      <c r="E1530" s="3">
        <f t="array" ref="E1530">IFERROR(_xlfn.LET(_xlpm.yr,IF(ISNUMBER(C1530),YEAR(C1530),VALUE(RIGHT(A1530,4))),_xlpm.mn,IF(ISNUMBER(C1530),MONTH(C1530),VALUE(MID(A1530,4,2)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1" spans="1:5" x14ac:dyDescent="0.25">
      <c r="A1531" s="65" t="s">
        <v>1541</v>
      </c>
      <c r="B1531" s="8">
        <v>120.7928066562</v>
      </c>
      <c r="C1531" s="13"/>
      <c r="D1531" s="3" t="str">
        <f t="array" ref="D1531">IF(C1531="","",IFERROR(AVERAGE(_xlfn._xlws.FILTER($B$2:$B$6000,(IFERROR(VALUE(MID($A$2:$A$6000,4,2)),0)=MONTH(C1531))*(IFERROR(VALUE(RIGHT($A$2:$A$6000,4)),0)=YEAR(C1531)))),""))</f>
        <v/>
      </c>
      <c r="E1531" s="3">
        <f t="array" ref="E1531">IFERROR(_xlfn.LET(_xlpm.yr,IF(ISNUMBER(C1531),YEAR(C1531),VALUE(RIGHT(A1531,4))),_xlpm.mn,IF(ISNUMBER(C1531),MONTH(C1531),VALUE(MID(A1531,4,2)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2" spans="1:5" x14ac:dyDescent="0.25">
      <c r="A1532" s="65" t="s">
        <v>1542</v>
      </c>
      <c r="B1532" s="8">
        <v>121.6717259382</v>
      </c>
      <c r="C1532" s="13"/>
      <c r="D1532" s="3" t="str">
        <f t="array" ref="D1532">IF(C1532="","",IFERROR(AVERAGE(_xlfn._xlws.FILTER($B$2:$B$6000,(IFERROR(VALUE(MID($A$2:$A$6000,4,2)),0)=MONTH(C1532))*(IFERROR(VALUE(RIGHT($A$2:$A$6000,4)),0)=YEAR(C1532)))),""))</f>
        <v/>
      </c>
      <c r="E1532" s="3">
        <f t="array" ref="E1532">IFERROR(_xlfn.LET(_xlpm.yr,IF(ISNUMBER(C1532),YEAR(C1532),VALUE(RIGHT(A1532,4))),_xlpm.mn,IF(ISNUMBER(C1532),MONTH(C1532),VALUE(MID(A1532,4,2)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3" spans="1:5" x14ac:dyDescent="0.25">
      <c r="A1533" s="65" t="s">
        <v>1543</v>
      </c>
      <c r="B1533" s="8">
        <v>122.31626674499999</v>
      </c>
      <c r="C1533" s="13"/>
      <c r="D1533" s="3" t="str">
        <f t="array" ref="D1533">IF(C1533="","",IFERROR(AVERAGE(_xlfn._xlws.FILTER($B$2:$B$6000,(IFERROR(VALUE(MID($A$2:$A$6000,4,2)),0)=MONTH(C1533))*(IFERROR(VALUE(RIGHT($A$2:$A$6000,4)),0)=YEAR(C1533)))),""))</f>
        <v/>
      </c>
      <c r="E1533" s="3">
        <f t="array" ref="E1533">IFERROR(_xlfn.LET(_xlpm.yr,IF(ISNUMBER(C1533),YEAR(C1533),VALUE(RIGHT(A1533,4))),_xlpm.mn,IF(ISNUMBER(C1533),MONTH(C1533),VALUE(MID(A1533,4,2)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4" spans="1:5" x14ac:dyDescent="0.25">
      <c r="A1534" s="65" t="s">
        <v>1544</v>
      </c>
      <c r="B1534" s="8">
        <v>122.0818882698</v>
      </c>
      <c r="C1534" s="13"/>
      <c r="D1534" s="3" t="str">
        <f t="array" ref="D1534">IF(C1534="","",IFERROR(AVERAGE(_xlfn._xlws.FILTER($B$2:$B$6000,(IFERROR(VALUE(MID($A$2:$A$6000,4,2)),0)=MONTH(C1534))*(IFERROR(VALUE(RIGHT($A$2:$A$6000,4)),0)=YEAR(C1534)))),""))</f>
        <v/>
      </c>
      <c r="E1534" s="3">
        <f t="array" ref="E1534">IFERROR(_xlfn.LET(_xlpm.yr,IF(ISNUMBER(C1534),YEAR(C1534),VALUE(RIGHT(A1534,4))),_xlpm.mn,IF(ISNUMBER(C1534),MONTH(C1534),VALUE(MID(A1534,4,2)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5" spans="1:5" x14ac:dyDescent="0.25">
      <c r="A1535" s="65" t="s">
        <v>1545</v>
      </c>
      <c r="B1535" s="8">
        <v>122.25767212620001</v>
      </c>
      <c r="C1535" s="13"/>
      <c r="D1535" s="3" t="str">
        <f t="array" ref="D1535">IF(C1535="","",IFERROR(AVERAGE(_xlfn._xlws.FILTER($B$2:$B$6000,(IFERROR(VALUE(MID($A$2:$A$6000,4,2)),0)=MONTH(C1535))*(IFERROR(VALUE(RIGHT($A$2:$A$6000,4)),0)=YEAR(C1535)))),""))</f>
        <v/>
      </c>
      <c r="E1535" s="3">
        <f t="array" ref="E1535">IFERROR(_xlfn.LET(_xlpm.yr,IF(ISNUMBER(C1535),YEAR(C1535),VALUE(RIGHT(A1535,4))),_xlpm.mn,IF(ISNUMBER(C1535),MONTH(C1535),VALUE(MID(A1535,4,2)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6" spans="1:5" x14ac:dyDescent="0.25">
      <c r="A1536" s="65" t="s">
        <v>1546</v>
      </c>
      <c r="B1536" s="8">
        <v>122.4920506014</v>
      </c>
      <c r="C1536" s="13"/>
      <c r="D1536" s="3" t="str">
        <f t="array" ref="D1536">IF(C1536="","",IFERROR(AVERAGE(_xlfn._xlws.FILTER($B$2:$B$6000,(IFERROR(VALUE(MID($A$2:$A$6000,4,2)),0)=MONTH(C1536))*(IFERROR(VALUE(RIGHT($A$2:$A$6000,4)),0)=YEAR(C1536)))),""))</f>
        <v/>
      </c>
      <c r="E1536" s="3">
        <f t="array" ref="E1536">IFERROR(_xlfn.LET(_xlpm.yr,IF(ISNUMBER(C1536),YEAR(C1536),VALUE(RIGHT(A1536,4))),_xlpm.mn,IF(ISNUMBER(C1536),MONTH(C1536),VALUE(MID(A1536,4,2)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7" spans="1:5" x14ac:dyDescent="0.25">
      <c r="A1537" s="65" t="s">
        <v>1547</v>
      </c>
      <c r="B1537" s="8">
        <v>122.2869694356</v>
      </c>
      <c r="C1537" s="13"/>
      <c r="D1537" s="3" t="str">
        <f t="array" ref="D1537">IF(C1537="","",IFERROR(AVERAGE(_xlfn._xlws.FILTER($B$2:$B$6000,(IFERROR(VALUE(MID($A$2:$A$6000,4,2)),0)=MONTH(C1537))*(IFERROR(VALUE(RIGHT($A$2:$A$6000,4)),0)=YEAR(C1537)))),""))</f>
        <v/>
      </c>
      <c r="E1537" s="3">
        <f t="array" ref="E1537">IFERROR(_xlfn.LET(_xlpm.yr,IF(ISNUMBER(C1537),YEAR(C1537),VALUE(RIGHT(A1537,4))),_xlpm.mn,IF(ISNUMBER(C1537),MONTH(C1537),VALUE(MID(A1537,4,2)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8" spans="1:5" x14ac:dyDescent="0.25">
      <c r="A1538" s="65" t="s">
        <v>1548</v>
      </c>
      <c r="B1538" s="8">
        <v>122.25767212620001</v>
      </c>
      <c r="C1538" s="13"/>
      <c r="D1538" s="3" t="str">
        <f t="array" ref="D1538">IF(C1538="","",IFERROR(AVERAGE(_xlfn._xlws.FILTER($B$2:$B$6000,(IFERROR(VALUE(MID($A$2:$A$6000,4,2)),0)=MONTH(C1538))*(IFERROR(VALUE(RIGHT($A$2:$A$6000,4)),0)=YEAR(C1538)))),""))</f>
        <v/>
      </c>
      <c r="E1538" s="3">
        <f t="array" ref="E1538">IFERROR(_xlfn.LET(_xlpm.yr,IF(ISNUMBER(C1538),YEAR(C1538),VALUE(RIGHT(A1538,4))),_xlpm.mn,IF(ISNUMBER(C1538),MONTH(C1538),VALUE(MID(A1538,4,2)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9" spans="1:5" x14ac:dyDescent="0.25">
      <c r="A1539" s="65" t="s">
        <v>1549</v>
      </c>
      <c r="B1539" s="8">
        <v>122.4920506014</v>
      </c>
      <c r="C1539" s="13"/>
      <c r="D1539" s="3" t="str">
        <f t="array" ref="D1539">IF(C1539="","",IFERROR(AVERAGE(_xlfn._xlws.FILTER($B$2:$B$6000,(IFERROR(VALUE(MID($A$2:$A$6000,4,2)),0)=MONTH(C1539))*(IFERROR(VALUE(RIGHT($A$2:$A$6000,4)),0)=YEAR(C1539)))),""))</f>
        <v/>
      </c>
      <c r="E1539" s="3">
        <f t="array" ref="E1539">IFERROR(_xlfn.LET(_xlpm.yr,IF(ISNUMBER(C1539),YEAR(C1539),VALUE(RIGHT(A1539,4))),_xlpm.mn,IF(ISNUMBER(C1539),MONTH(C1539),VALUE(MID(A1539,4,2)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0" spans="1:5" x14ac:dyDescent="0.25">
      <c r="A1540" s="65" t="s">
        <v>1550</v>
      </c>
      <c r="B1540" s="8">
        <v>122.87291562359999</v>
      </c>
      <c r="C1540" s="13"/>
      <c r="D1540" s="3" t="str">
        <f t="array" ref="D1540">IF(C1540="","",IFERROR(AVERAGE(_xlfn._xlws.FILTER($B$2:$B$6000,(IFERROR(VALUE(MID($A$2:$A$6000,4,2)),0)=MONTH(C1540))*(IFERROR(VALUE(RIGHT($A$2:$A$6000,4)),0)=YEAR(C1540)))),""))</f>
        <v/>
      </c>
      <c r="E1540" s="3">
        <f t="array" ref="E1540">IFERROR(_xlfn.LET(_xlpm.yr,IF(ISNUMBER(C1540),YEAR(C1540),VALUE(RIGHT(A1540,4))),_xlpm.mn,IF(ISNUMBER(C1540),MONTH(C1540),VALUE(MID(A1540,4,2)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1" spans="1:5" x14ac:dyDescent="0.25">
      <c r="A1541" s="65" t="s">
        <v>1551</v>
      </c>
      <c r="B1541" s="8">
        <v>123.49327536</v>
      </c>
      <c r="C1541" s="13"/>
      <c r="D1541" s="3" t="str">
        <f t="array" ref="D1541">IF(C1541="","",IFERROR(AVERAGE(_xlfn._xlws.FILTER($B$2:$B$6000,(IFERROR(VALUE(MID($A$2:$A$6000,4,2)),0)=MONTH(C1541))*(IFERROR(VALUE(RIGHT($A$2:$A$6000,4)),0)=YEAR(C1541)))),""))</f>
        <v/>
      </c>
      <c r="E1541" s="3">
        <f t="array" ref="E1541">IFERROR(_xlfn.LET(_xlpm.yr,IF(ISNUMBER(C1541),YEAR(C1541),VALUE(RIGHT(A1541,4))),_xlpm.mn,IF(ISNUMBER(C1541),MONTH(C1541),VALUE(MID(A1541,4,2)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2" spans="1:5" x14ac:dyDescent="0.25">
      <c r="A1542" s="65" t="s">
        <v>1552</v>
      </c>
      <c r="B1542" s="8">
        <v>123.66969432480001</v>
      </c>
      <c r="C1542" s="13"/>
      <c r="D1542" s="3" t="str">
        <f t="array" ref="D1542">IF(C1542="","",IFERROR(AVERAGE(_xlfn._xlws.FILTER($B$2:$B$6000,(IFERROR(VALUE(MID($A$2:$A$6000,4,2)),0)=MONTH(C1542))*(IFERROR(VALUE(RIGHT($A$2:$A$6000,4)),0)=YEAR(C1542)))),""))</f>
        <v/>
      </c>
      <c r="E1542" s="3">
        <f t="array" ref="E1542">IFERROR(_xlfn.LET(_xlpm.yr,IF(ISNUMBER(C1542),YEAR(C1542),VALUE(RIGHT(A1542,4))),_xlpm.mn,IF(ISNUMBER(C1542),MONTH(C1542),VALUE(MID(A1542,4,2)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3" spans="1:5" x14ac:dyDescent="0.25">
      <c r="A1543" s="65" t="s">
        <v>1553</v>
      </c>
      <c r="B1543" s="8">
        <v>124.05193541520001</v>
      </c>
      <c r="C1543" s="13"/>
      <c r="D1543" s="3" t="str">
        <f t="array" ref="D1543">IF(C1543="","",IFERROR(AVERAGE(_xlfn._xlws.FILTER($B$2:$B$6000,(IFERROR(VALUE(MID($A$2:$A$6000,4,2)),0)=MONTH(C1543))*(IFERROR(VALUE(RIGHT($A$2:$A$6000,4)),0)=YEAR(C1543)))),""))</f>
        <v/>
      </c>
      <c r="E1543" s="3">
        <f t="array" ref="E1543">IFERROR(_xlfn.LET(_xlpm.yr,IF(ISNUMBER(C1543),YEAR(C1543),VALUE(RIGHT(A1543,4))),_xlpm.mn,IF(ISNUMBER(C1543),MONTH(C1543),VALUE(MID(A1543,4,2)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4" spans="1:5" x14ac:dyDescent="0.25">
      <c r="A1544" s="65" t="s">
        <v>1554</v>
      </c>
      <c r="B1544" s="8">
        <v>124.1695480584</v>
      </c>
      <c r="C1544" s="13"/>
      <c r="D1544" s="3" t="str">
        <f t="array" ref="D1544">IF(C1544="","",IFERROR(AVERAGE(_xlfn._xlws.FILTER($B$2:$B$6000,(IFERROR(VALUE(MID($A$2:$A$6000,4,2)),0)=MONTH(C1544))*(IFERROR(VALUE(RIGHT($A$2:$A$6000,4)),0)=YEAR(C1544)))),""))</f>
        <v/>
      </c>
      <c r="E1544" s="3">
        <f t="array" ref="E1544">IFERROR(_xlfn.LET(_xlpm.yr,IF(ISNUMBER(C1544),YEAR(C1544),VALUE(RIGHT(A1544,4))),_xlpm.mn,IF(ISNUMBER(C1544),MONTH(C1544),VALUE(MID(A1544,4,2)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5" spans="1:5" x14ac:dyDescent="0.25">
      <c r="A1545" s="65" t="s">
        <v>1555</v>
      </c>
      <c r="B1545" s="8">
        <v>124.46357966639999</v>
      </c>
      <c r="C1545" s="13"/>
      <c r="D1545" s="3" t="str">
        <f t="array" ref="D1545">IF(C1545="","",IFERROR(AVERAGE(_xlfn._xlws.FILTER($B$2:$B$6000,(IFERROR(VALUE(MID($A$2:$A$6000,4,2)),0)=MONTH(C1545))*(IFERROR(VALUE(RIGHT($A$2:$A$6000,4)),0)=YEAR(C1545)))),""))</f>
        <v/>
      </c>
      <c r="E1545" s="3">
        <f t="array" ref="E1545">IFERROR(_xlfn.LET(_xlpm.yr,IF(ISNUMBER(C1545),YEAR(C1545),VALUE(RIGHT(A1545,4))),_xlpm.mn,IF(ISNUMBER(C1545),MONTH(C1545),VALUE(MID(A1545,4,2)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6" spans="1:5" x14ac:dyDescent="0.25">
      <c r="A1546" s="65" t="s">
        <v>1556</v>
      </c>
      <c r="B1546" s="8">
        <v>125.3456744904</v>
      </c>
      <c r="C1546" s="13"/>
      <c r="D1546" s="3" t="str">
        <f t="array" ref="D1546">IF(C1546="","",IFERROR(AVERAGE(_xlfn._xlws.FILTER($B$2:$B$6000,(IFERROR(VALUE(MID($A$2:$A$6000,4,2)),0)=MONTH(C1546))*(IFERROR(VALUE(RIGHT($A$2:$A$6000,4)),0)=YEAR(C1546)))),""))</f>
        <v/>
      </c>
      <c r="E1546" s="3">
        <f t="array" ref="E1546">IFERROR(_xlfn.LET(_xlpm.yr,IF(ISNUMBER(C1546),YEAR(C1546),VALUE(RIGHT(A1546,4))),_xlpm.mn,IF(ISNUMBER(C1546),MONTH(C1546),VALUE(MID(A1546,4,2)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7" spans="1:5" x14ac:dyDescent="0.25">
      <c r="A1547" s="65" t="s">
        <v>1557</v>
      </c>
      <c r="B1547" s="8">
        <v>126.0513503496</v>
      </c>
      <c r="C1547" s="13"/>
      <c r="D1547" s="3" t="str">
        <f t="array" ref="D1547">IF(C1547="","",IFERROR(AVERAGE(_xlfn._xlws.FILTER($B$2:$B$6000,(IFERROR(VALUE(MID($A$2:$A$6000,4,2)),0)=MONTH(C1547))*(IFERROR(VALUE(RIGHT($A$2:$A$6000,4)),0)=YEAR(C1547)))),""))</f>
        <v/>
      </c>
      <c r="E1547" s="3">
        <f t="array" ref="E1547">IFERROR(_xlfn.LET(_xlpm.yr,IF(ISNUMBER(C1547),YEAR(C1547),VALUE(RIGHT(A1547,4))),_xlpm.mn,IF(ISNUMBER(C1547),MONTH(C1547),VALUE(MID(A1547,4,2)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8" spans="1:5" x14ac:dyDescent="0.25">
      <c r="A1548" s="65" t="s">
        <v>1558</v>
      </c>
      <c r="B1548" s="8">
        <v>128.46240953520001</v>
      </c>
      <c r="C1548" s="13"/>
      <c r="D1548" s="3" t="str">
        <f t="array" ref="D1548">IF(C1548="","",IFERROR(AVERAGE(_xlfn._xlws.FILTER($B$2:$B$6000,(IFERROR(VALUE(MID($A$2:$A$6000,4,2)),0)=MONTH(C1548))*(IFERROR(VALUE(RIGHT($A$2:$A$6000,4)),0)=YEAR(C1548)))),""))</f>
        <v/>
      </c>
      <c r="E1548" s="3">
        <f t="array" ref="E1548">IFERROR(_xlfn.LET(_xlpm.yr,IF(ISNUMBER(C1548),YEAR(C1548),VALUE(RIGHT(A1548,4))),_xlpm.mn,IF(ISNUMBER(C1548),MONTH(C1548),VALUE(MID(A1548,4,2)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9" spans="1:5" x14ac:dyDescent="0.25">
      <c r="A1549" s="65" t="s">
        <v>1559</v>
      </c>
      <c r="B1549" s="8">
        <v>129.28569803760001</v>
      </c>
      <c r="C1549" s="13"/>
      <c r="D1549" s="3" t="str">
        <f t="array" ref="D1549">IF(C1549="","",IFERROR(AVERAGE(_xlfn._xlws.FILTER($B$2:$B$6000,(IFERROR(VALUE(MID($A$2:$A$6000,4,2)),0)=MONTH(C1549))*(IFERROR(VALUE(RIGHT($A$2:$A$6000,4)),0)=YEAR(C1549)))),""))</f>
        <v/>
      </c>
      <c r="E1549" s="3">
        <f t="array" ref="E1549">IFERROR(_xlfn.LET(_xlpm.yr,IF(ISNUMBER(C1549),YEAR(C1549),VALUE(RIGHT(A1549,4))),_xlpm.mn,IF(ISNUMBER(C1549),MONTH(C1549),VALUE(MID(A1549,4,2)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0" spans="1:5" x14ac:dyDescent="0.25">
      <c r="A1550" s="65" t="s">
        <v>1560</v>
      </c>
      <c r="B1550" s="8">
        <v>130.84406555999999</v>
      </c>
      <c r="C1550" s="13"/>
      <c r="D1550" s="3" t="str">
        <f t="array" ref="D1550">IF(C1550="","",IFERROR(AVERAGE(_xlfn._xlws.FILTER($B$2:$B$6000,(IFERROR(VALUE(MID($A$2:$A$6000,4,2)),0)=MONTH(C1550))*(IFERROR(VALUE(RIGHT($A$2:$A$6000,4)),0)=YEAR(C1550)))),""))</f>
        <v/>
      </c>
      <c r="E1550" s="3">
        <f t="array" ref="E1550">IFERROR(_xlfn.LET(_xlpm.yr,IF(ISNUMBER(C1550),YEAR(C1550),VALUE(RIGHT(A1550,4))),_xlpm.mn,IF(ISNUMBER(C1550),MONTH(C1550),VALUE(MID(A1550,4,2)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1" spans="1:5" x14ac:dyDescent="0.25">
      <c r="A1551" s="65" t="s">
        <v>1561</v>
      </c>
      <c r="B1551" s="8">
        <v>132.04959515280001</v>
      </c>
      <c r="C1551" s="13"/>
      <c r="D1551" s="3" t="str">
        <f t="array" ref="D1551">IF(C1551="","",IFERROR(AVERAGE(_xlfn._xlws.FILTER($B$2:$B$6000,(IFERROR(VALUE(MID($A$2:$A$6000,4,2)),0)=MONTH(C1551))*(IFERROR(VALUE(RIGHT($A$2:$A$6000,4)),0)=YEAR(C1551)))),""))</f>
        <v/>
      </c>
      <c r="E1551" s="3">
        <f t="array" ref="E1551">IFERROR(_xlfn.LET(_xlpm.yr,IF(ISNUMBER(C1551),YEAR(C1551),VALUE(RIGHT(A1551,4))),_xlpm.mn,IF(ISNUMBER(C1551),MONTH(C1551),VALUE(MID(A1551,4,2)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2" spans="1:5" x14ac:dyDescent="0.25">
      <c r="A1552" s="65" t="s">
        <v>1562</v>
      </c>
      <c r="B1552" s="8">
        <v>133.75497847919999</v>
      </c>
      <c r="C1552" s="13"/>
      <c r="D1552" s="3" t="str">
        <f t="array" ref="D1552">IF(C1552="","",IFERROR(AVERAGE(_xlfn._xlws.FILTER($B$2:$B$6000,(IFERROR(VALUE(MID($A$2:$A$6000,4,2)),0)=MONTH(C1552))*(IFERROR(VALUE(RIGHT($A$2:$A$6000,4)),0)=YEAR(C1552)))),""))</f>
        <v/>
      </c>
      <c r="E1552" s="3">
        <f t="array" ref="E1552">IFERROR(_xlfn.LET(_xlpm.yr,IF(ISNUMBER(C1552),YEAR(C1552),VALUE(RIGHT(A1552,4))),_xlpm.mn,IF(ISNUMBER(C1552),MONTH(C1552),VALUE(MID(A1552,4,2)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3" spans="1:5" x14ac:dyDescent="0.25">
      <c r="A1553" s="65" t="s">
        <v>1563</v>
      </c>
      <c r="B1553" s="8">
        <v>134.22542905200001</v>
      </c>
      <c r="C1553" s="13"/>
      <c r="D1553" s="3" t="str">
        <f t="array" ref="D1553">IF(C1553="","",IFERROR(AVERAGE(_xlfn._xlws.FILTER($B$2:$B$6000,(IFERROR(VALUE(MID($A$2:$A$6000,4,2)),0)=MONTH(C1553))*(IFERROR(VALUE(RIGHT($A$2:$A$6000,4)),0)=YEAR(C1553)))),""))</f>
        <v/>
      </c>
      <c r="E1553" s="3">
        <f t="array" ref="E1553">IFERROR(_xlfn.LET(_xlpm.yr,IF(ISNUMBER(C1553),YEAR(C1553),VALUE(RIGHT(A1553,4))),_xlpm.mn,IF(ISNUMBER(C1553),MONTH(C1553),VALUE(MID(A1553,4,2)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4" spans="1:5" x14ac:dyDescent="0.25">
      <c r="A1554" s="65" t="s">
        <v>1564</v>
      </c>
      <c r="B1554" s="8">
        <v>135.57797444880001</v>
      </c>
      <c r="C1554" s="13"/>
      <c r="D1554" s="3" t="str">
        <f t="array" ref="D1554">IF(C1554="","",IFERROR(AVERAGE(_xlfn._xlws.FILTER($B$2:$B$6000,(IFERROR(VALUE(MID($A$2:$A$6000,4,2)),0)=MONTH(C1554))*(IFERROR(VALUE(RIGHT($A$2:$A$6000,4)),0)=YEAR(C1554)))),""))</f>
        <v/>
      </c>
      <c r="E1554" s="3">
        <f t="array" ref="E1554">IFERROR(_xlfn.LET(_xlpm.yr,IF(ISNUMBER(C1554),YEAR(C1554),VALUE(RIGHT(A1554,4))),_xlpm.mn,IF(ISNUMBER(C1554),MONTH(C1554),VALUE(MID(A1554,4,2)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5" spans="1:5" x14ac:dyDescent="0.25">
      <c r="A1555" s="65" t="s">
        <v>1565</v>
      </c>
      <c r="B1555" s="8">
        <v>137.98903363439999</v>
      </c>
      <c r="C1555" s="13"/>
      <c r="D1555" s="3" t="str">
        <f t="array" ref="D1555">IF(C1555="","",IFERROR(AVERAGE(_xlfn._xlws.FILTER($B$2:$B$6000,(IFERROR(VALUE(MID($A$2:$A$6000,4,2)),0)=MONTH(C1555))*(IFERROR(VALUE(RIGHT($A$2:$A$6000,4)),0)=YEAR(C1555)))),""))</f>
        <v/>
      </c>
      <c r="E1555" s="3">
        <f t="array" ref="E1555">IFERROR(_xlfn.LET(_xlpm.yr,IF(ISNUMBER(C1555),YEAR(C1555),VALUE(RIGHT(A1555,4))),_xlpm.mn,IF(ISNUMBER(C1555),MONTH(C1555),VALUE(MID(A1555,4,2)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6" spans="1:5" x14ac:dyDescent="0.25">
      <c r="A1556" s="65" t="s">
        <v>1566</v>
      </c>
      <c r="B1556" s="8">
        <v>138.48888736800001</v>
      </c>
      <c r="C1556" s="13"/>
      <c r="D1556" s="3" t="str">
        <f t="array" ref="D1556">IF(C1556="","",IFERROR(AVERAGE(_xlfn._xlws.FILTER($B$2:$B$6000,(IFERROR(VALUE(MID($A$2:$A$6000,4,2)),0)=MONTH(C1556))*(IFERROR(VALUE(RIGHT($A$2:$A$6000,4)),0)=YEAR(C1556)))),""))</f>
        <v/>
      </c>
      <c r="E1556" s="3">
        <f t="array" ref="E1556">IFERROR(_xlfn.LET(_xlpm.yr,IF(ISNUMBER(C1556),YEAR(C1556),VALUE(RIGHT(A1556,4))),_xlpm.mn,IF(ISNUMBER(C1556),MONTH(C1556),VALUE(MID(A1556,4,2)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7" spans="1:5" x14ac:dyDescent="0.25">
      <c r="A1557" s="65" t="s">
        <v>1567</v>
      </c>
      <c r="B1557" s="8">
        <v>141.66442873439999</v>
      </c>
      <c r="C1557" s="13"/>
      <c r="D1557" s="3" t="str">
        <f t="array" ref="D1557">IF(C1557="","",IFERROR(AVERAGE(_xlfn._xlws.FILTER($B$2:$B$6000,(IFERROR(VALUE(MID($A$2:$A$6000,4,2)),0)=MONTH(C1557))*(IFERROR(VALUE(RIGHT($A$2:$A$6000,4)),0)=YEAR(C1557)))),""))</f>
        <v/>
      </c>
      <c r="E1557" s="3">
        <f t="array" ref="E1557">IFERROR(_xlfn.LET(_xlpm.yr,IF(ISNUMBER(C1557),YEAR(C1557),VALUE(RIGHT(A1557,4))),_xlpm.mn,IF(ISNUMBER(C1557),MONTH(C1557),VALUE(MID(A1557,4,2)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8" spans="1:5" x14ac:dyDescent="0.25">
      <c r="A1558" s="65" t="s">
        <v>1568</v>
      </c>
      <c r="B1558" s="8">
        <v>143.3698120608</v>
      </c>
      <c r="C1558" s="13"/>
      <c r="D1558" s="3" t="str">
        <f t="array" ref="D1558">IF(C1558="","",IFERROR(AVERAGE(_xlfn._xlws.FILTER($B$2:$B$6000,(IFERROR(VALUE(MID($A$2:$A$6000,4,2)),0)=MONTH(C1558))*(IFERROR(VALUE(RIGHT($A$2:$A$6000,4)),0)=YEAR(C1558)))),""))</f>
        <v/>
      </c>
      <c r="E1558" s="3">
        <f t="array" ref="E1558">IFERROR(_xlfn.LET(_xlpm.yr,IF(ISNUMBER(C1558),YEAR(C1558),VALUE(RIGHT(A1558,4))),_xlpm.mn,IF(ISNUMBER(C1558),MONTH(C1558),VALUE(MID(A1558,4,2)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9" spans="1:5" x14ac:dyDescent="0.25">
      <c r="A1559" s="65" t="s">
        <v>1569</v>
      </c>
      <c r="B1559" s="8">
        <v>147.95670514560001</v>
      </c>
      <c r="C1559" s="13"/>
      <c r="D1559" s="3" t="str">
        <f t="array" ref="D1559">IF(C1559="","",IFERROR(AVERAGE(_xlfn._xlws.FILTER($B$2:$B$6000,(IFERROR(VALUE(MID($A$2:$A$6000,4,2)),0)=MONTH(C1559))*(IFERROR(VALUE(RIGHT($A$2:$A$6000,4)),0)=YEAR(C1559)))),""))</f>
        <v/>
      </c>
      <c r="E1559" s="3">
        <f t="array" ref="E1559">IFERROR(_xlfn.LET(_xlpm.yr,IF(ISNUMBER(C1559),YEAR(C1559),VALUE(RIGHT(A1559,4))),_xlpm.mn,IF(ISNUMBER(C1559),MONTH(C1559),VALUE(MID(A1559,4,2)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0" spans="1:5" x14ac:dyDescent="0.25">
      <c r="A1560" s="65" t="s">
        <v>1570</v>
      </c>
      <c r="B1560" s="8">
        <v>148.66238100480001</v>
      </c>
      <c r="C1560" s="13"/>
      <c r="D1560" s="3" t="str">
        <f t="array" ref="D1560">IF(C1560="","",IFERROR(AVERAGE(_xlfn._xlws.FILTER($B$2:$B$6000,(IFERROR(VALUE(MID($A$2:$A$6000,4,2)),0)=MONTH(C1560))*(IFERROR(VALUE(RIGHT($A$2:$A$6000,4)),0)=YEAR(C1560)))),""))</f>
        <v/>
      </c>
      <c r="E1560" s="3">
        <f t="array" ref="E1560">IFERROR(_xlfn.LET(_xlpm.yr,IF(ISNUMBER(C1560),YEAR(C1560),VALUE(RIGHT(A1560,4))),_xlpm.mn,IF(ISNUMBER(C1560),MONTH(C1560),VALUE(MID(A1560,4,2)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1" spans="1:5" x14ac:dyDescent="0.25">
      <c r="A1561" s="65" t="s">
        <v>1571</v>
      </c>
      <c r="B1561" s="8">
        <v>151.57329392400001</v>
      </c>
      <c r="C1561" s="13"/>
      <c r="D1561" s="3" t="str">
        <f t="array" ref="D1561">IF(C1561="","",IFERROR(AVERAGE(_xlfn._xlws.FILTER($B$2:$B$6000,(IFERROR(VALUE(MID($A$2:$A$6000,4,2)),0)=MONTH(C1561))*(IFERROR(VALUE(RIGHT($A$2:$A$6000,4)),0)=YEAR(C1561)))),""))</f>
        <v/>
      </c>
      <c r="E1561" s="3">
        <f t="array" ref="E1561">IFERROR(_xlfn.LET(_xlpm.yr,IF(ISNUMBER(C1561),YEAR(C1561),VALUE(RIGHT(A1561,4))),_xlpm.mn,IF(ISNUMBER(C1561),MONTH(C1561),VALUE(MID(A1561,4,2)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2" spans="1:5" x14ac:dyDescent="0.25">
      <c r="A1562" s="65" t="s">
        <v>1572</v>
      </c>
      <c r="B1562" s="8">
        <v>152.16911624799999</v>
      </c>
      <c r="C1562" s="13"/>
      <c r="D1562" s="3" t="str">
        <f t="array" ref="D1562">IF(C1562="","",IFERROR(AVERAGE(_xlfn._xlws.FILTER($B$2:$B$6000,(IFERROR(VALUE(MID($A$2:$A$6000,4,2)),0)=MONTH(C1562))*(IFERROR(VALUE(RIGHT($A$2:$A$6000,4)),0)=YEAR(C1562)))),""))</f>
        <v/>
      </c>
      <c r="E1562" s="3">
        <f t="array" ref="E1562">IFERROR(_xlfn.LET(_xlpm.yr,IF(ISNUMBER(C1562),YEAR(C1562),VALUE(RIGHT(A1562,4))),_xlpm.mn,IF(ISNUMBER(C1562),MONTH(C1562),VALUE(MID(A1562,4,2)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3" spans="1:5" x14ac:dyDescent="0.25">
      <c r="A1563" s="65" t="s">
        <v>1573</v>
      </c>
      <c r="B1563" s="8">
        <v>155.50705722399999</v>
      </c>
      <c r="C1563" s="13"/>
      <c r="D1563" s="3" t="str">
        <f t="array" ref="D1563">IF(C1563="","",IFERROR(AVERAGE(_xlfn._xlws.FILTER($B$2:$B$6000,(IFERROR(VALUE(MID($A$2:$A$6000,4,2)),0)=MONTH(C1563))*(IFERROR(VALUE(RIGHT($A$2:$A$6000,4)),0)=YEAR(C1563)))),""))</f>
        <v/>
      </c>
      <c r="E1563" s="3">
        <f t="array" ref="E1563">IFERROR(_xlfn.LET(_xlpm.yr,IF(ISNUMBER(C1563),YEAR(C1563),VALUE(RIGHT(A1563,4))),_xlpm.mn,IF(ISNUMBER(C1563),MONTH(C1563),VALUE(MID(A1563,4,2)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4" spans="1:5" x14ac:dyDescent="0.25">
      <c r="A1564" s="65" t="s">
        <v>1574</v>
      </c>
      <c r="B1564" s="8">
        <v>156.97106642400001</v>
      </c>
      <c r="C1564" s="13"/>
      <c r="D1564" s="3" t="str">
        <f t="array" ref="D1564">IF(C1564="","",IFERROR(AVERAGE(_xlfn._xlws.FILTER($B$2:$B$6000,(IFERROR(VALUE(MID($A$2:$A$6000,4,2)),0)=MONTH(C1564))*(IFERROR(VALUE(RIGHT($A$2:$A$6000,4)),0)=YEAR(C1564)))),""))</f>
        <v/>
      </c>
      <c r="E1564" s="3">
        <f t="array" ref="E1564">IFERROR(_xlfn.LET(_xlpm.yr,IF(ISNUMBER(C1564),YEAR(C1564),VALUE(RIGHT(A1564,4))),_xlpm.mn,IF(ISNUMBER(C1564),MONTH(C1564),VALUE(MID(A1564,4,2)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5" spans="1:5" x14ac:dyDescent="0.25">
      <c r="A1565" s="65" t="s">
        <v>1575</v>
      </c>
      <c r="B1565" s="8">
        <v>157.73235120800001</v>
      </c>
      <c r="C1565" s="13"/>
      <c r="D1565" s="3" t="str">
        <f t="array" ref="D1565">IF(C1565="","",IFERROR(AVERAGE(_xlfn._xlws.FILTER($B$2:$B$6000,(IFERROR(VALUE(MID($A$2:$A$6000,4,2)),0)=MONTH(C1565))*(IFERROR(VALUE(RIGHT($A$2:$A$6000,4)),0)=YEAR(C1565)))),""))</f>
        <v/>
      </c>
      <c r="E1565" s="3">
        <f t="array" ref="E1565">IFERROR(_xlfn.LET(_xlpm.yr,IF(ISNUMBER(C1565),YEAR(C1565),VALUE(RIGHT(A1565,4))),_xlpm.mn,IF(ISNUMBER(C1565),MONTH(C1565),VALUE(MID(A1565,4,2)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6" spans="1:5" x14ac:dyDescent="0.25">
      <c r="A1566" s="65" t="s">
        <v>1576</v>
      </c>
      <c r="B1566" s="8">
        <v>158.522916176</v>
      </c>
      <c r="C1566" s="13"/>
      <c r="D1566" s="3" t="str">
        <f t="array" ref="D1566">IF(C1566="","",IFERROR(AVERAGE(_xlfn._xlws.FILTER($B$2:$B$6000,(IFERROR(VALUE(MID($A$2:$A$6000,4,2)),0)=MONTH(C1566))*(IFERROR(VALUE(RIGHT($A$2:$A$6000,4)),0)=YEAR(C1566)))),""))</f>
        <v/>
      </c>
      <c r="E1566" s="3">
        <f t="array" ref="E1566">IFERROR(_xlfn.LET(_xlpm.yr,IF(ISNUMBER(C1566),YEAR(C1566),VALUE(RIGHT(A1566,4))),_xlpm.mn,IF(ISNUMBER(C1566),MONTH(C1566),VALUE(MID(A1566,4,2)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7" spans="1:5" x14ac:dyDescent="0.25">
      <c r="A1567" s="65" t="s">
        <v>1577</v>
      </c>
      <c r="B1567" s="8">
        <v>159.5770028</v>
      </c>
      <c r="C1567" s="13"/>
      <c r="D1567" s="3" t="str">
        <f t="array" ref="D1567">IF(C1567="","",IFERROR(AVERAGE(_xlfn._xlws.FILTER($B$2:$B$6000,(IFERROR(VALUE(MID($A$2:$A$6000,4,2)),0)=MONTH(C1567))*(IFERROR(VALUE(RIGHT($A$2:$A$6000,4)),0)=YEAR(C1567)))),""))</f>
        <v/>
      </c>
      <c r="E1567" s="3">
        <f t="array" ref="E1567">IFERROR(_xlfn.LET(_xlpm.yr,IF(ISNUMBER(C1567),YEAR(C1567),VALUE(RIGHT(A1567,4))),_xlpm.mn,IF(ISNUMBER(C1567),MONTH(C1567),VALUE(MID(A1567,4,2)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8" spans="1:5" x14ac:dyDescent="0.25">
      <c r="A1568" s="65" t="s">
        <v>1578</v>
      </c>
      <c r="B1568" s="8">
        <v>161.50949494400001</v>
      </c>
      <c r="C1568" s="13"/>
      <c r="D1568" s="3" t="str">
        <f t="array" ref="D1568">IF(C1568="","",IFERROR(AVERAGE(_xlfn._xlws.FILTER($B$2:$B$6000,(IFERROR(VALUE(MID($A$2:$A$6000,4,2)),0)=MONTH(C1568))*(IFERROR(VALUE(RIGHT($A$2:$A$6000,4)),0)=YEAR(C1568)))),""))</f>
        <v/>
      </c>
      <c r="E1568" s="3">
        <f t="array" ref="E1568">IFERROR(_xlfn.LET(_xlpm.yr,IF(ISNUMBER(C1568),YEAR(C1568),VALUE(RIGHT(A1568,4))),_xlpm.mn,IF(ISNUMBER(C1568),MONTH(C1568),VALUE(MID(A1568,4,2)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9" spans="1:5" x14ac:dyDescent="0.25">
      <c r="A1569" s="65" t="s">
        <v>1579</v>
      </c>
      <c r="B1569" s="8">
        <v>161.77301660000001</v>
      </c>
      <c r="C1569" s="13"/>
      <c r="D1569" s="3" t="str">
        <f t="array" ref="D1569">IF(C1569="","",IFERROR(AVERAGE(_xlfn._xlws.FILTER($B$2:$B$6000,(IFERROR(VALUE(MID($A$2:$A$6000,4,2)),0)=MONTH(C1569))*(IFERROR(VALUE(RIGHT($A$2:$A$6000,4)),0)=YEAR(C1569)))),""))</f>
        <v/>
      </c>
      <c r="E1569" s="3">
        <f t="array" ref="E1569">IFERROR(_xlfn.LET(_xlpm.yr,IF(ISNUMBER(C1569),YEAR(C1569),VALUE(RIGHT(A1569,4))),_xlpm.mn,IF(ISNUMBER(C1569),MONTH(C1569),VALUE(MID(A1569,4,2)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0" spans="1:5" x14ac:dyDescent="0.25">
      <c r="A1570" s="65" t="s">
        <v>1580</v>
      </c>
      <c r="B1570" s="8">
        <v>162.036538256</v>
      </c>
      <c r="C1570" s="13"/>
      <c r="D1570" s="3" t="str">
        <f t="array" ref="D1570">IF(C1570="","",IFERROR(AVERAGE(_xlfn._xlws.FILTER($B$2:$B$6000,(IFERROR(VALUE(MID($A$2:$A$6000,4,2)),0)=MONTH(C1570))*(IFERROR(VALUE(RIGHT($A$2:$A$6000,4)),0)=YEAR(C1570)))),""))</f>
        <v/>
      </c>
      <c r="E1570" s="3">
        <f t="array" ref="E1570">IFERROR(_xlfn.LET(_xlpm.yr,IF(ISNUMBER(C1570),YEAR(C1570),VALUE(RIGHT(A1570,4))),_xlpm.mn,IF(ISNUMBER(C1570),MONTH(C1570),VALUE(MID(A1570,4,2)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1" spans="1:5" x14ac:dyDescent="0.25">
      <c r="A1571" s="65" t="s">
        <v>1581</v>
      </c>
      <c r="B1571" s="8">
        <v>163.178465432</v>
      </c>
      <c r="C1571" s="13"/>
      <c r="D1571" s="3" t="str">
        <f t="array" ref="D1571">IF(C1571="","",IFERROR(AVERAGE(_xlfn._xlws.FILTER($B$2:$B$6000,(IFERROR(VALUE(MID($A$2:$A$6000,4,2)),0)=MONTH(C1571))*(IFERROR(VALUE(RIGHT($A$2:$A$6000,4)),0)=YEAR(C1571)))),""))</f>
        <v/>
      </c>
      <c r="E1571" s="3">
        <f t="array" ref="E1571">IFERROR(_xlfn.LET(_xlpm.yr,IF(ISNUMBER(C1571),YEAR(C1571),VALUE(RIGHT(A1571,4))),_xlpm.mn,IF(ISNUMBER(C1571),MONTH(C1571),VALUE(MID(A1571,4,2)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2" spans="1:5" x14ac:dyDescent="0.25">
      <c r="A1572" s="65" t="s">
        <v>1582</v>
      </c>
      <c r="B1572" s="8">
        <v>163.96903040000001</v>
      </c>
      <c r="C1572" s="13"/>
      <c r="D1572" s="3" t="str">
        <f t="array" ref="D1572">IF(C1572="","",IFERROR(AVERAGE(_xlfn._xlws.FILTER($B$2:$B$6000,(IFERROR(VALUE(MID($A$2:$A$6000,4,2)),0)=MONTH(C1572))*(IFERROR(VALUE(RIGHT($A$2:$A$6000,4)),0)=YEAR(C1572)))),""))</f>
        <v/>
      </c>
      <c r="E1572" s="3">
        <f t="array" ref="E1572">IFERROR(_xlfn.LET(_xlpm.yr,IF(ISNUMBER(C1572),YEAR(C1572),VALUE(RIGHT(A1572,4))),_xlpm.mn,IF(ISNUMBER(C1572),MONTH(C1572),VALUE(MID(A1572,4,2)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3" spans="1:5" x14ac:dyDescent="0.25">
      <c r="A1573" s="65" t="s">
        <v>1583</v>
      </c>
      <c r="B1573" s="8">
        <v>164.58391426399999</v>
      </c>
      <c r="C1573" s="13"/>
      <c r="D1573" s="3" t="str">
        <f t="array" ref="D1573">IF(C1573="","",IFERROR(AVERAGE(_xlfn._xlws.FILTER($B$2:$B$6000,(IFERROR(VALUE(MID($A$2:$A$6000,4,2)),0)=MONTH(C1573))*(IFERROR(VALUE(RIGHT($A$2:$A$6000,4)),0)=YEAR(C1573)))),""))</f>
        <v/>
      </c>
      <c r="E1573" s="3">
        <f t="array" ref="E1573">IFERROR(_xlfn.LET(_xlpm.yr,IF(ISNUMBER(C1573),YEAR(C1573),VALUE(RIGHT(A1573,4))),_xlpm.mn,IF(ISNUMBER(C1573),MONTH(C1573),VALUE(MID(A1573,4,2)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4" spans="1:5" x14ac:dyDescent="0.25">
      <c r="A1574" s="65" t="s">
        <v>1584</v>
      </c>
      <c r="B1574" s="8">
        <v>164.70103499999999</v>
      </c>
      <c r="C1574" s="13"/>
      <c r="D1574" s="3" t="str">
        <f t="array" ref="D1574">IF(C1574="","",IFERROR(AVERAGE(_xlfn._xlws.FILTER($B$2:$B$6000,(IFERROR(VALUE(MID($A$2:$A$6000,4,2)),0)=MONTH(C1574))*(IFERROR(VALUE(RIGHT($A$2:$A$6000,4)),0)=YEAR(C1574)))),""))</f>
        <v/>
      </c>
      <c r="E1574" s="3">
        <f t="array" ref="E1574">IFERROR(_xlfn.LET(_xlpm.yr,IF(ISNUMBER(C1574),YEAR(C1574),VALUE(RIGHT(A1574,4))),_xlpm.mn,IF(ISNUMBER(C1574),MONTH(C1574),VALUE(MID(A1574,4,2)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5" spans="1:5" x14ac:dyDescent="0.25">
      <c r="A1575" s="65" t="s">
        <v>1585</v>
      </c>
      <c r="B1575" s="8">
        <v>165.52088015199999</v>
      </c>
      <c r="C1575" s="13"/>
      <c r="D1575" s="3" t="str">
        <f t="array" ref="D1575">IF(C1575="","",IFERROR(AVERAGE(_xlfn._xlws.FILTER($B$2:$B$6000,(IFERROR(VALUE(MID($A$2:$A$6000,4,2)),0)=MONTH(C1575))*(IFERROR(VALUE(RIGHT($A$2:$A$6000,4)),0)=YEAR(C1575)))),""))</f>
        <v/>
      </c>
      <c r="E1575" s="3">
        <f t="array" ref="E1575">IFERROR(_xlfn.LET(_xlpm.yr,IF(ISNUMBER(C1575),YEAR(C1575),VALUE(RIGHT(A1575,4))),_xlpm.mn,IF(ISNUMBER(C1575),MONTH(C1575),VALUE(MID(A1575,4,2)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6" spans="1:5" x14ac:dyDescent="0.25">
      <c r="A1576" s="65" t="s">
        <v>1586</v>
      </c>
      <c r="B1576" s="8">
        <v>165.052397208</v>
      </c>
      <c r="C1576" s="13"/>
      <c r="D1576" s="3" t="str">
        <f t="array" ref="D1576">IF(C1576="","",IFERROR(AVERAGE(_xlfn._xlws.FILTER($B$2:$B$6000,(IFERROR(VALUE(MID($A$2:$A$6000,4,2)),0)=MONTH(C1576))*(IFERROR(VALUE(RIGHT($A$2:$A$6000,4)),0)=YEAR(C1576)))),""))</f>
        <v/>
      </c>
      <c r="E1576" s="3">
        <f t="array" ref="E1576">IFERROR(_xlfn.LET(_xlpm.yr,IF(ISNUMBER(C1576),YEAR(C1576),VALUE(RIGHT(A1576,4))),_xlpm.mn,IF(ISNUMBER(C1576),MONTH(C1576),VALUE(MID(A1576,4,2)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7" spans="1:5" x14ac:dyDescent="0.25">
      <c r="A1577" s="65" t="s">
        <v>1587</v>
      </c>
      <c r="B1577" s="8">
        <v>165.550160336</v>
      </c>
      <c r="C1577" s="13"/>
      <c r="D1577" s="3" t="str">
        <f t="array" ref="D1577">IF(C1577="","",IFERROR(AVERAGE(_xlfn._xlws.FILTER($B$2:$B$6000,(IFERROR(VALUE(MID($A$2:$A$6000,4,2)),0)=MONTH(C1577))*(IFERROR(VALUE(RIGHT($A$2:$A$6000,4)),0)=YEAR(C1577)))),""))</f>
        <v/>
      </c>
      <c r="E1577" s="3">
        <f t="array" ref="E1577">IFERROR(_xlfn.LET(_xlpm.yr,IF(ISNUMBER(C1577),YEAR(C1577),VALUE(RIGHT(A1577,4))),_xlpm.mn,IF(ISNUMBER(C1577),MONTH(C1577),VALUE(MID(A1577,4,2)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8" spans="1:5" x14ac:dyDescent="0.25">
      <c r="A1578" s="65" t="s">
        <v>1588</v>
      </c>
      <c r="B1578" s="8">
        <v>165.87224236</v>
      </c>
      <c r="C1578" s="13"/>
      <c r="D1578" s="3" t="str">
        <f t="array" ref="D1578">IF(C1578="","",IFERROR(AVERAGE(_xlfn._xlws.FILTER($B$2:$B$6000,(IFERROR(VALUE(MID($A$2:$A$6000,4,2)),0)=MONTH(C1578))*(IFERROR(VALUE(RIGHT($A$2:$A$6000,4)),0)=YEAR(C1578)))),""))</f>
        <v/>
      </c>
      <c r="E1578" s="3">
        <f t="array" ref="E1578">IFERROR(_xlfn.LET(_xlpm.yr,IF(ISNUMBER(C1578),YEAR(C1578),VALUE(RIGHT(A1578,4))),_xlpm.mn,IF(ISNUMBER(C1578),MONTH(C1578),VALUE(MID(A1578,4,2)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9" spans="1:5" x14ac:dyDescent="0.25">
      <c r="A1579" s="65" t="s">
        <v>1589</v>
      </c>
      <c r="B1579" s="8">
        <v>166.692087512</v>
      </c>
      <c r="C1579" s="13"/>
      <c r="D1579" s="3" t="str">
        <f t="array" ref="D1579">IF(C1579="","",IFERROR(AVERAGE(_xlfn._xlws.FILTER($B$2:$B$6000,(IFERROR(VALUE(MID($A$2:$A$6000,4,2)),0)=MONTH(C1579))*(IFERROR(VALUE(RIGHT($A$2:$A$6000,4)),0)=YEAR(C1579)))),""))</f>
        <v/>
      </c>
      <c r="E1579" s="3">
        <f t="array" ref="E1579">IFERROR(_xlfn.LET(_xlpm.yr,IF(ISNUMBER(C1579),YEAR(C1579),VALUE(RIGHT(A1579,4))),_xlpm.mn,IF(ISNUMBER(C1579),MONTH(C1579),VALUE(MID(A1579,4,2)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0" spans="1:5" x14ac:dyDescent="0.25">
      <c r="A1580" s="65" t="s">
        <v>1590</v>
      </c>
      <c r="B1580" s="8">
        <v>167.10201008799999</v>
      </c>
      <c r="C1580" s="13"/>
      <c r="D1580" s="3" t="str">
        <f t="array" ref="D1580">IF(C1580="","",IFERROR(AVERAGE(_xlfn._xlws.FILTER($B$2:$B$6000,(IFERROR(VALUE(MID($A$2:$A$6000,4,2)),0)=MONTH(C1580))*(IFERROR(VALUE(RIGHT($A$2:$A$6000,4)),0)=YEAR(C1580)))),""))</f>
        <v/>
      </c>
      <c r="E1580" s="3">
        <f t="array" ref="E1580">IFERROR(_xlfn.LET(_xlpm.yr,IF(ISNUMBER(C1580),YEAR(C1580),VALUE(RIGHT(A1580,4))),_xlpm.mn,IF(ISNUMBER(C1580),MONTH(C1580),VALUE(MID(A1580,4,2)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1" spans="1:5" x14ac:dyDescent="0.25">
      <c r="A1581" s="65" t="s">
        <v>1591</v>
      </c>
      <c r="B1581" s="8">
        <v>167.072729904</v>
      </c>
      <c r="C1581" s="13"/>
      <c r="D1581" s="3" t="str">
        <f t="array" ref="D1581">IF(C1581="","",IFERROR(AVERAGE(_xlfn._xlws.FILTER($B$2:$B$6000,(IFERROR(VALUE(MID($A$2:$A$6000,4,2)),0)=MONTH(C1581))*(IFERROR(VALUE(RIGHT($A$2:$A$6000,4)),0)=YEAR(C1581)))),""))</f>
        <v/>
      </c>
      <c r="E1581" s="3">
        <f t="array" ref="E1581">IFERROR(_xlfn.LET(_xlpm.yr,IF(ISNUMBER(C1581),YEAR(C1581),VALUE(RIGHT(A1581,4))),_xlpm.mn,IF(ISNUMBER(C1581),MONTH(C1581),VALUE(MID(A1581,4,2)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2" spans="1:5" x14ac:dyDescent="0.25">
      <c r="A1582" s="65" t="s">
        <v>1592</v>
      </c>
      <c r="B1582" s="8">
        <v>167.42409211200001</v>
      </c>
      <c r="C1582" s="13"/>
      <c r="D1582" s="3" t="str">
        <f t="array" ref="D1582">IF(C1582="","",IFERROR(AVERAGE(_xlfn._xlws.FILTER($B$2:$B$6000,(IFERROR(VALUE(MID($A$2:$A$6000,4,2)),0)=MONTH(C1582))*(IFERROR(VALUE(RIGHT($A$2:$A$6000,4)),0)=YEAR(C1582)))),""))</f>
        <v/>
      </c>
      <c r="E1582" s="3">
        <f t="array" ref="E1582">IFERROR(_xlfn.LET(_xlpm.yr,IF(ISNUMBER(C1582),YEAR(C1582),VALUE(RIGHT(A1582,4))),_xlpm.mn,IF(ISNUMBER(C1582),MONTH(C1582),VALUE(MID(A1582,4,2)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3" spans="1:5" x14ac:dyDescent="0.25">
      <c r="A1583" s="65" t="s">
        <v>1593</v>
      </c>
      <c r="B1583" s="8">
        <v>166.9307040448</v>
      </c>
      <c r="C1583" s="13"/>
      <c r="D1583" s="3" t="str">
        <f t="array" ref="D1583">IF(C1583="","",IFERROR(AVERAGE(_xlfn._xlws.FILTER($B$2:$B$6000,(IFERROR(VALUE(MID($A$2:$A$6000,4,2)),0)=MONTH(C1583))*(IFERROR(VALUE(RIGHT($A$2:$A$6000,4)),0)=YEAR(C1583)))),""))</f>
        <v/>
      </c>
      <c r="E1583" s="3">
        <f t="array" ref="E1583">IFERROR(_xlfn.LET(_xlpm.yr,IF(ISNUMBER(C1583),YEAR(C1583),VALUE(RIGHT(A1583,4))),_xlpm.mn,IF(ISNUMBER(C1583),MONTH(C1583),VALUE(MID(A1583,4,2)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4" spans="1:5" x14ac:dyDescent="0.25">
      <c r="A1584" s="65" t="s">
        <v>1594</v>
      </c>
      <c r="B1584" s="8">
        <v>168.18912274639999</v>
      </c>
      <c r="C1584" s="13"/>
      <c r="D1584" s="3" t="str">
        <f t="array" ref="D1584">IF(C1584="","",IFERROR(AVERAGE(_xlfn._xlws.FILTER($B$2:$B$6000,(IFERROR(VALUE(MID($A$2:$A$6000,4,2)),0)=MONTH(C1584))*(IFERROR(VALUE(RIGHT($A$2:$A$6000,4)),0)=YEAR(C1584)))),""))</f>
        <v/>
      </c>
      <c r="E1584" s="3">
        <f t="array" ref="E1584">IFERROR(_xlfn.LET(_xlpm.yr,IF(ISNUMBER(C1584),YEAR(C1584),VALUE(RIGHT(A1584,4))),_xlpm.mn,IF(ISNUMBER(C1584),MONTH(C1584),VALUE(MID(A1584,4,2)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5" spans="1:5" x14ac:dyDescent="0.25">
      <c r="A1585" s="65" t="s">
        <v>1595</v>
      </c>
      <c r="B1585" s="8">
        <v>167.6038117224</v>
      </c>
      <c r="C1585" s="13"/>
      <c r="D1585" s="3" t="str">
        <f t="array" ref="D1585">IF(C1585="","",IFERROR(AVERAGE(_xlfn._xlws.FILTER($B$2:$B$6000,(IFERROR(VALUE(MID($A$2:$A$6000,4,2)),0)=MONTH(C1585))*(IFERROR(VALUE(RIGHT($A$2:$A$6000,4)),0)=YEAR(C1585)))),""))</f>
        <v/>
      </c>
      <c r="E1585" s="3">
        <f t="array" ref="E1585">IFERROR(_xlfn.LET(_xlpm.yr,IF(ISNUMBER(C1585),YEAR(C1585),VALUE(RIGHT(A1585,4))),_xlpm.mn,IF(ISNUMBER(C1585),MONTH(C1585),VALUE(MID(A1585,4,2)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6" spans="1:5" x14ac:dyDescent="0.25">
      <c r="A1586" s="65" t="s">
        <v>1596</v>
      </c>
      <c r="B1586" s="8">
        <v>167.57454617120001</v>
      </c>
      <c r="C1586" s="13"/>
      <c r="D1586" s="3" t="str">
        <f t="array" ref="D1586">IF(C1586="","",IFERROR(AVERAGE(_xlfn._xlws.FILTER($B$2:$B$6000,(IFERROR(VALUE(MID($A$2:$A$6000,4,2)),0)=MONTH(C1586))*(IFERROR(VALUE(RIGHT($A$2:$A$6000,4)),0)=YEAR(C1586)))),""))</f>
        <v/>
      </c>
      <c r="E1586" s="3">
        <f t="array" ref="E1586">IFERROR(_xlfn.LET(_xlpm.yr,IF(ISNUMBER(C1586),YEAR(C1586),VALUE(RIGHT(A1586,4))),_xlpm.mn,IF(ISNUMBER(C1586),MONTH(C1586),VALUE(MID(A1586,4,2)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7" spans="1:5" x14ac:dyDescent="0.25">
      <c r="A1587" s="65" t="s">
        <v>1597</v>
      </c>
      <c r="B1587" s="8">
        <v>168.36471605360001</v>
      </c>
      <c r="C1587" s="13"/>
      <c r="D1587" s="3" t="str">
        <f t="array" ref="D1587">IF(C1587="","",IFERROR(AVERAGE(_xlfn._xlws.FILTER($B$2:$B$6000,(IFERROR(VALUE(MID($A$2:$A$6000,4,2)),0)=MONTH(C1587))*(IFERROR(VALUE(RIGHT($A$2:$A$6000,4)),0)=YEAR(C1587)))),""))</f>
        <v/>
      </c>
      <c r="E1587" s="3">
        <f t="array" ref="E1587">IFERROR(_xlfn.LET(_xlpm.yr,IF(ISNUMBER(C1587),YEAR(C1587),VALUE(RIGHT(A1587,4))),_xlpm.mn,IF(ISNUMBER(C1587),MONTH(C1587),VALUE(MID(A1587,4,2)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8" spans="1:5" x14ac:dyDescent="0.25">
      <c r="A1588" s="65" t="s">
        <v>1598</v>
      </c>
      <c r="B1588" s="8">
        <v>168.2769194</v>
      </c>
      <c r="C1588" s="13"/>
      <c r="D1588" s="3" t="str">
        <f t="array" ref="D1588">IF(C1588="","",IFERROR(AVERAGE(_xlfn._xlws.FILTER($B$2:$B$6000,(IFERROR(VALUE(MID($A$2:$A$6000,4,2)),0)=MONTH(C1588))*(IFERROR(VALUE(RIGHT($A$2:$A$6000,4)),0)=YEAR(C1588)))),""))</f>
        <v/>
      </c>
      <c r="E1588" s="3">
        <f t="array" ref="E1588">IFERROR(_xlfn.LET(_xlpm.yr,IF(ISNUMBER(C1588),YEAR(C1588),VALUE(RIGHT(A1588,4))),_xlpm.mn,IF(ISNUMBER(C1588),MONTH(C1588),VALUE(MID(A1588,4,2)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9" spans="1:5" x14ac:dyDescent="0.25">
      <c r="A1589" s="65" t="s">
        <v>1599</v>
      </c>
      <c r="B1589" s="8">
        <v>166.95996959600001</v>
      </c>
      <c r="C1589" s="13"/>
      <c r="D1589" s="3" t="str">
        <f t="array" ref="D1589">IF(C1589="","",IFERROR(AVERAGE(_xlfn._xlws.FILTER($B$2:$B$6000,(IFERROR(VALUE(MID($A$2:$A$6000,4,2)),0)=MONTH(C1589))*(IFERROR(VALUE(RIGHT($A$2:$A$6000,4)),0)=YEAR(C1589)))),""))</f>
        <v/>
      </c>
      <c r="E1589" s="3">
        <f t="array" ref="E1589">IFERROR(_xlfn.LET(_xlpm.yr,IF(ISNUMBER(C1589),YEAR(C1589),VALUE(RIGHT(A1589,4))),_xlpm.mn,IF(ISNUMBER(C1589),MONTH(C1589),VALUE(MID(A1589,4,2)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0" spans="1:5" x14ac:dyDescent="0.25">
      <c r="A1590" s="65" t="s">
        <v>1600</v>
      </c>
      <c r="B1590" s="8">
        <v>167.83793613200001</v>
      </c>
      <c r="C1590" s="13"/>
      <c r="D1590" s="3" t="str">
        <f t="array" ref="D1590">IF(C1590="","",IFERROR(AVERAGE(_xlfn._xlws.FILTER($B$2:$B$6000,(IFERROR(VALUE(MID($A$2:$A$6000,4,2)),0)=MONTH(C1590))*(IFERROR(VALUE(RIGHT($A$2:$A$6000,4)),0)=YEAR(C1590)))),""))</f>
        <v/>
      </c>
      <c r="E1590" s="3">
        <f t="array" ref="E1590">IFERROR(_xlfn.LET(_xlpm.yr,IF(ISNUMBER(C1590),YEAR(C1590),VALUE(RIGHT(A1590,4))),_xlpm.mn,IF(ISNUMBER(C1590),MONTH(C1590),VALUE(MID(A1590,4,2)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1" spans="1:5" x14ac:dyDescent="0.25">
      <c r="A1591" s="65" t="s">
        <v>1601</v>
      </c>
      <c r="B1591" s="8">
        <v>166.28686191840001</v>
      </c>
      <c r="C1591" s="13"/>
      <c r="D1591" s="3" t="str">
        <f t="array" ref="D1591">IF(C1591="","",IFERROR(AVERAGE(_xlfn._xlws.FILTER($B$2:$B$6000,(IFERROR(VALUE(MID($A$2:$A$6000,4,2)),0)=MONTH(C1591))*(IFERROR(VALUE(RIGHT($A$2:$A$6000,4)),0)=YEAR(C1591)))),""))</f>
        <v/>
      </c>
      <c r="E1591" s="3">
        <f t="array" ref="E1591">IFERROR(_xlfn.LET(_xlpm.yr,IF(ISNUMBER(C1591),YEAR(C1591),VALUE(RIGHT(A1591,4))),_xlpm.mn,IF(ISNUMBER(C1591),MONTH(C1591),VALUE(MID(A1591,4,2)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2" spans="1:5" x14ac:dyDescent="0.25">
      <c r="A1592" s="65" t="s">
        <v>1602</v>
      </c>
      <c r="B1592" s="8">
        <v>166.98923514719999</v>
      </c>
      <c r="C1592" s="13"/>
      <c r="D1592" s="3" t="str">
        <f t="array" ref="D1592">IF(C1592="","",IFERROR(AVERAGE(_xlfn._xlws.FILTER($B$2:$B$6000,(IFERROR(VALUE(MID($A$2:$A$6000,4,2)),0)=MONTH(C1592))*(IFERROR(VALUE(RIGHT($A$2:$A$6000,4)),0)=YEAR(C1592)))),""))</f>
        <v/>
      </c>
      <c r="E1592" s="3">
        <f t="array" ref="E1592">IFERROR(_xlfn.LET(_xlpm.yr,IF(ISNUMBER(C1592),YEAR(C1592),VALUE(RIGHT(A1592,4))),_xlpm.mn,IF(ISNUMBER(C1592),MONTH(C1592),VALUE(MID(A1592,4,2)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3" spans="1:5" x14ac:dyDescent="0.25">
      <c r="A1593" s="65" t="s">
        <v>1603</v>
      </c>
      <c r="B1593" s="8">
        <v>167.16482845440001</v>
      </c>
      <c r="C1593" s="13"/>
      <c r="D1593" s="3" t="str">
        <f t="array" ref="D1593">IF(C1593="","",IFERROR(AVERAGE(_xlfn._xlws.FILTER($B$2:$B$6000,(IFERROR(VALUE(MID($A$2:$A$6000,4,2)),0)=MONTH(C1593))*(IFERROR(VALUE(RIGHT($A$2:$A$6000,4)),0)=YEAR(C1593)))),""))</f>
        <v/>
      </c>
      <c r="E1593" s="3">
        <f t="array" ref="E1593">IFERROR(_xlfn.LET(_xlpm.yr,IF(ISNUMBER(C1593),YEAR(C1593),VALUE(RIGHT(A1593,4))),_xlpm.mn,IF(ISNUMBER(C1593),MONTH(C1593),VALUE(MID(A1593,4,2)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4" spans="1:5" x14ac:dyDescent="0.25">
      <c r="A1594" s="65" t="s">
        <v>1604</v>
      </c>
      <c r="B1594" s="8">
        <v>167.31115621039999</v>
      </c>
      <c r="C1594" s="13"/>
      <c r="D1594" s="3" t="str">
        <f t="array" ref="D1594">IF(C1594="","",IFERROR(AVERAGE(_xlfn._xlws.FILTER($B$2:$B$6000,(IFERROR(VALUE(MID($A$2:$A$6000,4,2)),0)=MONTH(C1594))*(IFERROR(VALUE(RIGHT($A$2:$A$6000,4)),0)=YEAR(C1594)))),""))</f>
        <v/>
      </c>
      <c r="E1594" s="3">
        <f t="array" ref="E1594">IFERROR(_xlfn.LET(_xlpm.yr,IF(ISNUMBER(C1594),YEAR(C1594),VALUE(RIGHT(A1594,4))),_xlpm.mn,IF(ISNUMBER(C1594),MONTH(C1594),VALUE(MID(A1594,4,2)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5" spans="1:5" x14ac:dyDescent="0.25">
      <c r="A1595" s="65" t="s">
        <v>1605</v>
      </c>
      <c r="B1595" s="8">
        <v>167.66234282479999</v>
      </c>
      <c r="C1595" s="13"/>
      <c r="D1595" s="3" t="str">
        <f t="array" ref="D1595">IF(C1595="","",IFERROR(AVERAGE(_xlfn._xlws.FILTER($B$2:$B$6000,(IFERROR(VALUE(MID($A$2:$A$6000,4,2)),0)=MONTH(C1595))*(IFERROR(VALUE(RIGHT($A$2:$A$6000,4)),0)=YEAR(C1595)))),""))</f>
        <v/>
      </c>
      <c r="E1595" s="3">
        <f t="array" ref="E1595">IFERROR(_xlfn.LET(_xlpm.yr,IF(ISNUMBER(C1595),YEAR(C1595),VALUE(RIGHT(A1595,4))),_xlpm.mn,IF(ISNUMBER(C1595),MONTH(C1595),VALUE(MID(A1595,4,2)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6" spans="1:5" x14ac:dyDescent="0.25">
      <c r="A1596" s="65" t="s">
        <v>1606</v>
      </c>
      <c r="B1596" s="8">
        <v>168.30618495120001</v>
      </c>
      <c r="C1596" s="13"/>
      <c r="D1596" s="3" t="str">
        <f t="array" ref="D1596">IF(C1596="","",IFERROR(AVERAGE(_xlfn._xlws.FILTER($B$2:$B$6000,(IFERROR(VALUE(MID($A$2:$A$6000,4,2)),0)=MONTH(C1596))*(IFERROR(VALUE(RIGHT($A$2:$A$6000,4)),0)=YEAR(C1596)))),""))</f>
        <v/>
      </c>
      <c r="E1596" s="3">
        <f t="array" ref="E1596">IFERROR(_xlfn.LET(_xlpm.yr,IF(ISNUMBER(C1596),YEAR(C1596),VALUE(RIGHT(A1596,4))),_xlpm.mn,IF(ISNUMBER(C1596),MONTH(C1596),VALUE(MID(A1596,4,2)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7" spans="1:5" x14ac:dyDescent="0.25">
      <c r="A1597" s="65" t="s">
        <v>1607</v>
      </c>
      <c r="B1597" s="8">
        <v>168.6866371168</v>
      </c>
      <c r="C1597" s="13"/>
      <c r="D1597" s="3" t="str">
        <f t="array" ref="D1597">IF(C1597="","",IFERROR(AVERAGE(_xlfn._xlws.FILTER($B$2:$B$6000,(IFERROR(VALUE(MID($A$2:$A$6000,4,2)),0)=MONTH(C1597))*(IFERROR(VALUE(RIGHT($A$2:$A$6000,4)),0)=YEAR(C1597)))),""))</f>
        <v/>
      </c>
      <c r="E1597" s="3">
        <f t="array" ref="E1597">IFERROR(_xlfn.LET(_xlpm.yr,IF(ISNUMBER(C1597),YEAR(C1597),VALUE(RIGHT(A1597,4))),_xlpm.mn,IF(ISNUMBER(C1597),MONTH(C1597),VALUE(MID(A1597,4,2)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8" spans="1:5" x14ac:dyDescent="0.25">
      <c r="A1598" s="65" t="s">
        <v>1608</v>
      </c>
      <c r="B1598" s="8">
        <v>168.30618495120001</v>
      </c>
      <c r="C1598" s="13"/>
      <c r="D1598" s="3" t="str">
        <f t="array" ref="D1598">IF(C1598="","",IFERROR(AVERAGE(_xlfn._xlws.FILTER($B$2:$B$6000,(IFERROR(VALUE(MID($A$2:$A$6000,4,2)),0)=MONTH(C1598))*(IFERROR(VALUE(RIGHT($A$2:$A$6000,4)),0)=YEAR(C1598)))),""))</f>
        <v/>
      </c>
      <c r="E1598" s="3">
        <f t="array" ref="E1598">IFERROR(_xlfn.LET(_xlpm.yr,IF(ISNUMBER(C1598),YEAR(C1598),VALUE(RIGHT(A1598,4))),_xlpm.mn,IF(ISNUMBER(C1598),MONTH(C1598),VALUE(MID(A1598,4,2)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9" spans="1:5" x14ac:dyDescent="0.25">
      <c r="A1599" s="65" t="s">
        <v>1609</v>
      </c>
      <c r="B1599" s="8">
        <v>167.10629735200001</v>
      </c>
      <c r="C1599" s="13"/>
      <c r="D1599" s="3" t="str">
        <f t="array" ref="D1599">IF(C1599="","",IFERROR(AVERAGE(_xlfn._xlws.FILTER($B$2:$B$6000,(IFERROR(VALUE(MID($A$2:$A$6000,4,2)),0)=MONTH(C1599))*(IFERROR(VALUE(RIGHT($A$2:$A$6000,4)),0)=YEAR(C1599)))),""))</f>
        <v/>
      </c>
      <c r="E1599" s="3">
        <f t="array" ref="E1599">IFERROR(_xlfn.LET(_xlpm.yr,IF(ISNUMBER(C1599),YEAR(C1599),VALUE(RIGHT(A1599,4))),_xlpm.mn,IF(ISNUMBER(C1599),MONTH(C1599),VALUE(MID(A1599,4,2)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0" spans="1:5" x14ac:dyDescent="0.25">
      <c r="A1600" s="65" t="s">
        <v>1610</v>
      </c>
      <c r="B1600" s="8">
        <v>167.4867495176</v>
      </c>
      <c r="C1600" s="13"/>
      <c r="D1600" s="3" t="str">
        <f t="array" ref="D1600">IF(C1600="","",IFERROR(AVERAGE(_xlfn._xlws.FILTER($B$2:$B$6000,(IFERROR(VALUE(MID($A$2:$A$6000,4,2)),0)=MONTH(C1600))*(IFERROR(VALUE(RIGHT($A$2:$A$6000,4)),0)=YEAR(C1600)))),""))</f>
        <v/>
      </c>
      <c r="E1600" s="3">
        <f t="array" ref="E1600">IFERROR(_xlfn.LET(_xlpm.yr,IF(ISNUMBER(C1600),YEAR(C1600),VALUE(RIGHT(A1600,4))),_xlpm.mn,IF(ISNUMBER(C1600),MONTH(C1600),VALUE(MID(A1600,4,2)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1" spans="1:5" x14ac:dyDescent="0.25">
      <c r="A1601" s="65" t="s">
        <v>1611</v>
      </c>
      <c r="B1601" s="8">
        <v>167.25262510799999</v>
      </c>
      <c r="C1601" s="13"/>
      <c r="D1601" s="3" t="str">
        <f t="array" ref="D1601">IF(C1601="","",IFERROR(AVERAGE(_xlfn._xlws.FILTER($B$2:$B$6000,(IFERROR(VALUE(MID($A$2:$A$6000,4,2)),0)=MONTH(C1601))*(IFERROR(VALUE(RIGHT($A$2:$A$6000,4)),0)=YEAR(C1601)))),""))</f>
        <v/>
      </c>
      <c r="E1601" s="3">
        <f t="array" ref="E1601">IFERROR(_xlfn.LET(_xlpm.yr,IF(ISNUMBER(C1601),YEAR(C1601),VALUE(RIGHT(A1601,4))),_xlpm.mn,IF(ISNUMBER(C1601),MONTH(C1601),VALUE(MID(A1601,4,2)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2" spans="1:5" x14ac:dyDescent="0.25">
      <c r="A1602" s="65" t="s">
        <v>1612</v>
      </c>
      <c r="B1602" s="8">
        <v>167.6038117224</v>
      </c>
      <c r="C1602" s="13"/>
      <c r="D1602" s="3" t="str">
        <f t="array" ref="D1602">IF(C1602="","",IFERROR(AVERAGE(_xlfn._xlws.FILTER($B$2:$B$6000,(IFERROR(VALUE(MID($A$2:$A$6000,4,2)),0)=MONTH(C1602))*(IFERROR(VALUE(RIGHT($A$2:$A$6000,4)),0)=YEAR(C1602)))),""))</f>
        <v/>
      </c>
      <c r="E1602" s="3">
        <f t="array" ref="E1602">IFERROR(_xlfn.LET(_xlpm.yr,IF(ISNUMBER(C1602),YEAR(C1602),VALUE(RIGHT(A1602,4))),_xlpm.mn,IF(ISNUMBER(C1602),MONTH(C1602),VALUE(MID(A1602,4,2)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3" spans="1:5" x14ac:dyDescent="0.25">
      <c r="A1603" s="65" t="s">
        <v>1613</v>
      </c>
      <c r="B1603" s="8">
        <v>168.10132609280001</v>
      </c>
      <c r="C1603" s="13"/>
      <c r="D1603" s="3" t="str">
        <f t="array" ref="D1603">IF(C1603="","",IFERROR(AVERAGE(_xlfn._xlws.FILTER($B$2:$B$6000,(IFERROR(VALUE(MID($A$2:$A$6000,4,2)),0)=MONTH(C1603))*(IFERROR(VALUE(RIGHT($A$2:$A$6000,4)),0)=YEAR(C1603)))),""))</f>
        <v/>
      </c>
      <c r="E1603" s="3">
        <f t="array" ref="E1603">IFERROR(_xlfn.LET(_xlpm.yr,IF(ISNUMBER(C1603),YEAR(C1603),VALUE(RIGHT(A1603,4))),_xlpm.mn,IF(ISNUMBER(C1603),MONTH(C1603),VALUE(MID(A1603,4,2)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4" spans="1:5" x14ac:dyDescent="0.25">
      <c r="A1604" s="65" t="s">
        <v>1614</v>
      </c>
      <c r="B1604" s="8">
        <v>167.4656117472</v>
      </c>
      <c r="C1604" s="13"/>
      <c r="D1604" s="3" t="str">
        <f t="array" ref="D1604">IF(C1604="","",IFERROR(AVERAGE(_xlfn._xlws.FILTER($B$2:$B$6000,(IFERROR(VALUE(MID($A$2:$A$6000,4,2)),0)=MONTH(C1604))*(IFERROR(VALUE(RIGHT($A$2:$A$6000,4)),0)=YEAR(C1604)))),""))</f>
        <v/>
      </c>
      <c r="E1604" s="3">
        <f t="array" ref="E1604">IFERROR(_xlfn.LET(_xlpm.yr,IF(ISNUMBER(C1604),YEAR(C1604),VALUE(RIGHT(A1604,4))),_xlpm.mn,IF(ISNUMBER(C1604),MONTH(C1604),VALUE(MID(A1604,4,2)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5" spans="1:5" x14ac:dyDescent="0.25">
      <c r="A1605" s="65" t="s">
        <v>1615</v>
      </c>
      <c r="B1605" s="8">
        <v>168.02110173029999</v>
      </c>
      <c r="C1605" s="13"/>
      <c r="D1605" s="3" t="str">
        <f t="array" ref="D1605">IF(C1605="","",IFERROR(AVERAGE(_xlfn._xlws.FILTER($B$2:$B$6000,(IFERROR(VALUE(MID($A$2:$A$6000,4,2)),0)=MONTH(C1605))*(IFERROR(VALUE(RIGHT($A$2:$A$6000,4)),0)=YEAR(C1605)))),""))</f>
        <v/>
      </c>
      <c r="E1605" s="3">
        <f t="array" ref="E1605">IFERROR(_xlfn.LET(_xlpm.yr,IF(ISNUMBER(C1605),YEAR(C1605),VALUE(RIGHT(A1605,4))),_xlpm.mn,IF(ISNUMBER(C1605),MONTH(C1605),VALUE(MID(A1605,4,2)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6" spans="1:5" x14ac:dyDescent="0.25">
      <c r="A1606" s="65" t="s">
        <v>1616</v>
      </c>
      <c r="B1606" s="8">
        <v>167.52408437700001</v>
      </c>
      <c r="C1606" s="13"/>
      <c r="D1606" s="3" t="str">
        <f t="array" ref="D1606">IF(C1606="","",IFERROR(AVERAGE(_xlfn._xlws.FILTER($B$2:$B$6000,(IFERROR(VALUE(MID($A$2:$A$6000,4,2)),0)=MONTH(C1606))*(IFERROR(VALUE(RIGHT($A$2:$A$6000,4)),0)=YEAR(C1606)))),""))</f>
        <v/>
      </c>
      <c r="E1606" s="3">
        <f t="array" ref="E1606">IFERROR(_xlfn.LET(_xlpm.yr,IF(ISNUMBER(C1606),YEAR(C1606),VALUE(RIGHT(A1606,4))),_xlpm.mn,IF(ISNUMBER(C1606),MONTH(C1606),VALUE(MID(A1606,4,2)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7" spans="1:5" x14ac:dyDescent="0.25">
      <c r="A1607" s="65" t="s">
        <v>1617</v>
      </c>
      <c r="B1607" s="8">
        <v>166.73470387469999</v>
      </c>
      <c r="C1607" s="13"/>
      <c r="D1607" s="3" t="str">
        <f t="array" ref="D1607">IF(C1607="","",IFERROR(AVERAGE(_xlfn._xlws.FILTER($B$2:$B$6000,(IFERROR(VALUE(MID($A$2:$A$6000,4,2)),0)=MONTH(C1607))*(IFERROR(VALUE(RIGHT($A$2:$A$6000,4)),0)=YEAR(C1607)))),""))</f>
        <v/>
      </c>
      <c r="E1607" s="3">
        <f t="array" ref="E1607">IFERROR(_xlfn.LET(_xlpm.yr,IF(ISNUMBER(C1607),YEAR(C1607),VALUE(RIGHT(A1607,4))),_xlpm.mn,IF(ISNUMBER(C1607),MONTH(C1607),VALUE(MID(A1607,4,2)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8" spans="1:5" x14ac:dyDescent="0.25">
      <c r="A1608" s="65" t="s">
        <v>1618</v>
      </c>
      <c r="B1608" s="8">
        <v>166.7931765045</v>
      </c>
      <c r="C1608" s="13"/>
      <c r="D1608" s="3" t="str">
        <f t="array" ref="D1608">IF(C1608="","",IFERROR(AVERAGE(_xlfn._xlws.FILTER($B$2:$B$6000,(IFERROR(VALUE(MID($A$2:$A$6000,4,2)),0)=MONTH(C1608))*(IFERROR(VALUE(RIGHT($A$2:$A$6000,4)),0)=YEAR(C1608)))),""))</f>
        <v/>
      </c>
      <c r="E1608" s="3">
        <f t="array" ref="E1608">IFERROR(_xlfn.LET(_xlpm.yr,IF(ISNUMBER(C1608),YEAR(C1608),VALUE(RIGHT(A1608,4))),_xlpm.mn,IF(ISNUMBER(C1608),MONTH(C1608),VALUE(MID(A1608,4,2)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9" spans="1:5" x14ac:dyDescent="0.25">
      <c r="A1609" s="65" t="s">
        <v>1619</v>
      </c>
      <c r="B1609" s="8">
        <v>165.27288812969999</v>
      </c>
      <c r="C1609" s="13"/>
      <c r="D1609" s="3" t="str">
        <f t="array" ref="D1609">IF(C1609="","",IFERROR(AVERAGE(_xlfn._xlws.FILTER($B$2:$B$6000,(IFERROR(VALUE(MID($A$2:$A$6000,4,2)),0)=MONTH(C1609))*(IFERROR(VALUE(RIGHT($A$2:$A$6000,4)),0)=YEAR(C1609)))),""))</f>
        <v/>
      </c>
      <c r="E1609" s="3">
        <f t="array" ref="E1609">IFERROR(_xlfn.LET(_xlpm.yr,IF(ISNUMBER(C1609),YEAR(C1609),VALUE(RIGHT(A1609,4))),_xlpm.mn,IF(ISNUMBER(C1609),MONTH(C1609),VALUE(MID(A1609,4,2)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0" spans="1:5" x14ac:dyDescent="0.25">
      <c r="A1610" s="65" t="s">
        <v>1620</v>
      </c>
      <c r="B1610" s="8">
        <v>165.82837811280001</v>
      </c>
      <c r="C1610" s="13"/>
      <c r="D1610" s="3" t="str">
        <f t="array" ref="D1610">IF(C1610="","",IFERROR(AVERAGE(_xlfn._xlws.FILTER($B$2:$B$6000,(IFERROR(VALUE(MID($A$2:$A$6000,4,2)),0)=MONTH(C1610))*(IFERROR(VALUE(RIGHT($A$2:$A$6000,4)),0)=YEAR(C1610)))),""))</f>
        <v/>
      </c>
      <c r="E1610" s="3">
        <f t="array" ref="E1610">IFERROR(_xlfn.LET(_xlpm.yr,IF(ISNUMBER(C1610),YEAR(C1610),VALUE(RIGHT(A1610,4))),_xlpm.mn,IF(ISNUMBER(C1610),MONTH(C1610),VALUE(MID(A1610,4,2)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1" spans="1:5" x14ac:dyDescent="0.25">
      <c r="A1611" s="65" t="s">
        <v>1621</v>
      </c>
      <c r="B1611" s="8">
        <v>165.82837811280001</v>
      </c>
      <c r="C1611" s="13"/>
      <c r="D1611" s="3" t="str">
        <f t="array" ref="D1611">IF(C1611="","",IFERROR(AVERAGE(_xlfn._xlws.FILTER($B$2:$B$6000,(IFERROR(VALUE(MID($A$2:$A$6000,4,2)),0)=MONTH(C1611))*(IFERROR(VALUE(RIGHT($A$2:$A$6000,4)),0)=YEAR(C1611)))),""))</f>
        <v/>
      </c>
      <c r="E1611" s="3">
        <f t="array" ref="E1611">IFERROR(_xlfn.LET(_xlpm.yr,IF(ISNUMBER(C1611),YEAR(C1611),VALUE(RIGHT(A1611,4))),_xlpm.mn,IF(ISNUMBER(C1611),MONTH(C1611),VALUE(MID(A1611,4,2)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2" spans="1:5" x14ac:dyDescent="0.25">
      <c r="A1612" s="65" t="s">
        <v>1622</v>
      </c>
      <c r="B1612" s="8">
        <v>165.88685074259999</v>
      </c>
      <c r="C1612" s="13"/>
      <c r="D1612" s="3" t="str">
        <f t="array" ref="D1612">IF(C1612="","",IFERROR(AVERAGE(_xlfn._xlws.FILTER($B$2:$B$6000,(IFERROR(VALUE(MID($A$2:$A$6000,4,2)),0)=MONTH(C1612))*(IFERROR(VALUE(RIGHT($A$2:$A$6000,4)),0)=YEAR(C1612)))),""))</f>
        <v/>
      </c>
      <c r="E1612" s="3">
        <f t="array" ref="E1612">IFERROR(_xlfn.LET(_xlpm.yr,IF(ISNUMBER(C1612),YEAR(C1612),VALUE(RIGHT(A1612,4))),_xlpm.mn,IF(ISNUMBER(C1612),MONTH(C1612),VALUE(MID(A1612,4,2)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3" spans="1:5" x14ac:dyDescent="0.25">
      <c r="A1613" s="65" t="s">
        <v>1623</v>
      </c>
      <c r="B1613" s="8">
        <v>163.8110723847</v>
      </c>
      <c r="C1613" s="13"/>
      <c r="D1613" s="3" t="str">
        <f t="array" ref="D1613">IF(C1613="","",IFERROR(AVERAGE(_xlfn._xlws.FILTER($B$2:$B$6000,(IFERROR(VALUE(MID($A$2:$A$6000,4,2)),0)=MONTH(C1613))*(IFERROR(VALUE(RIGHT($A$2:$A$6000,4)),0)=YEAR(C1613)))),""))</f>
        <v/>
      </c>
      <c r="E1613" s="3">
        <f t="array" ref="E1613">IFERROR(_xlfn.LET(_xlpm.yr,IF(ISNUMBER(C1613),YEAR(C1613),VALUE(RIGHT(A1613,4))),_xlpm.mn,IF(ISNUMBER(C1613),MONTH(C1613),VALUE(MID(A1613,4,2)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4" spans="1:5" x14ac:dyDescent="0.25">
      <c r="A1614" s="65" t="s">
        <v>1624</v>
      </c>
      <c r="B1614" s="8">
        <v>163.3725276612</v>
      </c>
      <c r="C1614" s="13"/>
      <c r="D1614" s="3" t="str">
        <f t="array" ref="D1614">IF(C1614="","",IFERROR(AVERAGE(_xlfn._xlws.FILTER($B$2:$B$6000,(IFERROR(VALUE(MID($A$2:$A$6000,4,2)),0)=MONTH(C1614))*(IFERROR(VALUE(RIGHT($A$2:$A$6000,4)),0)=YEAR(C1614)))),""))</f>
        <v/>
      </c>
      <c r="E1614" s="3">
        <f t="array" ref="E1614">IFERROR(_xlfn.LET(_xlpm.yr,IF(ISNUMBER(C1614),YEAR(C1614),VALUE(RIGHT(A1614,4))),_xlpm.mn,IF(ISNUMBER(C1614),MONTH(C1614),VALUE(MID(A1614,4,2)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5" spans="1:5" x14ac:dyDescent="0.25">
      <c r="A1615" s="65" t="s">
        <v>1625</v>
      </c>
      <c r="B1615" s="8">
        <v>163.08016451220001</v>
      </c>
      <c r="C1615" s="13"/>
      <c r="D1615" s="3" t="str">
        <f t="array" ref="D1615">IF(C1615="","",IFERROR(AVERAGE(_xlfn._xlws.FILTER($B$2:$B$6000,(IFERROR(VALUE(MID($A$2:$A$6000,4,2)),0)=MONTH(C1615))*(IFERROR(VALUE(RIGHT($A$2:$A$6000,4)),0)=YEAR(C1615)))),""))</f>
        <v/>
      </c>
      <c r="E1615" s="3">
        <f t="array" ref="E1615">IFERROR(_xlfn.LET(_xlpm.yr,IF(ISNUMBER(C1615),YEAR(C1615),VALUE(RIGHT(A1615,4))),_xlpm.mn,IF(ISNUMBER(C1615),MONTH(C1615),VALUE(MID(A1615,4,2)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6" spans="1:5" x14ac:dyDescent="0.25">
      <c r="A1616" s="65" t="s">
        <v>1626</v>
      </c>
      <c r="B1616" s="8">
        <v>162.5246745291</v>
      </c>
      <c r="C1616" s="13"/>
      <c r="D1616" s="3" t="str">
        <f t="array" ref="D1616">IF(C1616="","",IFERROR(AVERAGE(_xlfn._xlws.FILTER($B$2:$B$6000,(IFERROR(VALUE(MID($A$2:$A$6000,4,2)),0)=MONTH(C1616))*(IFERROR(VALUE(RIGHT($A$2:$A$6000,4)),0)=YEAR(C1616)))),""))</f>
        <v/>
      </c>
      <c r="E1616" s="3">
        <f t="array" ref="E1616">IFERROR(_xlfn.LET(_xlpm.yr,IF(ISNUMBER(C1616),YEAR(C1616),VALUE(RIGHT(A1616,4))),_xlpm.mn,IF(ISNUMBER(C1616),MONTH(C1616),VALUE(MID(A1616,4,2)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7" spans="1:5" x14ac:dyDescent="0.25">
      <c r="A1617" s="65" t="s">
        <v>1627</v>
      </c>
      <c r="B1617" s="8">
        <v>161.9107119162</v>
      </c>
      <c r="C1617" s="13"/>
      <c r="D1617" s="3" t="str">
        <f t="array" ref="D1617">IF(C1617="","",IFERROR(AVERAGE(_xlfn._xlws.FILTER($B$2:$B$6000,(IFERROR(VALUE(MID($A$2:$A$6000,4,2)),0)=MONTH(C1617))*(IFERROR(VALUE(RIGHT($A$2:$A$6000,4)),0)=YEAR(C1617)))),""))</f>
        <v/>
      </c>
      <c r="E1617" s="3">
        <f t="array" ref="E1617">IFERROR(_xlfn.LET(_xlpm.yr,IF(ISNUMBER(C1617),YEAR(C1617),VALUE(RIGHT(A1617,4))),_xlpm.mn,IF(ISNUMBER(C1617),MONTH(C1617),VALUE(MID(A1617,4,2)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8" spans="1:5" x14ac:dyDescent="0.25">
      <c r="A1618" s="65" t="s">
        <v>1628</v>
      </c>
      <c r="B1618" s="8">
        <v>162.02765717579999</v>
      </c>
      <c r="C1618" s="13"/>
      <c r="D1618" s="3" t="str">
        <f t="array" ref="D1618">IF(C1618="","",IFERROR(AVERAGE(_xlfn._xlws.FILTER($B$2:$B$6000,(IFERROR(VALUE(MID($A$2:$A$6000,4,2)),0)=MONTH(C1618))*(IFERROR(VALUE(RIGHT($A$2:$A$6000,4)),0)=YEAR(C1618)))),""))</f>
        <v/>
      </c>
      <c r="E1618" s="3">
        <f t="array" ref="E1618">IFERROR(_xlfn.LET(_xlpm.yr,IF(ISNUMBER(C1618),YEAR(C1618),VALUE(RIGHT(A1618,4))),_xlpm.mn,IF(ISNUMBER(C1618),MONTH(C1618),VALUE(MID(A1618,4,2)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9" spans="1:5" x14ac:dyDescent="0.25">
      <c r="A1619" s="65" t="s">
        <v>1629</v>
      </c>
      <c r="B1619" s="8">
        <v>162.5246745291</v>
      </c>
      <c r="C1619" s="13"/>
      <c r="D1619" s="3" t="str">
        <f t="array" ref="D1619">IF(C1619="","",IFERROR(AVERAGE(_xlfn._xlws.FILTER($B$2:$B$6000,(IFERROR(VALUE(MID($A$2:$A$6000,4,2)),0)=MONTH(C1619))*(IFERROR(VALUE(RIGHT($A$2:$A$6000,4)),0)=YEAR(C1619)))),""))</f>
        <v/>
      </c>
      <c r="E1619" s="3">
        <f t="array" ref="E1619">IFERROR(_xlfn.LET(_xlpm.yr,IF(ISNUMBER(C1619),YEAR(C1619),VALUE(RIGHT(A1619,4))),_xlpm.mn,IF(ISNUMBER(C1619),MONTH(C1619),VALUE(MID(A1619,4,2)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0" spans="1:5" x14ac:dyDescent="0.25">
      <c r="A1620" s="65" t="s">
        <v>1630</v>
      </c>
      <c r="B1620" s="8">
        <v>161.38445824799999</v>
      </c>
      <c r="C1620" s="13"/>
      <c r="D1620" s="3" t="str">
        <f t="array" ref="D1620">IF(C1620="","",IFERROR(AVERAGE(_xlfn._xlws.FILTER($B$2:$B$6000,(IFERROR(VALUE(MID($A$2:$A$6000,4,2)),0)=MONTH(C1620))*(IFERROR(VALUE(RIGHT($A$2:$A$6000,4)),0)=YEAR(C1620)))),""))</f>
        <v/>
      </c>
      <c r="E1620" s="3">
        <f t="array" ref="E1620">IFERROR(_xlfn.LET(_xlpm.yr,IF(ISNUMBER(C1620),YEAR(C1620),VALUE(RIGHT(A1620,4))),_xlpm.mn,IF(ISNUMBER(C1620),MONTH(C1620),VALUE(MID(A1620,4,2)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1" spans="1:5" x14ac:dyDescent="0.25">
      <c r="A1621" s="65" t="s">
        <v>1631</v>
      </c>
      <c r="B1621" s="8">
        <v>162.3200203248</v>
      </c>
      <c r="C1621" s="13"/>
      <c r="D1621" s="3" t="str">
        <f t="array" ref="D1621">IF(C1621="","",IFERROR(AVERAGE(_xlfn._xlws.FILTER($B$2:$B$6000,(IFERROR(VALUE(MID($A$2:$A$6000,4,2)),0)=MONTH(C1621))*(IFERROR(VALUE(RIGHT($A$2:$A$6000,4)),0)=YEAR(C1621)))),""))</f>
        <v/>
      </c>
      <c r="E1621" s="3">
        <f t="array" ref="E1621">IFERROR(_xlfn.LET(_xlpm.yr,IF(ISNUMBER(C1621),YEAR(C1621),VALUE(RIGHT(A1621,4))),_xlpm.mn,IF(ISNUMBER(C1621),MONTH(C1621),VALUE(MID(A1621,4,2)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2" spans="1:5" x14ac:dyDescent="0.25">
      <c r="A1622" s="65" t="s">
        <v>1632</v>
      </c>
      <c r="B1622" s="8">
        <v>162.23231138009999</v>
      </c>
      <c r="C1622" s="13"/>
      <c r="D1622" s="3" t="str">
        <f t="array" ref="D1622">IF(C1622="","",IFERROR(AVERAGE(_xlfn._xlws.FILTER($B$2:$B$6000,(IFERROR(VALUE(MID($A$2:$A$6000,4,2)),0)=MONTH(C1622))*(IFERROR(VALUE(RIGHT($A$2:$A$6000,4)),0)=YEAR(C1622)))),""))</f>
        <v/>
      </c>
      <c r="E1622" s="3">
        <f t="array" ref="E1622">IFERROR(_xlfn.LET(_xlpm.yr,IF(ISNUMBER(C1622),YEAR(C1622),VALUE(RIGHT(A1622,4))),_xlpm.mn,IF(ISNUMBER(C1622),MONTH(C1622),VALUE(MID(A1622,4,2)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3" spans="1:5" x14ac:dyDescent="0.25">
      <c r="A1623" s="65" t="s">
        <v>1633</v>
      </c>
      <c r="B1623" s="8">
        <v>162.17383875030001</v>
      </c>
      <c r="C1623" s="13"/>
      <c r="D1623" s="3" t="str">
        <f t="array" ref="D1623">IF(C1623="","",IFERROR(AVERAGE(_xlfn._xlws.FILTER($B$2:$B$6000,(IFERROR(VALUE(MID($A$2:$A$6000,4,2)),0)=MONTH(C1623))*(IFERROR(VALUE(RIGHT($A$2:$A$6000,4)),0)=YEAR(C1623)))),""))</f>
        <v/>
      </c>
      <c r="E1623" s="3">
        <f t="array" ref="E1623">IFERROR(_xlfn.LET(_xlpm.yr,IF(ISNUMBER(C1623),YEAR(C1623),VALUE(RIGHT(A1623,4))),_xlpm.mn,IF(ISNUMBER(C1623),MONTH(C1623),VALUE(MID(A1623,4,2)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4" spans="1:5" x14ac:dyDescent="0.25">
      <c r="A1624" s="65" t="s">
        <v>1634</v>
      </c>
      <c r="B1624" s="8">
        <v>163.3000907025</v>
      </c>
      <c r="C1624" s="13"/>
      <c r="D1624" s="3" t="str">
        <f t="array" ref="D1624">IF(C1624="","",IFERROR(AVERAGE(_xlfn._xlws.FILTER($B$2:$B$6000,(IFERROR(VALUE(MID($A$2:$A$6000,4,2)),0)=MONTH(C1624))*(IFERROR(VALUE(RIGHT($A$2:$A$6000,4)),0)=YEAR(C1624)))),""))</f>
        <v/>
      </c>
      <c r="E1624" s="3">
        <f t="array" ref="E1624">IFERROR(_xlfn.LET(_xlpm.yr,IF(ISNUMBER(C1624),YEAR(C1624),VALUE(RIGHT(A1624,4))),_xlpm.mn,IF(ISNUMBER(C1624),MONTH(C1624),VALUE(MID(A1624,4,2)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5" spans="1:5" x14ac:dyDescent="0.25">
      <c r="A1625" s="65" t="s">
        <v>1635</v>
      </c>
      <c r="B1625" s="8">
        <v>162.97765290000001</v>
      </c>
      <c r="C1625" s="13"/>
      <c r="D1625" s="3" t="str">
        <f t="array" ref="D1625">IF(C1625="","",IFERROR(AVERAGE(_xlfn._xlws.FILTER($B$2:$B$6000,(IFERROR(VALUE(MID($A$2:$A$6000,4,2)),0)=MONTH(C1625))*(IFERROR(VALUE(RIGHT($A$2:$A$6000,4)),0)=YEAR(C1625)))),""))</f>
        <v/>
      </c>
      <c r="E1625" s="3">
        <f t="array" ref="E1625">IFERROR(_xlfn.LET(_xlpm.yr,IF(ISNUMBER(C1625),YEAR(C1625),VALUE(RIGHT(A1625,4))),_xlpm.mn,IF(ISNUMBER(C1625),MONTH(C1625),VALUE(MID(A1625,4,2)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6" spans="1:5" x14ac:dyDescent="0.25">
      <c r="A1626" s="65" t="s">
        <v>1636</v>
      </c>
      <c r="B1626" s="8">
        <v>163.38802828499999</v>
      </c>
      <c r="C1626" s="13"/>
      <c r="D1626" s="3" t="str">
        <f t="array" ref="D1626">IF(C1626="","",IFERROR(AVERAGE(_xlfn._xlws.FILTER($B$2:$B$6000,(IFERROR(VALUE(MID($A$2:$A$6000,4,2)),0)=MONTH(C1626))*(IFERROR(VALUE(RIGHT($A$2:$A$6000,4)),0)=YEAR(C1626)))),""))</f>
        <v/>
      </c>
      <c r="E1626" s="3">
        <f t="array" ref="E1626">IFERROR(_xlfn.LET(_xlpm.yr,IF(ISNUMBER(C1626),YEAR(C1626),VALUE(RIGHT(A1626,4))),_xlpm.mn,IF(ISNUMBER(C1626),MONTH(C1626),VALUE(MID(A1626,4,2)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7" spans="1:5" x14ac:dyDescent="0.25">
      <c r="A1627" s="65" t="s">
        <v>1637</v>
      </c>
      <c r="B1627" s="8">
        <v>164.17946652750001</v>
      </c>
      <c r="C1627" s="13"/>
      <c r="D1627" s="3" t="str">
        <f t="array" ref="D1627">IF(C1627="","",IFERROR(AVERAGE(_xlfn._xlws.FILTER($B$2:$B$6000,(IFERROR(VALUE(MID($A$2:$A$6000,4,2)),0)=MONTH(C1627))*(IFERROR(VALUE(RIGHT($A$2:$A$6000,4)),0)=YEAR(C1627)))),""))</f>
        <v/>
      </c>
      <c r="E1627" s="3">
        <f t="array" ref="E1627">IFERROR(_xlfn.LET(_xlpm.yr,IF(ISNUMBER(C1627),YEAR(C1627),VALUE(RIGHT(A1627,4))),_xlpm.mn,IF(ISNUMBER(C1627),MONTH(C1627),VALUE(MID(A1627,4,2)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8" spans="1:5" x14ac:dyDescent="0.25">
      <c r="A1628" s="65" t="s">
        <v>1638</v>
      </c>
      <c r="B1628" s="8">
        <v>164.85365465999999</v>
      </c>
      <c r="C1628" s="13"/>
      <c r="D1628" s="3" t="str">
        <f t="array" ref="D1628">IF(C1628="","",IFERROR(AVERAGE(_xlfn._xlws.FILTER($B$2:$B$6000,(IFERROR(VALUE(MID($A$2:$A$6000,4,2)),0)=MONTH(C1628))*(IFERROR(VALUE(RIGHT($A$2:$A$6000,4)),0)=YEAR(C1628)))),""))</f>
        <v/>
      </c>
      <c r="E1628" s="3">
        <f t="array" ref="E1628">IFERROR(_xlfn.LET(_xlpm.yr,IF(ISNUMBER(C1628),YEAR(C1628),VALUE(RIGHT(A1628,4))),_xlpm.mn,IF(ISNUMBER(C1628),MONTH(C1628),VALUE(MID(A1628,4,2)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9" spans="1:5" x14ac:dyDescent="0.25">
      <c r="A1629" s="65" t="s">
        <v>1639</v>
      </c>
      <c r="B1629" s="8">
        <v>165.38128015500001</v>
      </c>
      <c r="C1629" s="13"/>
      <c r="D1629" s="3" t="str">
        <f t="array" ref="D1629">IF(C1629="","",IFERROR(AVERAGE(_xlfn._xlws.FILTER($B$2:$B$6000,(IFERROR(VALUE(MID($A$2:$A$6000,4,2)),0)=MONTH(C1629))*(IFERROR(VALUE(RIGHT($A$2:$A$6000,4)),0)=YEAR(C1629)))),""))</f>
        <v/>
      </c>
      <c r="E1629" s="3">
        <f t="array" ref="E1629">IFERROR(_xlfn.LET(_xlpm.yr,IF(ISNUMBER(C1629),YEAR(C1629),VALUE(RIGHT(A1629,4))),_xlpm.mn,IF(ISNUMBER(C1629),MONTH(C1629),VALUE(MID(A1629,4,2)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0" spans="1:5" x14ac:dyDescent="0.25">
      <c r="A1630" s="65" t="s">
        <v>1640</v>
      </c>
      <c r="B1630" s="8">
        <v>166.08478081499999</v>
      </c>
      <c r="C1630" s="13"/>
      <c r="D1630" s="3" t="str">
        <f t="array" ref="D1630">IF(C1630="","",IFERROR(AVERAGE(_xlfn._xlws.FILTER($B$2:$B$6000,(IFERROR(VALUE(MID($A$2:$A$6000,4,2)),0)=MONTH(C1630))*(IFERROR(VALUE(RIGHT($A$2:$A$6000,4)),0)=YEAR(C1630)))),""))</f>
        <v/>
      </c>
      <c r="E1630" s="3">
        <f t="array" ref="E1630">IFERROR(_xlfn.LET(_xlpm.yr,IF(ISNUMBER(C1630),YEAR(C1630),VALUE(RIGHT(A1630,4))),_xlpm.mn,IF(ISNUMBER(C1630),MONTH(C1630),VALUE(MID(A1630,4,2)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1" spans="1:5" x14ac:dyDescent="0.25">
      <c r="A1631" s="65" t="s">
        <v>1641</v>
      </c>
      <c r="B1631" s="8">
        <v>166.9934691675</v>
      </c>
      <c r="C1631" s="13"/>
      <c r="D1631" s="3" t="str">
        <f t="array" ref="D1631">IF(C1631="","",IFERROR(AVERAGE(_xlfn._xlws.FILTER($B$2:$B$6000,(IFERROR(VALUE(MID($A$2:$A$6000,4,2)),0)=MONTH(C1631))*(IFERROR(VALUE(RIGHT($A$2:$A$6000,4)),0)=YEAR(C1631)))),""))</f>
        <v/>
      </c>
      <c r="E1631" s="3">
        <f t="array" ref="E1631">IFERROR(_xlfn.LET(_xlpm.yr,IF(ISNUMBER(C1631),YEAR(C1631),VALUE(RIGHT(A1631,4))),_xlpm.mn,IF(ISNUMBER(C1631),MONTH(C1631),VALUE(MID(A1631,4,2)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2" spans="1:5" x14ac:dyDescent="0.25">
      <c r="A1632" s="65" t="s">
        <v>1642</v>
      </c>
      <c r="B1632" s="8">
        <v>168.10734521250001</v>
      </c>
      <c r="C1632" s="13"/>
      <c r="D1632" s="3" t="str">
        <f t="array" ref="D1632">IF(C1632="","",IFERROR(AVERAGE(_xlfn._xlws.FILTER($B$2:$B$6000,(IFERROR(VALUE(MID($A$2:$A$6000,4,2)),0)=MONTH(C1632))*(IFERROR(VALUE(RIGHT($A$2:$A$6000,4)),0)=YEAR(C1632)))),""))</f>
        <v/>
      </c>
      <c r="E1632" s="3">
        <f t="array" ref="E1632">IFERROR(_xlfn.LET(_xlpm.yr,IF(ISNUMBER(C1632),YEAR(C1632),VALUE(RIGHT(A1632,4))),_xlpm.mn,IF(ISNUMBER(C1632),MONTH(C1632),VALUE(MID(A1632,4,2)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3" spans="1:5" x14ac:dyDescent="0.25">
      <c r="A1633" s="65" t="s">
        <v>1643</v>
      </c>
      <c r="B1633" s="8">
        <v>169.6315966425</v>
      </c>
      <c r="C1633" s="13"/>
      <c r="D1633" s="3" t="str">
        <f t="array" ref="D1633">IF(C1633="","",IFERROR(AVERAGE(_xlfn._xlws.FILTER($B$2:$B$6000,(IFERROR(VALUE(MID($A$2:$A$6000,4,2)),0)=MONTH(C1633))*(IFERROR(VALUE(RIGHT($A$2:$A$6000,4)),0)=YEAR(C1633)))),""))</f>
        <v/>
      </c>
      <c r="E1633" s="3">
        <f t="array" ref="E1633">IFERROR(_xlfn.LET(_xlpm.yr,IF(ISNUMBER(C1633),YEAR(C1633),VALUE(RIGHT(A1633,4))),_xlpm.mn,IF(ISNUMBER(C1633),MONTH(C1633),VALUE(MID(A1633,4,2)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4" spans="1:5" x14ac:dyDescent="0.25">
      <c r="A1634" s="65" t="s">
        <v>1644</v>
      </c>
      <c r="B1634" s="8">
        <v>169.22122125749999</v>
      </c>
      <c r="C1634" s="13"/>
      <c r="D1634" s="3" t="str">
        <f t="array" ref="D1634">IF(C1634="","",IFERROR(AVERAGE(_xlfn._xlws.FILTER($B$2:$B$6000,(IFERROR(VALUE(MID($A$2:$A$6000,4,2)),0)=MONTH(C1634))*(IFERROR(VALUE(RIGHT($A$2:$A$6000,4)),0)=YEAR(C1634)))),""))</f>
        <v/>
      </c>
      <c r="E1634" s="3">
        <f t="array" ref="E1634">IFERROR(_xlfn.LET(_xlpm.yr,IF(ISNUMBER(C1634),YEAR(C1634),VALUE(RIGHT(A1634,4))),_xlpm.mn,IF(ISNUMBER(C1634),MONTH(C1634),VALUE(MID(A1634,4,2)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5" spans="1:5" x14ac:dyDescent="0.25">
      <c r="A1635" s="65" t="s">
        <v>1645</v>
      </c>
      <c r="B1635" s="8">
        <v>170.3937223575</v>
      </c>
      <c r="C1635" s="13"/>
      <c r="D1635" s="3" t="str">
        <f t="array" ref="D1635">IF(C1635="","",IFERROR(AVERAGE(_xlfn._xlws.FILTER($B$2:$B$6000,(IFERROR(VALUE(MID($A$2:$A$6000,4,2)),0)=MONTH(C1635))*(IFERROR(VALUE(RIGHT($A$2:$A$6000,4)),0)=YEAR(C1635)))),""))</f>
        <v/>
      </c>
      <c r="E1635" s="3">
        <f t="array" ref="E1635">IFERROR(_xlfn.LET(_xlpm.yr,IF(ISNUMBER(C1635),YEAR(C1635),VALUE(RIGHT(A1635,4))),_xlpm.mn,IF(ISNUMBER(C1635),MONTH(C1635),VALUE(MID(A1635,4,2)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6" spans="1:5" x14ac:dyDescent="0.25">
      <c r="A1636" s="65" t="s">
        <v>1646</v>
      </c>
      <c r="B1636" s="8">
        <v>173.9698507125</v>
      </c>
      <c r="C1636" s="13"/>
      <c r="D1636" s="3" t="str">
        <f t="array" ref="D1636">IF(C1636="","",IFERROR(AVERAGE(_xlfn._xlws.FILTER($B$2:$B$6000,(IFERROR(VALUE(MID($A$2:$A$6000,4,2)),0)=MONTH(C1636))*(IFERROR(VALUE(RIGHT($A$2:$A$6000,4)),0)=YEAR(C1636)))),""))</f>
        <v/>
      </c>
      <c r="E1636" s="3">
        <f t="array" ref="E1636">IFERROR(_xlfn.LET(_xlpm.yr,IF(ISNUMBER(C1636),YEAR(C1636),VALUE(RIGHT(A1636,4))),_xlpm.mn,IF(ISNUMBER(C1636),MONTH(C1636),VALUE(MID(A1636,4,2)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7" spans="1:5" x14ac:dyDescent="0.25">
      <c r="A1637" s="65" t="s">
        <v>1647</v>
      </c>
      <c r="B1637" s="8">
        <v>174.7026639</v>
      </c>
      <c r="C1637" s="13"/>
      <c r="D1637" s="3" t="str">
        <f t="array" ref="D1637">IF(C1637="","",IFERROR(AVERAGE(_xlfn._xlws.FILTER($B$2:$B$6000,(IFERROR(VALUE(MID($A$2:$A$6000,4,2)),0)=MONTH(C1637))*(IFERROR(VALUE(RIGHT($A$2:$A$6000,4)),0)=YEAR(C1637)))),""))</f>
        <v/>
      </c>
      <c r="E1637" s="3">
        <f t="array" ref="E1637">IFERROR(_xlfn.LET(_xlpm.yr,IF(ISNUMBER(C1637),YEAR(C1637),VALUE(RIGHT(A1637,4))),_xlpm.mn,IF(ISNUMBER(C1637),MONTH(C1637),VALUE(MID(A1637,4,2)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8" spans="1:5" x14ac:dyDescent="0.25">
      <c r="A1638" s="65" t="s">
        <v>1648</v>
      </c>
      <c r="B1638" s="8">
        <v>176.81316588000001</v>
      </c>
      <c r="C1638" s="13"/>
      <c r="D1638" s="3" t="str">
        <f t="array" ref="D1638">IF(C1638="","",IFERROR(AVERAGE(_xlfn._xlws.FILTER($B$2:$B$6000,(IFERROR(VALUE(MID($A$2:$A$6000,4,2)),0)=MONTH(C1638))*(IFERROR(VALUE(RIGHT($A$2:$A$6000,4)),0)=YEAR(C1638)))),""))</f>
        <v/>
      </c>
      <c r="E1638" s="3">
        <f t="array" ref="E1638">IFERROR(_xlfn.LET(_xlpm.yr,IF(ISNUMBER(C1638),YEAR(C1638),VALUE(RIGHT(A1638,4))),_xlpm.mn,IF(ISNUMBER(C1638),MONTH(C1638),VALUE(MID(A1638,4,2)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9" spans="1:5" x14ac:dyDescent="0.25">
      <c r="A1639" s="65" t="s">
        <v>1649</v>
      </c>
      <c r="B1639" s="8">
        <v>179.42198082749999</v>
      </c>
      <c r="C1639" s="13"/>
      <c r="D1639" s="3" t="str">
        <f t="array" ref="D1639">IF(C1639="","",IFERROR(AVERAGE(_xlfn._xlws.FILTER($B$2:$B$6000,(IFERROR(VALUE(MID($A$2:$A$6000,4,2)),0)=MONTH(C1639))*(IFERROR(VALUE(RIGHT($A$2:$A$6000,4)),0)=YEAR(C1639)))),""))</f>
        <v/>
      </c>
      <c r="E1639" s="3">
        <f t="array" ref="E1639">IFERROR(_xlfn.LET(_xlpm.yr,IF(ISNUMBER(C1639),YEAR(C1639),VALUE(RIGHT(A1639,4))),_xlpm.mn,IF(ISNUMBER(C1639),MONTH(C1639),VALUE(MID(A1639,4,2)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0" spans="1:5" x14ac:dyDescent="0.25">
      <c r="A1640" s="65" t="s">
        <v>1650</v>
      </c>
      <c r="B1640" s="8">
        <v>182.265295995</v>
      </c>
      <c r="C1640" s="13"/>
      <c r="D1640" s="3" t="str">
        <f t="array" ref="D1640">IF(C1640="","",IFERROR(AVERAGE(_xlfn._xlws.FILTER($B$2:$B$6000,(IFERROR(VALUE(MID($A$2:$A$6000,4,2)),0)=MONTH(C1640))*(IFERROR(VALUE(RIGHT($A$2:$A$6000,4)),0)=YEAR(C1640)))),""))</f>
        <v/>
      </c>
      <c r="E1640" s="3">
        <f t="array" ref="E1640">IFERROR(_xlfn.LET(_xlpm.yr,IF(ISNUMBER(C1640),YEAR(C1640),VALUE(RIGHT(A1640,4))),_xlpm.mn,IF(ISNUMBER(C1640),MONTH(C1640),VALUE(MID(A1640,4,2)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1" spans="1:5" x14ac:dyDescent="0.25">
      <c r="A1641" s="65" t="s">
        <v>1651</v>
      </c>
      <c r="B1641" s="8">
        <v>185.84142435000001</v>
      </c>
      <c r="C1641" s="13"/>
      <c r="D1641" s="3" t="str">
        <f t="array" ref="D1641">IF(C1641="","",IFERROR(AVERAGE(_xlfn._xlws.FILTER($B$2:$B$6000,(IFERROR(VALUE(MID($A$2:$A$6000,4,2)),0)=MONTH(C1641))*(IFERROR(VALUE(RIGHT($A$2:$A$6000,4)),0)=YEAR(C1641)))),""))</f>
        <v/>
      </c>
      <c r="E1641" s="3">
        <f t="array" ref="E1641">IFERROR(_xlfn.LET(_xlpm.yr,IF(ISNUMBER(C1641),YEAR(C1641),VALUE(RIGHT(A1641,4))),_xlpm.mn,IF(ISNUMBER(C1641),MONTH(C1641),VALUE(MID(A1641,4,2)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2" spans="1:5" x14ac:dyDescent="0.25">
      <c r="A1642" s="65" t="s">
        <v>1652</v>
      </c>
      <c r="B1642" s="8">
        <v>186.13454962500001</v>
      </c>
      <c r="C1642" s="13"/>
      <c r="D1642" s="3" t="str">
        <f t="array" ref="D1642">IF(C1642="","",IFERROR(AVERAGE(_xlfn._xlws.FILTER($B$2:$B$6000,(IFERROR(VALUE(MID($A$2:$A$6000,4,2)),0)=MONTH(C1642))*(IFERROR(VALUE(RIGHT($A$2:$A$6000,4)),0)=YEAR(C1642)))),""))</f>
        <v/>
      </c>
      <c r="E1642" s="3">
        <f t="array" ref="E1642">IFERROR(_xlfn.LET(_xlpm.yr,IF(ISNUMBER(C1642),YEAR(C1642),VALUE(RIGHT(A1642,4))),_xlpm.mn,IF(ISNUMBER(C1642),MONTH(C1642),VALUE(MID(A1642,4,2)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3" spans="1:5" x14ac:dyDescent="0.25">
      <c r="A1643" s="65" t="s">
        <v>1653</v>
      </c>
      <c r="B1643" s="8">
        <v>189.0951149025</v>
      </c>
      <c r="C1643" s="13"/>
      <c r="D1643" s="3" t="str">
        <f t="array" ref="D1643">IF(C1643="","",IFERROR(AVERAGE(_xlfn._xlws.FILTER($B$2:$B$6000,(IFERROR(VALUE(MID($A$2:$A$6000,4,2)),0)=MONTH(C1643))*(IFERROR(VALUE(RIGHT($A$2:$A$6000,4)),0)=YEAR(C1643)))),""))</f>
        <v/>
      </c>
      <c r="E1643" s="3">
        <f t="array" ref="E1643">IFERROR(_xlfn.LET(_xlpm.yr,IF(ISNUMBER(C1643),YEAR(C1643),VALUE(RIGHT(A1643,4))),_xlpm.mn,IF(ISNUMBER(C1643),MONTH(C1643),VALUE(MID(A1643,4,2)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4" spans="1:5" x14ac:dyDescent="0.25">
      <c r="A1644" s="65" t="s">
        <v>1654</v>
      </c>
      <c r="B1644" s="8">
        <v>191.43588460839999</v>
      </c>
      <c r="C1644" s="13"/>
      <c r="D1644" s="3" t="str">
        <f t="array" ref="D1644">IF(C1644="","",IFERROR(AVERAGE(_xlfn._xlws.FILTER($B$2:$B$6000,(IFERROR(VALUE(MID($A$2:$A$6000,4,2)),0)=MONTH(C1644))*(IFERROR(VALUE(RIGHT($A$2:$A$6000,4)),0)=YEAR(C1644)))),""))</f>
        <v/>
      </c>
      <c r="E1644" s="3">
        <f t="array" ref="E1644">IFERROR(_xlfn.LET(_xlpm.yr,IF(ISNUMBER(C1644),YEAR(C1644),VALUE(RIGHT(A1644,4))),_xlpm.mn,IF(ISNUMBER(C1644),MONTH(C1644),VALUE(MID(A1644,4,2)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5" spans="1:5" x14ac:dyDescent="0.25">
      <c r="A1645" s="65" t="s">
        <v>1655</v>
      </c>
      <c r="B1645" s="8">
        <v>194.11575396079999</v>
      </c>
      <c r="C1645" s="13"/>
      <c r="D1645" s="3" t="str">
        <f t="array" ref="D1645">IF(C1645="","",IFERROR(AVERAGE(_xlfn._xlws.FILTER($B$2:$B$6000,(IFERROR(VALUE(MID($A$2:$A$6000,4,2)),0)=MONTH(C1645))*(IFERROR(VALUE(RIGHT($A$2:$A$6000,4)),0)=YEAR(C1645)))),""))</f>
        <v/>
      </c>
      <c r="E1645" s="3">
        <f t="array" ref="E1645">IFERROR(_xlfn.LET(_xlpm.yr,IF(ISNUMBER(C1645),YEAR(C1645),VALUE(RIGHT(A1645,4))),_xlpm.mn,IF(ISNUMBER(C1645),MONTH(C1645),VALUE(MID(A1645,4,2)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6" spans="1:5" x14ac:dyDescent="0.25">
      <c r="A1646" s="65" t="s">
        <v>1656</v>
      </c>
      <c r="B1646" s="8">
        <v>198.51423518050001</v>
      </c>
      <c r="C1646" s="13"/>
      <c r="D1646" s="3" t="str">
        <f t="array" ref="D1646">IF(C1646="","",IFERROR(AVERAGE(_xlfn._xlws.FILTER($B$2:$B$6000,(IFERROR(VALUE(MID($A$2:$A$6000,4,2)),0)=MONTH(C1646))*(IFERROR(VALUE(RIGHT($A$2:$A$6000,4)),0)=YEAR(C1646)))),""))</f>
        <v/>
      </c>
      <c r="E1646" s="3">
        <f t="array" ref="E1646">IFERROR(_xlfn.LET(_xlpm.yr,IF(ISNUMBER(C1646),YEAR(C1646),VALUE(RIGHT(A1646,4))),_xlpm.mn,IF(ISNUMBER(C1646),MONTH(C1646),VALUE(MID(A1646,4,2)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7" spans="1:5" x14ac:dyDescent="0.25">
      <c r="A1647" s="65" t="s">
        <v>1657</v>
      </c>
      <c r="B1647" s="8">
        <v>202.67968428259999</v>
      </c>
      <c r="C1647" s="13"/>
      <c r="D1647" s="3" t="str">
        <f t="array" ref="D1647">IF(C1647="","",IFERROR(AVERAGE(_xlfn._xlws.FILTER($B$2:$B$6000,(IFERROR(VALUE(MID($A$2:$A$6000,4,2)),0)=MONTH(C1647))*(IFERROR(VALUE(RIGHT($A$2:$A$6000,4)),0)=YEAR(C1647)))),""))</f>
        <v/>
      </c>
      <c r="E1647" s="3">
        <f t="array" ref="E1647">IFERROR(_xlfn.LET(_xlpm.yr,IF(ISNUMBER(C1647),YEAR(C1647),VALUE(RIGHT(A1647,4))),_xlpm.mn,IF(ISNUMBER(C1647),MONTH(C1647),VALUE(MID(A1647,4,2)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8" spans="1:5" x14ac:dyDescent="0.25">
      <c r="A1648" s="65" t="s">
        <v>1658</v>
      </c>
      <c r="B1648" s="8">
        <v>206.69948831120001</v>
      </c>
      <c r="C1648" s="13"/>
      <c r="D1648" s="3" t="str">
        <f t="array" ref="D1648">IF(C1648="","",IFERROR(AVERAGE(_xlfn._xlws.FILTER($B$2:$B$6000,(IFERROR(VALUE(MID($A$2:$A$6000,4,2)),0)=MONTH(C1648))*(IFERROR(VALUE(RIGHT($A$2:$A$6000,4)),0)=YEAR(C1648)))),""))</f>
        <v/>
      </c>
      <c r="E1648" s="3">
        <f t="array" ref="E1648">IFERROR(_xlfn.LET(_xlpm.yr,IF(ISNUMBER(C1648),YEAR(C1648),VALUE(RIGHT(A1648,4))),_xlpm.mn,IF(ISNUMBER(C1648),MONTH(C1648),VALUE(MID(A1648,4,2)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9" spans="1:5" x14ac:dyDescent="0.25">
      <c r="A1649" s="65" t="s">
        <v>1659</v>
      </c>
      <c r="B1649" s="8">
        <v>206.9907784582</v>
      </c>
      <c r="C1649" s="13"/>
      <c r="D1649" s="3" t="str">
        <f t="array" ref="D1649">IF(C1649="","",IFERROR(AVERAGE(_xlfn._xlws.FILTER($B$2:$B$6000,(IFERROR(VALUE(MID($A$2:$A$6000,4,2)),0)=MONTH(C1649))*(IFERROR(VALUE(RIGHT($A$2:$A$6000,4)),0)=YEAR(C1649)))),""))</f>
        <v/>
      </c>
      <c r="E1649" s="3">
        <f t="array" ref="E1649">IFERROR(_xlfn.LET(_xlpm.yr,IF(ISNUMBER(C1649),YEAR(C1649),VALUE(RIGHT(A1649,4))),_xlpm.mn,IF(ISNUMBER(C1649),MONTH(C1649),VALUE(MID(A1649,4,2)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0" spans="1:5" x14ac:dyDescent="0.25">
      <c r="A1650" s="65" t="s">
        <v>1660</v>
      </c>
      <c r="B1650" s="8">
        <v>207.77726185509999</v>
      </c>
      <c r="C1650" s="13"/>
      <c r="D1650" s="3" t="str">
        <f t="array" ref="D1650">IF(C1650="","",IFERROR(AVERAGE(_xlfn._xlws.FILTER($B$2:$B$6000,(IFERROR(VALUE(MID($A$2:$A$6000,4,2)),0)=MONTH(C1650))*(IFERROR(VALUE(RIGHT($A$2:$A$6000,4)),0)=YEAR(C1650)))),""))</f>
        <v/>
      </c>
      <c r="E1650" s="3">
        <f t="array" ref="E1650">IFERROR(_xlfn.LET(_xlpm.yr,IF(ISNUMBER(C1650),YEAR(C1650),VALUE(RIGHT(A1650,4))),_xlpm.mn,IF(ISNUMBER(C1650),MONTH(C1650),VALUE(MID(A1650,4,2)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1" spans="1:5" x14ac:dyDescent="0.25">
      <c r="A1651" s="65" t="s">
        <v>1661</v>
      </c>
      <c r="B1651" s="8">
        <v>206.87426239940001</v>
      </c>
      <c r="C1651" s="13"/>
      <c r="D1651" s="3" t="str">
        <f t="array" ref="D1651">IF(C1651="","",IFERROR(AVERAGE(_xlfn._xlws.FILTER($B$2:$B$6000,(IFERROR(VALUE(MID($A$2:$A$6000,4,2)),0)=MONTH(C1651))*(IFERROR(VALUE(RIGHT($A$2:$A$6000,4)),0)=YEAR(C1651)))),""))</f>
        <v/>
      </c>
      <c r="E1651" s="3">
        <f t="array" ref="E1651">IFERROR(_xlfn.LET(_xlpm.yr,IF(ISNUMBER(C1651),YEAR(C1651),VALUE(RIGHT(A1651,4))),_xlpm.mn,IF(ISNUMBER(C1651),MONTH(C1651),VALUE(MID(A1651,4,2)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2" spans="1:5" x14ac:dyDescent="0.25">
      <c r="A1652" s="65" t="s">
        <v>1662</v>
      </c>
      <c r="B1652" s="8">
        <v>206.72861732589999</v>
      </c>
      <c r="C1652" s="13"/>
      <c r="D1652" s="3" t="str">
        <f t="array" ref="D1652">IF(C1652="","",IFERROR(AVERAGE(_xlfn._xlws.FILTER($B$2:$B$6000,(IFERROR(VALUE(MID($A$2:$A$6000,4,2)),0)=MONTH(C1652))*(IFERROR(VALUE(RIGHT($A$2:$A$6000,4)),0)=YEAR(C1652)))),""))</f>
        <v/>
      </c>
      <c r="E1652" s="3">
        <f t="array" ref="E1652">IFERROR(_xlfn.LET(_xlpm.yr,IF(ISNUMBER(C1652),YEAR(C1652),VALUE(RIGHT(A1652,4))),_xlpm.mn,IF(ISNUMBER(C1652),MONTH(C1652),VALUE(MID(A1652,4,2)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3" spans="1:5" x14ac:dyDescent="0.25">
      <c r="A1653" s="65" t="s">
        <v>1663</v>
      </c>
      <c r="B1653" s="8">
        <v>208.4181001785</v>
      </c>
      <c r="C1653" s="13"/>
      <c r="D1653" s="3" t="str">
        <f t="array" ref="D1653">IF(C1653="","",IFERROR(AVERAGE(_xlfn._xlws.FILTER($B$2:$B$6000,(IFERROR(VALUE(MID($A$2:$A$6000,4,2)),0)=MONTH(C1653))*(IFERROR(VALUE(RIGHT($A$2:$A$6000,4)),0)=YEAR(C1653)))),""))</f>
        <v/>
      </c>
      <c r="E1653" s="3">
        <f t="array" ref="E1653">IFERROR(_xlfn.LET(_xlpm.yr,IF(ISNUMBER(C1653),YEAR(C1653),VALUE(RIGHT(A1653,4))),_xlpm.mn,IF(ISNUMBER(C1653),MONTH(C1653),VALUE(MID(A1653,4,2)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4" spans="1:5" x14ac:dyDescent="0.25">
      <c r="A1654" s="65" t="s">
        <v>1664</v>
      </c>
      <c r="B1654" s="8">
        <v>209.49587372240001</v>
      </c>
      <c r="C1654" s="13"/>
      <c r="D1654" s="3" t="str">
        <f t="array" ref="D1654">IF(C1654="","",IFERROR(AVERAGE(_xlfn._xlws.FILTER($B$2:$B$6000,(IFERROR(VALUE(MID($A$2:$A$6000,4,2)),0)=MONTH(C1654))*(IFERROR(VALUE(RIGHT($A$2:$A$6000,4)),0)=YEAR(C1654)))),""))</f>
        <v/>
      </c>
      <c r="E1654" s="3">
        <f t="array" ref="E1654">IFERROR(_xlfn.LET(_xlpm.yr,IF(ISNUMBER(C1654),YEAR(C1654),VALUE(RIGHT(A1654,4))),_xlpm.mn,IF(ISNUMBER(C1654),MONTH(C1654),VALUE(MID(A1654,4,2)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5" spans="1:5" x14ac:dyDescent="0.25">
      <c r="A1655" s="65" t="s">
        <v>1665</v>
      </c>
      <c r="B1655" s="8">
        <v>208.30158411970001</v>
      </c>
      <c r="C1655" s="13"/>
      <c r="D1655" s="3" t="str">
        <f t="array" ref="D1655">IF(C1655="","",IFERROR(AVERAGE(_xlfn._xlws.FILTER($B$2:$B$6000,(IFERROR(VALUE(MID($A$2:$A$6000,4,2)),0)=MONTH(C1655))*(IFERROR(VALUE(RIGHT($A$2:$A$6000,4)),0)=YEAR(C1655)))),""))</f>
        <v/>
      </c>
      <c r="E1655" s="3">
        <f t="array" ref="E1655">IFERROR(_xlfn.LET(_xlpm.yr,IF(ISNUMBER(C1655),YEAR(C1655),VALUE(RIGHT(A1655,4))),_xlpm.mn,IF(ISNUMBER(C1655),MONTH(C1655),VALUE(MID(A1655,4,2)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6" spans="1:5" x14ac:dyDescent="0.25">
      <c r="A1656" s="65" t="s">
        <v>1666</v>
      </c>
      <c r="B1656" s="8">
        <v>208.15593904619999</v>
      </c>
      <c r="C1656" s="13"/>
      <c r="D1656" s="3" t="str">
        <f t="array" ref="D1656">IF(C1656="","",IFERROR(AVERAGE(_xlfn._xlws.FILTER($B$2:$B$6000,(IFERROR(VALUE(MID($A$2:$A$6000,4,2)),0)=MONTH(C1656))*(IFERROR(VALUE(RIGHT($A$2:$A$6000,4)),0)=YEAR(C1656)))),""))</f>
        <v/>
      </c>
      <c r="E1656" s="3">
        <f t="array" ref="E1656">IFERROR(_xlfn.LET(_xlpm.yr,IF(ISNUMBER(C1656),YEAR(C1656),VALUE(RIGHT(A1656,4))),_xlpm.mn,IF(ISNUMBER(C1656),MONTH(C1656),VALUE(MID(A1656,4,2)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7" spans="1:5" x14ac:dyDescent="0.25">
      <c r="A1657" s="65" t="s">
        <v>1667</v>
      </c>
      <c r="B1657" s="8">
        <v>209.72890584000001</v>
      </c>
      <c r="C1657" s="13"/>
      <c r="D1657" s="3" t="str">
        <f t="array" ref="D1657">IF(C1657="","",IFERROR(AVERAGE(_xlfn._xlws.FILTER($B$2:$B$6000,(IFERROR(VALUE(MID($A$2:$A$6000,4,2)),0)=MONTH(C1657))*(IFERROR(VALUE(RIGHT($A$2:$A$6000,4)),0)=YEAR(C1657)))),""))</f>
        <v/>
      </c>
      <c r="E1657" s="3">
        <f t="array" ref="E1657">IFERROR(_xlfn.LET(_xlpm.yr,IF(ISNUMBER(C1657),YEAR(C1657),VALUE(RIGHT(A1657,4))),_xlpm.mn,IF(ISNUMBER(C1657),MONTH(C1657),VALUE(MID(A1657,4,2)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8" spans="1:5" x14ac:dyDescent="0.25">
      <c r="A1658" s="65" t="s">
        <v>1668</v>
      </c>
      <c r="B1658" s="8">
        <v>209.93280894290001</v>
      </c>
      <c r="C1658" s="13"/>
      <c r="D1658" s="3" t="str">
        <f t="array" ref="D1658">IF(C1658="","",IFERROR(AVERAGE(_xlfn._xlws.FILTER($B$2:$B$6000,(IFERROR(VALUE(MID($A$2:$A$6000,4,2)),0)=MONTH(C1658))*(IFERROR(VALUE(RIGHT($A$2:$A$6000,4)),0)=YEAR(C1658)))),""))</f>
        <v/>
      </c>
      <c r="E1658" s="3">
        <f t="array" ref="E1658">IFERROR(_xlfn.LET(_xlpm.yr,IF(ISNUMBER(C1658),YEAR(C1658),VALUE(RIGHT(A1658,4))),_xlpm.mn,IF(ISNUMBER(C1658),MONTH(C1658),VALUE(MID(A1658,4,2)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9" spans="1:5" x14ac:dyDescent="0.25">
      <c r="A1659" s="65" t="s">
        <v>1669</v>
      </c>
      <c r="B1659" s="8">
        <v>210.34061514870001</v>
      </c>
      <c r="C1659" s="13"/>
      <c r="D1659" s="3" t="str">
        <f t="array" ref="D1659">IF(C1659="","",IFERROR(AVERAGE(_xlfn._xlws.FILTER($B$2:$B$6000,(IFERROR(VALUE(MID($A$2:$A$6000,4,2)),0)=MONTH(C1659))*(IFERROR(VALUE(RIGHT($A$2:$A$6000,4)),0)=YEAR(C1659)))),""))</f>
        <v/>
      </c>
      <c r="E1659" s="3">
        <f t="array" ref="E1659">IFERROR(_xlfn.LET(_xlpm.yr,IF(ISNUMBER(C1659),YEAR(C1659),VALUE(RIGHT(A1659,4))),_xlpm.mn,IF(ISNUMBER(C1659),MONTH(C1659),VALUE(MID(A1659,4,2)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0" spans="1:5" x14ac:dyDescent="0.25">
      <c r="A1660" s="65" t="s">
        <v>1670</v>
      </c>
      <c r="B1660" s="8">
        <v>210.2823571193</v>
      </c>
      <c r="C1660" s="13"/>
      <c r="D1660" s="3" t="str">
        <f t="array" ref="D1660">IF(C1660="","",IFERROR(AVERAGE(_xlfn._xlws.FILTER($B$2:$B$6000,(IFERROR(VALUE(MID($A$2:$A$6000,4,2)),0)=MONTH(C1660))*(IFERROR(VALUE(RIGHT($A$2:$A$6000,4)),0)=YEAR(C1660)))),""))</f>
        <v/>
      </c>
      <c r="E1660" s="3">
        <f t="array" ref="E1660">IFERROR(_xlfn.LET(_xlpm.yr,IF(ISNUMBER(C1660),YEAR(C1660),VALUE(RIGHT(A1660,4))),_xlpm.mn,IF(ISNUMBER(C1660),MONTH(C1660),VALUE(MID(A1660,4,2)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1" spans="1:5" x14ac:dyDescent="0.25">
      <c r="A1661" s="65" t="s">
        <v>1671</v>
      </c>
      <c r="B1661" s="8">
        <v>209.69977682530001</v>
      </c>
      <c r="C1661" s="13"/>
      <c r="D1661" s="3" t="str">
        <f t="array" ref="D1661">IF(C1661="","",IFERROR(AVERAGE(_xlfn._xlws.FILTER($B$2:$B$6000,(IFERROR(VALUE(MID($A$2:$A$6000,4,2)),0)=MONTH(C1661))*(IFERROR(VALUE(RIGHT($A$2:$A$6000,4)),0)=YEAR(C1661)))),""))</f>
        <v/>
      </c>
      <c r="E1661" s="3">
        <f t="array" ref="E1661">IFERROR(_xlfn.LET(_xlpm.yr,IF(ISNUMBER(C1661),YEAR(C1661),VALUE(RIGHT(A1661,4))),_xlpm.mn,IF(ISNUMBER(C1661),MONTH(C1661),VALUE(MID(A1661,4,2)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2" spans="1:5" x14ac:dyDescent="0.25">
      <c r="A1662" s="65" t="s">
        <v>1672</v>
      </c>
      <c r="B1662" s="8">
        <v>209.75803485470001</v>
      </c>
      <c r="C1662" s="13"/>
      <c r="D1662" s="3" t="str">
        <f t="array" ref="D1662">IF(C1662="","",IFERROR(AVERAGE(_xlfn._xlws.FILTER($B$2:$B$6000,(IFERROR(VALUE(MID($A$2:$A$6000,4,2)),0)=MONTH(C1662))*(IFERROR(VALUE(RIGHT($A$2:$A$6000,4)),0)=YEAR(C1662)))),""))</f>
        <v/>
      </c>
      <c r="E1662" s="3">
        <f t="array" ref="E1662">IFERROR(_xlfn.LET(_xlpm.yr,IF(ISNUMBER(C1662),YEAR(C1662),VALUE(RIGHT(A1662,4))),_xlpm.mn,IF(ISNUMBER(C1662),MONTH(C1662),VALUE(MID(A1662,4,2)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3" spans="1:5" x14ac:dyDescent="0.25">
      <c r="A1663" s="65" t="s">
        <v>1673</v>
      </c>
      <c r="B1663" s="8">
        <v>210.54451825160001</v>
      </c>
      <c r="C1663" s="13"/>
      <c r="D1663" s="3" t="str">
        <f t="array" ref="D1663">IF(C1663="","",IFERROR(AVERAGE(_xlfn._xlws.FILTER($B$2:$B$6000,(IFERROR(VALUE(MID($A$2:$A$6000,4,2)),0)=MONTH(C1663))*(IFERROR(VALUE(RIGHT($A$2:$A$6000,4)),0)=YEAR(C1663)))),""))</f>
        <v/>
      </c>
      <c r="E1663" s="3">
        <f t="array" ref="E1663">IFERROR(_xlfn.LET(_xlpm.yr,IF(ISNUMBER(C1663),YEAR(C1663),VALUE(RIGHT(A1663,4))),_xlpm.mn,IF(ISNUMBER(C1663),MONTH(C1663),VALUE(MID(A1663,4,2)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4" spans="1:5" x14ac:dyDescent="0.25">
      <c r="A1664" s="65" t="s">
        <v>1674</v>
      </c>
      <c r="B1664" s="8">
        <v>207.68601669259999</v>
      </c>
      <c r="C1664" s="13"/>
      <c r="D1664" s="3" t="str">
        <f t="array" ref="D1664">IF(C1664="","",IFERROR(AVERAGE(_xlfn._xlws.FILTER($B$2:$B$6000,(IFERROR(VALUE(MID($A$2:$A$6000,4,2)),0)=MONTH(C1664))*(IFERROR(VALUE(RIGHT($A$2:$A$6000,4)),0)=YEAR(C1664)))),""))</f>
        <v/>
      </c>
      <c r="E1664" s="3">
        <f t="array" ref="E1664">IFERROR(_xlfn.LET(_xlpm.yr,IF(ISNUMBER(C1664),YEAR(C1664),VALUE(RIGHT(A1664,4))),_xlpm.mn,IF(ISNUMBER(C1664),MONTH(C1664),VALUE(MID(A1664,4,2)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5" spans="1:5" x14ac:dyDescent="0.25">
      <c r="A1665" s="65" t="s">
        <v>1675</v>
      </c>
      <c r="B1665" s="8">
        <v>208.57848502050001</v>
      </c>
      <c r="C1665" s="13"/>
      <c r="D1665" s="3" t="str">
        <f t="array" ref="D1665">IF(C1665="","",IFERROR(AVERAGE(_xlfn._xlws.FILTER($B$2:$B$6000,(IFERROR(VALUE(MID($A$2:$A$6000,4,2)),0)=MONTH(C1665))*(IFERROR(VALUE(RIGHT($A$2:$A$6000,4)),0)=YEAR(C1665)))),""))</f>
        <v/>
      </c>
      <c r="E1665" s="3">
        <f t="array" ref="E1665">IFERROR(_xlfn.LET(_xlpm.yr,IF(ISNUMBER(C1665),YEAR(C1665),VALUE(RIGHT(A1665,4))),_xlpm.mn,IF(ISNUMBER(C1665),MONTH(C1665),VALUE(MID(A1665,4,2)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6" spans="1:5" x14ac:dyDescent="0.25">
      <c r="A1666" s="65" t="s">
        <v>1676</v>
      </c>
      <c r="B1666" s="8">
        <v>207.62843809079999</v>
      </c>
      <c r="C1666" s="13"/>
      <c r="D1666" s="3" t="str">
        <f t="array" ref="D1666">IF(C1666="","",IFERROR(AVERAGE(_xlfn._xlws.FILTER($B$2:$B$6000,(IFERROR(VALUE(MID($A$2:$A$6000,4,2)),0)=MONTH(C1666))*(IFERROR(VALUE(RIGHT($A$2:$A$6000,4)),0)=YEAR(C1666)))),""))</f>
        <v/>
      </c>
      <c r="E1666" s="3">
        <f t="array" ref="E1666">IFERROR(_xlfn.LET(_xlpm.yr,IF(ISNUMBER(C1666),YEAR(C1666),VALUE(RIGHT(A1666,4))),_xlpm.mn,IF(ISNUMBER(C1666),MONTH(C1666),VALUE(MID(A1666,4,2)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7" spans="1:5" x14ac:dyDescent="0.25">
      <c r="A1667" s="65" t="s">
        <v>1677</v>
      </c>
      <c r="B1667" s="8">
        <v>207.7435952944</v>
      </c>
      <c r="C1667" s="13"/>
      <c r="D1667" s="3" t="str">
        <f t="array" ref="D1667">IF(C1667="","",IFERROR(AVERAGE(_xlfn._xlws.FILTER($B$2:$B$6000,(IFERROR(VALUE(MID($A$2:$A$6000,4,2)),0)=MONTH(C1667))*(IFERROR(VALUE(RIGHT($A$2:$A$6000,4)),0)=YEAR(C1667)))),""))</f>
        <v/>
      </c>
      <c r="E1667" s="3">
        <f t="array" ref="E1667">IFERROR(_xlfn.LET(_xlpm.yr,IF(ISNUMBER(C1667),YEAR(C1667),VALUE(RIGHT(A1667,4))),_xlpm.mn,IF(ISNUMBER(C1667),MONTH(C1667),VALUE(MID(A1667,4,2)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8" spans="1:5" x14ac:dyDescent="0.25">
      <c r="A1668" s="65" t="s">
        <v>1678</v>
      </c>
      <c r="B1668" s="8">
        <v>208.66485292319999</v>
      </c>
      <c r="C1668" s="13"/>
      <c r="D1668" s="3" t="str">
        <f t="array" ref="D1668">IF(C1668="","",IFERROR(AVERAGE(_xlfn._xlws.FILTER($B$2:$B$6000,(IFERROR(VALUE(MID($A$2:$A$6000,4,2)),0)=MONTH(C1668))*(IFERROR(VALUE(RIGHT($A$2:$A$6000,4)),0)=YEAR(C1668)))),""))</f>
        <v/>
      </c>
      <c r="E1668" s="3">
        <f t="array" ref="E1668">IFERROR(_xlfn.LET(_xlpm.yr,IF(ISNUMBER(C1668),YEAR(C1668),VALUE(RIGHT(A1668,4))),_xlpm.mn,IF(ISNUMBER(C1668),MONTH(C1668),VALUE(MID(A1668,4,2)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9" spans="1:5" x14ac:dyDescent="0.25">
      <c r="A1669" s="65" t="s">
        <v>1679</v>
      </c>
      <c r="B1669" s="8">
        <v>208.8375887286</v>
      </c>
      <c r="C1669" s="13"/>
      <c r="D1669" s="3" t="str">
        <f t="array" ref="D1669">IF(C1669="","",IFERROR(AVERAGE(_xlfn._xlws.FILTER($B$2:$B$6000,(IFERROR(VALUE(MID($A$2:$A$6000,4,2)),0)=MONTH(C1669))*(IFERROR(VALUE(RIGHT($A$2:$A$6000,4)),0)=YEAR(C1669)))),""))</f>
        <v/>
      </c>
      <c r="E1669" s="3">
        <f t="array" ref="E1669">IFERROR(_xlfn.LET(_xlpm.yr,IF(ISNUMBER(C1669),YEAR(C1669),VALUE(RIGHT(A1669,4))),_xlpm.mn,IF(ISNUMBER(C1669),MONTH(C1669),VALUE(MID(A1669,4,2)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0" spans="1:5" x14ac:dyDescent="0.25">
      <c r="A1670" s="65" t="s">
        <v>1680</v>
      </c>
      <c r="B1670" s="8">
        <v>208.57848502050001</v>
      </c>
      <c r="C1670" s="13"/>
      <c r="D1670" s="3" t="str">
        <f t="array" ref="D1670">IF(C1670="","",IFERROR(AVERAGE(_xlfn._xlws.FILTER($B$2:$B$6000,(IFERROR(VALUE(MID($A$2:$A$6000,4,2)),0)=MONTH(C1670))*(IFERROR(VALUE(RIGHT($A$2:$A$6000,4)),0)=YEAR(C1670)))),""))</f>
        <v/>
      </c>
      <c r="E1670" s="3">
        <f t="array" ref="E1670">IFERROR(_xlfn.LET(_xlpm.yr,IF(ISNUMBER(C1670),YEAR(C1670),VALUE(RIGHT(A1670,4))),_xlpm.mn,IF(ISNUMBER(C1670),MONTH(C1670),VALUE(MID(A1670,4,2)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1" spans="1:5" x14ac:dyDescent="0.25">
      <c r="A1671" s="65" t="s">
        <v>1681</v>
      </c>
      <c r="B1671" s="8">
        <v>208.66485292319999</v>
      </c>
      <c r="C1671" s="13"/>
      <c r="D1671" s="3" t="str">
        <f t="array" ref="D1671">IF(C1671="","",IFERROR(AVERAGE(_xlfn._xlws.FILTER($B$2:$B$6000,(IFERROR(VALUE(MID($A$2:$A$6000,4,2)),0)=MONTH(C1671))*(IFERROR(VALUE(RIGHT($A$2:$A$6000,4)),0)=YEAR(C1671)))),""))</f>
        <v/>
      </c>
      <c r="E1671" s="3">
        <f t="array" ref="E1671">IFERROR(_xlfn.LET(_xlpm.yr,IF(ISNUMBER(C1671),YEAR(C1671),VALUE(RIGHT(A1671,4))),_xlpm.mn,IF(ISNUMBER(C1671),MONTH(C1671),VALUE(MID(A1671,4,2)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2" spans="1:5" x14ac:dyDescent="0.25">
      <c r="A1672" s="65" t="s">
        <v>1682</v>
      </c>
      <c r="B1672" s="8">
        <v>208.63606362229999</v>
      </c>
      <c r="C1672" s="13"/>
      <c r="D1672" s="3" t="str">
        <f t="array" ref="D1672">IF(C1672="","",IFERROR(AVERAGE(_xlfn._xlws.FILTER($B$2:$B$6000,(IFERROR(VALUE(MID($A$2:$A$6000,4,2)),0)=MONTH(C1672))*(IFERROR(VALUE(RIGHT($A$2:$A$6000,4)),0)=YEAR(C1672)))),""))</f>
        <v/>
      </c>
      <c r="E1672" s="3">
        <f t="array" ref="E1672">IFERROR(_xlfn.LET(_xlpm.yr,IF(ISNUMBER(C1672),YEAR(C1672),VALUE(RIGHT(A1672,4))),_xlpm.mn,IF(ISNUMBER(C1672),MONTH(C1672),VALUE(MID(A1672,4,2)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3" spans="1:5" x14ac:dyDescent="0.25">
      <c r="A1673" s="65" t="s">
        <v>1683</v>
      </c>
      <c r="B1673" s="8">
        <v>208.78001012679999</v>
      </c>
      <c r="C1673" s="13"/>
      <c r="D1673" s="3" t="str">
        <f t="array" ref="D1673">IF(C1673="","",IFERROR(AVERAGE(_xlfn._xlws.FILTER($B$2:$B$6000,(IFERROR(VALUE(MID($A$2:$A$6000,4,2)),0)=MONTH(C1673))*(IFERROR(VALUE(RIGHT($A$2:$A$6000,4)),0)=YEAR(C1673)))),""))</f>
        <v/>
      </c>
      <c r="E1673" s="3">
        <f t="array" ref="E1673">IFERROR(_xlfn.LET(_xlpm.yr,IF(ISNUMBER(C1673),YEAR(C1673),VALUE(RIGHT(A1673,4))),_xlpm.mn,IF(ISNUMBER(C1673),MONTH(C1673),VALUE(MID(A1673,4,2)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4" spans="1:5" x14ac:dyDescent="0.25">
      <c r="A1674" s="65" t="s">
        <v>1684</v>
      </c>
      <c r="B1674" s="8">
        <v>209.4133747466</v>
      </c>
      <c r="C1674" s="13"/>
      <c r="D1674" s="3" t="str">
        <f t="array" ref="D1674">IF(C1674="","",IFERROR(AVERAGE(_xlfn._xlws.FILTER($B$2:$B$6000,(IFERROR(VALUE(MID($A$2:$A$6000,4,2)),0)=MONTH(C1674))*(IFERROR(VALUE(RIGHT($A$2:$A$6000,4)),0)=YEAR(C1674)))),""))</f>
        <v/>
      </c>
      <c r="E1674" s="3">
        <f t="array" ref="E1674">IFERROR(_xlfn.LET(_xlpm.yr,IF(ISNUMBER(C1674),YEAR(C1674),VALUE(RIGHT(A1674,4))),_xlpm.mn,IF(ISNUMBER(C1674),MONTH(C1674),VALUE(MID(A1674,4,2)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5" spans="1:5" x14ac:dyDescent="0.25">
      <c r="A1675" s="65" t="s">
        <v>1685</v>
      </c>
      <c r="B1675" s="8">
        <v>208.9527459322</v>
      </c>
      <c r="C1675" s="13"/>
      <c r="D1675" s="3" t="str">
        <f t="array" ref="D1675">IF(C1675="","",IFERROR(AVERAGE(_xlfn._xlws.FILTER($B$2:$B$6000,(IFERROR(VALUE(MID($A$2:$A$6000,4,2)),0)=MONTH(C1675))*(IFERROR(VALUE(RIGHT($A$2:$A$6000,4)),0)=YEAR(C1675)))),""))</f>
        <v/>
      </c>
      <c r="E1675" s="3">
        <f t="array" ref="E1675">IFERROR(_xlfn.LET(_xlpm.yr,IF(ISNUMBER(C1675),YEAR(C1675),VALUE(RIGHT(A1675,4))),_xlpm.mn,IF(ISNUMBER(C1675),MONTH(C1675),VALUE(MID(A1675,4,2)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6" spans="1:5" x14ac:dyDescent="0.25">
      <c r="A1676" s="65" t="s">
        <v>1686</v>
      </c>
      <c r="B1676" s="8">
        <v>209.73005705649999</v>
      </c>
      <c r="C1676" s="13"/>
      <c r="D1676" s="3" t="str">
        <f t="array" ref="D1676">IF(C1676="","",IFERROR(AVERAGE(_xlfn._xlws.FILTER($B$2:$B$6000,(IFERROR(VALUE(MID($A$2:$A$6000,4,2)),0)=MONTH(C1676))*(IFERROR(VALUE(RIGHT($A$2:$A$6000,4)),0)=YEAR(C1676)))),""))</f>
        <v/>
      </c>
      <c r="E1676" s="3">
        <f t="array" ref="E1676">IFERROR(_xlfn.LET(_xlpm.yr,IF(ISNUMBER(C1676),YEAR(C1676),VALUE(RIGHT(A1676,4))),_xlpm.mn,IF(ISNUMBER(C1676),MONTH(C1676),VALUE(MID(A1676,4,2)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7" spans="1:5" x14ac:dyDescent="0.25">
      <c r="A1677" s="65" t="s">
        <v>1687</v>
      </c>
      <c r="B1677" s="8">
        <v>208.52090641870001</v>
      </c>
      <c r="C1677" s="13"/>
      <c r="D1677" s="3" t="str">
        <f t="array" ref="D1677">IF(C1677="","",IFERROR(AVERAGE(_xlfn._xlws.FILTER($B$2:$B$6000,(IFERROR(VALUE(MID($A$2:$A$6000,4,2)),0)=MONTH(C1677))*(IFERROR(VALUE(RIGHT($A$2:$A$6000,4)),0)=YEAR(C1677)))),""))</f>
        <v/>
      </c>
      <c r="E1677" s="3">
        <f t="array" ref="E1677">IFERROR(_xlfn.LET(_xlpm.yr,IF(ISNUMBER(C1677),YEAR(C1677),VALUE(RIGHT(A1677,4))),_xlpm.mn,IF(ISNUMBER(C1677),MONTH(C1677),VALUE(MID(A1677,4,2)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8" spans="1:5" x14ac:dyDescent="0.25">
      <c r="A1678" s="65" t="s">
        <v>1688</v>
      </c>
      <c r="B1678" s="8">
        <v>208.60727432140001</v>
      </c>
      <c r="C1678" s="13"/>
      <c r="D1678" s="3" t="str">
        <f t="array" ref="D1678">IF(C1678="","",IFERROR(AVERAGE(_xlfn._xlws.FILTER($B$2:$B$6000,(IFERROR(VALUE(MID($A$2:$A$6000,4,2)),0)=MONTH(C1678))*(IFERROR(VALUE(RIGHT($A$2:$A$6000,4)),0)=YEAR(C1678)))),""))</f>
        <v/>
      </c>
      <c r="E1678" s="3">
        <f t="array" ref="E1678">IFERROR(_xlfn.LET(_xlpm.yr,IF(ISNUMBER(C1678),YEAR(C1678),VALUE(RIGHT(A1678,4))),_xlpm.mn,IF(ISNUMBER(C1678),MONTH(C1678),VALUE(MID(A1678,4,2)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9" spans="1:5" x14ac:dyDescent="0.25">
      <c r="A1679" s="65" t="s">
        <v>1689</v>
      </c>
      <c r="B1679" s="8">
        <v>208.66485292319999</v>
      </c>
      <c r="C1679" s="13"/>
      <c r="D1679" s="3" t="str">
        <f t="array" ref="D1679">IF(C1679="","",IFERROR(AVERAGE(_xlfn._xlws.FILTER($B$2:$B$6000,(IFERROR(VALUE(MID($A$2:$A$6000,4,2)),0)=MONTH(C1679))*(IFERROR(VALUE(RIGHT($A$2:$A$6000,4)),0)=YEAR(C1679)))),""))</f>
        <v/>
      </c>
      <c r="E1679" s="3">
        <f t="array" ref="E1679">IFERROR(_xlfn.LET(_xlpm.yr,IF(ISNUMBER(C1679),YEAR(C1679),VALUE(RIGHT(A1679,4))),_xlpm.mn,IF(ISNUMBER(C1679),MONTH(C1679),VALUE(MID(A1679,4,2)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0" spans="1:5" x14ac:dyDescent="0.25">
      <c r="A1680" s="65" t="s">
        <v>1690</v>
      </c>
      <c r="B1680" s="8">
        <v>209.58611055200001</v>
      </c>
      <c r="C1680" s="13"/>
      <c r="D1680" s="3" t="str">
        <f t="array" ref="D1680">IF(C1680="","",IFERROR(AVERAGE(_xlfn._xlws.FILTER($B$2:$B$6000,(IFERROR(VALUE(MID($A$2:$A$6000,4,2)),0)=MONTH(C1680))*(IFERROR(VALUE(RIGHT($A$2:$A$6000,4)),0)=YEAR(C1680)))),""))</f>
        <v/>
      </c>
      <c r="E1680" s="3">
        <f t="array" ref="E1680">IFERROR(_xlfn.LET(_xlpm.yr,IF(ISNUMBER(C1680),YEAR(C1680),VALUE(RIGHT(A1680,4))),_xlpm.mn,IF(ISNUMBER(C1680),MONTH(C1680),VALUE(MID(A1680,4,2)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1" spans="1:5" x14ac:dyDescent="0.25">
      <c r="A1681" s="65" t="s">
        <v>1691</v>
      </c>
      <c r="B1681" s="8">
        <v>209.3557961448</v>
      </c>
      <c r="C1681" s="13"/>
      <c r="D1681" s="3" t="str">
        <f t="array" ref="D1681">IF(C1681="","",IFERROR(AVERAGE(_xlfn._xlws.FILTER($B$2:$B$6000,(IFERROR(VALUE(MID($A$2:$A$6000,4,2)),0)=MONTH(C1681))*(IFERROR(VALUE(RIGHT($A$2:$A$6000,4)),0)=YEAR(C1681)))),""))</f>
        <v/>
      </c>
      <c r="E1681" s="3">
        <f t="array" ref="E1681">IFERROR(_xlfn.LET(_xlpm.yr,IF(ISNUMBER(C1681),YEAR(C1681),VALUE(RIGHT(A1681,4))),_xlpm.mn,IF(ISNUMBER(C1681),MONTH(C1681),VALUE(MID(A1681,4,2)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2" spans="1:5" x14ac:dyDescent="0.25">
      <c r="A1682" s="65" t="s">
        <v>1692</v>
      </c>
      <c r="B1682" s="8">
        <v>207.12096601920001</v>
      </c>
      <c r="C1682" s="13"/>
      <c r="D1682" s="3" t="str">
        <f t="array" ref="D1682">IF(C1682="","",IFERROR(AVERAGE(_xlfn._xlws.FILTER($B$2:$B$6000,(IFERROR(VALUE(MID($A$2:$A$6000,4,2)),0)=MONTH(C1682))*(IFERROR(VALUE(RIGHT($A$2:$A$6000,4)),0)=YEAR(C1682)))),""))</f>
        <v/>
      </c>
      <c r="E1682" s="3">
        <f t="array" ref="E1682">IFERROR(_xlfn.LET(_xlpm.yr,IF(ISNUMBER(C1682),YEAR(C1682),VALUE(RIGHT(A1682,4))),_xlpm.mn,IF(ISNUMBER(C1682),MONTH(C1682),VALUE(MID(A1682,4,2)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3" spans="1:5" x14ac:dyDescent="0.25">
      <c r="A1683" s="65" t="s">
        <v>1693</v>
      </c>
      <c r="B1683" s="8">
        <v>206.75019039840001</v>
      </c>
      <c r="C1683" s="13"/>
      <c r="D1683" s="3" t="str">
        <f t="array" ref="D1683">IF(C1683="","",IFERROR(AVERAGE(_xlfn._xlws.FILTER($B$2:$B$6000,(IFERROR(VALUE(MID($A$2:$A$6000,4,2)),0)=MONTH(C1683))*(IFERROR(VALUE(RIGHT($A$2:$A$6000,4)),0)=YEAR(C1683)))),""))</f>
        <v/>
      </c>
      <c r="E1683" s="3">
        <f t="array" ref="E1683">IFERROR(_xlfn.LET(_xlpm.yr,IF(ISNUMBER(C1683),YEAR(C1683),VALUE(RIGHT(A1683,4))),_xlpm.mn,IF(ISNUMBER(C1683),MONTH(C1683),VALUE(MID(A1683,4,2)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4" spans="1:5" x14ac:dyDescent="0.25">
      <c r="A1684" s="65" t="s">
        <v>1694</v>
      </c>
      <c r="B1684" s="8">
        <v>206.2368087696</v>
      </c>
      <c r="C1684" s="13"/>
      <c r="D1684" s="3" t="str">
        <f t="array" ref="D1684">IF(C1684="","",IFERROR(AVERAGE(_xlfn._xlws.FILTER($B$2:$B$6000,(IFERROR(VALUE(MID($A$2:$A$6000,4,2)),0)=MONTH(C1684))*(IFERROR(VALUE(RIGHT($A$2:$A$6000,4)),0)=YEAR(C1684)))),""))</f>
        <v/>
      </c>
      <c r="E1684" s="3">
        <f t="array" ref="E1684">IFERROR(_xlfn.LET(_xlpm.yr,IF(ISNUMBER(C1684),YEAR(C1684),VALUE(RIGHT(A1684,4))),_xlpm.mn,IF(ISNUMBER(C1684),MONTH(C1684),VALUE(MID(A1684,4,2)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5" spans="1:5" x14ac:dyDescent="0.25">
      <c r="A1685" s="65" t="s">
        <v>1695</v>
      </c>
      <c r="B1685" s="8">
        <v>205.18152431039999</v>
      </c>
      <c r="C1685" s="13"/>
      <c r="D1685" s="3" t="str">
        <f t="array" ref="D1685">IF(C1685="","",IFERROR(AVERAGE(_xlfn._xlws.FILTER($B$2:$B$6000,(IFERROR(VALUE(MID($A$2:$A$6000,4,2)),0)=MONTH(C1685))*(IFERROR(VALUE(RIGHT($A$2:$A$6000,4)),0)=YEAR(C1685)))),""))</f>
        <v/>
      </c>
      <c r="E1685" s="3">
        <f t="array" ref="E1685">IFERROR(_xlfn.LET(_xlpm.yr,IF(ISNUMBER(C1685),YEAR(C1685),VALUE(RIGHT(A1685,4))),_xlpm.mn,IF(ISNUMBER(C1685),MONTH(C1685),VALUE(MID(A1685,4,2)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6" spans="1:5" x14ac:dyDescent="0.25">
      <c r="A1686" s="65" t="s">
        <v>1696</v>
      </c>
      <c r="B1686" s="8">
        <v>204.58257907679999</v>
      </c>
      <c r="C1686" s="13"/>
      <c r="D1686" s="3" t="str">
        <f t="array" ref="D1686">IF(C1686="","",IFERROR(AVERAGE(_xlfn._xlws.FILTER($B$2:$B$6000,(IFERROR(VALUE(MID($A$2:$A$6000,4,2)),0)=MONTH(C1686))*(IFERROR(VALUE(RIGHT($A$2:$A$6000,4)),0)=YEAR(C1686)))),""))</f>
        <v/>
      </c>
      <c r="E1686" s="3">
        <f t="array" ref="E1686">IFERROR(_xlfn.LET(_xlpm.yr,IF(ISNUMBER(C1686),YEAR(C1686),VALUE(RIGHT(A1686,4))),_xlpm.mn,IF(ISNUMBER(C1686),MONTH(C1686),VALUE(MID(A1686,4,2)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7" spans="1:5" x14ac:dyDescent="0.25">
      <c r="A1687" s="65" t="s">
        <v>1697</v>
      </c>
      <c r="B1687" s="8">
        <v>202.8427857792</v>
      </c>
      <c r="C1687" s="13"/>
      <c r="D1687" s="3" t="str">
        <f t="array" ref="D1687">IF(C1687="","",IFERROR(AVERAGE(_xlfn._xlws.FILTER($B$2:$B$6000,(IFERROR(VALUE(MID($A$2:$A$6000,4,2)),0)=MONTH(C1687))*(IFERROR(VALUE(RIGHT($A$2:$A$6000,4)),0)=YEAR(C1687)))),""))</f>
        <v/>
      </c>
      <c r="E1687" s="3">
        <f t="array" ref="E1687">IFERROR(_xlfn.LET(_xlpm.yr,IF(ISNUMBER(C1687),YEAR(C1687),VALUE(RIGHT(A1687,4))),_xlpm.mn,IF(ISNUMBER(C1687),MONTH(C1687),VALUE(MID(A1687,4,2)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8" spans="1:5" x14ac:dyDescent="0.25">
      <c r="A1688" s="65" t="s">
        <v>1698</v>
      </c>
      <c r="B1688" s="8">
        <v>201.84454372319999</v>
      </c>
      <c r="C1688" s="13"/>
      <c r="D1688" s="3" t="str">
        <f t="array" ref="D1688">IF(C1688="","",IFERROR(AVERAGE(_xlfn._xlws.FILTER($B$2:$B$6000,(IFERROR(VALUE(MID($A$2:$A$6000,4,2)),0)=MONTH(C1688))*(IFERROR(VALUE(RIGHT($A$2:$A$6000,4)),0)=YEAR(C1688)))),""))</f>
        <v/>
      </c>
      <c r="E1688" s="3">
        <f t="array" ref="E1688">IFERROR(_xlfn.LET(_xlpm.yr,IF(ISNUMBER(C1688),YEAR(C1688),VALUE(RIGHT(A1688,4))),_xlpm.mn,IF(ISNUMBER(C1688),MONTH(C1688),VALUE(MID(A1688,4,2)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9" spans="1:5" x14ac:dyDescent="0.25">
      <c r="A1689" s="65" t="s">
        <v>1699</v>
      </c>
      <c r="B1689" s="8">
        <v>198.33643592639999</v>
      </c>
      <c r="C1689" s="13"/>
      <c r="D1689" s="3" t="str">
        <f t="array" ref="D1689">IF(C1689="","",IFERROR(AVERAGE(_xlfn._xlws.FILTER($B$2:$B$6000,(IFERROR(VALUE(MID($A$2:$A$6000,4,2)),0)=MONTH(C1689))*(IFERROR(VALUE(RIGHT($A$2:$A$6000,4)),0)=YEAR(C1689)))),""))</f>
        <v/>
      </c>
      <c r="E1689" s="3">
        <f t="array" ref="E1689">IFERROR(_xlfn.LET(_xlpm.yr,IF(ISNUMBER(C1689),YEAR(C1689),VALUE(RIGHT(A1689,4))),_xlpm.mn,IF(ISNUMBER(C1689),MONTH(C1689),VALUE(MID(A1689,4,2)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0" spans="1:5" x14ac:dyDescent="0.25">
      <c r="A1690" s="65" t="s">
        <v>1700</v>
      </c>
      <c r="B1690" s="8">
        <v>199.6484112</v>
      </c>
      <c r="C1690" s="13"/>
      <c r="D1690" s="3" t="str">
        <f t="array" ref="D1690">IF(C1690="","",IFERROR(AVERAGE(_xlfn._xlws.FILTER($B$2:$B$6000,(IFERROR(VALUE(MID($A$2:$A$6000,4,2)),0)=MONTH(C1690))*(IFERROR(VALUE(RIGHT($A$2:$A$6000,4)),0)=YEAR(C1690)))),""))</f>
        <v/>
      </c>
      <c r="E1690" s="3">
        <f t="array" ref="E1690">IFERROR(_xlfn.LET(_xlpm.yr,IF(ISNUMBER(C1690),YEAR(C1690),VALUE(RIGHT(A1690,4))),_xlpm.mn,IF(ISNUMBER(C1690),MONTH(C1690),VALUE(MID(A1690,4,2)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1" spans="1:5" x14ac:dyDescent="0.25">
      <c r="A1691" s="65" t="s">
        <v>1701</v>
      </c>
      <c r="B1691" s="8">
        <v>197.48079987840001</v>
      </c>
      <c r="C1691" s="13"/>
      <c r="D1691" s="3" t="str">
        <f t="array" ref="D1691">IF(C1691="","",IFERROR(AVERAGE(_xlfn._xlws.FILTER($B$2:$B$6000,(IFERROR(VALUE(MID($A$2:$A$6000,4,2)),0)=MONTH(C1691))*(IFERROR(VALUE(RIGHT($A$2:$A$6000,4)),0)=YEAR(C1691)))),""))</f>
        <v/>
      </c>
      <c r="E1691" s="3">
        <f t="array" ref="E1691">IFERROR(_xlfn.LET(_xlpm.yr,IF(ISNUMBER(C1691),YEAR(C1691),VALUE(RIGHT(A1691,4))),_xlpm.mn,IF(ISNUMBER(C1691),MONTH(C1691),VALUE(MID(A1691,4,2)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2" spans="1:5" x14ac:dyDescent="0.25">
      <c r="A1692" s="65" t="s">
        <v>1702</v>
      </c>
      <c r="B1692" s="8">
        <v>198.16530871680001</v>
      </c>
      <c r="C1692" s="13"/>
      <c r="D1692" s="3" t="str">
        <f t="array" ref="D1692">IF(C1692="","",IFERROR(AVERAGE(_xlfn._xlws.FILTER($B$2:$B$6000,(IFERROR(VALUE(MID($A$2:$A$6000,4,2)),0)=MONTH(C1692))*(IFERROR(VALUE(RIGHT($A$2:$A$6000,4)),0)=YEAR(C1692)))),""))</f>
        <v/>
      </c>
      <c r="E1692" s="3">
        <f t="array" ref="E1692">IFERROR(_xlfn.LET(_xlpm.yr,IF(ISNUMBER(C1692),YEAR(C1692),VALUE(RIGHT(A1692,4))),_xlpm.mn,IF(ISNUMBER(C1692),MONTH(C1692),VALUE(MID(A1692,4,2)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3" spans="1:5" x14ac:dyDescent="0.25">
      <c r="A1693" s="65" t="s">
        <v>1703</v>
      </c>
      <c r="B1693" s="8">
        <v>197.85157549920001</v>
      </c>
      <c r="C1693" s="13"/>
      <c r="D1693" s="3" t="str">
        <f t="array" ref="D1693">IF(C1693="","",IFERROR(AVERAGE(_xlfn._xlws.FILTER($B$2:$B$6000,(IFERROR(VALUE(MID($A$2:$A$6000,4,2)),0)=MONTH(C1693))*(IFERROR(VALUE(RIGHT($A$2:$A$6000,4)),0)=YEAR(C1693)))),""))</f>
        <v/>
      </c>
      <c r="E1693" s="3">
        <f t="array" ref="E1693">IFERROR(_xlfn.LET(_xlpm.yr,IF(ISNUMBER(C1693),YEAR(C1693),VALUE(RIGHT(A1693,4))),_xlpm.mn,IF(ISNUMBER(C1693),MONTH(C1693),VALUE(MID(A1693,4,2)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4" spans="1:5" x14ac:dyDescent="0.25">
      <c r="A1694" s="65" t="s">
        <v>1704</v>
      </c>
      <c r="B1694" s="8">
        <v>197.39523627360001</v>
      </c>
      <c r="C1694" s="13"/>
      <c r="D1694" s="3" t="str">
        <f t="array" ref="D1694">IF(C1694="","",IFERROR(AVERAGE(_xlfn._xlws.FILTER($B$2:$B$6000,(IFERROR(VALUE(MID($A$2:$A$6000,4,2)),0)=MONTH(C1694))*(IFERROR(VALUE(RIGHT($A$2:$A$6000,4)),0)=YEAR(C1694)))),""))</f>
        <v/>
      </c>
      <c r="E1694" s="3">
        <f t="array" ref="E1694">IFERROR(_xlfn.LET(_xlpm.yr,IF(ISNUMBER(C1694),YEAR(C1694),VALUE(RIGHT(A1694,4))),_xlpm.mn,IF(ISNUMBER(C1694),MONTH(C1694),VALUE(MID(A1694,4,2)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5" spans="1:5" x14ac:dyDescent="0.25">
      <c r="A1695" s="65" t="s">
        <v>1705</v>
      </c>
      <c r="B1695" s="8">
        <v>197.45227867680001</v>
      </c>
      <c r="C1695" s="13"/>
      <c r="D1695" s="3" t="str">
        <f t="array" ref="D1695">IF(C1695="","",IFERROR(AVERAGE(_xlfn._xlws.FILTER($B$2:$B$6000,(IFERROR(VALUE(MID($A$2:$A$6000,4,2)),0)=MONTH(C1695))*(IFERROR(VALUE(RIGHT($A$2:$A$6000,4)),0)=YEAR(C1695)))),""))</f>
        <v/>
      </c>
      <c r="E1695" s="3">
        <f t="array" ref="E1695">IFERROR(_xlfn.LET(_xlpm.yr,IF(ISNUMBER(C1695),YEAR(C1695),VALUE(RIGHT(A1695,4))),_xlpm.mn,IF(ISNUMBER(C1695),MONTH(C1695),VALUE(MID(A1695,4,2)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6" spans="1:5" x14ac:dyDescent="0.25">
      <c r="A1696" s="65" t="s">
        <v>1706</v>
      </c>
      <c r="B1696" s="8">
        <v>197.50932108000001</v>
      </c>
      <c r="C1696" s="13"/>
      <c r="D1696" s="3" t="str">
        <f t="array" ref="D1696">IF(C1696="","",IFERROR(AVERAGE(_xlfn._xlws.FILTER($B$2:$B$6000,(IFERROR(VALUE(MID($A$2:$A$6000,4,2)),0)=MONTH(C1696))*(IFERROR(VALUE(RIGHT($A$2:$A$6000,4)),0)=YEAR(C1696)))),""))</f>
        <v/>
      </c>
      <c r="E1696" s="3">
        <f t="array" ref="E1696">IFERROR(_xlfn.LET(_xlpm.yr,IF(ISNUMBER(C1696),YEAR(C1696),VALUE(RIGHT(A1696,4))),_xlpm.mn,IF(ISNUMBER(C1696),MONTH(C1696),VALUE(MID(A1696,4,2)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7" spans="1:5" x14ac:dyDescent="0.25">
      <c r="A1697" s="65" t="s">
        <v>1707</v>
      </c>
      <c r="B1697" s="8">
        <v>195.74100658079999</v>
      </c>
      <c r="C1697" s="13"/>
      <c r="D1697" s="3" t="str">
        <f t="array" ref="D1697">IF(C1697="","",IFERROR(AVERAGE(_xlfn._xlws.FILTER($B$2:$B$6000,(IFERROR(VALUE(MID($A$2:$A$6000,4,2)),0)=MONTH(C1697))*(IFERROR(VALUE(RIGHT($A$2:$A$6000,4)),0)=YEAR(C1697)))),""))</f>
        <v/>
      </c>
      <c r="E1697" s="3">
        <f t="array" ref="E1697">IFERROR(_xlfn.LET(_xlpm.yr,IF(ISNUMBER(C1697),YEAR(C1697),VALUE(RIGHT(A1697,4))),_xlpm.mn,IF(ISNUMBER(C1697),MONTH(C1697),VALUE(MID(A1697,4,2)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8" spans="1:5" x14ac:dyDescent="0.25">
      <c r="A1698" s="65" t="s">
        <v>1708</v>
      </c>
      <c r="B1698" s="8">
        <v>194.1152980896</v>
      </c>
      <c r="C1698" s="13"/>
      <c r="D1698" s="3" t="str">
        <f t="array" ref="D1698">IF(C1698="","",IFERROR(AVERAGE(_xlfn._xlws.FILTER($B$2:$B$6000,(IFERROR(VALUE(MID($A$2:$A$6000,4,2)),0)=MONTH(C1698))*(IFERROR(VALUE(RIGHT($A$2:$A$6000,4)),0)=YEAR(C1698)))),""))</f>
        <v/>
      </c>
      <c r="E1698" s="3">
        <f t="array" ref="E1698">IFERROR(_xlfn.LET(_xlpm.yr,IF(ISNUMBER(C1698),YEAR(C1698),VALUE(RIGHT(A1698,4))),_xlpm.mn,IF(ISNUMBER(C1698),MONTH(C1698),VALUE(MID(A1698,4,2)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9" spans="1:5" x14ac:dyDescent="0.25">
      <c r="A1699" s="65" t="s">
        <v>1709</v>
      </c>
      <c r="B1699" s="8">
        <v>194.51459491200001</v>
      </c>
      <c r="C1699" s="13"/>
      <c r="D1699" s="3" t="str">
        <f t="array" ref="D1699">IF(C1699="","",IFERROR(AVERAGE(_xlfn._xlws.FILTER($B$2:$B$6000,(IFERROR(VALUE(MID($A$2:$A$6000,4,2)),0)=MONTH(C1699))*(IFERROR(VALUE(RIGHT($A$2:$A$6000,4)),0)=YEAR(C1699)))),""))</f>
        <v/>
      </c>
      <c r="E1699" s="3">
        <f t="array" ref="E1699">IFERROR(_xlfn.LET(_xlpm.yr,IF(ISNUMBER(C1699),YEAR(C1699),VALUE(RIGHT(A1699,4))),_xlpm.mn,IF(ISNUMBER(C1699),MONTH(C1699),VALUE(MID(A1699,4,2)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0" spans="1:5" x14ac:dyDescent="0.25">
      <c r="A1700" s="65" t="s">
        <v>1710</v>
      </c>
      <c r="B1700" s="8">
        <v>195.25614615360001</v>
      </c>
      <c r="C1700" s="13"/>
      <c r="D1700" s="3" t="str">
        <f t="array" ref="D1700">IF(C1700="","",IFERROR(AVERAGE(_xlfn._xlws.FILTER($B$2:$B$6000,(IFERROR(VALUE(MID($A$2:$A$6000,4,2)),0)=MONTH(C1700))*(IFERROR(VALUE(RIGHT($A$2:$A$6000,4)),0)=YEAR(C1700)))),""))</f>
        <v/>
      </c>
      <c r="E1700" s="3">
        <f t="array" ref="E1700">IFERROR(_xlfn.LET(_xlpm.yr,IF(ISNUMBER(C1700),YEAR(C1700),VALUE(RIGHT(A1700,4))),_xlpm.mn,IF(ISNUMBER(C1700),MONTH(C1700),VALUE(MID(A1700,4,2)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1" spans="1:5" x14ac:dyDescent="0.25">
      <c r="A1701" s="65" t="s">
        <v>1711</v>
      </c>
      <c r="B1701" s="8">
        <v>192.68923800959999</v>
      </c>
      <c r="C1701" s="13"/>
      <c r="D1701" s="3" t="str">
        <f t="array" ref="D1701">IF(C1701="","",IFERROR(AVERAGE(_xlfn._xlws.FILTER($B$2:$B$6000,(IFERROR(VALUE(MID($A$2:$A$6000,4,2)),0)=MONTH(C1701))*(IFERROR(VALUE(RIGHT($A$2:$A$6000,4)),0)=YEAR(C1701)))),""))</f>
        <v/>
      </c>
      <c r="E1701" s="3">
        <f t="array" ref="E1701">IFERROR(_xlfn.LET(_xlpm.yr,IF(ISNUMBER(C1701),YEAR(C1701),VALUE(RIGHT(A1701,4))),_xlpm.mn,IF(ISNUMBER(C1701),MONTH(C1701),VALUE(MID(A1701,4,2)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2" spans="1:5" x14ac:dyDescent="0.25">
      <c r="A1702" s="65" t="s">
        <v>1712</v>
      </c>
      <c r="B1702" s="8">
        <v>191.49134754240001</v>
      </c>
      <c r="C1702" s="13"/>
      <c r="D1702" s="3" t="str">
        <f t="array" ref="D1702">IF(C1702="","",IFERROR(AVERAGE(_xlfn._xlws.FILTER($B$2:$B$6000,(IFERROR(VALUE(MID($A$2:$A$6000,4,2)),0)=MONTH(C1702))*(IFERROR(VALUE(RIGHT($A$2:$A$6000,4)),0)=YEAR(C1702)))),""))</f>
        <v/>
      </c>
      <c r="E1702" s="3">
        <f t="array" ref="E1702">IFERROR(_xlfn.LET(_xlpm.yr,IF(ISNUMBER(C1702),YEAR(C1702),VALUE(RIGHT(A1702,4))),_xlpm.mn,IF(ISNUMBER(C1702),MONTH(C1702),VALUE(MID(A1702,4,2)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3" spans="1:5" x14ac:dyDescent="0.25">
      <c r="A1703" s="65" t="s">
        <v>1713</v>
      </c>
      <c r="B1703" s="8">
        <v>190.6927538976</v>
      </c>
      <c r="C1703" s="13"/>
      <c r="D1703" s="3" t="str">
        <f t="array" ref="D1703">IF(C1703="","",IFERROR(AVERAGE(_xlfn._xlws.FILTER($B$2:$B$6000,(IFERROR(VALUE(MID($A$2:$A$6000,4,2)),0)=MONTH(C1703))*(IFERROR(VALUE(RIGHT($A$2:$A$6000,4)),0)=YEAR(C1703)))),""))</f>
        <v/>
      </c>
      <c r="E1703" s="3">
        <f t="array" ref="E1703">IFERROR(_xlfn.LET(_xlpm.yr,IF(ISNUMBER(C1703),YEAR(C1703),VALUE(RIGHT(A1703,4))),_xlpm.mn,IF(ISNUMBER(C1703),MONTH(C1703),VALUE(MID(A1703,4,2)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4" spans="1:5" x14ac:dyDescent="0.25">
      <c r="A1704" s="65" t="s">
        <v>1714</v>
      </c>
      <c r="B1704" s="8">
        <v>191.37726273600001</v>
      </c>
      <c r="C1704" s="13"/>
      <c r="D1704" s="3" t="str">
        <f t="array" ref="D1704">IF(C1704="","",IFERROR(AVERAGE(_xlfn._xlws.FILTER($B$2:$B$6000,(IFERROR(VALUE(MID($A$2:$A$6000,4,2)),0)=MONTH(C1704))*(IFERROR(VALUE(RIGHT($A$2:$A$6000,4)),0)=YEAR(C1704)))),""))</f>
        <v/>
      </c>
      <c r="E1704" s="3">
        <f t="array" ref="E1704">IFERROR(_xlfn.LET(_xlpm.yr,IF(ISNUMBER(C1704),YEAR(C1704),VALUE(RIGHT(A1704,4))),_xlpm.mn,IF(ISNUMBER(C1704),MONTH(C1704),VALUE(MID(A1704,4,2)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5" spans="1:5" x14ac:dyDescent="0.25">
      <c r="A1705" s="65" t="s">
        <v>1715</v>
      </c>
      <c r="B1705" s="8">
        <v>190.16964761349999</v>
      </c>
      <c r="C1705" s="13"/>
      <c r="D1705" s="3" t="str">
        <f t="array" ref="D1705">IF(C1705="","",IFERROR(AVERAGE(_xlfn._xlws.FILTER($B$2:$B$6000,(IFERROR(VALUE(MID($A$2:$A$6000,4,2)),0)=MONTH(C1705))*(IFERROR(VALUE(RIGHT($A$2:$A$6000,4)),0)=YEAR(C1705)))),""))</f>
        <v/>
      </c>
      <c r="E1705" s="3">
        <f t="array" ref="E1705">IFERROR(_xlfn.LET(_xlpm.yr,IF(ISNUMBER(C1705),YEAR(C1705),VALUE(RIGHT(A1705,4))),_xlpm.mn,IF(ISNUMBER(C1705),MONTH(C1705),VALUE(MID(A1705,4,2)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6" spans="1:5" x14ac:dyDescent="0.25">
      <c r="A1706" s="65" t="s">
        <v>1716</v>
      </c>
      <c r="B1706" s="8">
        <v>188.66957448900001</v>
      </c>
      <c r="C1706" s="13"/>
      <c r="D1706" s="3" t="str">
        <f t="array" ref="D1706">IF(C1706="","",IFERROR(AVERAGE(_xlfn._xlws.FILTER($B$2:$B$6000,(IFERROR(VALUE(MID($A$2:$A$6000,4,2)),0)=MONTH(C1706))*(IFERROR(VALUE(RIGHT($A$2:$A$6000,4)),0)=YEAR(C1706)))),""))</f>
        <v/>
      </c>
      <c r="E1706" s="3">
        <f t="array" ref="E1706">IFERROR(_xlfn.LET(_xlpm.yr,IF(ISNUMBER(C1706),YEAR(C1706),VALUE(RIGHT(A1706,4))),_xlpm.mn,IF(ISNUMBER(C1706),MONTH(C1706),VALUE(MID(A1706,4,2)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7" spans="1:5" x14ac:dyDescent="0.25">
      <c r="A1707" s="65" t="s">
        <v>1717</v>
      </c>
      <c r="B1707" s="8">
        <v>191.047048875</v>
      </c>
      <c r="C1707" s="13"/>
      <c r="D1707" s="3" t="str">
        <f t="array" ref="D1707">IF(C1707="","",IFERROR(AVERAGE(_xlfn._xlws.FILTER($B$2:$B$6000,(IFERROR(VALUE(MID($A$2:$A$6000,4,2)),0)=MONTH(C1707))*(IFERROR(VALUE(RIGHT($A$2:$A$6000,4)),0)=YEAR(C1707)))),""))</f>
        <v/>
      </c>
      <c r="E1707" s="3">
        <f t="array" ref="E1707">IFERROR(_xlfn.LET(_xlpm.yr,IF(ISNUMBER(C1707),YEAR(C1707),VALUE(RIGHT(A1707,4))),_xlpm.mn,IF(ISNUMBER(C1707),MONTH(C1707),VALUE(MID(A1707,4,2)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8" spans="1:5" x14ac:dyDescent="0.25">
      <c r="A1708" s="65" t="s">
        <v>1718</v>
      </c>
      <c r="B1708" s="8">
        <v>190.820622743</v>
      </c>
      <c r="C1708" s="13"/>
      <c r="D1708" s="3" t="str">
        <f t="array" ref="D1708">IF(C1708="","",IFERROR(AVERAGE(_xlfn._xlws.FILTER($B$2:$B$6000,(IFERROR(VALUE(MID($A$2:$A$6000,4,2)),0)=MONTH(C1708))*(IFERROR(VALUE(RIGHT($A$2:$A$6000,4)),0)=YEAR(C1708)))),""))</f>
        <v/>
      </c>
      <c r="E1708" s="3">
        <f t="array" ref="E1708">IFERROR(_xlfn.LET(_xlpm.yr,IF(ISNUMBER(C1708),YEAR(C1708),VALUE(RIGHT(A1708,4))),_xlpm.mn,IF(ISNUMBER(C1708),MONTH(C1708),VALUE(MID(A1708,4,2)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9" spans="1:5" x14ac:dyDescent="0.25">
      <c r="A1709" s="65" t="s">
        <v>1719</v>
      </c>
      <c r="B1709" s="8">
        <v>192.51881873299999</v>
      </c>
      <c r="C1709" s="13"/>
      <c r="D1709" s="3" t="str">
        <f t="array" ref="D1709">IF(C1709="","",IFERROR(AVERAGE(_xlfn._xlws.FILTER($B$2:$B$6000,(IFERROR(VALUE(MID($A$2:$A$6000,4,2)),0)=MONTH(C1709))*(IFERROR(VALUE(RIGHT($A$2:$A$6000,4)),0)=YEAR(C1709)))),""))</f>
        <v/>
      </c>
      <c r="E1709" s="3">
        <f t="array" ref="E1709">IFERROR(_xlfn.LET(_xlpm.yr,IF(ISNUMBER(C1709),YEAR(C1709),VALUE(RIGHT(A1709,4))),_xlpm.mn,IF(ISNUMBER(C1709),MONTH(C1709),VALUE(MID(A1709,4,2)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0" spans="1:5" x14ac:dyDescent="0.25">
      <c r="A1710" s="65" t="s">
        <v>1720</v>
      </c>
      <c r="B1710" s="8">
        <v>191.5848109385</v>
      </c>
      <c r="C1710" s="13"/>
      <c r="D1710" s="3" t="str">
        <f t="array" ref="D1710">IF(C1710="","",IFERROR(AVERAGE(_xlfn._xlws.FILTER($B$2:$B$6000,(IFERROR(VALUE(MID($A$2:$A$6000,4,2)),0)=MONTH(C1710))*(IFERROR(VALUE(RIGHT($A$2:$A$6000,4)),0)=YEAR(C1710)))),""))</f>
        <v/>
      </c>
      <c r="E1710" s="3">
        <f t="array" ref="E1710">IFERROR(_xlfn.LET(_xlpm.yr,IF(ISNUMBER(C1710),YEAR(C1710),VALUE(RIGHT(A1710,4))),_xlpm.mn,IF(ISNUMBER(C1710),MONTH(C1710),VALUE(MID(A1710,4,2)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1" spans="1:5" x14ac:dyDescent="0.25">
      <c r="A1711" s="65" t="s">
        <v>1721</v>
      </c>
      <c r="B1711" s="8">
        <v>190.6791064105</v>
      </c>
      <c r="C1711" s="13"/>
      <c r="D1711" s="3" t="str">
        <f t="array" ref="D1711">IF(C1711="","",IFERROR(AVERAGE(_xlfn._xlws.FILTER($B$2:$B$6000,(IFERROR(VALUE(MID($A$2:$A$6000,4,2)),0)=MONTH(C1711))*(IFERROR(VALUE(RIGHT($A$2:$A$6000,4)),0)=YEAR(C1711)))),""))</f>
        <v/>
      </c>
      <c r="E1711" s="3">
        <f t="array" ref="E1711">IFERROR(_xlfn.LET(_xlpm.yr,IF(ISNUMBER(C1711),YEAR(C1711),VALUE(RIGHT(A1711,4))),_xlpm.mn,IF(ISNUMBER(C1711),MONTH(C1711),VALUE(MID(A1711,4,2)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2" spans="1:5" x14ac:dyDescent="0.25">
      <c r="A1712" s="65" t="s">
        <v>1722</v>
      </c>
      <c r="B1712" s="8">
        <v>190.39607374549999</v>
      </c>
      <c r="C1712" s="13"/>
      <c r="D1712" s="3" t="str">
        <f t="array" ref="D1712">IF(C1712="","",IFERROR(AVERAGE(_xlfn._xlws.FILTER($B$2:$B$6000,(IFERROR(VALUE(MID($A$2:$A$6000,4,2)),0)=MONTH(C1712))*(IFERROR(VALUE(RIGHT($A$2:$A$6000,4)),0)=YEAR(C1712)))),""))</f>
        <v/>
      </c>
      <c r="E1712" s="3">
        <f t="array" ref="E1712">IFERROR(_xlfn.LET(_xlpm.yr,IF(ISNUMBER(C1712),YEAR(C1712),VALUE(RIGHT(A1712,4))),_xlpm.mn,IF(ISNUMBER(C1712),MONTH(C1712),VALUE(MID(A1712,4,2)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3" spans="1:5" x14ac:dyDescent="0.25">
      <c r="A1713" s="65" t="s">
        <v>1723</v>
      </c>
      <c r="B1713" s="8">
        <v>189.49036921749999</v>
      </c>
      <c r="C1713" s="13"/>
      <c r="D1713" s="3" t="str">
        <f t="array" ref="D1713">IF(C1713="","",IFERROR(AVERAGE(_xlfn._xlws.FILTER($B$2:$B$6000,(IFERROR(VALUE(MID($A$2:$A$6000,4,2)),0)=MONTH(C1713))*(IFERROR(VALUE(RIGHT($A$2:$A$6000,4)),0)=YEAR(C1713)))),""))</f>
        <v/>
      </c>
      <c r="E1713" s="3">
        <f t="array" ref="E1713">IFERROR(_xlfn.LET(_xlpm.yr,IF(ISNUMBER(C1713),YEAR(C1713),VALUE(RIGHT(A1713,4))),_xlpm.mn,IF(ISNUMBER(C1713),MONTH(C1713),VALUE(MID(A1713,4,2)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4" spans="1:5" x14ac:dyDescent="0.25">
      <c r="A1714" s="65" t="s">
        <v>1724</v>
      </c>
      <c r="B1714" s="8">
        <v>187.50914056249999</v>
      </c>
      <c r="C1714" s="13"/>
      <c r="D1714" s="3" t="str">
        <f t="array" ref="D1714">IF(C1714="","",IFERROR(AVERAGE(_xlfn._xlws.FILTER($B$2:$B$6000,(IFERROR(VALUE(MID($A$2:$A$6000,4,2)),0)=MONTH(C1714))*(IFERROR(VALUE(RIGHT($A$2:$A$6000,4)),0)=YEAR(C1714)))),""))</f>
        <v/>
      </c>
      <c r="E1714" s="3">
        <f t="array" ref="E1714">IFERROR(_xlfn.LET(_xlpm.yr,IF(ISNUMBER(C1714),YEAR(C1714),VALUE(RIGHT(A1714,4))),_xlpm.mn,IF(ISNUMBER(C1714),MONTH(C1714),VALUE(MID(A1714,4,2)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5" spans="1:5" x14ac:dyDescent="0.25">
      <c r="A1715" s="65" t="s">
        <v>1725</v>
      </c>
      <c r="B1715" s="8">
        <v>186.971378499</v>
      </c>
      <c r="C1715" s="13"/>
      <c r="D1715" s="3" t="str">
        <f t="array" ref="D1715">IF(C1715="","",IFERROR(AVERAGE(_xlfn._xlws.FILTER($B$2:$B$6000,(IFERROR(VALUE(MID($A$2:$A$6000,4,2)),0)=MONTH(C1715))*(IFERROR(VALUE(RIGHT($A$2:$A$6000,4)),0)=YEAR(C1715)))),""))</f>
        <v/>
      </c>
      <c r="E1715" s="3">
        <f t="array" ref="E1715">IFERROR(_xlfn.LET(_xlpm.yr,IF(ISNUMBER(C1715),YEAR(C1715),VALUE(RIGHT(A1715,4))),_xlpm.mn,IF(ISNUMBER(C1715),MONTH(C1715),VALUE(MID(A1715,4,2)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6" spans="1:5" x14ac:dyDescent="0.25">
      <c r="A1716" s="65" t="s">
        <v>1726</v>
      </c>
      <c r="B1716" s="8">
        <v>184.56560084649999</v>
      </c>
      <c r="C1716" s="13"/>
      <c r="D1716" s="3" t="str">
        <f t="array" ref="D1716">IF(C1716="","",IFERROR(AVERAGE(_xlfn._xlws.FILTER($B$2:$B$6000,(IFERROR(VALUE(MID($A$2:$A$6000,4,2)),0)=MONTH(C1716))*(IFERROR(VALUE(RIGHT($A$2:$A$6000,4)),0)=YEAR(C1716)))),""))</f>
        <v/>
      </c>
      <c r="E1716" s="3">
        <f t="array" ref="E1716">IFERROR(_xlfn.LET(_xlpm.yr,IF(ISNUMBER(C1716),YEAR(C1716),VALUE(RIGHT(A1716,4))),_xlpm.mn,IF(ISNUMBER(C1716),MONTH(C1716),VALUE(MID(A1716,4,2)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7" spans="1:5" x14ac:dyDescent="0.25">
      <c r="A1717" s="65" t="s">
        <v>1727</v>
      </c>
      <c r="B1717" s="8">
        <v>177.60299728749999</v>
      </c>
      <c r="C1717" s="13"/>
      <c r="D1717" s="3" t="str">
        <f t="array" ref="D1717">IF(C1717="","",IFERROR(AVERAGE(_xlfn._xlws.FILTER($B$2:$B$6000,(IFERROR(VALUE(MID($A$2:$A$6000,4,2)),0)=MONTH(C1717))*(IFERROR(VALUE(RIGHT($A$2:$A$6000,4)),0)=YEAR(C1717)))),""))</f>
        <v/>
      </c>
      <c r="E1717" s="3">
        <f t="array" ref="E1717">IFERROR(_xlfn.LET(_xlpm.yr,IF(ISNUMBER(C1717),YEAR(C1717),VALUE(RIGHT(A1717,4))),_xlpm.mn,IF(ISNUMBER(C1717),MONTH(C1717),VALUE(MID(A1717,4,2)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8" spans="1:5" x14ac:dyDescent="0.25">
      <c r="A1718" s="65" t="s">
        <v>1728</v>
      </c>
      <c r="B1718" s="8">
        <v>176.69729275949999</v>
      </c>
      <c r="C1718" s="13"/>
      <c r="D1718" s="3" t="str">
        <f t="array" ref="D1718">IF(C1718="","",IFERROR(AVERAGE(_xlfn._xlws.FILTER($B$2:$B$6000,(IFERROR(VALUE(MID($A$2:$A$6000,4,2)),0)=MONTH(C1718))*(IFERROR(VALUE(RIGHT($A$2:$A$6000,4)),0)=YEAR(C1718)))),""))</f>
        <v/>
      </c>
      <c r="E1718" s="3">
        <f t="array" ref="E1718">IFERROR(_xlfn.LET(_xlpm.yr,IF(ISNUMBER(C1718),YEAR(C1718),VALUE(RIGHT(A1718,4))),_xlpm.mn,IF(ISNUMBER(C1718),MONTH(C1718),VALUE(MID(A1718,4,2)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9" spans="1:5" x14ac:dyDescent="0.25">
      <c r="A1719" s="65" t="s">
        <v>1729</v>
      </c>
      <c r="B1719" s="8">
        <v>175.2255229015</v>
      </c>
      <c r="C1719" s="13"/>
      <c r="D1719" s="3" t="str">
        <f t="array" ref="D1719">IF(C1719="","",IFERROR(AVERAGE(_xlfn._xlws.FILTER($B$2:$B$6000,(IFERROR(VALUE(MID($A$2:$A$6000,4,2)),0)=MONTH(C1719))*(IFERROR(VALUE(RIGHT($A$2:$A$6000,4)),0)=YEAR(C1719)))),""))</f>
        <v/>
      </c>
      <c r="E1719" s="3">
        <f t="array" ref="E1719">IFERROR(_xlfn.LET(_xlpm.yr,IF(ISNUMBER(C1719),YEAR(C1719),VALUE(RIGHT(A1719,4))),_xlpm.mn,IF(ISNUMBER(C1719),MONTH(C1719),VALUE(MID(A1719,4,2)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0" spans="1:5" x14ac:dyDescent="0.25">
      <c r="A1720" s="65" t="s">
        <v>1730</v>
      </c>
      <c r="B1720" s="8">
        <v>164.75331429650001</v>
      </c>
      <c r="C1720" s="13"/>
      <c r="D1720" s="3" t="str">
        <f t="array" ref="D1720">IF(C1720="","",IFERROR(AVERAGE(_xlfn._xlws.FILTER($B$2:$B$6000,(IFERROR(VALUE(MID($A$2:$A$6000,4,2)),0)=MONTH(C1720))*(IFERROR(VALUE(RIGHT($A$2:$A$6000,4)),0)=YEAR(C1720)))),""))</f>
        <v/>
      </c>
      <c r="E1720" s="3">
        <f t="array" ref="E1720">IFERROR(_xlfn.LET(_xlpm.yr,IF(ISNUMBER(C1720),YEAR(C1720),VALUE(RIGHT(A1720,4))),_xlpm.mn,IF(ISNUMBER(C1720),MONTH(C1720),VALUE(MID(A1720,4,2)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1" spans="1:5" x14ac:dyDescent="0.25">
      <c r="A1721" s="65" t="s">
        <v>1731</v>
      </c>
      <c r="B1721" s="8">
        <v>163.39475750450001</v>
      </c>
      <c r="C1721" s="13"/>
      <c r="D1721" s="3" t="str">
        <f t="array" ref="D1721">IF(C1721="","",IFERROR(AVERAGE(_xlfn._xlws.FILTER($B$2:$B$6000,(IFERROR(VALUE(MID($A$2:$A$6000,4,2)),0)=MONTH(C1721))*(IFERROR(VALUE(RIGHT($A$2:$A$6000,4)),0)=YEAR(C1721)))),""))</f>
        <v/>
      </c>
      <c r="E1721" s="3">
        <f t="array" ref="E1721">IFERROR(_xlfn.LET(_xlpm.yr,IF(ISNUMBER(C1721),YEAR(C1721),VALUE(RIGHT(A1721,4))),_xlpm.mn,IF(ISNUMBER(C1721),MONTH(C1721),VALUE(MID(A1721,4,2)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2" spans="1:5" x14ac:dyDescent="0.25">
      <c r="A1722" s="65" t="s">
        <v>1732</v>
      </c>
      <c r="B1722" s="8">
        <v>162.347536644</v>
      </c>
      <c r="C1722" s="13"/>
      <c r="D1722" s="3" t="str">
        <f t="array" ref="D1722">IF(C1722="","",IFERROR(AVERAGE(_xlfn._xlws.FILTER($B$2:$B$6000,(IFERROR(VALUE(MID($A$2:$A$6000,4,2)),0)=MONTH(C1722))*(IFERROR(VALUE(RIGHT($A$2:$A$6000,4)),0)=YEAR(C1722)))),""))</f>
        <v/>
      </c>
      <c r="E1722" s="3">
        <f t="array" ref="E1722">IFERROR(_xlfn.LET(_xlpm.yr,IF(ISNUMBER(C1722),YEAR(C1722),VALUE(RIGHT(A1722,4))),_xlpm.mn,IF(ISNUMBER(C1722),MONTH(C1722),VALUE(MID(A1722,4,2)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3" spans="1:5" x14ac:dyDescent="0.25">
      <c r="A1723" s="65" t="s">
        <v>1733</v>
      </c>
      <c r="B1723" s="8">
        <v>155.80948208250001</v>
      </c>
      <c r="C1723" s="13"/>
      <c r="D1723" s="3" t="str">
        <f t="array" ref="D1723">IF(C1723="","",IFERROR(AVERAGE(_xlfn._xlws.FILTER($B$2:$B$6000,(IFERROR(VALUE(MID($A$2:$A$6000,4,2)),0)=MONTH(C1723))*(IFERROR(VALUE(RIGHT($A$2:$A$6000,4)),0)=YEAR(C1723)))),""))</f>
        <v/>
      </c>
      <c r="E1723" s="3">
        <f t="array" ref="E1723">IFERROR(_xlfn.LET(_xlpm.yr,IF(ISNUMBER(C1723),YEAR(C1723),VALUE(RIGHT(A1723,4))),_xlpm.mn,IF(ISNUMBER(C1723),MONTH(C1723),VALUE(MID(A1723,4,2)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4" spans="1:5" x14ac:dyDescent="0.25">
      <c r="A1724" s="65" t="s">
        <v>1734</v>
      </c>
      <c r="B1724" s="8">
        <v>153.20558156449999</v>
      </c>
      <c r="C1724" s="13"/>
      <c r="D1724" s="3" t="str">
        <f t="array" ref="D1724">IF(C1724="","",IFERROR(AVERAGE(_xlfn._xlws.FILTER($B$2:$B$6000,(IFERROR(VALUE(MID($A$2:$A$6000,4,2)),0)=MONTH(C1724))*(IFERROR(VALUE(RIGHT($A$2:$A$6000,4)),0)=YEAR(C1724)))),""))</f>
        <v/>
      </c>
      <c r="E1724" s="3">
        <f t="array" ref="E1724">IFERROR(_xlfn.LET(_xlpm.yr,IF(ISNUMBER(C1724),YEAR(C1724),VALUE(RIGHT(A1724,4))),_xlpm.mn,IF(ISNUMBER(C1724),MONTH(C1724),VALUE(MID(A1724,4,2)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5" spans="1:5" x14ac:dyDescent="0.25">
      <c r="A1725" s="65" t="s">
        <v>1735</v>
      </c>
      <c r="B1725" s="8">
        <v>146.59296335849999</v>
      </c>
      <c r="C1725" s="13"/>
      <c r="D1725" s="3" t="str">
        <f t="array" ref="D1725">IF(C1725="","",IFERROR(AVERAGE(_xlfn._xlws.FILTER($B$2:$B$6000,(IFERROR(VALUE(MID($A$2:$A$6000,4,2)),0)=MONTH(C1725))*(IFERROR(VALUE(RIGHT($A$2:$A$6000,4)),0)=YEAR(C1725)))),""))</f>
        <v/>
      </c>
      <c r="E1725" s="3">
        <f t="array" ref="E1725">IFERROR(_xlfn.LET(_xlpm.yr,IF(ISNUMBER(C1725),YEAR(C1725),VALUE(RIGHT(A1725,4))),_xlpm.mn,IF(ISNUMBER(C1725),MONTH(C1725),VALUE(MID(A1725,4,2)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6" spans="1:5" x14ac:dyDescent="0.25">
      <c r="A1726" s="65" t="s">
        <v>1736</v>
      </c>
      <c r="B1726" s="8">
        <v>143.82389192700001</v>
      </c>
      <c r="C1726" s="13"/>
      <c r="D1726" s="3" t="str">
        <f t="array" ref="D1726">IF(C1726="","",IFERROR(AVERAGE(_xlfn._xlws.FILTER($B$2:$B$6000,(IFERROR(VALUE(MID($A$2:$A$6000,4,2)),0)=MONTH(C1726))*(IFERROR(VALUE(RIGHT($A$2:$A$6000,4)),0)=YEAR(C1726)))),""))</f>
        <v/>
      </c>
      <c r="E1726" s="3">
        <f t="array" ref="E1726">IFERROR(_xlfn.LET(_xlpm.yr,IF(ISNUMBER(C1726),YEAR(C1726),VALUE(RIGHT(A1726,4))),_xlpm.mn,IF(ISNUMBER(C1726),MONTH(C1726),VALUE(MID(A1726,4,2)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7" spans="1:5" x14ac:dyDescent="0.25">
      <c r="A1727" s="65" t="s">
        <v>1737</v>
      </c>
      <c r="B1727" s="8">
        <v>138.36966031950001</v>
      </c>
      <c r="C1727" s="13"/>
      <c r="D1727" s="3" t="str">
        <f t="array" ref="D1727">IF(C1727="","",IFERROR(AVERAGE(_xlfn._xlws.FILTER($B$2:$B$6000,(IFERROR(VALUE(MID($A$2:$A$6000,4,2)),0)=MONTH(C1727))*(IFERROR(VALUE(RIGHT($A$2:$A$6000,4)),0)=YEAR(C1727)))),""))</f>
        <v/>
      </c>
      <c r="E1727" s="3">
        <f t="array" ref="E1727">IFERROR(_xlfn.LET(_xlpm.yr,IF(ISNUMBER(C1727),YEAR(C1727),VALUE(RIGHT(A1727,4))),_xlpm.mn,IF(ISNUMBER(C1727),MONTH(C1727),VALUE(MID(A1727,4,2)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8" spans="1:5" x14ac:dyDescent="0.25">
      <c r="A1728" s="65" t="s">
        <v>1738</v>
      </c>
      <c r="B1728" s="8">
        <v>134.76147633299999</v>
      </c>
      <c r="C1728" s="13"/>
      <c r="D1728" s="3" t="str">
        <f t="array" ref="D1728">IF(C1728="","",IFERROR(AVERAGE(_xlfn._xlws.FILTER($B$2:$B$6000,(IFERROR(VALUE(MID($A$2:$A$6000,4,2)),0)=MONTH(C1728))*(IFERROR(VALUE(RIGHT($A$2:$A$6000,4)),0)=YEAR(C1728)))),""))</f>
        <v/>
      </c>
      <c r="E1728" s="3">
        <f t="array" ref="E1728">IFERROR(_xlfn.LET(_xlpm.yr,IF(ISNUMBER(C1728),YEAR(C1728),VALUE(RIGHT(A1728,4))),_xlpm.mn,IF(ISNUMBER(C1728),MONTH(C1728),VALUE(MID(A1728,4,2)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9" spans="1:5" x14ac:dyDescent="0.25">
      <c r="A1729" s="65" t="s">
        <v>1739</v>
      </c>
      <c r="B1729" s="8">
        <v>132.55181327150001</v>
      </c>
      <c r="C1729" s="13"/>
      <c r="D1729" s="3" t="str">
        <f t="array" ref="D1729">IF(C1729="","",IFERROR(AVERAGE(_xlfn._xlws.FILTER($B$2:$B$6000,(IFERROR(VALUE(MID($A$2:$A$6000,4,2)),0)=MONTH(C1729))*(IFERROR(VALUE(RIGHT($A$2:$A$6000,4)),0)=YEAR(C1729)))),""))</f>
        <v/>
      </c>
      <c r="E1729" s="3">
        <f t="array" ref="E1729">IFERROR(_xlfn.LET(_xlpm.yr,IF(ISNUMBER(C1729),YEAR(C1729),VALUE(RIGHT(A1729,4))),_xlpm.mn,IF(ISNUMBER(C1729),MONTH(C1729),VALUE(MID(A1729,4,2)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0" spans="1:5" x14ac:dyDescent="0.25">
      <c r="A1730" s="65" t="s">
        <v>1740</v>
      </c>
      <c r="B1730" s="8">
        <v>128.85971802949999</v>
      </c>
      <c r="C1730" s="13"/>
      <c r="D1730" s="3" t="str">
        <f t="array" ref="D1730">IF(C1730="","",IFERROR(AVERAGE(_xlfn._xlws.FILTER($B$2:$B$6000,(IFERROR(VALUE(MID($A$2:$A$6000,4,2)),0)=MONTH(C1730))*(IFERROR(VALUE(RIGHT($A$2:$A$6000,4)),0)=YEAR(C1730)))),""))</f>
        <v/>
      </c>
      <c r="E1730" s="3">
        <f t="array" ref="E1730">IFERROR(_xlfn.LET(_xlpm.yr,IF(ISNUMBER(C1730),YEAR(C1730),VALUE(RIGHT(A1730,4))),_xlpm.mn,IF(ISNUMBER(C1730),MONTH(C1730),VALUE(MID(A1730,4,2)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1" spans="1:5" x14ac:dyDescent="0.25">
      <c r="A1731" s="65" t="s">
        <v>1741</v>
      </c>
      <c r="B1731" s="8">
        <v>121.4755275455</v>
      </c>
      <c r="C1731" s="13"/>
      <c r="D1731" s="3" t="str">
        <f t="array" ref="D1731">IF(C1731="","",IFERROR(AVERAGE(_xlfn._xlws.FILTER($B$2:$B$6000,(IFERROR(VALUE(MID($A$2:$A$6000,4,2)),0)=MONTH(C1731))*(IFERROR(VALUE(RIGHT($A$2:$A$6000,4)),0)=YEAR(C1731)))),""))</f>
        <v/>
      </c>
      <c r="E1731" s="3">
        <f t="array" ref="E1731">IFERROR(_xlfn.LET(_xlpm.yr,IF(ISNUMBER(C1731),YEAR(C1731),VALUE(RIGHT(A1731,4))),_xlpm.mn,IF(ISNUMBER(C1731),MONTH(C1731),VALUE(MID(A1731,4,2)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2" spans="1:5" x14ac:dyDescent="0.25">
      <c r="A1732" s="65" t="s">
        <v>1742</v>
      </c>
      <c r="B1732" s="8">
        <v>120.4685924795</v>
      </c>
      <c r="C1732" s="13"/>
      <c r="D1732" s="3" t="str">
        <f t="array" ref="D1732">IF(C1732="","",IFERROR(AVERAGE(_xlfn._xlws.FILTER($B$2:$B$6000,(IFERROR(VALUE(MID($A$2:$A$6000,4,2)),0)=MONTH(C1732))*(IFERROR(VALUE(RIGHT($A$2:$A$6000,4)),0)=YEAR(C1732)))),""))</f>
        <v/>
      </c>
      <c r="E1732" s="3">
        <f t="array" ref="E1732">IFERROR(_xlfn.LET(_xlpm.yr,IF(ISNUMBER(C1732),YEAR(C1732),VALUE(RIGHT(A1732,4))),_xlpm.mn,IF(ISNUMBER(C1732),MONTH(C1732),VALUE(MID(A1732,4,2)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3" spans="1:5" x14ac:dyDescent="0.25">
      <c r="A1733" s="65" t="s">
        <v>1743</v>
      </c>
      <c r="B1733" s="8">
        <v>118.9581898805</v>
      </c>
      <c r="C1733" s="13"/>
      <c r="D1733" s="3" t="str">
        <f t="array" ref="D1733">IF(C1733="","",IFERROR(AVERAGE(_xlfn._xlws.FILTER($B$2:$B$6000,(IFERROR(VALUE(MID($A$2:$A$6000,4,2)),0)=MONTH(C1733))*(IFERROR(VALUE(RIGHT($A$2:$A$6000,4)),0)=YEAR(C1733)))),""))</f>
        <v/>
      </c>
      <c r="E1733" s="3">
        <f t="array" ref="E1733">IFERROR(_xlfn.LET(_xlpm.yr,IF(ISNUMBER(C1733),YEAR(C1733),VALUE(RIGHT(A1733,4))),_xlpm.mn,IF(ISNUMBER(C1733),MONTH(C1733),VALUE(MID(A1733,4,2)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4" spans="1:5" x14ac:dyDescent="0.25">
      <c r="A1734" s="65" t="s">
        <v>1744</v>
      </c>
      <c r="B1734" s="8">
        <v>118.2868998365</v>
      </c>
      <c r="C1734" s="13"/>
      <c r="D1734" s="3" t="str">
        <f t="array" ref="D1734">IF(C1734="","",IFERROR(AVERAGE(_xlfn._xlws.FILTER($B$2:$B$6000,(IFERROR(VALUE(MID($A$2:$A$6000,4,2)),0)=MONTH(C1734))*(IFERROR(VALUE(RIGHT($A$2:$A$6000,4)),0)=YEAR(C1734)))),""))</f>
        <v/>
      </c>
      <c r="E1734" s="3">
        <f t="array" ref="E1734">IFERROR(_xlfn.LET(_xlpm.yr,IF(ISNUMBER(C1734),YEAR(C1734),VALUE(RIGHT(A1734,4))),_xlpm.mn,IF(ISNUMBER(C1734),MONTH(C1734),VALUE(MID(A1734,4,2)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5" spans="1:5" x14ac:dyDescent="0.25">
      <c r="A1735" s="65" t="s">
        <v>1745</v>
      </c>
      <c r="B1735" s="8">
        <v>116.66461556350001</v>
      </c>
      <c r="C1735" s="13"/>
      <c r="D1735" s="3" t="str">
        <f t="array" ref="D1735">IF(C1735="","",IFERROR(AVERAGE(_xlfn._xlws.FILTER($B$2:$B$6000,(IFERROR(VALUE(MID($A$2:$A$6000,4,2)),0)=MONTH(C1735))*(IFERROR(VALUE(RIGHT($A$2:$A$6000,4)),0)=YEAR(C1735)))),""))</f>
        <v/>
      </c>
      <c r="E1735" s="3">
        <f t="array" ref="E1735">IFERROR(_xlfn.LET(_xlpm.yr,IF(ISNUMBER(C1735),YEAR(C1735),VALUE(RIGHT(A1735,4))),_xlpm.mn,IF(ISNUMBER(C1735),MONTH(C1735),VALUE(MID(A1735,4,2)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6" spans="1:5" x14ac:dyDescent="0.25">
      <c r="A1736" s="65" t="s">
        <v>1746</v>
      </c>
      <c r="B1736" s="8">
        <v>115.79753259</v>
      </c>
      <c r="C1736" s="13"/>
      <c r="D1736" s="3" t="str">
        <f t="array" ref="D1736">IF(C1736="","",IFERROR(AVERAGE(_xlfn._xlws.FILTER($B$2:$B$6000,(IFERROR(VALUE(MID($A$2:$A$6000,4,2)),0)=MONTH(C1736))*(IFERROR(VALUE(RIGHT($A$2:$A$6000,4)),0)=YEAR(C1736)))),""))</f>
        <v/>
      </c>
      <c r="E1736" s="3">
        <f t="array" ref="E1736">IFERROR(_xlfn.LET(_xlpm.yr,IF(ISNUMBER(C1736),YEAR(C1736),VALUE(RIGHT(A1736,4))),_xlpm.mn,IF(ISNUMBER(C1736),MONTH(C1736),VALUE(MID(A1736,4,2)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7" spans="1:5" x14ac:dyDescent="0.25">
      <c r="A1737" s="65" t="s">
        <v>1747</v>
      </c>
      <c r="B1737" s="8">
        <v>114.14727789849999</v>
      </c>
      <c r="C1737" s="13"/>
      <c r="D1737" s="3" t="str">
        <f t="array" ref="D1737">IF(C1737="","",IFERROR(AVERAGE(_xlfn._xlws.FILTER($B$2:$B$6000,(IFERROR(VALUE(MID($A$2:$A$6000,4,2)),0)=MONTH(C1737))*(IFERROR(VALUE(RIGHT($A$2:$A$6000,4)),0)=YEAR(C1737)))),""))</f>
        <v/>
      </c>
      <c r="E1737" s="3">
        <f t="array" ref="E1737">IFERROR(_xlfn.LET(_xlpm.yr,IF(ISNUMBER(C1737),YEAR(C1737),VALUE(RIGHT(A1737,4))),_xlpm.mn,IF(ISNUMBER(C1737),MONTH(C1737),VALUE(MID(A1737,4,2)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8" spans="1:5" x14ac:dyDescent="0.25">
      <c r="A1738" s="65" t="s">
        <v>1748</v>
      </c>
      <c r="B1738" s="8">
        <v>113.727721621</v>
      </c>
      <c r="C1738" s="13"/>
      <c r="D1738" s="3" t="str">
        <f t="array" ref="D1738">IF(C1738="","",IFERROR(AVERAGE(_xlfn._xlws.FILTER($B$2:$B$6000,(IFERROR(VALUE(MID($A$2:$A$6000,4,2)),0)=MONTH(C1738))*(IFERROR(VALUE(RIGHT($A$2:$A$6000,4)),0)=YEAR(C1738)))),""))</f>
        <v/>
      </c>
      <c r="E1738" s="3">
        <f t="array" ref="E1738">IFERROR(_xlfn.LET(_xlpm.yr,IF(ISNUMBER(C1738),YEAR(C1738),VALUE(RIGHT(A1738,4))),_xlpm.mn,IF(ISNUMBER(C1738),MONTH(C1738),VALUE(MID(A1738,4,2)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9" spans="1:5" x14ac:dyDescent="0.25">
      <c r="A1739" s="65" t="s">
        <v>1749</v>
      </c>
      <c r="B1739" s="8">
        <v>113.839603295</v>
      </c>
      <c r="C1739" s="13"/>
      <c r="D1739" s="3" t="str">
        <f t="array" ref="D1739">IF(C1739="","",IFERROR(AVERAGE(_xlfn._xlws.FILTER($B$2:$B$6000,(IFERROR(VALUE(MID($A$2:$A$6000,4,2)),0)=MONTH(C1739))*(IFERROR(VALUE(RIGHT($A$2:$A$6000,4)),0)=YEAR(C1739)))),""))</f>
        <v/>
      </c>
      <c r="E1739" s="3">
        <f t="array" ref="E1739">IFERROR(_xlfn.LET(_xlpm.yr,IF(ISNUMBER(C1739),YEAR(C1739),VALUE(RIGHT(A1739,4))),_xlpm.mn,IF(ISNUMBER(C1739),MONTH(C1739),VALUE(MID(A1739,4,2)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0" spans="1:5" x14ac:dyDescent="0.25">
      <c r="A1740" s="65" t="s">
        <v>1750</v>
      </c>
      <c r="B1740" s="8">
        <v>114.79059752400001</v>
      </c>
      <c r="C1740" s="13"/>
      <c r="D1740" s="3" t="str">
        <f t="array" ref="D1740">IF(C1740="","",IFERROR(AVERAGE(_xlfn._xlws.FILTER($B$2:$B$6000,(IFERROR(VALUE(MID($A$2:$A$6000,4,2)),0)=MONTH(C1740))*(IFERROR(VALUE(RIGHT($A$2:$A$6000,4)),0)=YEAR(C1740)))),""))</f>
        <v/>
      </c>
      <c r="E1740" s="3">
        <f t="array" ref="E1740">IFERROR(_xlfn.LET(_xlpm.yr,IF(ISNUMBER(C1740),YEAR(C1740),VALUE(RIGHT(A1740,4))),_xlpm.mn,IF(ISNUMBER(C1740),MONTH(C1740),VALUE(MID(A1740,4,2)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1" spans="1:5" x14ac:dyDescent="0.25">
      <c r="A1741" s="65" t="s">
        <v>1751</v>
      </c>
      <c r="B1741" s="8">
        <v>115.3779763125</v>
      </c>
      <c r="C1741" s="13"/>
      <c r="D1741" s="3" t="str">
        <f t="array" ref="D1741">IF(C1741="","",IFERROR(AVERAGE(_xlfn._xlws.FILTER($B$2:$B$6000,(IFERROR(VALUE(MID($A$2:$A$6000,4,2)),0)=MONTH(C1741))*(IFERROR(VALUE(RIGHT($A$2:$A$6000,4)),0)=YEAR(C1741)))),""))</f>
        <v/>
      </c>
      <c r="E1741" s="3">
        <f t="array" ref="E1741">IFERROR(_xlfn.LET(_xlpm.yr,IF(ISNUMBER(C1741),YEAR(C1741),VALUE(RIGHT(A1741,4))),_xlpm.mn,IF(ISNUMBER(C1741),MONTH(C1741),VALUE(MID(A1741,4,2)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2" spans="1:5" x14ac:dyDescent="0.25">
      <c r="A1742" s="65" t="s">
        <v>1752</v>
      </c>
      <c r="B1742" s="8">
        <v>115.517828405</v>
      </c>
      <c r="C1742" s="13"/>
      <c r="D1742" s="3" t="str">
        <f t="array" ref="D1742">IF(C1742="","",IFERROR(AVERAGE(_xlfn._xlws.FILTER($B$2:$B$6000,(IFERROR(VALUE(MID($A$2:$A$6000,4,2)),0)=MONTH(C1742))*(IFERROR(VALUE(RIGHT($A$2:$A$6000,4)),0)=YEAR(C1742)))),""))</f>
        <v/>
      </c>
      <c r="E1742" s="3">
        <f t="array" ref="E1742">IFERROR(_xlfn.LET(_xlpm.yr,IF(ISNUMBER(C1742),YEAR(C1742),VALUE(RIGHT(A1742,4))),_xlpm.mn,IF(ISNUMBER(C1742),MONTH(C1742),VALUE(MID(A1742,4,2)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3" spans="1:5" x14ac:dyDescent="0.25">
      <c r="A1743" s="65" t="s">
        <v>1753</v>
      </c>
      <c r="B1743" s="8">
        <v>115.3220354755</v>
      </c>
      <c r="C1743" s="13"/>
      <c r="D1743" s="3" t="str">
        <f t="array" ref="D1743">IF(C1743="","",IFERROR(AVERAGE(_xlfn._xlws.FILTER($B$2:$B$6000,(IFERROR(VALUE(MID($A$2:$A$6000,4,2)),0)=MONTH(C1743))*(IFERROR(VALUE(RIGHT($A$2:$A$6000,4)),0)=YEAR(C1743)))),""))</f>
        <v/>
      </c>
      <c r="E1743" s="3">
        <f t="array" ref="E1743">IFERROR(_xlfn.LET(_xlpm.yr,IF(ISNUMBER(C1743),YEAR(C1743),VALUE(RIGHT(A1743,4))),_xlpm.mn,IF(ISNUMBER(C1743),MONTH(C1743),VALUE(MID(A1743,4,2)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4" spans="1:5" x14ac:dyDescent="0.25">
      <c r="A1744" s="65" t="s">
        <v>1754</v>
      </c>
      <c r="B1744" s="8">
        <v>115.79753259</v>
      </c>
      <c r="C1744" s="13"/>
      <c r="D1744" s="3" t="str">
        <f t="array" ref="D1744">IF(C1744="","",IFERROR(AVERAGE(_xlfn._xlws.FILTER($B$2:$B$6000,(IFERROR(VALUE(MID($A$2:$A$6000,4,2)),0)=MONTH(C1744))*(IFERROR(VALUE(RIGHT($A$2:$A$6000,4)),0)=YEAR(C1744)))),""))</f>
        <v/>
      </c>
      <c r="E1744" s="3">
        <f t="array" ref="E1744">IFERROR(_xlfn.LET(_xlpm.yr,IF(ISNUMBER(C1744),YEAR(C1744),VALUE(RIGHT(A1744,4))),_xlpm.mn,IF(ISNUMBER(C1744),MONTH(C1744),VALUE(MID(A1744,4,2)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5" spans="1:5" x14ac:dyDescent="0.25">
      <c r="A1745" s="65" t="s">
        <v>1755</v>
      </c>
      <c r="B1745" s="8">
        <v>115.3779763125</v>
      </c>
      <c r="C1745" s="13"/>
      <c r="D1745" s="3" t="str">
        <f t="array" ref="D1745">IF(C1745="","",IFERROR(AVERAGE(_xlfn._xlws.FILTER($B$2:$B$6000,(IFERROR(VALUE(MID($A$2:$A$6000,4,2)),0)=MONTH(C1745))*(IFERROR(VALUE(RIGHT($A$2:$A$6000,4)),0)=YEAR(C1745)))),""))</f>
        <v/>
      </c>
      <c r="E1745" s="3">
        <f t="array" ref="E1745">IFERROR(_xlfn.LET(_xlpm.yr,IF(ISNUMBER(C1745),YEAR(C1745),VALUE(RIGHT(A1745,4))),_xlpm.mn,IF(ISNUMBER(C1745),MONTH(C1745),VALUE(MID(A1745,4,2)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6" spans="1:5" x14ac:dyDescent="0.25">
      <c r="A1746" s="65" t="s">
        <v>1756</v>
      </c>
      <c r="B1746" s="8">
        <v>113.4902851896</v>
      </c>
      <c r="C1746" s="13"/>
      <c r="D1746" s="3" t="str">
        <f t="array" ref="D1746">IF(C1746="","",IFERROR(AVERAGE(_xlfn._xlws.FILTER($B$2:$B$6000,(IFERROR(VALUE(MID($A$2:$A$6000,4,2)),0)=MONTH(C1746))*(IFERROR(VALUE(RIGHT($A$2:$A$6000,4)),0)=YEAR(C1746)))),""))</f>
        <v/>
      </c>
      <c r="E1746" s="3">
        <f t="array" ref="E1746">IFERROR(_xlfn.LET(_xlpm.yr,IF(ISNUMBER(C1746),YEAR(C1746),VALUE(RIGHT(A1746,4))),_xlpm.mn,IF(ISNUMBER(C1746),MONTH(C1746),VALUE(MID(A1746,4,2)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7" spans="1:5" x14ac:dyDescent="0.25">
      <c r="A1747" s="65" t="s">
        <v>1757</v>
      </c>
      <c r="B1747" s="8">
        <v>112.6305103018</v>
      </c>
      <c r="C1747" s="13"/>
      <c r="D1747" s="3" t="str">
        <f t="array" ref="D1747">IF(C1747="","",IFERROR(AVERAGE(_xlfn._xlws.FILTER($B$2:$B$6000,(IFERROR(VALUE(MID($A$2:$A$6000,4,2)),0)=MONTH(C1747))*(IFERROR(VALUE(RIGHT($A$2:$A$6000,4)),0)=YEAR(C1747)))),""))</f>
        <v/>
      </c>
      <c r="E1747" s="3">
        <f t="array" ref="E1747">IFERROR(_xlfn.LET(_xlpm.yr,IF(ISNUMBER(C1747),YEAR(C1747),VALUE(RIGHT(A1747,4))),_xlpm.mn,IF(ISNUMBER(C1747),MONTH(C1747),VALUE(MID(A1747,4,2)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8" spans="1:5" x14ac:dyDescent="0.25">
      <c r="A1748" s="65" t="s">
        <v>1758</v>
      </c>
      <c r="B1748" s="8">
        <v>111.8262047616</v>
      </c>
      <c r="C1748" s="13"/>
      <c r="D1748" s="3" t="str">
        <f t="array" ref="D1748">IF(C1748="","",IFERROR(AVERAGE(_xlfn._xlws.FILTER($B$2:$B$6000,(IFERROR(VALUE(MID($A$2:$A$6000,4,2)),0)=MONTH(C1748))*(IFERROR(VALUE(RIGHT($A$2:$A$6000,4)),0)=YEAR(C1748)))),""))</f>
        <v/>
      </c>
      <c r="E1748" s="3">
        <f t="array" ref="E1748">IFERROR(_xlfn.LET(_xlpm.yr,IF(ISNUMBER(C1748),YEAR(C1748),VALUE(RIGHT(A1748,4))),_xlpm.mn,IF(ISNUMBER(C1748),MONTH(C1748),VALUE(MID(A1748,4,2)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9" spans="1:5" x14ac:dyDescent="0.25">
      <c r="A1749" s="65" t="s">
        <v>1759</v>
      </c>
      <c r="B1749" s="8">
        <v>112.3531635638</v>
      </c>
      <c r="C1749" s="13"/>
      <c r="D1749" s="3" t="str">
        <f t="array" ref="D1749">IF(C1749="","",IFERROR(AVERAGE(_xlfn._xlws.FILTER($B$2:$B$6000,(IFERROR(VALUE(MID($A$2:$A$6000,4,2)),0)=MONTH(C1749))*(IFERROR(VALUE(RIGHT($A$2:$A$6000,4)),0)=YEAR(C1749)))),""))</f>
        <v/>
      </c>
      <c r="E1749" s="3">
        <f t="array" ref="E1749">IFERROR(_xlfn.LET(_xlpm.yr,IF(ISNUMBER(C1749),YEAR(C1749),VALUE(RIGHT(A1749,4))),_xlpm.mn,IF(ISNUMBER(C1749),MONTH(C1749),VALUE(MID(A1749,4,2)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0" spans="1:5" x14ac:dyDescent="0.25">
      <c r="A1750" s="65" t="s">
        <v>1760</v>
      </c>
      <c r="B1750" s="8">
        <v>113.157469104</v>
      </c>
      <c r="C1750" s="13"/>
      <c r="D1750" s="3" t="str">
        <f t="array" ref="D1750">IF(C1750="","",IFERROR(AVERAGE(_xlfn._xlws.FILTER($B$2:$B$6000,(IFERROR(VALUE(MID($A$2:$A$6000,4,2)),0)=MONTH(C1750))*(IFERROR(VALUE(RIGHT($A$2:$A$6000,4)),0)=YEAR(C1750)))),""))</f>
        <v/>
      </c>
      <c r="E1750" s="3">
        <f t="array" ref="E1750">IFERROR(_xlfn.LET(_xlpm.yr,IF(ISNUMBER(C1750),YEAR(C1750),VALUE(RIGHT(A1750,4))),_xlpm.mn,IF(ISNUMBER(C1750),MONTH(C1750),VALUE(MID(A1750,4,2)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1" spans="1:5" x14ac:dyDescent="0.25">
      <c r="A1751" s="65" t="s">
        <v>1761</v>
      </c>
      <c r="B1751" s="8">
        <v>112.3531635638</v>
      </c>
      <c r="C1751" s="13"/>
      <c r="D1751" s="3" t="str">
        <f t="array" ref="D1751">IF(C1751="","",IFERROR(AVERAGE(_xlfn._xlws.FILTER($B$2:$B$6000,(IFERROR(VALUE(MID($A$2:$A$6000,4,2)),0)=MONTH(C1751))*(IFERROR(VALUE(RIGHT($A$2:$A$6000,4)),0)=YEAR(C1751)))),""))</f>
        <v/>
      </c>
      <c r="E1751" s="3">
        <f t="array" ref="E1751">IFERROR(_xlfn.LET(_xlpm.yr,IF(ISNUMBER(C1751),YEAR(C1751),VALUE(RIGHT(A1751,4))),_xlpm.mn,IF(ISNUMBER(C1751),MONTH(C1751),VALUE(MID(A1751,4,2)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2" spans="1:5" x14ac:dyDescent="0.25">
      <c r="A1752" s="65" t="s">
        <v>1762</v>
      </c>
      <c r="B1752" s="8">
        <v>112.8246530184</v>
      </c>
      <c r="C1752" s="13"/>
      <c r="D1752" s="3" t="str">
        <f t="array" ref="D1752">IF(C1752="","",IFERROR(AVERAGE(_xlfn._xlws.FILTER($B$2:$B$6000,(IFERROR(VALUE(MID($A$2:$A$6000,4,2)),0)=MONTH(C1752))*(IFERROR(VALUE(RIGHT($A$2:$A$6000,4)),0)=YEAR(C1752)))),""))</f>
        <v/>
      </c>
      <c r="E1752" s="3">
        <f t="array" ref="E1752">IFERROR(_xlfn.LET(_xlpm.yr,IF(ISNUMBER(C1752),YEAR(C1752),VALUE(RIGHT(A1752,4))),_xlpm.mn,IF(ISNUMBER(C1752),MONTH(C1752),VALUE(MID(A1752,4,2)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3" spans="1:5" x14ac:dyDescent="0.25">
      <c r="A1753" s="65" t="s">
        <v>1763</v>
      </c>
      <c r="B1753" s="8">
        <v>112.1312861734</v>
      </c>
      <c r="C1753" s="13"/>
      <c r="D1753" s="3" t="str">
        <f t="array" ref="D1753">IF(C1753="","",IFERROR(AVERAGE(_xlfn._xlws.FILTER($B$2:$B$6000,(IFERROR(VALUE(MID($A$2:$A$6000,4,2)),0)=MONTH(C1753))*(IFERROR(VALUE(RIGHT($A$2:$A$6000,4)),0)=YEAR(C1753)))),""))</f>
        <v/>
      </c>
      <c r="E1753" s="3">
        <f t="array" ref="E1753">IFERROR(_xlfn.LET(_xlpm.yr,IF(ISNUMBER(C1753),YEAR(C1753),VALUE(RIGHT(A1753,4))),_xlpm.mn,IF(ISNUMBER(C1753),MONTH(C1753),VALUE(MID(A1753,4,2)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4" spans="1:5" x14ac:dyDescent="0.25">
      <c r="A1754" s="65" t="s">
        <v>1764</v>
      </c>
      <c r="B1754" s="8">
        <v>110.9386952</v>
      </c>
      <c r="C1754" s="13"/>
      <c r="D1754" s="3" t="str">
        <f t="array" ref="D1754">IF(C1754="","",IFERROR(AVERAGE(_xlfn._xlws.FILTER($B$2:$B$6000,(IFERROR(VALUE(MID($A$2:$A$6000,4,2)),0)=MONTH(C1754))*(IFERROR(VALUE(RIGHT($A$2:$A$6000,4)),0)=YEAR(C1754)))),""))</f>
        <v/>
      </c>
      <c r="E1754" s="3">
        <f t="array" ref="E1754">IFERROR(_xlfn.LET(_xlpm.yr,IF(ISNUMBER(C1754),YEAR(C1754),VALUE(RIGHT(A1754,4))),_xlpm.mn,IF(ISNUMBER(C1754),MONTH(C1754),VALUE(MID(A1754,4,2)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5" spans="1:5" x14ac:dyDescent="0.25">
      <c r="A1755" s="65" t="s">
        <v>1765</v>
      </c>
      <c r="B1755" s="8">
        <v>111.52112334980001</v>
      </c>
      <c r="C1755" s="13"/>
      <c r="D1755" s="3" t="str">
        <f t="array" ref="D1755">IF(C1755="","",IFERROR(AVERAGE(_xlfn._xlws.FILTER($B$2:$B$6000,(IFERROR(VALUE(MID($A$2:$A$6000,4,2)),0)=MONTH(C1755))*(IFERROR(VALUE(RIGHT($A$2:$A$6000,4)),0)=YEAR(C1755)))),""))</f>
        <v/>
      </c>
      <c r="E1755" s="3">
        <f t="array" ref="E1755">IFERROR(_xlfn.LET(_xlpm.yr,IF(ISNUMBER(C1755),YEAR(C1755),VALUE(RIGHT(A1755,4))),_xlpm.mn,IF(ISNUMBER(C1755),MONTH(C1755),VALUE(MID(A1755,4,2)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6" spans="1:5" x14ac:dyDescent="0.25">
      <c r="A1756" s="65" t="s">
        <v>1766</v>
      </c>
      <c r="B1756" s="8">
        <v>112.0758168258</v>
      </c>
      <c r="C1756" s="13"/>
      <c r="D1756" s="3" t="str">
        <f t="array" ref="D1756">IF(C1756="","",IFERROR(AVERAGE(_xlfn._xlws.FILTER($B$2:$B$6000,(IFERROR(VALUE(MID($A$2:$A$6000,4,2)),0)=MONTH(C1756))*(IFERROR(VALUE(RIGHT($A$2:$A$6000,4)),0)=YEAR(C1756)))),""))</f>
        <v/>
      </c>
      <c r="E1756" s="3">
        <f t="array" ref="E1756">IFERROR(_xlfn.LET(_xlpm.yr,IF(ISNUMBER(C1756),YEAR(C1756),VALUE(RIGHT(A1756,4))),_xlpm.mn,IF(ISNUMBER(C1756),MONTH(C1756),VALUE(MID(A1756,4,2)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7" spans="1:5" x14ac:dyDescent="0.25">
      <c r="A1757" s="65" t="s">
        <v>1767</v>
      </c>
      <c r="B1757" s="8">
        <v>112.0758168258</v>
      </c>
      <c r="C1757" s="13"/>
      <c r="D1757" s="3" t="str">
        <f t="array" ref="D1757">IF(C1757="","",IFERROR(AVERAGE(_xlfn._xlws.FILTER($B$2:$B$6000,(IFERROR(VALUE(MID($A$2:$A$6000,4,2)),0)=MONTH(C1757))*(IFERROR(VALUE(RIGHT($A$2:$A$6000,4)),0)=YEAR(C1757)))),""))</f>
        <v/>
      </c>
      <c r="E1757" s="3">
        <f t="array" ref="E1757">IFERROR(_xlfn.LET(_xlpm.yr,IF(ISNUMBER(C1757),YEAR(C1757),VALUE(RIGHT(A1757,4))),_xlpm.mn,IF(ISNUMBER(C1757),MONTH(C1757),VALUE(MID(A1757,4,2)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8" spans="1:5" x14ac:dyDescent="0.25">
      <c r="A1758" s="65" t="s">
        <v>1768</v>
      </c>
      <c r="B1758" s="8">
        <v>111.85393943539999</v>
      </c>
      <c r="C1758" s="13"/>
      <c r="D1758" s="3" t="str">
        <f t="array" ref="D1758">IF(C1758="","",IFERROR(AVERAGE(_xlfn._xlws.FILTER($B$2:$B$6000,(IFERROR(VALUE(MID($A$2:$A$6000,4,2)),0)=MONTH(C1758))*(IFERROR(VALUE(RIGHT($A$2:$A$6000,4)),0)=YEAR(C1758)))),""))</f>
        <v/>
      </c>
      <c r="E1758" s="3">
        <f t="array" ref="E1758">IFERROR(_xlfn.LET(_xlpm.yr,IF(ISNUMBER(C1758),YEAR(C1758),VALUE(RIGHT(A1758,4))),_xlpm.mn,IF(ISNUMBER(C1758),MONTH(C1758),VALUE(MID(A1758,4,2)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9" spans="1:5" x14ac:dyDescent="0.25">
      <c r="A1759" s="65" t="s">
        <v>1769</v>
      </c>
      <c r="B1759" s="8">
        <v>111.7430007402</v>
      </c>
      <c r="C1759" s="13"/>
      <c r="D1759" s="3" t="str">
        <f t="array" ref="D1759">IF(C1759="","",IFERROR(AVERAGE(_xlfn._xlws.FILTER($B$2:$B$6000,(IFERROR(VALUE(MID($A$2:$A$6000,4,2)),0)=MONTH(C1759))*(IFERROR(VALUE(RIGHT($A$2:$A$6000,4)),0)=YEAR(C1759)))),""))</f>
        <v/>
      </c>
      <c r="E1759" s="3">
        <f t="array" ref="E1759">IFERROR(_xlfn.LET(_xlpm.yr,IF(ISNUMBER(C1759),YEAR(C1759),VALUE(RIGHT(A1759,4))),_xlpm.mn,IF(ISNUMBER(C1759),MONTH(C1759),VALUE(MID(A1759,4,2)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0" spans="1:5" x14ac:dyDescent="0.25">
      <c r="A1760" s="65" t="s">
        <v>1770</v>
      </c>
      <c r="B1760" s="8">
        <v>111.68753139259999</v>
      </c>
      <c r="C1760" s="13"/>
      <c r="D1760" s="3" t="str">
        <f t="array" ref="D1760">IF(C1760="","",IFERROR(AVERAGE(_xlfn._xlws.FILTER($B$2:$B$6000,(IFERROR(VALUE(MID($A$2:$A$6000,4,2)),0)=MONTH(C1760))*(IFERROR(VALUE(RIGHT($A$2:$A$6000,4)),0)=YEAR(C1760)))),""))</f>
        <v/>
      </c>
      <c r="E1760" s="3">
        <f t="array" ref="E1760">IFERROR(_xlfn.LET(_xlpm.yr,IF(ISNUMBER(C1760),YEAR(C1760),VALUE(RIGHT(A1760,4))),_xlpm.mn,IF(ISNUMBER(C1760),MONTH(C1760),VALUE(MID(A1760,4,2)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1" spans="1:5" x14ac:dyDescent="0.25">
      <c r="A1761" s="65" t="s">
        <v>1771</v>
      </c>
      <c r="B1761" s="8">
        <v>111.770735414</v>
      </c>
      <c r="C1761" s="13"/>
      <c r="D1761" s="3" t="str">
        <f t="array" ref="D1761">IF(C1761="","",IFERROR(AVERAGE(_xlfn._xlws.FILTER($B$2:$B$6000,(IFERROR(VALUE(MID($A$2:$A$6000,4,2)),0)=MONTH(C1761))*(IFERROR(VALUE(RIGHT($A$2:$A$6000,4)),0)=YEAR(C1761)))),""))</f>
        <v/>
      </c>
      <c r="E1761" s="3">
        <f t="array" ref="E1761">IFERROR(_xlfn.LET(_xlpm.yr,IF(ISNUMBER(C1761),YEAR(C1761),VALUE(RIGHT(A1761,4))),_xlpm.mn,IF(ISNUMBER(C1761),MONTH(C1761),VALUE(MID(A1761,4,2)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2" spans="1:5" x14ac:dyDescent="0.25">
      <c r="A1762" s="65" t="s">
        <v>1772</v>
      </c>
      <c r="B1762" s="8">
        <v>112.0758168258</v>
      </c>
      <c r="C1762" s="13"/>
      <c r="D1762" s="3" t="str">
        <f t="array" ref="D1762">IF(C1762="","",IFERROR(AVERAGE(_xlfn._xlws.FILTER($B$2:$B$6000,(IFERROR(VALUE(MID($A$2:$A$6000,4,2)),0)=MONTH(C1762))*(IFERROR(VALUE(RIGHT($A$2:$A$6000,4)),0)=YEAR(C1762)))),""))</f>
        <v/>
      </c>
      <c r="E1762" s="3">
        <f t="array" ref="E1762">IFERROR(_xlfn.LET(_xlpm.yr,IF(ISNUMBER(C1762),YEAR(C1762),VALUE(RIGHT(A1762,4))),_xlpm.mn,IF(ISNUMBER(C1762),MONTH(C1762),VALUE(MID(A1762,4,2)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3" spans="1:5" x14ac:dyDescent="0.25">
      <c r="A1763" s="65" t="s">
        <v>1773</v>
      </c>
      <c r="B1763" s="8">
        <v>111.88167410920001</v>
      </c>
      <c r="C1763" s="13"/>
      <c r="D1763" s="3" t="str">
        <f t="array" ref="D1763">IF(C1763="","",IFERROR(AVERAGE(_xlfn._xlws.FILTER($B$2:$B$6000,(IFERROR(VALUE(MID($A$2:$A$6000,4,2)),0)=MONTH(C1763))*(IFERROR(VALUE(RIGHT($A$2:$A$6000,4)),0)=YEAR(C1763)))),""))</f>
        <v/>
      </c>
      <c r="E1763" s="3">
        <f t="array" ref="E1763">IFERROR(_xlfn.LET(_xlpm.yr,IF(ISNUMBER(C1763),YEAR(C1763),VALUE(RIGHT(A1763,4))),_xlpm.mn,IF(ISNUMBER(C1763),MONTH(C1763),VALUE(MID(A1763,4,2)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4" spans="1:5" x14ac:dyDescent="0.25">
      <c r="A1764" s="65" t="s">
        <v>1774</v>
      </c>
      <c r="B1764" s="8">
        <v>112.2699595424</v>
      </c>
      <c r="C1764" s="13"/>
      <c r="D1764" s="3" t="str">
        <f t="array" ref="D1764">IF(C1764="","",IFERROR(AVERAGE(_xlfn._xlws.FILTER($B$2:$B$6000,(IFERROR(VALUE(MID($A$2:$A$6000,4,2)),0)=MONTH(C1764))*(IFERROR(VALUE(RIGHT($A$2:$A$6000,4)),0)=YEAR(C1764)))),""))</f>
        <v/>
      </c>
      <c r="E1764" s="3">
        <f t="array" ref="E1764">IFERROR(_xlfn.LET(_xlpm.yr,IF(ISNUMBER(C1764),YEAR(C1764),VALUE(RIGHT(A1764,4))),_xlpm.mn,IF(ISNUMBER(C1764),MONTH(C1764),VALUE(MID(A1764,4,2)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5" spans="1:5" x14ac:dyDescent="0.25">
      <c r="A1765" s="65" t="s">
        <v>1775</v>
      </c>
      <c r="B1765" s="8">
        <v>111.1328379166</v>
      </c>
      <c r="C1765" s="13"/>
      <c r="D1765" s="3" t="str">
        <f t="array" ref="D1765">IF(C1765="","",IFERROR(AVERAGE(_xlfn._xlws.FILTER($B$2:$B$6000,(IFERROR(VALUE(MID($A$2:$A$6000,4,2)),0)=MONTH(C1765))*(IFERROR(VALUE(RIGHT($A$2:$A$6000,4)),0)=YEAR(C1765)))),""))</f>
        <v/>
      </c>
      <c r="E1765" s="3">
        <f t="array" ref="E1765">IFERROR(_xlfn.LET(_xlpm.yr,IF(ISNUMBER(C1765),YEAR(C1765),VALUE(RIGHT(A1765,4))),_xlpm.mn,IF(ISNUMBER(C1765),MONTH(C1765),VALUE(MID(A1765,4,2)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6" spans="1:5" x14ac:dyDescent="0.25">
      <c r="A1766" s="65" t="s">
        <v>1776</v>
      </c>
      <c r="B1766" s="8">
        <v>111.52112334980001</v>
      </c>
      <c r="C1766" s="13"/>
      <c r="D1766" s="3" t="str">
        <f t="array" ref="D1766">IF(C1766="","",IFERROR(AVERAGE(_xlfn._xlws.FILTER($B$2:$B$6000,(IFERROR(VALUE(MID($A$2:$A$6000,4,2)),0)=MONTH(C1766))*(IFERROR(VALUE(RIGHT($A$2:$A$6000,4)),0)=YEAR(C1766)))),""))</f>
        <v/>
      </c>
      <c r="E1766" s="3">
        <f t="array" ref="E1766">IFERROR(_xlfn.LET(_xlpm.yr,IF(ISNUMBER(C1766),YEAR(C1766),VALUE(RIGHT(A1766,4))),_xlpm.mn,IF(ISNUMBER(C1766),MONTH(C1766),VALUE(MID(A1766,4,2)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7" spans="1:5" x14ac:dyDescent="0.25">
      <c r="A1767" s="65" t="s">
        <v>1777</v>
      </c>
      <c r="B1767" s="8">
        <v>111.2987059479</v>
      </c>
      <c r="C1767" s="13"/>
      <c r="D1767" s="3" t="str">
        <f t="array" ref="D1767">IF(C1767="","",IFERROR(AVERAGE(_xlfn._xlws.FILTER($B$2:$B$6000,(IFERROR(VALUE(MID($A$2:$A$6000,4,2)),0)=MONTH(C1767))*(IFERROR(VALUE(RIGHT($A$2:$A$6000,4)),0)=YEAR(C1767)))),""))</f>
        <v/>
      </c>
      <c r="E1767" s="3">
        <f t="array" ref="E1767">IFERROR(_xlfn.LET(_xlpm.yr,IF(ISNUMBER(C1767),YEAR(C1767),VALUE(RIGHT(A1767,4))),_xlpm.mn,IF(ISNUMBER(C1767),MONTH(C1767),VALUE(MID(A1767,4,2)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8" spans="1:5" x14ac:dyDescent="0.25">
      <c r="A1768" s="65" t="s">
        <v>1778</v>
      </c>
      <c r="B1768" s="8">
        <v>111.4371716184</v>
      </c>
      <c r="C1768" s="13"/>
      <c r="D1768" s="3" t="str">
        <f t="array" ref="D1768">IF(C1768="","",IFERROR(AVERAGE(_xlfn._xlws.FILTER($B$2:$B$6000,(IFERROR(VALUE(MID($A$2:$A$6000,4,2)),0)=MONTH(C1768))*(IFERROR(VALUE(RIGHT($A$2:$A$6000,4)),0)=YEAR(C1768)))),""))</f>
        <v/>
      </c>
      <c r="E1768" s="3">
        <f t="array" ref="E1768">IFERROR(_xlfn.LET(_xlpm.yr,IF(ISNUMBER(C1768),YEAR(C1768),VALUE(RIGHT(A1768,4))),_xlpm.mn,IF(ISNUMBER(C1768),MONTH(C1768),VALUE(MID(A1768,4,2)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9" spans="1:5" x14ac:dyDescent="0.25">
      <c r="A1769" s="65" t="s">
        <v>1779</v>
      </c>
      <c r="B1769" s="8">
        <v>111.71410295939999</v>
      </c>
      <c r="C1769" s="13"/>
      <c r="D1769" s="3" t="str">
        <f t="array" ref="D1769">IF(C1769="","",IFERROR(AVERAGE(_xlfn._xlws.FILTER($B$2:$B$6000,(IFERROR(VALUE(MID($A$2:$A$6000,4,2)),0)=MONTH(C1769))*(IFERROR(VALUE(RIGHT($A$2:$A$6000,4)),0)=YEAR(C1769)))),""))</f>
        <v/>
      </c>
      <c r="E1769" s="3">
        <f t="array" ref="E1769">IFERROR(_xlfn.LET(_xlpm.yr,IF(ISNUMBER(C1769),YEAR(C1769),VALUE(RIGHT(A1769,4))),_xlpm.mn,IF(ISNUMBER(C1769),MONTH(C1769),VALUE(MID(A1769,4,2)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0" spans="1:5" x14ac:dyDescent="0.25">
      <c r="A1770" s="65" t="s">
        <v>1780</v>
      </c>
      <c r="B1770" s="8">
        <v>110.7448432659</v>
      </c>
      <c r="C1770" s="13"/>
      <c r="D1770" s="3" t="str">
        <f t="array" ref="D1770">IF(C1770="","",IFERROR(AVERAGE(_xlfn._xlws.FILTER($B$2:$B$6000,(IFERROR(VALUE(MID($A$2:$A$6000,4,2)),0)=MONTH(C1770))*(IFERROR(VALUE(RIGHT($A$2:$A$6000,4)),0)=YEAR(C1770)))),""))</f>
        <v/>
      </c>
      <c r="E1770" s="3">
        <f t="array" ref="E1770">IFERROR(_xlfn.LET(_xlpm.yr,IF(ISNUMBER(C1770),YEAR(C1770),VALUE(RIGHT(A1770,4))),_xlpm.mn,IF(ISNUMBER(C1770),MONTH(C1770),VALUE(MID(A1770,4,2)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1" spans="1:5" x14ac:dyDescent="0.25">
      <c r="A1771" s="65" t="s">
        <v>1781</v>
      </c>
      <c r="B1771" s="8">
        <v>111.603330423</v>
      </c>
      <c r="C1771" s="13"/>
      <c r="D1771" s="3" t="str">
        <f t="array" ref="D1771">IF(C1771="","",IFERROR(AVERAGE(_xlfn._xlws.FILTER($B$2:$B$6000,(IFERROR(VALUE(MID($A$2:$A$6000,4,2)),0)=MONTH(C1771))*(IFERROR(VALUE(RIGHT($A$2:$A$6000,4)),0)=YEAR(C1771)))),""))</f>
        <v/>
      </c>
      <c r="E1771" s="3">
        <f t="array" ref="E1771">IFERROR(_xlfn.LET(_xlpm.yr,IF(ISNUMBER(C1771),YEAR(C1771),VALUE(RIGHT(A1771,4))),_xlpm.mn,IF(ISNUMBER(C1771),MONTH(C1771),VALUE(MID(A1771,4,2)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2" spans="1:5" x14ac:dyDescent="0.25">
      <c r="A1772" s="65" t="s">
        <v>1782</v>
      </c>
      <c r="B1772" s="8">
        <v>111.16024027740001</v>
      </c>
      <c r="C1772" s="13"/>
      <c r="D1772" s="3" t="str">
        <f t="array" ref="D1772">IF(C1772="","",IFERROR(AVERAGE(_xlfn._xlws.FILTER($B$2:$B$6000,(IFERROR(VALUE(MID($A$2:$A$6000,4,2)),0)=MONTH(C1772))*(IFERROR(VALUE(RIGHT($A$2:$A$6000,4)),0)=YEAR(C1772)))),""))</f>
        <v/>
      </c>
      <c r="E1772" s="3">
        <f t="array" ref="E1772">IFERROR(_xlfn.LET(_xlpm.yr,IF(ISNUMBER(C1772),YEAR(C1772),VALUE(RIGHT(A1772,4))),_xlpm.mn,IF(ISNUMBER(C1772),MONTH(C1772),VALUE(MID(A1772,4,2)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3" spans="1:5" x14ac:dyDescent="0.25">
      <c r="A1773" s="65" t="s">
        <v>1783</v>
      </c>
      <c r="B1773" s="8">
        <v>111.3817853502</v>
      </c>
      <c r="C1773" s="13"/>
      <c r="D1773" s="3" t="str">
        <f t="array" ref="D1773">IF(C1773="","",IFERROR(AVERAGE(_xlfn._xlws.FILTER($B$2:$B$6000,(IFERROR(VALUE(MID($A$2:$A$6000,4,2)),0)=MONTH(C1773))*(IFERROR(VALUE(RIGHT($A$2:$A$6000,4)),0)=YEAR(C1773)))),""))</f>
        <v/>
      </c>
      <c r="E1773" s="3">
        <f t="array" ref="E1773">IFERROR(_xlfn.LET(_xlpm.yr,IF(ISNUMBER(C1773),YEAR(C1773),VALUE(RIGHT(A1773,4))),_xlpm.mn,IF(ISNUMBER(C1773),MONTH(C1773),VALUE(MID(A1773,4,2)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4" spans="1:5" x14ac:dyDescent="0.25">
      <c r="A1774" s="65" t="s">
        <v>1784</v>
      </c>
      <c r="B1774" s="8">
        <v>111.3817853502</v>
      </c>
      <c r="C1774" s="13"/>
      <c r="D1774" s="3" t="str">
        <f t="array" ref="D1774">IF(C1774="","",IFERROR(AVERAGE(_xlfn._xlws.FILTER($B$2:$B$6000,(IFERROR(VALUE(MID($A$2:$A$6000,4,2)),0)=MONTH(C1774))*(IFERROR(VALUE(RIGHT($A$2:$A$6000,4)),0)=YEAR(C1774)))),""))</f>
        <v/>
      </c>
      <c r="E1774" s="3">
        <f t="array" ref="E1774">IFERROR(_xlfn.LET(_xlpm.yr,IF(ISNUMBER(C1774),YEAR(C1774),VALUE(RIGHT(A1774,4))),_xlpm.mn,IF(ISNUMBER(C1774),MONTH(C1774),VALUE(MID(A1774,4,2)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5" spans="1:5" x14ac:dyDescent="0.25">
      <c r="A1775" s="65" t="s">
        <v>1785</v>
      </c>
      <c r="B1775" s="8">
        <v>111.6864098253</v>
      </c>
      <c r="C1775" s="13"/>
      <c r="D1775" s="3" t="str">
        <f t="array" ref="D1775">IF(C1775="","",IFERROR(AVERAGE(_xlfn._xlws.FILTER($B$2:$B$6000,(IFERROR(VALUE(MID($A$2:$A$6000,4,2)),0)=MONTH(C1775))*(IFERROR(VALUE(RIGHT($A$2:$A$6000,4)),0)=YEAR(C1775)))),""))</f>
        <v/>
      </c>
      <c r="E1775" s="3">
        <f t="array" ref="E1775">IFERROR(_xlfn.LET(_xlpm.yr,IF(ISNUMBER(C1775),YEAR(C1775),VALUE(RIGHT(A1775,4))),_xlpm.mn,IF(ISNUMBER(C1775),MONTH(C1775),VALUE(MID(A1775,4,2)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6" spans="1:5" x14ac:dyDescent="0.25">
      <c r="A1776" s="65" t="s">
        <v>1786</v>
      </c>
      <c r="B1776" s="8">
        <v>112.1294999709</v>
      </c>
      <c r="C1776" s="13"/>
      <c r="D1776" s="3" t="str">
        <f t="array" ref="D1776">IF(C1776="","",IFERROR(AVERAGE(_xlfn._xlws.FILTER($B$2:$B$6000,(IFERROR(VALUE(MID($A$2:$A$6000,4,2)),0)=MONTH(C1776))*(IFERROR(VALUE(RIGHT($A$2:$A$6000,4)),0)=YEAR(C1776)))),""))</f>
        <v/>
      </c>
      <c r="E1776" s="3">
        <f t="array" ref="E1776">IFERROR(_xlfn.LET(_xlpm.yr,IF(ISNUMBER(C1776),YEAR(C1776),VALUE(RIGHT(A1776,4))),_xlpm.mn,IF(ISNUMBER(C1776),MONTH(C1776),VALUE(MID(A1776,4,2)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7" spans="1:5" x14ac:dyDescent="0.25">
      <c r="A1777" s="65" t="s">
        <v>1787</v>
      </c>
      <c r="B1777" s="8">
        <v>112.5725901165</v>
      </c>
      <c r="C1777" s="13"/>
      <c r="D1777" s="3" t="str">
        <f t="array" ref="D1777">IF(C1777="","",IFERROR(AVERAGE(_xlfn._xlws.FILTER($B$2:$B$6000,(IFERROR(VALUE(MID($A$2:$A$6000,4,2)),0)=MONTH(C1777))*(IFERROR(VALUE(RIGHT($A$2:$A$6000,4)),0)=YEAR(C1777)))),""))</f>
        <v/>
      </c>
      <c r="E1777" s="3">
        <f t="array" ref="E1777">IFERROR(_xlfn.LET(_xlpm.yr,IF(ISNUMBER(C1777),YEAR(C1777),VALUE(RIGHT(A1777,4))),_xlpm.mn,IF(ISNUMBER(C1777),MONTH(C1777),VALUE(MID(A1777,4,2)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8" spans="1:5" x14ac:dyDescent="0.25">
      <c r="A1778" s="65" t="s">
        <v>1788</v>
      </c>
      <c r="B1778" s="8">
        <v>113.26491846899999</v>
      </c>
      <c r="C1778" s="13"/>
      <c r="D1778" s="3" t="str">
        <f t="array" ref="D1778">IF(C1778="","",IFERROR(AVERAGE(_xlfn._xlws.FILTER($B$2:$B$6000,(IFERROR(VALUE(MID($A$2:$A$6000,4,2)),0)=MONTH(C1778))*(IFERROR(VALUE(RIGHT($A$2:$A$6000,4)),0)=YEAR(C1778)))),""))</f>
        <v/>
      </c>
      <c r="E1778" s="3">
        <f t="array" ref="E1778">IFERROR(_xlfn.LET(_xlpm.yr,IF(ISNUMBER(C1778),YEAR(C1778),VALUE(RIGHT(A1778,4))),_xlpm.mn,IF(ISNUMBER(C1778),MONTH(C1778),VALUE(MID(A1778,4,2)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9" spans="1:5" x14ac:dyDescent="0.25">
      <c r="A1779" s="65" t="s">
        <v>1789</v>
      </c>
      <c r="B1779" s="8">
        <v>113.6803154805</v>
      </c>
      <c r="C1779" s="13"/>
      <c r="D1779" s="3" t="str">
        <f t="array" ref="D1779">IF(C1779="","",IFERROR(AVERAGE(_xlfn._xlws.FILTER($B$2:$B$6000,(IFERROR(VALUE(MID($A$2:$A$6000,4,2)),0)=MONTH(C1779))*(IFERROR(VALUE(RIGHT($A$2:$A$6000,4)),0)=YEAR(C1779)))),""))</f>
        <v/>
      </c>
      <c r="E1779" s="3">
        <f t="array" ref="E1779">IFERROR(_xlfn.LET(_xlpm.yr,IF(ISNUMBER(C1779),YEAR(C1779),VALUE(RIGHT(A1779,4))),_xlpm.mn,IF(ISNUMBER(C1779),MONTH(C1779),VALUE(MID(A1779,4,2)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0" spans="1:5" x14ac:dyDescent="0.25">
      <c r="A1780" s="65" t="s">
        <v>1790</v>
      </c>
      <c r="B1780" s="8">
        <v>113.8464742851</v>
      </c>
      <c r="C1780" s="13"/>
      <c r="D1780" s="3" t="str">
        <f t="array" ref="D1780">IF(C1780="","",IFERROR(AVERAGE(_xlfn._xlws.FILTER($B$2:$B$6000,(IFERROR(VALUE(MID($A$2:$A$6000,4,2)),0)=MONTH(C1780))*(IFERROR(VALUE(RIGHT($A$2:$A$6000,4)),0)=YEAR(C1780)))),""))</f>
        <v/>
      </c>
      <c r="E1780" s="3">
        <f t="array" ref="E1780">IFERROR(_xlfn.LET(_xlpm.yr,IF(ISNUMBER(C1780),YEAR(C1780),VALUE(RIGHT(A1780,4))),_xlpm.mn,IF(ISNUMBER(C1780),MONTH(C1780),VALUE(MID(A1780,4,2)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1" spans="1:5" x14ac:dyDescent="0.25">
      <c r="A1781" s="65" t="s">
        <v>1791</v>
      </c>
      <c r="B1781" s="8">
        <v>114.12340562609999</v>
      </c>
      <c r="C1781" s="13"/>
      <c r="D1781" s="3" t="str">
        <f t="array" ref="D1781">IF(C1781="","",IFERROR(AVERAGE(_xlfn._xlws.FILTER($B$2:$B$6000,(IFERROR(VALUE(MID($A$2:$A$6000,4,2)),0)=MONTH(C1781))*(IFERROR(VALUE(RIGHT($A$2:$A$6000,4)),0)=YEAR(C1781)))),""))</f>
        <v/>
      </c>
      <c r="E1781" s="3">
        <f t="array" ref="E1781">IFERROR(_xlfn.LET(_xlpm.yr,IF(ISNUMBER(C1781),YEAR(C1781),VALUE(RIGHT(A1781,4))),_xlpm.mn,IF(ISNUMBER(C1781),MONTH(C1781),VALUE(MID(A1781,4,2)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2" spans="1:5" x14ac:dyDescent="0.25">
      <c r="A1782" s="65" t="s">
        <v>1792</v>
      </c>
      <c r="B1782" s="8">
        <v>113.9018605533</v>
      </c>
      <c r="C1782" s="13"/>
      <c r="D1782" s="3" t="str">
        <f t="array" ref="D1782">IF(C1782="","",IFERROR(AVERAGE(_xlfn._xlws.FILTER($B$2:$B$6000,(IFERROR(VALUE(MID($A$2:$A$6000,4,2)),0)=MONTH(C1782))*(IFERROR(VALUE(RIGHT($A$2:$A$6000,4)),0)=YEAR(C1782)))),""))</f>
        <v/>
      </c>
      <c r="E1782" s="3">
        <f t="array" ref="E1782">IFERROR(_xlfn.LET(_xlpm.yr,IF(ISNUMBER(C1782),YEAR(C1782),VALUE(RIGHT(A1782,4))),_xlpm.mn,IF(ISNUMBER(C1782),MONTH(C1782),VALUE(MID(A1782,4,2)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3" spans="1:5" x14ac:dyDescent="0.25">
      <c r="A1783" s="65" t="s">
        <v>1793</v>
      </c>
      <c r="B1783" s="8">
        <v>113.9295536874</v>
      </c>
      <c r="C1783" s="13"/>
      <c r="D1783" s="3" t="str">
        <f t="array" ref="D1783">IF(C1783="","",IFERROR(AVERAGE(_xlfn._xlws.FILTER($B$2:$B$6000,(IFERROR(VALUE(MID($A$2:$A$6000,4,2)),0)=MONTH(C1783))*(IFERROR(VALUE(RIGHT($A$2:$A$6000,4)),0)=YEAR(C1783)))),""))</f>
        <v/>
      </c>
      <c r="E1783" s="3">
        <f t="array" ref="E1783">IFERROR(_xlfn.LET(_xlpm.yr,IF(ISNUMBER(C1783),YEAR(C1783),VALUE(RIGHT(A1783,4))),_xlpm.mn,IF(ISNUMBER(C1783),MONTH(C1783),VALUE(MID(A1783,4,2)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4" spans="1:5" x14ac:dyDescent="0.25">
      <c r="A1784" s="65" t="s">
        <v>1794</v>
      </c>
      <c r="B1784" s="8">
        <v>115.0649721855</v>
      </c>
      <c r="C1784" s="13"/>
      <c r="D1784" s="3" t="str">
        <f t="array" ref="D1784">IF(C1784="","",IFERROR(AVERAGE(_xlfn._xlws.FILTER($B$2:$B$6000,(IFERROR(VALUE(MID($A$2:$A$6000,4,2)),0)=MONTH(C1784))*(IFERROR(VALUE(RIGHT($A$2:$A$6000,4)),0)=YEAR(C1784)))),""))</f>
        <v/>
      </c>
      <c r="E1784" s="3">
        <f t="array" ref="E1784">IFERROR(_xlfn.LET(_xlpm.yr,IF(ISNUMBER(C1784),YEAR(C1784),VALUE(RIGHT(A1784,4))),_xlpm.mn,IF(ISNUMBER(C1784),MONTH(C1784),VALUE(MID(A1784,4,2)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5" spans="1:5" x14ac:dyDescent="0.25">
      <c r="A1785" s="65" t="s">
        <v>1795</v>
      </c>
      <c r="B1785" s="8">
        <v>116.5050151587</v>
      </c>
      <c r="C1785" s="13"/>
      <c r="D1785" s="3" t="str">
        <f t="array" ref="D1785">IF(C1785="","",IFERROR(AVERAGE(_xlfn._xlws.FILTER($B$2:$B$6000,(IFERROR(VALUE(MID($A$2:$A$6000,4,2)),0)=MONTH(C1785))*(IFERROR(VALUE(RIGHT($A$2:$A$6000,4)),0)=YEAR(C1785)))),""))</f>
        <v/>
      </c>
      <c r="E1785" s="3">
        <f t="array" ref="E1785">IFERROR(_xlfn.LET(_xlpm.yr,IF(ISNUMBER(C1785),YEAR(C1785),VALUE(RIGHT(A1785,4))),_xlpm.mn,IF(ISNUMBER(C1785),MONTH(C1785),VALUE(MID(A1785,4,2)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6" spans="1:5" x14ac:dyDescent="0.25">
      <c r="A1786" s="65" t="s">
        <v>1796</v>
      </c>
      <c r="B1786" s="8">
        <v>119.38510110510001</v>
      </c>
      <c r="C1786" s="13"/>
      <c r="D1786" s="3" t="str">
        <f t="array" ref="D1786">IF(C1786="","",IFERROR(AVERAGE(_xlfn._xlws.FILTER($B$2:$B$6000,(IFERROR(VALUE(MID($A$2:$A$6000,4,2)),0)=MONTH(C1786))*(IFERROR(VALUE(RIGHT($A$2:$A$6000,4)),0)=YEAR(C1786)))),""))</f>
        <v/>
      </c>
      <c r="E1786" s="3">
        <f t="array" ref="E1786">IFERROR(_xlfn.LET(_xlpm.yr,IF(ISNUMBER(C1786),YEAR(C1786),VALUE(RIGHT(A1786,4))),_xlpm.mn,IF(ISNUMBER(C1786),MONTH(C1786),VALUE(MID(A1786,4,2)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7" spans="1:5" x14ac:dyDescent="0.25">
      <c r="A1787" s="65" t="s">
        <v>1797</v>
      </c>
      <c r="B1787" s="8">
        <v>118.14308156369999</v>
      </c>
      <c r="C1787" s="13"/>
      <c r="D1787" s="3" t="str">
        <f t="array" ref="D1787">IF(C1787="","",IFERROR(AVERAGE(_xlfn._xlws.FILTER($B$2:$B$6000,(IFERROR(VALUE(MID($A$2:$A$6000,4,2)),0)=MONTH(C1787))*(IFERROR(VALUE(RIGHT($A$2:$A$6000,4)),0)=YEAR(C1787)))),""))</f>
        <v/>
      </c>
      <c r="E1787" s="3">
        <f t="array" ref="E1787">IFERROR(_xlfn.LET(_xlpm.yr,IF(ISNUMBER(C1787),YEAR(C1787),VALUE(RIGHT(A1787,4))),_xlpm.mn,IF(ISNUMBER(C1787),MONTH(C1787),VALUE(MID(A1787,4,2)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8" spans="1:5" x14ac:dyDescent="0.25">
      <c r="A1788" s="65" t="s">
        <v>1798</v>
      </c>
      <c r="B1788" s="8">
        <v>119.43471329979999</v>
      </c>
      <c r="C1788" s="13"/>
      <c r="D1788" s="3" t="str">
        <f t="array" ref="D1788">IF(C1788="","",IFERROR(AVERAGE(_xlfn._xlws.FILTER($B$2:$B$6000,(IFERROR(VALUE(MID($A$2:$A$6000,4,2)),0)=MONTH(C1788))*(IFERROR(VALUE(RIGHT($A$2:$A$6000,4)),0)=YEAR(C1788)))),""))</f>
        <v/>
      </c>
      <c r="E1788" s="3">
        <f t="array" ref="E1788">IFERROR(_xlfn.LET(_xlpm.yr,IF(ISNUMBER(C1788),YEAR(C1788),VALUE(RIGHT(A1788,4))),_xlpm.mn,IF(ISNUMBER(C1788),MONTH(C1788),VALUE(MID(A1788,4,2)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9" spans="1:5" x14ac:dyDescent="0.25">
      <c r="A1789" s="65" t="s">
        <v>1799</v>
      </c>
      <c r="B1789" s="8">
        <v>122.1828659298</v>
      </c>
      <c r="C1789" s="13"/>
      <c r="D1789" s="3" t="str">
        <f t="array" ref="D1789">IF(C1789="","",IFERROR(AVERAGE(_xlfn._xlws.FILTER($B$2:$B$6000,(IFERROR(VALUE(MID($A$2:$A$6000,4,2)),0)=MONTH(C1789))*(IFERROR(VALUE(RIGHT($A$2:$A$6000,4)),0)=YEAR(C1789)))),""))</f>
        <v/>
      </c>
      <c r="E1789" s="3">
        <f t="array" ref="E1789">IFERROR(_xlfn.LET(_xlpm.yr,IF(ISNUMBER(C1789),YEAR(C1789),VALUE(RIGHT(A1789,4))),_xlpm.mn,IF(ISNUMBER(C1789),MONTH(C1789),VALUE(MID(A1789,4,2)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0" spans="1:5" x14ac:dyDescent="0.25">
      <c r="A1790" s="65" t="s">
        <v>1800</v>
      </c>
      <c r="B1790" s="8">
        <v>122.29279203500001</v>
      </c>
      <c r="C1790" s="13"/>
      <c r="D1790" s="3" t="str">
        <f t="array" ref="D1790">IF(C1790="","",IFERROR(AVERAGE(_xlfn._xlws.FILTER($B$2:$B$6000,(IFERROR(VALUE(MID($A$2:$A$6000,4,2)),0)=MONTH(C1790))*(IFERROR(VALUE(RIGHT($A$2:$A$6000,4)),0)=YEAR(C1790)))),""))</f>
        <v/>
      </c>
      <c r="E1790" s="3">
        <f t="array" ref="E1790">IFERROR(_xlfn.LET(_xlpm.yr,IF(ISNUMBER(C1790),YEAR(C1790),VALUE(RIGHT(A1790,4))),_xlpm.mn,IF(ISNUMBER(C1790),MONTH(C1790),VALUE(MID(A1790,4,2)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1" spans="1:5" x14ac:dyDescent="0.25">
      <c r="A1791" s="65" t="s">
        <v>1801</v>
      </c>
      <c r="B1791" s="8">
        <v>122.5126442454</v>
      </c>
      <c r="C1791" s="13"/>
      <c r="D1791" s="3" t="str">
        <f t="array" ref="D1791">IF(C1791="","",IFERROR(AVERAGE(_xlfn._xlws.FILTER($B$2:$B$6000,(IFERROR(VALUE(MID($A$2:$A$6000,4,2)),0)=MONTH(C1791))*(IFERROR(VALUE(RIGHT($A$2:$A$6000,4)),0)=YEAR(C1791)))),""))</f>
        <v/>
      </c>
      <c r="E1791" s="3">
        <f t="array" ref="E1791">IFERROR(_xlfn.LET(_xlpm.yr,IF(ISNUMBER(C1791),YEAR(C1791),VALUE(RIGHT(A1791,4))),_xlpm.mn,IF(ISNUMBER(C1791),MONTH(C1791),VALUE(MID(A1791,4,2)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2" spans="1:5" x14ac:dyDescent="0.25">
      <c r="A1792" s="65" t="s">
        <v>1802</v>
      </c>
      <c r="B1792" s="8">
        <v>122.40271814019999</v>
      </c>
      <c r="C1792" s="13"/>
      <c r="D1792" s="3" t="str">
        <f t="array" ref="D1792">IF(C1792="","",IFERROR(AVERAGE(_xlfn._xlws.FILTER($B$2:$B$6000,(IFERROR(VALUE(MID($A$2:$A$6000,4,2)),0)=MONTH(C1792))*(IFERROR(VALUE(RIGHT($A$2:$A$6000,4)),0)=YEAR(C1792)))),""))</f>
        <v/>
      </c>
      <c r="E1792" s="3">
        <f t="array" ref="E1792">IFERROR(_xlfn.LET(_xlpm.yr,IF(ISNUMBER(C1792),YEAR(C1792),VALUE(RIGHT(A1792,4))),_xlpm.mn,IF(ISNUMBER(C1792),MONTH(C1792),VALUE(MID(A1792,4,2)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3" spans="1:5" x14ac:dyDescent="0.25">
      <c r="A1793" s="65" t="s">
        <v>1803</v>
      </c>
      <c r="B1793" s="8">
        <v>122.9798301925</v>
      </c>
      <c r="C1793" s="13"/>
      <c r="D1793" s="3" t="str">
        <f t="array" ref="D1793">IF(C1793="","",IFERROR(AVERAGE(_xlfn._xlws.FILTER($B$2:$B$6000,(IFERROR(VALUE(MID($A$2:$A$6000,4,2)),0)=MONTH(C1793))*(IFERROR(VALUE(RIGHT($A$2:$A$6000,4)),0)=YEAR(C1793)))),""))</f>
        <v/>
      </c>
      <c r="E1793" s="3">
        <f t="array" ref="E1793">IFERROR(_xlfn.LET(_xlpm.yr,IF(ISNUMBER(C1793),YEAR(C1793),VALUE(RIGHT(A1793,4))),_xlpm.mn,IF(ISNUMBER(C1793),MONTH(C1793),VALUE(MID(A1793,4,2)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4" spans="1:5" x14ac:dyDescent="0.25">
      <c r="A1794" s="65" t="s">
        <v>1804</v>
      </c>
      <c r="B1794" s="8">
        <v>123.14471935029999</v>
      </c>
      <c r="C1794" s="13"/>
      <c r="D1794" s="3" t="str">
        <f t="array" ref="D1794">IF(C1794="","",IFERROR(AVERAGE(_xlfn._xlws.FILTER($B$2:$B$6000,(IFERROR(VALUE(MID($A$2:$A$6000,4,2)),0)=MONTH(C1794))*(IFERROR(VALUE(RIGHT($A$2:$A$6000,4)),0)=YEAR(C1794)))),""))</f>
        <v/>
      </c>
      <c r="E1794" s="3">
        <f t="array" ref="E1794">IFERROR(_xlfn.LET(_xlpm.yr,IF(ISNUMBER(C1794),YEAR(C1794),VALUE(RIGHT(A1794,4))),_xlpm.mn,IF(ISNUMBER(C1794),MONTH(C1794),VALUE(MID(A1794,4,2)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5" spans="1:5" x14ac:dyDescent="0.25">
      <c r="A1795" s="65" t="s">
        <v>1805</v>
      </c>
      <c r="B1795" s="8">
        <v>125.0959077176</v>
      </c>
      <c r="C1795" s="13"/>
      <c r="D1795" s="3" t="str">
        <f t="array" ref="D1795">IF(C1795="","",IFERROR(AVERAGE(_xlfn._xlws.FILTER($B$2:$B$6000,(IFERROR(VALUE(MID($A$2:$A$6000,4,2)),0)=MONTH(C1795))*(IFERROR(VALUE(RIGHT($A$2:$A$6000,4)),0)=YEAR(C1795)))),""))</f>
        <v/>
      </c>
      <c r="E1795" s="3">
        <f t="array" ref="E1795">IFERROR(_xlfn.LET(_xlpm.yr,IF(ISNUMBER(C1795),YEAR(C1795),VALUE(RIGHT(A1795,4))),_xlpm.mn,IF(ISNUMBER(C1795),MONTH(C1795),VALUE(MID(A1795,4,2)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6" spans="1:5" x14ac:dyDescent="0.25">
      <c r="A1796" s="65" t="s">
        <v>1806</v>
      </c>
      <c r="B1796" s="8">
        <v>125.7005012962</v>
      </c>
      <c r="C1796" s="13"/>
      <c r="D1796" s="3" t="str">
        <f t="array" ref="D1796">IF(C1796="","",IFERROR(AVERAGE(_xlfn._xlws.FILTER($B$2:$B$6000,(IFERROR(VALUE(MID($A$2:$A$6000,4,2)),0)=MONTH(C1796))*(IFERROR(VALUE(RIGHT($A$2:$A$6000,4)),0)=YEAR(C1796)))),""))</f>
        <v/>
      </c>
      <c r="E1796" s="3">
        <f t="array" ref="E1796">IFERROR(_xlfn.LET(_xlpm.yr,IF(ISNUMBER(C1796),YEAR(C1796),VALUE(RIGHT(A1796,4))),_xlpm.mn,IF(ISNUMBER(C1796),MONTH(C1796),VALUE(MID(A1796,4,2)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7" spans="1:5" x14ac:dyDescent="0.25">
      <c r="A1797" s="65" t="s">
        <v>1807</v>
      </c>
      <c r="B1797" s="8">
        <v>128.58606155769999</v>
      </c>
      <c r="C1797" s="13"/>
      <c r="D1797" s="3" t="str">
        <f t="array" ref="D1797">IF(C1797="","",IFERROR(AVERAGE(_xlfn._xlws.FILTER($B$2:$B$6000,(IFERROR(VALUE(MID($A$2:$A$6000,4,2)),0)=MONTH(C1797))*(IFERROR(VALUE(RIGHT($A$2:$A$6000,4)),0)=YEAR(C1797)))),""))</f>
        <v/>
      </c>
      <c r="E1797" s="3">
        <f t="array" ref="E1797">IFERROR(_xlfn.LET(_xlpm.yr,IF(ISNUMBER(C1797),YEAR(C1797),VALUE(RIGHT(A1797,4))),_xlpm.mn,IF(ISNUMBER(C1797),MONTH(C1797),VALUE(MID(A1797,4,2)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8" spans="1:5" x14ac:dyDescent="0.25">
      <c r="A1798" s="65" t="s">
        <v>1808</v>
      </c>
      <c r="B1798" s="8">
        <v>129.2730997152</v>
      </c>
      <c r="C1798" s="13"/>
      <c r="D1798" s="3" t="str">
        <f t="array" ref="D1798">IF(C1798="","",IFERROR(AVERAGE(_xlfn._xlws.FILTER($B$2:$B$6000,(IFERROR(VALUE(MID($A$2:$A$6000,4,2)),0)=MONTH(C1798))*(IFERROR(VALUE(RIGHT($A$2:$A$6000,4)),0)=YEAR(C1798)))),""))</f>
        <v/>
      </c>
      <c r="E1798" s="3">
        <f t="array" ref="E1798">IFERROR(_xlfn.LET(_xlpm.yr,IF(ISNUMBER(C1798),YEAR(C1798),VALUE(RIGHT(A1798,4))),_xlpm.mn,IF(ISNUMBER(C1798),MONTH(C1798),VALUE(MID(A1798,4,2)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9" spans="1:5" x14ac:dyDescent="0.25">
      <c r="A1799" s="65" t="s">
        <v>1809</v>
      </c>
      <c r="B1799" s="8">
        <v>129.5204334519</v>
      </c>
      <c r="C1799" s="13"/>
      <c r="D1799" s="3" t="str">
        <f t="array" ref="D1799">IF(C1799="","",IFERROR(AVERAGE(_xlfn._xlws.FILTER($B$2:$B$6000,(IFERROR(VALUE(MID($A$2:$A$6000,4,2)),0)=MONTH(C1799))*(IFERROR(VALUE(RIGHT($A$2:$A$6000,4)),0)=YEAR(C1799)))),""))</f>
        <v/>
      </c>
      <c r="E1799" s="3">
        <f t="array" ref="E1799">IFERROR(_xlfn.LET(_xlpm.yr,IF(ISNUMBER(C1799),YEAR(C1799),VALUE(RIGHT(A1799,4))),_xlpm.mn,IF(ISNUMBER(C1799),MONTH(C1799),VALUE(MID(A1799,4,2)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0" spans="1:5" x14ac:dyDescent="0.25">
      <c r="A1800" s="65" t="s">
        <v>1810</v>
      </c>
      <c r="B1800" s="8">
        <v>130.7571021354</v>
      </c>
      <c r="C1800" s="13"/>
      <c r="D1800" s="3" t="str">
        <f t="array" ref="D1800">IF(C1800="","",IFERROR(AVERAGE(_xlfn._xlws.FILTER($B$2:$B$6000,(IFERROR(VALUE(MID($A$2:$A$6000,4,2)),0)=MONTH(C1800))*(IFERROR(VALUE(RIGHT($A$2:$A$6000,4)),0)=YEAR(C1800)))),""))</f>
        <v/>
      </c>
      <c r="E1800" s="3">
        <f t="array" ref="E1800">IFERROR(_xlfn.LET(_xlpm.yr,IF(ISNUMBER(C1800),YEAR(C1800),VALUE(RIGHT(A1800,4))),_xlpm.mn,IF(ISNUMBER(C1800),MONTH(C1800),VALUE(MID(A1800,4,2)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1" spans="1:5" x14ac:dyDescent="0.25">
      <c r="A1801" s="65" t="s">
        <v>1811</v>
      </c>
      <c r="B1801" s="8">
        <v>131.2792511351</v>
      </c>
      <c r="C1801" s="13"/>
      <c r="D1801" s="3" t="str">
        <f t="array" ref="D1801">IF(C1801="","",IFERROR(AVERAGE(_xlfn._xlws.FILTER($B$2:$B$6000,(IFERROR(VALUE(MID($A$2:$A$6000,4,2)),0)=MONTH(C1801))*(IFERROR(VALUE(RIGHT($A$2:$A$6000,4)),0)=YEAR(C1801)))),""))</f>
        <v/>
      </c>
      <c r="E1801" s="3">
        <f t="array" ref="E1801">IFERROR(_xlfn.LET(_xlpm.yr,IF(ISNUMBER(C1801),YEAR(C1801),VALUE(RIGHT(A1801,4))),_xlpm.mn,IF(ISNUMBER(C1801),MONTH(C1801),VALUE(MID(A1801,4,2)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2" spans="1:5" x14ac:dyDescent="0.25">
      <c r="A1802" s="65" t="s">
        <v>1812</v>
      </c>
      <c r="B1802" s="8">
        <v>131.82888166110001</v>
      </c>
      <c r="C1802" s="13"/>
      <c r="D1802" s="3" t="str">
        <f t="array" ref="D1802">IF(C1802="","",IFERROR(AVERAGE(_xlfn._xlws.FILTER($B$2:$B$6000,(IFERROR(VALUE(MID($A$2:$A$6000,4,2)),0)=MONTH(C1802))*(IFERROR(VALUE(RIGHT($A$2:$A$6000,4)),0)=YEAR(C1802)))),""))</f>
        <v/>
      </c>
      <c r="E1802" s="3">
        <f t="array" ref="E1802">IFERROR(_xlfn.LET(_xlpm.yr,IF(ISNUMBER(C1802),YEAR(C1802),VALUE(RIGHT(A1802,4))),_xlpm.mn,IF(ISNUMBER(C1802),MONTH(C1802),VALUE(MID(A1802,4,2)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3" spans="1:5" x14ac:dyDescent="0.25">
      <c r="A1803" s="65" t="s">
        <v>1813</v>
      </c>
      <c r="B1803" s="8">
        <v>133.5052547654</v>
      </c>
      <c r="C1803" s="13"/>
      <c r="D1803" s="3" t="str">
        <f t="array" ref="D1803">IF(C1803="","",IFERROR(AVERAGE(_xlfn._xlws.FILTER($B$2:$B$6000,(IFERROR(VALUE(MID($A$2:$A$6000,4,2)),0)=MONTH(C1803))*(IFERROR(VALUE(RIGHT($A$2:$A$6000,4)),0)=YEAR(C1803)))),""))</f>
        <v/>
      </c>
      <c r="E1803" s="3">
        <f t="array" ref="E1803">IFERROR(_xlfn.LET(_xlpm.yr,IF(ISNUMBER(C1803),YEAR(C1803),VALUE(RIGHT(A1803,4))),_xlpm.mn,IF(ISNUMBER(C1803),MONTH(C1803),VALUE(MID(A1803,4,2)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4" spans="1:5" x14ac:dyDescent="0.25">
      <c r="A1804" s="65" t="s">
        <v>1814</v>
      </c>
      <c r="B1804" s="8">
        <v>133.28540255499999</v>
      </c>
      <c r="C1804" s="13"/>
      <c r="D1804" s="3" t="str">
        <f t="array" ref="D1804">IF(C1804="","",IFERROR(AVERAGE(_xlfn._xlws.FILTER($B$2:$B$6000,(IFERROR(VALUE(MID($A$2:$A$6000,4,2)),0)=MONTH(C1804))*(IFERROR(VALUE(RIGHT($A$2:$A$6000,4)),0)=YEAR(C1804)))),""))</f>
        <v/>
      </c>
      <c r="E1804" s="3">
        <f t="array" ref="E1804">IFERROR(_xlfn.LET(_xlpm.yr,IF(ISNUMBER(C1804),YEAR(C1804),VALUE(RIGHT(A1804,4))),_xlpm.mn,IF(ISNUMBER(C1804),MONTH(C1804),VALUE(MID(A1804,4,2)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5" spans="1:5" x14ac:dyDescent="0.25">
      <c r="A1805" s="65" t="s">
        <v>1815</v>
      </c>
      <c r="B1805" s="8">
        <v>134.05488529140001</v>
      </c>
      <c r="C1805" s="13"/>
      <c r="D1805" s="3" t="str">
        <f t="array" ref="D1805">IF(C1805="","",IFERROR(AVERAGE(_xlfn._xlws.FILTER($B$2:$B$6000,(IFERROR(VALUE(MID($A$2:$A$6000,4,2)),0)=MONTH(C1805))*(IFERROR(VALUE(RIGHT($A$2:$A$6000,4)),0)=YEAR(C1805)))),""))</f>
        <v/>
      </c>
      <c r="E1805" s="3">
        <f t="array" ref="E1805">IFERROR(_xlfn.LET(_xlpm.yr,IF(ISNUMBER(C1805),YEAR(C1805),VALUE(RIGHT(A1805,4))),_xlpm.mn,IF(ISNUMBER(C1805),MONTH(C1805),VALUE(MID(A1805,4,2)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6" spans="1:5" x14ac:dyDescent="0.25">
      <c r="A1806" s="65" t="s">
        <v>1816</v>
      </c>
      <c r="B1806" s="8">
        <v>135.75873992199999</v>
      </c>
      <c r="C1806" s="13"/>
      <c r="D1806" s="3" t="str">
        <f t="array" ref="D1806">IF(C1806="","",IFERROR(AVERAGE(_xlfn._xlws.FILTER($B$2:$B$6000,(IFERROR(VALUE(MID($A$2:$A$6000,4,2)),0)=MONTH(C1806))*(IFERROR(VALUE(RIGHT($A$2:$A$6000,4)),0)=YEAR(C1806)))),""))</f>
        <v/>
      </c>
      <c r="E1806" s="3">
        <f t="array" ref="E1806">IFERROR(_xlfn.LET(_xlpm.yr,IF(ISNUMBER(C1806),YEAR(C1806),VALUE(RIGHT(A1806,4))),_xlpm.mn,IF(ISNUMBER(C1806),MONTH(C1806),VALUE(MID(A1806,4,2)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7" spans="1:5" x14ac:dyDescent="0.25">
      <c r="A1807" s="65" t="s">
        <v>1817</v>
      </c>
      <c r="B1807" s="8">
        <v>135.24768969819999</v>
      </c>
      <c r="C1807" s="13"/>
      <c r="D1807" s="3" t="str">
        <f t="array" ref="D1807">IF(C1807="","",IFERROR(AVERAGE(_xlfn._xlws.FILTER($B$2:$B$6000,(IFERROR(VALUE(MID($A$2:$A$6000,4,2)),0)=MONTH(C1807))*(IFERROR(VALUE(RIGHT($A$2:$A$6000,4)),0)=YEAR(C1807)))),""))</f>
        <v/>
      </c>
      <c r="E1807" s="3">
        <f t="array" ref="E1807">IFERROR(_xlfn.LET(_xlpm.yr,IF(ISNUMBER(C1807),YEAR(C1807),VALUE(RIGHT(A1807,4))),_xlpm.mn,IF(ISNUMBER(C1807),MONTH(C1807),VALUE(MID(A1807,4,2)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8" spans="1:5" x14ac:dyDescent="0.25">
      <c r="A1808" s="65" t="s">
        <v>1818</v>
      </c>
      <c r="B1808" s="8">
        <v>135.9812549095</v>
      </c>
      <c r="C1808" s="13"/>
      <c r="D1808" s="3" t="str">
        <f t="array" ref="D1808">IF(C1808="","",IFERROR(AVERAGE(_xlfn._xlws.FILTER($B$2:$B$6000,(IFERROR(VALUE(MID($A$2:$A$6000,4,2)),0)=MONTH(C1808))*(IFERROR(VALUE(RIGHT($A$2:$A$6000,4)),0)=YEAR(C1808)))),""))</f>
        <v/>
      </c>
      <c r="E1808" s="3">
        <f t="array" ref="E1808">IFERROR(_xlfn.LET(_xlpm.yr,IF(ISNUMBER(C1808),YEAR(C1808),VALUE(RIGHT(A1808,4))),_xlpm.mn,IF(ISNUMBER(C1808),MONTH(C1808),VALUE(MID(A1808,4,2)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9" spans="1:5" x14ac:dyDescent="0.25">
      <c r="A1809" s="65" t="s">
        <v>1819</v>
      </c>
      <c r="B1809" s="8">
        <v>137.3125399226</v>
      </c>
      <c r="C1809" s="13"/>
      <c r="D1809" s="3" t="str">
        <f t="array" ref="D1809">IF(C1809="","",IFERROR(AVERAGE(_xlfn._xlws.FILTER($B$2:$B$6000,(IFERROR(VALUE(MID($A$2:$A$6000,4,2)),0)=MONTH(C1809))*(IFERROR(VALUE(RIGHT($A$2:$A$6000,4)),0)=YEAR(C1809)))),""))</f>
        <v/>
      </c>
      <c r="E1809" s="3">
        <f t="array" ref="E1809">IFERROR(_xlfn.LET(_xlpm.yr,IF(ISNUMBER(C1809),YEAR(C1809),VALUE(RIGHT(A1809,4))),_xlpm.mn,IF(ISNUMBER(C1809),MONTH(C1809),VALUE(MID(A1809,4,2)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0" spans="1:5" x14ac:dyDescent="0.25">
      <c r="A1810" s="65" t="s">
        <v>1820</v>
      </c>
      <c r="B1810" s="8">
        <v>137.93742880630001</v>
      </c>
      <c r="C1810" s="13"/>
      <c r="D1810" s="3" t="str">
        <f t="array" ref="D1810">IF(C1810="","",IFERROR(AVERAGE(_xlfn._xlws.FILTER($B$2:$B$6000,(IFERROR(VALUE(MID($A$2:$A$6000,4,2)),0)=MONTH(C1810))*(IFERROR(VALUE(RIGHT($A$2:$A$6000,4)),0)=YEAR(C1810)))),""))</f>
        <v/>
      </c>
      <c r="E1810" s="3">
        <f t="array" ref="E1810">IFERROR(_xlfn.LET(_xlpm.yr,IF(ISNUMBER(C1810),YEAR(C1810),VALUE(RIGHT(A1810,4))),_xlpm.mn,IF(ISNUMBER(C1810),MONTH(C1810),VALUE(MID(A1810,4,2)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1" spans="1:5" x14ac:dyDescent="0.25">
      <c r="A1811" s="65" t="s">
        <v>1821</v>
      </c>
      <c r="B1811" s="8">
        <v>138.834008509</v>
      </c>
      <c r="C1811" s="13"/>
      <c r="D1811" s="3" t="str">
        <f t="array" ref="D1811">IF(C1811="","",IFERROR(AVERAGE(_xlfn._xlws.FILTER($B$2:$B$6000,(IFERROR(VALUE(MID($A$2:$A$6000,4,2)),0)=MONTH(C1811))*(IFERROR(VALUE(RIGHT($A$2:$A$6000,4)),0)=YEAR(C1811)))),""))</f>
        <v/>
      </c>
      <c r="E1811" s="3">
        <f t="array" ref="E1811">IFERROR(_xlfn.LET(_xlpm.yr,IF(ISNUMBER(C1811),YEAR(C1811),VALUE(RIGHT(A1811,4))),_xlpm.mn,IF(ISNUMBER(C1811),MONTH(C1811),VALUE(MID(A1811,4,2)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2" spans="1:5" x14ac:dyDescent="0.25">
      <c r="A1812" s="65" t="s">
        <v>1822</v>
      </c>
      <c r="B1812" s="8">
        <v>139.81209545740001</v>
      </c>
      <c r="C1812" s="13"/>
      <c r="D1812" s="3" t="str">
        <f t="array" ref="D1812">IF(C1812="","",IFERROR(AVERAGE(_xlfn._xlws.FILTER($B$2:$B$6000,(IFERROR(VALUE(MID($A$2:$A$6000,4,2)),0)=MONTH(C1812))*(IFERROR(VALUE(RIGHT($A$2:$A$6000,4)),0)=YEAR(C1812)))),""))</f>
        <v/>
      </c>
      <c r="E1812" s="3">
        <f t="array" ref="E1812">IFERROR(_xlfn.LET(_xlpm.yr,IF(ISNUMBER(C1812),YEAR(C1812),VALUE(RIGHT(A1812,4))),_xlpm.mn,IF(ISNUMBER(C1812),MONTH(C1812),VALUE(MID(A1812,4,2)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3" spans="1:5" x14ac:dyDescent="0.25">
      <c r="A1813" s="65" t="s">
        <v>1823</v>
      </c>
      <c r="B1813" s="8">
        <v>141.0618732248</v>
      </c>
      <c r="C1813" s="13"/>
      <c r="D1813" s="3" t="str">
        <f t="array" ref="D1813">IF(C1813="","",IFERROR(AVERAGE(_xlfn._xlws.FILTER($B$2:$B$6000,(IFERROR(VALUE(MID($A$2:$A$6000,4,2)),0)=MONTH(C1813))*(IFERROR(VALUE(RIGHT($A$2:$A$6000,4)),0)=YEAR(C1813)))),""))</f>
        <v/>
      </c>
      <c r="E1813" s="3">
        <f t="array" ref="E1813">IFERROR(_xlfn.LET(_xlpm.yr,IF(ISNUMBER(C1813),YEAR(C1813),VALUE(RIGHT(A1813,4))),_xlpm.mn,IF(ISNUMBER(C1813),MONTH(C1813),VALUE(MID(A1813,4,2)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4" spans="1:5" x14ac:dyDescent="0.25">
      <c r="A1814" s="65" t="s">
        <v>1824</v>
      </c>
      <c r="B1814" s="8">
        <v>143.56142875960001</v>
      </c>
      <c r="C1814" s="13"/>
      <c r="D1814" s="3" t="str">
        <f t="array" ref="D1814">IF(C1814="","",IFERROR(AVERAGE(_xlfn._xlws.FILTER($B$2:$B$6000,(IFERROR(VALUE(MID($A$2:$A$6000,4,2)),0)=MONTH(C1814))*(IFERROR(VALUE(RIGHT($A$2:$A$6000,4)),0)=YEAR(C1814)))),""))</f>
        <v/>
      </c>
      <c r="E1814" s="3">
        <f t="array" ref="E1814">IFERROR(_xlfn.LET(_xlpm.yr,IF(ISNUMBER(C1814),YEAR(C1814),VALUE(RIGHT(A1814,4))),_xlpm.mn,IF(ISNUMBER(C1814),MONTH(C1814),VALUE(MID(A1814,4,2)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5" spans="1:5" x14ac:dyDescent="0.25">
      <c r="A1815" s="65" t="s">
        <v>1825</v>
      </c>
      <c r="B1815" s="8">
        <v>149.3484432043</v>
      </c>
      <c r="C1815" s="13"/>
      <c r="D1815" s="3" t="str">
        <f t="array" ref="D1815">IF(C1815="","",IFERROR(AVERAGE(_xlfn._xlws.FILTER($B$2:$B$6000,(IFERROR(VALUE(MID($A$2:$A$6000,4,2)),0)=MONTH(C1815))*(IFERROR(VALUE(RIGHT($A$2:$A$6000,4)),0)=YEAR(C1815)))),""))</f>
        <v/>
      </c>
      <c r="E1815" s="3">
        <f t="array" ref="E1815">IFERROR(_xlfn.LET(_xlpm.yr,IF(ISNUMBER(C1815),YEAR(C1815),VALUE(RIGHT(A1815,4))),_xlpm.mn,IF(ISNUMBER(C1815),MONTH(C1815),VALUE(MID(A1815,4,2)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6" spans="1:5" x14ac:dyDescent="0.25">
      <c r="A1816" s="65" t="s">
        <v>1826</v>
      </c>
      <c r="B1816" s="8">
        <v>151.3589552649</v>
      </c>
      <c r="C1816" s="13"/>
      <c r="D1816" s="3" t="str">
        <f t="array" ref="D1816">IF(C1816="","",IFERROR(AVERAGE(_xlfn._xlws.FILTER($B$2:$B$6000,(IFERROR(VALUE(MID($A$2:$A$6000,4,2)),0)=MONTH(C1816))*(IFERROR(VALUE(RIGHT($A$2:$A$6000,4)),0)=YEAR(C1816)))),""))</f>
        <v/>
      </c>
      <c r="E1816" s="3">
        <f t="array" ref="E1816">IFERROR(_xlfn.LET(_xlpm.yr,IF(ISNUMBER(C1816),YEAR(C1816),VALUE(RIGHT(A1816,4))),_xlpm.mn,IF(ISNUMBER(C1816),MONTH(C1816),VALUE(MID(A1816,4,2)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7" spans="1:5" x14ac:dyDescent="0.25">
      <c r="A1817" s="65" t="s">
        <v>1827</v>
      </c>
      <c r="B1817" s="8">
        <v>153.96718712730001</v>
      </c>
      <c r="C1817" s="13"/>
      <c r="D1817" s="3" t="str">
        <f t="array" ref="D1817">IF(C1817="","",IFERROR(AVERAGE(_xlfn._xlws.FILTER($B$2:$B$6000,(IFERROR(VALUE(MID($A$2:$A$6000,4,2)),0)=MONTH(C1817))*(IFERROR(VALUE(RIGHT($A$2:$A$6000,4)),0)=YEAR(C1817)))),""))</f>
        <v/>
      </c>
      <c r="E1817" s="3">
        <f t="array" ref="E1817">IFERROR(_xlfn.LET(_xlpm.yr,IF(ISNUMBER(C1817),YEAR(C1817),VALUE(RIGHT(A1817,4))),_xlpm.mn,IF(ISNUMBER(C1817),MONTH(C1817),VALUE(MID(A1817,4,2)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8" spans="1:5" x14ac:dyDescent="0.25">
      <c r="A1818" s="65" t="s">
        <v>1828</v>
      </c>
      <c r="B1818" s="8">
        <v>156.68409531730001</v>
      </c>
      <c r="C1818" s="13"/>
      <c r="D1818" s="3" t="str">
        <f t="array" ref="D1818">IF(C1818="","",IFERROR(AVERAGE(_xlfn._xlws.FILTER($B$2:$B$6000,(IFERROR(VALUE(MID($A$2:$A$6000,4,2)),0)=MONTH(C1818))*(IFERROR(VALUE(RIGHT($A$2:$A$6000,4)),0)=YEAR(C1818)))),""))</f>
        <v/>
      </c>
      <c r="E1818" s="3">
        <f t="array" ref="E1818">IFERROR(_xlfn.LET(_xlpm.yr,IF(ISNUMBER(C1818),YEAR(C1818),VALUE(RIGHT(A1818,4))),_xlpm.mn,IF(ISNUMBER(C1818),MONTH(C1818),VALUE(MID(A1818,4,2)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9" spans="1:5" x14ac:dyDescent="0.25">
      <c r="A1819" s="65" t="s">
        <v>1829</v>
      </c>
      <c r="B1819" s="8">
        <v>159.23798901590001</v>
      </c>
      <c r="C1819" s="13"/>
      <c r="D1819" s="3" t="str">
        <f t="array" ref="D1819">IF(C1819="","",IFERROR(AVERAGE(_xlfn._xlws.FILTER($B$2:$B$6000,(IFERROR(VALUE(MID($A$2:$A$6000,4,2)),0)=MONTH(C1819))*(IFERROR(VALUE(RIGHT($A$2:$A$6000,4)),0)=YEAR(C1819)))),""))</f>
        <v/>
      </c>
      <c r="E1819" s="3">
        <f t="array" ref="E1819">IFERROR(_xlfn.LET(_xlpm.yr,IF(ISNUMBER(C1819),YEAR(C1819),VALUE(RIGHT(A1819,4))),_xlpm.mn,IF(ISNUMBER(C1819),MONTH(C1819),VALUE(MID(A1819,4,2)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0" spans="1:5" x14ac:dyDescent="0.25">
      <c r="A1820" s="65" t="s">
        <v>1830</v>
      </c>
      <c r="B1820" s="8">
        <v>160.86813392990001</v>
      </c>
      <c r="C1820" s="13"/>
      <c r="D1820" s="3" t="str">
        <f t="array" ref="D1820">IF(C1820="","",IFERROR(AVERAGE(_xlfn._xlws.FILTER($B$2:$B$6000,(IFERROR(VALUE(MID($A$2:$A$6000,4,2)),0)=MONTH(C1820))*(IFERROR(VALUE(RIGHT($A$2:$A$6000,4)),0)=YEAR(C1820)))),""))</f>
        <v/>
      </c>
      <c r="E1820" s="3">
        <f t="array" ref="E1820">IFERROR(_xlfn.LET(_xlpm.yr,IF(ISNUMBER(C1820),YEAR(C1820),VALUE(RIGHT(A1820,4))),_xlpm.mn,IF(ISNUMBER(C1820),MONTH(C1820),VALUE(MID(A1820,4,2)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1" spans="1:5" x14ac:dyDescent="0.25">
      <c r="A1821" s="65" t="s">
        <v>1831</v>
      </c>
      <c r="B1821" s="8">
        <v>164.2371000855</v>
      </c>
      <c r="C1821" s="13"/>
      <c r="D1821" s="3" t="str">
        <f t="array" ref="D1821">IF(C1821="","",IFERROR(AVERAGE(_xlfn._xlws.FILTER($B$2:$B$6000,(IFERROR(VALUE(MID($A$2:$A$6000,4,2)),0)=MONTH(C1821))*(IFERROR(VALUE(RIGHT($A$2:$A$6000,4)),0)=YEAR(C1821)))),""))</f>
        <v/>
      </c>
      <c r="E1821" s="3">
        <f t="array" ref="E1821">IFERROR(_xlfn.LET(_xlpm.yr,IF(ISNUMBER(C1821),YEAR(C1821),VALUE(RIGHT(A1821,4))),_xlpm.mn,IF(ISNUMBER(C1821),MONTH(C1821),VALUE(MID(A1821,4,2)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2" spans="1:5" x14ac:dyDescent="0.25">
      <c r="A1822" s="65" t="s">
        <v>1832</v>
      </c>
      <c r="B1822" s="8">
        <v>166.92683919359999</v>
      </c>
      <c r="C1822" s="13"/>
      <c r="D1822" s="3" t="str">
        <f t="array" ref="D1822">IF(C1822="","",IFERROR(AVERAGE(_xlfn._xlws.FILTER($B$2:$B$6000,(IFERROR(VALUE(MID($A$2:$A$6000,4,2)),0)=MONTH(C1822))*(IFERROR(VALUE(RIGHT($A$2:$A$6000,4)),0)=YEAR(C1822)))),""))</f>
        <v/>
      </c>
      <c r="E1822" s="3">
        <f t="array" ref="E1822">IFERROR(_xlfn.LET(_xlpm.yr,IF(ISNUMBER(C1822),YEAR(C1822),VALUE(RIGHT(A1822,4))),_xlpm.mn,IF(ISNUMBER(C1822),MONTH(C1822),VALUE(MID(A1822,4,2)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3" spans="1:5" x14ac:dyDescent="0.25">
      <c r="A1823" s="65" t="s">
        <v>1833</v>
      </c>
      <c r="B1823" s="8">
        <v>168.96452033610001</v>
      </c>
      <c r="C1823" s="13"/>
      <c r="D1823" s="3" t="str">
        <f t="array" ref="D1823">IF(C1823="","",IFERROR(AVERAGE(_xlfn._xlws.FILTER($B$2:$B$6000,(IFERROR(VALUE(MID($A$2:$A$6000,4,2)),0)=MONTH(C1823))*(IFERROR(VALUE(RIGHT($A$2:$A$6000,4)),0)=YEAR(C1823)))),""))</f>
        <v/>
      </c>
      <c r="E1823" s="3">
        <f t="array" ref="E1823">IFERROR(_xlfn.LET(_xlpm.yr,IF(ISNUMBER(C1823),YEAR(C1823),VALUE(RIGHT(A1823,4))),_xlpm.mn,IF(ISNUMBER(C1823),MONTH(C1823),VALUE(MID(A1823,4,2)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4" spans="1:5" x14ac:dyDescent="0.25">
      <c r="A1824" s="65" t="s">
        <v>1834</v>
      </c>
      <c r="B1824" s="8">
        <v>171.76293577179999</v>
      </c>
      <c r="C1824" s="13"/>
      <c r="D1824" s="3" t="str">
        <f t="array" ref="D1824">IF(C1824="","",IFERROR(AVERAGE(_xlfn._xlws.FILTER($B$2:$B$6000,(IFERROR(VALUE(MID($A$2:$A$6000,4,2)),0)=MONTH(C1824))*(IFERROR(VALUE(RIGHT($A$2:$A$6000,4)),0)=YEAR(C1824)))),""))</f>
        <v/>
      </c>
      <c r="E1824" s="3">
        <f t="array" ref="E1824">IFERROR(_xlfn.LET(_xlpm.yr,IF(ISNUMBER(C1824),YEAR(C1824),VALUE(RIGHT(A1824,4))),_xlpm.mn,IF(ISNUMBER(C1824),MONTH(C1824),VALUE(MID(A1824,4,2)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5" spans="1:5" x14ac:dyDescent="0.25">
      <c r="A1825" s="65" t="s">
        <v>1835</v>
      </c>
      <c r="B1825" s="8">
        <v>175.1047328455</v>
      </c>
      <c r="C1825" s="13"/>
      <c r="D1825" s="3" t="str">
        <f t="array" ref="D1825">IF(C1825="","",IFERROR(AVERAGE(_xlfn._xlws.FILTER($B$2:$B$6000,(IFERROR(VALUE(MID($A$2:$A$6000,4,2)),0)=MONTH(C1825))*(IFERROR(VALUE(RIGHT($A$2:$A$6000,4)),0)=YEAR(C1825)))),""))</f>
        <v/>
      </c>
      <c r="E1825" s="3">
        <f t="array" ref="E1825">IFERROR(_xlfn.LET(_xlpm.yr,IF(ISNUMBER(C1825),YEAR(C1825),VALUE(RIGHT(A1825,4))),_xlpm.mn,IF(ISNUMBER(C1825),MONTH(C1825),VALUE(MID(A1825,4,2)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6" spans="1:5" x14ac:dyDescent="0.25">
      <c r="A1826" s="65" t="s">
        <v>1836</v>
      </c>
      <c r="B1826" s="8">
        <v>178.500868083</v>
      </c>
      <c r="C1826" s="13"/>
      <c r="D1826" s="3" t="str">
        <f t="array" ref="D1826">IF(C1826="","",IFERROR(AVERAGE(_xlfn._xlws.FILTER($B$2:$B$6000,(IFERROR(VALUE(MID($A$2:$A$6000,4,2)),0)=MONTH(C1826))*(IFERROR(VALUE(RIGHT($A$2:$A$6000,4)),0)=YEAR(C1826)))),""))</f>
        <v/>
      </c>
      <c r="E1826" s="3">
        <f t="array" ref="E1826">IFERROR(_xlfn.LET(_xlpm.yr,IF(ISNUMBER(C1826),YEAR(C1826),VALUE(RIGHT(A1826,4))),_xlpm.mn,IF(ISNUMBER(C1826),MONTH(C1826),VALUE(MID(A1826,4,2)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7" spans="1:5" x14ac:dyDescent="0.25">
      <c r="A1827" s="65" t="s">
        <v>1837</v>
      </c>
      <c r="B1827" s="8">
        <v>180.15818207890001</v>
      </c>
      <c r="C1827" s="13"/>
      <c r="D1827" s="3" t="str">
        <f t="array" ref="D1827">IF(C1827="","",IFERROR(AVERAGE(_xlfn._xlws.FILTER($B$2:$B$6000,(IFERROR(VALUE(MID($A$2:$A$6000,4,2)),0)=MONTH(C1827))*(IFERROR(VALUE(RIGHT($A$2:$A$6000,4)),0)=YEAR(C1827)))),""))</f>
        <v/>
      </c>
      <c r="E1827" s="3">
        <f t="array" ref="E1827">IFERROR(_xlfn.LET(_xlpm.yr,IF(ISNUMBER(C1827),YEAR(C1827),VALUE(RIGHT(A1827,4))),_xlpm.mn,IF(ISNUMBER(C1827),MONTH(C1827),VALUE(MID(A1827,4,2)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8" spans="1:5" x14ac:dyDescent="0.25">
      <c r="A1828" s="65" t="s">
        <v>1838</v>
      </c>
      <c r="B1828" s="8">
        <v>180.99272572199999</v>
      </c>
      <c r="C1828" s="13"/>
      <c r="D1828" s="3" t="str">
        <f t="array" ref="D1828">IF(C1828="","",IFERROR(AVERAGE(_xlfn._xlws.FILTER($B$2:$B$6000,(IFERROR(VALUE(MID($A$2:$A$6000,4,2)),0)=MONTH(C1828))*(IFERROR(VALUE(RIGHT($A$2:$A$6000,4)),0)=YEAR(C1828)))),""))</f>
        <v/>
      </c>
      <c r="E1828" s="3">
        <f t="array" ref="E1828">IFERROR(_xlfn.LET(_xlpm.yr,IF(ISNUMBER(C1828),YEAR(C1828),VALUE(RIGHT(A1828,4))),_xlpm.mn,IF(ISNUMBER(C1828),MONTH(C1828),VALUE(MID(A1828,4,2)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29" spans="1:5" x14ac:dyDescent="0.25">
      <c r="A1829" s="65" t="s">
        <v>1839</v>
      </c>
      <c r="B1829" s="8">
        <v>182.149314696</v>
      </c>
      <c r="C1829" s="13"/>
      <c r="D1829" s="3" t="str">
        <f t="array" ref="D1829">IF(C1829="","",IFERROR(AVERAGE(_xlfn._xlws.FILTER($B$2:$B$6000,(IFERROR(VALUE(MID($A$2:$A$6000,4,2)),0)=MONTH(C1829))*(IFERROR(VALUE(RIGHT($A$2:$A$6000,4)),0)=YEAR(C1829)))),""))</f>
        <v/>
      </c>
      <c r="E1829" s="3">
        <f t="array" ref="E1829">IFERROR(_xlfn.LET(_xlpm.yr,IF(ISNUMBER(C1829),YEAR(C1829),VALUE(RIGHT(A1829,4))),_xlpm.mn,IF(ISNUMBER(C1829),MONTH(C1829),VALUE(MID(A1829,4,2)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0" spans="1:5" x14ac:dyDescent="0.25">
      <c r="A1830" s="65" t="s">
        <v>1840</v>
      </c>
      <c r="B1830" s="8">
        <v>184.059031374</v>
      </c>
      <c r="C1830" s="13"/>
      <c r="D1830" s="3" t="str">
        <f t="array" ref="D1830">IF(C1830="","",IFERROR(AVERAGE(_xlfn._xlws.FILTER($B$2:$B$6000,(IFERROR(VALUE(MID($A$2:$A$6000,4,2)),0)=MONTH(C1830))*(IFERROR(VALUE(RIGHT($A$2:$A$6000,4)),0)=YEAR(C1830)))),""))</f>
        <v/>
      </c>
      <c r="E1830" s="3">
        <f t="array" ref="E1830">IFERROR(_xlfn.LET(_xlpm.yr,IF(ISNUMBER(C1830),YEAR(C1830),VALUE(RIGHT(A1830,4))),_xlpm.mn,IF(ISNUMBER(C1830),MONTH(C1830),VALUE(MID(A1830,4,2)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1" spans="1:5" x14ac:dyDescent="0.25">
      <c r="A1831" s="65" t="s">
        <v>1841</v>
      </c>
      <c r="B1831" s="8">
        <v>186.39910674000001</v>
      </c>
      <c r="C1831" s="13"/>
      <c r="D1831" s="3" t="str">
        <f t="array" ref="D1831">IF(C1831="","",IFERROR(AVERAGE(_xlfn._xlws.FILTER($B$2:$B$6000,(IFERROR(VALUE(MID($A$2:$A$6000,4,2)),0)=MONTH(C1831))*(IFERROR(VALUE(RIGHT($A$2:$A$6000,4)),0)=YEAR(C1831)))),""))</f>
        <v/>
      </c>
      <c r="E1831" s="3">
        <f t="array" ref="E1831">IFERROR(_xlfn.LET(_xlpm.yr,IF(ISNUMBER(C1831),YEAR(C1831),VALUE(RIGHT(A1831,4))),_xlpm.mn,IF(ISNUMBER(C1831),MONTH(C1831),VALUE(MID(A1831,4,2)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2" spans="1:5" x14ac:dyDescent="0.25">
      <c r="A1832" s="65" t="s">
        <v>1842</v>
      </c>
      <c r="B1832" s="8">
        <v>188.87366919600001</v>
      </c>
      <c r="C1832" s="13"/>
      <c r="D1832" s="3" t="str">
        <f t="array" ref="D1832">IF(C1832="","",IFERROR(AVERAGE(_xlfn._xlws.FILTER($B$2:$B$6000,(IFERROR(VALUE(MID($A$2:$A$6000,4,2)),0)=MONTH(C1832))*(IFERROR(VALUE(RIGHT($A$2:$A$6000,4)),0)=YEAR(C1832)))),""))</f>
        <v/>
      </c>
      <c r="E1832" s="3">
        <f t="array" ref="E1832">IFERROR(_xlfn.LET(_xlpm.yr,IF(ISNUMBER(C1832),YEAR(C1832),VALUE(RIGHT(A1832,4))),_xlpm.mn,IF(ISNUMBER(C1832),MONTH(C1832),VALUE(MID(A1832,4,2)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3" spans="1:5" x14ac:dyDescent="0.25">
      <c r="A1833" s="65" t="s">
        <v>1843</v>
      </c>
      <c r="B1833" s="8">
        <v>192.10135935599999</v>
      </c>
      <c r="C1833" s="13"/>
      <c r="D1833" s="3" t="str">
        <f t="array" ref="D1833">IF(C1833="","",IFERROR(AVERAGE(_xlfn._xlws.FILTER($B$2:$B$6000,(IFERROR(VALUE(MID($A$2:$A$6000,4,2)),0)=MONTH(C1833))*(IFERROR(VALUE(RIGHT($A$2:$A$6000,4)),0)=YEAR(C1833)))),""))</f>
        <v/>
      </c>
      <c r="E1833" s="3">
        <f t="array" ref="E1833">IFERROR(_xlfn.LET(_xlpm.yr,IF(ISNUMBER(C1833),YEAR(C1833),VALUE(RIGHT(A1833,4))),_xlpm.mn,IF(ISNUMBER(C1833),MONTH(C1833),VALUE(MID(A1833,4,2)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4" spans="1:5" x14ac:dyDescent="0.25">
      <c r="A1834" s="65" t="s">
        <v>1844</v>
      </c>
      <c r="B1834" s="8">
        <v>191.993769684</v>
      </c>
      <c r="C1834" s="13"/>
      <c r="D1834" s="3" t="str">
        <f t="array" ref="D1834">IF(C1834="","",IFERROR(AVERAGE(_xlfn._xlws.FILTER($B$2:$B$6000,(IFERROR(VALUE(MID($A$2:$A$6000,4,2)),0)=MONTH(C1834))*(IFERROR(VALUE(RIGHT($A$2:$A$6000,4)),0)=YEAR(C1834)))),""))</f>
        <v/>
      </c>
      <c r="E1834" s="3">
        <f t="array" ref="E1834">IFERROR(_xlfn.LET(_xlpm.yr,IF(ISNUMBER(C1834),YEAR(C1834),VALUE(RIGHT(A1834,4))),_xlpm.mn,IF(ISNUMBER(C1834),MONTH(C1834),VALUE(MID(A1834,4,2)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5" spans="1:5" x14ac:dyDescent="0.25">
      <c r="A1835" s="65" t="s">
        <v>1845</v>
      </c>
      <c r="B1835" s="8">
        <v>192.3165387</v>
      </c>
      <c r="C1835" s="13"/>
      <c r="D1835" s="3" t="str">
        <f t="array" ref="D1835">IF(C1835="","",IFERROR(AVERAGE(_xlfn._xlws.FILTER($B$2:$B$6000,(IFERROR(VALUE(MID($A$2:$A$6000,4,2)),0)=MONTH(C1835))*(IFERROR(VALUE(RIGHT($A$2:$A$6000,4)),0)=YEAR(C1835)))),""))</f>
        <v/>
      </c>
      <c r="E1835" s="3">
        <f t="array" ref="E1835">IFERROR(_xlfn.LET(_xlpm.yr,IF(ISNUMBER(C1835),YEAR(C1835),VALUE(RIGHT(A1835,4))),_xlpm.mn,IF(ISNUMBER(C1835),MONTH(C1835),VALUE(MID(A1835,4,2)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6" spans="1:5" x14ac:dyDescent="0.25">
      <c r="A1836" s="65" t="s">
        <v>1846</v>
      </c>
      <c r="B1836" s="8">
        <v>192.58551288000001</v>
      </c>
      <c r="C1836" s="13"/>
      <c r="D1836" s="3" t="str">
        <f t="array" ref="D1836">IF(C1836="","",IFERROR(AVERAGE(_xlfn._xlws.FILTER($B$2:$B$6000,(IFERROR(VALUE(MID($A$2:$A$6000,4,2)),0)=MONTH(C1836))*(IFERROR(VALUE(RIGHT($A$2:$A$6000,4)),0)=YEAR(C1836)))),""))</f>
        <v/>
      </c>
      <c r="E1836" s="3">
        <f t="array" ref="E1836">IFERROR(_xlfn.LET(_xlpm.yr,IF(ISNUMBER(C1836),YEAR(C1836),VALUE(RIGHT(A1836,4))),_xlpm.mn,IF(ISNUMBER(C1836),MONTH(C1836),VALUE(MID(A1836,4,2)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7" spans="1:5" x14ac:dyDescent="0.25">
      <c r="A1837" s="65" t="s">
        <v>1847</v>
      </c>
      <c r="B1837" s="8">
        <v>193.50002509199999</v>
      </c>
      <c r="C1837" s="13"/>
      <c r="D1837" s="3" t="str">
        <f t="array" ref="D1837">IF(C1837="","",IFERROR(AVERAGE(_xlfn._xlws.FILTER($B$2:$B$6000,(IFERROR(VALUE(MID($A$2:$A$6000,4,2)),0)=MONTH(C1837))*(IFERROR(VALUE(RIGHT($A$2:$A$6000,4)),0)=YEAR(C1837)))),""))</f>
        <v/>
      </c>
      <c r="E1837" s="3">
        <f t="array" ref="E1837">IFERROR(_xlfn.LET(_xlpm.yr,IF(ISNUMBER(C1837),YEAR(C1837),VALUE(RIGHT(A1837,4))),_xlpm.mn,IF(ISNUMBER(C1837),MONTH(C1837),VALUE(MID(A1837,4,2)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8" spans="1:5" x14ac:dyDescent="0.25">
      <c r="A1838" s="65" t="s">
        <v>1848</v>
      </c>
      <c r="B1838" s="8">
        <v>194.52212697600001</v>
      </c>
      <c r="C1838" s="13"/>
      <c r="D1838" s="3" t="str">
        <f t="array" ref="D1838">IF(C1838="","",IFERROR(AVERAGE(_xlfn._xlws.FILTER($B$2:$B$6000,(IFERROR(VALUE(MID($A$2:$A$6000,4,2)),0)=MONTH(C1838))*(IFERROR(VALUE(RIGHT($A$2:$A$6000,4)),0)=YEAR(C1838)))),""))</f>
        <v/>
      </c>
      <c r="E1838" s="3">
        <f t="array" ref="E1838">IFERROR(_xlfn.LET(_xlpm.yr,IF(ISNUMBER(C1838),YEAR(C1838),VALUE(RIGHT(A1838,4))),_xlpm.mn,IF(ISNUMBER(C1838),MONTH(C1838),VALUE(MID(A1838,4,2)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9" spans="1:5" x14ac:dyDescent="0.25">
      <c r="A1839" s="65" t="s">
        <v>1849</v>
      </c>
      <c r="B1839" s="8">
        <v>194.60281922999999</v>
      </c>
      <c r="C1839" s="13"/>
      <c r="D1839" s="3" t="str">
        <f t="array" ref="D1839">IF(C1839="","",IFERROR(AVERAGE(_xlfn._xlws.FILTER($B$2:$B$6000,(IFERROR(VALUE(MID($A$2:$A$6000,4,2)),0)=MONTH(C1839))*(IFERROR(VALUE(RIGHT($A$2:$A$6000,4)),0)=YEAR(C1839)))),""))</f>
        <v/>
      </c>
      <c r="E1839" s="3">
        <f t="array" ref="E1839">IFERROR(_xlfn.LET(_xlpm.yr,IF(ISNUMBER(C1839),YEAR(C1839),VALUE(RIGHT(A1839,4))),_xlpm.mn,IF(ISNUMBER(C1839),MONTH(C1839),VALUE(MID(A1839,4,2)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0" spans="1:5" x14ac:dyDescent="0.25">
      <c r="A1840" s="65" t="s">
        <v>1850</v>
      </c>
      <c r="B1840" s="8">
        <v>194.95248566399999</v>
      </c>
      <c r="C1840" s="13"/>
      <c r="D1840" s="3" t="str">
        <f t="array" ref="D1840">IF(C1840="","",IFERROR(AVERAGE(_xlfn._xlws.FILTER($B$2:$B$6000,(IFERROR(VALUE(MID($A$2:$A$6000,4,2)),0)=MONTH(C1840))*(IFERROR(VALUE(RIGHT($A$2:$A$6000,4)),0)=YEAR(C1840)))),""))</f>
        <v/>
      </c>
      <c r="E1840" s="3">
        <f t="array" ref="E1840">IFERROR(_xlfn.LET(_xlpm.yr,IF(ISNUMBER(C1840),YEAR(C1840),VALUE(RIGHT(A1840,4))),_xlpm.mn,IF(ISNUMBER(C1840),MONTH(C1840),VALUE(MID(A1840,4,2)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1" spans="1:5" x14ac:dyDescent="0.25">
      <c r="A1841" s="65" t="s">
        <v>1851</v>
      </c>
      <c r="B1841" s="8">
        <v>195.40974177000001</v>
      </c>
      <c r="C1841" s="13"/>
      <c r="D1841" s="3" t="str">
        <f t="array" ref="D1841">IF(C1841="","",IFERROR(AVERAGE(_xlfn._xlws.FILTER($B$2:$B$6000,(IFERROR(VALUE(MID($A$2:$A$6000,4,2)),0)=MONTH(C1841))*(IFERROR(VALUE(RIGHT($A$2:$A$6000,4)),0)=YEAR(C1841)))),""))</f>
        <v/>
      </c>
      <c r="E1841" s="3">
        <f t="array" ref="E1841">IFERROR(_xlfn.LET(_xlpm.yr,IF(ISNUMBER(C1841),YEAR(C1841),VALUE(RIGHT(A1841,4))),_xlpm.mn,IF(ISNUMBER(C1841),MONTH(C1841),VALUE(MID(A1841,4,2)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2" spans="1:5" x14ac:dyDescent="0.25">
      <c r="A1842" s="65" t="s">
        <v>1852</v>
      </c>
      <c r="B1842" s="8">
        <v>196.99668943200001</v>
      </c>
      <c r="C1842" s="13"/>
      <c r="D1842" s="3" t="str">
        <f t="array" ref="D1842">IF(C1842="","",IFERROR(AVERAGE(_xlfn._xlws.FILTER($B$2:$B$6000,(IFERROR(VALUE(MID($A$2:$A$6000,4,2)),0)=MONTH(C1842))*(IFERROR(VALUE(RIGHT($A$2:$A$6000,4)),0)=YEAR(C1842)))),""))</f>
        <v/>
      </c>
      <c r="E1842" s="3">
        <f t="array" ref="E1842">IFERROR(_xlfn.LET(_xlpm.yr,IF(ISNUMBER(C1842),YEAR(C1842),VALUE(RIGHT(A1842,4))),_xlpm.mn,IF(ISNUMBER(C1842),MONTH(C1842),VALUE(MID(A1842,4,2)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3" spans="1:5" x14ac:dyDescent="0.25">
      <c r="A1843" s="65" t="s">
        <v>1853</v>
      </c>
      <c r="B1843" s="8">
        <v>197.991893898</v>
      </c>
      <c r="C1843" s="13"/>
      <c r="D1843" s="3" t="str">
        <f t="array" ref="D1843">IF(C1843="","",IFERROR(AVERAGE(_xlfn._xlws.FILTER($B$2:$B$6000,(IFERROR(VALUE(MID($A$2:$A$6000,4,2)),0)=MONTH(C1843))*(IFERROR(VALUE(RIGHT($A$2:$A$6000,4)),0)=YEAR(C1843)))),""))</f>
        <v/>
      </c>
      <c r="E1843" s="3">
        <f t="array" ref="E1843">IFERROR(_xlfn.LET(_xlpm.yr,IF(ISNUMBER(C1843),YEAR(C1843),VALUE(RIGHT(A1843,4))),_xlpm.mn,IF(ISNUMBER(C1843),MONTH(C1843),VALUE(MID(A1843,4,2)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4" spans="1:5" x14ac:dyDescent="0.25">
      <c r="A1844" s="65" t="s">
        <v>1854</v>
      </c>
      <c r="B1844" s="8">
        <v>197.88430422600001</v>
      </c>
      <c r="C1844" s="13"/>
      <c r="D1844" s="3" t="str">
        <f t="array" ref="D1844">IF(C1844="","",IFERROR(AVERAGE(_xlfn._xlws.FILTER($B$2:$B$6000,(IFERROR(VALUE(MID($A$2:$A$6000,4,2)),0)=MONTH(C1844))*(IFERROR(VALUE(RIGHT($A$2:$A$6000,4)),0)=YEAR(C1844)))),""))</f>
        <v/>
      </c>
      <c r="E1844" s="3">
        <f t="array" ref="E1844">IFERROR(_xlfn.LET(_xlpm.yr,IF(ISNUMBER(C1844),YEAR(C1844),VALUE(RIGHT(A1844,4))),_xlpm.mn,IF(ISNUMBER(C1844),MONTH(C1844),VALUE(MID(A1844,4,2)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5" spans="1:5" x14ac:dyDescent="0.25">
      <c r="A1845" s="65" t="s">
        <v>1855</v>
      </c>
      <c r="B1845" s="8">
        <v>198.28776549599999</v>
      </c>
      <c r="C1845" s="13"/>
      <c r="D1845" s="3" t="str">
        <f t="array" ref="D1845">IF(C1845="","",IFERROR(AVERAGE(_xlfn._xlws.FILTER($B$2:$B$6000,(IFERROR(VALUE(MID($A$2:$A$6000,4,2)),0)=MONTH(C1845))*(IFERROR(VALUE(RIGHT($A$2:$A$6000,4)),0)=YEAR(C1845)))),""))</f>
        <v/>
      </c>
      <c r="E1845" s="3">
        <f t="array" ref="E1845">IFERROR(_xlfn.LET(_xlpm.yr,IF(ISNUMBER(C1845),YEAR(C1845),VALUE(RIGHT(A1845,4))),_xlpm.mn,IF(ISNUMBER(C1845),MONTH(C1845),VALUE(MID(A1845,4,2)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6" spans="1:5" x14ac:dyDescent="0.25">
      <c r="A1846" s="65" t="s">
        <v>1856</v>
      </c>
      <c r="B1846" s="8">
        <v>200.14368733800001</v>
      </c>
      <c r="C1846" s="13"/>
      <c r="D1846" s="3" t="str">
        <f t="array" ref="D1846">IF(C1846="","",IFERROR(AVERAGE(_xlfn._xlws.FILTER($B$2:$B$6000,(IFERROR(VALUE(MID($A$2:$A$6000,4,2)),0)=MONTH(C1846))*(IFERROR(VALUE(RIGHT($A$2:$A$6000,4)),0)=YEAR(C1846)))),""))</f>
        <v/>
      </c>
      <c r="E1846" s="3">
        <f t="array" ref="E1846">IFERROR(_xlfn.LET(_xlpm.yr,IF(ISNUMBER(C1846),YEAR(C1846),VALUE(RIGHT(A1846,4))),_xlpm.mn,IF(ISNUMBER(C1846),MONTH(C1846),VALUE(MID(A1846,4,2)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7" spans="1:5" x14ac:dyDescent="0.25">
      <c r="A1847" s="65" t="s">
        <v>1857</v>
      </c>
      <c r="B1847" s="8">
        <v>200.33196926400001</v>
      </c>
      <c r="C1847" s="13"/>
      <c r="D1847" s="3" t="str">
        <f t="array" ref="D1847">IF(C1847="","",IFERROR(AVERAGE(_xlfn._xlws.FILTER($B$2:$B$6000,(IFERROR(VALUE(MID($A$2:$A$6000,4,2)),0)=MONTH(C1847))*(IFERROR(VALUE(RIGHT($A$2:$A$6000,4)),0)=YEAR(C1847)))),""))</f>
        <v/>
      </c>
      <c r="E1847" s="3">
        <f t="array" ref="E1847">IFERROR(_xlfn.LET(_xlpm.yr,IF(ISNUMBER(C1847),YEAR(C1847),VALUE(RIGHT(A1847,4))),_xlpm.mn,IF(ISNUMBER(C1847),MONTH(C1847),VALUE(MID(A1847,4,2)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8" spans="1:5" x14ac:dyDescent="0.25">
      <c r="A1848" s="65" t="s">
        <v>1858</v>
      </c>
      <c r="B1848" s="8">
        <v>197.68077664320001</v>
      </c>
      <c r="C1848" s="13"/>
      <c r="D1848" s="3" t="str">
        <f t="array" ref="D1848">IF(C1848="","",IFERROR(AVERAGE(_xlfn._xlws.FILTER($B$2:$B$6000,(IFERROR(VALUE(MID($A$2:$A$6000,4,2)),0)=MONTH(C1848))*(IFERROR(VALUE(RIGHT($A$2:$A$6000,4)),0)=YEAR(C1848)))),""))</f>
        <v/>
      </c>
      <c r="E1848" s="3">
        <f t="array" ref="E1848">IFERROR(_xlfn.LET(_xlpm.yr,IF(ISNUMBER(C1848),YEAR(C1848),VALUE(RIGHT(A1848,4))),_xlpm.mn,IF(ISNUMBER(C1848),MONTH(C1848),VALUE(MID(A1848,4,2)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49" spans="1:5" x14ac:dyDescent="0.25">
      <c r="A1849" s="65" t="s">
        <v>1859</v>
      </c>
      <c r="B1849" s="8">
        <v>197.78682856200001</v>
      </c>
      <c r="C1849" s="13"/>
      <c r="D1849" s="3" t="str">
        <f t="array" ref="D1849">IF(C1849="","",IFERROR(AVERAGE(_xlfn._xlws.FILTER($B$2:$B$6000,(IFERROR(VALUE(MID($A$2:$A$6000,4,2)),0)=MONTH(C1849))*(IFERROR(VALUE(RIGHT($A$2:$A$6000,4)),0)=YEAR(C1849)))),""))</f>
        <v/>
      </c>
      <c r="E1849" s="3">
        <f t="array" ref="E1849">IFERROR(_xlfn.LET(_xlpm.yr,IF(ISNUMBER(C1849),YEAR(C1849),VALUE(RIGHT(A1849,4))),_xlpm.mn,IF(ISNUMBER(C1849),MONTH(C1849),VALUE(MID(A1849,4,2)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0" spans="1:5" x14ac:dyDescent="0.25">
      <c r="A1850" s="65" t="s">
        <v>1860</v>
      </c>
      <c r="B1850" s="8">
        <v>196.7528223537</v>
      </c>
      <c r="C1850" s="13"/>
      <c r="D1850" s="3" t="str">
        <f t="array" ref="D1850">IF(C1850="","",IFERROR(AVERAGE(_xlfn._xlws.FILTER($B$2:$B$6000,(IFERROR(VALUE(MID($A$2:$A$6000,4,2)),0)=MONTH(C1850))*(IFERROR(VALUE(RIGHT($A$2:$A$6000,4)),0)=YEAR(C1850)))),""))</f>
        <v/>
      </c>
      <c r="E1850" s="3">
        <f t="array" ref="E1850">IFERROR(_xlfn.LET(_xlpm.yr,IF(ISNUMBER(C1850),YEAR(C1850),VALUE(RIGHT(A1850,4))),_xlpm.mn,IF(ISNUMBER(C1850),MONTH(C1850),VALUE(MID(A1850,4,2)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1" spans="1:5" x14ac:dyDescent="0.25">
      <c r="A1851" s="65" t="s">
        <v>1861</v>
      </c>
      <c r="B1851" s="8">
        <v>198.21103623720001</v>
      </c>
      <c r="C1851" s="13"/>
      <c r="D1851" s="3" t="str">
        <f t="array" ref="D1851">IF(C1851="","",IFERROR(AVERAGE(_xlfn._xlws.FILTER($B$2:$B$6000,(IFERROR(VALUE(MID($A$2:$A$6000,4,2)),0)=MONTH(C1851))*(IFERROR(VALUE(RIGHT($A$2:$A$6000,4)),0)=YEAR(C1851)))),""))</f>
        <v/>
      </c>
      <c r="E1851" s="3">
        <f t="array" ref="E1851">IFERROR(_xlfn.LET(_xlpm.yr,IF(ISNUMBER(C1851),YEAR(C1851),VALUE(RIGHT(A1851,4))),_xlpm.mn,IF(ISNUMBER(C1851),MONTH(C1851),VALUE(MID(A1851,4,2)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2" spans="1:5" x14ac:dyDescent="0.25">
      <c r="A1852" s="65" t="s">
        <v>1862</v>
      </c>
      <c r="B1852" s="8">
        <v>201.26002890269999</v>
      </c>
      <c r="C1852" s="13"/>
      <c r="D1852" s="3" t="str">
        <f t="array" ref="D1852">IF(C1852="","",IFERROR(AVERAGE(_xlfn._xlws.FILTER($B$2:$B$6000,(IFERROR(VALUE(MID($A$2:$A$6000,4,2)),0)=MONTH(C1852))*(IFERROR(VALUE(RIGHT($A$2:$A$6000,4)),0)=YEAR(C1852)))),""))</f>
        <v/>
      </c>
      <c r="E1852" s="3">
        <f t="array" ref="E1852">IFERROR(_xlfn.LET(_xlpm.yr,IF(ISNUMBER(C1852),YEAR(C1852),VALUE(RIGHT(A1852,4))),_xlpm.mn,IF(ISNUMBER(C1852),MONTH(C1852),VALUE(MID(A1852,4,2)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3" spans="1:5" x14ac:dyDescent="0.25">
      <c r="A1853" s="65" t="s">
        <v>1863</v>
      </c>
      <c r="B1853" s="8">
        <v>198.90037370939999</v>
      </c>
      <c r="C1853" s="13"/>
      <c r="D1853" s="3" t="str">
        <f t="array" ref="D1853">IF(C1853="","",IFERROR(AVERAGE(_xlfn._xlws.FILTER($B$2:$B$6000,(IFERROR(VALUE(MID($A$2:$A$6000,4,2)),0)=MONTH(C1853))*(IFERROR(VALUE(RIGHT($A$2:$A$6000,4)),0)=YEAR(C1853)))),""))</f>
        <v/>
      </c>
      <c r="E1853" s="3">
        <f t="array" ref="E1853">IFERROR(_xlfn.LET(_xlpm.yr,IF(ISNUMBER(C1853),YEAR(C1853),VALUE(RIGHT(A1853,4))),_xlpm.mn,IF(ISNUMBER(C1853),MONTH(C1853),VALUE(MID(A1853,4,2)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4" spans="1:5" x14ac:dyDescent="0.25">
      <c r="A1854" s="65" t="s">
        <v>1864</v>
      </c>
      <c r="B1854" s="8">
        <v>200.96838612600001</v>
      </c>
      <c r="C1854" s="13"/>
      <c r="D1854" s="3" t="str">
        <f t="array" ref="D1854">IF(C1854="","",IFERROR(AVERAGE(_xlfn._xlws.FILTER($B$2:$B$6000,(IFERROR(VALUE(MID($A$2:$A$6000,4,2)),0)=MONTH(C1854))*(IFERROR(VALUE(RIGHT($A$2:$A$6000,4)),0)=YEAR(C1854)))),""))</f>
        <v/>
      </c>
      <c r="E1854" s="3">
        <f t="array" ref="E1854">IFERROR(_xlfn.LET(_xlpm.yr,IF(ISNUMBER(C1854),YEAR(C1854),VALUE(RIGHT(A1854,4))),_xlpm.mn,IF(ISNUMBER(C1854),MONTH(C1854),VALUE(MID(A1854,4,2)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5" spans="1:5" x14ac:dyDescent="0.25">
      <c r="A1855" s="65" t="s">
        <v>1865</v>
      </c>
      <c r="B1855" s="8">
        <v>201.8698274358</v>
      </c>
      <c r="C1855" s="13"/>
      <c r="D1855" s="3" t="str">
        <f t="array" ref="D1855">IF(C1855="","",IFERROR(AVERAGE(_xlfn._xlws.FILTER($B$2:$B$6000,(IFERROR(VALUE(MID($A$2:$A$6000,4,2)),0)=MONTH(C1855))*(IFERROR(VALUE(RIGHT($A$2:$A$6000,4)),0)=YEAR(C1855)))),""))</f>
        <v/>
      </c>
      <c r="E1855" s="3">
        <f t="array" ref="E1855">IFERROR(_xlfn.LET(_xlpm.yr,IF(ISNUMBER(C1855),YEAR(C1855),VALUE(RIGHT(A1855,4))),_xlpm.mn,IF(ISNUMBER(C1855),MONTH(C1855),VALUE(MID(A1855,4,2)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6" spans="1:5" x14ac:dyDescent="0.25">
      <c r="A1856" s="65" t="s">
        <v>1866</v>
      </c>
      <c r="B1856" s="8">
        <v>198.95339966879999</v>
      </c>
      <c r="C1856" s="13"/>
      <c r="D1856" s="3" t="str">
        <f t="array" ref="D1856">IF(C1856="","",IFERROR(AVERAGE(_xlfn._xlws.FILTER($B$2:$B$6000,(IFERROR(VALUE(MID($A$2:$A$6000,4,2)),0)=MONTH(C1856))*(IFERROR(VALUE(RIGHT($A$2:$A$6000,4)),0)=YEAR(C1856)))),""))</f>
        <v/>
      </c>
      <c r="E1856" s="3">
        <f t="array" ref="E1856">IFERROR(_xlfn.LET(_xlpm.yr,IF(ISNUMBER(C1856),YEAR(C1856),VALUE(RIGHT(A1856,4))),_xlpm.mn,IF(ISNUMBER(C1856),MONTH(C1856),VALUE(MID(A1856,4,2)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7" spans="1:5" x14ac:dyDescent="0.25">
      <c r="A1857" s="65" t="s">
        <v>1867</v>
      </c>
      <c r="B1857" s="8">
        <v>198.9268866891</v>
      </c>
      <c r="C1857" s="13"/>
      <c r="D1857" s="3" t="str">
        <f t="array" ref="D1857">IF(C1857="","",IFERROR(AVERAGE(_xlfn._xlws.FILTER($B$2:$B$6000,(IFERROR(VALUE(MID($A$2:$A$6000,4,2)),0)=MONTH(C1857))*(IFERROR(VALUE(RIGHT($A$2:$A$6000,4)),0)=YEAR(C1857)))),""))</f>
        <v/>
      </c>
      <c r="E1857" s="3">
        <f t="array" ref="E1857">IFERROR(_xlfn.LET(_xlpm.yr,IF(ISNUMBER(C1857),YEAR(C1857),VALUE(RIGHT(A1857,4))),_xlpm.mn,IF(ISNUMBER(C1857),MONTH(C1857),VALUE(MID(A1857,4,2)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8" spans="1:5" x14ac:dyDescent="0.25">
      <c r="A1858" s="65" t="s">
        <v>1868</v>
      </c>
      <c r="B1858" s="8">
        <v>199.1655035064</v>
      </c>
      <c r="C1858" s="13"/>
      <c r="D1858" s="3" t="str">
        <f t="array" ref="D1858">IF(C1858="","",IFERROR(AVERAGE(_xlfn._xlws.FILTER($B$2:$B$6000,(IFERROR(VALUE(MID($A$2:$A$6000,4,2)),0)=MONTH(C1858))*(IFERROR(VALUE(RIGHT($A$2:$A$6000,4)),0)=YEAR(C1858)))),""))</f>
        <v/>
      </c>
      <c r="E1858" s="3">
        <f t="array" ref="E1858">IFERROR(_xlfn.LET(_xlpm.yr,IF(ISNUMBER(C1858),YEAR(C1858),VALUE(RIGHT(A1858,4))),_xlpm.mn,IF(ISNUMBER(C1858),MONTH(C1858),VALUE(MID(A1858,4,2)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9" spans="1:5" x14ac:dyDescent="0.25">
      <c r="A1859" s="65" t="s">
        <v>1869</v>
      </c>
      <c r="B1859" s="8">
        <v>200.2790486538</v>
      </c>
      <c r="C1859" s="13"/>
      <c r="D1859" s="3" t="str">
        <f t="array" ref="D1859">IF(C1859="","",IFERROR(AVERAGE(_xlfn._xlws.FILTER($B$2:$B$6000,(IFERROR(VALUE(MID($A$2:$A$6000,4,2)),0)=MONTH(C1859))*(IFERROR(VALUE(RIGHT($A$2:$A$6000,4)),0)=YEAR(C1859)))),""))</f>
        <v/>
      </c>
      <c r="E1859" s="3">
        <f t="array" ref="E1859">IFERROR(_xlfn.LET(_xlpm.yr,IF(ISNUMBER(C1859),YEAR(C1859),VALUE(RIGHT(A1859,4))),_xlpm.mn,IF(ISNUMBER(C1859),MONTH(C1859),VALUE(MID(A1859,4,2)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0" spans="1:5" x14ac:dyDescent="0.25">
      <c r="A1860" s="65" t="s">
        <v>1870</v>
      </c>
      <c r="B1860" s="8">
        <v>198.31708815600001</v>
      </c>
      <c r="C1860" s="13"/>
      <c r="D1860" s="3" t="str">
        <f t="array" ref="D1860">IF(C1860="","",IFERROR(AVERAGE(_xlfn._xlws.FILTER($B$2:$B$6000,(IFERROR(VALUE(MID($A$2:$A$6000,4,2)),0)=MONTH(C1860))*(IFERROR(VALUE(RIGHT($A$2:$A$6000,4)),0)=YEAR(C1860)))),""))</f>
        <v/>
      </c>
      <c r="E1860" s="3">
        <f t="array" ref="E1860">IFERROR(_xlfn.LET(_xlpm.yr,IF(ISNUMBER(C1860),YEAR(C1860),VALUE(RIGHT(A1860,4))),_xlpm.mn,IF(ISNUMBER(C1860),MONTH(C1860),VALUE(MID(A1860,4,2)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1" spans="1:5" x14ac:dyDescent="0.25">
      <c r="A1861" s="65" t="s">
        <v>1871</v>
      </c>
      <c r="B1861" s="8">
        <v>197.83985452140001</v>
      </c>
      <c r="C1861" s="13"/>
      <c r="D1861" s="3" t="str">
        <f t="array" ref="D1861">IF(C1861="","",IFERROR(AVERAGE(_xlfn._xlws.FILTER($B$2:$B$6000,(IFERROR(VALUE(MID($A$2:$A$6000,4,2)),0)=MONTH(C1861))*(IFERROR(VALUE(RIGHT($A$2:$A$6000,4)),0)=YEAR(C1861)))),""))</f>
        <v/>
      </c>
      <c r="E1861" s="3">
        <f t="array" ref="E1861">IFERROR(_xlfn.LET(_xlpm.yr,IF(ISNUMBER(C1861),YEAR(C1861),VALUE(RIGHT(A1861,4))),_xlpm.mn,IF(ISNUMBER(C1861),MONTH(C1861),VALUE(MID(A1861,4,2)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2" spans="1:5" x14ac:dyDescent="0.25">
      <c r="A1862" s="65" t="s">
        <v>1872</v>
      </c>
      <c r="B1862" s="8">
        <v>198.55570497330001</v>
      </c>
      <c r="C1862" s="13"/>
      <c r="D1862" s="3" t="str">
        <f t="array" ref="D1862">IF(C1862="","",IFERROR(AVERAGE(_xlfn._xlws.FILTER($B$2:$B$6000,(IFERROR(VALUE(MID($A$2:$A$6000,4,2)),0)=MONTH(C1862))*(IFERROR(VALUE(RIGHT($A$2:$A$6000,4)),0)=YEAR(C1862)))),""))</f>
        <v/>
      </c>
      <c r="E1862" s="3">
        <f t="array" ref="E1862">IFERROR(_xlfn.LET(_xlpm.yr,IF(ISNUMBER(C1862),YEAR(C1862),VALUE(RIGHT(A1862,4))),_xlpm.mn,IF(ISNUMBER(C1862),MONTH(C1862),VALUE(MID(A1862,4,2)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3" spans="1:5" x14ac:dyDescent="0.25">
      <c r="A1863" s="65" t="s">
        <v>1873</v>
      </c>
      <c r="B1863" s="8">
        <v>200.04043183650001</v>
      </c>
      <c r="C1863" s="13"/>
      <c r="D1863" s="3" t="str">
        <f t="array" ref="D1863">IF(C1863="","",IFERROR(AVERAGE(_xlfn._xlws.FILTER($B$2:$B$6000,(IFERROR(VALUE(MID($A$2:$A$6000,4,2)),0)=MONTH(C1863))*(IFERROR(VALUE(RIGHT($A$2:$A$6000,4)),0)=YEAR(C1863)))),""))</f>
        <v/>
      </c>
      <c r="E1863" s="3">
        <f t="array" ref="E1863">IFERROR(_xlfn.LET(_xlpm.yr,IF(ISNUMBER(C1863),YEAR(C1863),VALUE(RIGHT(A1863,4))),_xlpm.mn,IF(ISNUMBER(C1863),MONTH(C1863),VALUE(MID(A1863,4,2)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4" spans="1:5" x14ac:dyDescent="0.25">
      <c r="A1864" s="65" t="s">
        <v>1874</v>
      </c>
      <c r="B1864" s="8">
        <v>201.60469763879999</v>
      </c>
      <c r="C1864" s="13"/>
      <c r="D1864" s="3" t="str">
        <f t="array" ref="D1864">IF(C1864="","",IFERROR(AVERAGE(_xlfn._xlws.FILTER($B$2:$B$6000,(IFERROR(VALUE(MID($A$2:$A$6000,4,2)),0)=MONTH(C1864))*(IFERROR(VALUE(RIGHT($A$2:$A$6000,4)),0)=YEAR(C1864)))),""))</f>
        <v/>
      </c>
      <c r="E1864" s="3">
        <f t="array" ref="E1864">IFERROR(_xlfn.LET(_xlpm.yr,IF(ISNUMBER(C1864),YEAR(C1864),VALUE(RIGHT(A1864,4))),_xlpm.mn,IF(ISNUMBER(C1864),MONTH(C1864),VALUE(MID(A1864,4,2)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5" spans="1:5" x14ac:dyDescent="0.25">
      <c r="A1865" s="65" t="s">
        <v>1875</v>
      </c>
      <c r="B1865" s="8">
        <v>201.79028849669999</v>
      </c>
      <c r="C1865" s="13"/>
      <c r="D1865" s="3" t="str">
        <f t="array" ref="D1865">IF(C1865="","",IFERROR(AVERAGE(_xlfn._xlws.FILTER($B$2:$B$6000,(IFERROR(VALUE(MID($A$2:$A$6000,4,2)),0)=MONTH(C1865))*(IFERROR(VALUE(RIGHT($A$2:$A$6000,4)),0)=YEAR(C1865)))),""))</f>
        <v/>
      </c>
      <c r="E1865" s="3">
        <f t="array" ref="E1865">IFERROR(_xlfn.LET(_xlpm.yr,IF(ISNUMBER(C1865),YEAR(C1865),VALUE(RIGHT(A1865,4))),_xlpm.mn,IF(ISNUMBER(C1865),MONTH(C1865),VALUE(MID(A1865,4,2)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6" spans="1:5" x14ac:dyDescent="0.25">
      <c r="A1866" s="65" t="s">
        <v>1876</v>
      </c>
      <c r="B1866" s="8">
        <v>200.2260226944</v>
      </c>
      <c r="C1866" s="13"/>
      <c r="D1866" s="3" t="str">
        <f t="array" ref="D1866">IF(C1866="","",IFERROR(AVERAGE(_xlfn._xlws.FILTER($B$2:$B$6000,(IFERROR(VALUE(MID($A$2:$A$6000,4,2)),0)=MONTH(C1866))*(IFERROR(VALUE(RIGHT($A$2:$A$6000,4)),0)=YEAR(C1866)))),""))</f>
        <v/>
      </c>
      <c r="E1866" s="3">
        <f t="array" ref="E1866">IFERROR(_xlfn.LET(_xlpm.yr,IF(ISNUMBER(C1866),YEAR(C1866),VALUE(RIGHT(A1866,4))),_xlpm.mn,IF(ISNUMBER(C1866),MONTH(C1866),VALUE(MID(A1866,4,2)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7" spans="1:5" x14ac:dyDescent="0.25">
      <c r="A1867" s="65" t="s">
        <v>1877</v>
      </c>
      <c r="B1867" s="8">
        <v>200.33207461320001</v>
      </c>
      <c r="C1867" s="13"/>
      <c r="D1867" s="3" t="str">
        <f t="array" ref="D1867">IF(C1867="","",IFERROR(AVERAGE(_xlfn._xlws.FILTER($B$2:$B$6000,(IFERROR(VALUE(MID($A$2:$A$6000,4,2)),0)=MONTH(C1867))*(IFERROR(VALUE(RIGHT($A$2:$A$6000,4)),0)=YEAR(C1867)))),""))</f>
        <v/>
      </c>
      <c r="E1867" s="3">
        <f t="array" ref="E1867">IFERROR(_xlfn.LET(_xlpm.yr,IF(ISNUMBER(C1867),YEAR(C1867),VALUE(RIGHT(A1867,4))),_xlpm.mn,IF(ISNUMBER(C1867),MONTH(C1867),VALUE(MID(A1867,4,2)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8" spans="1:5" x14ac:dyDescent="0.25">
      <c r="A1868" s="65" t="s">
        <v>1878</v>
      </c>
      <c r="B1868" s="8">
        <v>199.0909124218</v>
      </c>
      <c r="C1868" s="13"/>
      <c r="D1868" s="3" t="str">
        <f t="array" ref="D1868">IF(C1868="","",IFERROR(AVERAGE(_xlfn._xlws.FILTER($B$2:$B$6000,(IFERROR(VALUE(MID($A$2:$A$6000,4,2)),0)=MONTH(C1868))*(IFERROR(VALUE(RIGHT($A$2:$A$6000,4)),0)=YEAR(C1868)))),""))</f>
        <v/>
      </c>
      <c r="E1868" s="3">
        <f t="array" ref="E1868">IFERROR(_xlfn.LET(_xlpm.yr,IF(ISNUMBER(C1868),YEAR(C1868),VALUE(RIGHT(A1868,4))),_xlpm.mn,IF(ISNUMBER(C1868),MONTH(C1868),VALUE(MID(A1868,4,2)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69" spans="1:5" x14ac:dyDescent="0.25">
      <c r="A1869" s="65" t="s">
        <v>1879</v>
      </c>
      <c r="B1869" s="8">
        <v>196.98440891780001</v>
      </c>
      <c r="C1869" s="13"/>
      <c r="D1869" s="3" t="str">
        <f t="array" ref="D1869">IF(C1869="","",IFERROR(AVERAGE(_xlfn._xlws.FILTER($B$2:$B$6000,(IFERROR(VALUE(MID($A$2:$A$6000,4,2)),0)=MONTH(C1869))*(IFERROR(VALUE(RIGHT($A$2:$A$6000,4)),0)=YEAR(C1869)))),""))</f>
        <v/>
      </c>
      <c r="E1869" s="3">
        <f t="array" ref="E1869">IFERROR(_xlfn.LET(_xlpm.yr,IF(ISNUMBER(C1869),YEAR(C1869),VALUE(RIGHT(A1869,4))),_xlpm.mn,IF(ISNUMBER(C1869),MONTH(C1869),VALUE(MID(A1869,4,2)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0" spans="1:5" x14ac:dyDescent="0.25">
      <c r="A1870" s="65" t="s">
        <v>1880</v>
      </c>
      <c r="B1870" s="8">
        <v>198.77493689619999</v>
      </c>
      <c r="C1870" s="13"/>
      <c r="D1870" s="3" t="str">
        <f t="array" ref="D1870">IF(C1870="","",IFERROR(AVERAGE(_xlfn._xlws.FILTER($B$2:$B$6000,(IFERROR(VALUE(MID($A$2:$A$6000,4,2)),0)=MONTH(C1870))*(IFERROR(VALUE(RIGHT($A$2:$A$6000,4)),0)=YEAR(C1870)))),""))</f>
        <v/>
      </c>
      <c r="E1870" s="3">
        <f t="array" ref="E1870">IFERROR(_xlfn.LET(_xlpm.yr,IF(ISNUMBER(C1870),YEAR(C1870),VALUE(RIGHT(A1870,4))),_xlpm.mn,IF(ISNUMBER(C1870),MONTH(C1870),VALUE(MID(A1870,4,2)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1" spans="1:5" x14ac:dyDescent="0.25">
      <c r="A1871" s="65" t="s">
        <v>1881</v>
      </c>
      <c r="B1871" s="8">
        <v>199.69653217920001</v>
      </c>
      <c r="C1871" s="13"/>
      <c r="D1871" s="3" t="str">
        <f t="array" ref="D1871">IF(C1871="","",IFERROR(AVERAGE(_xlfn._xlws.FILTER($B$2:$B$6000,(IFERROR(VALUE(MID($A$2:$A$6000,4,2)),0)=MONTH(C1871))*(IFERROR(VALUE(RIGHT($A$2:$A$6000,4)),0)=YEAR(C1871)))),""))</f>
        <v/>
      </c>
      <c r="E1871" s="3">
        <f t="array" ref="E1871">IFERROR(_xlfn.LET(_xlpm.yr,IF(ISNUMBER(C1871),YEAR(C1871),VALUE(RIGHT(A1871,4))),_xlpm.mn,IF(ISNUMBER(C1871),MONTH(C1871),VALUE(MID(A1871,4,2)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2" spans="1:5" x14ac:dyDescent="0.25">
      <c r="A1872" s="65" t="s">
        <v>1882</v>
      </c>
      <c r="B1872" s="8">
        <v>200.43380840559999</v>
      </c>
      <c r="C1872" s="13"/>
      <c r="D1872" s="3" t="str">
        <f t="array" ref="D1872">IF(C1872="","",IFERROR(AVERAGE(_xlfn._xlws.FILTER($B$2:$B$6000,(IFERROR(VALUE(MID($A$2:$A$6000,4,2)),0)=MONTH(C1872))*(IFERROR(VALUE(RIGHT($A$2:$A$6000,4)),0)=YEAR(C1872)))),""))</f>
        <v/>
      </c>
      <c r="E1872" s="3">
        <f t="array" ref="E1872">IFERROR(_xlfn.LET(_xlpm.yr,IF(ISNUMBER(C1872),YEAR(C1872),VALUE(RIGHT(A1872,4))),_xlpm.mn,IF(ISNUMBER(C1872),MONTH(C1872),VALUE(MID(A1872,4,2)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3" spans="1:5" x14ac:dyDescent="0.25">
      <c r="A1873" s="65" t="s">
        <v>1883</v>
      </c>
      <c r="B1873" s="8">
        <v>197.82701031939999</v>
      </c>
      <c r="C1873" s="13"/>
      <c r="D1873" s="3" t="str">
        <f t="array" ref="D1873">IF(C1873="","",IFERROR(AVERAGE(_xlfn._xlws.FILTER($B$2:$B$6000,(IFERROR(VALUE(MID($A$2:$A$6000,4,2)),0)=MONTH(C1873))*(IFERROR(VALUE(RIGHT($A$2:$A$6000,4)),0)=YEAR(C1873)))),""))</f>
        <v/>
      </c>
      <c r="E1873" s="3">
        <f t="array" ref="E1873">IFERROR(_xlfn.LET(_xlpm.yr,IF(ISNUMBER(C1873),YEAR(C1873),VALUE(RIGHT(A1873,4))),_xlpm.mn,IF(ISNUMBER(C1873),MONTH(C1873),VALUE(MID(A1873,4,2)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4" spans="1:5" x14ac:dyDescent="0.25">
      <c r="A1874" s="65" t="s">
        <v>1884</v>
      </c>
      <c r="B1874" s="8">
        <v>197.16872797440001</v>
      </c>
      <c r="C1874" s="13"/>
      <c r="D1874" s="3" t="str">
        <f t="array" ref="D1874">IF(C1874="","",IFERROR(AVERAGE(_xlfn._xlws.FILTER($B$2:$B$6000,(IFERROR(VALUE(MID($A$2:$A$6000,4,2)),0)=MONTH(C1874))*(IFERROR(VALUE(RIGHT($A$2:$A$6000,4)),0)=YEAR(C1874)))),""))</f>
        <v/>
      </c>
      <c r="E1874" s="3">
        <f t="array" ref="E1874">IFERROR(_xlfn.LET(_xlpm.yr,IF(ISNUMBER(C1874),YEAR(C1874),VALUE(RIGHT(A1874,4))),_xlpm.mn,IF(ISNUMBER(C1874),MONTH(C1874),VALUE(MID(A1874,4,2)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5" spans="1:5" x14ac:dyDescent="0.25">
      <c r="A1875" s="65" t="s">
        <v>1885</v>
      </c>
      <c r="B1875" s="8">
        <v>196.51044562940001</v>
      </c>
      <c r="C1875" s="13"/>
      <c r="D1875" s="3" t="str">
        <f t="array" ref="D1875">IF(C1875="","",IFERROR(AVERAGE(_xlfn._xlws.FILTER($B$2:$B$6000,(IFERROR(VALUE(MID($A$2:$A$6000,4,2)),0)=MONTH(C1875))*(IFERROR(VALUE(RIGHT($A$2:$A$6000,4)),0)=YEAR(C1875)))),""))</f>
        <v/>
      </c>
      <c r="E1875" s="3">
        <f t="array" ref="E1875">IFERROR(_xlfn.LET(_xlpm.yr,IF(ISNUMBER(C1875),YEAR(C1875),VALUE(RIGHT(A1875,4))),_xlpm.mn,IF(ISNUMBER(C1875),MONTH(C1875),VALUE(MID(A1875,4,2)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6" spans="1:5" x14ac:dyDescent="0.25">
      <c r="A1876" s="65" t="s">
        <v>1886</v>
      </c>
      <c r="B1876" s="8">
        <v>197.24772185579999</v>
      </c>
      <c r="C1876" s="13"/>
      <c r="D1876" s="3" t="str">
        <f t="array" ref="D1876">IF(C1876="","",IFERROR(AVERAGE(_xlfn._xlws.FILTER($B$2:$B$6000,(IFERROR(VALUE(MID($A$2:$A$6000,4,2)),0)=MONTH(C1876))*(IFERROR(VALUE(RIGHT($A$2:$A$6000,4)),0)=YEAR(C1876)))),""))</f>
        <v/>
      </c>
      <c r="E1876" s="3">
        <f t="array" ref="E1876">IFERROR(_xlfn.LET(_xlpm.yr,IF(ISNUMBER(C1876),YEAR(C1876),VALUE(RIGHT(A1876,4))),_xlpm.mn,IF(ISNUMBER(C1876),MONTH(C1876),VALUE(MID(A1876,4,2)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7" spans="1:5" x14ac:dyDescent="0.25">
      <c r="A1877" s="65" t="s">
        <v>1887</v>
      </c>
      <c r="B1877" s="8">
        <v>197.64269126280001</v>
      </c>
      <c r="C1877" s="13"/>
      <c r="D1877" s="3" t="str">
        <f t="array" ref="D1877">IF(C1877="","",IFERROR(AVERAGE(_xlfn._xlws.FILTER($B$2:$B$6000,(IFERROR(VALUE(MID($A$2:$A$6000,4,2)),0)=MONTH(C1877))*(IFERROR(VALUE(RIGHT($A$2:$A$6000,4)),0)=YEAR(C1877)))),""))</f>
        <v/>
      </c>
      <c r="E1877" s="3">
        <f t="array" ref="E1877">IFERROR(_xlfn.LET(_xlpm.yr,IF(ISNUMBER(C1877),YEAR(C1877),VALUE(RIGHT(A1877,4))),_xlpm.mn,IF(ISNUMBER(C1877),MONTH(C1877),VALUE(MID(A1877,4,2)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8" spans="1:5" x14ac:dyDescent="0.25">
      <c r="A1878" s="65" t="s">
        <v>1888</v>
      </c>
      <c r="B1878" s="8">
        <v>196.69476468600001</v>
      </c>
      <c r="C1878" s="13"/>
      <c r="D1878" s="3" t="str">
        <f t="array" ref="D1878">IF(C1878="","",IFERROR(AVERAGE(_xlfn._xlws.FILTER($B$2:$B$6000,(IFERROR(VALUE(MID($A$2:$A$6000,4,2)),0)=MONTH(C1878))*(IFERROR(VALUE(RIGHT($A$2:$A$6000,4)),0)=YEAR(C1878)))),""))</f>
        <v/>
      </c>
      <c r="E1878" s="3">
        <f t="array" ref="E1878">IFERROR(_xlfn.LET(_xlpm.yr,IF(ISNUMBER(C1878),YEAR(C1878),VALUE(RIGHT(A1878,4))),_xlpm.mn,IF(ISNUMBER(C1878),MONTH(C1878),VALUE(MID(A1878,4,2)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9" spans="1:5" x14ac:dyDescent="0.25">
      <c r="A1879" s="65" t="s">
        <v>1889</v>
      </c>
      <c r="B1879" s="8">
        <v>198.142985845</v>
      </c>
      <c r="C1879" s="13"/>
      <c r="D1879" s="3" t="str">
        <f t="array" ref="D1879">IF(C1879="","",IFERROR(AVERAGE(_xlfn._xlws.FILTER($B$2:$B$6000,(IFERROR(VALUE(MID($A$2:$A$6000,4,2)),0)=MONTH(C1879))*(IFERROR(VALUE(RIGHT($A$2:$A$6000,4)),0)=YEAR(C1879)))),""))</f>
        <v/>
      </c>
      <c r="E1879" s="3">
        <f t="array" ref="E1879">IFERROR(_xlfn.LET(_xlpm.yr,IF(ISNUMBER(C1879),YEAR(C1879),VALUE(RIGHT(A1879,4))),_xlpm.mn,IF(ISNUMBER(C1879),MONTH(C1879),VALUE(MID(A1879,4,2)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0" spans="1:5" x14ac:dyDescent="0.25">
      <c r="A1880" s="65" t="s">
        <v>1890</v>
      </c>
      <c r="B1880" s="8">
        <v>199.06458112799999</v>
      </c>
      <c r="C1880" s="13"/>
      <c r="D1880" s="3" t="str">
        <f t="array" ref="D1880">IF(C1880="","",IFERROR(AVERAGE(_xlfn._xlws.FILTER($B$2:$B$6000,(IFERROR(VALUE(MID($A$2:$A$6000,4,2)),0)=MONTH(C1880))*(IFERROR(VALUE(RIGHT($A$2:$A$6000,4)),0)=YEAR(C1880)))),""))</f>
        <v/>
      </c>
      <c r="E1880" s="3">
        <f t="array" ref="E1880">IFERROR(_xlfn.LET(_xlpm.yr,IF(ISNUMBER(C1880),YEAR(C1880),VALUE(RIGHT(A1880,4))),_xlpm.mn,IF(ISNUMBER(C1880),MONTH(C1880),VALUE(MID(A1880,4,2)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1" spans="1:5" x14ac:dyDescent="0.25">
      <c r="A1881" s="65" t="s">
        <v>1891</v>
      </c>
      <c r="B1881" s="8">
        <v>199.0382498342</v>
      </c>
      <c r="C1881" s="13"/>
      <c r="D1881" s="3" t="str">
        <f t="array" ref="D1881">IF(C1881="","",IFERROR(AVERAGE(_xlfn._xlws.FILTER($B$2:$B$6000,(IFERROR(VALUE(MID($A$2:$A$6000,4,2)),0)=MONTH(C1881))*(IFERROR(VALUE(RIGHT($A$2:$A$6000,4)),0)=YEAR(C1881)))),""))</f>
        <v/>
      </c>
      <c r="E1881" s="3">
        <f t="array" ref="E1881">IFERROR(_xlfn.LET(_xlpm.yr,IF(ISNUMBER(C1881),YEAR(C1881),VALUE(RIGHT(A1881,4))),_xlpm.mn,IF(ISNUMBER(C1881),MONTH(C1881),VALUE(MID(A1881,4,2)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2" spans="1:5" x14ac:dyDescent="0.25">
      <c r="A1882" s="65" t="s">
        <v>1892</v>
      </c>
      <c r="B1882" s="8">
        <v>200.64445875600001</v>
      </c>
      <c r="C1882" s="13"/>
      <c r="D1882" s="3" t="str">
        <f t="array" ref="D1882">IF(C1882="","",IFERROR(AVERAGE(_xlfn._xlws.FILTER($B$2:$B$6000,(IFERROR(VALUE(MID($A$2:$A$6000,4,2)),0)=MONTH(C1882))*(IFERROR(VALUE(RIGHT($A$2:$A$6000,4)),0)=YEAR(C1882)))),""))</f>
        <v/>
      </c>
      <c r="E1882" s="3">
        <f t="array" ref="E1882">IFERROR(_xlfn.LET(_xlpm.yr,IF(ISNUMBER(C1882),YEAR(C1882),VALUE(RIGHT(A1882,4))),_xlpm.mn,IF(ISNUMBER(C1882),MONTH(C1882),VALUE(MID(A1882,4,2)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3" spans="1:5" x14ac:dyDescent="0.25">
      <c r="A1883" s="65" t="s">
        <v>1893</v>
      </c>
      <c r="B1883" s="8">
        <v>199.69653217920001</v>
      </c>
      <c r="C1883" s="13"/>
      <c r="D1883" s="3" t="str">
        <f t="array" ref="D1883">IF(C1883="","",IFERROR(AVERAGE(_xlfn._xlws.FILTER($B$2:$B$6000,(IFERROR(VALUE(MID($A$2:$A$6000,4,2)),0)=MONTH(C1883))*(IFERROR(VALUE(RIGHT($A$2:$A$6000,4)),0)=YEAR(C1883)))),""))</f>
        <v/>
      </c>
      <c r="E1883" s="3">
        <f t="array" ref="E1883">IFERROR(_xlfn.LET(_xlpm.yr,IF(ISNUMBER(C1883),YEAR(C1883),VALUE(RIGHT(A1883,4))),_xlpm.mn,IF(ISNUMBER(C1883),MONTH(C1883),VALUE(MID(A1883,4,2)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4" spans="1:5" x14ac:dyDescent="0.25">
      <c r="A1884" s="65" t="s">
        <v>1894</v>
      </c>
      <c r="B1884" s="8">
        <v>200.01250770479999</v>
      </c>
      <c r="C1884" s="13"/>
      <c r="D1884" s="3" t="str">
        <f t="array" ref="D1884">IF(C1884="","",IFERROR(AVERAGE(_xlfn._xlws.FILTER($B$2:$B$6000,(IFERROR(VALUE(MID($A$2:$A$6000,4,2)),0)=MONTH(C1884))*(IFERROR(VALUE(RIGHT($A$2:$A$6000,4)),0)=YEAR(C1884)))),""))</f>
        <v/>
      </c>
      <c r="E1884" s="3">
        <f t="array" ref="E1884">IFERROR(_xlfn.LET(_xlpm.yr,IF(ISNUMBER(C1884),YEAR(C1884),VALUE(RIGHT(A1884,4))),_xlpm.mn,IF(ISNUMBER(C1884),MONTH(C1884),VALUE(MID(A1884,4,2)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5" spans="1:5" x14ac:dyDescent="0.25">
      <c r="A1885" s="65" t="s">
        <v>1895</v>
      </c>
      <c r="B1885" s="8">
        <v>200.6971213436</v>
      </c>
      <c r="C1885" s="13"/>
      <c r="D1885" s="3" t="str">
        <f t="array" ref="D1885">IF(C1885="","",IFERROR(AVERAGE(_xlfn._xlws.FILTER($B$2:$B$6000,(IFERROR(VALUE(MID($A$2:$A$6000,4,2)),0)=MONTH(C1885))*(IFERROR(VALUE(RIGHT($A$2:$A$6000,4)),0)=YEAR(C1885)))),""))</f>
        <v/>
      </c>
      <c r="E1885" s="3">
        <f t="array" ref="E1885">IFERROR(_xlfn.LET(_xlpm.yr,IF(ISNUMBER(C1885),YEAR(C1885),VALUE(RIGHT(A1885,4))),_xlpm.mn,IF(ISNUMBER(C1885),MONTH(C1885),VALUE(MID(A1885,4,2)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6" spans="1:5" x14ac:dyDescent="0.25">
      <c r="A1886" s="65" t="s">
        <v>1896</v>
      </c>
      <c r="B1886" s="8">
        <v>201.171084632</v>
      </c>
      <c r="C1886" s="13"/>
      <c r="D1886" s="3" t="str">
        <f t="array" ref="D1886">IF(C1886="","",IFERROR(AVERAGE(_xlfn._xlws.FILTER($B$2:$B$6000,(IFERROR(VALUE(MID($A$2:$A$6000,4,2)),0)=MONTH(C1886))*(IFERROR(VALUE(RIGHT($A$2:$A$6000,4)),0)=YEAR(C1886)))),""))</f>
        <v/>
      </c>
      <c r="E1886" s="3">
        <f t="array" ref="E1886">IFERROR(_xlfn.LET(_xlpm.yr,IF(ISNUMBER(C1886),YEAR(C1886),VALUE(RIGHT(A1886,4))),_xlpm.mn,IF(ISNUMBER(C1886),MONTH(C1886),VALUE(MID(A1886,4,2)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7" spans="1:5" x14ac:dyDescent="0.25">
      <c r="A1887" s="65" t="s">
        <v>1897</v>
      </c>
      <c r="B1887" s="8">
        <v>200.96043428159999</v>
      </c>
      <c r="C1887" s="13"/>
      <c r="D1887" s="3" t="str">
        <f t="array" ref="D1887">IF(C1887="","",IFERROR(AVERAGE(_xlfn._xlws.FILTER($B$2:$B$6000,(IFERROR(VALUE(MID($A$2:$A$6000,4,2)),0)=MONTH(C1887))*(IFERROR(VALUE(RIGHT($A$2:$A$6000,4)),0)=YEAR(C1887)))),""))</f>
        <v/>
      </c>
      <c r="E1887" s="3">
        <f t="array" ref="E1887">IFERROR(_xlfn.LET(_xlpm.yr,IF(ISNUMBER(C1887),YEAR(C1887),VALUE(RIGHT(A1887,4))),_xlpm.mn,IF(ISNUMBER(C1887),MONTH(C1887),VALUE(MID(A1887,4,2)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8" spans="1:5" x14ac:dyDescent="0.25">
      <c r="A1888" s="65" t="s">
        <v>1898</v>
      </c>
      <c r="B1888" s="8">
        <v>199.6465400582</v>
      </c>
      <c r="C1888" s="13"/>
      <c r="D1888" s="3" t="str">
        <f t="array" ref="D1888">IF(C1888="","",IFERROR(AVERAGE(_xlfn._xlws.FILTER($B$2:$B$6000,(IFERROR(VALUE(MID($A$2:$A$6000,4,2)),0)=MONTH(C1888))*(IFERROR(VALUE(RIGHT($A$2:$A$6000,4)),0)=YEAR(C1888)))),""))</f>
        <v/>
      </c>
      <c r="E1888" s="3">
        <f t="array" ref="E1888">IFERROR(_xlfn.LET(_xlpm.yr,IF(ISNUMBER(C1888),YEAR(C1888),VALUE(RIGHT(A1888,4))),_xlpm.mn,IF(ISNUMBER(C1888),MONTH(C1888),VALUE(MID(A1888,4,2)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89" spans="1:5" x14ac:dyDescent="0.25">
      <c r="A1889" s="65" t="s">
        <v>1899</v>
      </c>
      <c r="B1889" s="8">
        <v>199.04566719490001</v>
      </c>
      <c r="C1889" s="13"/>
      <c r="D1889" s="3" t="str">
        <f t="array" ref="D1889">IF(C1889="","",IFERROR(AVERAGE(_xlfn._xlws.FILTER($B$2:$B$6000,(IFERROR(VALUE(MID($A$2:$A$6000,4,2)),0)=MONTH(C1889))*(IFERROR(VALUE(RIGHT($A$2:$A$6000,4)),0)=YEAR(C1889)))),""))</f>
        <v/>
      </c>
      <c r="E1889" s="3">
        <f t="array" ref="E1889">IFERROR(_xlfn.LET(_xlpm.yr,IF(ISNUMBER(C1889),YEAR(C1889),VALUE(RIGHT(A1889,4))),_xlpm.mn,IF(ISNUMBER(C1889),MONTH(C1889),VALUE(MID(A1889,4,2)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0" spans="1:5" x14ac:dyDescent="0.25">
      <c r="A1890" s="65" t="s">
        <v>1900</v>
      </c>
      <c r="B1890" s="8">
        <v>199.333041173</v>
      </c>
      <c r="C1890" s="13"/>
      <c r="D1890" s="3" t="str">
        <f t="array" ref="D1890">IF(C1890="","",IFERROR(AVERAGE(_xlfn._xlws.FILTER($B$2:$B$6000,(IFERROR(VALUE(MID($A$2:$A$6000,4,2)),0)=MONTH(C1890))*(IFERROR(VALUE(RIGHT($A$2:$A$6000,4)),0)=YEAR(C1890)))),""))</f>
        <v/>
      </c>
      <c r="E1890" s="3">
        <f t="array" ref="E1890">IFERROR(_xlfn.LET(_xlpm.yr,IF(ISNUMBER(C1890),YEAR(C1890),VALUE(RIGHT(A1890,4))),_xlpm.mn,IF(ISNUMBER(C1890),MONTH(C1890),VALUE(MID(A1890,4,2)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1" spans="1:5" x14ac:dyDescent="0.25">
      <c r="A1891" s="65" t="s">
        <v>1901</v>
      </c>
      <c r="B1891" s="8">
        <v>198.0006709109</v>
      </c>
      <c r="C1891" s="13"/>
      <c r="D1891" s="3" t="str">
        <f t="array" ref="D1891">IF(C1891="","",IFERROR(AVERAGE(_xlfn._xlws.FILTER($B$2:$B$6000,(IFERROR(VALUE(MID($A$2:$A$6000,4,2)),0)=MONTH(C1891))*(IFERROR(VALUE(RIGHT($A$2:$A$6000,4)),0)=YEAR(C1891)))),""))</f>
        <v/>
      </c>
      <c r="E1891" s="3">
        <f t="array" ref="E1891">IFERROR(_xlfn.LET(_xlpm.yr,IF(ISNUMBER(C1891),YEAR(C1891),VALUE(RIGHT(A1891,4))),_xlpm.mn,IF(ISNUMBER(C1891),MONTH(C1891),VALUE(MID(A1891,4,2)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2" spans="1:5" x14ac:dyDescent="0.25">
      <c r="A1892" s="65" t="s">
        <v>1902</v>
      </c>
      <c r="B1892" s="8">
        <v>199.1501668233</v>
      </c>
      <c r="C1892" s="13"/>
      <c r="D1892" s="3" t="str">
        <f t="array" ref="D1892">IF(C1892="","",IFERROR(AVERAGE(_xlfn._xlws.FILTER($B$2:$B$6000,(IFERROR(VALUE(MID($A$2:$A$6000,4,2)),0)=MONTH(C1892))*(IFERROR(VALUE(RIGHT($A$2:$A$6000,4)),0)=YEAR(C1892)))),""))</f>
        <v/>
      </c>
      <c r="E1892" s="3">
        <f t="array" ref="E1892">IFERROR(_xlfn.LET(_xlpm.yr,IF(ISNUMBER(C1892),YEAR(C1892),VALUE(RIGHT(A1892,4))),_xlpm.mn,IF(ISNUMBER(C1892),MONTH(C1892),VALUE(MID(A1892,4,2)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3" spans="1:5" x14ac:dyDescent="0.25">
      <c r="A1893" s="65" t="s">
        <v>1903</v>
      </c>
      <c r="B1893" s="8">
        <v>198.57541886710001</v>
      </c>
      <c r="C1893" s="13"/>
      <c r="D1893" s="3" t="str">
        <f t="array" ref="D1893">IF(C1893="","",IFERROR(AVERAGE(_xlfn._xlws.FILTER($B$2:$B$6000,(IFERROR(VALUE(MID($A$2:$A$6000,4,2)),0)=MONTH(C1893))*(IFERROR(VALUE(RIGHT($A$2:$A$6000,4)),0)=YEAR(C1893)))),""))</f>
        <v/>
      </c>
      <c r="E1893" s="3">
        <f t="array" ref="E1893">IFERROR(_xlfn.LET(_xlpm.yr,IF(ISNUMBER(C1893),YEAR(C1893),VALUE(RIGHT(A1893,4))),_xlpm.mn,IF(ISNUMBER(C1893),MONTH(C1893),VALUE(MID(A1893,4,2)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4" spans="1:5" x14ac:dyDescent="0.25">
      <c r="A1894" s="65" t="s">
        <v>1904</v>
      </c>
      <c r="B1894" s="8">
        <v>199.72491477950001</v>
      </c>
      <c r="C1894" s="13"/>
      <c r="D1894" s="3" t="str">
        <f t="array" ref="D1894">IF(C1894="","",IFERROR(AVERAGE(_xlfn._xlws.FILTER($B$2:$B$6000,(IFERROR(VALUE(MID($A$2:$A$6000,4,2)),0)=MONTH(C1894))*(IFERROR(VALUE(RIGHT($A$2:$A$6000,4)),0)=YEAR(C1894)))),""))</f>
        <v/>
      </c>
      <c r="E1894" s="3">
        <f t="array" ref="E1894">IFERROR(_xlfn.LET(_xlpm.yr,IF(ISNUMBER(C1894),YEAR(C1894),VALUE(RIGHT(A1894,4))),_xlpm.mn,IF(ISNUMBER(C1894),MONTH(C1894),VALUE(MID(A1894,4,2)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5" spans="1:5" x14ac:dyDescent="0.25">
      <c r="A1895" s="65" t="s">
        <v>1905</v>
      </c>
      <c r="B1895" s="8">
        <v>199.8294144079</v>
      </c>
      <c r="C1895" s="13"/>
      <c r="D1895" s="3" t="str">
        <f t="array" ref="D1895">IF(C1895="","",IFERROR(AVERAGE(_xlfn._xlws.FILTER($B$2:$B$6000,(IFERROR(VALUE(MID($A$2:$A$6000,4,2)),0)=MONTH(C1895))*(IFERROR(VALUE(RIGHT($A$2:$A$6000,4)),0)=YEAR(C1895)))),""))</f>
        <v/>
      </c>
      <c r="E1895" s="3">
        <f t="array" ref="E1895">IFERROR(_xlfn.LET(_xlpm.yr,IF(ISNUMBER(C1895),YEAR(C1895),VALUE(RIGHT(A1895,4))),_xlpm.mn,IF(ISNUMBER(C1895),MONTH(C1895),VALUE(MID(A1895,4,2)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6" spans="1:5" x14ac:dyDescent="0.25">
      <c r="A1896" s="65" t="s">
        <v>1906</v>
      </c>
      <c r="B1896" s="8">
        <v>198.83666793809999</v>
      </c>
      <c r="C1896" s="13"/>
      <c r="D1896" s="3" t="str">
        <f t="array" ref="D1896">IF(C1896="","",IFERROR(AVERAGE(_xlfn._xlws.FILTER($B$2:$B$6000,(IFERROR(VALUE(MID($A$2:$A$6000,4,2)),0)=MONTH(C1896))*(IFERROR(VALUE(RIGHT($A$2:$A$6000,4)),0)=YEAR(C1896)))),""))</f>
        <v/>
      </c>
      <c r="E1896" s="3">
        <f t="array" ref="E1896">IFERROR(_xlfn.LET(_xlpm.yr,IF(ISNUMBER(C1896),YEAR(C1896),VALUE(RIGHT(A1896,4))),_xlpm.mn,IF(ISNUMBER(C1896),MONTH(C1896),VALUE(MID(A1896,4,2)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7" spans="1:5" x14ac:dyDescent="0.25">
      <c r="A1897" s="65" t="s">
        <v>1907</v>
      </c>
      <c r="B1897" s="8">
        <v>199.43754080139999</v>
      </c>
      <c r="C1897" s="13"/>
      <c r="D1897" s="3" t="str">
        <f t="array" ref="D1897">IF(C1897="","",IFERROR(AVERAGE(_xlfn._xlws.FILTER($B$2:$B$6000,(IFERROR(VALUE(MID($A$2:$A$6000,4,2)),0)=MONTH(C1897))*(IFERROR(VALUE(RIGHT($A$2:$A$6000,4)),0)=YEAR(C1897)))),""))</f>
        <v/>
      </c>
      <c r="E1897" s="3">
        <f t="array" ref="E1897">IFERROR(_xlfn.LET(_xlpm.yr,IF(ISNUMBER(C1897),YEAR(C1897),VALUE(RIGHT(A1897,4))),_xlpm.mn,IF(ISNUMBER(C1897),MONTH(C1897),VALUE(MID(A1897,4,2)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8" spans="1:5" x14ac:dyDescent="0.25">
      <c r="A1898" s="65" t="s">
        <v>1908</v>
      </c>
      <c r="B1898" s="8">
        <v>199.96003894340001</v>
      </c>
      <c r="C1898" s="13"/>
      <c r="D1898" s="3" t="str">
        <f t="array" ref="D1898">IF(C1898="","",IFERROR(AVERAGE(_xlfn._xlws.FILTER($B$2:$B$6000,(IFERROR(VALUE(MID($A$2:$A$6000,4,2)),0)=MONTH(C1898))*(IFERROR(VALUE(RIGHT($A$2:$A$6000,4)),0)=YEAR(C1898)))),""))</f>
        <v/>
      </c>
      <c r="E1898" s="3">
        <f t="array" ref="E1898">IFERROR(_xlfn.LET(_xlpm.yr,IF(ISNUMBER(C1898),YEAR(C1898),VALUE(RIGHT(A1898,4))),_xlpm.mn,IF(ISNUMBER(C1898),MONTH(C1898),VALUE(MID(A1898,4,2)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9" spans="1:5" x14ac:dyDescent="0.25">
      <c r="A1899" s="65" t="s">
        <v>1909</v>
      </c>
      <c r="B1899" s="8">
        <v>201.10953485580001</v>
      </c>
      <c r="C1899" s="13"/>
      <c r="D1899" s="3" t="str">
        <f t="array" ref="D1899">IF(C1899="","",IFERROR(AVERAGE(_xlfn._xlws.FILTER($B$2:$B$6000,(IFERROR(VALUE(MID($A$2:$A$6000,4,2)),0)=MONTH(C1899))*(IFERROR(VALUE(RIGHT($A$2:$A$6000,4)),0)=YEAR(C1899)))),""))</f>
        <v/>
      </c>
      <c r="E1899" s="3">
        <f t="array" ref="E1899">IFERROR(_xlfn.LET(_xlpm.yr,IF(ISNUMBER(C1899),YEAR(C1899),VALUE(RIGHT(A1899,4))),_xlpm.mn,IF(ISNUMBER(C1899),MONTH(C1899),VALUE(MID(A1899,4,2)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0" spans="1:5" x14ac:dyDescent="0.25">
      <c r="A1900" s="65" t="s">
        <v>1910</v>
      </c>
      <c r="B1900" s="8">
        <v>199.85553931499999</v>
      </c>
      <c r="C1900" s="13"/>
      <c r="D1900" s="3" t="str">
        <f t="array" ref="D1900">IF(C1900="","",IFERROR(AVERAGE(_xlfn._xlws.FILTER($B$2:$B$6000,(IFERROR(VALUE(MID($A$2:$A$6000,4,2)),0)=MONTH(C1900))*(IFERROR(VALUE(RIGHT($A$2:$A$6000,4)),0)=YEAR(C1900)))),""))</f>
        <v/>
      </c>
      <c r="E1900" s="3">
        <f t="array" ref="E1900">IFERROR(_xlfn.LET(_xlpm.yr,IF(ISNUMBER(C1900),YEAR(C1900),VALUE(RIGHT(A1900,4))),_xlpm.mn,IF(ISNUMBER(C1900),MONTH(C1900),VALUE(MID(A1900,4,2)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1" spans="1:5" x14ac:dyDescent="0.25">
      <c r="A1901" s="65" t="s">
        <v>1911</v>
      </c>
      <c r="B1901" s="8">
        <v>198.6799184955</v>
      </c>
      <c r="C1901" s="13"/>
      <c r="D1901" s="3" t="str">
        <f t="array" ref="D1901">IF(C1901="","",IFERROR(AVERAGE(_xlfn._xlws.FILTER($B$2:$B$6000,(IFERROR(VALUE(MID($A$2:$A$6000,4,2)),0)=MONTH(C1901))*(IFERROR(VALUE(RIGHT($A$2:$A$6000,4)),0)=YEAR(C1901)))),""))</f>
        <v/>
      </c>
      <c r="E1901" s="3">
        <f t="array" ref="E1901">IFERROR(_xlfn.LET(_xlpm.yr,IF(ISNUMBER(C1901),YEAR(C1901),VALUE(RIGHT(A1901,4))),_xlpm.mn,IF(ISNUMBER(C1901),MONTH(C1901),VALUE(MID(A1901,4,2)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2" spans="1:5" x14ac:dyDescent="0.25">
      <c r="A1902" s="65" t="s">
        <v>1912</v>
      </c>
      <c r="B1902" s="8">
        <v>200.14291329310001</v>
      </c>
      <c r="C1902" s="13"/>
      <c r="D1902" s="3" t="str">
        <f t="array" ref="D1902">IF(C1902="","",IFERROR(AVERAGE(_xlfn._xlws.FILTER($B$2:$B$6000,(IFERROR(VALUE(MID($A$2:$A$6000,4,2)),0)=MONTH(C1902))*(IFERROR(VALUE(RIGHT($A$2:$A$6000,4)),0)=YEAR(C1902)))),""))</f>
        <v/>
      </c>
      <c r="E1902" s="3">
        <f t="array" ref="E1902">IFERROR(_xlfn.LET(_xlpm.yr,IF(ISNUMBER(C1902),YEAR(C1902),VALUE(RIGHT(A1902,4))),_xlpm.mn,IF(ISNUMBER(C1902),MONTH(C1902),VALUE(MID(A1902,4,2)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3" spans="1:5" x14ac:dyDescent="0.25">
      <c r="A1903" s="65" t="s">
        <v>1913</v>
      </c>
      <c r="B1903" s="8">
        <v>198.7321683097</v>
      </c>
      <c r="C1903" s="13"/>
      <c r="D1903" s="3" t="str">
        <f t="array" ref="D1903">IF(C1903="","",IFERROR(AVERAGE(_xlfn._xlws.FILTER($B$2:$B$6000,(IFERROR(VALUE(MID($A$2:$A$6000,4,2)),0)=MONTH(C1903))*(IFERROR(VALUE(RIGHT($A$2:$A$6000,4)),0)=YEAR(C1903)))),""))</f>
        <v/>
      </c>
      <c r="E1903" s="3">
        <f t="array" ref="E1903">IFERROR(_xlfn.LET(_xlpm.yr,IF(ISNUMBER(C1903),YEAR(C1903),VALUE(RIGHT(A1903,4))),_xlpm.mn,IF(ISNUMBER(C1903),MONTH(C1903),VALUE(MID(A1903,4,2)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4" spans="1:5" x14ac:dyDescent="0.25">
      <c r="A1904" s="65" t="s">
        <v>1914</v>
      </c>
      <c r="B1904" s="8">
        <v>199.1501668233</v>
      </c>
      <c r="C1904" s="13"/>
      <c r="D1904" s="3" t="str">
        <f t="array" ref="D1904">IF(C1904="","",IFERROR(AVERAGE(_xlfn._xlws.FILTER($B$2:$B$6000,(IFERROR(VALUE(MID($A$2:$A$6000,4,2)),0)=MONTH(C1904))*(IFERROR(VALUE(RIGHT($A$2:$A$6000,4)),0)=YEAR(C1904)))),""))</f>
        <v/>
      </c>
      <c r="E1904" s="3">
        <f t="array" ref="E1904">IFERROR(_xlfn.LET(_xlpm.yr,IF(ISNUMBER(C1904),YEAR(C1904),VALUE(RIGHT(A1904,4))),_xlpm.mn,IF(ISNUMBER(C1904),MONTH(C1904),VALUE(MID(A1904,4,2)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5" spans="1:5" x14ac:dyDescent="0.25">
      <c r="A1905" s="65" t="s">
        <v>1915</v>
      </c>
      <c r="B1905" s="8">
        <v>198.3141697961</v>
      </c>
      <c r="C1905" s="13"/>
      <c r="D1905" s="3" t="str">
        <f t="array" ref="D1905">IF(C1905="","",IFERROR(AVERAGE(_xlfn._xlws.FILTER($B$2:$B$6000,(IFERROR(VALUE(MID($A$2:$A$6000,4,2)),0)=MONTH(C1905))*(IFERROR(VALUE(RIGHT($A$2:$A$6000,4)),0)=YEAR(C1905)))),""))</f>
        <v/>
      </c>
      <c r="E1905" s="3">
        <f t="array" ref="E1905">IFERROR(_xlfn.LET(_xlpm.yr,IF(ISNUMBER(C1905),YEAR(C1905),VALUE(RIGHT(A1905,4))),_xlpm.mn,IF(ISNUMBER(C1905),MONTH(C1905),VALUE(MID(A1905,4,2)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6" spans="1:5" x14ac:dyDescent="0.25">
      <c r="A1906" s="65" t="s">
        <v>1916</v>
      </c>
      <c r="B1906" s="8">
        <v>197.9026374346</v>
      </c>
      <c r="C1906" s="13"/>
      <c r="D1906" s="3" t="str">
        <f t="array" ref="D1906">IF(C1906="","",IFERROR(AVERAGE(_xlfn._xlws.FILTER($B$2:$B$6000,(IFERROR(VALUE(MID($A$2:$A$6000,4,2)),0)=MONTH(C1906))*(IFERROR(VALUE(RIGHT($A$2:$A$6000,4)),0)=YEAR(C1906)))),""))</f>
        <v/>
      </c>
      <c r="E1906" s="3">
        <f t="array" ref="E1906">IFERROR(_xlfn.LET(_xlpm.yr,IF(ISNUMBER(C1906),YEAR(C1906),VALUE(RIGHT(A1906,4))),_xlpm.mn,IF(ISNUMBER(C1906),MONTH(C1906),VALUE(MID(A1906,4,2)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7" spans="1:5" x14ac:dyDescent="0.25">
      <c r="A1907" s="65" t="s">
        <v>1917</v>
      </c>
      <c r="B1907" s="8">
        <v>198.8079559956</v>
      </c>
      <c r="C1907" s="13"/>
      <c r="D1907" s="3" t="str">
        <f t="array" ref="D1907">IF(C1907="","",IFERROR(AVERAGE(_xlfn._xlws.FILTER($B$2:$B$6000,(IFERROR(VALUE(MID($A$2:$A$6000,4,2)),0)=MONTH(C1907))*(IFERROR(VALUE(RIGHT($A$2:$A$6000,4)),0)=YEAR(C1907)))),""))</f>
        <v/>
      </c>
      <c r="E1907" s="3">
        <f t="array" ref="E1907">IFERROR(_xlfn.LET(_xlpm.yr,IF(ISNUMBER(C1907),YEAR(C1907),VALUE(RIGHT(A1907,4))),_xlpm.mn,IF(ISNUMBER(C1907),MONTH(C1907),VALUE(MID(A1907,4,2)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8" spans="1:5" x14ac:dyDescent="0.25">
      <c r="A1908" s="65" t="s">
        <v>1918</v>
      </c>
      <c r="B1908" s="8">
        <v>199.06661844160001</v>
      </c>
      <c r="C1908" s="13"/>
      <c r="D1908" s="3" t="str">
        <f t="array" ref="D1908">IF(C1908="","",IFERROR(AVERAGE(_xlfn._xlws.FILTER($B$2:$B$6000,(IFERROR(VALUE(MID($A$2:$A$6000,4,2)),0)=MONTH(C1908))*(IFERROR(VALUE(RIGHT($A$2:$A$6000,4)),0)=YEAR(C1908)))),""))</f>
        <v/>
      </c>
      <c r="E1908" s="3">
        <f t="array" ref="E1908">IFERROR(_xlfn.LET(_xlpm.yr,IF(ISNUMBER(C1908),YEAR(C1908),VALUE(RIGHT(A1908,4))),_xlpm.mn,IF(ISNUMBER(C1908),MONTH(C1908),VALUE(MID(A1908,4,2)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9" spans="1:5" x14ac:dyDescent="0.25">
      <c r="A1909" s="65" t="s">
        <v>1919</v>
      </c>
      <c r="B1909" s="8">
        <v>199.09248468620001</v>
      </c>
      <c r="C1909" s="13"/>
      <c r="D1909" s="3" t="str">
        <f t="array" ref="D1909">IF(C1909="","",IFERROR(AVERAGE(_xlfn._xlws.FILTER($B$2:$B$6000,(IFERROR(VALUE(MID($A$2:$A$6000,4,2)),0)=MONTH(C1909))*(IFERROR(VALUE(RIGHT($A$2:$A$6000,4)),0)=YEAR(C1909)))),""))</f>
        <v/>
      </c>
      <c r="E1909" s="3">
        <f t="array" ref="E1909">IFERROR(_xlfn.LET(_xlpm.yr,IF(ISNUMBER(C1909),YEAR(C1909),VALUE(RIGHT(A1909,4))),_xlpm.mn,IF(ISNUMBER(C1909),MONTH(C1909),VALUE(MID(A1909,4,2)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0" spans="1:5" x14ac:dyDescent="0.25">
      <c r="A1910" s="65" t="s">
        <v>1920</v>
      </c>
      <c r="B1910" s="8">
        <v>196.45412773699999</v>
      </c>
      <c r="C1910" s="13"/>
      <c r="D1910" s="3" t="str">
        <f t="array" ref="D1910">IF(C1910="","",IFERROR(AVERAGE(_xlfn._xlws.FILTER($B$2:$B$6000,(IFERROR(VALUE(MID($A$2:$A$6000,4,2)),0)=MONTH(C1910))*(IFERROR(VALUE(RIGHT($A$2:$A$6000,4)),0)=YEAR(C1910)))),""))</f>
        <v/>
      </c>
      <c r="E1910" s="3">
        <f t="array" ref="E1910">IFERROR(_xlfn.LET(_xlpm.yr,IF(ISNUMBER(C1910),YEAR(C1910),VALUE(RIGHT(A1910,4))),_xlpm.mn,IF(ISNUMBER(C1910),MONTH(C1910),VALUE(MID(A1910,4,2)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1" spans="1:5" x14ac:dyDescent="0.25">
      <c r="A1911" s="65" t="s">
        <v>1921</v>
      </c>
      <c r="B1911" s="8">
        <v>198.0578349022</v>
      </c>
      <c r="C1911" s="13"/>
      <c r="D1911" s="3" t="str">
        <f t="array" ref="D1911">IF(C1911="","",IFERROR(AVERAGE(_xlfn._xlws.FILTER($B$2:$B$6000,(IFERROR(VALUE(MID($A$2:$A$6000,4,2)),0)=MONTH(C1911))*(IFERROR(VALUE(RIGHT($A$2:$A$6000,4)),0)=YEAR(C1911)))),""))</f>
        <v/>
      </c>
      <c r="E1911" s="3">
        <f t="array" ref="E1911">IFERROR(_xlfn.LET(_xlpm.yr,IF(ISNUMBER(C1911),YEAR(C1911),VALUE(RIGHT(A1911,4))),_xlpm.mn,IF(ISNUMBER(C1911),MONTH(C1911),VALUE(MID(A1911,4,2)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2" spans="1:5" x14ac:dyDescent="0.25">
      <c r="A1912" s="65" t="s">
        <v>1922</v>
      </c>
      <c r="B1912" s="8">
        <v>195.96266908960001</v>
      </c>
      <c r="C1912" s="13"/>
      <c r="D1912" s="3" t="str">
        <f t="array" ref="D1912">IF(C1912="","",IFERROR(AVERAGE(_xlfn._xlws.FILTER($B$2:$B$6000,(IFERROR(VALUE(MID($A$2:$A$6000,4,2)),0)=MONTH(C1912))*(IFERROR(VALUE(RIGHT($A$2:$A$6000,4)),0)=YEAR(C1912)))),""))</f>
        <v/>
      </c>
      <c r="E1912" s="3">
        <f t="array" ref="E1912">IFERROR(_xlfn.LET(_xlpm.yr,IF(ISNUMBER(C1912),YEAR(C1912),VALUE(RIGHT(A1912,4))),_xlpm.mn,IF(ISNUMBER(C1912),MONTH(C1912),VALUE(MID(A1912,4,2)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3" spans="1:5" x14ac:dyDescent="0.25">
      <c r="A1913" s="65" t="s">
        <v>1923</v>
      </c>
      <c r="B1913" s="8">
        <v>194.2037644568</v>
      </c>
      <c r="C1913" s="13"/>
      <c r="D1913" s="3" t="str">
        <f t="array" ref="D1913">IF(C1913="","",IFERROR(AVERAGE(_xlfn._xlws.FILTER($B$2:$B$6000,(IFERROR(VALUE(MID($A$2:$A$6000,4,2)),0)=MONTH(C1913))*(IFERROR(VALUE(RIGHT($A$2:$A$6000,4)),0)=YEAR(C1913)))),""))</f>
        <v/>
      </c>
      <c r="E1913" s="3">
        <f t="array" ref="E1913">IFERROR(_xlfn.LET(_xlpm.yr,IF(ISNUMBER(C1913),YEAR(C1913),VALUE(RIGHT(A1913,4))),_xlpm.mn,IF(ISNUMBER(C1913),MONTH(C1913),VALUE(MID(A1913,4,2)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4" spans="1:5" x14ac:dyDescent="0.25">
      <c r="A1914" s="65" t="s">
        <v>1924</v>
      </c>
      <c r="B1914" s="8">
        <v>196.2471977802</v>
      </c>
      <c r="C1914" s="13"/>
      <c r="D1914" s="3" t="str">
        <f t="array" ref="D1914">IF(C1914="","",IFERROR(AVERAGE(_xlfn._xlws.FILTER($B$2:$B$6000,(IFERROR(VALUE(MID($A$2:$A$6000,4,2)),0)=MONTH(C1914))*(IFERROR(VALUE(RIGHT($A$2:$A$6000,4)),0)=YEAR(C1914)))),""))</f>
        <v/>
      </c>
      <c r="E1914" s="3">
        <f t="array" ref="E1914">IFERROR(_xlfn.LET(_xlpm.yr,IF(ISNUMBER(C1914),YEAR(C1914),VALUE(RIGHT(A1914,4))),_xlpm.mn,IF(ISNUMBER(C1914),MONTH(C1914),VALUE(MID(A1914,4,2)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5" spans="1:5" x14ac:dyDescent="0.25">
      <c r="A1915" s="65" t="s">
        <v>1925</v>
      </c>
      <c r="B1915" s="8">
        <v>195.5229429314</v>
      </c>
      <c r="C1915" s="13"/>
      <c r="D1915" s="3" t="str">
        <f t="array" ref="D1915">IF(C1915="","",IFERROR(AVERAGE(_xlfn._xlws.FILTER($B$2:$B$6000,(IFERROR(VALUE(MID($A$2:$A$6000,4,2)),0)=MONTH(C1915))*(IFERROR(VALUE(RIGHT($A$2:$A$6000,4)),0)=YEAR(C1915)))),""))</f>
        <v/>
      </c>
      <c r="E1915" s="3">
        <f t="array" ref="E1915">IFERROR(_xlfn.LET(_xlpm.yr,IF(ISNUMBER(C1915),YEAR(C1915),VALUE(RIGHT(A1915,4))),_xlpm.mn,IF(ISNUMBER(C1915),MONTH(C1915),VALUE(MID(A1915,4,2)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6" spans="1:5" x14ac:dyDescent="0.25">
      <c r="A1916" s="65" t="s">
        <v>1926</v>
      </c>
      <c r="B1916" s="8">
        <v>194.82455432719999</v>
      </c>
      <c r="C1916" s="13"/>
      <c r="D1916" s="3" t="str">
        <f t="array" ref="D1916">IF(C1916="","",IFERROR(AVERAGE(_xlfn._xlws.FILTER($B$2:$B$6000,(IFERROR(VALUE(MID($A$2:$A$6000,4,2)),0)=MONTH(C1916))*(IFERROR(VALUE(RIGHT($A$2:$A$6000,4)),0)=YEAR(C1916)))),""))</f>
        <v/>
      </c>
      <c r="E1916" s="3">
        <f t="array" ref="E1916">IFERROR(_xlfn.LET(_xlpm.yr,IF(ISNUMBER(C1916),YEAR(C1916),VALUE(RIGHT(A1916,4))),_xlpm.mn,IF(ISNUMBER(C1916),MONTH(C1916),VALUE(MID(A1916,4,2)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7" spans="1:5" x14ac:dyDescent="0.25">
      <c r="A1917" s="65" t="s">
        <v>1927</v>
      </c>
      <c r="B1917" s="8">
        <v>193.53124209719999</v>
      </c>
      <c r="C1917" s="13"/>
      <c r="D1917" s="3" t="str">
        <f t="array" ref="D1917">IF(C1917="","",IFERROR(AVERAGE(_xlfn._xlws.FILTER($B$2:$B$6000,(IFERROR(VALUE(MID($A$2:$A$6000,4,2)),0)=MONTH(C1917))*(IFERROR(VALUE(RIGHT($A$2:$A$6000,4)),0)=YEAR(C1917)))),""))</f>
        <v/>
      </c>
      <c r="E1917" s="3">
        <f t="array" ref="E1917">IFERROR(_xlfn.LET(_xlpm.yr,IF(ISNUMBER(C1917),YEAR(C1917),VALUE(RIGHT(A1917,4))),_xlpm.mn,IF(ISNUMBER(C1917),MONTH(C1917),VALUE(MID(A1917,4,2)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8" spans="1:5" x14ac:dyDescent="0.25">
      <c r="A1918" s="65" t="s">
        <v>1928</v>
      </c>
      <c r="B1918" s="8">
        <v>193.6605733202</v>
      </c>
      <c r="C1918" s="13"/>
      <c r="D1918" s="3" t="str">
        <f t="array" ref="D1918">IF(C1918="","",IFERROR(AVERAGE(_xlfn._xlws.FILTER($B$2:$B$6000,(IFERROR(VALUE(MID($A$2:$A$6000,4,2)),0)=MONTH(C1918))*(IFERROR(VALUE(RIGHT($A$2:$A$6000,4)),0)=YEAR(C1918)))),""))</f>
        <v/>
      </c>
      <c r="E1918" s="3">
        <f t="array" ref="E1918">IFERROR(_xlfn.LET(_xlpm.yr,IF(ISNUMBER(C1918),YEAR(C1918),VALUE(RIGHT(A1918,4))),_xlpm.mn,IF(ISNUMBER(C1918),MONTH(C1918),VALUE(MID(A1918,4,2)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9" spans="1:5" x14ac:dyDescent="0.25">
      <c r="A1919" s="65" t="s">
        <v>1929</v>
      </c>
      <c r="B1919" s="8">
        <v>192.85871973760001</v>
      </c>
      <c r="C1919" s="13"/>
      <c r="D1919" s="3" t="str">
        <f t="array" ref="D1919">IF(C1919="","",IFERROR(AVERAGE(_xlfn._xlws.FILTER($B$2:$B$6000,(IFERROR(VALUE(MID($A$2:$A$6000,4,2)),0)=MONTH(C1919))*(IFERROR(VALUE(RIGHT($A$2:$A$6000,4)),0)=YEAR(C1919)))),""))</f>
        <v/>
      </c>
      <c r="E1919" s="3">
        <f t="array" ref="E1919">IFERROR(_xlfn.LET(_xlpm.yr,IF(ISNUMBER(C1919),YEAR(C1919),VALUE(RIGHT(A1919,4))),_xlpm.mn,IF(ISNUMBER(C1919),MONTH(C1919),VALUE(MID(A1919,4,2)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0" spans="1:5" x14ac:dyDescent="0.25">
      <c r="A1920" s="65" t="s">
        <v>1930</v>
      </c>
      <c r="B1920" s="8">
        <v>192.34139484560001</v>
      </c>
      <c r="C1920" s="13"/>
      <c r="D1920" s="3" t="str">
        <f t="array" ref="D1920">IF(C1920="","",IFERROR(AVERAGE(_xlfn._xlws.FILTER($B$2:$B$6000,(IFERROR(VALUE(MID($A$2:$A$6000,4,2)),0)=MONTH(C1920))*(IFERROR(VALUE(RIGHT($A$2:$A$6000,4)),0)=YEAR(C1920)))),""))</f>
        <v/>
      </c>
      <c r="E1920" s="3">
        <f t="array" ref="E1920">IFERROR(_xlfn.LET(_xlpm.yr,IF(ISNUMBER(C1920),YEAR(C1920),VALUE(RIGHT(A1920,4))),_xlpm.mn,IF(ISNUMBER(C1920),MONTH(C1920),VALUE(MID(A1920,4,2)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1" spans="1:5" x14ac:dyDescent="0.25">
      <c r="A1921" s="65" t="s">
        <v>1931</v>
      </c>
      <c r="B1921" s="8">
        <v>192.28966235639999</v>
      </c>
      <c r="C1921" s="13"/>
      <c r="D1921" s="3" t="str">
        <f t="array" ref="D1921">IF(C1921="","",IFERROR(AVERAGE(_xlfn._xlws.FILTER($B$2:$B$6000,(IFERROR(VALUE(MID($A$2:$A$6000,4,2)),0)=MONTH(C1921))*(IFERROR(VALUE(RIGHT($A$2:$A$6000,4)),0)=YEAR(C1921)))),""))</f>
        <v/>
      </c>
      <c r="E1921" s="3">
        <f t="array" ref="E1921">IFERROR(_xlfn.LET(_xlpm.yr,IF(ISNUMBER(C1921),YEAR(C1921),VALUE(RIGHT(A1921,4))),_xlpm.mn,IF(ISNUMBER(C1921),MONTH(C1921),VALUE(MID(A1921,4,2)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2" spans="1:5" x14ac:dyDescent="0.25">
      <c r="A1922" s="65" t="s">
        <v>1932</v>
      </c>
      <c r="B1922" s="8">
        <v>190.9446176372</v>
      </c>
      <c r="C1922" s="13"/>
      <c r="D1922" s="3" t="str">
        <f t="array" ref="D1922">IF(C1922="","",IFERROR(AVERAGE(_xlfn._xlws.FILTER($B$2:$B$6000,(IFERROR(VALUE(MID($A$2:$A$6000,4,2)),0)=MONTH(C1922))*(IFERROR(VALUE(RIGHT($A$2:$A$6000,4)),0)=YEAR(C1922)))),""))</f>
        <v/>
      </c>
      <c r="E1922" s="3">
        <f t="array" ref="E1922">IFERROR(_xlfn.LET(_xlpm.yr,IF(ISNUMBER(C1922),YEAR(C1922),VALUE(RIGHT(A1922,4))),_xlpm.mn,IF(ISNUMBER(C1922),MONTH(C1922),VALUE(MID(A1922,4,2)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3" spans="1:5" x14ac:dyDescent="0.25">
      <c r="A1923" s="65" t="s">
        <v>1933</v>
      </c>
      <c r="B1923" s="8">
        <v>187.9699995082</v>
      </c>
      <c r="C1923" s="13"/>
      <c r="D1923" s="3" t="str">
        <f t="array" ref="D1923">IF(C1923="","",IFERROR(AVERAGE(_xlfn._xlws.FILTER($B$2:$B$6000,(IFERROR(VALUE(MID($A$2:$A$6000,4,2)),0)=MONTH(C1923))*(IFERROR(VALUE(RIGHT($A$2:$A$6000,4)),0)=YEAR(C1923)))),""))</f>
        <v/>
      </c>
      <c r="E1923" s="3">
        <f t="array" ref="E1923">IFERROR(_xlfn.LET(_xlpm.yr,IF(ISNUMBER(C1923),YEAR(C1923),VALUE(RIGHT(A1923,4))),_xlpm.mn,IF(ISNUMBER(C1923),MONTH(C1923),VALUE(MID(A1923,4,2)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4" spans="1:5" x14ac:dyDescent="0.25">
      <c r="A1924" s="65" t="s">
        <v>1934</v>
      </c>
      <c r="B1924" s="8">
        <v>188.59078937859999</v>
      </c>
      <c r="C1924" s="13"/>
      <c r="D1924" s="3" t="str">
        <f t="array" ref="D1924">IF(C1924="","",IFERROR(AVERAGE(_xlfn._xlws.FILTER($B$2:$B$6000,(IFERROR(VALUE(MID($A$2:$A$6000,4,2)),0)=MONTH(C1924))*(IFERROR(VALUE(RIGHT($A$2:$A$6000,4)),0)=YEAR(C1924)))),""))</f>
        <v/>
      </c>
      <c r="E1924" s="3">
        <f t="array" ref="E1924">IFERROR(_xlfn.LET(_xlpm.yr,IF(ISNUMBER(C1924),YEAR(C1924),VALUE(RIGHT(A1924,4))),_xlpm.mn,IF(ISNUMBER(C1924),MONTH(C1924),VALUE(MID(A1924,4,2)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5" spans="1:5" x14ac:dyDescent="0.25">
      <c r="A1925" s="65" t="s">
        <v>1935</v>
      </c>
      <c r="B1925" s="8">
        <v>187.45443843320001</v>
      </c>
      <c r="C1925" s="13"/>
      <c r="D1925" s="3" t="str">
        <f t="array" ref="D1925">IF(C1925="","",IFERROR(AVERAGE(_xlfn._xlws.FILTER($B$2:$B$6000,(IFERROR(VALUE(MID($A$2:$A$6000,4,2)),0)=MONTH(C1925))*(IFERROR(VALUE(RIGHT($A$2:$A$6000,4)),0)=YEAR(C1925)))),""))</f>
        <v/>
      </c>
      <c r="E1925" s="3">
        <f t="array" ref="E1925">IFERROR(_xlfn.LET(_xlpm.yr,IF(ISNUMBER(C1925),YEAR(C1925),VALUE(RIGHT(A1925,4))),_xlpm.mn,IF(ISNUMBER(C1925),MONTH(C1925),VALUE(MID(A1925,4,2)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6" spans="1:5" x14ac:dyDescent="0.25">
      <c r="A1926" s="65" t="s">
        <v>1936</v>
      </c>
      <c r="B1926" s="8">
        <v>189.22821191809999</v>
      </c>
      <c r="C1926" s="13"/>
      <c r="D1926" s="3" t="str">
        <f t="array" ref="D1926">IF(C1926="","",IFERROR(AVERAGE(_xlfn._xlws.FILTER($B$2:$B$6000,(IFERROR(VALUE(MID($A$2:$A$6000,4,2)),0)=MONTH(C1926))*(IFERROR(VALUE(RIGHT($A$2:$A$6000,4)),0)=YEAR(C1926)))),""))</f>
        <v/>
      </c>
      <c r="E1926" s="3">
        <f t="array" ref="E1926">IFERROR(_xlfn.LET(_xlpm.yr,IF(ISNUMBER(C1926),YEAR(C1926),VALUE(RIGHT(A1926,4))),_xlpm.mn,IF(ISNUMBER(C1926),MONTH(C1926),VALUE(MID(A1926,4,2)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7" spans="1:5" x14ac:dyDescent="0.25">
      <c r="A1927" s="65" t="s">
        <v>1937</v>
      </c>
      <c r="B1927" s="8">
        <v>187.48014529529999</v>
      </c>
      <c r="C1927" s="13"/>
      <c r="D1927" s="3" t="str">
        <f t="array" ref="D1927">IF(C1927="","",IFERROR(AVERAGE(_xlfn._xlws.FILTER($B$2:$B$6000,(IFERROR(VALUE(MID($A$2:$A$6000,4,2)),0)=MONTH(C1927))*(IFERROR(VALUE(RIGHT($A$2:$A$6000,4)),0)=YEAR(C1927)))),""))</f>
        <v/>
      </c>
      <c r="E1927" s="3">
        <f t="array" ref="E1927">IFERROR(_xlfn.LET(_xlpm.yr,IF(ISNUMBER(C1927),YEAR(C1927),VALUE(RIGHT(A1927,4))),_xlpm.mn,IF(ISNUMBER(C1927),MONTH(C1927),VALUE(MID(A1927,4,2)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8" spans="1:5" x14ac:dyDescent="0.25">
      <c r="A1928" s="65" t="s">
        <v>1938</v>
      </c>
      <c r="B1928" s="8">
        <v>186.96600805329999</v>
      </c>
      <c r="C1928" s="13"/>
      <c r="D1928" s="3" t="str">
        <f t="array" ref="D1928">IF(C1928="","",IFERROR(AVERAGE(_xlfn._xlws.FILTER($B$2:$B$6000,(IFERROR(VALUE(MID($A$2:$A$6000,4,2)),0)=MONTH(C1928))*(IFERROR(VALUE(RIGHT($A$2:$A$6000,4)),0)=YEAR(C1928)))),""))</f>
        <v/>
      </c>
      <c r="E1928" s="3">
        <f t="array" ref="E1928">IFERROR(_xlfn.LET(_xlpm.yr,IF(ISNUMBER(C1928),YEAR(C1928),VALUE(RIGHT(A1928,4))),_xlpm.mn,IF(ISNUMBER(C1928),MONTH(C1928),VALUE(MID(A1928,4,2)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9" spans="1:5" x14ac:dyDescent="0.25">
      <c r="A1929" s="65" t="s">
        <v>1939</v>
      </c>
      <c r="B1929" s="8">
        <v>185.86061298300001</v>
      </c>
      <c r="C1929" s="13"/>
      <c r="D1929" s="3" t="str">
        <f t="array" ref="D1929">IF(C1929="","",IFERROR(AVERAGE(_xlfn._xlws.FILTER($B$2:$B$6000,(IFERROR(VALUE(MID($A$2:$A$6000,4,2)),0)=MONTH(C1929))*(IFERROR(VALUE(RIGHT($A$2:$A$6000,4)),0)=YEAR(C1929)))),""))</f>
        <v/>
      </c>
      <c r="E1929" s="3">
        <f t="array" ref="E1929">IFERROR(_xlfn.LET(_xlpm.yr,IF(ISNUMBER(C1929),YEAR(C1929),VALUE(RIGHT(A1929,4))),_xlpm.mn,IF(ISNUMBER(C1929),MONTH(C1929),VALUE(MID(A1929,4,2)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0" spans="1:5" x14ac:dyDescent="0.25">
      <c r="A1930" s="65" t="s">
        <v>1940</v>
      </c>
      <c r="B1930" s="8">
        <v>185.52642377570001</v>
      </c>
      <c r="C1930" s="13"/>
      <c r="D1930" s="3" t="str">
        <f t="array" ref="D1930">IF(C1930="","",IFERROR(AVERAGE(_xlfn._xlws.FILTER($B$2:$B$6000,(IFERROR(VALUE(MID($A$2:$A$6000,4,2)),0)=MONTH(C1930))*(IFERROR(VALUE(RIGHT($A$2:$A$6000,4)),0)=YEAR(C1930)))),""))</f>
        <v/>
      </c>
      <c r="E1930" s="3">
        <f t="array" ref="E1930">IFERROR(_xlfn.LET(_xlpm.yr,IF(ISNUMBER(C1930),YEAR(C1930),VALUE(RIGHT(A1930,4))),_xlpm.mn,IF(ISNUMBER(C1930),MONTH(C1930),VALUE(MID(A1930,4,2)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1" spans="1:5" x14ac:dyDescent="0.25">
      <c r="A1931" s="65" t="s">
        <v>1941</v>
      </c>
      <c r="B1931" s="8">
        <v>184.36961498119999</v>
      </c>
      <c r="C1931" s="13"/>
      <c r="D1931" s="3" t="str">
        <f t="array" ref="D1931">IF(C1931="","",IFERROR(AVERAGE(_xlfn._xlws.FILTER($B$2:$B$6000,(IFERROR(VALUE(MID($A$2:$A$6000,4,2)),0)=MONTH(C1931))*(IFERROR(VALUE(RIGHT($A$2:$A$6000,4)),0)=YEAR(C1931)))),""))</f>
        <v/>
      </c>
      <c r="E1931" s="3">
        <f t="array" ref="E1931">IFERROR(_xlfn.LET(_xlpm.yr,IF(ISNUMBER(C1931),YEAR(C1931),VALUE(RIGHT(A1931,4))),_xlpm.mn,IF(ISNUMBER(C1931),MONTH(C1931),VALUE(MID(A1931,4,2)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2" spans="1:5" x14ac:dyDescent="0.25">
      <c r="A1932" s="65" t="s">
        <v>1942</v>
      </c>
      <c r="B1932" s="8">
        <v>183.0585650141</v>
      </c>
      <c r="C1932" s="13"/>
      <c r="D1932" s="3" t="str">
        <f t="array" ref="D1932">IF(C1932="","",IFERROR(AVERAGE(_xlfn._xlws.FILTER($B$2:$B$6000,(IFERROR(VALUE(MID($A$2:$A$6000,4,2)),0)=MONTH(C1932))*(IFERROR(VALUE(RIGHT($A$2:$A$6000,4)),0)=YEAR(C1932)))),""))</f>
        <v/>
      </c>
      <c r="E1932" s="3">
        <f t="array" ref="E1932">IFERROR(_xlfn.LET(_xlpm.yr,IF(ISNUMBER(C1932),YEAR(C1932),VALUE(RIGHT(A1932,4))),_xlpm.mn,IF(ISNUMBER(C1932),MONTH(C1932),VALUE(MID(A1932,4,2)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3" spans="1:5" x14ac:dyDescent="0.25">
      <c r="A1933" s="65" t="s">
        <v>1943</v>
      </c>
      <c r="B1933" s="8">
        <v>181.95316994379999</v>
      </c>
      <c r="C1933" s="13"/>
      <c r="D1933" s="3" t="str">
        <f t="array" ref="D1933">IF(C1933="","",IFERROR(AVERAGE(_xlfn._xlws.FILTER($B$2:$B$6000,(IFERROR(VALUE(MID($A$2:$A$6000,4,2)),0)=MONTH(C1933))*(IFERROR(VALUE(RIGHT($A$2:$A$6000,4)),0)=YEAR(C1933)))),""))</f>
        <v/>
      </c>
      <c r="E1933" s="3">
        <f t="array" ref="E1933">IFERROR(_xlfn.LET(_xlpm.yr,IF(ISNUMBER(C1933),YEAR(C1933),VALUE(RIGHT(A1933,4))),_xlpm.mn,IF(ISNUMBER(C1933),MONTH(C1933),VALUE(MID(A1933,4,2)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4" spans="1:5" x14ac:dyDescent="0.25">
      <c r="A1934" s="65" t="s">
        <v>1944</v>
      </c>
      <c r="B1934" s="8">
        <v>181.5675670123</v>
      </c>
      <c r="C1934" s="13"/>
      <c r="D1934" s="3" t="str">
        <f t="array" ref="D1934">IF(C1934="","",IFERROR(AVERAGE(_xlfn._xlws.FILTER($B$2:$B$6000,(IFERROR(VALUE(MID($A$2:$A$6000,4,2)),0)=MONTH(C1934))*(IFERROR(VALUE(RIGHT($A$2:$A$6000,4)),0)=YEAR(C1934)))),""))</f>
        <v/>
      </c>
      <c r="E1934" s="3">
        <f t="array" ref="E1934">IFERROR(_xlfn.LET(_xlpm.yr,IF(ISNUMBER(C1934),YEAR(C1934),VALUE(RIGHT(A1934,4))),_xlpm.mn,IF(ISNUMBER(C1934),MONTH(C1934),VALUE(MID(A1934,4,2)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5" spans="1:5" x14ac:dyDescent="0.25">
      <c r="A1935" s="65" t="s">
        <v>1945</v>
      </c>
      <c r="B1935" s="8">
        <v>180.48787880410001</v>
      </c>
      <c r="C1935" s="13"/>
      <c r="D1935" s="3" t="str">
        <f t="array" ref="D1935">IF(C1935="","",IFERROR(AVERAGE(_xlfn._xlws.FILTER($B$2:$B$6000,(IFERROR(VALUE(MID($A$2:$A$6000,4,2)),0)=MONTH(C1935))*(IFERROR(VALUE(RIGHT($A$2:$A$6000,4)),0)=YEAR(C1935)))),""))</f>
        <v/>
      </c>
      <c r="E1935" s="3">
        <f t="array" ref="E1935">IFERROR(_xlfn.LET(_xlpm.yr,IF(ISNUMBER(C1935),YEAR(C1935),VALUE(RIGHT(A1935,4))),_xlpm.mn,IF(ISNUMBER(C1935),MONTH(C1935),VALUE(MID(A1935,4,2)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6" spans="1:5" x14ac:dyDescent="0.25">
      <c r="A1936" s="65" t="s">
        <v>1946</v>
      </c>
      <c r="B1936" s="8">
        <v>180.719240563</v>
      </c>
      <c r="C1936" s="13"/>
      <c r="D1936" s="3" t="str">
        <f t="array" ref="D1936">IF(C1936="","",IFERROR(AVERAGE(_xlfn._xlws.FILTER($B$2:$B$6000,(IFERROR(VALUE(MID($A$2:$A$6000,4,2)),0)=MONTH(C1936))*(IFERROR(VALUE(RIGHT($A$2:$A$6000,4)),0)=YEAR(C1936)))),""))</f>
        <v/>
      </c>
      <c r="E1936" s="3">
        <f t="array" ref="E1936">IFERROR(_xlfn.LET(_xlpm.yr,IF(ISNUMBER(C1936),YEAR(C1936),VALUE(RIGHT(A1936,4))),_xlpm.mn,IF(ISNUMBER(C1936),MONTH(C1936),VALUE(MID(A1936,4,2)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7" spans="1:5" x14ac:dyDescent="0.25">
      <c r="A1937" s="65" t="s">
        <v>1947</v>
      </c>
      <c r="B1937" s="8">
        <v>179.43389745799999</v>
      </c>
      <c r="C1937" s="13"/>
      <c r="D1937" s="3" t="str">
        <f t="array" ref="D1937">IF(C1937="","",IFERROR(AVERAGE(_xlfn._xlws.FILTER($B$2:$B$6000,(IFERROR(VALUE(MID($A$2:$A$6000,4,2)),0)=MONTH(C1937))*(IFERROR(VALUE(RIGHT($A$2:$A$6000,4)),0)=YEAR(C1937)))),""))</f>
        <v/>
      </c>
      <c r="E1937" s="3">
        <f t="array" ref="E1937">IFERROR(_xlfn.LET(_xlpm.yr,IF(ISNUMBER(C1937),YEAR(C1937),VALUE(RIGHT(A1937,4))),_xlpm.mn,IF(ISNUMBER(C1937),MONTH(C1937),VALUE(MID(A1937,4,2)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8" spans="1:5" x14ac:dyDescent="0.25">
      <c r="A1938" s="65" t="s">
        <v>1948</v>
      </c>
      <c r="B1938" s="8">
        <v>178.81693276760001</v>
      </c>
      <c r="C1938" s="13"/>
      <c r="D1938" s="3" t="str">
        <f t="array" ref="D1938">IF(C1938="","",IFERROR(AVERAGE(_xlfn._xlws.FILTER($B$2:$B$6000,(IFERROR(VALUE(MID($A$2:$A$6000,4,2)),0)=MONTH(C1938))*(IFERROR(VALUE(RIGHT($A$2:$A$6000,4)),0)=YEAR(C1938)))),""))</f>
        <v/>
      </c>
      <c r="E1938" s="3">
        <f t="array" ref="E1938">IFERROR(_xlfn.LET(_xlpm.yr,IF(ISNUMBER(C1938),YEAR(C1938),VALUE(RIGHT(A1938,4))),_xlpm.mn,IF(ISNUMBER(C1938),MONTH(C1938),VALUE(MID(A1938,4,2)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9" spans="1:5" x14ac:dyDescent="0.25">
      <c r="A1939" s="65" t="s">
        <v>1949</v>
      </c>
      <c r="B1939" s="8">
        <v>179.7166729411</v>
      </c>
      <c r="C1939" s="13"/>
      <c r="D1939" s="3" t="str">
        <f t="array" ref="D1939">IF(C1939="","",IFERROR(AVERAGE(_xlfn._xlws.FILTER($B$2:$B$6000,(IFERROR(VALUE(MID($A$2:$A$6000,4,2)),0)=MONTH(C1939))*(IFERROR(VALUE(RIGHT($A$2:$A$6000,4)),0)=YEAR(C1939)))),""))</f>
        <v/>
      </c>
      <c r="E1939" s="3">
        <f t="array" ref="E1939">IFERROR(_xlfn.LET(_xlpm.yr,IF(ISNUMBER(C1939),YEAR(C1939),VALUE(RIGHT(A1939,4))),_xlpm.mn,IF(ISNUMBER(C1939),MONTH(C1939),VALUE(MID(A1939,4,2)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0" spans="1:5" x14ac:dyDescent="0.25">
      <c r="A1940" s="65" t="s">
        <v>1950</v>
      </c>
      <c r="B1940" s="8">
        <v>179.51101804429999</v>
      </c>
      <c r="C1940" s="13"/>
      <c r="D1940" s="3" t="str">
        <f t="array" ref="D1940">IF(C1940="","",IFERROR(AVERAGE(_xlfn._xlws.FILTER($B$2:$B$6000,(IFERROR(VALUE(MID($A$2:$A$6000,4,2)),0)=MONTH(C1940))*(IFERROR(VALUE(RIGHT($A$2:$A$6000,4)),0)=YEAR(C1940)))),""))</f>
        <v/>
      </c>
      <c r="E1940" s="3">
        <f t="array" ref="E1940">IFERROR(_xlfn.LET(_xlpm.yr,IF(ISNUMBER(C1940),YEAR(C1940),VALUE(RIGHT(A1940,4))),_xlpm.mn,IF(ISNUMBER(C1940),MONTH(C1940),VALUE(MID(A1940,4,2)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1" spans="1:5" x14ac:dyDescent="0.25">
      <c r="A1941" s="65" t="s">
        <v>1951</v>
      </c>
      <c r="B1941" s="8">
        <v>178.5341572845</v>
      </c>
      <c r="C1941" s="13"/>
      <c r="D1941" s="3" t="str">
        <f t="array" ref="D1941">IF(C1941="","",IFERROR(AVERAGE(_xlfn._xlws.FILTER($B$2:$B$6000,(IFERROR(VALUE(MID($A$2:$A$6000,4,2)),0)=MONTH(C1941))*(IFERROR(VALUE(RIGHT($A$2:$A$6000,4)),0)=YEAR(C1941)))),""))</f>
        <v/>
      </c>
      <c r="E1941" s="3">
        <f t="array" ref="E1941">IFERROR(_xlfn.LET(_xlpm.yr,IF(ISNUMBER(C1941),YEAR(C1941),VALUE(RIGHT(A1941,4))),_xlpm.mn,IF(ISNUMBER(C1941),MONTH(C1941),VALUE(MID(A1941,4,2)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2" spans="1:5" x14ac:dyDescent="0.25">
      <c r="A1942" s="65" t="s">
        <v>1952</v>
      </c>
      <c r="B1942" s="8">
        <v>176.0148847987</v>
      </c>
      <c r="C1942" s="13"/>
      <c r="D1942" s="3" t="str">
        <f t="array" ref="D1942">IF(C1942="","",IFERROR(AVERAGE(_xlfn._xlws.FILTER($B$2:$B$6000,(IFERROR(VALUE(MID($A$2:$A$6000,4,2)),0)=MONTH(C1942))*(IFERROR(VALUE(RIGHT($A$2:$A$6000,4)),0)=YEAR(C1942)))),""))</f>
        <v/>
      </c>
      <c r="E1942" s="3">
        <f t="array" ref="E1942">IFERROR(_xlfn.LET(_xlpm.yr,IF(ISNUMBER(C1942),YEAR(C1942),VALUE(RIGHT(A1942,4))),_xlpm.mn,IF(ISNUMBER(C1942),MONTH(C1942),VALUE(MID(A1942,4,2)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3" spans="1:5" x14ac:dyDescent="0.25">
      <c r="A1943" s="65" t="s">
        <v>1953</v>
      </c>
      <c r="B1943" s="8">
        <v>175.24367893569999</v>
      </c>
      <c r="C1943" s="13"/>
      <c r="D1943" s="3" t="str">
        <f t="array" ref="D1943">IF(C1943="","",IFERROR(AVERAGE(_xlfn._xlws.FILTER($B$2:$B$6000,(IFERROR(VALUE(MID($A$2:$A$6000,4,2)),0)=MONTH(C1943))*(IFERROR(VALUE(RIGHT($A$2:$A$6000,4)),0)=YEAR(C1943)))),""))</f>
        <v/>
      </c>
      <c r="E1943" s="3">
        <f t="array" ref="E1943">IFERROR(_xlfn.LET(_xlpm.yr,IF(ISNUMBER(C1943),YEAR(C1943),VALUE(RIGHT(A1943,4))),_xlpm.mn,IF(ISNUMBER(C1943),MONTH(C1943),VALUE(MID(A1943,4,2)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4" spans="1:5" x14ac:dyDescent="0.25">
      <c r="A1944" s="65" t="s">
        <v>1954</v>
      </c>
      <c r="B1944" s="8">
        <v>172.98147507089999</v>
      </c>
      <c r="C1944" s="13"/>
      <c r="D1944" s="3" t="str">
        <f t="array" ref="D1944">IF(C1944="","",IFERROR(AVERAGE(_xlfn._xlws.FILTER($B$2:$B$6000,(IFERROR(VALUE(MID($A$2:$A$6000,4,2)),0)=MONTH(C1944))*(IFERROR(VALUE(RIGHT($A$2:$A$6000,4)),0)=YEAR(C1944)))),""))</f>
        <v/>
      </c>
      <c r="E1944" s="3">
        <f t="array" ref="E1944">IFERROR(_xlfn.LET(_xlpm.yr,IF(ISNUMBER(C1944),YEAR(C1944),VALUE(RIGHT(A1944,4))),_xlpm.mn,IF(ISNUMBER(C1944),MONTH(C1944),VALUE(MID(A1944,4,2)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5" spans="1:5" x14ac:dyDescent="0.25">
      <c r="A1945" s="65" t="s">
        <v>1955</v>
      </c>
      <c r="B1945" s="8">
        <v>173.98404269279999</v>
      </c>
      <c r="C1945" s="13"/>
      <c r="D1945" s="3" t="str">
        <f t="array" ref="D1945">IF(C1945="","",IFERROR(AVERAGE(_xlfn._xlws.FILTER($B$2:$B$6000,(IFERROR(VALUE(MID($A$2:$A$6000,4,2)),0)=MONTH(C1945))*(IFERROR(VALUE(RIGHT($A$2:$A$6000,4)),0)=YEAR(C1945)))),""))</f>
        <v/>
      </c>
      <c r="E1945" s="3">
        <f t="array" ref="E1945">IFERROR(_xlfn.LET(_xlpm.yr,IF(ISNUMBER(C1945),YEAR(C1945),VALUE(RIGHT(A1945,4))),_xlpm.mn,IF(ISNUMBER(C1945),MONTH(C1945),VALUE(MID(A1945,4,2)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6" spans="1:5" x14ac:dyDescent="0.25">
      <c r="A1946" s="65" t="s">
        <v>1956</v>
      </c>
      <c r="B1946" s="8">
        <v>173.43494683380001</v>
      </c>
      <c r="C1946" s="13"/>
      <c r="D1946" s="3" t="str">
        <f t="array" ref="D1946">IF(C1946="","",IFERROR(AVERAGE(_xlfn._xlws.FILTER($B$2:$B$6000,(IFERROR(VALUE(MID($A$2:$A$6000,4,2)),0)=MONTH(C1946))*(IFERROR(VALUE(RIGHT($A$2:$A$6000,4)),0)=YEAR(C1946)))),""))</f>
        <v/>
      </c>
      <c r="E1946" s="3">
        <f t="array" ref="E1946">IFERROR(_xlfn.LET(_xlpm.yr,IF(ISNUMBER(C1946),YEAR(C1946),VALUE(RIGHT(A1946,4))),_xlpm.mn,IF(ISNUMBER(C1946),MONTH(C1946),VALUE(MID(A1946,4,2)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7" spans="1:5" x14ac:dyDescent="0.25">
      <c r="A1947" s="65" t="s">
        <v>1957</v>
      </c>
      <c r="B1947" s="8">
        <v>171.77148637280001</v>
      </c>
      <c r="C1947" s="13"/>
      <c r="D1947" s="3" t="str">
        <f t="array" ref="D1947">IF(C1947="","",IFERROR(AVERAGE(_xlfn._xlws.FILTER($B$2:$B$6000,(IFERROR(VALUE(MID($A$2:$A$6000,4,2)),0)=MONTH(C1947))*(IFERROR(VALUE(RIGHT($A$2:$A$6000,4)),0)=YEAR(C1947)))),""))</f>
        <v/>
      </c>
      <c r="E1947" s="3">
        <f t="array" ref="E1947">IFERROR(_xlfn.LET(_xlpm.yr,IF(ISNUMBER(C1947),YEAR(C1947),VALUE(RIGHT(A1947,4))),_xlpm.mn,IF(ISNUMBER(C1947),MONTH(C1947),VALUE(MID(A1947,4,2)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8" spans="1:5" x14ac:dyDescent="0.25">
      <c r="A1948" s="65" t="s">
        <v>1958</v>
      </c>
      <c r="B1948" s="8">
        <v>173.76763892599999</v>
      </c>
      <c r="C1948" s="13"/>
      <c r="D1948" s="3" t="str">
        <f t="array" ref="D1948">IF(C1948="","",IFERROR(AVERAGE(_xlfn._xlws.FILTER($B$2:$B$6000,(IFERROR(VALUE(MID($A$2:$A$6000,4,2)),0)=MONTH(C1948))*(IFERROR(VALUE(RIGHT($A$2:$A$6000,4)),0)=YEAR(C1948)))),""))</f>
        <v/>
      </c>
      <c r="E1948" s="3">
        <f t="array" ref="E1948">IFERROR(_xlfn.LET(_xlpm.yr,IF(ISNUMBER(C1948),YEAR(C1948),VALUE(RIGHT(A1948,4))),_xlpm.mn,IF(ISNUMBER(C1948),MONTH(C1948),VALUE(MID(A1948,4,2)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9" spans="1:5" x14ac:dyDescent="0.25">
      <c r="A1949" s="65" t="s">
        <v>1959</v>
      </c>
      <c r="B1949" s="8">
        <v>173.3069883368</v>
      </c>
      <c r="C1949" s="13"/>
      <c r="D1949" s="3" t="str">
        <f t="array" ref="D1949">IF(C1949="","",IFERROR(AVERAGE(_xlfn._xlws.FILTER($B$2:$B$6000,(IFERROR(VALUE(MID($A$2:$A$6000,4,2)),0)=MONTH(C1949))*(IFERROR(VALUE(RIGHT($A$2:$A$6000,4)),0)=YEAR(C1949)))),""))</f>
        <v/>
      </c>
      <c r="E1949" s="3">
        <f t="array" ref="E1949">IFERROR(_xlfn.LET(_xlpm.yr,IF(ISNUMBER(C1949),YEAR(C1949),VALUE(RIGHT(A1949,4))),_xlpm.mn,IF(ISNUMBER(C1949),MONTH(C1949),VALUE(MID(A1949,4,2)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0" spans="1:5" x14ac:dyDescent="0.25">
      <c r="A1950" s="65" t="s">
        <v>1960</v>
      </c>
      <c r="B1950" s="8">
        <v>172.0529950662</v>
      </c>
      <c r="C1950" s="13"/>
      <c r="D1950" s="3" t="str">
        <f t="array" ref="D1950">IF(C1950="","",IFERROR(AVERAGE(_xlfn._xlws.FILTER($B$2:$B$6000,(IFERROR(VALUE(MID($A$2:$A$6000,4,2)),0)=MONTH(C1950))*(IFERROR(VALUE(RIGHT($A$2:$A$6000,4)),0)=YEAR(C1950)))),""))</f>
        <v/>
      </c>
      <c r="E1950" s="3">
        <f t="array" ref="E1950">IFERROR(_xlfn.LET(_xlpm.yr,IF(ISNUMBER(C1950),YEAR(C1950),VALUE(RIGHT(A1950,4))),_xlpm.mn,IF(ISNUMBER(C1950),MONTH(C1950),VALUE(MID(A1950,4,2)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1" spans="1:5" x14ac:dyDescent="0.25">
      <c r="A1951" s="65" t="s">
        <v>1961</v>
      </c>
      <c r="B1951" s="8">
        <v>171.89944486979999</v>
      </c>
      <c r="C1951" s="13"/>
      <c r="D1951" s="3" t="str">
        <f t="array" ref="D1951">IF(C1951="","",IFERROR(AVERAGE(_xlfn._xlws.FILTER($B$2:$B$6000,(IFERROR(VALUE(MID($A$2:$A$6000,4,2)),0)=MONTH(C1951))*(IFERROR(VALUE(RIGHT($A$2:$A$6000,4)),0)=YEAR(C1951)))),""))</f>
        <v/>
      </c>
      <c r="E1951" s="3">
        <f t="array" ref="E1951">IFERROR(_xlfn.LET(_xlpm.yr,IF(ISNUMBER(C1951),YEAR(C1951),VALUE(RIGHT(A1951,4))),_xlpm.mn,IF(ISNUMBER(C1951),MONTH(C1951),VALUE(MID(A1951,4,2)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2" spans="1:5" x14ac:dyDescent="0.25">
      <c r="A1952" s="65" t="s">
        <v>1962</v>
      </c>
      <c r="B1952" s="8">
        <v>171.38761088179999</v>
      </c>
      <c r="C1952" s="13"/>
      <c r="D1952" s="3" t="str">
        <f t="array" ref="D1952">IF(C1952="","",IFERROR(AVERAGE(_xlfn._xlws.FILTER($B$2:$B$6000,(IFERROR(VALUE(MID($A$2:$A$6000,4,2)),0)=MONTH(C1952))*(IFERROR(VALUE(RIGHT($A$2:$A$6000,4)),0)=YEAR(C1952)))),""))</f>
        <v/>
      </c>
      <c r="E1952" s="3">
        <f t="array" ref="E1952">IFERROR(_xlfn.LET(_xlpm.yr,IF(ISNUMBER(C1952),YEAR(C1952),VALUE(RIGHT(A1952,4))),_xlpm.mn,IF(ISNUMBER(C1952),MONTH(C1952),VALUE(MID(A1952,4,2)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3" spans="1:5" x14ac:dyDescent="0.25">
      <c r="A1953" s="65" t="s">
        <v>1963</v>
      </c>
      <c r="B1953" s="8">
        <v>170.64545159919999</v>
      </c>
      <c r="C1953" s="13"/>
      <c r="D1953" s="3" t="str">
        <f t="array" ref="D1953">IF(C1953="","",IFERROR(AVERAGE(_xlfn._xlws.FILTER($B$2:$B$6000,(IFERROR(VALUE(MID($A$2:$A$6000,4,2)),0)=MONTH(C1953))*(IFERROR(VALUE(RIGHT($A$2:$A$6000,4)),0)=YEAR(C1953)))),""))</f>
        <v/>
      </c>
      <c r="E1953" s="3">
        <f t="array" ref="E1953">IFERROR(_xlfn.LET(_xlpm.yr,IF(ISNUMBER(C1953),YEAR(C1953),VALUE(RIGHT(A1953,4))),_xlpm.mn,IF(ISNUMBER(C1953),MONTH(C1953),VALUE(MID(A1953,4,2)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4" spans="1:5" x14ac:dyDescent="0.25">
      <c r="A1954" s="65" t="s">
        <v>1964</v>
      </c>
      <c r="B1954" s="8">
        <v>171.33642748299999</v>
      </c>
      <c r="C1954" s="13"/>
      <c r="D1954" s="3" t="str">
        <f t="array" ref="D1954">IF(C1954="","",IFERROR(AVERAGE(_xlfn._xlws.FILTER($B$2:$B$6000,(IFERROR(VALUE(MID($A$2:$A$6000,4,2)),0)=MONTH(C1954))*(IFERROR(VALUE(RIGHT($A$2:$A$6000,4)),0)=YEAR(C1954)))),""))</f>
        <v/>
      </c>
      <c r="E1954" s="3">
        <f t="array" ref="E1954">IFERROR(_xlfn.LET(_xlpm.yr,IF(ISNUMBER(C1954),YEAR(C1954),VALUE(RIGHT(A1954,4))),_xlpm.mn,IF(ISNUMBER(C1954),MONTH(C1954),VALUE(MID(A1954,4,2)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5" spans="1:5" x14ac:dyDescent="0.25">
      <c r="A1955" s="65" t="s">
        <v>1965</v>
      </c>
      <c r="B1955" s="8">
        <v>169.95447571540001</v>
      </c>
      <c r="C1955" s="13"/>
      <c r="D1955" s="3" t="str">
        <f t="array" ref="D1955">IF(C1955="","",IFERROR(AVERAGE(_xlfn._xlws.FILTER($B$2:$B$6000,(IFERROR(VALUE(MID($A$2:$A$6000,4,2)),0)=MONTH(C1955))*(IFERROR(VALUE(RIGHT($A$2:$A$6000,4)),0)=YEAR(C1955)))),""))</f>
        <v/>
      </c>
      <c r="E1955" s="3">
        <f t="array" ref="E1955">IFERROR(_xlfn.LET(_xlpm.yr,IF(ISNUMBER(C1955),YEAR(C1955),VALUE(RIGHT(A1955,4))),_xlpm.mn,IF(ISNUMBER(C1955),MONTH(C1955),VALUE(MID(A1955,4,2)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6" spans="1:5" x14ac:dyDescent="0.25">
      <c r="A1956" s="65" t="s">
        <v>1966</v>
      </c>
      <c r="B1956" s="8">
        <v>170.0056591142</v>
      </c>
      <c r="C1956" s="13"/>
      <c r="D1956" s="3" t="str">
        <f t="array" ref="D1956">IF(C1956="","",IFERROR(AVERAGE(_xlfn._xlws.FILTER($B$2:$B$6000,(IFERROR(VALUE(MID($A$2:$A$6000,4,2)),0)=MONTH(C1956))*(IFERROR(VALUE(RIGHT($A$2:$A$6000,4)),0)=YEAR(C1956)))),""))</f>
        <v/>
      </c>
      <c r="E1956" s="3">
        <f t="array" ref="E1956">IFERROR(_xlfn.LET(_xlpm.yr,IF(ISNUMBER(C1956),YEAR(C1956),VALUE(RIGHT(A1956,4))),_xlpm.mn,IF(ISNUMBER(C1956),MONTH(C1956),VALUE(MID(A1956,4,2)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7" spans="1:5" x14ac:dyDescent="0.25">
      <c r="A1957" s="65" t="s">
        <v>1967</v>
      </c>
      <c r="B1957" s="8">
        <v>168.90521604</v>
      </c>
      <c r="C1957" s="13"/>
      <c r="D1957" s="3" t="str">
        <f t="array" ref="D1957">IF(C1957="","",IFERROR(AVERAGE(_xlfn._xlws.FILTER($B$2:$B$6000,(IFERROR(VALUE(MID($A$2:$A$6000,4,2)),0)=MONTH(C1957))*(IFERROR(VALUE(RIGHT($A$2:$A$6000,4)),0)=YEAR(C1957)))),""))</f>
        <v/>
      </c>
      <c r="E1957" s="3">
        <f t="array" ref="E1957">IFERROR(_xlfn.LET(_xlpm.yr,IF(ISNUMBER(C1957),YEAR(C1957),VALUE(RIGHT(A1957,4))),_xlpm.mn,IF(ISNUMBER(C1957),MONTH(C1957),VALUE(MID(A1957,4,2)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8" spans="1:5" x14ac:dyDescent="0.25">
      <c r="A1958" s="65" t="s">
        <v>1968</v>
      </c>
      <c r="B1958" s="8">
        <v>167.93273146280001</v>
      </c>
      <c r="C1958" s="13"/>
      <c r="D1958" s="3" t="str">
        <f t="array" ref="D1958">IF(C1958="","",IFERROR(AVERAGE(_xlfn._xlws.FILTER($B$2:$B$6000,(IFERROR(VALUE(MID($A$2:$A$6000,4,2)),0)=MONTH(C1958))*(IFERROR(VALUE(RIGHT($A$2:$A$6000,4)),0)=YEAR(C1958)))),""))</f>
        <v/>
      </c>
      <c r="E1958" s="3">
        <f t="array" ref="E1958">IFERROR(_xlfn.LET(_xlpm.yr,IF(ISNUMBER(C1958),YEAR(C1958),VALUE(RIGHT(A1958,4))),_xlpm.mn,IF(ISNUMBER(C1958),MONTH(C1958),VALUE(MID(A1958,4,2)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9" spans="1:5" x14ac:dyDescent="0.25">
      <c r="A1959" s="65" t="s">
        <v>1969</v>
      </c>
      <c r="B1959" s="8">
        <v>168.3421986532</v>
      </c>
      <c r="C1959" s="13"/>
      <c r="D1959" s="3" t="str">
        <f t="array" ref="D1959">IF(C1959="","",IFERROR(AVERAGE(_xlfn._xlws.FILTER($B$2:$B$6000,(IFERROR(VALUE(MID($A$2:$A$6000,4,2)),0)=MONTH(C1959))*(IFERROR(VALUE(RIGHT($A$2:$A$6000,4)),0)=YEAR(C1959)))),""))</f>
        <v/>
      </c>
      <c r="E1959" s="3">
        <f t="array" ref="E1959">IFERROR(_xlfn.LET(_xlpm.yr,IF(ISNUMBER(C1959),YEAR(C1959),VALUE(RIGHT(A1959,4))),_xlpm.mn,IF(ISNUMBER(C1959),MONTH(C1959),VALUE(MID(A1959,4,2)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0" spans="1:5" x14ac:dyDescent="0.25">
      <c r="A1960" s="65" t="s">
        <v>1970</v>
      </c>
      <c r="B1960" s="8">
        <v>166.98583858500001</v>
      </c>
      <c r="C1960" s="13"/>
      <c r="D1960" s="3" t="str">
        <f t="array" ref="D1960">IF(C1960="","",IFERROR(AVERAGE(_xlfn._xlws.FILTER($B$2:$B$6000,(IFERROR(VALUE(MID($A$2:$A$6000,4,2)),0)=MONTH(C1960))*(IFERROR(VALUE(RIGHT($A$2:$A$6000,4)),0)=YEAR(C1960)))),""))</f>
        <v/>
      </c>
      <c r="E1960" s="3">
        <f t="array" ref="E1960">IFERROR(_xlfn.LET(_xlpm.yr,IF(ISNUMBER(C1960),YEAR(C1960),VALUE(RIGHT(A1960,4))),_xlpm.mn,IF(ISNUMBER(C1960),MONTH(C1960),VALUE(MID(A1960,4,2)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1" spans="1:5" x14ac:dyDescent="0.25">
      <c r="A1961" s="65" t="s">
        <v>1971</v>
      </c>
      <c r="B1961" s="8">
        <v>166.55077969519999</v>
      </c>
      <c r="C1961" s="13"/>
      <c r="D1961" s="3" t="str">
        <f t="array" ref="D1961">IF(C1961="","",IFERROR(AVERAGE(_xlfn._xlws.FILTER($B$2:$B$6000,(IFERROR(VALUE(MID($A$2:$A$6000,4,2)),0)=MONTH(C1961))*(IFERROR(VALUE(RIGHT($A$2:$A$6000,4)),0)=YEAR(C1961)))),""))</f>
        <v/>
      </c>
      <c r="E1961" s="3">
        <f t="array" ref="E1961">IFERROR(_xlfn.LET(_xlpm.yr,IF(ISNUMBER(C1961),YEAR(C1961),VALUE(RIGHT(A1961,4))),_xlpm.mn,IF(ISNUMBER(C1961),MONTH(C1961),VALUE(MID(A1961,4,2)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2" spans="1:5" x14ac:dyDescent="0.25">
      <c r="A1962" s="65" t="s">
        <v>1972</v>
      </c>
      <c r="B1962" s="8">
        <v>165.32237812400001</v>
      </c>
      <c r="C1962" s="13"/>
      <c r="D1962" s="3" t="str">
        <f t="array" ref="D1962">IF(C1962="","",IFERROR(AVERAGE(_xlfn._xlws.FILTER($B$2:$B$6000,(IFERROR(VALUE(MID($A$2:$A$6000,4,2)),0)=MONTH(C1962))*(IFERROR(VALUE(RIGHT($A$2:$A$6000,4)),0)=YEAR(C1962)))),""))</f>
        <v/>
      </c>
      <c r="E1962" s="3">
        <f t="array" ref="E1962">IFERROR(_xlfn.LET(_xlpm.yr,IF(ISNUMBER(C1962),YEAR(C1962),VALUE(RIGHT(A1962,4))),_xlpm.mn,IF(ISNUMBER(C1962),MONTH(C1962),VALUE(MID(A1962,4,2)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3" spans="1:5" x14ac:dyDescent="0.25">
      <c r="A1963" s="65" t="s">
        <v>1973</v>
      </c>
      <c r="B1963" s="8">
        <v>164.01720145460001</v>
      </c>
      <c r="C1963" s="13"/>
      <c r="D1963" s="3" t="str">
        <f t="array" ref="D1963">IF(C1963="","",IFERROR(AVERAGE(_xlfn._xlws.FILTER($B$2:$B$6000,(IFERROR(VALUE(MID($A$2:$A$6000,4,2)),0)=MONTH(C1963))*(IFERROR(VALUE(RIGHT($A$2:$A$6000,4)),0)=YEAR(C1963)))),""))</f>
        <v/>
      </c>
      <c r="E1963" s="3">
        <f t="array" ref="E1963">IFERROR(_xlfn.LET(_xlpm.yr,IF(ISNUMBER(C1963),YEAR(C1963),VALUE(RIGHT(A1963,4))),_xlpm.mn,IF(ISNUMBER(C1963),MONTH(C1963),VALUE(MID(A1963,4,2)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4" spans="1:5" x14ac:dyDescent="0.25">
      <c r="A1964" s="65" t="s">
        <v>1974</v>
      </c>
      <c r="B1964" s="8">
        <v>163.24945047259999</v>
      </c>
      <c r="C1964" s="13"/>
      <c r="D1964" s="3" t="str">
        <f t="array" ref="D1964">IF(C1964="","",IFERROR(AVERAGE(_xlfn._xlws.FILTER($B$2:$B$6000,(IFERROR(VALUE(MID($A$2:$A$6000,4,2)),0)=MONTH(C1964))*(IFERROR(VALUE(RIGHT($A$2:$A$6000,4)),0)=YEAR(C1964)))),""))</f>
        <v/>
      </c>
      <c r="E1964" s="3">
        <f t="array" ref="E1964">IFERROR(_xlfn.LET(_xlpm.yr,IF(ISNUMBER(C1964),YEAR(C1964),VALUE(RIGHT(A1964,4))),_xlpm.mn,IF(ISNUMBER(C1964),MONTH(C1964),VALUE(MID(A1964,4,2)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5" spans="1:5" x14ac:dyDescent="0.25">
      <c r="A1965" s="65" t="s">
        <v>1975</v>
      </c>
      <c r="B1965" s="8">
        <v>162.1172875206</v>
      </c>
      <c r="C1965" s="13"/>
      <c r="D1965" s="3" t="str">
        <f t="array" ref="D1965">IF(C1965="","",IFERROR(AVERAGE(_xlfn._xlws.FILTER($B$2:$B$6000,(IFERROR(VALUE(MID($A$2:$A$6000,4,2)),0)=MONTH(C1965))*(IFERROR(VALUE(RIGHT($A$2:$A$6000,4)),0)=YEAR(C1965)))),""))</f>
        <v/>
      </c>
      <c r="E1965" s="3">
        <f t="array" ref="E1965">IFERROR(_xlfn.LET(_xlpm.yr,IF(ISNUMBER(C1965),YEAR(C1965),VALUE(RIGHT(A1965,4))),_xlpm.mn,IF(ISNUMBER(C1965),MONTH(C1965),VALUE(MID(A1965,4,2)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6" spans="1:5" x14ac:dyDescent="0.25">
      <c r="A1966" s="65" t="s">
        <v>1976</v>
      </c>
      <c r="B1966" s="8">
        <v>162.27018027840001</v>
      </c>
      <c r="C1966" s="13"/>
      <c r="D1966" s="3" t="str">
        <f t="array" ref="D1966">IF(C1966="","",IFERROR(AVERAGE(_xlfn._xlws.FILTER($B$2:$B$6000,(IFERROR(VALUE(MID($A$2:$A$6000,4,2)),0)=MONTH(C1966))*(IFERROR(VALUE(RIGHT($A$2:$A$6000,4)),0)=YEAR(C1966)))),""))</f>
        <v/>
      </c>
      <c r="E1966" s="3">
        <f t="array" ref="E1966">IFERROR(_xlfn.LET(_xlpm.yr,IF(ISNUMBER(C1966),YEAR(C1966),VALUE(RIGHT(A1966,4))),_xlpm.mn,IF(ISNUMBER(C1966),MONTH(C1966),VALUE(MID(A1966,4,2)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7" spans="1:5" x14ac:dyDescent="0.25">
      <c r="A1967" s="65" t="s">
        <v>1977</v>
      </c>
      <c r="B1967" s="8">
        <v>162.32114453099999</v>
      </c>
      <c r="C1967" s="13"/>
      <c r="D1967" s="3" t="str">
        <f t="array" ref="D1967">IF(C1967="","",IFERROR(AVERAGE(_xlfn._xlws.FILTER($B$2:$B$6000,(IFERROR(VALUE(MID($A$2:$A$6000,4,2)),0)=MONTH(C1967))*(IFERROR(VALUE(RIGHT($A$2:$A$6000,4)),0)=YEAR(C1967)))),""))</f>
        <v/>
      </c>
      <c r="E1967" s="3">
        <f t="array" ref="E1967">IFERROR(_xlfn.LET(_xlpm.yr,IF(ISNUMBER(C1967),YEAR(C1967),VALUE(RIGHT(A1967,4))),_xlpm.mn,IF(ISNUMBER(C1967),MONTH(C1967),VALUE(MID(A1967,4,2)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8" spans="1:5" x14ac:dyDescent="0.25">
      <c r="A1968" s="65" t="s">
        <v>1978</v>
      </c>
      <c r="B1968" s="8">
        <v>161.2763773527</v>
      </c>
      <c r="C1968" s="13"/>
      <c r="D1968" s="3" t="str">
        <f t="array" ref="D1968">IF(C1968="","",IFERROR(AVERAGE(_xlfn._xlws.FILTER($B$2:$B$6000,(IFERROR(VALUE(MID($A$2:$A$6000,4,2)),0)=MONTH(C1968))*(IFERROR(VALUE(RIGHT($A$2:$A$6000,4)),0)=YEAR(C1968)))),""))</f>
        <v/>
      </c>
      <c r="E1968" s="3">
        <f t="array" ref="E1968">IFERROR(_xlfn.LET(_xlpm.yr,IF(ISNUMBER(C1968),YEAR(C1968),VALUE(RIGHT(A1968,4))),_xlpm.mn,IF(ISNUMBER(C1968),MONTH(C1968),VALUE(MID(A1968,4,2)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9" spans="1:5" x14ac:dyDescent="0.25">
      <c r="A1969" s="65" t="s">
        <v>1979</v>
      </c>
      <c r="B1969" s="8">
        <v>160.2316101744</v>
      </c>
      <c r="C1969" s="13"/>
      <c r="D1969" s="3" t="str">
        <f t="array" ref="D1969">IF(C1969="","",IFERROR(AVERAGE(_xlfn._xlws.FILTER($B$2:$B$6000,(IFERROR(VALUE(MID($A$2:$A$6000,4,2)),0)=MONTH(C1969))*(IFERROR(VALUE(RIGHT($A$2:$A$6000,4)),0)=YEAR(C1969)))),""))</f>
        <v/>
      </c>
      <c r="E1969" s="3">
        <f t="array" ref="E1969">IFERROR(_xlfn.LET(_xlpm.yr,IF(ISNUMBER(C1969),YEAR(C1969),VALUE(RIGHT(A1969,4))),_xlpm.mn,IF(ISNUMBER(C1969),MONTH(C1969),VALUE(MID(A1969,4,2)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0" spans="1:5" x14ac:dyDescent="0.25">
      <c r="A1970" s="65" t="s">
        <v>1980</v>
      </c>
      <c r="B1970" s="8">
        <v>157.04634438689999</v>
      </c>
      <c r="C1970" s="13"/>
      <c r="D1970" s="3" t="str">
        <f t="array" ref="D1970">IF(C1970="","",IFERROR(AVERAGE(_xlfn._xlws.FILTER($B$2:$B$6000,(IFERROR(VALUE(MID($A$2:$A$6000,4,2)),0)=MONTH(C1970))*(IFERROR(VALUE(RIGHT($A$2:$A$6000,4)),0)=YEAR(C1970)))),""))</f>
        <v/>
      </c>
      <c r="E1970" s="3">
        <f t="array" ref="E1970">IFERROR(_xlfn.LET(_xlpm.yr,IF(ISNUMBER(C1970),YEAR(C1970),VALUE(RIGHT(A1970,4))),_xlpm.mn,IF(ISNUMBER(C1970),MONTH(C1970),VALUE(MID(A1970,4,2)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1" spans="1:5" x14ac:dyDescent="0.25">
      <c r="A1971" s="65" t="s">
        <v>1981</v>
      </c>
      <c r="B1971" s="8">
        <v>156.33284485050001</v>
      </c>
      <c r="C1971" s="13"/>
      <c r="D1971" s="3" t="str">
        <f t="array" ref="D1971">IF(C1971="","",IFERROR(AVERAGE(_xlfn._xlws.FILTER($B$2:$B$6000,(IFERROR(VALUE(MID($A$2:$A$6000,4,2)),0)=MONTH(C1971))*(IFERROR(VALUE(RIGHT($A$2:$A$6000,4)),0)=YEAR(C1971)))),""))</f>
        <v/>
      </c>
      <c r="E1971" s="3">
        <f t="array" ref="E1971">IFERROR(_xlfn.LET(_xlpm.yr,IF(ISNUMBER(C1971),YEAR(C1971),VALUE(RIGHT(A1971,4))),_xlpm.mn,IF(ISNUMBER(C1971),MONTH(C1971),VALUE(MID(A1971,4,2)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2" spans="1:5" x14ac:dyDescent="0.25">
      <c r="A1972" s="65" t="s">
        <v>1982</v>
      </c>
      <c r="B1972" s="8">
        <v>157.55598691290001</v>
      </c>
      <c r="C1972" s="13"/>
      <c r="D1972" s="3" t="str">
        <f t="array" ref="D1972">IF(C1972="","",IFERROR(AVERAGE(_xlfn._xlws.FILTER($B$2:$B$6000,(IFERROR(VALUE(MID($A$2:$A$6000,4,2)),0)=MONTH(C1972))*(IFERROR(VALUE(RIGHT($A$2:$A$6000,4)),0)=YEAR(C1972)))),""))</f>
        <v/>
      </c>
      <c r="E1972" s="3">
        <f t="array" ref="E1972">IFERROR(_xlfn.LET(_xlpm.yr,IF(ISNUMBER(C1972),YEAR(C1972),VALUE(RIGHT(A1972,4))),_xlpm.mn,IF(ISNUMBER(C1972),MONTH(C1972),VALUE(MID(A1972,4,2)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3" spans="1:5" x14ac:dyDescent="0.25">
      <c r="A1973" s="65" t="s">
        <v>1983</v>
      </c>
      <c r="B1973" s="8">
        <v>157.0973086395</v>
      </c>
      <c r="C1973" s="13"/>
      <c r="D1973" s="3" t="str">
        <f t="array" ref="D1973">IF(C1973="","",IFERROR(AVERAGE(_xlfn._xlws.FILTER($B$2:$B$6000,(IFERROR(VALUE(MID($A$2:$A$6000,4,2)),0)=MONTH(C1973))*(IFERROR(VALUE(RIGHT($A$2:$A$6000,4)),0)=YEAR(C1973)))),""))</f>
        <v/>
      </c>
      <c r="E1973" s="3">
        <f t="array" ref="E1973">IFERROR(_xlfn.LET(_xlpm.yr,IF(ISNUMBER(C1973),YEAR(C1973),VALUE(RIGHT(A1973,4))),_xlpm.mn,IF(ISNUMBER(C1973),MONTH(C1973),VALUE(MID(A1973,4,2)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4" spans="1:5" x14ac:dyDescent="0.25">
      <c r="A1974" s="65" t="s">
        <v>1984</v>
      </c>
      <c r="B1974" s="8">
        <v>155.44097042999999</v>
      </c>
      <c r="C1974" s="13"/>
      <c r="D1974" s="3" t="str">
        <f t="array" ref="D1974">IF(C1974="","",IFERROR(AVERAGE(_xlfn._xlws.FILTER($B$2:$B$6000,(IFERROR(VALUE(MID($A$2:$A$6000,4,2)),0)=MONTH(C1974))*(IFERROR(VALUE(RIGHT($A$2:$A$6000,4)),0)=YEAR(C1974)))),""))</f>
        <v/>
      </c>
      <c r="E1974" s="3">
        <f t="array" ref="E1974">IFERROR(_xlfn.LET(_xlpm.yr,IF(ISNUMBER(C1974),YEAR(C1974),VALUE(RIGHT(A1974,4))),_xlpm.mn,IF(ISNUMBER(C1974),MONTH(C1974),VALUE(MID(A1974,4,2)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5" spans="1:5" x14ac:dyDescent="0.25">
      <c r="A1975" s="65" t="s">
        <v>1985</v>
      </c>
      <c r="B1975" s="8">
        <v>154.5236138832</v>
      </c>
      <c r="C1975" s="13"/>
      <c r="D1975" s="3" t="str">
        <f t="array" ref="D1975">IF(C1975="","",IFERROR(AVERAGE(_xlfn._xlws.FILTER($B$2:$B$6000,(IFERROR(VALUE(MID($A$2:$A$6000,4,2)),0)=MONTH(C1975))*(IFERROR(VALUE(RIGHT($A$2:$A$6000,4)),0)=YEAR(C1975)))),""))</f>
        <v/>
      </c>
      <c r="E1975" s="3">
        <f t="array" ref="E1975">IFERROR(_xlfn.LET(_xlpm.yr,IF(ISNUMBER(C1975),YEAR(C1975),VALUE(RIGHT(A1975,4))),_xlpm.mn,IF(ISNUMBER(C1975),MONTH(C1975),VALUE(MID(A1975,4,2)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6" spans="1:5" x14ac:dyDescent="0.25">
      <c r="A1976" s="65" t="s">
        <v>1986</v>
      </c>
      <c r="B1976" s="8">
        <v>152.40859740030001</v>
      </c>
      <c r="C1976" s="13"/>
      <c r="D1976" s="3" t="str">
        <f t="array" ref="D1976">IF(C1976="","",IFERROR(AVERAGE(_xlfn._xlws.FILTER($B$2:$B$6000,(IFERROR(VALUE(MID($A$2:$A$6000,4,2)),0)=MONTH(C1976))*(IFERROR(VALUE(RIGHT($A$2:$A$6000,4)),0)=YEAR(C1976)))),""))</f>
        <v/>
      </c>
      <c r="E1976" s="3">
        <f t="array" ref="E1976">IFERROR(_xlfn.LET(_xlpm.yr,IF(ISNUMBER(C1976),YEAR(C1976),VALUE(RIGHT(A1976,4))),_xlpm.mn,IF(ISNUMBER(C1976),MONTH(C1976),VALUE(MID(A1976,4,2)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7" spans="1:5" x14ac:dyDescent="0.25">
      <c r="A1977" s="65" t="s">
        <v>1987</v>
      </c>
      <c r="B1977" s="8">
        <v>152.2047403899</v>
      </c>
      <c r="C1977" s="13"/>
      <c r="D1977" s="3" t="str">
        <f t="array" ref="D1977">IF(C1977="","",IFERROR(AVERAGE(_xlfn._xlws.FILTER($B$2:$B$6000,(IFERROR(VALUE(MID($A$2:$A$6000,4,2)),0)=MONTH(C1977))*(IFERROR(VALUE(RIGHT($A$2:$A$6000,4)),0)=YEAR(C1977)))),""))</f>
        <v/>
      </c>
      <c r="E1977" s="3">
        <f t="array" ref="E1977">IFERROR(_xlfn.LET(_xlpm.yr,IF(ISNUMBER(C1977),YEAR(C1977),VALUE(RIGHT(A1977,4))),_xlpm.mn,IF(ISNUMBER(C1977),MONTH(C1977),VALUE(MID(A1977,4,2)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8" spans="1:5" x14ac:dyDescent="0.25">
      <c r="A1978" s="65" t="s">
        <v>1988</v>
      </c>
      <c r="B1978" s="8">
        <v>152.38311527400001</v>
      </c>
      <c r="C1978" s="13"/>
      <c r="D1978" s="3" t="str">
        <f t="array" ref="D1978">IF(C1978="","",IFERROR(AVERAGE(_xlfn._xlws.FILTER($B$2:$B$6000,(IFERROR(VALUE(MID($A$2:$A$6000,4,2)),0)=MONTH(C1978))*(IFERROR(VALUE(RIGHT($A$2:$A$6000,4)),0)=YEAR(C1978)))),""))</f>
        <v/>
      </c>
      <c r="E1978" s="3">
        <f t="array" ref="E1978">IFERROR(_xlfn.LET(_xlpm.yr,IF(ISNUMBER(C1978),YEAR(C1978),VALUE(RIGHT(A1978,4))),_xlpm.mn,IF(ISNUMBER(C1978),MONTH(C1978),VALUE(MID(A1978,4,2)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9" spans="1:5" x14ac:dyDescent="0.25">
      <c r="A1979" s="65" t="s">
        <v>1989</v>
      </c>
      <c r="B1979" s="8">
        <v>148.33145719230001</v>
      </c>
      <c r="C1979" s="13"/>
      <c r="D1979" s="3" t="str">
        <f t="array" ref="D1979">IF(C1979="","",IFERROR(AVERAGE(_xlfn._xlws.FILTER($B$2:$B$6000,(IFERROR(VALUE(MID($A$2:$A$6000,4,2)),0)=MONTH(C1979))*(IFERROR(VALUE(RIGHT($A$2:$A$6000,4)),0)=YEAR(C1979)))),""))</f>
        <v/>
      </c>
      <c r="E1979" s="3">
        <f t="array" ref="E1979">IFERROR(_xlfn.LET(_xlpm.yr,IF(ISNUMBER(C1979),YEAR(C1979),VALUE(RIGHT(A1979,4))),_xlpm.mn,IF(ISNUMBER(C1979),MONTH(C1979),VALUE(MID(A1979,4,2)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0" spans="1:5" x14ac:dyDescent="0.25">
      <c r="A1980" s="65" t="s">
        <v>1990</v>
      </c>
      <c r="B1980" s="8">
        <v>146.012583699</v>
      </c>
      <c r="C1980" s="13"/>
      <c r="D1980" s="3" t="str">
        <f t="array" ref="D1980">IF(C1980="","",IFERROR(AVERAGE(_xlfn._xlws.FILTER($B$2:$B$6000,(IFERROR(VALUE(MID($A$2:$A$6000,4,2)),0)=MONTH(C1980))*(IFERROR(VALUE(RIGHT($A$2:$A$6000,4)),0)=YEAR(C1980)))),""))</f>
        <v/>
      </c>
      <c r="E1980" s="3">
        <f t="array" ref="E1980">IFERROR(_xlfn.LET(_xlpm.yr,IF(ISNUMBER(C1980),YEAR(C1980),VALUE(RIGHT(A1980,4))),_xlpm.mn,IF(ISNUMBER(C1980),MONTH(C1980),VALUE(MID(A1980,4,2)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1" spans="1:5" x14ac:dyDescent="0.25">
      <c r="A1981" s="65" t="s">
        <v>1991</v>
      </c>
      <c r="B1981" s="8">
        <v>144.02497784760001</v>
      </c>
      <c r="C1981" s="13"/>
      <c r="D1981" s="3" t="str">
        <f t="array" ref="D1981">IF(C1981="","",IFERROR(AVERAGE(_xlfn._xlws.FILTER($B$2:$B$6000,(IFERROR(VALUE(MID($A$2:$A$6000,4,2)),0)=MONTH(C1981))*(IFERROR(VALUE(RIGHT($A$2:$A$6000,4)),0)=YEAR(C1981)))),""))</f>
        <v/>
      </c>
      <c r="E1981" s="3">
        <f t="array" ref="E1981">IFERROR(_xlfn.LET(_xlpm.yr,IF(ISNUMBER(C1981),YEAR(C1981),VALUE(RIGHT(A1981,4))),_xlpm.mn,IF(ISNUMBER(C1981),MONTH(C1981),VALUE(MID(A1981,4,2)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2" spans="1:5" x14ac:dyDescent="0.25">
      <c r="A1982" s="65" t="s">
        <v>1992</v>
      </c>
      <c r="B1982" s="8">
        <v>143.18406767970001</v>
      </c>
      <c r="C1982" s="13"/>
      <c r="D1982" s="3" t="str">
        <f t="array" ref="D1982">IF(C1982="","",IFERROR(AVERAGE(_xlfn._xlws.FILTER($B$2:$B$6000,(IFERROR(VALUE(MID($A$2:$A$6000,4,2)),0)=MONTH(C1982))*(IFERROR(VALUE(RIGHT($A$2:$A$6000,4)),0)=YEAR(C1982)))),""))</f>
        <v/>
      </c>
      <c r="E1982" s="3">
        <f t="array" ref="E1982">IFERROR(_xlfn.LET(_xlpm.yr,IF(ISNUMBER(C1982),YEAR(C1982),VALUE(RIGHT(A1982,4))),_xlpm.mn,IF(ISNUMBER(C1982),MONTH(C1982),VALUE(MID(A1982,4,2)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3" spans="1:5" x14ac:dyDescent="0.25">
      <c r="A1983" s="65" t="s">
        <v>1993</v>
      </c>
      <c r="B1983" s="8">
        <v>143.23503193229999</v>
      </c>
      <c r="C1983" s="13"/>
      <c r="D1983" s="3" t="str">
        <f t="array" ref="D1983">IF(C1983="","",IFERROR(AVERAGE(_xlfn._xlws.FILTER($B$2:$B$6000,(IFERROR(VALUE(MID($A$2:$A$6000,4,2)),0)=MONTH(C1983))*(IFERROR(VALUE(RIGHT($A$2:$A$6000,4)),0)=YEAR(C1983)))),""))</f>
        <v/>
      </c>
      <c r="E1983" s="3">
        <f t="array" ref="E1983">IFERROR(_xlfn.LET(_xlpm.yr,IF(ISNUMBER(C1983),YEAR(C1983),VALUE(RIGHT(A1983,4))),_xlpm.mn,IF(ISNUMBER(C1983),MONTH(C1983),VALUE(MID(A1983,4,2)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4" spans="1:5" x14ac:dyDescent="0.25">
      <c r="A1984" s="65" t="s">
        <v>1994</v>
      </c>
      <c r="B1984" s="8">
        <v>140.89067631270001</v>
      </c>
      <c r="C1984" s="13"/>
      <c r="D1984" s="3" t="str">
        <f t="array" ref="D1984">IF(C1984="","",IFERROR(AVERAGE(_xlfn._xlws.FILTER($B$2:$B$6000,(IFERROR(VALUE(MID($A$2:$A$6000,4,2)),0)=MONTH(C1984))*(IFERROR(VALUE(RIGHT($A$2:$A$6000,4)),0)=YEAR(C1984)))),""))</f>
        <v/>
      </c>
      <c r="E1984" s="3">
        <f t="array" ref="E1984">IFERROR(_xlfn.LET(_xlpm.yr,IF(ISNUMBER(C1984),YEAR(C1984),VALUE(RIGHT(A1984,4))),_xlpm.mn,IF(ISNUMBER(C1984),MONTH(C1984),VALUE(MID(A1984,4,2)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5" spans="1:5" x14ac:dyDescent="0.25">
      <c r="A1985" s="65" t="s">
        <v>1995</v>
      </c>
      <c r="B1985" s="8">
        <v>139.79494488180001</v>
      </c>
      <c r="C1985" s="13"/>
      <c r="D1985" s="3" t="str">
        <f t="array" ref="D1985">IF(C1985="","",IFERROR(AVERAGE(_xlfn._xlws.FILTER($B$2:$B$6000,(IFERROR(VALUE(MID($A$2:$A$6000,4,2)),0)=MONTH(C1985))*(IFERROR(VALUE(RIGHT($A$2:$A$6000,4)),0)=YEAR(C1985)))),""))</f>
        <v/>
      </c>
      <c r="E1985" s="3">
        <f t="array" ref="E1985">IFERROR(_xlfn.LET(_xlpm.yr,IF(ISNUMBER(C1985),YEAR(C1985),VALUE(RIGHT(A1985,4))),_xlpm.mn,IF(ISNUMBER(C1985),MONTH(C1985),VALUE(MID(A1985,4,2)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6" spans="1:5" x14ac:dyDescent="0.25">
      <c r="A1986" s="65" t="s">
        <v>1996</v>
      </c>
      <c r="B1986" s="8">
        <v>139.6165699977</v>
      </c>
      <c r="C1986" s="13"/>
      <c r="D1986" s="3" t="str">
        <f t="array" ref="D1986">IF(C1986="","",IFERROR(AVERAGE(_xlfn._xlws.FILTER($B$2:$B$6000,(IFERROR(VALUE(MID($A$2:$A$6000,4,2)),0)=MONTH(C1986))*(IFERROR(VALUE(RIGHT($A$2:$A$6000,4)),0)=YEAR(C1986)))),""))</f>
        <v/>
      </c>
      <c r="E1986" s="3">
        <f t="array" ref="E1986">IFERROR(_xlfn.LET(_xlpm.yr,IF(ISNUMBER(C1986),YEAR(C1986),VALUE(RIGHT(A1986,4))),_xlpm.mn,IF(ISNUMBER(C1986),MONTH(C1986),VALUE(MID(A1986,4,2)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7" spans="1:5" x14ac:dyDescent="0.25">
      <c r="A1987" s="65" t="s">
        <v>1997</v>
      </c>
      <c r="B1987" s="8">
        <v>139.51093971200001</v>
      </c>
      <c r="C1987" s="13"/>
      <c r="D1987" s="3" t="str">
        <f t="array" ref="D1987">IF(C1987="","",IFERROR(AVERAGE(_xlfn._xlws.FILTER($B$2:$B$6000,(IFERROR(VALUE(MID($A$2:$A$6000,4,2)),0)=MONTH(C1987))*(IFERROR(VALUE(RIGHT($A$2:$A$6000,4)),0)=YEAR(C1987)))),""))</f>
        <v/>
      </c>
      <c r="E1987" s="3">
        <f t="array" ref="E1987">IFERROR(_xlfn.LET(_xlpm.yr,IF(ISNUMBER(C1987),YEAR(C1987),VALUE(RIGHT(A1987,4))),_xlpm.mn,IF(ISNUMBER(C1987),MONTH(C1987),VALUE(MID(A1987,4,2)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8" spans="1:5" x14ac:dyDescent="0.25">
      <c r="A1988" s="65" t="s">
        <v>1998</v>
      </c>
      <c r="B1988" s="8">
        <v>139.51093971200001</v>
      </c>
      <c r="C1988" s="13"/>
      <c r="D1988" s="3" t="str">
        <f t="array" ref="D1988">IF(C1988="","",IFERROR(AVERAGE(_xlfn._xlws.FILTER($B$2:$B$6000,(IFERROR(VALUE(MID($A$2:$A$6000,4,2)),0)=MONTH(C1988))*(IFERROR(VALUE(RIGHT($A$2:$A$6000,4)),0)=YEAR(C1988)))),""))</f>
        <v/>
      </c>
      <c r="E1988" s="3">
        <f t="array" ref="E1988">IFERROR(_xlfn.LET(_xlpm.yr,IF(ISNUMBER(C1988),YEAR(C1988),VALUE(RIGHT(A1988,4))),_xlpm.mn,IF(ISNUMBER(C1988),MONTH(C1988),VALUE(MID(A1988,4,2)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9" spans="1:5" x14ac:dyDescent="0.25">
      <c r="A1989" s="65" t="s">
        <v>1999</v>
      </c>
      <c r="B1989" s="8">
        <v>137.41763741439999</v>
      </c>
      <c r="C1989" s="13"/>
      <c r="D1989" s="3" t="str">
        <f t="array" ref="D1989">IF(C1989="","",IFERROR(AVERAGE(_xlfn._xlws.FILTER($B$2:$B$6000,(IFERROR(VALUE(MID($A$2:$A$6000,4,2)),0)=MONTH(C1989))*(IFERROR(VALUE(RIGHT($A$2:$A$6000,4)),0)=YEAR(C1989)))),""))</f>
        <v/>
      </c>
      <c r="E1989" s="3">
        <f t="array" ref="E1989">IFERROR(_xlfn.LET(_xlpm.yr,IF(ISNUMBER(C1989),YEAR(C1989),VALUE(RIGHT(A1989,4))),_xlpm.mn,IF(ISNUMBER(C1989),MONTH(C1989),VALUE(MID(A1989,4,2)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0" spans="1:5" x14ac:dyDescent="0.25">
      <c r="A1990" s="65" t="s">
        <v>2000</v>
      </c>
      <c r="B1990" s="8">
        <v>137.1878847232</v>
      </c>
      <c r="C1990" s="13"/>
      <c r="D1990" s="3" t="str">
        <f t="array" ref="D1990">IF(C1990="","",IFERROR(AVERAGE(_xlfn._xlws.FILTER($B$2:$B$6000,(IFERROR(VALUE(MID($A$2:$A$6000,4,2)),0)=MONTH(C1990))*(IFERROR(VALUE(RIGHT($A$2:$A$6000,4)),0)=YEAR(C1990)))),""))</f>
        <v/>
      </c>
      <c r="E1990" s="3">
        <f t="array" ref="E1990">IFERROR(_xlfn.LET(_xlpm.yr,IF(ISNUMBER(C1990),YEAR(C1990),VALUE(RIGHT(A1990,4))),_xlpm.mn,IF(ISNUMBER(C1990),MONTH(C1990),VALUE(MID(A1990,4,2)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1" spans="1:5" x14ac:dyDescent="0.25">
      <c r="A1991" s="65" t="s">
        <v>2001</v>
      </c>
      <c r="B1991" s="8">
        <v>137.11130049280001</v>
      </c>
      <c r="C1991" s="13"/>
      <c r="D1991" s="3" t="str">
        <f t="array" ref="D1991">IF(C1991="","",IFERROR(AVERAGE(_xlfn._xlws.FILTER($B$2:$B$6000,(IFERROR(VALUE(MID($A$2:$A$6000,4,2)),0)=MONTH(C1991))*(IFERROR(VALUE(RIGHT($A$2:$A$6000,4)),0)=YEAR(C1991)))),""))</f>
        <v/>
      </c>
      <c r="E1991" s="3">
        <f t="array" ref="E1991">IFERROR(_xlfn.LET(_xlpm.yr,IF(ISNUMBER(C1991),YEAR(C1991),VALUE(RIGHT(A1991,4))),_xlpm.mn,IF(ISNUMBER(C1991),MONTH(C1991),VALUE(MID(A1991,4,2)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2" spans="1:5" x14ac:dyDescent="0.25">
      <c r="A1992" s="65" t="s">
        <v>2002</v>
      </c>
      <c r="B1992" s="8">
        <v>137.59633395200001</v>
      </c>
      <c r="C1992" s="13"/>
      <c r="D1992" s="3" t="str">
        <f t="array" ref="D1992">IF(C1992="","",IFERROR(AVERAGE(_xlfn._xlws.FILTER($B$2:$B$6000,(IFERROR(VALUE(MID($A$2:$A$6000,4,2)),0)=MONTH(C1992))*(IFERROR(VALUE(RIGHT($A$2:$A$6000,4)),0)=YEAR(C1992)))),""))</f>
        <v/>
      </c>
      <c r="E1992" s="3">
        <f t="array" ref="E1992">IFERROR(_xlfn.LET(_xlpm.yr,IF(ISNUMBER(C1992),YEAR(C1992),VALUE(RIGHT(A1992,4))),_xlpm.mn,IF(ISNUMBER(C1992),MONTH(C1992),VALUE(MID(A1992,4,2)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3" spans="1:5" x14ac:dyDescent="0.25">
      <c r="A1993" s="65" t="s">
        <v>2003</v>
      </c>
      <c r="B1993" s="8">
        <v>137.85161471999999</v>
      </c>
      <c r="C1993" s="13"/>
      <c r="D1993" s="3" t="str">
        <f t="array" ref="D1993">IF(C1993="","",IFERROR(AVERAGE(_xlfn._xlws.FILTER($B$2:$B$6000,(IFERROR(VALUE(MID($A$2:$A$6000,4,2)),0)=MONTH(C1993))*(IFERROR(VALUE(RIGHT($A$2:$A$6000,4)),0)=YEAR(C1993)))),""))</f>
        <v/>
      </c>
      <c r="E1993" s="3">
        <f t="array" ref="E1993">IFERROR(_xlfn.LET(_xlpm.yr,IF(ISNUMBER(C1993),YEAR(C1993),VALUE(RIGHT(A1993,4))),_xlpm.mn,IF(ISNUMBER(C1993),MONTH(C1993),VALUE(MID(A1993,4,2)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4" spans="1:5" x14ac:dyDescent="0.25">
      <c r="A1994" s="65" t="s">
        <v>2004</v>
      </c>
      <c r="B1994" s="8">
        <v>138.4642885632</v>
      </c>
      <c r="C1994" s="13"/>
      <c r="D1994" s="3" t="str">
        <f t="array" ref="D1994">IF(C1994="","",IFERROR(AVERAGE(_xlfn._xlws.FILTER($B$2:$B$6000,(IFERROR(VALUE(MID($A$2:$A$6000,4,2)),0)=MONTH(C1994))*(IFERROR(VALUE(RIGHT($A$2:$A$6000,4)),0)=YEAR(C1994)))),""))</f>
        <v/>
      </c>
      <c r="E1994" s="3">
        <f t="array" ref="E1994">IFERROR(_xlfn.LET(_xlpm.yr,IF(ISNUMBER(C1994),YEAR(C1994),VALUE(RIGHT(A1994,4))),_xlpm.mn,IF(ISNUMBER(C1994),MONTH(C1994),VALUE(MID(A1994,4,2)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5" spans="1:5" x14ac:dyDescent="0.25">
      <c r="A1995" s="65" t="s">
        <v>2005</v>
      </c>
      <c r="B1995" s="8">
        <v>138.3111201024</v>
      </c>
      <c r="C1995" s="13"/>
      <c r="D1995" s="3" t="str">
        <f t="array" ref="D1995">IF(C1995="","",IFERROR(AVERAGE(_xlfn._xlws.FILTER($B$2:$B$6000,(IFERROR(VALUE(MID($A$2:$A$6000,4,2)),0)=MONTH(C1995))*(IFERROR(VALUE(RIGHT($A$2:$A$6000,4)),0)=YEAR(C1995)))),""))</f>
        <v/>
      </c>
      <c r="E1995" s="3">
        <f t="array" ref="E1995">IFERROR(_xlfn.LET(_xlpm.yr,IF(ISNUMBER(C1995),YEAR(C1995),VALUE(RIGHT(A1995,4))),_xlpm.mn,IF(ISNUMBER(C1995),MONTH(C1995),VALUE(MID(A1995,4,2)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6" spans="1:5" x14ac:dyDescent="0.25">
      <c r="A1996" s="65" t="s">
        <v>2006</v>
      </c>
      <c r="B1996" s="8">
        <v>138.87273779200001</v>
      </c>
      <c r="C1996" s="13"/>
      <c r="D1996" s="3" t="str">
        <f t="array" ref="D1996">IF(C1996="","",IFERROR(AVERAGE(_xlfn._xlws.FILTER($B$2:$B$6000,(IFERROR(VALUE(MID($A$2:$A$6000,4,2)),0)=MONTH(C1996))*(IFERROR(VALUE(RIGHT($A$2:$A$6000,4)),0)=YEAR(C1996)))),""))</f>
        <v/>
      </c>
      <c r="E1996" s="3">
        <f t="array" ref="E1996">IFERROR(_xlfn.LET(_xlpm.yr,IF(ISNUMBER(C1996),YEAR(C1996),VALUE(RIGHT(A1996,4))),_xlpm.mn,IF(ISNUMBER(C1996),MONTH(C1996),VALUE(MID(A1996,4,2)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7" spans="1:5" x14ac:dyDescent="0.25">
      <c r="A1997" s="65" t="s">
        <v>2007</v>
      </c>
      <c r="B1997" s="8">
        <v>139.56199586560001</v>
      </c>
      <c r="C1997" s="13"/>
      <c r="D1997" s="3" t="str">
        <f t="array" ref="D1997">IF(C1997="","",IFERROR(AVERAGE(_xlfn._xlws.FILTER($B$2:$B$6000,(IFERROR(VALUE(MID($A$2:$A$6000,4,2)),0)=MONTH(C1997))*(IFERROR(VALUE(RIGHT($A$2:$A$6000,4)),0)=YEAR(C1997)))),""))</f>
        <v/>
      </c>
      <c r="E1997" s="3">
        <f t="array" ref="E1997">IFERROR(_xlfn.LET(_xlpm.yr,IF(ISNUMBER(C1997),YEAR(C1997),VALUE(RIGHT(A1997,4))),_xlpm.mn,IF(ISNUMBER(C1997),MONTH(C1997),VALUE(MID(A1997,4,2)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8" spans="1:5" x14ac:dyDescent="0.25">
      <c r="A1998" s="65" t="s">
        <v>2008</v>
      </c>
      <c r="B1998" s="8">
        <v>139.99597317120001</v>
      </c>
      <c r="C1998" s="13"/>
      <c r="D1998" s="3" t="str">
        <f t="array" ref="D1998">IF(C1998="","",IFERROR(AVERAGE(_xlfn._xlws.FILTER($B$2:$B$6000,(IFERROR(VALUE(MID($A$2:$A$6000,4,2)),0)=MONTH(C1998))*(IFERROR(VALUE(RIGHT($A$2:$A$6000,4)),0)=YEAR(C1998)))),""))</f>
        <v/>
      </c>
      <c r="E1998" s="3">
        <f t="array" ref="E1998">IFERROR(_xlfn.LET(_xlpm.yr,IF(ISNUMBER(C1998),YEAR(C1998),VALUE(RIGHT(A1998,4))),_xlpm.mn,IF(ISNUMBER(C1998),MONTH(C1998),VALUE(MID(A1998,4,2)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9" spans="1:5" x14ac:dyDescent="0.25">
      <c r="A1999" s="65" t="s">
        <v>2009</v>
      </c>
      <c r="B1999" s="8">
        <v>140.20019778560001</v>
      </c>
      <c r="C1999" s="13"/>
      <c r="D1999" s="3" t="str">
        <f t="array" ref="D1999">IF(C1999="","",IFERROR(AVERAGE(_xlfn._xlws.FILTER($B$2:$B$6000,(IFERROR(VALUE(MID($A$2:$A$6000,4,2)),0)=MONTH(C1999))*(IFERROR(VALUE(RIGHT($A$2:$A$6000,4)),0)=YEAR(C1999)))),""))</f>
        <v/>
      </c>
      <c r="E1999" s="3">
        <f t="array" ref="E1999">IFERROR(_xlfn.LET(_xlpm.yr,IF(ISNUMBER(C1999),YEAR(C1999),VALUE(RIGHT(A1999,4))),_xlpm.mn,IF(ISNUMBER(C1999),MONTH(C1999),VALUE(MID(A1999,4,2)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0" spans="1:5" x14ac:dyDescent="0.25">
      <c r="A2000" s="65" t="s">
        <v>2010</v>
      </c>
      <c r="B2000" s="8">
        <v>140.4810066304</v>
      </c>
      <c r="C2000" s="13"/>
      <c r="D2000" s="3" t="str">
        <f t="array" ref="D2000">IF(C2000="","",IFERROR(AVERAGE(_xlfn._xlws.FILTER($B$2:$B$6000,(IFERROR(VALUE(MID($A$2:$A$6000,4,2)),0)=MONTH(C2000))*(IFERROR(VALUE(RIGHT($A$2:$A$6000,4)),0)=YEAR(C2000)))),""))</f>
        <v/>
      </c>
      <c r="E2000" s="3">
        <f t="array" ref="E2000">IFERROR(_xlfn.LET(_xlpm.yr,IF(ISNUMBER(C2000),YEAR(C2000),VALUE(RIGHT(A2000,4))),_xlpm.mn,IF(ISNUMBER(C2000),MONTH(C2000),VALUE(MID(A2000,4,2)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1" spans="1:5" x14ac:dyDescent="0.25">
      <c r="A2001" s="65" t="s">
        <v>2011</v>
      </c>
      <c r="B2001" s="8">
        <v>141.4000173952</v>
      </c>
      <c r="C2001" s="13"/>
      <c r="D2001" s="3" t="str">
        <f t="array" ref="D2001">IF(C2001="","",IFERROR(AVERAGE(_xlfn._xlws.FILTER($B$2:$B$6000,(IFERROR(VALUE(MID($A$2:$A$6000,4,2)),0)=MONTH(C2001))*(IFERROR(VALUE(RIGHT($A$2:$A$6000,4)),0)=YEAR(C2001)))),""))</f>
        <v/>
      </c>
      <c r="E2001" s="3">
        <f t="array" ref="E2001">IFERROR(_xlfn.LET(_xlpm.yr,IF(ISNUMBER(C2001),YEAR(C2001),VALUE(RIGHT(A2001,4))),_xlpm.mn,IF(ISNUMBER(C2001),MONTH(C2001),VALUE(MID(A2001,4,2)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2" spans="1:5" x14ac:dyDescent="0.25">
      <c r="A2002" s="65" t="s">
        <v>2012</v>
      </c>
      <c r="B2002" s="8">
        <v>142.1403316224</v>
      </c>
      <c r="C2002" s="13"/>
      <c r="D2002" s="3" t="str">
        <f t="array" ref="D2002">IF(C2002="","",IFERROR(AVERAGE(_xlfn._xlws.FILTER($B$2:$B$6000,(IFERROR(VALUE(MID($A$2:$A$6000,4,2)),0)=MONTH(C2002))*(IFERROR(VALUE(RIGHT($A$2:$A$6000,4)),0)=YEAR(C2002)))),""))</f>
        <v/>
      </c>
      <c r="E2002" s="3">
        <f t="array" ref="E2002">IFERROR(_xlfn.LET(_xlpm.yr,IF(ISNUMBER(C2002),YEAR(C2002),VALUE(RIGHT(A2002,4))),_xlpm.mn,IF(ISNUMBER(C2002),MONTH(C2002),VALUE(MID(A2002,4,2)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3" spans="1:5" x14ac:dyDescent="0.25">
      <c r="A2003" s="65" t="s">
        <v>2013</v>
      </c>
      <c r="B2003" s="8">
        <v>142.57430892799999</v>
      </c>
      <c r="C2003" s="13"/>
      <c r="D2003" s="3" t="str">
        <f t="array" ref="D2003">IF(C2003="","",IFERROR(AVERAGE(_xlfn._xlws.FILTER($B$2:$B$6000,(IFERROR(VALUE(MID($A$2:$A$6000,4,2)),0)=MONTH(C2003))*(IFERROR(VALUE(RIGHT($A$2:$A$6000,4)),0)=YEAR(C2003)))),""))</f>
        <v/>
      </c>
      <c r="E2003" s="3">
        <f t="array" ref="E2003">IFERROR(_xlfn.LET(_xlpm.yr,IF(ISNUMBER(C2003),YEAR(C2003),VALUE(RIGHT(A2003,4))),_xlpm.mn,IF(ISNUMBER(C2003),MONTH(C2003),VALUE(MID(A2003,4,2)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4" spans="1:5" x14ac:dyDescent="0.25">
      <c r="A2004" s="65" t="s">
        <v>2014</v>
      </c>
      <c r="B2004" s="8">
        <v>142.6764212352</v>
      </c>
      <c r="C2004" s="13"/>
      <c r="D2004" s="3" t="str">
        <f t="array" ref="D2004">IF(C2004="","",IFERROR(AVERAGE(_xlfn._xlws.FILTER($B$2:$B$6000,(IFERROR(VALUE(MID($A$2:$A$6000,4,2)),0)=MONTH(C2004))*(IFERROR(VALUE(RIGHT($A$2:$A$6000,4)),0)=YEAR(C2004)))),""))</f>
        <v/>
      </c>
      <c r="E2004" s="3">
        <f t="array" ref="E2004">IFERROR(_xlfn.LET(_xlpm.yr,IF(ISNUMBER(C2004),YEAR(C2004),VALUE(RIGHT(A2004,4))),_xlpm.mn,IF(ISNUMBER(C2004),MONTH(C2004),VALUE(MID(A2004,4,2)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5" spans="1:5" x14ac:dyDescent="0.25">
      <c r="A2005" s="65" t="s">
        <v>2015</v>
      </c>
      <c r="B2005" s="8">
        <v>143.85071276799999</v>
      </c>
      <c r="C2005" s="13"/>
      <c r="D2005" s="3" t="str">
        <f t="array" ref="D2005">IF(C2005="","",IFERROR(AVERAGE(_xlfn._xlws.FILTER($B$2:$B$6000,(IFERROR(VALUE(MID($A$2:$A$6000,4,2)),0)=MONTH(C2005))*(IFERROR(VALUE(RIGHT($A$2:$A$6000,4)),0)=YEAR(C2005)))),""))</f>
        <v/>
      </c>
      <c r="E2005" s="3">
        <f t="array" ref="E2005">IFERROR(_xlfn.LET(_xlpm.yr,IF(ISNUMBER(C2005),YEAR(C2005),VALUE(RIGHT(A2005,4))),_xlpm.mn,IF(ISNUMBER(C2005),MONTH(C2005),VALUE(MID(A2005,4,2)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6" spans="1:5" x14ac:dyDescent="0.25">
      <c r="A2006" s="65" t="s">
        <v>2016</v>
      </c>
      <c r="B2006" s="8">
        <v>144.2081058432</v>
      </c>
      <c r="C2006" s="13"/>
      <c r="D2006" s="3" t="str">
        <f t="array" ref="D2006">IF(C2006="","",IFERROR(AVERAGE(_xlfn._xlws.FILTER($B$2:$B$6000,(IFERROR(VALUE(MID($A$2:$A$6000,4,2)),0)=MONTH(C2006))*(IFERROR(VALUE(RIGHT($A$2:$A$6000,4)),0)=YEAR(C2006)))),""))</f>
        <v/>
      </c>
      <c r="E2006" s="3">
        <f t="array" ref="E2006">IFERROR(_xlfn.LET(_xlpm.yr,IF(ISNUMBER(C2006),YEAR(C2006),VALUE(RIGHT(A2006,4))),_xlpm.mn,IF(ISNUMBER(C2006),MONTH(C2006),VALUE(MID(A2006,4,2)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7" spans="1:5" x14ac:dyDescent="0.25">
      <c r="A2007" s="65" t="s">
        <v>2017</v>
      </c>
      <c r="B2007" s="8">
        <v>144.9484200704</v>
      </c>
      <c r="C2007" s="13"/>
      <c r="D2007" s="3" t="str">
        <f t="array" ref="D2007">IF(C2007="","",IFERROR(AVERAGE(_xlfn._xlws.FILTER($B$2:$B$6000,(IFERROR(VALUE(MID($A$2:$A$6000,4,2)),0)=MONTH(C2007))*(IFERROR(VALUE(RIGHT($A$2:$A$6000,4)),0)=YEAR(C2007)))),""))</f>
        <v/>
      </c>
      <c r="E2007" s="3">
        <f t="array" ref="E2007">IFERROR(_xlfn.LET(_xlpm.yr,IF(ISNUMBER(C2007),YEAR(C2007),VALUE(RIGHT(A2007,4))),_xlpm.mn,IF(ISNUMBER(C2007),MONTH(C2007),VALUE(MID(A2007,4,2)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8" spans="1:5" x14ac:dyDescent="0.25">
      <c r="A2008" s="65" t="s">
        <v>2018</v>
      </c>
      <c r="B2008" s="8">
        <v>145.68485960999999</v>
      </c>
      <c r="C2008" s="13"/>
      <c r="D2008" s="3" t="str">
        <f t="array" ref="D2008">IF(C2008="","",IFERROR(AVERAGE(_xlfn._xlws.FILTER($B$2:$B$6000,(IFERROR(VALUE(MID($A$2:$A$6000,4,2)),0)=MONTH(C2008))*(IFERROR(VALUE(RIGHT($A$2:$A$6000,4)),0)=YEAR(C2008)))),""))</f>
        <v/>
      </c>
      <c r="E2008" s="3">
        <f t="array" ref="E2008">IFERROR(_xlfn.LET(_xlpm.yr,IF(ISNUMBER(C2008),YEAR(C2008),VALUE(RIGHT(A2008,4))),_xlpm.mn,IF(ISNUMBER(C2008),MONTH(C2008),VALUE(MID(A2008,4,2)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09" spans="1:5" x14ac:dyDescent="0.25">
      <c r="A2009" s="65" t="s">
        <v>2019</v>
      </c>
      <c r="B2009" s="8">
        <v>147.83179438319999</v>
      </c>
      <c r="C2009" s="13"/>
      <c r="D2009" s="3" t="str">
        <f t="array" ref="D2009">IF(C2009="","",IFERROR(AVERAGE(_xlfn._xlws.FILTER($B$2:$B$6000,(IFERROR(VALUE(MID($A$2:$A$6000,4,2)),0)=MONTH(C2009))*(IFERROR(VALUE(RIGHT($A$2:$A$6000,4)),0)=YEAR(C2009)))),""))</f>
        <v/>
      </c>
      <c r="E2009" s="3">
        <f t="array" ref="E2009">IFERROR(_xlfn.LET(_xlpm.yr,IF(ISNUMBER(C2009),YEAR(C2009),VALUE(RIGHT(A2009,4))),_xlpm.mn,IF(ISNUMBER(C2009),MONTH(C2009),VALUE(MID(A2009,4,2)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0" spans="1:5" x14ac:dyDescent="0.25">
      <c r="A2010" s="65" t="s">
        <v>2020</v>
      </c>
      <c r="B2010" s="8">
        <v>149.0330555063</v>
      </c>
      <c r="C2010" s="13"/>
      <c r="D2010" s="3" t="str">
        <f t="array" ref="D2010">IF(C2010="","",IFERROR(AVERAGE(_xlfn._xlws.FILTER($B$2:$B$6000,(IFERROR(VALUE(MID($A$2:$A$6000,4,2)),0)=MONTH(C2010))*(IFERROR(VALUE(RIGHT($A$2:$A$6000,4)),0)=YEAR(C2010)))),""))</f>
        <v/>
      </c>
      <c r="E2010" s="3">
        <f t="array" ref="E2010">IFERROR(_xlfn.LET(_xlpm.yr,IF(ISNUMBER(C2010),YEAR(C2010),VALUE(RIGHT(A2010,4))),_xlpm.mn,IF(ISNUMBER(C2010),MONTH(C2010),VALUE(MID(A2010,4,2)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1" spans="1:5" x14ac:dyDescent="0.25">
      <c r="A2011" s="65" t="s">
        <v>2021</v>
      </c>
      <c r="B2011" s="8">
        <v>150.1320816402</v>
      </c>
      <c r="C2011" s="13"/>
      <c r="D2011" s="3" t="str">
        <f t="array" ref="D2011">IF(C2011="","",IFERROR(AVERAGE(_xlfn._xlws.FILTER($B$2:$B$6000,(IFERROR(VALUE(MID($A$2:$A$6000,4,2)),0)=MONTH(C2011))*(IFERROR(VALUE(RIGHT($A$2:$A$6000,4)),0)=YEAR(C2011)))),""))</f>
        <v/>
      </c>
      <c r="E2011" s="3">
        <f t="array" ref="E2011">IFERROR(_xlfn.LET(_xlpm.yr,IF(ISNUMBER(C2011),YEAR(C2011),VALUE(RIGHT(A2011,4))),_xlpm.mn,IF(ISNUMBER(C2011),MONTH(C2011),VALUE(MID(A2011,4,2)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2" spans="1:5" x14ac:dyDescent="0.25">
      <c r="A2012" s="65" t="s">
        <v>2022</v>
      </c>
      <c r="B2012" s="8">
        <v>153.55695377839999</v>
      </c>
      <c r="C2012" s="13"/>
      <c r="D2012" s="3" t="str">
        <f t="array" ref="D2012">IF(C2012="","",IFERROR(AVERAGE(_xlfn._xlws.FILTER($B$2:$B$6000,(IFERROR(VALUE(MID($A$2:$A$6000,4,2)),0)=MONTH(C2012))*(IFERROR(VALUE(RIGHT($A$2:$A$6000,4)),0)=YEAR(C2012)))),""))</f>
        <v/>
      </c>
      <c r="E2012" s="3">
        <f t="array" ref="E2012">IFERROR(_xlfn.LET(_xlpm.yr,IF(ISNUMBER(C2012),YEAR(C2012),VALUE(RIGHT(A2012,4))),_xlpm.mn,IF(ISNUMBER(C2012),MONTH(C2012),VALUE(MID(A2012,4,2)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3" spans="1:5" x14ac:dyDescent="0.25">
      <c r="A2013" s="65" t="s">
        <v>2023</v>
      </c>
      <c r="B2013" s="8">
        <v>155.652771057</v>
      </c>
      <c r="C2013" s="13"/>
      <c r="D2013" s="3" t="str">
        <f t="array" ref="D2013">IF(C2013="","",IFERROR(AVERAGE(_xlfn._xlws.FILTER($B$2:$B$6000,(IFERROR(VALUE(MID($A$2:$A$6000,4,2)),0)=MONTH(C2013))*(IFERROR(VALUE(RIGHT($A$2:$A$6000,4)),0)=YEAR(C2013)))),""))</f>
        <v/>
      </c>
      <c r="E2013" s="3">
        <f t="array" ref="E2013">IFERROR(_xlfn.LET(_xlpm.yr,IF(ISNUMBER(C2013),YEAR(C2013),VALUE(RIGHT(A2013,4))),_xlpm.mn,IF(ISNUMBER(C2013),MONTH(C2013),VALUE(MID(A2013,4,2)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4" spans="1:5" x14ac:dyDescent="0.25">
      <c r="A2014" s="65" t="s">
        <v>2024</v>
      </c>
      <c r="B2014" s="8">
        <v>157.62079459910001</v>
      </c>
      <c r="C2014" s="13"/>
      <c r="D2014" s="3" t="str">
        <f t="array" ref="D2014">IF(C2014="","",IFERROR(AVERAGE(_xlfn._xlws.FILTER($B$2:$B$6000,(IFERROR(VALUE(MID($A$2:$A$6000,4,2)),0)=MONTH(C2014))*(IFERROR(VALUE(RIGHT($A$2:$A$6000,4)),0)=YEAR(C2014)))),""))</f>
        <v/>
      </c>
      <c r="E2014" s="3">
        <f t="array" ref="E2014">IFERROR(_xlfn.LET(_xlpm.yr,IF(ISNUMBER(C2014),YEAR(C2014),VALUE(RIGHT(A2014,4))),_xlpm.mn,IF(ISNUMBER(C2014),MONTH(C2014),VALUE(MID(A2014,4,2)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5" spans="1:5" x14ac:dyDescent="0.25">
      <c r="A2015" s="65" t="s">
        <v>2025</v>
      </c>
      <c r="B2015" s="8">
        <v>161.78687040899999</v>
      </c>
      <c r="C2015" s="13"/>
      <c r="D2015" s="3" t="str">
        <f t="array" ref="D2015">IF(C2015="","",IFERROR(AVERAGE(_xlfn._xlws.FILTER($B$2:$B$6000,(IFERROR(VALUE(MID($A$2:$A$6000,4,2)),0)=MONTH(C2015))*(IFERROR(VALUE(RIGHT($A$2:$A$6000,4)),0)=YEAR(C2015)))),""))</f>
        <v/>
      </c>
      <c r="E2015" s="3">
        <f t="array" ref="E2015">IFERROR(_xlfn.LET(_xlpm.yr,IF(ISNUMBER(C2015),YEAR(C2015),VALUE(RIGHT(A2015,4))),_xlpm.mn,IF(ISNUMBER(C2015),MONTH(C2015),VALUE(MID(A2015,4,2)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6" spans="1:5" x14ac:dyDescent="0.25">
      <c r="A2016" s="65" t="s">
        <v>2026</v>
      </c>
      <c r="B2016" s="8">
        <v>162.45139783880001</v>
      </c>
      <c r="C2016" s="13"/>
      <c r="D2016" s="3" t="str">
        <f t="array" ref="D2016">IF(C2016="","",IFERROR(AVERAGE(_xlfn._xlws.FILTER($B$2:$B$6000,(IFERROR(VALUE(MID($A$2:$A$6000,4,2)),0)=MONTH(C2016))*(IFERROR(VALUE(RIGHT($A$2:$A$6000,4)),0)=YEAR(C2016)))),""))</f>
        <v/>
      </c>
      <c r="E2016" s="3">
        <f t="array" ref="E2016">IFERROR(_xlfn.LET(_xlpm.yr,IF(ISNUMBER(C2016),YEAR(C2016),VALUE(RIGHT(A2016,4))),_xlpm.mn,IF(ISNUMBER(C2016),MONTH(C2016),VALUE(MID(A2016,4,2)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7" spans="1:5" x14ac:dyDescent="0.25">
      <c r="A2017" s="65" t="s">
        <v>2027</v>
      </c>
      <c r="B2017" s="8">
        <v>165.620682504</v>
      </c>
      <c r="C2017" s="13"/>
      <c r="D2017" s="3" t="str">
        <f t="array" ref="D2017">IF(C2017="","",IFERROR(AVERAGE(_xlfn._xlws.FILTER($B$2:$B$6000,(IFERROR(VALUE(MID($A$2:$A$6000,4,2)),0)=MONTH(C2017))*(IFERROR(VALUE(RIGHT($A$2:$A$6000,4)),0)=YEAR(C2017)))),""))</f>
        <v/>
      </c>
      <c r="E2017" s="3">
        <f t="array" ref="E2017">IFERROR(_xlfn.LET(_xlpm.yr,IF(ISNUMBER(C2017),YEAR(C2017),VALUE(RIGHT(A2017,4))),_xlpm.mn,IF(ISNUMBER(C2017),MONTH(C2017),VALUE(MID(A2017,4,2)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8" spans="1:5" x14ac:dyDescent="0.25">
      <c r="A2018" s="65" t="s">
        <v>2028</v>
      </c>
      <c r="B2018" s="8">
        <v>166.33632742840001</v>
      </c>
      <c r="C2018" s="13"/>
      <c r="D2018" s="3" t="str">
        <f t="array" ref="D2018">IF(C2018="","",IFERROR(AVERAGE(_xlfn._xlws.FILTER($B$2:$B$6000,(IFERROR(VALUE(MID($A$2:$A$6000,4,2)),0)=MONTH(C2018))*(IFERROR(VALUE(RIGHT($A$2:$A$6000,4)),0)=YEAR(C2018)))),""))</f>
        <v/>
      </c>
      <c r="E2018" s="3">
        <f t="array" ref="E2018">IFERROR(_xlfn.LET(_xlpm.yr,IF(ISNUMBER(C2018),YEAR(C2018),VALUE(RIGHT(A2018,4))),_xlpm.mn,IF(ISNUMBER(C2018),MONTH(C2018),VALUE(MID(A2018,4,2)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9" spans="1:5" x14ac:dyDescent="0.25">
      <c r="A2019" s="65" t="s">
        <v>2029</v>
      </c>
      <c r="B2019" s="8">
        <v>167.38423606769999</v>
      </c>
      <c r="C2019" s="13"/>
      <c r="D2019" s="3" t="str">
        <f t="array" ref="D2019">IF(C2019="","",IFERROR(AVERAGE(_xlfn._xlws.FILTER($B$2:$B$6000,(IFERROR(VALUE(MID($A$2:$A$6000,4,2)),0)=MONTH(C2019))*(IFERROR(VALUE(RIGHT($A$2:$A$6000,4)),0)=YEAR(C2019)))),""))</f>
        <v/>
      </c>
      <c r="E2019" s="3">
        <f t="array" ref="E2019">IFERROR(_xlfn.LET(_xlpm.yr,IF(ISNUMBER(C2019),YEAR(C2019),VALUE(RIGHT(A2019,4))),_xlpm.mn,IF(ISNUMBER(C2019),MONTH(C2019),VALUE(MID(A2019,4,2)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0" spans="1:5" x14ac:dyDescent="0.25">
      <c r="A2020" s="65" t="s">
        <v>2030</v>
      </c>
      <c r="B2020" s="8">
        <v>169.19890712599999</v>
      </c>
      <c r="C2020" s="13"/>
      <c r="D2020" s="3" t="str">
        <f t="array" ref="D2020">IF(C2020="","",IFERROR(AVERAGE(_xlfn._xlws.FILTER($B$2:$B$6000,(IFERROR(VALUE(MID($A$2:$A$6000,4,2)),0)=MONTH(C2020))*(IFERROR(VALUE(RIGHT($A$2:$A$6000,4)),0)=YEAR(C2020)))),""))</f>
        <v/>
      </c>
      <c r="E2020" s="3">
        <f t="array" ref="E2020">IFERROR(_xlfn.LET(_xlpm.yr,IF(ISNUMBER(C2020),YEAR(C2020),VALUE(RIGHT(A2020,4))),_xlpm.mn,IF(ISNUMBER(C2020),MONTH(C2020),VALUE(MID(A2020,4,2)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1" spans="1:5" x14ac:dyDescent="0.25">
      <c r="A2021" s="65" t="s">
        <v>2031</v>
      </c>
      <c r="B2021" s="8">
        <v>172.1126043182</v>
      </c>
      <c r="C2021" s="13"/>
      <c r="D2021" s="3" t="str">
        <f t="array" ref="D2021">IF(C2021="","",IFERROR(AVERAGE(_xlfn._xlws.FILTER($B$2:$B$6000,(IFERROR(VALUE(MID($A$2:$A$6000,4,2)),0)=MONTH(C2021))*(IFERROR(VALUE(RIGHT($A$2:$A$6000,4)),0)=YEAR(C2021)))),""))</f>
        <v/>
      </c>
      <c r="E2021" s="3">
        <f t="array" ref="E2021">IFERROR(_xlfn.LET(_xlpm.yr,IF(ISNUMBER(C2021),YEAR(C2021),VALUE(RIGHT(A2021,4))),_xlpm.mn,IF(ISNUMBER(C2021),MONTH(C2021),VALUE(MID(A2021,4,2)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2" spans="1:5" x14ac:dyDescent="0.25">
      <c r="A2022" s="65" t="s">
        <v>2032</v>
      </c>
      <c r="B2022" s="8">
        <v>173.59501166160001</v>
      </c>
      <c r="C2022" s="13"/>
      <c r="D2022" s="3" t="str">
        <f t="array" ref="D2022">IF(C2022="","",IFERROR(AVERAGE(_xlfn._xlws.FILTER($B$2:$B$6000,(IFERROR(VALUE(MID($A$2:$A$6000,4,2)),0)=MONTH(C2022))*(IFERROR(VALUE(RIGHT($A$2:$A$6000,4)),0)=YEAR(C2022)))),""))</f>
        <v/>
      </c>
      <c r="E2022" s="3">
        <f t="array" ref="E2022">IFERROR(_xlfn.LET(_xlpm.yr,IF(ISNUMBER(C2022),YEAR(C2022),VALUE(RIGHT(A2022,4))),_xlpm.mn,IF(ISNUMBER(C2022),MONTH(C2022),VALUE(MID(A2022,4,2)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3" spans="1:5" x14ac:dyDescent="0.25">
      <c r="A2023" s="65" t="s">
        <v>2033</v>
      </c>
      <c r="B2023" s="8">
        <v>174.77071403740001</v>
      </c>
      <c r="C2023" s="13"/>
      <c r="D2023" s="3" t="str">
        <f t="array" ref="D2023">IF(C2023="","",IFERROR(AVERAGE(_xlfn._xlws.FILTER($B$2:$B$6000,(IFERROR(VALUE(MID($A$2:$A$6000,4,2)),0)=MONTH(C2023))*(IFERROR(VALUE(RIGHT($A$2:$A$6000,4)),0)=YEAR(C2023)))),""))</f>
        <v/>
      </c>
      <c r="E2023" s="3">
        <f t="array" ref="E2023">IFERROR(_xlfn.LET(_xlpm.yr,IF(ISNUMBER(C2023),YEAR(C2023),VALUE(RIGHT(A2023,4))),_xlpm.mn,IF(ISNUMBER(C2023),MONTH(C2023),VALUE(MID(A2023,4,2)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4" spans="1:5" x14ac:dyDescent="0.25">
      <c r="A2024" s="65" t="s">
        <v>2034</v>
      </c>
      <c r="B2024" s="8">
        <v>175.077419005</v>
      </c>
      <c r="C2024" s="13"/>
      <c r="D2024" s="3" t="str">
        <f t="array" ref="D2024">IF(C2024="","",IFERROR(AVERAGE(_xlfn._xlws.FILTER($B$2:$B$6000,(IFERROR(VALUE(MID($A$2:$A$6000,4,2)),0)=MONTH(C2024))*(IFERROR(VALUE(RIGHT($A$2:$A$6000,4)),0)=YEAR(C2024)))),""))</f>
        <v/>
      </c>
      <c r="E2024" s="3">
        <f t="array" ref="E2024">IFERROR(_xlfn.LET(_xlpm.yr,IF(ISNUMBER(C2024),YEAR(C2024),VALUE(RIGHT(A2024,4))),_xlpm.mn,IF(ISNUMBER(C2024),MONTH(C2024),VALUE(MID(A2024,4,2)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5" spans="1:5" x14ac:dyDescent="0.25">
      <c r="A2025" s="65" t="s">
        <v>2035</v>
      </c>
      <c r="B2025" s="8">
        <v>175.1540952469</v>
      </c>
      <c r="C2025" s="13"/>
      <c r="D2025" s="3" t="str">
        <f t="array" ref="D2025">IF(C2025="","",IFERROR(AVERAGE(_xlfn._xlws.FILTER($B$2:$B$6000,(IFERROR(VALUE(MID($A$2:$A$6000,4,2)),0)=MONTH(C2025))*(IFERROR(VALUE(RIGHT($A$2:$A$6000,4)),0)=YEAR(C2025)))),""))</f>
        <v/>
      </c>
      <c r="E2025" s="3">
        <f t="array" ref="E2025">IFERROR(_xlfn.LET(_xlpm.yr,IF(ISNUMBER(C2025),YEAR(C2025),VALUE(RIGHT(A2025,4))),_xlpm.mn,IF(ISNUMBER(C2025),MONTH(C2025),VALUE(MID(A2025,4,2)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6" spans="1:5" x14ac:dyDescent="0.25">
      <c r="A2026" s="65" t="s">
        <v>2036</v>
      </c>
      <c r="B2026" s="8">
        <v>175.66527019290001</v>
      </c>
      <c r="C2026" s="13"/>
      <c r="D2026" s="3" t="str">
        <f t="array" ref="D2026">IF(C2026="","",IFERROR(AVERAGE(_xlfn._xlws.FILTER($B$2:$B$6000,(IFERROR(VALUE(MID($A$2:$A$6000,4,2)),0)=MONTH(C2026))*(IFERROR(VALUE(RIGHT($A$2:$A$6000,4)),0)=YEAR(C2026)))),""))</f>
        <v/>
      </c>
      <c r="E2026" s="3">
        <f t="array" ref="E2026">IFERROR(_xlfn.LET(_xlpm.yr,IF(ISNUMBER(C2026),YEAR(C2026),VALUE(RIGHT(A2026,4))),_xlpm.mn,IF(ISNUMBER(C2026),MONTH(C2026),VALUE(MID(A2026,4,2)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7" spans="1:5" x14ac:dyDescent="0.25">
      <c r="A2027" s="65" t="s">
        <v>2037</v>
      </c>
      <c r="B2027" s="8">
        <v>176.43203261190001</v>
      </c>
      <c r="C2027" s="13"/>
      <c r="D2027" s="3" t="str">
        <f t="array" ref="D2027">IF(C2027="","",IFERROR(AVERAGE(_xlfn._xlws.FILTER($B$2:$B$6000,(IFERROR(VALUE(MID($A$2:$A$6000,4,2)),0)=MONTH(C2027))*(IFERROR(VALUE(RIGHT($A$2:$A$6000,4)),0)=YEAR(C2027)))),""))</f>
        <v/>
      </c>
      <c r="E2027" s="3">
        <f t="array" ref="E2027">IFERROR(_xlfn.LET(_xlpm.yr,IF(ISNUMBER(C2027),YEAR(C2027),VALUE(RIGHT(A2027,4))),_xlpm.mn,IF(ISNUMBER(C2027),MONTH(C2027),VALUE(MID(A2027,4,2)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8" spans="1:5" x14ac:dyDescent="0.25">
      <c r="A2028" s="65" t="s">
        <v>2038</v>
      </c>
      <c r="B2028" s="8">
        <v>177.9144399553</v>
      </c>
      <c r="C2028" s="13"/>
      <c r="D2028" s="3" t="str">
        <f t="array" ref="D2028">IF(C2028="","",IFERROR(AVERAGE(_xlfn._xlws.FILTER($B$2:$B$6000,(IFERROR(VALUE(MID($A$2:$A$6000,4,2)),0)=MONTH(C2028))*(IFERROR(VALUE(RIGHT($A$2:$A$6000,4)),0)=YEAR(C2028)))),""))</f>
        <v/>
      </c>
      <c r="E2028" s="3">
        <f t="array" ref="E2028">IFERROR(_xlfn.LET(_xlpm.yr,IF(ISNUMBER(C2028),YEAR(C2028),VALUE(RIGHT(A2028,4))),_xlpm.mn,IF(ISNUMBER(C2028),MONTH(C2028),VALUE(MID(A2028,4,2)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9" spans="1:5" x14ac:dyDescent="0.25">
      <c r="A2029" s="65" t="s">
        <v>2039</v>
      </c>
      <c r="B2029" s="8">
        <v>177.4404073995</v>
      </c>
      <c r="C2029" s="13"/>
      <c r="D2029" s="3" t="str">
        <f t="array" ref="D2029">IF(C2029="","",IFERROR(AVERAGE(_xlfn._xlws.FILTER($B$2:$B$6000,(IFERROR(VALUE(MID($A$2:$A$6000,4,2)),0)=MONTH(C2029))*(IFERROR(VALUE(RIGHT($A$2:$A$6000,4)),0)=YEAR(C2029)))),""))</f>
        <v/>
      </c>
      <c r="E2029" s="3">
        <f t="array" ref="E2029">IFERROR(_xlfn.LET(_xlpm.yr,IF(ISNUMBER(C2029),YEAR(C2029),VALUE(RIGHT(A2029,4))),_xlpm.mn,IF(ISNUMBER(C2029),MONTH(C2029),VALUE(MID(A2029,4,2)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0" spans="1:5" x14ac:dyDescent="0.25">
      <c r="A2030" s="65" t="s">
        <v>2040</v>
      </c>
      <c r="B2030" s="8">
        <v>178.15291728150001</v>
      </c>
      <c r="C2030" s="13"/>
      <c r="D2030" s="3" t="str">
        <f t="array" ref="D2030">IF(C2030="","",IFERROR(AVERAGE(_xlfn._xlws.FILTER($B$2:$B$6000,(IFERROR(VALUE(MID($A$2:$A$6000,4,2)),0)=MONTH(C2030))*(IFERROR(VALUE(RIGHT($A$2:$A$6000,4)),0)=YEAR(C2030)))),""))</f>
        <v/>
      </c>
      <c r="E2030" s="3">
        <f t="array" ref="E2030">IFERROR(_xlfn.LET(_xlpm.yr,IF(ISNUMBER(C2030),YEAR(C2030),VALUE(RIGHT(A2030,4))),_xlpm.mn,IF(ISNUMBER(C2030),MONTH(C2030),VALUE(MID(A2030,4,2)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1" spans="1:5" x14ac:dyDescent="0.25">
      <c r="A2031" s="65" t="s">
        <v>2041</v>
      </c>
      <c r="B2031" s="8">
        <v>175.8627069465</v>
      </c>
      <c r="C2031" s="13"/>
      <c r="D2031" s="3" t="str">
        <f t="array" ref="D2031">IF(C2031="","",IFERROR(AVERAGE(_xlfn._xlws.FILTER($B$2:$B$6000,(IFERROR(VALUE(MID($A$2:$A$6000,4,2)),0)=MONTH(C2031))*(IFERROR(VALUE(RIGHT($A$2:$A$6000,4)),0)=YEAR(C2031)))),""))</f>
        <v/>
      </c>
      <c r="E2031" s="3">
        <f t="array" ref="E2031">IFERROR(_xlfn.LET(_xlpm.yr,IF(ISNUMBER(C2031),YEAR(C2031),VALUE(RIGHT(A2031,4))),_xlpm.mn,IF(ISNUMBER(C2031),MONTH(C2031),VALUE(MID(A2031,4,2)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2" spans="1:5" x14ac:dyDescent="0.25">
      <c r="A2032" s="65" t="s">
        <v>2042</v>
      </c>
      <c r="B2032" s="8">
        <v>176.14262154299999</v>
      </c>
      <c r="C2032" s="13"/>
      <c r="D2032" s="3" t="str">
        <f t="array" ref="D2032">IF(C2032="","",IFERROR(AVERAGE(_xlfn._xlws.FILTER($B$2:$B$6000,(IFERROR(VALUE(MID($A$2:$A$6000,4,2)),0)=MONTH(C2032))*(IFERROR(VALUE(RIGHT($A$2:$A$6000,4)),0)=YEAR(C2032)))),""))</f>
        <v/>
      </c>
      <c r="E2032" s="3">
        <f t="array" ref="E2032">IFERROR(_xlfn.LET(_xlpm.yr,IF(ISNUMBER(C2032),YEAR(C2032),VALUE(RIGHT(A2032,4))),_xlpm.mn,IF(ISNUMBER(C2032),MONTH(C2032),VALUE(MID(A2032,4,2)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3" spans="1:5" x14ac:dyDescent="0.25">
      <c r="A2033" s="65" t="s">
        <v>2043</v>
      </c>
      <c r="B2033" s="8">
        <v>176.04083441700001</v>
      </c>
      <c r="C2033" s="13"/>
      <c r="D2033" s="3" t="str">
        <f t="array" ref="D2033">IF(C2033="","",IFERROR(AVERAGE(_xlfn._xlws.FILTER($B$2:$B$6000,(IFERROR(VALUE(MID($A$2:$A$6000,4,2)),0)=MONTH(C2033))*(IFERROR(VALUE(RIGHT($A$2:$A$6000,4)),0)=YEAR(C2033)))),""))</f>
        <v/>
      </c>
      <c r="E2033" s="3">
        <f t="array" ref="E2033">IFERROR(_xlfn.LET(_xlpm.yr,IF(ISNUMBER(C2033),YEAR(C2033),VALUE(RIGHT(A2033,4))),_xlpm.mn,IF(ISNUMBER(C2033),MONTH(C2033),VALUE(MID(A2033,4,2)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4" spans="1:5" x14ac:dyDescent="0.25">
      <c r="A2034" s="65" t="s">
        <v>2044</v>
      </c>
      <c r="B2034" s="8">
        <v>175.32832453500001</v>
      </c>
      <c r="C2034" s="13"/>
      <c r="D2034" s="3" t="str">
        <f t="array" ref="D2034">IF(C2034="","",IFERROR(AVERAGE(_xlfn._xlws.FILTER($B$2:$B$6000,(IFERROR(VALUE(MID($A$2:$A$6000,4,2)),0)=MONTH(C2034))*(IFERROR(VALUE(RIGHT($A$2:$A$6000,4)),0)=YEAR(C2034)))),""))</f>
        <v/>
      </c>
      <c r="E2034" s="3">
        <f t="array" ref="E2034">IFERROR(_xlfn.LET(_xlpm.yr,IF(ISNUMBER(C2034),YEAR(C2034),VALUE(RIGHT(A2034,4))),_xlpm.mn,IF(ISNUMBER(C2034),MONTH(C2034),VALUE(MID(A2034,4,2)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5" spans="1:5" x14ac:dyDescent="0.25">
      <c r="A2035" s="65" t="s">
        <v>2045</v>
      </c>
      <c r="B2035" s="8">
        <v>175.45555844250001</v>
      </c>
      <c r="C2035" s="13"/>
      <c r="D2035" s="3" t="str">
        <f t="array" ref="D2035">IF(C2035="","",IFERROR(AVERAGE(_xlfn._xlws.FILTER($B$2:$B$6000,(IFERROR(VALUE(MID($A$2:$A$6000,4,2)),0)=MONTH(C2035))*(IFERROR(VALUE(RIGHT($A$2:$A$6000,4)),0)=YEAR(C2035)))),""))</f>
        <v/>
      </c>
      <c r="E2035" s="3">
        <f t="array" ref="E2035">IFERROR(_xlfn.LET(_xlpm.yr,IF(ISNUMBER(C2035),YEAR(C2035),VALUE(RIGHT(A2035,4))),_xlpm.mn,IF(ISNUMBER(C2035),MONTH(C2035),VALUE(MID(A2035,4,2)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6" spans="1:5" x14ac:dyDescent="0.25">
      <c r="A2036" s="65" t="s">
        <v>2046</v>
      </c>
      <c r="B2036" s="8">
        <v>175.124750283</v>
      </c>
      <c r="C2036" s="13"/>
      <c r="D2036" s="3" t="str">
        <f t="array" ref="D2036">IF(C2036="","",IFERROR(AVERAGE(_xlfn._xlws.FILTER($B$2:$B$6000,(IFERROR(VALUE(MID($A$2:$A$6000,4,2)),0)=MONTH(C2036))*(IFERROR(VALUE(RIGHT($A$2:$A$6000,4)),0)=YEAR(C2036)))),""))</f>
        <v/>
      </c>
      <c r="E2036" s="3">
        <f t="array" ref="E2036">IFERROR(_xlfn.LET(_xlpm.yr,IF(ISNUMBER(C2036),YEAR(C2036),VALUE(RIGHT(A2036,4))),_xlpm.mn,IF(ISNUMBER(C2036),MONTH(C2036),VALUE(MID(A2036,4,2)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7" spans="1:5" x14ac:dyDescent="0.25">
      <c r="A2037" s="65" t="s">
        <v>2047</v>
      </c>
      <c r="B2037" s="8">
        <v>174.94662281250001</v>
      </c>
      <c r="C2037" s="13"/>
      <c r="D2037" s="3" t="str">
        <f t="array" ref="D2037">IF(C2037="","",IFERROR(AVERAGE(_xlfn._xlws.FILTER($B$2:$B$6000,(IFERROR(VALUE(MID($A$2:$A$6000,4,2)),0)=MONTH(C2037))*(IFERROR(VALUE(RIGHT($A$2:$A$6000,4)),0)=YEAR(C2037)))),""))</f>
        <v/>
      </c>
      <c r="E2037" s="3">
        <f t="array" ref="E2037">IFERROR(_xlfn.LET(_xlpm.yr,IF(ISNUMBER(C2037),YEAR(C2037),VALUE(RIGHT(A2037,4))),_xlpm.mn,IF(ISNUMBER(C2037),MONTH(C2037),VALUE(MID(A2037,4,2)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8" spans="1:5" x14ac:dyDescent="0.25">
      <c r="A2038" s="65" t="s">
        <v>2048</v>
      </c>
      <c r="B2038" s="8">
        <v>175.02296315699999</v>
      </c>
      <c r="C2038" s="13"/>
      <c r="D2038" s="3" t="str">
        <f t="array" ref="D2038">IF(C2038="","",IFERROR(AVERAGE(_xlfn._xlws.FILTER($B$2:$B$6000,(IFERROR(VALUE(MID($A$2:$A$6000,4,2)),0)=MONTH(C2038))*(IFERROR(VALUE(RIGHT($A$2:$A$6000,4)),0)=YEAR(C2038)))),""))</f>
        <v/>
      </c>
      <c r="E2038" s="3">
        <f t="array" ref="E2038">IFERROR(_xlfn.LET(_xlpm.yr,IF(ISNUMBER(C2038),YEAR(C2038),VALUE(RIGHT(A2038,4))),_xlpm.mn,IF(ISNUMBER(C2038),MONTH(C2038),VALUE(MID(A2038,4,2)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9" spans="1:5" x14ac:dyDescent="0.25">
      <c r="A2039" s="65" t="s">
        <v>2049</v>
      </c>
      <c r="B2039" s="8">
        <v>175.04840993849999</v>
      </c>
      <c r="C2039" s="13"/>
      <c r="D2039" s="3" t="str">
        <f t="array" ref="D2039">IF(C2039="","",IFERROR(AVERAGE(_xlfn._xlws.FILTER($B$2:$B$6000,(IFERROR(VALUE(MID($A$2:$A$6000,4,2)),0)=MONTH(C2039))*(IFERROR(VALUE(RIGHT($A$2:$A$6000,4)),0)=YEAR(C2039)))),""))</f>
        <v/>
      </c>
      <c r="E2039" s="3">
        <f t="array" ref="E2039">IFERROR(_xlfn.LET(_xlpm.yr,IF(ISNUMBER(C2039),YEAR(C2039),VALUE(RIGHT(A2039,4))),_xlpm.mn,IF(ISNUMBER(C2039),MONTH(C2039),VALUE(MID(A2039,4,2)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0" spans="1:5" x14ac:dyDescent="0.25">
      <c r="A2040" s="65" t="s">
        <v>2050</v>
      </c>
      <c r="B2040" s="8">
        <v>173.496156267</v>
      </c>
      <c r="C2040" s="13"/>
      <c r="D2040" s="3" t="str">
        <f t="array" ref="D2040">IF(C2040="","",IFERROR(AVERAGE(_xlfn._xlws.FILTER($B$2:$B$6000,(IFERROR(VALUE(MID($A$2:$A$6000,4,2)),0)=MONTH(C2040))*(IFERROR(VALUE(RIGHT($A$2:$A$6000,4)),0)=YEAR(C2040)))),""))</f>
        <v/>
      </c>
      <c r="E2040" s="3">
        <f t="array" ref="E2040">IFERROR(_xlfn.LET(_xlpm.yr,IF(ISNUMBER(C2040),YEAR(C2040),VALUE(RIGHT(A2040,4))),_xlpm.mn,IF(ISNUMBER(C2040),MONTH(C2040),VALUE(MID(A2040,4,2)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1" spans="1:5" x14ac:dyDescent="0.25">
      <c r="A2041" s="65" t="s">
        <v>2051</v>
      </c>
      <c r="B2041" s="8">
        <v>172.19837041049999</v>
      </c>
      <c r="C2041" s="13"/>
      <c r="D2041" s="3" t="str">
        <f t="array" ref="D2041">IF(C2041="","",IFERROR(AVERAGE(_xlfn._xlws.FILTER($B$2:$B$6000,(IFERROR(VALUE(MID($A$2:$A$6000,4,2)),0)=MONTH(C2041))*(IFERROR(VALUE(RIGHT($A$2:$A$6000,4)),0)=YEAR(C2041)))),""))</f>
        <v/>
      </c>
      <c r="E2041" s="3">
        <f t="array" ref="E2041">IFERROR(_xlfn.LET(_xlpm.yr,IF(ISNUMBER(C2041),YEAR(C2041),VALUE(RIGHT(A2041,4))),_xlpm.mn,IF(ISNUMBER(C2041),MONTH(C2041),VALUE(MID(A2041,4,2)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2" spans="1:5" x14ac:dyDescent="0.25">
      <c r="A2042" s="65" t="s">
        <v>2052</v>
      </c>
      <c r="B2042" s="8">
        <v>172.96177385550001</v>
      </c>
      <c r="C2042" s="13"/>
      <c r="D2042" s="3" t="str">
        <f t="array" ref="D2042">IF(C2042="","",IFERROR(AVERAGE(_xlfn._xlws.FILTER($B$2:$B$6000,(IFERROR(VALUE(MID($A$2:$A$6000,4,2)),0)=MONTH(C2042))*(IFERROR(VALUE(RIGHT($A$2:$A$6000,4)),0)=YEAR(C2042)))),""))</f>
        <v/>
      </c>
      <c r="E2042" s="3">
        <f t="array" ref="E2042">IFERROR(_xlfn.LET(_xlpm.yr,IF(ISNUMBER(C2042),YEAR(C2042),VALUE(RIGHT(A2042,4))),_xlpm.mn,IF(ISNUMBER(C2042),MONTH(C2042),VALUE(MID(A2042,4,2)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3" spans="1:5" x14ac:dyDescent="0.25">
      <c r="A2043" s="65" t="s">
        <v>2053</v>
      </c>
      <c r="B2043" s="8">
        <v>173.24168845200001</v>
      </c>
      <c r="C2043" s="13"/>
      <c r="D2043" s="3" t="str">
        <f t="array" ref="D2043">IF(C2043="","",IFERROR(AVERAGE(_xlfn._xlws.FILTER($B$2:$B$6000,(IFERROR(VALUE(MID($A$2:$A$6000,4,2)),0)=MONTH(C2043))*(IFERROR(VALUE(RIGHT($A$2:$A$6000,4)),0)=YEAR(C2043)))),""))</f>
        <v/>
      </c>
      <c r="E2043" s="3">
        <f t="array" ref="E2043">IFERROR(_xlfn.LET(_xlpm.yr,IF(ISNUMBER(C2043),YEAR(C2043),VALUE(RIGHT(A2043,4))),_xlpm.mn,IF(ISNUMBER(C2043),MONTH(C2043),VALUE(MID(A2043,4,2)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4" spans="1:5" x14ac:dyDescent="0.25">
      <c r="A2044" s="65" t="s">
        <v>2054</v>
      </c>
      <c r="B2044" s="8">
        <v>174.2341129305</v>
      </c>
      <c r="C2044" s="13"/>
      <c r="D2044" s="3" t="str">
        <f t="array" ref="D2044">IF(C2044="","",IFERROR(AVERAGE(_xlfn._xlws.FILTER($B$2:$B$6000,(IFERROR(VALUE(MID($A$2:$A$6000,4,2)),0)=MONTH(C2044))*(IFERROR(VALUE(RIGHT($A$2:$A$6000,4)),0)=YEAR(C2044)))),""))</f>
        <v/>
      </c>
      <c r="E2044" s="3">
        <f t="array" ref="E2044">IFERROR(_xlfn.LET(_xlpm.yr,IF(ISNUMBER(C2044),YEAR(C2044),VALUE(RIGHT(A2044,4))),_xlpm.mn,IF(ISNUMBER(C2044),MONTH(C2044),VALUE(MID(A2044,4,2)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5" spans="1:5" x14ac:dyDescent="0.25">
      <c r="A2045" s="65" t="s">
        <v>2055</v>
      </c>
      <c r="B2045" s="8">
        <v>173.47070948550001</v>
      </c>
      <c r="C2045" s="13"/>
      <c r="D2045" s="3" t="str">
        <f t="array" ref="D2045">IF(C2045="","",IFERROR(AVERAGE(_xlfn._xlws.FILTER($B$2:$B$6000,(IFERROR(VALUE(MID($A$2:$A$6000,4,2)),0)=MONTH(C2045))*(IFERROR(VALUE(RIGHT($A$2:$A$6000,4)),0)=YEAR(C2045)))),""))</f>
        <v/>
      </c>
      <c r="E2045" s="3">
        <f t="array" ref="E2045">IFERROR(_xlfn.LET(_xlpm.yr,IF(ISNUMBER(C2045),YEAR(C2045),VALUE(RIGHT(A2045,4))),_xlpm.mn,IF(ISNUMBER(C2045),MONTH(C2045),VALUE(MID(A2045,4,2)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6" spans="1:5" x14ac:dyDescent="0.25">
      <c r="A2046" s="65" t="s">
        <v>2056</v>
      </c>
      <c r="B2046" s="8">
        <v>172.0456897215</v>
      </c>
      <c r="C2046" s="13"/>
      <c r="D2046" s="3" t="str">
        <f t="array" ref="D2046">IF(C2046="","",IFERROR(AVERAGE(_xlfn._xlws.FILTER($B$2:$B$6000,(IFERROR(VALUE(MID($A$2:$A$6000,4,2)),0)=MONTH(C2046))*(IFERROR(VALUE(RIGHT($A$2:$A$6000,4)),0)=YEAR(C2046)))),""))</f>
        <v/>
      </c>
      <c r="E2046" s="3">
        <f t="array" ref="E2046">IFERROR(_xlfn.LET(_xlpm.yr,IF(ISNUMBER(C2046),YEAR(C2046),VALUE(RIGHT(A2046,4))),_xlpm.mn,IF(ISNUMBER(C2046),MONTH(C2046),VALUE(MID(A2046,4,2)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7" spans="1:5" x14ac:dyDescent="0.25">
      <c r="A2047" s="65" t="s">
        <v>2057</v>
      </c>
      <c r="B2047" s="8">
        <v>172.5037317885</v>
      </c>
      <c r="C2047" s="13"/>
      <c r="D2047" s="3" t="str">
        <f t="array" ref="D2047">IF(C2047="","",IFERROR(AVERAGE(_xlfn._xlws.FILTER($B$2:$B$6000,(IFERROR(VALUE(MID($A$2:$A$6000,4,2)),0)=MONTH(C2047))*(IFERROR(VALUE(RIGHT($A$2:$A$6000,4)),0)=YEAR(C2047)))),""))</f>
        <v/>
      </c>
      <c r="E2047" s="3">
        <f t="array" ref="E2047">IFERROR(_xlfn.LET(_xlpm.yr,IF(ISNUMBER(C2047),YEAR(C2047),VALUE(RIGHT(A2047,4))),_xlpm.mn,IF(ISNUMBER(C2047),MONTH(C2047),VALUE(MID(A2047,4,2)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8" spans="1:5" x14ac:dyDescent="0.25">
      <c r="A2048" s="65" t="s">
        <v>2058</v>
      </c>
      <c r="B2048" s="8">
        <v>171.99479615850001</v>
      </c>
      <c r="C2048" s="13"/>
      <c r="D2048" s="3" t="str">
        <f t="array" ref="D2048">IF(C2048="","",IFERROR(AVERAGE(_xlfn._xlws.FILTER($B$2:$B$6000,(IFERROR(VALUE(MID($A$2:$A$6000,4,2)),0)=MONTH(C2048))*(IFERROR(VALUE(RIGHT($A$2:$A$6000,4)),0)=YEAR(C2048)))),""))</f>
        <v/>
      </c>
      <c r="E2048" s="3">
        <f t="array" ref="E2048">IFERROR(_xlfn.LET(_xlpm.yr,IF(ISNUMBER(C2048),YEAR(C2048),VALUE(RIGHT(A2048,4))),_xlpm.mn,IF(ISNUMBER(C2048),MONTH(C2048),VALUE(MID(A2048,4,2)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9" spans="1:5" x14ac:dyDescent="0.25">
      <c r="A2049" s="65" t="s">
        <v>2059</v>
      </c>
      <c r="B2049" s="8">
        <v>172.7581996035</v>
      </c>
      <c r="C2049" s="13"/>
      <c r="D2049" s="3" t="str">
        <f t="array" ref="D2049">IF(C2049="","",IFERROR(AVERAGE(_xlfn._xlws.FILTER($B$2:$B$6000,(IFERROR(VALUE(MID($A$2:$A$6000,4,2)),0)=MONTH(C2049))*(IFERROR(VALUE(RIGHT($A$2:$A$6000,4)),0)=YEAR(C2049)))),""))</f>
        <v/>
      </c>
      <c r="E2049" s="3">
        <f t="array" ref="E2049">IFERROR(_xlfn.LET(_xlpm.yr,IF(ISNUMBER(C2049),YEAR(C2049),VALUE(RIGHT(A2049,4))),_xlpm.mn,IF(ISNUMBER(C2049),MONTH(C2049),VALUE(MID(A2049,4,2)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0" spans="1:5" x14ac:dyDescent="0.25">
      <c r="A2050" s="65" t="s">
        <v>2060</v>
      </c>
      <c r="B2050" s="8">
        <v>172.885433511</v>
      </c>
      <c r="C2050" s="13"/>
      <c r="D2050" s="3" t="str">
        <f t="array" ref="D2050">IF(C2050="","",IFERROR(AVERAGE(_xlfn._xlws.FILTER($B$2:$B$6000,(IFERROR(VALUE(MID($A$2:$A$6000,4,2)),0)=MONTH(C2050))*(IFERROR(VALUE(RIGHT($A$2:$A$6000,4)),0)=YEAR(C2050)))),""))</f>
        <v/>
      </c>
      <c r="E2050" s="3">
        <f t="array" ref="E2050">IFERROR(_xlfn.LET(_xlpm.yr,IF(ISNUMBER(C2050),YEAR(C2050),VALUE(RIGHT(A2050,4))),_xlpm.mn,IF(ISNUMBER(C2050),MONTH(C2050),VALUE(MID(A2050,4,2)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1" spans="1:5" x14ac:dyDescent="0.25">
      <c r="A2051" s="65" t="s">
        <v>2061</v>
      </c>
      <c r="B2051" s="8">
        <v>172.1474768475</v>
      </c>
      <c r="C2051" s="13"/>
      <c r="D2051" s="3" t="str">
        <f t="array" ref="D2051">IF(C2051="","",IFERROR(AVERAGE(_xlfn._xlws.FILTER($B$2:$B$6000,(IFERROR(VALUE(MID($A$2:$A$6000,4,2)),0)=MONTH(C2051))*(IFERROR(VALUE(RIGHT($A$2:$A$6000,4)),0)=YEAR(C2051)))),""))</f>
        <v/>
      </c>
      <c r="E2051" s="3">
        <f t="array" ref="E2051">IFERROR(_xlfn.LET(_xlpm.yr,IF(ISNUMBER(C2051),YEAR(C2051),VALUE(RIGHT(A2051,4))),_xlpm.mn,IF(ISNUMBER(C2051),MONTH(C2051),VALUE(MID(A2051,4,2)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2" spans="1:5" x14ac:dyDescent="0.25">
      <c r="A2052" s="65" t="s">
        <v>2062</v>
      </c>
      <c r="B2052" s="8">
        <v>170.55537801759999</v>
      </c>
      <c r="C2052" s="13"/>
      <c r="D2052" s="3" t="str">
        <f t="array" ref="D2052">IF(C2052="","",IFERROR(AVERAGE(_xlfn._xlws.FILTER($B$2:$B$6000,(IFERROR(VALUE(MID($A$2:$A$6000,4,2)),0)=MONTH(C2052))*(IFERROR(VALUE(RIGHT($A$2:$A$6000,4)),0)=YEAR(C2052)))),""))</f>
        <v/>
      </c>
      <c r="E2052" s="3">
        <f t="array" ref="E2052">IFERROR(_xlfn.LET(_xlpm.yr,IF(ISNUMBER(C2052),YEAR(C2052),VALUE(RIGHT(A2052,4))),_xlpm.mn,IF(ISNUMBER(C2052),MONTH(C2052),VALUE(MID(A2052,4,2)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3" spans="1:5" x14ac:dyDescent="0.25">
      <c r="A2053" s="65" t="s">
        <v>2063</v>
      </c>
      <c r="B2053" s="8">
        <v>170.50481312639999</v>
      </c>
      <c r="C2053" s="13"/>
      <c r="D2053" s="3" t="str">
        <f t="array" ref="D2053">IF(C2053="","",IFERROR(AVERAGE(_xlfn._xlws.FILTER($B$2:$B$6000,(IFERROR(VALUE(MID($A$2:$A$6000,4,2)),0)=MONTH(C2053))*(IFERROR(VALUE(RIGHT($A$2:$A$6000,4)),0)=YEAR(C2053)))),""))</f>
        <v/>
      </c>
      <c r="E2053" s="3">
        <f t="array" ref="E2053">IFERROR(_xlfn.LET(_xlpm.yr,IF(ISNUMBER(C2053),YEAR(C2053),VALUE(RIGHT(A2053,4))),_xlpm.mn,IF(ISNUMBER(C2053),MONTH(C2053),VALUE(MID(A2053,4,2)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4" spans="1:5" x14ac:dyDescent="0.25">
      <c r="A2054" s="65" t="s">
        <v>2064</v>
      </c>
      <c r="B2054" s="8">
        <v>169.4935153024</v>
      </c>
      <c r="C2054" s="13"/>
      <c r="D2054" s="3" t="str">
        <f t="array" ref="D2054">IF(C2054="","",IFERROR(AVERAGE(_xlfn._xlws.FILTER($B$2:$B$6000,(IFERROR(VALUE(MID($A$2:$A$6000,4,2)),0)=MONTH(C2054))*(IFERROR(VALUE(RIGHT($A$2:$A$6000,4)),0)=YEAR(C2054)))),""))</f>
        <v/>
      </c>
      <c r="E2054" s="3">
        <f t="array" ref="E2054">IFERROR(_xlfn.LET(_xlpm.yr,IF(ISNUMBER(C2054),YEAR(C2054),VALUE(RIGHT(A2054,4))),_xlpm.mn,IF(ISNUMBER(C2054),MONTH(C2054),VALUE(MID(A2054,4,2)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5" spans="1:5" x14ac:dyDescent="0.25">
      <c r="A2055" s="65" t="s">
        <v>2065</v>
      </c>
      <c r="B2055" s="8">
        <v>169.4429504112</v>
      </c>
      <c r="C2055" s="13"/>
      <c r="D2055" s="3" t="str">
        <f t="array" ref="D2055">IF(C2055="","",IFERROR(AVERAGE(_xlfn._xlws.FILTER($B$2:$B$6000,(IFERROR(VALUE(MID($A$2:$A$6000,4,2)),0)=MONTH(C2055))*(IFERROR(VALUE(RIGHT($A$2:$A$6000,4)),0)=YEAR(C2055)))),""))</f>
        <v/>
      </c>
      <c r="E2055" s="3">
        <f t="array" ref="E2055">IFERROR(_xlfn.LET(_xlpm.yr,IF(ISNUMBER(C2055),YEAR(C2055),VALUE(RIGHT(A2055,4))),_xlpm.mn,IF(ISNUMBER(C2055),MONTH(C2055),VALUE(MID(A2055,4,2)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6" spans="1:5" x14ac:dyDescent="0.25">
      <c r="A2056" s="65" t="s">
        <v>2066</v>
      </c>
      <c r="B2056" s="8">
        <v>169.34182062880001</v>
      </c>
      <c r="C2056" s="13"/>
      <c r="D2056" s="3" t="str">
        <f t="array" ref="D2056">IF(C2056="","",IFERROR(AVERAGE(_xlfn._xlws.FILTER($B$2:$B$6000,(IFERROR(VALUE(MID($A$2:$A$6000,4,2)),0)=MONTH(C2056))*(IFERROR(VALUE(RIGHT($A$2:$A$6000,4)),0)=YEAR(C2056)))),""))</f>
        <v/>
      </c>
      <c r="E2056" s="3">
        <f t="array" ref="E2056">IFERROR(_xlfn.LET(_xlpm.yr,IF(ISNUMBER(C2056),YEAR(C2056),VALUE(RIGHT(A2056,4))),_xlpm.mn,IF(ISNUMBER(C2056),MONTH(C2056),VALUE(MID(A2056,4,2)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7" spans="1:5" x14ac:dyDescent="0.25">
      <c r="A2057" s="65" t="s">
        <v>2067</v>
      </c>
      <c r="B2057" s="8">
        <v>167.74902655599999</v>
      </c>
      <c r="C2057" s="13"/>
      <c r="D2057" s="3" t="str">
        <f t="array" ref="D2057">IF(C2057="","",IFERROR(AVERAGE(_xlfn._xlws.FILTER($B$2:$B$6000,(IFERROR(VALUE(MID($A$2:$A$6000,4,2)),0)=MONTH(C2057))*(IFERROR(VALUE(RIGHT($A$2:$A$6000,4)),0)=YEAR(C2057)))),""))</f>
        <v/>
      </c>
      <c r="E2057" s="3">
        <f t="array" ref="E2057">IFERROR(_xlfn.LET(_xlpm.yr,IF(ISNUMBER(C2057),YEAR(C2057),VALUE(RIGHT(A2057,4))),_xlpm.mn,IF(ISNUMBER(C2057),MONTH(C2057),VALUE(MID(A2057,4,2)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8" spans="1:5" x14ac:dyDescent="0.25">
      <c r="A2058" s="65" t="s">
        <v>2068</v>
      </c>
      <c r="B2058" s="8">
        <v>166.86414095999999</v>
      </c>
      <c r="C2058" s="13"/>
      <c r="D2058" s="3" t="str">
        <f t="array" ref="D2058">IF(C2058="","",IFERROR(AVERAGE(_xlfn._xlws.FILTER($B$2:$B$6000,(IFERROR(VALUE(MID($A$2:$A$6000,4,2)),0)=MONTH(C2058))*(IFERROR(VALUE(RIGHT($A$2:$A$6000,4)),0)=YEAR(C2058)))),""))</f>
        <v/>
      </c>
      <c r="E2058" s="3">
        <f t="array" ref="E2058">IFERROR(_xlfn.LET(_xlpm.yr,IF(ISNUMBER(C2058),YEAR(C2058),VALUE(RIGHT(A2058,4))),_xlpm.mn,IF(ISNUMBER(C2058),MONTH(C2058),VALUE(MID(A2058,4,2)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9" spans="1:5" x14ac:dyDescent="0.25">
      <c r="A2059" s="65" t="s">
        <v>2069</v>
      </c>
      <c r="B2059" s="8">
        <v>166.99055318800001</v>
      </c>
      <c r="C2059" s="13"/>
      <c r="D2059" s="3" t="str">
        <f t="array" ref="D2059">IF(C2059="","",IFERROR(AVERAGE(_xlfn._xlws.FILTER($B$2:$B$6000,(IFERROR(VALUE(MID($A$2:$A$6000,4,2)),0)=MONTH(C2059))*(IFERROR(VALUE(RIGHT($A$2:$A$6000,4)),0)=YEAR(C2059)))),""))</f>
        <v/>
      </c>
      <c r="E2059" s="3">
        <f t="array" ref="E2059">IFERROR(_xlfn.LET(_xlpm.yr,IF(ISNUMBER(C2059),YEAR(C2059),VALUE(RIGHT(A2059,4))),_xlpm.mn,IF(ISNUMBER(C2059),MONTH(C2059),VALUE(MID(A2059,4,2)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0" spans="1:5" x14ac:dyDescent="0.25">
      <c r="A2060" s="65" t="s">
        <v>2070</v>
      </c>
      <c r="B2060" s="8">
        <v>166.6365989496</v>
      </c>
      <c r="C2060" s="13"/>
      <c r="D2060" s="3" t="str">
        <f t="array" ref="D2060">IF(C2060="","",IFERROR(AVERAGE(_xlfn._xlws.FILTER($B$2:$B$6000,(IFERROR(VALUE(MID($A$2:$A$6000,4,2)),0)=MONTH(C2060))*(IFERROR(VALUE(RIGHT($A$2:$A$6000,4)),0)=YEAR(C2060)))),""))</f>
        <v/>
      </c>
      <c r="E2060" s="3">
        <f t="array" ref="E2060">IFERROR(_xlfn.LET(_xlpm.yr,IF(ISNUMBER(C2060),YEAR(C2060),VALUE(RIGHT(A2060,4))),_xlpm.mn,IF(ISNUMBER(C2060),MONTH(C2060),VALUE(MID(A2060,4,2)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1" spans="1:5" x14ac:dyDescent="0.25">
      <c r="A2061" s="65" t="s">
        <v>2071</v>
      </c>
      <c r="B2061" s="8">
        <v>164.94267509439999</v>
      </c>
      <c r="C2061" s="13"/>
      <c r="D2061" s="3" t="str">
        <f t="array" ref="D2061">IF(C2061="","",IFERROR(AVERAGE(_xlfn._xlws.FILTER($B$2:$B$6000,(IFERROR(VALUE(MID($A$2:$A$6000,4,2)),0)=MONTH(C2061))*(IFERROR(VALUE(RIGHT($A$2:$A$6000,4)),0)=YEAR(C2061)))),""))</f>
        <v/>
      </c>
      <c r="E2061" s="3">
        <f t="array" ref="E2061">IFERROR(_xlfn.LET(_xlpm.yr,IF(ISNUMBER(C2061),YEAR(C2061),VALUE(RIGHT(A2061,4))),_xlpm.mn,IF(ISNUMBER(C2061),MONTH(C2061),VALUE(MID(A2061,4,2)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2" spans="1:5" x14ac:dyDescent="0.25">
      <c r="A2062" s="65" t="s">
        <v>2072</v>
      </c>
      <c r="B2062" s="8">
        <v>164.91739264879999</v>
      </c>
      <c r="C2062" s="13"/>
      <c r="D2062" s="3" t="str">
        <f t="array" ref="D2062">IF(C2062="","",IFERROR(AVERAGE(_xlfn._xlws.FILTER($B$2:$B$6000,(IFERROR(VALUE(MID($A$2:$A$6000,4,2)),0)=MONTH(C2062))*(IFERROR(VALUE(RIGHT($A$2:$A$6000,4)),0)=YEAR(C2062)))),""))</f>
        <v/>
      </c>
      <c r="E2062" s="3">
        <f t="array" ref="E2062">IFERROR(_xlfn.LET(_xlpm.yr,IF(ISNUMBER(C2062),YEAR(C2062),VALUE(RIGHT(A2062,4))),_xlpm.mn,IF(ISNUMBER(C2062),MONTH(C2062),VALUE(MID(A2062,4,2)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3" spans="1:5" x14ac:dyDescent="0.25">
      <c r="A2063" s="65" t="s">
        <v>2073</v>
      </c>
      <c r="B2063" s="8">
        <v>166.0803851464</v>
      </c>
      <c r="C2063" s="13"/>
      <c r="D2063" s="3" t="str">
        <f t="array" ref="D2063">IF(C2063="","",IFERROR(AVERAGE(_xlfn._xlws.FILTER($B$2:$B$6000,(IFERROR(VALUE(MID($A$2:$A$6000,4,2)),0)=MONTH(C2063))*(IFERROR(VALUE(RIGHT($A$2:$A$6000,4)),0)=YEAR(C2063)))),""))</f>
        <v/>
      </c>
      <c r="E2063" s="3">
        <f t="array" ref="E2063">IFERROR(_xlfn.LET(_xlpm.yr,IF(ISNUMBER(C2063),YEAR(C2063),VALUE(RIGHT(A2063,4))),_xlpm.mn,IF(ISNUMBER(C2063),MONTH(C2063),VALUE(MID(A2063,4,2)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4" spans="1:5" x14ac:dyDescent="0.25">
      <c r="A2064" s="65" t="s">
        <v>2074</v>
      </c>
      <c r="B2064" s="8">
        <v>165.7517133536</v>
      </c>
      <c r="C2064" s="13"/>
      <c r="D2064" s="3" t="str">
        <f t="array" ref="D2064">IF(C2064="","",IFERROR(AVERAGE(_xlfn._xlws.FILTER($B$2:$B$6000,(IFERROR(VALUE(MID($A$2:$A$6000,4,2)),0)=MONTH(C2064))*(IFERROR(VALUE(RIGHT($A$2:$A$6000,4)),0)=YEAR(C2064)))),""))</f>
        <v/>
      </c>
      <c r="E2064" s="3">
        <f t="array" ref="E2064">IFERROR(_xlfn.LET(_xlpm.yr,IF(ISNUMBER(C2064),YEAR(C2064),VALUE(RIGHT(A2064,4))),_xlpm.mn,IF(ISNUMBER(C2064),MONTH(C2064),VALUE(MID(A2064,4,2)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5" spans="1:5" x14ac:dyDescent="0.25">
      <c r="A2065" s="65" t="s">
        <v>2075</v>
      </c>
      <c r="B2065" s="8">
        <v>165.01852243120001</v>
      </c>
      <c r="C2065" s="13"/>
      <c r="D2065" s="3" t="str">
        <f t="array" ref="D2065">IF(C2065="","",IFERROR(AVERAGE(_xlfn._xlws.FILTER($B$2:$B$6000,(IFERROR(VALUE(MID($A$2:$A$6000,4,2)),0)=MONTH(C2065))*(IFERROR(VALUE(RIGHT($A$2:$A$6000,4)),0)=YEAR(C2065)))),""))</f>
        <v/>
      </c>
      <c r="E2065" s="3">
        <f t="array" ref="E2065">IFERROR(_xlfn.LET(_xlpm.yr,IF(ISNUMBER(C2065),YEAR(C2065),VALUE(RIGHT(A2065,4))),_xlpm.mn,IF(ISNUMBER(C2065),MONTH(C2065),VALUE(MID(A2065,4,2)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6" spans="1:5" x14ac:dyDescent="0.25">
      <c r="A2066" s="65" t="s">
        <v>2076</v>
      </c>
      <c r="B2066" s="8">
        <v>163.07177411999999</v>
      </c>
      <c r="C2066" s="13"/>
      <c r="D2066" s="3" t="str">
        <f t="array" ref="D2066">IF(C2066="","",IFERROR(AVERAGE(_xlfn._xlws.FILTER($B$2:$B$6000,(IFERROR(VALUE(MID($A$2:$A$6000,4,2)),0)=MONTH(C2066))*(IFERROR(VALUE(RIGHT($A$2:$A$6000,4)),0)=YEAR(C2066)))),""))</f>
        <v/>
      </c>
      <c r="E2066" s="3">
        <f t="array" ref="E2066">IFERROR(_xlfn.LET(_xlpm.yr,IF(ISNUMBER(C2066),YEAR(C2066),VALUE(RIGHT(A2066,4))),_xlpm.mn,IF(ISNUMBER(C2066),MONTH(C2066),VALUE(MID(A2066,4,2)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7" spans="1:5" x14ac:dyDescent="0.25">
      <c r="A2067" s="65" t="s">
        <v>2077</v>
      </c>
      <c r="B2067" s="8">
        <v>159.63336151839999</v>
      </c>
      <c r="C2067" s="13"/>
      <c r="D2067" s="3" t="str">
        <f t="array" ref="D2067">IF(C2067="","",IFERROR(AVERAGE(_xlfn._xlws.FILTER($B$2:$B$6000,(IFERROR(VALUE(MID($A$2:$A$6000,4,2)),0)=MONTH(C2067))*(IFERROR(VALUE(RIGHT($A$2:$A$6000,4)),0)=YEAR(C2067)))),""))</f>
        <v/>
      </c>
      <c r="E2067" s="3">
        <f t="array" ref="E2067">IFERROR(_xlfn.LET(_xlpm.yr,IF(ISNUMBER(C2067),YEAR(C2067),VALUE(RIGHT(A2067,4))),_xlpm.mn,IF(ISNUMBER(C2067),MONTH(C2067),VALUE(MID(A2067,4,2)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8" spans="1:5" x14ac:dyDescent="0.25">
      <c r="A2068" s="65" t="s">
        <v>2078</v>
      </c>
      <c r="B2068" s="8">
        <v>161.04917847199999</v>
      </c>
      <c r="C2068" s="13"/>
      <c r="D2068" s="3" t="str">
        <f t="array" ref="D2068">IF(C2068="","",IFERROR(AVERAGE(_xlfn._xlws.FILTER($B$2:$B$6000,(IFERROR(VALUE(MID($A$2:$A$6000,4,2)),0)=MONTH(C2068))*(IFERROR(VALUE(RIGHT($A$2:$A$6000,4)),0)=YEAR(C2068)))),""))</f>
        <v/>
      </c>
      <c r="E2068" s="3">
        <f t="array" ref="E2068">IFERROR(_xlfn.LET(_xlpm.yr,IF(ISNUMBER(C2068),YEAR(C2068),VALUE(RIGHT(A2068,4))),_xlpm.mn,IF(ISNUMBER(C2068),MONTH(C2068),VALUE(MID(A2068,4,2)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9" spans="1:5" x14ac:dyDescent="0.25">
      <c r="A2069" s="65" t="s">
        <v>2079</v>
      </c>
      <c r="B2069" s="8">
        <v>159.30468972560001</v>
      </c>
      <c r="C2069" s="13"/>
      <c r="D2069" s="3" t="str">
        <f t="array" ref="D2069">IF(C2069="","",IFERROR(AVERAGE(_xlfn._xlws.FILTER($B$2:$B$6000,(IFERROR(VALUE(MID($A$2:$A$6000,4,2)),0)=MONTH(C2069))*(IFERROR(VALUE(RIGHT($A$2:$A$6000,4)),0)=YEAR(C2069)))),""))</f>
        <v/>
      </c>
      <c r="E2069" s="3">
        <f t="array" ref="E2069">IFERROR(_xlfn.LET(_xlpm.yr,IF(ISNUMBER(C2069),YEAR(C2069),VALUE(RIGHT(A2069,4))),_xlpm.mn,IF(ISNUMBER(C2069),MONTH(C2069),VALUE(MID(A2069,4,2)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0" spans="1:5" x14ac:dyDescent="0.25">
      <c r="A2070" s="65" t="s">
        <v>2080</v>
      </c>
      <c r="B2070" s="8">
        <v>157.99000255440001</v>
      </c>
      <c r="C2070" s="13"/>
      <c r="D2070" s="3" t="str">
        <f t="array" ref="D2070">IF(C2070="","",IFERROR(AVERAGE(_xlfn._xlws.FILTER($B$2:$B$6000,(IFERROR(VALUE(MID($A$2:$A$6000,4,2)),0)=MONTH(C2070))*(IFERROR(VALUE(RIGHT($A$2:$A$6000,4)),0)=YEAR(C2070)))),""))</f>
        <v/>
      </c>
      <c r="E2070" s="3">
        <f t="array" ref="E2070">IFERROR(_xlfn.LET(_xlpm.yr,IF(ISNUMBER(C2070),YEAR(C2070),VALUE(RIGHT(A2070,4))),_xlpm.mn,IF(ISNUMBER(C2070),MONTH(C2070),VALUE(MID(A2070,4,2)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1" spans="1:5" x14ac:dyDescent="0.25">
      <c r="A2071" s="65" t="s">
        <v>2081</v>
      </c>
      <c r="B2071" s="8">
        <v>158.0658498912</v>
      </c>
      <c r="C2071" s="13"/>
      <c r="D2071" s="3" t="str">
        <f t="array" ref="D2071">IF(C2071="","",IFERROR(AVERAGE(_xlfn._xlws.FILTER($B$2:$B$6000,(IFERROR(VALUE(MID($A$2:$A$6000,4,2)),0)=MONTH(C2071))*(IFERROR(VALUE(RIGHT($A$2:$A$6000,4)),0)=YEAR(C2071)))),""))</f>
        <v/>
      </c>
      <c r="E2071" s="3">
        <f t="array" ref="E2071">IFERROR(_xlfn.LET(_xlpm.yr,IF(ISNUMBER(C2071),YEAR(C2071),VALUE(RIGHT(A2071,4))),_xlpm.mn,IF(ISNUMBER(C2071),MONTH(C2071),VALUE(MID(A2071,4,2)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2" spans="1:5" x14ac:dyDescent="0.25">
      <c r="A2072" s="65" t="s">
        <v>2082</v>
      </c>
      <c r="B2072" s="8">
        <v>158.5714988032</v>
      </c>
      <c r="C2072" s="13"/>
      <c r="D2072" s="3" t="str">
        <f t="array" ref="D2072">IF(C2072="","",IFERROR(AVERAGE(_xlfn._xlws.FILTER($B$2:$B$6000,(IFERROR(VALUE(MID($A$2:$A$6000,4,2)),0)=MONTH(C2072))*(IFERROR(VALUE(RIGHT($A$2:$A$6000,4)),0)=YEAR(C2072)))),""))</f>
        <v/>
      </c>
      <c r="E2072" s="3">
        <f t="array" ref="E2072">IFERROR(_xlfn.LET(_xlpm.yr,IF(ISNUMBER(C2072),YEAR(C2072),VALUE(RIGHT(A2072,4))),_xlpm.mn,IF(ISNUMBER(C2072),MONTH(C2072),VALUE(MID(A2072,4,2)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3" spans="1:5" x14ac:dyDescent="0.25">
      <c r="A2073" s="65" t="s">
        <v>2083</v>
      </c>
      <c r="B2073" s="8">
        <v>157.83609740759999</v>
      </c>
      <c r="C2073" s="13"/>
      <c r="D2073" s="3" t="str">
        <f t="array" ref="D2073">IF(C2073="","",IFERROR(AVERAGE(_xlfn._xlws.FILTER($B$2:$B$6000,(IFERROR(VALUE(MID($A$2:$A$6000,4,2)),0)=MONTH(C2073))*(IFERROR(VALUE(RIGHT($A$2:$A$6000,4)),0)=YEAR(C2073)))),""))</f>
        <v/>
      </c>
      <c r="E2073" s="3">
        <f t="array" ref="E2073">IFERROR(_xlfn.LET(_xlpm.yr,IF(ISNUMBER(C2073),YEAR(C2073),VALUE(RIGHT(A2073,4))),_xlpm.mn,IF(ISNUMBER(C2073),MONTH(C2073),VALUE(MID(A2073,4,2)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4" spans="1:5" x14ac:dyDescent="0.25">
      <c r="A2074" s="65" t="s">
        <v>2084</v>
      </c>
      <c r="B2074" s="8">
        <v>157.66005332189999</v>
      </c>
      <c r="C2074" s="13"/>
      <c r="D2074" s="3" t="str">
        <f t="array" ref="D2074">IF(C2074="","",IFERROR(AVERAGE(_xlfn._xlws.FILTER($B$2:$B$6000,(IFERROR(VALUE(MID($A$2:$A$6000,4,2)),0)=MONTH(C2074))*(IFERROR(VALUE(RIGHT($A$2:$A$6000,4)),0)=YEAR(C2074)))),""))</f>
        <v/>
      </c>
      <c r="E2074" s="3">
        <f t="array" ref="E2074">IFERROR(_xlfn.LET(_xlpm.yr,IF(ISNUMBER(C2074),YEAR(C2074),VALUE(RIGHT(A2074,4))),_xlpm.mn,IF(ISNUMBER(C2074),MONTH(C2074),VALUE(MID(A2074,4,2)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5" spans="1:5" x14ac:dyDescent="0.25">
      <c r="A2075" s="65" t="s">
        <v>2085</v>
      </c>
      <c r="B2075" s="8">
        <v>157.35826346069999</v>
      </c>
      <c r="C2075" s="13"/>
      <c r="D2075" s="3" t="str">
        <f t="array" ref="D2075">IF(C2075="","",IFERROR(AVERAGE(_xlfn._xlws.FILTER($B$2:$B$6000,(IFERROR(VALUE(MID($A$2:$A$6000,4,2)),0)=MONTH(C2075))*(IFERROR(VALUE(RIGHT($A$2:$A$6000,4)),0)=YEAR(C2075)))),""))</f>
        <v/>
      </c>
      <c r="E2075" s="3">
        <f t="array" ref="E2075">IFERROR(_xlfn.LET(_xlpm.yr,IF(ISNUMBER(C2075),YEAR(C2075),VALUE(RIGHT(A2075,4))),_xlpm.mn,IF(ISNUMBER(C2075),MONTH(C2075),VALUE(MID(A2075,4,2)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6" spans="1:5" x14ac:dyDescent="0.25">
      <c r="A2076" s="65" t="s">
        <v>2086</v>
      </c>
      <c r="B2076" s="8">
        <v>156.4528938771</v>
      </c>
      <c r="C2076" s="13"/>
      <c r="D2076" s="3" t="str">
        <f t="array" ref="D2076">IF(C2076="","",IFERROR(AVERAGE(_xlfn._xlws.FILTER($B$2:$B$6000,(IFERROR(VALUE(MID($A$2:$A$6000,4,2)),0)=MONTH(C2076))*(IFERROR(VALUE(RIGHT($A$2:$A$6000,4)),0)=YEAR(C2076)))),""))</f>
        <v/>
      </c>
      <c r="E2076" s="3">
        <f t="array" ref="E2076">IFERROR(_xlfn.LET(_xlpm.yr,IF(ISNUMBER(C2076),YEAR(C2076),VALUE(RIGHT(A2076,4))),_xlpm.mn,IF(ISNUMBER(C2076),MONTH(C2076),VALUE(MID(A2076,4,2)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7" spans="1:5" x14ac:dyDescent="0.25">
      <c r="A2077" s="65" t="s">
        <v>2087</v>
      </c>
      <c r="B2077" s="8">
        <v>156.4528938771</v>
      </c>
      <c r="C2077" s="13"/>
      <c r="D2077" s="3" t="str">
        <f t="array" ref="D2077">IF(C2077="","",IFERROR(AVERAGE(_xlfn._xlws.FILTER($B$2:$B$6000,(IFERROR(VALUE(MID($A$2:$A$6000,4,2)),0)=MONTH(C2077))*(IFERROR(VALUE(RIGHT($A$2:$A$6000,4)),0)=YEAR(C2077)))),""))</f>
        <v/>
      </c>
      <c r="E2077" s="3">
        <f t="array" ref="E2077">IFERROR(_xlfn.LET(_xlpm.yr,IF(ISNUMBER(C2077),YEAR(C2077),VALUE(RIGHT(A2077,4))),_xlpm.mn,IF(ISNUMBER(C2077),MONTH(C2077),VALUE(MID(A2077,4,2)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8" spans="1:5" x14ac:dyDescent="0.25">
      <c r="A2078" s="65" t="s">
        <v>2088</v>
      </c>
      <c r="B2078" s="8">
        <v>156.67923627299999</v>
      </c>
      <c r="C2078" s="13"/>
      <c r="D2078" s="3" t="str">
        <f t="array" ref="D2078">IF(C2078="","",IFERROR(AVERAGE(_xlfn._xlws.FILTER($B$2:$B$6000,(IFERROR(VALUE(MID($A$2:$A$6000,4,2)),0)=MONTH(C2078))*(IFERROR(VALUE(RIGHT($A$2:$A$6000,4)),0)=YEAR(C2078)))),""))</f>
        <v/>
      </c>
      <c r="E2078" s="3">
        <f t="array" ref="E2078">IFERROR(_xlfn.LET(_xlpm.yr,IF(ISNUMBER(C2078),YEAR(C2078),VALUE(RIGHT(A2078,4))),_xlpm.mn,IF(ISNUMBER(C2078),MONTH(C2078),VALUE(MID(A2078,4,2)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9" spans="1:5" x14ac:dyDescent="0.25">
      <c r="A2079" s="65" t="s">
        <v>2089</v>
      </c>
      <c r="B2079" s="8">
        <v>156.02535824040001</v>
      </c>
      <c r="C2079" s="13"/>
      <c r="D2079" s="3" t="str">
        <f t="array" ref="D2079">IF(C2079="","",IFERROR(AVERAGE(_xlfn._xlws.FILTER($B$2:$B$6000,(IFERROR(VALUE(MID($A$2:$A$6000,4,2)),0)=MONTH(C2079))*(IFERROR(VALUE(RIGHT($A$2:$A$6000,4)),0)=YEAR(C2079)))),""))</f>
        <v/>
      </c>
      <c r="E2079" s="3">
        <f t="array" ref="E2079">IFERROR(_xlfn.LET(_xlpm.yr,IF(ISNUMBER(C2079),YEAR(C2079),VALUE(RIGHT(A2079,4))),_xlpm.mn,IF(ISNUMBER(C2079),MONTH(C2079),VALUE(MID(A2079,4,2)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0" spans="1:5" x14ac:dyDescent="0.25">
      <c r="A2080" s="65" t="s">
        <v>2090</v>
      </c>
      <c r="B2080" s="8">
        <v>155.11998865679999</v>
      </c>
      <c r="C2080" s="13"/>
      <c r="D2080" s="3" t="str">
        <f t="array" ref="D2080">IF(C2080="","",IFERROR(AVERAGE(_xlfn._xlws.FILTER($B$2:$B$6000,(IFERROR(VALUE(MID($A$2:$A$6000,4,2)),0)=MONTH(C2080))*(IFERROR(VALUE(RIGHT($A$2:$A$6000,4)),0)=YEAR(C2080)))),""))</f>
        <v/>
      </c>
      <c r="E2080" s="3">
        <f t="array" ref="E2080">IFERROR(_xlfn.LET(_xlpm.yr,IF(ISNUMBER(C2080),YEAR(C2080),VALUE(RIGHT(A2080,4))),_xlpm.mn,IF(ISNUMBER(C2080),MONTH(C2080),VALUE(MID(A2080,4,2)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1" spans="1:5" x14ac:dyDescent="0.25">
      <c r="A2081" s="65" t="s">
        <v>2091</v>
      </c>
      <c r="B2081" s="8">
        <v>156.7546837383</v>
      </c>
      <c r="C2081" s="13"/>
      <c r="D2081" s="3" t="str">
        <f t="array" ref="D2081">IF(C2081="","",IFERROR(AVERAGE(_xlfn._xlws.FILTER($B$2:$B$6000,(IFERROR(VALUE(MID($A$2:$A$6000,4,2)),0)=MONTH(C2081))*(IFERROR(VALUE(RIGHT($A$2:$A$6000,4)),0)=YEAR(C2081)))),""))</f>
        <v/>
      </c>
      <c r="E2081" s="3">
        <f t="array" ref="E2081">IFERROR(_xlfn.LET(_xlpm.yr,IF(ISNUMBER(C2081),YEAR(C2081),VALUE(RIGHT(A2081,4))),_xlpm.mn,IF(ISNUMBER(C2081),MONTH(C2081),VALUE(MID(A2081,4,2)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2" spans="1:5" x14ac:dyDescent="0.25">
      <c r="A2082" s="65" t="s">
        <v>2092</v>
      </c>
      <c r="B2082" s="8">
        <v>156.88042951380001</v>
      </c>
      <c r="C2082" s="13"/>
      <c r="D2082" s="3" t="str">
        <f t="array" ref="D2082">IF(C2082="","",IFERROR(AVERAGE(_xlfn._xlws.FILTER($B$2:$B$6000,(IFERROR(VALUE(MID($A$2:$A$6000,4,2)),0)=MONTH(C2082))*(IFERROR(VALUE(RIGHT($A$2:$A$6000,4)),0)=YEAR(C2082)))),""))</f>
        <v/>
      </c>
      <c r="E2082" s="3">
        <f t="array" ref="E2082">IFERROR(_xlfn.LET(_xlpm.yr,IF(ISNUMBER(C2082),YEAR(C2082),VALUE(RIGHT(A2082,4))),_xlpm.mn,IF(ISNUMBER(C2082),MONTH(C2082),VALUE(MID(A2082,4,2)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3" spans="1:5" x14ac:dyDescent="0.25">
      <c r="A2083" s="65" t="s">
        <v>2093</v>
      </c>
      <c r="B2083" s="8">
        <v>157.58460585660001</v>
      </c>
      <c r="C2083" s="13"/>
      <c r="D2083" s="3" t="str">
        <f t="array" ref="D2083">IF(C2083="","",IFERROR(AVERAGE(_xlfn._xlws.FILTER($B$2:$B$6000,(IFERROR(VALUE(MID($A$2:$A$6000,4,2)),0)=MONTH(C2083))*(IFERROR(VALUE(RIGHT($A$2:$A$6000,4)),0)=YEAR(C2083)))),""))</f>
        <v/>
      </c>
      <c r="E2083" s="3">
        <f t="array" ref="E2083">IFERROR(_xlfn.LET(_xlpm.yr,IF(ISNUMBER(C2083),YEAR(C2083),VALUE(RIGHT(A2083,4))),_xlpm.mn,IF(ISNUMBER(C2083),MONTH(C2083),VALUE(MID(A2083,4,2)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4" spans="1:5" x14ac:dyDescent="0.25">
      <c r="A2084" s="65" t="s">
        <v>2094</v>
      </c>
      <c r="B2084" s="8">
        <v>158.23848388920001</v>
      </c>
      <c r="C2084" s="13"/>
      <c r="D2084" s="3" t="str">
        <f t="array" ref="D2084">IF(C2084="","",IFERROR(AVERAGE(_xlfn._xlws.FILTER($B$2:$B$6000,(IFERROR(VALUE(MID($A$2:$A$6000,4,2)),0)=MONTH(C2084))*(IFERROR(VALUE(RIGHT($A$2:$A$6000,4)),0)=YEAR(C2084)))),""))</f>
        <v/>
      </c>
      <c r="E2084" s="3">
        <f t="array" ref="E2084">IFERROR(_xlfn.LET(_xlpm.yr,IF(ISNUMBER(C2084),YEAR(C2084),VALUE(RIGHT(A2084,4))),_xlpm.mn,IF(ISNUMBER(C2084),MONTH(C2084),VALUE(MID(A2084,4,2)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5" spans="1:5" x14ac:dyDescent="0.25">
      <c r="A2085" s="65" t="s">
        <v>2095</v>
      </c>
      <c r="B2085" s="8">
        <v>157.68520247699999</v>
      </c>
      <c r="C2085" s="13"/>
      <c r="D2085" s="3" t="str">
        <f t="array" ref="D2085">IF(C2085="","",IFERROR(AVERAGE(_xlfn._xlws.FILTER($B$2:$B$6000,(IFERROR(VALUE(MID($A$2:$A$6000,4,2)),0)=MONTH(C2085))*(IFERROR(VALUE(RIGHT($A$2:$A$6000,4)),0)=YEAR(C2085)))),""))</f>
        <v/>
      </c>
      <c r="E2085" s="3">
        <f t="array" ref="E2085">IFERROR(_xlfn.LET(_xlpm.yr,IF(ISNUMBER(C2085),YEAR(C2085),VALUE(RIGHT(A2085,4))),_xlpm.mn,IF(ISNUMBER(C2085),MONTH(C2085),VALUE(MID(A2085,4,2)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6" spans="1:5" x14ac:dyDescent="0.25">
      <c r="A2086" s="65" t="s">
        <v>2096</v>
      </c>
      <c r="B2086" s="8">
        <v>159.62168741970001</v>
      </c>
      <c r="C2086" s="13"/>
      <c r="D2086" s="3" t="str">
        <f t="array" ref="D2086">IF(C2086="","",IFERROR(AVERAGE(_xlfn._xlws.FILTER($B$2:$B$6000,(IFERROR(VALUE(MID($A$2:$A$6000,4,2)),0)=MONTH(C2086))*(IFERROR(VALUE(RIGHT($A$2:$A$6000,4)),0)=YEAR(C2086)))),""))</f>
        <v/>
      </c>
      <c r="E2086" s="3">
        <f t="array" ref="E2086">IFERROR(_xlfn.LET(_xlpm.yr,IF(ISNUMBER(C2086),YEAR(C2086),VALUE(RIGHT(A2086,4))),_xlpm.mn,IF(ISNUMBER(C2086),MONTH(C2086),VALUE(MID(A2086,4,2)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7" spans="1:5" x14ac:dyDescent="0.25">
      <c r="A2087" s="65" t="s">
        <v>2097</v>
      </c>
      <c r="B2087" s="8">
        <v>158.91751107690001</v>
      </c>
      <c r="C2087" s="13"/>
      <c r="D2087" s="3" t="str">
        <f t="array" ref="D2087">IF(C2087="","",IFERROR(AVERAGE(_xlfn._xlws.FILTER($B$2:$B$6000,(IFERROR(VALUE(MID($A$2:$A$6000,4,2)),0)=MONTH(C2087))*(IFERROR(VALUE(RIGHT($A$2:$A$6000,4)),0)=YEAR(C2087)))),""))</f>
        <v/>
      </c>
      <c r="E2087" s="3">
        <f t="array" ref="E2087">IFERROR(_xlfn.LET(_xlpm.yr,IF(ISNUMBER(C2087),YEAR(C2087),VALUE(RIGHT(A2087,4))),_xlpm.mn,IF(ISNUMBER(C2087),MONTH(C2087),VALUE(MID(A2087,4,2)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8" spans="1:5" x14ac:dyDescent="0.25">
      <c r="A2088" s="65" t="s">
        <v>2098</v>
      </c>
      <c r="B2088" s="8">
        <v>158.43967713000001</v>
      </c>
      <c r="C2088" s="13"/>
      <c r="D2088" s="3" t="str">
        <f t="array" ref="D2088">IF(C2088="","",IFERROR(AVERAGE(_xlfn._xlws.FILTER($B$2:$B$6000,(IFERROR(VALUE(MID($A$2:$A$6000,4,2)),0)=MONTH(C2088))*(IFERROR(VALUE(RIGHT($A$2:$A$6000,4)),0)=YEAR(C2088)))),""))</f>
        <v/>
      </c>
      <c r="E2088" s="3">
        <f t="array" ref="E2088">IFERROR(_xlfn.LET(_xlpm.yr,IF(ISNUMBER(C2088),YEAR(C2088),VALUE(RIGHT(A2088,4))),_xlpm.mn,IF(ISNUMBER(C2088),MONTH(C2088),VALUE(MID(A2088,4,2)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9" spans="1:5" x14ac:dyDescent="0.25">
      <c r="A2089" s="65" t="s">
        <v>2099</v>
      </c>
      <c r="B2089" s="8">
        <v>159.1438534728</v>
      </c>
      <c r="C2089" s="13"/>
      <c r="D2089" s="3" t="str">
        <f t="array" ref="D2089">IF(C2089="","",IFERROR(AVERAGE(_xlfn._xlws.FILTER($B$2:$B$6000,(IFERROR(VALUE(MID($A$2:$A$6000,4,2)),0)=MONTH(C2089))*(IFERROR(VALUE(RIGHT($A$2:$A$6000,4)),0)=YEAR(C2089)))),""))</f>
        <v/>
      </c>
      <c r="E2089" s="3">
        <f t="array" ref="E2089">IFERROR(_xlfn.LET(_xlpm.yr,IF(ISNUMBER(C2089),YEAR(C2089),VALUE(RIGHT(A2089,4))),_xlpm.mn,IF(ISNUMBER(C2089),MONTH(C2089),VALUE(MID(A2089,4,2)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0" spans="1:5" x14ac:dyDescent="0.25">
      <c r="A2090" s="65" t="s">
        <v>2100</v>
      </c>
      <c r="B2090" s="8">
        <v>159.79773150540001</v>
      </c>
      <c r="C2090" s="13"/>
      <c r="D2090" s="3" t="str">
        <f t="array" ref="D2090">IF(C2090="","",IFERROR(AVERAGE(_xlfn._xlws.FILTER($B$2:$B$6000,(IFERROR(VALUE(MID($A$2:$A$6000,4,2)),0)=MONTH(C2090))*(IFERROR(VALUE(RIGHT($A$2:$A$6000,4)),0)=YEAR(C2090)))),""))</f>
        <v/>
      </c>
      <c r="E2090" s="3">
        <f t="array" ref="E2090">IFERROR(_xlfn.LET(_xlpm.yr,IF(ISNUMBER(C2090),YEAR(C2090),VALUE(RIGHT(A2090,4))),_xlpm.mn,IF(ISNUMBER(C2090),MONTH(C2090),VALUE(MID(A2090,4,2)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1" spans="1:5" x14ac:dyDescent="0.25">
      <c r="A2091" s="65" t="s">
        <v>2101</v>
      </c>
      <c r="B2091" s="8">
        <v>158.89236192179999</v>
      </c>
      <c r="C2091" s="13"/>
      <c r="D2091" s="3" t="str">
        <f t="array" ref="D2091">IF(C2091="","",IFERROR(AVERAGE(_xlfn._xlws.FILTER($B$2:$B$6000,(IFERROR(VALUE(MID($A$2:$A$6000,4,2)),0)=MONTH(C2091))*(IFERROR(VALUE(RIGHT($A$2:$A$6000,4)),0)=YEAR(C2091)))),""))</f>
        <v/>
      </c>
      <c r="E2091" s="3">
        <f t="array" ref="E2091">IFERROR(_xlfn.LET(_xlpm.yr,IF(ISNUMBER(C2091),YEAR(C2091),VALUE(RIGHT(A2091,4))),_xlpm.mn,IF(ISNUMBER(C2091),MONTH(C2091),VALUE(MID(A2091,4,2)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2" spans="1:5" x14ac:dyDescent="0.25">
      <c r="A2092" s="65" t="s">
        <v>2102</v>
      </c>
      <c r="B2092" s="8">
        <v>159.44564333400001</v>
      </c>
      <c r="C2092" s="13"/>
      <c r="D2092" s="3" t="str">
        <f t="array" ref="D2092">IF(C2092="","",IFERROR(AVERAGE(_xlfn._xlws.FILTER($B$2:$B$6000,(IFERROR(VALUE(MID($A$2:$A$6000,4,2)),0)=MONTH(C2092))*(IFERROR(VALUE(RIGHT($A$2:$A$6000,4)),0)=YEAR(C2092)))),""))</f>
        <v/>
      </c>
      <c r="E2092" s="3">
        <f t="array" ref="E2092">IFERROR(_xlfn.LET(_xlpm.yr,IF(ISNUMBER(C2092),YEAR(C2092),VALUE(RIGHT(A2092,4))),_xlpm.mn,IF(ISNUMBER(C2092),MONTH(C2092),VALUE(MID(A2092,4,2)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3" spans="1:5" x14ac:dyDescent="0.25">
      <c r="A2093" s="65" t="s">
        <v>2103</v>
      </c>
      <c r="B2093" s="8">
        <v>158.02678039349999</v>
      </c>
      <c r="C2093" s="13"/>
      <c r="D2093" s="3" t="str">
        <f t="array" ref="D2093">IF(C2093="","",IFERROR(AVERAGE(_xlfn._xlws.FILTER($B$2:$B$6000,(IFERROR(VALUE(MID($A$2:$A$6000,4,2)),0)=MONTH(C2093))*(IFERROR(VALUE(RIGHT($A$2:$A$6000,4)),0)=YEAR(C2093)))),""))</f>
        <v/>
      </c>
      <c r="E2093" s="3">
        <f t="array" ref="E2093">IFERROR(_xlfn.LET(_xlpm.yr,IF(ISNUMBER(C2093),YEAR(C2093),VALUE(RIGHT(A2093,4))),_xlpm.mn,IF(ISNUMBER(C2093),MONTH(C2093),VALUE(MID(A2093,4,2)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4" spans="1:5" x14ac:dyDescent="0.25">
      <c r="A2094" s="65" t="s">
        <v>2104</v>
      </c>
      <c r="B2094" s="8">
        <v>157.95170828880001</v>
      </c>
      <c r="C2094" s="13"/>
      <c r="D2094" s="3" t="str">
        <f t="array" ref="D2094">IF(C2094="","",IFERROR(AVERAGE(_xlfn._xlws.FILTER($B$2:$B$6000,(IFERROR(VALUE(MID($A$2:$A$6000,4,2)),0)=MONTH(C2094))*(IFERROR(VALUE(RIGHT($A$2:$A$6000,4)),0)=YEAR(C2094)))),""))</f>
        <v/>
      </c>
      <c r="E2094" s="3">
        <f t="array" ref="E2094">IFERROR(_xlfn.LET(_xlpm.yr,IF(ISNUMBER(C2094),YEAR(C2094),VALUE(RIGHT(A2094,4))),_xlpm.mn,IF(ISNUMBER(C2094),MONTH(C2094),VALUE(MID(A2094,4,2)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5" spans="1:5" x14ac:dyDescent="0.25">
      <c r="A2095" s="65" t="s">
        <v>2105</v>
      </c>
      <c r="B2095" s="8">
        <v>159.00271775460001</v>
      </c>
      <c r="C2095" s="13"/>
      <c r="D2095" s="3" t="str">
        <f t="array" ref="D2095">IF(C2095="","",IFERROR(AVERAGE(_xlfn._xlws.FILTER($B$2:$B$6000,(IFERROR(VALUE(MID($A$2:$A$6000,4,2)),0)=MONTH(C2095))*(IFERROR(VALUE(RIGHT($A$2:$A$6000,4)),0)=YEAR(C2095)))),""))</f>
        <v/>
      </c>
      <c r="E2095" s="3">
        <f t="array" ref="E2095">IFERROR(_xlfn.LET(_xlpm.yr,IF(ISNUMBER(C2095),YEAR(C2095),VALUE(RIGHT(A2095,4))),_xlpm.mn,IF(ISNUMBER(C2095),MONTH(C2095),VALUE(MID(A2095,4,2)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6" spans="1:5" x14ac:dyDescent="0.25">
      <c r="A2096" s="65" t="s">
        <v>2106</v>
      </c>
      <c r="B2096" s="8">
        <v>158.3020447774</v>
      </c>
      <c r="C2096" s="13"/>
      <c r="D2096" s="3" t="str">
        <f t="array" ref="D2096">IF(C2096="","",IFERROR(AVERAGE(_xlfn._xlws.FILTER($B$2:$B$6000,(IFERROR(VALUE(MID($A$2:$A$6000,4,2)),0)=MONTH(C2096))*(IFERROR(VALUE(RIGHT($A$2:$A$6000,4)),0)=YEAR(C2096)))),""))</f>
        <v/>
      </c>
      <c r="E2096" s="3">
        <f t="array" ref="E2096">IFERROR(_xlfn.LET(_xlpm.yr,IF(ISNUMBER(C2096),YEAR(C2096),VALUE(RIGHT(A2096,4))),_xlpm.mn,IF(ISNUMBER(C2096),MONTH(C2096),VALUE(MID(A2096,4,2)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7" spans="1:5" x14ac:dyDescent="0.25">
      <c r="A2097" s="65" t="s">
        <v>2107</v>
      </c>
      <c r="B2097" s="8">
        <v>157.6764439049</v>
      </c>
      <c r="C2097" s="13"/>
      <c r="D2097" s="3" t="str">
        <f t="array" ref="D2097">IF(C2097="","",IFERROR(AVERAGE(_xlfn._xlws.FILTER($B$2:$B$6000,(IFERROR(VALUE(MID($A$2:$A$6000,4,2)),0)=MONTH(C2097))*(IFERROR(VALUE(RIGHT($A$2:$A$6000,4)),0)=YEAR(C2097)))),""))</f>
        <v/>
      </c>
      <c r="E2097" s="3">
        <f t="array" ref="E2097">IFERROR(_xlfn.LET(_xlpm.yr,IF(ISNUMBER(C2097),YEAR(C2097),VALUE(RIGHT(A2097,4))),_xlpm.mn,IF(ISNUMBER(C2097),MONTH(C2097),VALUE(MID(A2097,4,2)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8" spans="1:5" x14ac:dyDescent="0.25">
      <c r="A2098" s="65" t="s">
        <v>2108</v>
      </c>
      <c r="B2098" s="8">
        <v>158.95266968479999</v>
      </c>
      <c r="C2098" s="13"/>
      <c r="D2098" s="3" t="str">
        <f t="array" ref="D2098">IF(C2098="","",IFERROR(AVERAGE(_xlfn._xlws.FILTER($B$2:$B$6000,(IFERROR(VALUE(MID($A$2:$A$6000,4,2)),0)=MONTH(C2098))*(IFERROR(VALUE(RIGHT($A$2:$A$6000,4)),0)=YEAR(C2098)))),""))</f>
        <v/>
      </c>
      <c r="E2098" s="3">
        <f t="array" ref="E2098">IFERROR(_xlfn.LET(_xlpm.yr,IF(ISNUMBER(C2098),YEAR(C2098),VALUE(RIGHT(A2098,4))),_xlpm.mn,IF(ISNUMBER(C2098),MONTH(C2098),VALUE(MID(A2098,4,2)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9" spans="1:5" x14ac:dyDescent="0.25">
      <c r="A2099" s="65" t="s">
        <v>2109</v>
      </c>
      <c r="B2099" s="8">
        <v>160.45411177880001</v>
      </c>
      <c r="C2099" s="13"/>
      <c r="D2099" s="3" t="str">
        <f t="array" ref="D2099">IF(C2099="","",IFERROR(AVERAGE(_xlfn._xlws.FILTER($B$2:$B$6000,(IFERROR(VALUE(MID($A$2:$A$6000,4,2)),0)=MONTH(C2099))*(IFERROR(VALUE(RIGHT($A$2:$A$6000,4)),0)=YEAR(C2099)))),""))</f>
        <v/>
      </c>
      <c r="E2099" s="3">
        <f t="array" ref="E2099">IFERROR(_xlfn.LET(_xlpm.yr,IF(ISNUMBER(C2099),YEAR(C2099),VALUE(RIGHT(A2099,4))),_xlpm.mn,IF(ISNUMBER(C2099),MONTH(C2099),VALUE(MID(A2099,4,2)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0" spans="1:5" x14ac:dyDescent="0.25">
      <c r="A2100" s="65" t="s">
        <v>2110</v>
      </c>
      <c r="B2100" s="8">
        <v>161.30492896539999</v>
      </c>
      <c r="C2100" s="13"/>
      <c r="D2100" s="3" t="str">
        <f t="array" ref="D2100">IF(C2100="","",IFERROR(AVERAGE(_xlfn._xlws.FILTER($B$2:$B$6000,(IFERROR(VALUE(MID($A$2:$A$6000,4,2)),0)=MONTH(C2100))*(IFERROR(VALUE(RIGHT($A$2:$A$6000,4)),0)=YEAR(C2100)))),""))</f>
        <v/>
      </c>
      <c r="E2100" s="3">
        <f t="array" ref="E2100">IFERROR(_xlfn.LET(_xlpm.yr,IF(ISNUMBER(C2100),YEAR(C2100),VALUE(RIGHT(A2100,4))),_xlpm.mn,IF(ISNUMBER(C2100),MONTH(C2100),VALUE(MID(A2100,4,2)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1" spans="1:5" x14ac:dyDescent="0.25">
      <c r="A2101" s="65" t="s">
        <v>2111</v>
      </c>
      <c r="B2101" s="8">
        <v>161.60521738419999</v>
      </c>
      <c r="C2101" s="13"/>
      <c r="D2101" s="3" t="str">
        <f t="array" ref="D2101">IF(C2101="","",IFERROR(AVERAGE(_xlfn._xlws.FILTER($B$2:$B$6000,(IFERROR(VALUE(MID($A$2:$A$6000,4,2)),0)=MONTH(C2101))*(IFERROR(VALUE(RIGHT($A$2:$A$6000,4)),0)=YEAR(C2101)))),""))</f>
        <v/>
      </c>
      <c r="E2101" s="3">
        <f t="array" ref="E2101">IFERROR(_xlfn.LET(_xlpm.yr,IF(ISNUMBER(C2101),YEAR(C2101),VALUE(RIGHT(A2101,4))),_xlpm.mn,IF(ISNUMBER(C2101),MONTH(C2101),VALUE(MID(A2101,4,2)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2" spans="1:5" x14ac:dyDescent="0.25">
      <c r="A2102" s="65" t="s">
        <v>2112</v>
      </c>
      <c r="B2102" s="8">
        <v>161.80540966340001</v>
      </c>
      <c r="C2102" s="13"/>
      <c r="D2102" s="3" t="str">
        <f t="array" ref="D2102">IF(C2102="","",IFERROR(AVERAGE(_xlfn._xlws.FILTER($B$2:$B$6000,(IFERROR(VALUE(MID($A$2:$A$6000,4,2)),0)=MONTH(C2102))*(IFERROR(VALUE(RIGHT($A$2:$A$6000,4)),0)=YEAR(C2102)))),""))</f>
        <v/>
      </c>
      <c r="E2102" s="3">
        <f t="array" ref="E2102">IFERROR(_xlfn.LET(_xlpm.yr,IF(ISNUMBER(C2102),YEAR(C2102),VALUE(RIGHT(A2102,4))),_xlpm.mn,IF(ISNUMBER(C2102),MONTH(C2102),VALUE(MID(A2102,4,2)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3" spans="1:5" x14ac:dyDescent="0.25">
      <c r="A2103" s="65" t="s">
        <v>2113</v>
      </c>
      <c r="B2103" s="8">
        <v>160.65430405800001</v>
      </c>
      <c r="C2103" s="13"/>
      <c r="D2103" s="3" t="str">
        <f t="array" ref="D2103">IF(C2103="","",IFERROR(AVERAGE(_xlfn._xlws.FILTER($B$2:$B$6000,(IFERROR(VALUE(MID($A$2:$A$6000,4,2)),0)=MONTH(C2103))*(IFERROR(VALUE(RIGHT($A$2:$A$6000,4)),0)=YEAR(C2103)))),""))</f>
        <v/>
      </c>
      <c r="E2103" s="3">
        <f t="array" ref="E2103">IFERROR(_xlfn.LET(_xlpm.yr,IF(ISNUMBER(C2103),YEAR(C2103),VALUE(RIGHT(A2103,4))),_xlpm.mn,IF(ISNUMBER(C2103),MONTH(C2103),VALUE(MID(A2103,4,2)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4" spans="1:5" x14ac:dyDescent="0.25">
      <c r="A2104" s="65" t="s">
        <v>2114</v>
      </c>
      <c r="B2104" s="8">
        <v>159.77846283650001</v>
      </c>
      <c r="C2104" s="13"/>
      <c r="D2104" s="3" t="str">
        <f t="array" ref="D2104">IF(C2104="","",IFERROR(AVERAGE(_xlfn._xlws.FILTER($B$2:$B$6000,(IFERROR(VALUE(MID($A$2:$A$6000,4,2)),0)=MONTH(C2104))*(IFERROR(VALUE(RIGHT($A$2:$A$6000,4)),0)=YEAR(C2104)))),""))</f>
        <v/>
      </c>
      <c r="E2104" s="3">
        <f t="array" ref="E2104">IFERROR(_xlfn.LET(_xlpm.yr,IF(ISNUMBER(C2104),YEAR(C2104),VALUE(RIGHT(A2104,4))),_xlpm.mn,IF(ISNUMBER(C2104),MONTH(C2104),VALUE(MID(A2104,4,2)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5" spans="1:5" x14ac:dyDescent="0.25">
      <c r="A2105" s="65" t="s">
        <v>2115</v>
      </c>
      <c r="B2105" s="8">
        <v>160.20387142979999</v>
      </c>
      <c r="C2105" s="13"/>
      <c r="D2105" s="3" t="str">
        <f t="array" ref="D2105">IF(C2105="","",IFERROR(AVERAGE(_xlfn._xlws.FILTER($B$2:$B$6000,(IFERROR(VALUE(MID($A$2:$A$6000,4,2)),0)=MONTH(C2105))*(IFERROR(VALUE(RIGHT($A$2:$A$6000,4)),0)=YEAR(C2105)))),""))</f>
        <v/>
      </c>
      <c r="E2105" s="3">
        <f t="array" ref="E2105">IFERROR(_xlfn.LET(_xlpm.yr,IF(ISNUMBER(C2105),YEAR(C2105),VALUE(RIGHT(A2105,4))),_xlpm.mn,IF(ISNUMBER(C2105),MONTH(C2105),VALUE(MID(A2105,4,2)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6" spans="1:5" x14ac:dyDescent="0.25">
      <c r="A2106" s="65" t="s">
        <v>2116</v>
      </c>
      <c r="B2106" s="8">
        <v>160.00367915059999</v>
      </c>
      <c r="C2106" s="13"/>
      <c r="D2106" s="3" t="str">
        <f t="array" ref="D2106">IF(C2106="","",IFERROR(AVERAGE(_xlfn._xlws.FILTER($B$2:$B$6000,(IFERROR(VALUE(MID($A$2:$A$6000,4,2)),0)=MONTH(C2106))*(IFERROR(VALUE(RIGHT($A$2:$A$6000,4)),0)=YEAR(C2106)))),""))</f>
        <v/>
      </c>
      <c r="E2106" s="3">
        <f t="array" ref="E2106">IFERROR(_xlfn.LET(_xlpm.yr,IF(ISNUMBER(C2106),YEAR(C2106),VALUE(RIGHT(A2106,4))),_xlpm.mn,IF(ISNUMBER(C2106),MONTH(C2106),VALUE(MID(A2106,4,2)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7" spans="1:5" x14ac:dyDescent="0.25">
      <c r="A2107" s="65" t="s">
        <v>2117</v>
      </c>
      <c r="B2107" s="8">
        <v>160.10377529019999</v>
      </c>
      <c r="C2107" s="13"/>
      <c r="D2107" s="3" t="str">
        <f t="array" ref="D2107">IF(C2107="","",IFERROR(AVERAGE(_xlfn._xlws.FILTER($B$2:$B$6000,(IFERROR(VALUE(MID($A$2:$A$6000,4,2)),0)=MONTH(C2107))*(IFERROR(VALUE(RIGHT($A$2:$A$6000,4)),0)=YEAR(C2107)))),""))</f>
        <v/>
      </c>
      <c r="E2107" s="3">
        <f t="array" ref="E2107">IFERROR(_xlfn.LET(_xlpm.yr,IF(ISNUMBER(C2107),YEAR(C2107),VALUE(RIGHT(A2107,4))),_xlpm.mn,IF(ISNUMBER(C2107),MONTH(C2107),VALUE(MID(A2107,4,2)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8" spans="1:5" x14ac:dyDescent="0.25">
      <c r="A2108" s="65" t="s">
        <v>2118</v>
      </c>
      <c r="B2108" s="8">
        <v>160.5792319533</v>
      </c>
      <c r="C2108" s="13"/>
      <c r="D2108" s="3" t="str">
        <f t="array" ref="D2108">IF(C2108="","",IFERROR(AVERAGE(_xlfn._xlws.FILTER($B$2:$B$6000,(IFERROR(VALUE(MID($A$2:$A$6000,4,2)),0)=MONTH(C2108))*(IFERROR(VALUE(RIGHT($A$2:$A$6000,4)),0)=YEAR(C2108)))),""))</f>
        <v/>
      </c>
      <c r="E2108" s="3">
        <f t="array" ref="E2108">IFERROR(_xlfn.LET(_xlpm.yr,IF(ISNUMBER(C2108),YEAR(C2108),VALUE(RIGHT(A2108,4))),_xlpm.mn,IF(ISNUMBER(C2108),MONTH(C2108),VALUE(MID(A2108,4,2)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9" spans="1:5" x14ac:dyDescent="0.25">
      <c r="A2109" s="65" t="s">
        <v>2119</v>
      </c>
      <c r="B2109" s="8">
        <v>160.1287993251</v>
      </c>
      <c r="C2109" s="13"/>
      <c r="D2109" s="3" t="str">
        <f t="array" ref="D2109">IF(C2109="","",IFERROR(AVERAGE(_xlfn._xlws.FILTER($B$2:$B$6000,(IFERROR(VALUE(MID($A$2:$A$6000,4,2)),0)=MONTH(C2109))*(IFERROR(VALUE(RIGHT($A$2:$A$6000,4)),0)=YEAR(C2109)))),""))</f>
        <v/>
      </c>
      <c r="E2109" s="3">
        <f t="array" ref="E2109">IFERROR(_xlfn.LET(_xlpm.yr,IF(ISNUMBER(C2109),YEAR(C2109),VALUE(RIGHT(A2109,4))),_xlpm.mn,IF(ISNUMBER(C2109),MONTH(C2109),VALUE(MID(A2109,4,2)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0" spans="1:5" x14ac:dyDescent="0.25">
      <c r="A2110" s="65" t="s">
        <v>2120</v>
      </c>
      <c r="B2110" s="8">
        <v>160.45411177880001</v>
      </c>
      <c r="C2110" s="13"/>
      <c r="D2110" s="3" t="str">
        <f t="array" ref="D2110">IF(C2110="","",IFERROR(AVERAGE(_xlfn._xlws.FILTER($B$2:$B$6000,(IFERROR(VALUE(MID($A$2:$A$6000,4,2)),0)=MONTH(C2110))*(IFERROR(VALUE(RIGHT($A$2:$A$6000,4)),0)=YEAR(C2110)))),""))</f>
        <v/>
      </c>
      <c r="E2110" s="3">
        <f t="array" ref="E2110">IFERROR(_xlfn.LET(_xlpm.yr,IF(ISNUMBER(C2110),YEAR(C2110),VALUE(RIGHT(A2110,4))),_xlpm.mn,IF(ISNUMBER(C2110),MONTH(C2110),VALUE(MID(A2110,4,2)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1" spans="1:5" x14ac:dyDescent="0.25">
      <c r="A2111" s="65" t="s">
        <v>2121</v>
      </c>
      <c r="B2111" s="8">
        <v>160.70435212780001</v>
      </c>
      <c r="C2111" s="13"/>
      <c r="D2111" s="3" t="str">
        <f t="array" ref="D2111">IF(C2111="","",IFERROR(AVERAGE(_xlfn._xlws.FILTER($B$2:$B$6000,(IFERROR(VALUE(MID($A$2:$A$6000,4,2)),0)=MONTH(C2111))*(IFERROR(VALUE(RIGHT($A$2:$A$6000,4)),0)=YEAR(C2111)))),""))</f>
        <v/>
      </c>
      <c r="E2111" s="3">
        <f t="array" ref="E2111">IFERROR(_xlfn.LET(_xlpm.yr,IF(ISNUMBER(C2111),YEAR(C2111),VALUE(RIGHT(A2111,4))),_xlpm.mn,IF(ISNUMBER(C2111),MONTH(C2111),VALUE(MID(A2111,4,2)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2" spans="1:5" x14ac:dyDescent="0.25">
      <c r="A2112" s="65" t="s">
        <v>2122</v>
      </c>
      <c r="B2112" s="8">
        <v>161.02966458149999</v>
      </c>
      <c r="C2112" s="13"/>
      <c r="D2112" s="3" t="str">
        <f t="array" ref="D2112">IF(C2112="","",IFERROR(AVERAGE(_xlfn._xlws.FILTER($B$2:$B$6000,(IFERROR(VALUE(MID($A$2:$A$6000,4,2)),0)=MONTH(C2112))*(IFERROR(VALUE(RIGHT($A$2:$A$6000,4)),0)=YEAR(C2112)))),""))</f>
        <v/>
      </c>
      <c r="E2112" s="3">
        <f t="array" ref="E2112">IFERROR(_xlfn.LET(_xlpm.yr,IF(ISNUMBER(C2112),YEAR(C2112),VALUE(RIGHT(A2112,4))),_xlpm.mn,IF(ISNUMBER(C2112),MONTH(C2112),VALUE(MID(A2112,4,2)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3" spans="1:5" x14ac:dyDescent="0.25">
      <c r="A2113" s="65" t="s">
        <v>2123</v>
      </c>
      <c r="B2113" s="8">
        <v>160.89742891559999</v>
      </c>
      <c r="C2113" s="13"/>
      <c r="D2113" s="3" t="str">
        <f t="array" ref="D2113">IF(C2113="","",IFERROR(AVERAGE(_xlfn._xlws.FILTER($B$2:$B$6000,(IFERROR(VALUE(MID($A$2:$A$6000,4,2)),0)=MONTH(C2113))*(IFERROR(VALUE(RIGHT($A$2:$A$6000,4)),0)=YEAR(C2113)))),""))</f>
        <v/>
      </c>
      <c r="E2113" s="3">
        <f t="array" ref="E2113">IFERROR(_xlfn.LET(_xlpm.yr,IF(ISNUMBER(C2113),YEAR(C2113),VALUE(RIGHT(A2113,4))),_xlpm.mn,IF(ISNUMBER(C2113),MONTH(C2113),VALUE(MID(A2113,4,2)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4" spans="1:5" x14ac:dyDescent="0.25">
      <c r="A2114" s="65" t="s">
        <v>2124</v>
      </c>
      <c r="B2114" s="8">
        <v>160.14580592159999</v>
      </c>
      <c r="C2114" s="13"/>
      <c r="D2114" s="3" t="str">
        <f t="array" ref="D2114">IF(C2114="","",IFERROR(AVERAGE(_xlfn._xlws.FILTER($B$2:$B$6000,(IFERROR(VALUE(MID($A$2:$A$6000,4,2)),0)=MONTH(C2114))*(IFERROR(VALUE(RIGHT($A$2:$A$6000,4)),0)=YEAR(C2114)))),""))</f>
        <v/>
      </c>
      <c r="E2114" s="3">
        <f t="array" ref="E2114">IFERROR(_xlfn.LET(_xlpm.yr,IF(ISNUMBER(C2114),YEAR(C2114),VALUE(RIGHT(A2114,4))),_xlpm.mn,IF(ISNUMBER(C2114),MONTH(C2114),VALUE(MID(A2114,4,2)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5" spans="1:5" x14ac:dyDescent="0.25">
      <c r="A2115" s="65" t="s">
        <v>2125</v>
      </c>
      <c r="B2115" s="8">
        <v>160.79721251640001</v>
      </c>
      <c r="C2115" s="13"/>
      <c r="D2115" s="3" t="str">
        <f t="array" ref="D2115">IF(C2115="","",IFERROR(AVERAGE(_xlfn._xlws.FILTER($B$2:$B$6000,(IFERROR(VALUE(MID($A$2:$A$6000,4,2)),0)=MONTH(C2115))*(IFERROR(VALUE(RIGHT($A$2:$A$6000,4)),0)=YEAR(C2115)))),""))</f>
        <v/>
      </c>
      <c r="E2115" s="3">
        <f t="array" ref="E2115">IFERROR(_xlfn.LET(_xlpm.yr,IF(ISNUMBER(C2115),YEAR(C2115),VALUE(RIGHT(A2115,4))),_xlpm.mn,IF(ISNUMBER(C2115),MONTH(C2115),VALUE(MID(A2115,4,2)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6" spans="1:5" x14ac:dyDescent="0.25">
      <c r="A2116" s="65" t="s">
        <v>2126</v>
      </c>
      <c r="B2116" s="8">
        <v>160.19591412119999</v>
      </c>
      <c r="C2116" s="13"/>
      <c r="D2116" s="3" t="str">
        <f t="array" ref="D2116">IF(C2116="","",IFERROR(AVERAGE(_xlfn._xlws.FILTER($B$2:$B$6000,(IFERROR(VALUE(MID($A$2:$A$6000,4,2)),0)=MONTH(C2116))*(IFERROR(VALUE(RIGHT($A$2:$A$6000,4)),0)=YEAR(C2116)))),""))</f>
        <v/>
      </c>
      <c r="E2116" s="3">
        <f t="array" ref="E2116">IFERROR(_xlfn.LET(_xlpm.yr,IF(ISNUMBER(C2116),YEAR(C2116),VALUE(RIGHT(A2116,4))),_xlpm.mn,IF(ISNUMBER(C2116),MONTH(C2116),VALUE(MID(A2116,4,2)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7" spans="1:5" x14ac:dyDescent="0.25">
      <c r="A2117" s="65" t="s">
        <v>2127</v>
      </c>
      <c r="B2117" s="8">
        <v>159.49439932679999</v>
      </c>
      <c r="C2117" s="13"/>
      <c r="D2117" s="3" t="str">
        <f t="array" ref="D2117">IF(C2117="","",IFERROR(AVERAGE(_xlfn._xlws.FILTER($B$2:$B$6000,(IFERROR(VALUE(MID($A$2:$A$6000,4,2)),0)=MONTH(C2117))*(IFERROR(VALUE(RIGHT($A$2:$A$6000,4)),0)=YEAR(C2117)))),""))</f>
        <v/>
      </c>
      <c r="E2117" s="3">
        <f t="array" ref="E2117">IFERROR(_xlfn.LET(_xlpm.yr,IF(ISNUMBER(C2117),YEAR(C2117),VALUE(RIGHT(A2117,4))),_xlpm.mn,IF(ISNUMBER(C2117),MONTH(C2117),VALUE(MID(A2117,4,2)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8" spans="1:5" x14ac:dyDescent="0.25">
      <c r="A2118" s="65" t="s">
        <v>2128</v>
      </c>
      <c r="B2118" s="8">
        <v>160.6218338178</v>
      </c>
      <c r="C2118" s="13"/>
      <c r="D2118" s="3" t="str">
        <f t="array" ref="D2118">IF(C2118="","",IFERROR(AVERAGE(_xlfn._xlws.FILTER($B$2:$B$6000,(IFERROR(VALUE(MID($A$2:$A$6000,4,2)),0)=MONTH(C2118))*(IFERROR(VALUE(RIGHT($A$2:$A$6000,4)),0)=YEAR(C2118)))),""))</f>
        <v/>
      </c>
      <c r="E2118" s="3">
        <f t="array" ref="E2118">IFERROR(_xlfn.LET(_xlpm.yr,IF(ISNUMBER(C2118),YEAR(C2118),VALUE(RIGHT(A2118,4))),_xlpm.mn,IF(ISNUMBER(C2118),MONTH(C2118),VALUE(MID(A2118,4,2)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9" spans="1:5" x14ac:dyDescent="0.25">
      <c r="A2119" s="65" t="s">
        <v>2129</v>
      </c>
      <c r="B2119" s="8">
        <v>159.74494032480001</v>
      </c>
      <c r="C2119" s="13"/>
      <c r="D2119" s="3" t="str">
        <f t="array" ref="D2119">IF(C2119="","",IFERROR(AVERAGE(_xlfn._xlws.FILTER($B$2:$B$6000,(IFERROR(VALUE(MID($A$2:$A$6000,4,2)),0)=MONTH(C2119))*(IFERROR(VALUE(RIGHT($A$2:$A$6000,4)),0)=YEAR(C2119)))),""))</f>
        <v/>
      </c>
      <c r="E2119" s="3">
        <f t="array" ref="E2119">IFERROR(_xlfn.LET(_xlpm.yr,IF(ISNUMBER(C2119),YEAR(C2119),VALUE(RIGHT(A2119,4))),_xlpm.mn,IF(ISNUMBER(C2119),MONTH(C2119),VALUE(MID(A2119,4,2)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0" spans="1:5" x14ac:dyDescent="0.25">
      <c r="A2120" s="65" t="s">
        <v>2130</v>
      </c>
      <c r="B2120" s="8">
        <v>159.6447239256</v>
      </c>
      <c r="C2120" s="13"/>
      <c r="D2120" s="3" t="str">
        <f t="array" ref="D2120">IF(C2120="","",IFERROR(AVERAGE(_xlfn._xlws.FILTER($B$2:$B$6000,(IFERROR(VALUE(MID($A$2:$A$6000,4,2)),0)=MONTH(C2120))*(IFERROR(VALUE(RIGHT($A$2:$A$6000,4)),0)=YEAR(C2120)))),""))</f>
        <v/>
      </c>
      <c r="E2120" s="3">
        <f t="array" ref="E2120">IFERROR(_xlfn.LET(_xlpm.yr,IF(ISNUMBER(C2120),YEAR(C2120),VALUE(RIGHT(A2120,4))),_xlpm.mn,IF(ISNUMBER(C2120),MONTH(C2120),VALUE(MID(A2120,4,2)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1" spans="1:5" x14ac:dyDescent="0.25">
      <c r="A2121" s="65" t="s">
        <v>2131</v>
      </c>
      <c r="B2121" s="8">
        <v>160.17086002139999</v>
      </c>
      <c r="C2121" s="13"/>
      <c r="D2121" s="3" t="str">
        <f t="array" ref="D2121">IF(C2121="","",IFERROR(AVERAGE(_xlfn._xlws.FILTER($B$2:$B$6000,(IFERROR(VALUE(MID($A$2:$A$6000,4,2)),0)=MONTH(C2121))*(IFERROR(VALUE(RIGHT($A$2:$A$6000,4)),0)=YEAR(C2121)))),""))</f>
        <v/>
      </c>
      <c r="E2121" s="3">
        <f t="array" ref="E2121">IFERROR(_xlfn.LET(_xlpm.yr,IF(ISNUMBER(C2121),YEAR(C2121),VALUE(RIGHT(A2121,4))),_xlpm.mn,IF(ISNUMBER(C2121),MONTH(C2121),VALUE(MID(A2121,4,2)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2" spans="1:5" x14ac:dyDescent="0.25">
      <c r="A2122" s="65" t="s">
        <v>2132</v>
      </c>
      <c r="B2122" s="8">
        <v>159.14364192959999</v>
      </c>
      <c r="C2122" s="13"/>
      <c r="D2122" s="3" t="str">
        <f t="array" ref="D2122">IF(C2122="","",IFERROR(AVERAGE(_xlfn._xlws.FILTER($B$2:$B$6000,(IFERROR(VALUE(MID($A$2:$A$6000,4,2)),0)=MONTH(C2122))*(IFERROR(VALUE(RIGHT($A$2:$A$6000,4)),0)=YEAR(C2122)))),""))</f>
        <v/>
      </c>
      <c r="E2122" s="3">
        <f t="array" ref="E2122">IFERROR(_xlfn.LET(_xlpm.yr,IF(ISNUMBER(C2122),YEAR(C2122),VALUE(RIGHT(A2122,4))),_xlpm.mn,IF(ISNUMBER(C2122),MONTH(C2122),VALUE(MID(A2122,4,2)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3" spans="1:5" x14ac:dyDescent="0.25">
      <c r="A2123" s="65" t="s">
        <v>2133</v>
      </c>
      <c r="B2123" s="8">
        <v>159.9203190234</v>
      </c>
      <c r="C2123" s="13"/>
      <c r="D2123" s="3" t="str">
        <f t="array" ref="D2123">IF(C2123="","",IFERROR(AVERAGE(_xlfn._xlws.FILTER($B$2:$B$6000,(IFERROR(VALUE(MID($A$2:$A$6000,4,2)),0)=MONTH(C2123))*(IFERROR(VALUE(RIGHT($A$2:$A$6000,4)),0)=YEAR(C2123)))),""))</f>
        <v/>
      </c>
      <c r="E2123" s="3">
        <f t="array" ref="E2123">IFERROR(_xlfn.LET(_xlpm.yr,IF(ISNUMBER(C2123),YEAR(C2123),VALUE(RIGHT(A2123,4))),_xlpm.mn,IF(ISNUMBER(C2123),MONTH(C2123),VALUE(MID(A2123,4,2)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4" spans="1:5" x14ac:dyDescent="0.25">
      <c r="A2124" s="65" t="s">
        <v>2134</v>
      </c>
      <c r="B2124" s="8">
        <v>159.04342553039999</v>
      </c>
      <c r="C2124" s="13"/>
      <c r="D2124" s="3" t="str">
        <f t="array" ref="D2124">IF(C2124="","",IFERROR(AVERAGE(_xlfn._xlws.FILTER($B$2:$B$6000,(IFERROR(VALUE(MID($A$2:$A$6000,4,2)),0)=MONTH(C2124))*(IFERROR(VALUE(RIGHT($A$2:$A$6000,4)),0)=YEAR(C2124)))),""))</f>
        <v/>
      </c>
      <c r="E2124" s="3">
        <f t="array" ref="E2124">IFERROR(_xlfn.LET(_xlpm.yr,IF(ISNUMBER(C2124),YEAR(C2124),VALUE(RIGHT(A2124,4))),_xlpm.mn,IF(ISNUMBER(C2124),MONTH(C2124),VALUE(MID(A2124,4,2)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5" spans="1:5" x14ac:dyDescent="0.25">
      <c r="A2125" s="65" t="s">
        <v>2135</v>
      </c>
      <c r="B2125" s="8">
        <v>159.39418292760001</v>
      </c>
      <c r="C2125" s="13"/>
      <c r="D2125" s="3" t="str">
        <f t="array" ref="D2125">IF(C2125="","",IFERROR(AVERAGE(_xlfn._xlws.FILTER($B$2:$B$6000,(IFERROR(VALUE(MID($A$2:$A$6000,4,2)),0)=MONTH(C2125))*(IFERROR(VALUE(RIGHT($A$2:$A$6000,4)),0)=YEAR(C2125)))),""))</f>
        <v/>
      </c>
      <c r="E2125" s="3">
        <f t="array" ref="E2125">IFERROR(_xlfn.LET(_xlpm.yr,IF(ISNUMBER(C2125),YEAR(C2125),VALUE(RIGHT(A2125,4))),_xlpm.mn,IF(ISNUMBER(C2125),MONTH(C2125),VALUE(MID(A2125,4,2)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6" spans="1:5" x14ac:dyDescent="0.25">
      <c r="A2126" s="65" t="s">
        <v>2136</v>
      </c>
      <c r="B2126" s="8">
        <v>159.34407472800001</v>
      </c>
      <c r="C2126" s="13"/>
      <c r="D2126" s="3" t="str">
        <f t="array" ref="D2126">IF(C2126="","",IFERROR(AVERAGE(_xlfn._xlws.FILTER($B$2:$B$6000,(IFERROR(VALUE(MID($A$2:$A$6000,4,2)),0)=MONTH(C2126))*(IFERROR(VALUE(RIGHT($A$2:$A$6000,4)),0)=YEAR(C2126)))),""))</f>
        <v/>
      </c>
      <c r="E2126" s="3">
        <f t="array" ref="E2126">IFERROR(_xlfn.LET(_xlpm.yr,IF(ISNUMBER(C2126),YEAR(C2126),VALUE(RIGHT(A2126,4))),_xlpm.mn,IF(ISNUMBER(C2126),MONTH(C2126),VALUE(MID(A2126,4,2)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7" spans="1:5" x14ac:dyDescent="0.25">
      <c r="A2127" s="65" t="s">
        <v>2137</v>
      </c>
      <c r="B2127" s="8">
        <v>158.31685663619999</v>
      </c>
      <c r="C2127" s="13"/>
      <c r="D2127" s="3" t="str">
        <f t="array" ref="D2127">IF(C2127="","",IFERROR(AVERAGE(_xlfn._xlws.FILTER($B$2:$B$6000,(IFERROR(VALUE(MID($A$2:$A$6000,4,2)),0)=MONTH(C2127))*(IFERROR(VALUE(RIGHT($A$2:$A$6000,4)),0)=YEAR(C2127)))),""))</f>
        <v/>
      </c>
      <c r="E2127" s="3">
        <f t="array" ref="E2127">IFERROR(_xlfn.LET(_xlpm.yr,IF(ISNUMBER(C2127),YEAR(C2127),VALUE(RIGHT(A2127,4))),_xlpm.mn,IF(ISNUMBER(C2127),MONTH(C2127),VALUE(MID(A2127,4,2)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8" spans="1:5" x14ac:dyDescent="0.25">
      <c r="A2128" s="65" t="s">
        <v>2138</v>
      </c>
      <c r="B2128" s="8">
        <v>157.51512544260001</v>
      </c>
      <c r="C2128" s="13"/>
      <c r="D2128" s="3" t="str">
        <f t="array" ref="D2128">IF(C2128="","",IFERROR(AVERAGE(_xlfn._xlws.FILTER($B$2:$B$6000,(IFERROR(VALUE(MID($A$2:$A$6000,4,2)),0)=MONTH(C2128))*(IFERROR(VALUE(RIGHT($A$2:$A$6000,4)),0)=YEAR(C2128)))),""))</f>
        <v/>
      </c>
      <c r="E2128" s="3">
        <f t="array" ref="E2128">IFERROR(_xlfn.LET(_xlpm.yr,IF(ISNUMBER(C2128),YEAR(C2128),VALUE(RIGHT(A2128,4))),_xlpm.mn,IF(ISNUMBER(C2128),MONTH(C2128),VALUE(MID(A2128,4,2)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9" spans="1:5" x14ac:dyDescent="0.25">
      <c r="A2129" s="65" t="s">
        <v>2139</v>
      </c>
      <c r="B2129" s="8">
        <v>157.31469264419999</v>
      </c>
      <c r="C2129" s="13"/>
      <c r="D2129" s="3" t="str">
        <f t="array" ref="D2129">IF(C2129="","",IFERROR(AVERAGE(_xlfn._xlws.FILTER($B$2:$B$6000,(IFERROR(VALUE(MID($A$2:$A$6000,4,2)),0)=MONTH(C2129))*(IFERROR(VALUE(RIGHT($A$2:$A$6000,4)),0)=YEAR(C2129)))),""))</f>
        <v/>
      </c>
      <c r="E2129" s="3">
        <f t="array" ref="E2129">IFERROR(_xlfn.LET(_xlpm.yr,IF(ISNUMBER(C2129),YEAR(C2129),VALUE(RIGHT(A2129,4))),_xlpm.mn,IF(ISNUMBER(C2129),MONTH(C2129),VALUE(MID(A2129,4,2)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0" spans="1:5" x14ac:dyDescent="0.25">
      <c r="A2130" s="65" t="s">
        <v>2140</v>
      </c>
      <c r="B2130" s="8">
        <v>158.0663156382</v>
      </c>
      <c r="C2130" s="13"/>
      <c r="D2130" s="3" t="str">
        <f t="array" ref="D2130">IF(C2130="","",IFERROR(AVERAGE(_xlfn._xlws.FILTER($B$2:$B$6000,(IFERROR(VALUE(MID($A$2:$A$6000,4,2)),0)=MONTH(C2130))*(IFERROR(VALUE(RIGHT($A$2:$A$6000,4)),0)=YEAR(C2130)))),""))</f>
        <v/>
      </c>
      <c r="E2130" s="3">
        <f t="array" ref="E2130">IFERROR(_xlfn.LET(_xlpm.yr,IF(ISNUMBER(C2130),YEAR(C2130),VALUE(RIGHT(A2130,4))),_xlpm.mn,IF(ISNUMBER(C2130),MONTH(C2130),VALUE(MID(A2130,4,2)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1" spans="1:5" x14ac:dyDescent="0.25">
      <c r="A2131" s="65" t="s">
        <v>2141</v>
      </c>
      <c r="B2131" s="8">
        <v>157.84082874000001</v>
      </c>
      <c r="C2131" s="13"/>
      <c r="D2131" s="3" t="str">
        <f t="array" ref="D2131">IF(C2131="","",IFERROR(AVERAGE(_xlfn._xlws.FILTER($B$2:$B$6000,(IFERROR(VALUE(MID($A$2:$A$6000,4,2)),0)=MONTH(C2131))*(IFERROR(VALUE(RIGHT($A$2:$A$6000,4)),0)=YEAR(C2131)))),""))</f>
        <v/>
      </c>
      <c r="E2131" s="3">
        <f t="array" ref="E2131">IFERROR(_xlfn.LET(_xlpm.yr,IF(ISNUMBER(C2131),YEAR(C2131),VALUE(RIGHT(A2131,4))),_xlpm.mn,IF(ISNUMBER(C2131),MONTH(C2131),VALUE(MID(A2131,4,2)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2" spans="1:5" x14ac:dyDescent="0.25">
      <c r="A2132" s="65" t="s">
        <v>2142</v>
      </c>
      <c r="B2132" s="8">
        <v>158.41707303539999</v>
      </c>
      <c r="C2132" s="13"/>
      <c r="D2132" s="3" t="str">
        <f t="array" ref="D2132">IF(C2132="","",IFERROR(AVERAGE(_xlfn._xlws.FILTER($B$2:$B$6000,(IFERROR(VALUE(MID($A$2:$A$6000,4,2)),0)=MONTH(C2132))*(IFERROR(VALUE(RIGHT($A$2:$A$6000,4)),0)=YEAR(C2132)))),""))</f>
        <v/>
      </c>
      <c r="E2132" s="3">
        <f t="array" ref="E2132">IFERROR(_xlfn.LET(_xlpm.yr,IF(ISNUMBER(C2132),YEAR(C2132),VALUE(RIGHT(A2132,4))),_xlpm.mn,IF(ISNUMBER(C2132),MONTH(C2132),VALUE(MID(A2132,4,2)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3" spans="1:5" x14ac:dyDescent="0.25">
      <c r="A2133" s="65" t="s">
        <v>2143</v>
      </c>
      <c r="B2133" s="8">
        <v>158.8179386322</v>
      </c>
      <c r="C2133" s="13"/>
      <c r="D2133" s="3" t="str">
        <f t="array" ref="D2133">IF(C2133="","",IFERROR(AVERAGE(_xlfn._xlws.FILTER($B$2:$B$6000,(IFERROR(VALUE(MID($A$2:$A$6000,4,2)),0)=MONTH(C2133))*(IFERROR(VALUE(RIGHT($A$2:$A$6000,4)),0)=YEAR(C2133)))),""))</f>
        <v/>
      </c>
      <c r="E2133" s="3">
        <f t="array" ref="E2133">IFERROR(_xlfn.LET(_xlpm.yr,IF(ISNUMBER(C2133),YEAR(C2133),VALUE(RIGHT(A2133,4))),_xlpm.mn,IF(ISNUMBER(C2133),MONTH(C2133),VALUE(MID(A2133,4,2)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4" spans="1:5" x14ac:dyDescent="0.25">
      <c r="A2134" s="65" t="s">
        <v>2144</v>
      </c>
      <c r="B2134" s="8">
        <v>157.8720679619</v>
      </c>
      <c r="C2134" s="13"/>
      <c r="D2134" s="3" t="str">
        <f t="array" ref="D2134">IF(C2134="","",IFERROR(AVERAGE(_xlfn._xlws.FILTER($B$2:$B$6000,(IFERROR(VALUE(MID($A$2:$A$6000,4,2)),0)=MONTH(C2134))*(IFERROR(VALUE(RIGHT($A$2:$A$6000,4)),0)=YEAR(C2134)))),""))</f>
        <v/>
      </c>
      <c r="E2134" s="3">
        <f t="array" ref="E2134">IFERROR(_xlfn.LET(_xlpm.yr,IF(ISNUMBER(C2134),YEAR(C2134),VALUE(RIGHT(A2134,4))),_xlpm.mn,IF(ISNUMBER(C2134),MONTH(C2134),VALUE(MID(A2134,4,2)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5" spans="1:5" x14ac:dyDescent="0.25">
      <c r="A2135" s="65" t="s">
        <v>2145</v>
      </c>
      <c r="B2135" s="8">
        <v>157.9720344447</v>
      </c>
      <c r="C2135" s="13"/>
      <c r="D2135" s="3" t="str">
        <f t="array" ref="D2135">IF(C2135="","",IFERROR(AVERAGE(_xlfn._xlws.FILTER($B$2:$B$6000,(IFERROR(VALUE(MID($A$2:$A$6000,4,2)),0)=MONTH(C2135))*(IFERROR(VALUE(RIGHT($A$2:$A$6000,4)),0)=YEAR(C2135)))),""))</f>
        <v/>
      </c>
      <c r="E2135" s="3">
        <f t="array" ref="E2135">IFERROR(_xlfn.LET(_xlpm.yr,IF(ISNUMBER(C2135),YEAR(C2135),VALUE(RIGHT(A2135,4))),_xlpm.mn,IF(ISNUMBER(C2135),MONTH(C2135),VALUE(MID(A2135,4,2)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6" spans="1:5" x14ac:dyDescent="0.25">
      <c r="A2136" s="65" t="s">
        <v>2146</v>
      </c>
      <c r="B2136" s="8">
        <v>158.3968919966</v>
      </c>
      <c r="C2136" s="13"/>
      <c r="D2136" s="3" t="str">
        <f t="array" ref="D2136">IF(C2136="","",IFERROR(AVERAGE(_xlfn._xlws.FILTER($B$2:$B$6000,(IFERROR(VALUE(MID($A$2:$A$6000,4,2)),0)=MONTH(C2136))*(IFERROR(VALUE(RIGHT($A$2:$A$6000,4)),0)=YEAR(C2136)))),""))</f>
        <v/>
      </c>
      <c r="E2136" s="3">
        <f t="array" ref="E2136">IFERROR(_xlfn.LET(_xlpm.yr,IF(ISNUMBER(C2136),YEAR(C2136),VALUE(RIGHT(A2136,4))),_xlpm.mn,IF(ISNUMBER(C2136),MONTH(C2136),VALUE(MID(A2136,4,2)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7" spans="1:5" x14ac:dyDescent="0.25">
      <c r="A2137" s="65" t="s">
        <v>2147</v>
      </c>
      <c r="B2137" s="8">
        <v>157.3472439272</v>
      </c>
      <c r="C2137" s="13"/>
      <c r="D2137" s="3" t="str">
        <f t="array" ref="D2137">IF(C2137="","",IFERROR(AVERAGE(_xlfn._xlws.FILTER($B$2:$B$6000,(IFERROR(VALUE(MID($A$2:$A$6000,4,2)),0)=MONTH(C2137))*(IFERROR(VALUE(RIGHT($A$2:$A$6000,4)),0)=YEAR(C2137)))),""))</f>
        <v/>
      </c>
      <c r="E2137" s="3">
        <f t="array" ref="E2137">IFERROR(_xlfn.LET(_xlpm.yr,IF(ISNUMBER(C2137),YEAR(C2137),VALUE(RIGHT(A2137,4))),_xlpm.mn,IF(ISNUMBER(C2137),MONTH(C2137),VALUE(MID(A2137,4,2)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8" spans="1:5" x14ac:dyDescent="0.25">
      <c r="A2138" s="65" t="s">
        <v>2148</v>
      </c>
      <c r="B2138" s="8">
        <v>157.19729420300001</v>
      </c>
      <c r="C2138" s="13"/>
      <c r="D2138" s="3" t="str">
        <f t="array" ref="D2138">IF(C2138="","",IFERROR(AVERAGE(_xlfn._xlws.FILTER($B$2:$B$6000,(IFERROR(VALUE(MID($A$2:$A$6000,4,2)),0)=MONTH(C2138))*(IFERROR(VALUE(RIGHT($A$2:$A$6000,4)),0)=YEAR(C2138)))),""))</f>
        <v/>
      </c>
      <c r="E2138" s="3">
        <f t="array" ref="E2138">IFERROR(_xlfn.LET(_xlpm.yr,IF(ISNUMBER(C2138),YEAR(C2138),VALUE(RIGHT(A2138,4))),_xlpm.mn,IF(ISNUMBER(C2138),MONTH(C2138),VALUE(MID(A2138,4,2)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9" spans="1:5" x14ac:dyDescent="0.25">
      <c r="A2139" s="65" t="s">
        <v>2149</v>
      </c>
      <c r="B2139" s="8">
        <v>155.64781371960001</v>
      </c>
      <c r="C2139" s="13"/>
      <c r="D2139" s="3" t="str">
        <f t="array" ref="D2139">IF(C2139="","",IFERROR(AVERAGE(_xlfn._xlws.FILTER($B$2:$B$6000,(IFERROR(VALUE(MID($A$2:$A$6000,4,2)),0)=MONTH(C2139))*(IFERROR(VALUE(RIGHT($A$2:$A$6000,4)),0)=YEAR(C2139)))),""))</f>
        <v/>
      </c>
      <c r="E2139" s="3">
        <f t="array" ref="E2139">IFERROR(_xlfn.LET(_xlpm.yr,IF(ISNUMBER(C2139),YEAR(C2139),VALUE(RIGHT(A2139,4))),_xlpm.mn,IF(ISNUMBER(C2139),MONTH(C2139),VALUE(MID(A2139,4,2)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0" spans="1:5" x14ac:dyDescent="0.25">
      <c r="A2140" s="65" t="s">
        <v>2150</v>
      </c>
      <c r="B2140" s="8">
        <v>155.8227550645</v>
      </c>
      <c r="C2140" s="13"/>
      <c r="D2140" s="3" t="str">
        <f t="array" ref="D2140">IF(C2140="","",IFERROR(AVERAGE(_xlfn._xlws.FILTER($B$2:$B$6000,(IFERROR(VALUE(MID($A$2:$A$6000,4,2)),0)=MONTH(C2140))*(IFERROR(VALUE(RIGHT($A$2:$A$6000,4)),0)=YEAR(C2140)))),""))</f>
        <v/>
      </c>
      <c r="E2140" s="3">
        <f t="array" ref="E2140">IFERROR(_xlfn.LET(_xlpm.yr,IF(ISNUMBER(C2140),YEAR(C2140),VALUE(RIGHT(A2140,4))),_xlpm.mn,IF(ISNUMBER(C2140),MONTH(C2140),VALUE(MID(A2140,4,2)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1" spans="1:5" x14ac:dyDescent="0.25">
      <c r="A2141" s="65" t="s">
        <v>2151</v>
      </c>
      <c r="B2141" s="8">
        <v>156.14764613360001</v>
      </c>
      <c r="C2141" s="13"/>
      <c r="D2141" s="3" t="str">
        <f t="array" ref="D2141">IF(C2141="","",IFERROR(AVERAGE(_xlfn._xlws.FILTER($B$2:$B$6000,(IFERROR(VALUE(MID($A$2:$A$6000,4,2)),0)=MONTH(C2141))*(IFERROR(VALUE(RIGHT($A$2:$A$6000,4)),0)=YEAR(C2141)))),""))</f>
        <v/>
      </c>
      <c r="E2141" s="3">
        <f t="array" ref="E2141">IFERROR(_xlfn.LET(_xlpm.yr,IF(ISNUMBER(C2141),YEAR(C2141),VALUE(RIGHT(A2141,4))),_xlpm.mn,IF(ISNUMBER(C2141),MONTH(C2141),VALUE(MID(A2141,4,2)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2" spans="1:5" x14ac:dyDescent="0.25">
      <c r="A2142" s="65" t="s">
        <v>2152</v>
      </c>
      <c r="B2142" s="8">
        <v>156.04767965080001</v>
      </c>
      <c r="C2142" s="13"/>
      <c r="D2142" s="3" t="str">
        <f t="array" ref="D2142">IF(C2142="","",IFERROR(AVERAGE(_xlfn._xlws.FILTER($B$2:$B$6000,(IFERROR(VALUE(MID($A$2:$A$6000,4,2)),0)=MONTH(C2142))*(IFERROR(VALUE(RIGHT($A$2:$A$6000,4)),0)=YEAR(C2142)))),""))</f>
        <v/>
      </c>
      <c r="E2142" s="3">
        <f t="array" ref="E2142">IFERROR(_xlfn.LET(_xlpm.yr,IF(ISNUMBER(C2142),YEAR(C2142),VALUE(RIGHT(A2142,4))),_xlpm.mn,IF(ISNUMBER(C2142),MONTH(C2142),VALUE(MID(A2142,4,2)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3" spans="1:5" x14ac:dyDescent="0.25">
      <c r="A2143" s="65" t="s">
        <v>2153</v>
      </c>
      <c r="B2143" s="8">
        <v>155.12298968490001</v>
      </c>
      <c r="C2143" s="13"/>
      <c r="D2143" s="3" t="str">
        <f t="array" ref="D2143">IF(C2143="","",IFERROR(AVERAGE(_xlfn._xlws.FILTER($B$2:$B$6000,(IFERROR(VALUE(MID($A$2:$A$6000,4,2)),0)=MONTH(C2143))*(IFERROR(VALUE(RIGHT($A$2:$A$6000,4)),0)=YEAR(C2143)))),""))</f>
        <v/>
      </c>
      <c r="E2143" s="3">
        <f t="array" ref="E2143">IFERROR(_xlfn.LET(_xlpm.yr,IF(ISNUMBER(C2143),YEAR(C2143),VALUE(RIGHT(A2143,4))),_xlpm.mn,IF(ISNUMBER(C2143),MONTH(C2143),VALUE(MID(A2143,4,2)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4" spans="1:5" x14ac:dyDescent="0.25">
      <c r="A2144" s="65" t="s">
        <v>2154</v>
      </c>
      <c r="B2144" s="8">
        <v>153.94838351199999</v>
      </c>
      <c r="C2144" s="13"/>
      <c r="D2144" s="3" t="str">
        <f t="array" ref="D2144">IF(C2144="","",IFERROR(AVERAGE(_xlfn._xlws.FILTER($B$2:$B$6000,(IFERROR(VALUE(MID($A$2:$A$6000,4,2)),0)=MONTH(C2144))*(IFERROR(VALUE(RIGHT($A$2:$A$6000,4)),0)=YEAR(C2144)))),""))</f>
        <v/>
      </c>
      <c r="E2144" s="3">
        <f t="array" ref="E2144">IFERROR(_xlfn.LET(_xlpm.yr,IF(ISNUMBER(C2144),YEAR(C2144),VALUE(RIGHT(A2144,4))),_xlpm.mn,IF(ISNUMBER(C2144),MONTH(C2144),VALUE(MID(A2144,4,2)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5" spans="1:5" x14ac:dyDescent="0.25">
      <c r="A2145" s="65" t="s">
        <v>2155</v>
      </c>
      <c r="B2145" s="8">
        <v>153.07367678750001</v>
      </c>
      <c r="C2145" s="13"/>
      <c r="D2145" s="3" t="str">
        <f t="array" ref="D2145">IF(C2145="","",IFERROR(AVERAGE(_xlfn._xlws.FILTER($B$2:$B$6000,(IFERROR(VALUE(MID($A$2:$A$6000,4,2)),0)=MONTH(C2145))*(IFERROR(VALUE(RIGHT($A$2:$A$6000,4)),0)=YEAR(C2145)))),""))</f>
        <v/>
      </c>
      <c r="E2145" s="3">
        <f t="array" ref="E2145">IFERROR(_xlfn.LET(_xlpm.yr,IF(ISNUMBER(C2145),YEAR(C2145),VALUE(RIGHT(A2145,4))),_xlpm.mn,IF(ISNUMBER(C2145),MONTH(C2145),VALUE(MID(A2145,4,2)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6" spans="1:5" x14ac:dyDescent="0.25">
      <c r="A2146" s="65" t="s">
        <v>2156</v>
      </c>
      <c r="B2146" s="8">
        <v>152.97371030470001</v>
      </c>
      <c r="C2146" s="13"/>
      <c r="D2146" s="3" t="str">
        <f t="array" ref="D2146">IF(C2146="","",IFERROR(AVERAGE(_xlfn._xlws.FILTER($B$2:$B$6000,(IFERROR(VALUE(MID($A$2:$A$6000,4,2)),0)=MONTH(C2146))*(IFERROR(VALUE(RIGHT($A$2:$A$6000,4)),0)=YEAR(C2146)))),""))</f>
        <v/>
      </c>
      <c r="E2146" s="3">
        <f t="array" ref="E2146">IFERROR(_xlfn.LET(_xlpm.yr,IF(ISNUMBER(C2146),YEAR(C2146),VALUE(RIGHT(A2146,4))),_xlpm.mn,IF(ISNUMBER(C2146),MONTH(C2146),VALUE(MID(A2146,4,2)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7" spans="1:5" x14ac:dyDescent="0.25">
      <c r="A2147" s="65" t="s">
        <v>2157</v>
      </c>
      <c r="B2147" s="8">
        <v>153.2486181324</v>
      </c>
      <c r="C2147" s="13"/>
      <c r="D2147" s="3" t="str">
        <f t="array" ref="D2147">IF(C2147="","",IFERROR(AVERAGE(_xlfn._xlws.FILTER($B$2:$B$6000,(IFERROR(VALUE(MID($A$2:$A$6000,4,2)),0)=MONTH(C2147))*(IFERROR(VALUE(RIGHT($A$2:$A$6000,4)),0)=YEAR(C2147)))),""))</f>
        <v/>
      </c>
      <c r="E2147" s="3">
        <f t="array" ref="E2147">IFERROR(_xlfn.LET(_xlpm.yr,IF(ISNUMBER(C2147),YEAR(C2147),VALUE(RIGHT(A2147,4))),_xlpm.mn,IF(ISNUMBER(C2147),MONTH(C2147),VALUE(MID(A2147,4,2)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8" spans="1:5" x14ac:dyDescent="0.25">
      <c r="A2148" s="65" t="s">
        <v>2158</v>
      </c>
      <c r="B2148" s="8">
        <v>153.49853433940001</v>
      </c>
      <c r="C2148" s="13"/>
      <c r="D2148" s="3" t="str">
        <f t="array" ref="D2148">IF(C2148="","",IFERROR(AVERAGE(_xlfn._xlws.FILTER($B$2:$B$6000,(IFERROR(VALUE(MID($A$2:$A$6000,4,2)),0)=MONTH(C2148))*(IFERROR(VALUE(RIGHT($A$2:$A$6000,4)),0)=YEAR(C2148)))),""))</f>
        <v/>
      </c>
      <c r="E2148" s="3">
        <f t="array" ref="E2148">IFERROR(_xlfn.LET(_xlpm.yr,IF(ISNUMBER(C2148),YEAR(C2148),VALUE(RIGHT(A2148,4))),_xlpm.mn,IF(ISNUMBER(C2148),MONTH(C2148),VALUE(MID(A2148,4,2)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9" spans="1:5" x14ac:dyDescent="0.25">
      <c r="A2149" s="65" t="s">
        <v>2159</v>
      </c>
      <c r="B2149" s="8">
        <v>153.5485175808</v>
      </c>
      <c r="C2149" s="13"/>
      <c r="D2149" s="3" t="str">
        <f t="array" ref="D2149">IF(C2149="","",IFERROR(AVERAGE(_xlfn._xlws.FILTER($B$2:$B$6000,(IFERROR(VALUE(MID($A$2:$A$6000,4,2)),0)=MONTH(C2149))*(IFERROR(VALUE(RIGHT($A$2:$A$6000,4)),0)=YEAR(C2149)))),""))</f>
        <v/>
      </c>
      <c r="E2149" s="3">
        <f t="array" ref="E2149">IFERROR(_xlfn.LET(_xlpm.yr,IF(ISNUMBER(C2149),YEAR(C2149),VALUE(RIGHT(A2149,4))),_xlpm.mn,IF(ISNUMBER(C2149),MONTH(C2149),VALUE(MID(A2149,4,2)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0" spans="1:5" x14ac:dyDescent="0.25">
      <c r="A2150" s="65" t="s">
        <v>2160</v>
      </c>
      <c r="B2150" s="8">
        <v>152.92372706329999</v>
      </c>
      <c r="C2150" s="13"/>
      <c r="D2150" s="3" t="str">
        <f t="array" ref="D2150">IF(C2150="","",IFERROR(AVERAGE(_xlfn._xlws.FILTER($B$2:$B$6000,(IFERROR(VALUE(MID($A$2:$A$6000,4,2)),0)=MONTH(C2150))*(IFERROR(VALUE(RIGHT($A$2:$A$6000,4)),0)=YEAR(C2150)))),""))</f>
        <v/>
      </c>
      <c r="E2150" s="3">
        <f t="array" ref="E2150">IFERROR(_xlfn.LET(_xlpm.yr,IF(ISNUMBER(C2150),YEAR(C2150),VALUE(RIGHT(A2150,4))),_xlpm.mn,IF(ISNUMBER(C2150),MONTH(C2150),VALUE(MID(A2150,4,2)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1" spans="1:5" x14ac:dyDescent="0.25">
      <c r="A2151" s="65" t="s">
        <v>2161</v>
      </c>
      <c r="B2151" s="8">
        <v>153.69846730500001</v>
      </c>
      <c r="C2151" s="13"/>
      <c r="D2151" s="3" t="str">
        <f t="array" ref="D2151">IF(C2151="","",IFERROR(AVERAGE(_xlfn._xlws.FILTER($B$2:$B$6000,(IFERROR(VALUE(MID($A$2:$A$6000,4,2)),0)=MONTH(C2151))*(IFERROR(VALUE(RIGHT($A$2:$A$6000,4)),0)=YEAR(C2151)))),""))</f>
        <v/>
      </c>
      <c r="E2151" s="3">
        <f t="array" ref="E2151">IFERROR(_xlfn.LET(_xlpm.yr,IF(ISNUMBER(C2151),YEAR(C2151),VALUE(RIGHT(A2151,4))),_xlpm.mn,IF(ISNUMBER(C2151),MONTH(C2151),VALUE(MID(A2151,4,2)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2" spans="1:5" x14ac:dyDescent="0.25">
      <c r="A2152" s="65" t="s">
        <v>2162</v>
      </c>
      <c r="B2152" s="8">
        <v>154.14831647759999</v>
      </c>
      <c r="C2152" s="13"/>
      <c r="D2152" s="3" t="str">
        <f t="array" ref="D2152">IF(C2152="","",IFERROR(AVERAGE(_xlfn._xlws.FILTER($B$2:$B$6000,(IFERROR(VALUE(MID($A$2:$A$6000,4,2)),0)=MONTH(C2152))*(IFERROR(VALUE(RIGHT($A$2:$A$6000,4)),0)=YEAR(C2152)))),""))</f>
        <v/>
      </c>
      <c r="E2152" s="3">
        <f t="array" ref="E2152">IFERROR(_xlfn.LET(_xlpm.yr,IF(ISNUMBER(C2152),YEAR(C2152),VALUE(RIGHT(A2152,4))),_xlpm.mn,IF(ISNUMBER(C2152),MONTH(C2152),VALUE(MID(A2152,4,2)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3" spans="1:5" x14ac:dyDescent="0.25">
      <c r="A2153" s="65" t="s">
        <v>2163</v>
      </c>
      <c r="B2153" s="8">
        <v>154.1733080983</v>
      </c>
      <c r="C2153" s="13"/>
      <c r="D2153" s="3" t="str">
        <f t="array" ref="D2153">IF(C2153="","",IFERROR(AVERAGE(_xlfn._xlws.FILTER($B$2:$B$6000,(IFERROR(VALUE(MID($A$2:$A$6000,4,2)),0)=MONTH(C2153))*(IFERROR(VALUE(RIGHT($A$2:$A$6000,4)),0)=YEAR(C2153)))),""))</f>
        <v/>
      </c>
      <c r="E2153" s="3">
        <f t="array" ref="E2153">IFERROR(_xlfn.LET(_xlpm.yr,IF(ISNUMBER(C2153),YEAR(C2153),VALUE(RIGHT(A2153,4))),_xlpm.mn,IF(ISNUMBER(C2153),MONTH(C2153),VALUE(MID(A2153,4,2)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4" spans="1:5" x14ac:dyDescent="0.25">
      <c r="A2154" s="65" t="s">
        <v>2164</v>
      </c>
      <c r="B2154" s="8">
        <v>154.24828296039999</v>
      </c>
      <c r="C2154" s="13"/>
      <c r="D2154" s="3" t="str">
        <f t="array" ref="D2154">IF(C2154="","",IFERROR(AVERAGE(_xlfn._xlws.FILTER($B$2:$B$6000,(IFERROR(VALUE(MID($A$2:$A$6000,4,2)),0)=MONTH(C2154))*(IFERROR(VALUE(RIGHT($A$2:$A$6000,4)),0)=YEAR(C2154)))),""))</f>
        <v/>
      </c>
      <c r="E2154" s="3">
        <f t="array" ref="E2154">IFERROR(_xlfn.LET(_xlpm.yr,IF(ISNUMBER(C2154),YEAR(C2154),VALUE(RIGHT(A2154,4))),_xlpm.mn,IF(ISNUMBER(C2154),MONTH(C2154),VALUE(MID(A2154,4,2)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5" spans="1:5" x14ac:dyDescent="0.25">
      <c r="A2155" s="65" t="s">
        <v>2165</v>
      </c>
      <c r="B2155" s="8">
        <v>153.84841702919999</v>
      </c>
      <c r="C2155" s="13"/>
      <c r="D2155" s="3" t="str">
        <f t="array" ref="D2155">IF(C2155="","",IFERROR(AVERAGE(_xlfn._xlws.FILTER($B$2:$B$6000,(IFERROR(VALUE(MID($A$2:$A$6000,4,2)),0)=MONTH(C2155))*(IFERROR(VALUE(RIGHT($A$2:$A$6000,4)),0)=YEAR(C2155)))),""))</f>
        <v/>
      </c>
      <c r="E2155" s="3">
        <f t="array" ref="E2155">IFERROR(_xlfn.LET(_xlpm.yr,IF(ISNUMBER(C2155),YEAR(C2155),VALUE(RIGHT(A2155,4))),_xlpm.mn,IF(ISNUMBER(C2155),MONTH(C2155),VALUE(MID(A2155,4,2)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6" spans="1:5" x14ac:dyDescent="0.25">
      <c r="A2156" s="65" t="s">
        <v>2166</v>
      </c>
      <c r="B2156" s="8">
        <v>153.3156160357</v>
      </c>
      <c r="C2156" s="13"/>
      <c r="D2156" s="3" t="str">
        <f t="array" ref="D2156">IF(C2156="","",IFERROR(AVERAGE(_xlfn._xlws.FILTER($B$2:$B$6000,(IFERROR(VALUE(MID($A$2:$A$6000,4,2)),0)=MONTH(C2156))*(IFERROR(VALUE(RIGHT($A$2:$A$6000,4)),0)=YEAR(C2156)))),""))</f>
        <v/>
      </c>
      <c r="E2156" s="3">
        <f t="array" ref="E2156">IFERROR(_xlfn.LET(_xlpm.yr,IF(ISNUMBER(C2156),YEAR(C2156),VALUE(RIGHT(A2156,4))),_xlpm.mn,IF(ISNUMBER(C2156),MONTH(C2156),VALUE(MID(A2156,4,2)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7" spans="1:5" x14ac:dyDescent="0.25">
      <c r="A2157" s="65" t="s">
        <v>2167</v>
      </c>
      <c r="B2157" s="8">
        <v>153.3656292851</v>
      </c>
      <c r="C2157" s="13"/>
      <c r="D2157" s="3" t="str">
        <f t="array" ref="D2157">IF(C2157="","",IFERROR(AVERAGE(_xlfn._xlws.FILTER($B$2:$B$6000,(IFERROR(VALUE(MID($A$2:$A$6000,4,2)),0)=MONTH(C2157))*(IFERROR(VALUE(RIGHT($A$2:$A$6000,4)),0)=YEAR(C2157)))),""))</f>
        <v/>
      </c>
      <c r="E2157" s="3">
        <f t="array" ref="E2157">IFERROR(_xlfn.LET(_xlpm.yr,IF(ISNUMBER(C2157),YEAR(C2157),VALUE(RIGHT(A2157,4))),_xlpm.mn,IF(ISNUMBER(C2157),MONTH(C2157),VALUE(MID(A2157,4,2)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8" spans="1:5" x14ac:dyDescent="0.25">
      <c r="A2158" s="65" t="s">
        <v>2168</v>
      </c>
      <c r="B2158" s="8">
        <v>153.39063590980001</v>
      </c>
      <c r="C2158" s="13"/>
      <c r="D2158" s="3" t="str">
        <f t="array" ref="D2158">IF(C2158="","",IFERROR(AVERAGE(_xlfn._xlws.FILTER($B$2:$B$6000,(IFERROR(VALUE(MID($A$2:$A$6000,4,2)),0)=MONTH(C2158))*(IFERROR(VALUE(RIGHT($A$2:$A$6000,4)),0)=YEAR(C2158)))),""))</f>
        <v/>
      </c>
      <c r="E2158" s="3">
        <f t="array" ref="E2158">IFERROR(_xlfn.LET(_xlpm.yr,IF(ISNUMBER(C2158),YEAR(C2158),VALUE(RIGHT(A2158,4))),_xlpm.mn,IF(ISNUMBER(C2158),MONTH(C2158),VALUE(MID(A2158,4,2)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9" spans="1:5" x14ac:dyDescent="0.25">
      <c r="A2159" s="65" t="s">
        <v>2169</v>
      </c>
      <c r="B2159" s="8">
        <v>150.66491381750001</v>
      </c>
      <c r="C2159" s="13"/>
      <c r="D2159" s="3" t="str">
        <f t="array" ref="D2159">IF(C2159="","",IFERROR(AVERAGE(_xlfn._xlws.FILTER($B$2:$B$6000,(IFERROR(VALUE(MID($A$2:$A$6000,4,2)),0)=MONTH(C2159))*(IFERROR(VALUE(RIGHT($A$2:$A$6000,4)),0)=YEAR(C2159)))),""))</f>
        <v/>
      </c>
      <c r="E2159" s="3">
        <f t="array" ref="E2159">IFERROR(_xlfn.LET(_xlpm.yr,IF(ISNUMBER(C2159),YEAR(C2159),VALUE(RIGHT(A2159,4))),_xlpm.mn,IF(ISNUMBER(C2159),MONTH(C2159),VALUE(MID(A2159,4,2)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0" spans="1:5" x14ac:dyDescent="0.25">
      <c r="A2160" s="65" t="s">
        <v>2170</v>
      </c>
      <c r="B2160" s="8">
        <v>149.91471507649999</v>
      </c>
      <c r="C2160" s="13"/>
      <c r="D2160" s="3" t="str">
        <f t="array" ref="D2160">IF(C2160="","",IFERROR(AVERAGE(_xlfn._xlws.FILTER($B$2:$B$6000,(IFERROR(VALUE(MID($A$2:$A$6000,4,2)),0)=MONTH(C2160))*(IFERROR(VALUE(RIGHT($A$2:$A$6000,4)),0)=YEAR(C2160)))),""))</f>
        <v/>
      </c>
      <c r="E2160" s="3">
        <f t="array" ref="E2160">IFERROR(_xlfn.LET(_xlpm.yr,IF(ISNUMBER(C2160),YEAR(C2160),VALUE(RIGHT(A2160,4))),_xlpm.mn,IF(ISNUMBER(C2160),MONTH(C2160),VALUE(MID(A2160,4,2)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1" spans="1:5" x14ac:dyDescent="0.25">
      <c r="A2161" s="65" t="s">
        <v>2171</v>
      </c>
      <c r="B2161" s="8">
        <v>149.01447658730001</v>
      </c>
      <c r="C2161" s="13"/>
      <c r="D2161" s="3" t="str">
        <f t="array" ref="D2161">IF(C2161="","",IFERROR(AVERAGE(_xlfn._xlws.FILTER($B$2:$B$6000,(IFERROR(VALUE(MID($A$2:$A$6000,4,2)),0)=MONTH(C2161))*(IFERROR(VALUE(RIGHT($A$2:$A$6000,4)),0)=YEAR(C2161)))),""))</f>
        <v/>
      </c>
      <c r="E2161" s="3">
        <f t="array" ref="E2161">IFERROR(_xlfn.LET(_xlpm.yr,IF(ISNUMBER(C2161),YEAR(C2161),VALUE(RIGHT(A2161,4))),_xlpm.mn,IF(ISNUMBER(C2161),MONTH(C2161),VALUE(MID(A2161,4,2)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2" spans="1:5" x14ac:dyDescent="0.25">
      <c r="A2162" s="65" t="s">
        <v>2172</v>
      </c>
      <c r="B2162" s="8">
        <v>148.73940371559999</v>
      </c>
      <c r="C2162" s="13"/>
      <c r="D2162" s="3" t="str">
        <f t="array" ref="D2162">IF(C2162="","",IFERROR(AVERAGE(_xlfn._xlws.FILTER($B$2:$B$6000,(IFERROR(VALUE(MID($A$2:$A$6000,4,2)),0)=MONTH(C2162))*(IFERROR(VALUE(RIGHT($A$2:$A$6000,4)),0)=YEAR(C2162)))),""))</f>
        <v/>
      </c>
      <c r="E2162" s="3">
        <f t="array" ref="E2162">IFERROR(_xlfn.LET(_xlpm.yr,IF(ISNUMBER(C2162),YEAR(C2162),VALUE(RIGHT(A2162,4))),_xlpm.mn,IF(ISNUMBER(C2162),MONTH(C2162),VALUE(MID(A2162,4,2)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3" spans="1:5" x14ac:dyDescent="0.25">
      <c r="A2163" s="65" t="s">
        <v>2173</v>
      </c>
      <c r="B2163" s="8">
        <v>147.71413210290001</v>
      </c>
      <c r="C2163" s="13"/>
      <c r="D2163" s="3" t="str">
        <f t="array" ref="D2163">IF(C2163="","",IFERROR(AVERAGE(_xlfn._xlws.FILTER($B$2:$B$6000,(IFERROR(VALUE(MID($A$2:$A$6000,4,2)),0)=MONTH(C2163))*(IFERROR(VALUE(RIGHT($A$2:$A$6000,4)),0)=YEAR(C2163)))),""))</f>
        <v/>
      </c>
      <c r="E2163" s="3">
        <f t="array" ref="E2163">IFERROR(_xlfn.LET(_xlpm.yr,IF(ISNUMBER(C2163),YEAR(C2163),VALUE(RIGHT(A2163,4))),_xlpm.mn,IF(ISNUMBER(C2163),MONTH(C2163),VALUE(MID(A2163,4,2)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4" spans="1:5" x14ac:dyDescent="0.25">
      <c r="A2164" s="65" t="s">
        <v>2174</v>
      </c>
      <c r="B2164" s="8">
        <v>147.2139996089</v>
      </c>
      <c r="C2164" s="13"/>
      <c r="D2164" s="3" t="str">
        <f t="array" ref="D2164">IF(C2164="","",IFERROR(AVERAGE(_xlfn._xlws.FILTER($B$2:$B$6000,(IFERROR(VALUE(MID($A$2:$A$6000,4,2)),0)=MONTH(C2164))*(IFERROR(VALUE(RIGHT($A$2:$A$6000,4)),0)=YEAR(C2164)))),""))</f>
        <v/>
      </c>
      <c r="E2164" s="3">
        <f t="array" ref="E2164">IFERROR(_xlfn.LET(_xlpm.yr,IF(ISNUMBER(C2164),YEAR(C2164),VALUE(RIGHT(A2164,4))),_xlpm.mn,IF(ISNUMBER(C2164),MONTH(C2164),VALUE(MID(A2164,4,2)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5" spans="1:5" x14ac:dyDescent="0.25">
      <c r="A2165" s="65" t="s">
        <v>2175</v>
      </c>
      <c r="B2165" s="8">
        <v>146.2137346209</v>
      </c>
      <c r="C2165" s="13"/>
      <c r="D2165" s="3" t="str">
        <f t="array" ref="D2165">IF(C2165="","",IFERROR(AVERAGE(_xlfn._xlws.FILTER($B$2:$B$6000,(IFERROR(VALUE(MID($A$2:$A$6000,4,2)),0)=MONTH(C2165))*(IFERROR(VALUE(RIGHT($A$2:$A$6000,4)),0)=YEAR(C2165)))),""))</f>
        <v/>
      </c>
      <c r="E2165" s="3">
        <f t="array" ref="E2165">IFERROR(_xlfn.LET(_xlpm.yr,IF(ISNUMBER(C2165),YEAR(C2165),VALUE(RIGHT(A2165,4))),_xlpm.mn,IF(ISNUMBER(C2165),MONTH(C2165),VALUE(MID(A2165,4,2)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6" spans="1:5" x14ac:dyDescent="0.25">
      <c r="A2166" s="65" t="s">
        <v>2176</v>
      </c>
      <c r="B2166" s="8">
        <v>146.18872799619999</v>
      </c>
      <c r="C2166" s="13"/>
      <c r="D2166" s="3" t="str">
        <f t="array" ref="D2166">IF(C2166="","",IFERROR(AVERAGE(_xlfn._xlws.FILTER($B$2:$B$6000,(IFERROR(VALUE(MID($A$2:$A$6000,4,2)),0)=MONTH(C2166))*(IFERROR(VALUE(RIGHT($A$2:$A$6000,4)),0)=YEAR(C2166)))),""))</f>
        <v/>
      </c>
      <c r="E2166" s="3">
        <f t="array" ref="E2166">IFERROR(_xlfn.LET(_xlpm.yr,IF(ISNUMBER(C2166),YEAR(C2166),VALUE(RIGHT(A2166,4))),_xlpm.mn,IF(ISNUMBER(C2166),MONTH(C2166),VALUE(MID(A2166,4,2)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7" spans="1:5" x14ac:dyDescent="0.25">
      <c r="A2167" s="65" t="s">
        <v>2177</v>
      </c>
      <c r="B2167" s="8">
        <v>146.1637213715</v>
      </c>
      <c r="C2167" s="13"/>
      <c r="D2167" s="3" t="str">
        <f t="array" ref="D2167">IF(C2167="","",IFERROR(AVERAGE(_xlfn._xlws.FILTER($B$2:$B$6000,(IFERROR(VALUE(MID($A$2:$A$6000,4,2)),0)=MONTH(C2167))*(IFERROR(VALUE(RIGHT($A$2:$A$6000,4)),0)=YEAR(C2167)))),""))</f>
        <v/>
      </c>
      <c r="E2167" s="3">
        <f t="array" ref="E2167">IFERROR(_xlfn.LET(_xlpm.yr,IF(ISNUMBER(C2167),YEAR(C2167),VALUE(RIGHT(A2167,4))),_xlpm.mn,IF(ISNUMBER(C2167),MONTH(C2167),VALUE(MID(A2167,4,2)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8" spans="1:5" x14ac:dyDescent="0.25">
      <c r="A2168" s="65" t="s">
        <v>2178</v>
      </c>
      <c r="B2168" s="8">
        <v>146.06369487270001</v>
      </c>
      <c r="C2168" s="13"/>
      <c r="D2168" s="3" t="str">
        <f t="array" ref="D2168">IF(C2168="","",IFERROR(AVERAGE(_xlfn._xlws.FILTER($B$2:$B$6000,(IFERROR(VALUE(MID($A$2:$A$6000,4,2)),0)=MONTH(C2168))*(IFERROR(VALUE(RIGHT($A$2:$A$6000,4)),0)=YEAR(C2168)))),""))</f>
        <v/>
      </c>
      <c r="E2168" s="3">
        <f t="array" ref="E2168">IFERROR(_xlfn.LET(_xlpm.yr,IF(ISNUMBER(C2168),YEAR(C2168),VALUE(RIGHT(A2168,4))),_xlpm.mn,IF(ISNUMBER(C2168),MONTH(C2168),VALUE(MID(A2168,4,2)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9" spans="1:5" x14ac:dyDescent="0.25">
      <c r="A2169" s="65" t="s">
        <v>2179</v>
      </c>
      <c r="B2169" s="8">
        <v>146.038688248</v>
      </c>
      <c r="C2169" s="13"/>
      <c r="D2169" s="3" t="str">
        <f t="array" ref="D2169">IF(C2169="","",IFERROR(AVERAGE(_xlfn._xlws.FILTER($B$2:$B$6000,(IFERROR(VALUE(MID($A$2:$A$6000,4,2)),0)=MONTH(C2169))*(IFERROR(VALUE(RIGHT($A$2:$A$6000,4)),0)=YEAR(C2169)))),""))</f>
        <v/>
      </c>
      <c r="E2169" s="3">
        <f t="array" ref="E2169">IFERROR(_xlfn.LET(_xlpm.yr,IF(ISNUMBER(C2169),YEAR(C2169),VALUE(RIGHT(A2169,4))),_xlpm.mn,IF(ISNUMBER(C2169),MONTH(C2169),VALUE(MID(A2169,4,2)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0" spans="1:5" x14ac:dyDescent="0.25">
      <c r="A2170" s="65" t="s">
        <v>2180</v>
      </c>
      <c r="B2170" s="8">
        <v>145.61357562809999</v>
      </c>
      <c r="C2170" s="13"/>
      <c r="D2170" s="3" t="str">
        <f t="array" ref="D2170">IF(C2170="","",IFERROR(AVERAGE(_xlfn._xlws.FILTER($B$2:$B$6000,(IFERROR(VALUE(MID($A$2:$A$6000,4,2)),0)=MONTH(C2170))*(IFERROR(VALUE(RIGHT($A$2:$A$6000,4)),0)=YEAR(C2170)))),""))</f>
        <v/>
      </c>
      <c r="E2170" s="3">
        <f t="array" ref="E2170">IFERROR(_xlfn.LET(_xlpm.yr,IF(ISNUMBER(C2170),YEAR(C2170),VALUE(RIGHT(A2170,4))),_xlpm.mn,IF(ISNUMBER(C2170),MONTH(C2170),VALUE(MID(A2170,4,2)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1" spans="1:5" x14ac:dyDescent="0.25">
      <c r="A2171" s="65" t="s">
        <v>2181</v>
      </c>
      <c r="B2171" s="8">
        <v>145.41352263050001</v>
      </c>
      <c r="C2171" s="13"/>
      <c r="D2171" s="3" t="str">
        <f t="array" ref="D2171">IF(C2171="","",IFERROR(AVERAGE(_xlfn._xlws.FILTER($B$2:$B$6000,(IFERROR(VALUE(MID($A$2:$A$6000,4,2)),0)=MONTH(C2171))*(IFERROR(VALUE(RIGHT($A$2:$A$6000,4)),0)=YEAR(C2171)))),""))</f>
        <v/>
      </c>
      <c r="E2171" s="3">
        <f t="array" ref="E2171">IFERROR(_xlfn.LET(_xlpm.yr,IF(ISNUMBER(C2171),YEAR(C2171),VALUE(RIGHT(A2171,4))),_xlpm.mn,IF(ISNUMBER(C2171),MONTH(C2171),VALUE(MID(A2171,4,2)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2" spans="1:5" x14ac:dyDescent="0.25">
      <c r="A2172" s="65" t="s">
        <v>2182</v>
      </c>
      <c r="B2172" s="8">
        <v>144.788357013</v>
      </c>
      <c r="C2172" s="13"/>
      <c r="D2172" s="3" t="str">
        <f t="array" ref="D2172">IF(C2172="","",IFERROR(AVERAGE(_xlfn._xlws.FILTER($B$2:$B$6000,(IFERROR(VALUE(MID($A$2:$A$6000,4,2)),0)=MONTH(C2172))*(IFERROR(VALUE(RIGHT($A$2:$A$6000,4)),0)=YEAR(C2172)))),""))</f>
        <v/>
      </c>
      <c r="E2172" s="3">
        <f t="array" ref="E2172">IFERROR(_xlfn.LET(_xlpm.yr,IF(ISNUMBER(C2172),YEAR(C2172),VALUE(RIGHT(A2172,4))),_xlpm.mn,IF(ISNUMBER(C2172),MONTH(C2172),VALUE(MID(A2172,4,2)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3" spans="1:5" x14ac:dyDescent="0.25">
      <c r="A2173" s="65" t="s">
        <v>2183</v>
      </c>
      <c r="B2173" s="8">
        <v>144.2632178943</v>
      </c>
      <c r="C2173" s="13"/>
      <c r="D2173" s="3" t="str">
        <f t="array" ref="D2173">IF(C2173="","",IFERROR(AVERAGE(_xlfn._xlws.FILTER($B$2:$B$6000,(IFERROR(VALUE(MID($A$2:$A$6000,4,2)),0)=MONTH(C2173))*(IFERROR(VALUE(RIGHT($A$2:$A$6000,4)),0)=YEAR(C2173)))),""))</f>
        <v/>
      </c>
      <c r="E2173" s="3">
        <f t="array" ref="E2173">IFERROR(_xlfn.LET(_xlpm.yr,IF(ISNUMBER(C2173),YEAR(C2173),VALUE(RIGHT(A2173,4))),_xlpm.mn,IF(ISNUMBER(C2173),MONTH(C2173),VALUE(MID(A2173,4,2)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4" spans="1:5" x14ac:dyDescent="0.25">
      <c r="A2174" s="65" t="s">
        <v>2184</v>
      </c>
      <c r="B2174" s="8">
        <v>143.83810527439999</v>
      </c>
      <c r="C2174" s="13"/>
      <c r="D2174" s="3" t="str">
        <f t="array" ref="D2174">IF(C2174="","",IFERROR(AVERAGE(_xlfn._xlws.FILTER($B$2:$B$6000,(IFERROR(VALUE(MID($A$2:$A$6000,4,2)),0)=MONTH(C2174))*(IFERROR(VALUE(RIGHT($A$2:$A$6000,4)),0)=YEAR(C2174)))),""))</f>
        <v/>
      </c>
      <c r="E2174" s="3">
        <f t="array" ref="E2174">IFERROR(_xlfn.LET(_xlpm.yr,IF(ISNUMBER(C2174),YEAR(C2174),VALUE(RIGHT(A2174,4))),_xlpm.mn,IF(ISNUMBER(C2174),MONTH(C2174),VALUE(MID(A2174,4,2)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5" spans="1:5" x14ac:dyDescent="0.25">
      <c r="A2175" s="65" t="s">
        <v>2185</v>
      </c>
      <c r="B2175" s="8">
        <v>143.5957429122</v>
      </c>
      <c r="C2175" s="13"/>
      <c r="D2175" s="3" t="str">
        <f t="array" ref="D2175">IF(C2175="","",IFERROR(AVERAGE(_xlfn._xlws.FILTER($B$2:$B$6000,(IFERROR(VALUE(MID($A$2:$A$6000,4,2)),0)=MONTH(C2175))*(IFERROR(VALUE(RIGHT($A$2:$A$6000,4)),0)=YEAR(C2175)))),""))</f>
        <v/>
      </c>
      <c r="E2175" s="3">
        <f t="array" ref="E2175">IFERROR(_xlfn.LET(_xlpm.yr,IF(ISNUMBER(C2175),YEAR(C2175),VALUE(RIGHT(A2175,4))),_xlpm.mn,IF(ISNUMBER(C2175),MONTH(C2175),VALUE(MID(A2175,4,2)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6" spans="1:5" x14ac:dyDescent="0.25">
      <c r="A2176" s="65" t="s">
        <v>2186</v>
      </c>
      <c r="B2176" s="8">
        <v>143.29694823299999</v>
      </c>
      <c r="C2176" s="13"/>
      <c r="D2176" s="3" t="str">
        <f t="array" ref="D2176">IF(C2176="","",IFERROR(AVERAGE(_xlfn._xlws.FILTER($B$2:$B$6000,(IFERROR(VALUE(MID($A$2:$A$6000,4,2)),0)=MONTH(C2176))*(IFERROR(VALUE(RIGHT($A$2:$A$6000,4)),0)=YEAR(C2176)))),""))</f>
        <v/>
      </c>
      <c r="E2176" s="3">
        <f t="array" ref="E2176">IFERROR(_xlfn.LET(_xlpm.yr,IF(ISNUMBER(C2176),YEAR(C2176),VALUE(RIGHT(A2176,4))),_xlpm.mn,IF(ISNUMBER(C2176),MONTH(C2176),VALUE(MID(A2176,4,2)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7" spans="1:5" x14ac:dyDescent="0.25">
      <c r="A2177" s="65" t="s">
        <v>2187</v>
      </c>
      <c r="B2177" s="8">
        <v>143.047952667</v>
      </c>
      <c r="C2177" s="13"/>
      <c r="D2177" s="3" t="str">
        <f t="array" ref="D2177">IF(C2177="","",IFERROR(AVERAGE(_xlfn._xlws.FILTER($B$2:$B$6000,(IFERROR(VALUE(MID($A$2:$A$6000,4,2)),0)=MONTH(C2177))*(IFERROR(VALUE(RIGHT($A$2:$A$6000,4)),0)=YEAR(C2177)))),""))</f>
        <v/>
      </c>
      <c r="E2177" s="3">
        <f t="array" ref="E2177">IFERROR(_xlfn.LET(_xlpm.yr,IF(ISNUMBER(C2177),YEAR(C2177),VALUE(RIGHT(A2177,4))),_xlpm.mn,IF(ISNUMBER(C2177),MONTH(C2177),VALUE(MID(A2177,4,2)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8" spans="1:5" x14ac:dyDescent="0.25">
      <c r="A2178" s="65" t="s">
        <v>2188</v>
      </c>
      <c r="B2178" s="8">
        <v>142.87365577080001</v>
      </c>
      <c r="C2178" s="13"/>
      <c r="D2178" s="3" t="str">
        <f t="array" ref="D2178">IF(C2178="","",IFERROR(AVERAGE(_xlfn._xlws.FILTER($B$2:$B$6000,(IFERROR(VALUE(MID($A$2:$A$6000,4,2)),0)=MONTH(C2178))*(IFERROR(VALUE(RIGHT($A$2:$A$6000,4)),0)=YEAR(C2178)))),""))</f>
        <v/>
      </c>
      <c r="E2178" s="3">
        <f t="array" ref="E2178">IFERROR(_xlfn.LET(_xlpm.yr,IF(ISNUMBER(C2178),YEAR(C2178),VALUE(RIGHT(A2178,4))),_xlpm.mn,IF(ISNUMBER(C2178),MONTH(C2178),VALUE(MID(A2178,4,2)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9" spans="1:5" x14ac:dyDescent="0.25">
      <c r="A2179" s="65" t="s">
        <v>2189</v>
      </c>
      <c r="B2179" s="8">
        <v>142.5250619784</v>
      </c>
      <c r="C2179" s="13"/>
      <c r="D2179" s="3" t="str">
        <f t="array" ref="D2179">IF(C2179="","",IFERROR(AVERAGE(_xlfn._xlws.FILTER($B$2:$B$6000,(IFERROR(VALUE(MID($A$2:$A$6000,4,2)),0)=MONTH(C2179))*(IFERROR(VALUE(RIGHT($A$2:$A$6000,4)),0)=YEAR(C2179)))),""))</f>
        <v/>
      </c>
      <c r="E2179" s="3">
        <f t="array" ref="E2179">IFERROR(_xlfn.LET(_xlpm.yr,IF(ISNUMBER(C2179),YEAR(C2179),VALUE(RIGHT(A2179,4))),_xlpm.mn,IF(ISNUMBER(C2179),MONTH(C2179),VALUE(MID(A2179,4,2)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0" spans="1:5" x14ac:dyDescent="0.25">
      <c r="A2180" s="65" t="s">
        <v>2190</v>
      </c>
      <c r="B2180" s="8">
        <v>143.14755089339999</v>
      </c>
      <c r="C2180" s="13"/>
      <c r="D2180" s="3" t="str">
        <f t="array" ref="D2180">IF(C2180="","",IFERROR(AVERAGE(_xlfn._xlws.FILTER($B$2:$B$6000,(IFERROR(VALUE(MID($A$2:$A$6000,4,2)),0)=MONTH(C2180))*(IFERROR(VALUE(RIGHT($A$2:$A$6000,4)),0)=YEAR(C2180)))),""))</f>
        <v/>
      </c>
      <c r="E2180" s="3">
        <f t="array" ref="E2180">IFERROR(_xlfn.LET(_xlpm.yr,IF(ISNUMBER(C2180),YEAR(C2180),VALUE(RIGHT(A2180,4))),_xlpm.mn,IF(ISNUMBER(C2180),MONTH(C2180),VALUE(MID(A2180,4,2)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1" spans="1:5" x14ac:dyDescent="0.25">
      <c r="A2181" s="65" t="s">
        <v>2191</v>
      </c>
      <c r="B2181" s="8">
        <v>143.24714911980001</v>
      </c>
      <c r="C2181" s="13"/>
      <c r="D2181" s="3" t="str">
        <f t="array" ref="D2181">IF(C2181="","",IFERROR(AVERAGE(_xlfn._xlws.FILTER($B$2:$B$6000,(IFERROR(VALUE(MID($A$2:$A$6000,4,2)),0)=MONTH(C2181))*(IFERROR(VALUE(RIGHT($A$2:$A$6000,4)),0)=YEAR(C2181)))),""))</f>
        <v/>
      </c>
      <c r="E2181" s="3">
        <f t="array" ref="E2181">IFERROR(_xlfn.LET(_xlpm.yr,IF(ISNUMBER(C2181),YEAR(C2181),VALUE(RIGHT(A2181,4))),_xlpm.mn,IF(ISNUMBER(C2181),MONTH(C2181),VALUE(MID(A2181,4,2)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2" spans="1:5" x14ac:dyDescent="0.25">
      <c r="A2182" s="65" t="s">
        <v>2192</v>
      </c>
      <c r="B2182" s="8">
        <v>142.79895710100001</v>
      </c>
      <c r="C2182" s="13"/>
      <c r="D2182" s="3" t="str">
        <f t="array" ref="D2182">IF(C2182="","",IFERROR(AVERAGE(_xlfn._xlws.FILTER($B$2:$B$6000,(IFERROR(VALUE(MID($A$2:$A$6000,4,2)),0)=MONTH(C2182))*(IFERROR(VALUE(RIGHT($A$2:$A$6000,4)),0)=YEAR(C2182)))),""))</f>
        <v/>
      </c>
      <c r="E2182" s="3">
        <f t="array" ref="E2182">IFERROR(_xlfn.LET(_xlpm.yr,IF(ISNUMBER(C2182),YEAR(C2182),VALUE(RIGHT(A2182,4))),_xlpm.mn,IF(ISNUMBER(C2182),MONTH(C2182),VALUE(MID(A2182,4,2)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3" spans="1:5" x14ac:dyDescent="0.25">
      <c r="A2183" s="65" t="s">
        <v>2193</v>
      </c>
      <c r="B2183" s="8">
        <v>141.95237217659999</v>
      </c>
      <c r="C2183" s="13"/>
      <c r="D2183" s="3" t="str">
        <f t="array" ref="D2183">IF(C2183="","",IFERROR(AVERAGE(_xlfn._xlws.FILTER($B$2:$B$6000,(IFERROR(VALUE(MID($A$2:$A$6000,4,2)),0)=MONTH(C2183))*(IFERROR(VALUE(RIGHT($A$2:$A$6000,4)),0)=YEAR(C2183)))),""))</f>
        <v/>
      </c>
      <c r="E2183" s="3">
        <f t="array" ref="E2183">IFERROR(_xlfn.LET(_xlpm.yr,IF(ISNUMBER(C2183),YEAR(C2183),VALUE(RIGHT(A2183,4))),_xlpm.mn,IF(ISNUMBER(C2183),MONTH(C2183),VALUE(MID(A2183,4,2)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4" spans="1:5" x14ac:dyDescent="0.25">
      <c r="A2184" s="65" t="s">
        <v>2194</v>
      </c>
      <c r="B2184" s="8">
        <v>141.3298832616</v>
      </c>
      <c r="C2184" s="13"/>
      <c r="D2184" s="3" t="str">
        <f t="array" ref="D2184">IF(C2184="","",IFERROR(AVERAGE(_xlfn._xlws.FILTER($B$2:$B$6000,(IFERROR(VALUE(MID($A$2:$A$6000,4,2)),0)=MONTH(C2184))*(IFERROR(VALUE(RIGHT($A$2:$A$6000,4)),0)=YEAR(C2184)))),""))</f>
        <v/>
      </c>
      <c r="E2184" s="3">
        <f t="array" ref="E2184">IFERROR(_xlfn.LET(_xlpm.yr,IF(ISNUMBER(C2184),YEAR(C2184),VALUE(RIGHT(A2184,4))),_xlpm.mn,IF(ISNUMBER(C2184),MONTH(C2184),VALUE(MID(A2184,4,2)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5" spans="1:5" x14ac:dyDescent="0.25">
      <c r="A2185" s="65" t="s">
        <v>2195</v>
      </c>
      <c r="B2185" s="8">
        <v>141.42948148799999</v>
      </c>
      <c r="C2185" s="13"/>
      <c r="D2185" s="3" t="str">
        <f t="array" ref="D2185">IF(C2185="","",IFERROR(AVERAGE(_xlfn._xlws.FILTER($B$2:$B$6000,(IFERROR(VALUE(MID($A$2:$A$6000,4,2)),0)=MONTH(C2185))*(IFERROR(VALUE(RIGHT($A$2:$A$6000,4)),0)=YEAR(C2185)))),""))</f>
        <v/>
      </c>
      <c r="E2185" s="3">
        <f t="array" ref="E2185">IFERROR(_xlfn.LET(_xlpm.yr,IF(ISNUMBER(C2185),YEAR(C2185),VALUE(RIGHT(A2185,4))),_xlpm.mn,IF(ISNUMBER(C2185),MONTH(C2185),VALUE(MID(A2185,4,2)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6" spans="1:5" x14ac:dyDescent="0.25">
      <c r="A2186" s="65" t="s">
        <v>2196</v>
      </c>
      <c r="B2186" s="8">
        <v>141.37968237480001</v>
      </c>
      <c r="C2186" s="13"/>
      <c r="D2186" s="3" t="str">
        <f t="array" ref="D2186">IF(C2186="","",IFERROR(AVERAGE(_xlfn._xlws.FILTER($B$2:$B$6000,(IFERROR(VALUE(MID($A$2:$A$6000,4,2)),0)=MONTH(C2186))*(IFERROR(VALUE(RIGHT($A$2:$A$6000,4)),0)=YEAR(C2186)))),""))</f>
        <v/>
      </c>
      <c r="E2186" s="3">
        <f t="array" ref="E2186">IFERROR(_xlfn.LET(_xlpm.yr,IF(ISNUMBER(C2186),YEAR(C2186),VALUE(RIGHT(A2186,4))),_xlpm.mn,IF(ISNUMBER(C2186),MONTH(C2186),VALUE(MID(A2186,4,2)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7" spans="1:5" x14ac:dyDescent="0.25">
      <c r="A2187" s="65" t="s">
        <v>2197</v>
      </c>
      <c r="B2187" s="8">
        <v>141.42948148799999</v>
      </c>
      <c r="C2187" s="13"/>
      <c r="D2187" s="3" t="str">
        <f t="array" ref="D2187">IF(C2187="","",IFERROR(AVERAGE(_xlfn._xlws.FILTER($B$2:$B$6000,(IFERROR(VALUE(MID($A$2:$A$6000,4,2)),0)=MONTH(C2187))*(IFERROR(VALUE(RIGHT($A$2:$A$6000,4)),0)=YEAR(C2187)))),""))</f>
        <v/>
      </c>
      <c r="E2187" s="3">
        <f t="array" ref="E2187">IFERROR(_xlfn.LET(_xlpm.yr,IF(ISNUMBER(C2187),YEAR(C2187),VALUE(RIGHT(A2187,4))),_xlpm.mn,IF(ISNUMBER(C2187),MONTH(C2187),VALUE(MID(A2187,4,2)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8" spans="1:5" x14ac:dyDescent="0.25">
      <c r="A2188" s="65" t="s">
        <v>2198</v>
      </c>
      <c r="B2188" s="8">
        <v>141.60377838420001</v>
      </c>
      <c r="C2188" s="13"/>
      <c r="D2188" s="3" t="str">
        <f t="array" ref="D2188">IF(C2188="","",IFERROR(AVERAGE(_xlfn._xlws.FILTER($B$2:$B$6000,(IFERROR(VALUE(MID($A$2:$A$6000,4,2)),0)=MONTH(C2188))*(IFERROR(VALUE(RIGHT($A$2:$A$6000,4)),0)=YEAR(C2188)))),""))</f>
        <v/>
      </c>
      <c r="E2188" s="3">
        <f t="array" ref="E2188">IFERROR(_xlfn.LET(_xlpm.yr,IF(ISNUMBER(C2188),YEAR(C2188),VALUE(RIGHT(A2188,4))),_xlpm.mn,IF(ISNUMBER(C2188),MONTH(C2188),VALUE(MID(A2188,4,2)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9" spans="1:5" x14ac:dyDescent="0.25">
      <c r="A2189" s="65" t="s">
        <v>2199</v>
      </c>
      <c r="B2189" s="8">
        <v>141.95237217659999</v>
      </c>
      <c r="C2189" s="13"/>
      <c r="D2189" s="3" t="str">
        <f t="array" ref="D2189">IF(C2189="","",IFERROR(AVERAGE(_xlfn._xlws.FILTER($B$2:$B$6000,(IFERROR(VALUE(MID($A$2:$A$6000,4,2)),0)=MONTH(C2189))*(IFERROR(VALUE(RIGHT($A$2:$A$6000,4)),0)=YEAR(C2189)))),""))</f>
        <v/>
      </c>
      <c r="E2189" s="3">
        <f t="array" ref="E2189">IFERROR(_xlfn.LET(_xlpm.yr,IF(ISNUMBER(C2189),YEAR(C2189),VALUE(RIGHT(A2189,4))),_xlpm.mn,IF(ISNUMBER(C2189),MONTH(C2189),VALUE(MID(A2189,4,2)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0" spans="1:5" x14ac:dyDescent="0.25">
      <c r="A2190" s="65" t="s">
        <v>2200</v>
      </c>
      <c r="B2190" s="8">
        <v>142.4503633086</v>
      </c>
      <c r="C2190" s="13"/>
      <c r="D2190" s="3" t="str">
        <f t="array" ref="D2190">IF(C2190="","",IFERROR(AVERAGE(_xlfn._xlws.FILTER($B$2:$B$6000,(IFERROR(VALUE(MID($A$2:$A$6000,4,2)),0)=MONTH(C2190))*(IFERROR(VALUE(RIGHT($A$2:$A$6000,4)),0)=YEAR(C2190)))),""))</f>
        <v/>
      </c>
      <c r="E2190" s="3">
        <f t="array" ref="E2190">IFERROR(_xlfn.LET(_xlpm.yr,IF(ISNUMBER(C2190),YEAR(C2190),VALUE(RIGHT(A2190,4))),_xlpm.mn,IF(ISNUMBER(C2190),MONTH(C2190),VALUE(MID(A2190,4,2)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1" spans="1:5" x14ac:dyDescent="0.25">
      <c r="A2191" s="65" t="s">
        <v>2201</v>
      </c>
      <c r="B2191" s="8">
        <v>143.09775178020001</v>
      </c>
      <c r="C2191" s="13"/>
      <c r="D2191" s="3" t="str">
        <f t="array" ref="D2191">IF(C2191="","",IFERROR(AVERAGE(_xlfn._xlws.FILTER($B$2:$B$6000,(IFERROR(VALUE(MID($A$2:$A$6000,4,2)),0)=MONTH(C2191))*(IFERROR(VALUE(RIGHT($A$2:$A$6000,4)),0)=YEAR(C2191)))),""))</f>
        <v/>
      </c>
      <c r="E2191" s="3">
        <f t="array" ref="E2191">IFERROR(_xlfn.LET(_xlpm.yr,IF(ISNUMBER(C2191),YEAR(C2191),VALUE(RIGHT(A2191,4))),_xlpm.mn,IF(ISNUMBER(C2191),MONTH(C2191),VALUE(MID(A2191,4,2)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2" spans="1:5" x14ac:dyDescent="0.25">
      <c r="A2192" s="65" t="s">
        <v>2202</v>
      </c>
      <c r="B2192" s="8">
        <v>143.32184778960001</v>
      </c>
      <c r="C2192" s="13"/>
      <c r="D2192" s="3" t="str">
        <f t="array" ref="D2192">IF(C2192="","",IFERROR(AVERAGE(_xlfn._xlws.FILTER($B$2:$B$6000,(IFERROR(VALUE(MID($A$2:$A$6000,4,2)),0)=MONTH(C2192))*(IFERROR(VALUE(RIGHT($A$2:$A$6000,4)),0)=YEAR(C2192)))),""))</f>
        <v/>
      </c>
      <c r="E2192" s="3">
        <f t="array" ref="E2192">IFERROR(_xlfn.LET(_xlpm.yr,IF(ISNUMBER(C2192),YEAR(C2192),VALUE(RIGHT(A2192,4))),_xlpm.mn,IF(ISNUMBER(C2192),MONTH(C2192),VALUE(MID(A2192,4,2)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3" spans="1:5" x14ac:dyDescent="0.25">
      <c r="A2193" s="65" t="s">
        <v>2203</v>
      </c>
      <c r="B2193" s="8">
        <v>143.3467473462</v>
      </c>
      <c r="C2193" s="13"/>
      <c r="D2193" s="3" t="str">
        <f t="array" ref="D2193">IF(C2193="","",IFERROR(AVERAGE(_xlfn._xlws.FILTER($B$2:$B$6000,(IFERROR(VALUE(MID($A$2:$A$6000,4,2)),0)=MONTH(C2193))*(IFERROR(VALUE(RIGHT($A$2:$A$6000,4)),0)=YEAR(C2193)))),""))</f>
        <v/>
      </c>
      <c r="E2193" s="3">
        <f t="array" ref="E2193">IFERROR(_xlfn.LET(_xlpm.yr,IF(ISNUMBER(C2193),YEAR(C2193),VALUE(RIGHT(A2193,4))),_xlpm.mn,IF(ISNUMBER(C2193),MONTH(C2193),VALUE(MID(A2193,4,2)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4" spans="1:5" x14ac:dyDescent="0.25">
      <c r="A2194" s="65" t="s">
        <v>2204</v>
      </c>
      <c r="B2194" s="8">
        <v>143.91943714799999</v>
      </c>
      <c r="C2194" s="13"/>
      <c r="D2194" s="3" t="str">
        <f t="array" ref="D2194">IF(C2194="","",IFERROR(AVERAGE(_xlfn._xlws.FILTER($B$2:$B$6000,(IFERROR(VALUE(MID($A$2:$A$6000,4,2)),0)=MONTH(C2194))*(IFERROR(VALUE(RIGHT($A$2:$A$6000,4)),0)=YEAR(C2194)))),""))</f>
        <v/>
      </c>
      <c r="E2194" s="3">
        <f t="array" ref="E2194">IFERROR(_xlfn.LET(_xlpm.yr,IF(ISNUMBER(C2194),YEAR(C2194),VALUE(RIGHT(A2194,4))),_xlpm.mn,IF(ISNUMBER(C2194),MONTH(C2194),VALUE(MID(A2194,4,2)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5" spans="1:5" x14ac:dyDescent="0.25">
      <c r="A2195" s="65" t="s">
        <v>2205</v>
      </c>
      <c r="B2195" s="8">
        <v>144.61662473280001</v>
      </c>
      <c r="C2195" s="13"/>
      <c r="D2195" s="3" t="str">
        <f t="array" ref="D2195">IF(C2195="","",IFERROR(AVERAGE(_xlfn._xlws.FILTER($B$2:$B$6000,(IFERROR(VALUE(MID($A$2:$A$6000,4,2)),0)=MONTH(C2195))*(IFERROR(VALUE(RIGHT($A$2:$A$6000,4)),0)=YEAR(C2195)))),""))</f>
        <v/>
      </c>
      <c r="E2195" s="3">
        <f t="array" ref="E2195">IFERROR(_xlfn.LET(_xlpm.yr,IF(ISNUMBER(C2195),YEAR(C2195),VALUE(RIGHT(A2195,4))),_xlpm.mn,IF(ISNUMBER(C2195),MONTH(C2195),VALUE(MID(A2195,4,2)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6" spans="1:5" x14ac:dyDescent="0.25">
      <c r="A2196" s="65" t="s">
        <v>2206</v>
      </c>
      <c r="B2196" s="8">
        <v>144.69132340260001</v>
      </c>
      <c r="C2196" s="13"/>
      <c r="D2196" s="3" t="str">
        <f t="array" ref="D2196">IF(C2196="","",IFERROR(AVERAGE(_xlfn._xlws.FILTER($B$2:$B$6000,(IFERROR(VALUE(MID($A$2:$A$6000,4,2)),0)=MONTH(C2196))*(IFERROR(VALUE(RIGHT($A$2:$A$6000,4)),0)=YEAR(C2196)))),""))</f>
        <v/>
      </c>
      <c r="E2196" s="3">
        <f t="array" ref="E2196">IFERROR(_xlfn.LET(_xlpm.yr,IF(ISNUMBER(C2196),YEAR(C2196),VALUE(RIGHT(A2196,4))),_xlpm.mn,IF(ISNUMBER(C2196),MONTH(C2196),VALUE(MID(A2196,4,2)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7" spans="1:5" x14ac:dyDescent="0.25">
      <c r="A2197" s="65" t="s">
        <v>2207</v>
      </c>
      <c r="B2197" s="8">
        <v>143.91622749179999</v>
      </c>
      <c r="C2197" s="13"/>
      <c r="D2197" s="3" t="str">
        <f t="array" ref="D2197">IF(C2197="","",IFERROR(AVERAGE(_xlfn._xlws.FILTER($B$2:$B$6000,(IFERROR(VALUE(MID($A$2:$A$6000,4,2)),0)=MONTH(C2197))*(IFERROR(VALUE(RIGHT($A$2:$A$6000,4)),0)=YEAR(C2197)))),""))</f>
        <v/>
      </c>
      <c r="E2197" s="3">
        <f t="array" ref="E2197">IFERROR(_xlfn.LET(_xlpm.yr,IF(ISNUMBER(C2197),YEAR(C2197),VALUE(RIGHT(A2197,4))),_xlpm.mn,IF(ISNUMBER(C2197),MONTH(C2197),VALUE(MID(A2197,4,2)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8" spans="1:5" x14ac:dyDescent="0.25">
      <c r="A2198" s="65" t="s">
        <v>2208</v>
      </c>
      <c r="B2198" s="8">
        <v>143.76808932660001</v>
      </c>
      <c r="C2198" s="13"/>
      <c r="D2198" s="3" t="str">
        <f t="array" ref="D2198">IF(C2198="","",IFERROR(AVERAGE(_xlfn._xlws.FILTER($B$2:$B$6000,(IFERROR(VALUE(MID($A$2:$A$6000,4,2)),0)=MONTH(C2198))*(IFERROR(VALUE(RIGHT($A$2:$A$6000,4)),0)=YEAR(C2198)))),""))</f>
        <v/>
      </c>
      <c r="E2198" s="3">
        <f t="array" ref="E2198">IFERROR(_xlfn.LET(_xlpm.yr,IF(ISNUMBER(C2198),YEAR(C2198),VALUE(RIGHT(A2198,4))),_xlpm.mn,IF(ISNUMBER(C2198),MONTH(C2198),VALUE(MID(A2198,4,2)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9" spans="1:5" x14ac:dyDescent="0.25">
      <c r="A2199" s="65" t="s">
        <v>2209</v>
      </c>
      <c r="B2199" s="8">
        <v>143.7927790208</v>
      </c>
      <c r="C2199" s="13"/>
      <c r="D2199" s="3" t="str">
        <f t="array" ref="D2199">IF(C2199="","",IFERROR(AVERAGE(_xlfn._xlws.FILTER($B$2:$B$6000,(IFERROR(VALUE(MID($A$2:$A$6000,4,2)),0)=MONTH(C2199))*(IFERROR(VALUE(RIGHT($A$2:$A$6000,4)),0)=YEAR(C2199)))),""))</f>
        <v/>
      </c>
      <c r="E2199" s="3">
        <f t="array" ref="E2199">IFERROR(_xlfn.LET(_xlpm.yr,IF(ISNUMBER(C2199),YEAR(C2199),VALUE(RIGHT(A2199,4))),_xlpm.mn,IF(ISNUMBER(C2199),MONTH(C2199),VALUE(MID(A2199,4,2)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0" spans="1:5" x14ac:dyDescent="0.25">
      <c r="A2200" s="65" t="s">
        <v>2210</v>
      </c>
      <c r="B2200" s="8">
        <v>144.11374504540001</v>
      </c>
      <c r="C2200" s="13"/>
      <c r="D2200" s="3" t="str">
        <f t="array" ref="D2200">IF(C2200="","",IFERROR(AVERAGE(_xlfn._xlws.FILTER($B$2:$B$6000,(IFERROR(VALUE(MID($A$2:$A$6000,4,2)),0)=MONTH(C2200))*(IFERROR(VALUE(RIGHT($A$2:$A$6000,4)),0)=YEAR(C2200)))),""))</f>
        <v/>
      </c>
      <c r="E2200" s="3">
        <f t="array" ref="E2200">IFERROR(_xlfn.LET(_xlpm.yr,IF(ISNUMBER(C2200),YEAR(C2200),VALUE(RIGHT(A2200,4))),_xlpm.mn,IF(ISNUMBER(C2200),MONTH(C2200),VALUE(MID(A2200,4,2)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1" spans="1:5" x14ac:dyDescent="0.25">
      <c r="A2201" s="65" t="s">
        <v>2211</v>
      </c>
      <c r="B2201" s="8">
        <v>144.5087801526</v>
      </c>
      <c r="C2201" s="13"/>
      <c r="D2201" s="3" t="str">
        <f t="array" ref="D2201">IF(C2201="","",IFERROR(AVERAGE(_xlfn._xlws.FILTER($B$2:$B$6000,(IFERROR(VALUE(MID($A$2:$A$6000,4,2)),0)=MONTH(C2201))*(IFERROR(VALUE(RIGHT($A$2:$A$6000,4)),0)=YEAR(C2201)))),""))</f>
        <v/>
      </c>
      <c r="E2201" s="3">
        <f t="array" ref="E2201">IFERROR(_xlfn.LET(_xlpm.yr,IF(ISNUMBER(C2201),YEAR(C2201),VALUE(RIGHT(A2201,4))),_xlpm.mn,IF(ISNUMBER(C2201),MONTH(C2201),VALUE(MID(A2201,4,2)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2" spans="1:5" x14ac:dyDescent="0.25">
      <c r="A2202" s="65" t="s">
        <v>2212</v>
      </c>
      <c r="B2202" s="8">
        <v>144.8544358714</v>
      </c>
      <c r="C2202" s="13"/>
      <c r="D2202" s="3" t="str">
        <f t="array" ref="D2202">IF(C2202="","",IFERROR(AVERAGE(_xlfn._xlws.FILTER($B$2:$B$6000,(IFERROR(VALUE(MID($A$2:$A$6000,4,2)),0)=MONTH(C2202))*(IFERROR(VALUE(RIGHT($A$2:$A$6000,4)),0)=YEAR(C2202)))),""))</f>
        <v/>
      </c>
      <c r="E2202" s="3">
        <f t="array" ref="E2202">IFERROR(_xlfn.LET(_xlpm.yr,IF(ISNUMBER(C2202),YEAR(C2202),VALUE(RIGHT(A2202,4))),_xlpm.mn,IF(ISNUMBER(C2202),MONTH(C2202),VALUE(MID(A2202,4,2)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3" spans="1:5" x14ac:dyDescent="0.25">
      <c r="A2203" s="65" t="s">
        <v>2213</v>
      </c>
      <c r="B2203" s="8">
        <v>144.65691831780001</v>
      </c>
      <c r="C2203" s="13"/>
      <c r="D2203" s="3" t="str">
        <f t="array" ref="D2203">IF(C2203="","",IFERROR(AVERAGE(_xlfn._xlws.FILTER($B$2:$B$6000,(IFERROR(VALUE(MID($A$2:$A$6000,4,2)),0)=MONTH(C2203))*(IFERROR(VALUE(RIGHT($A$2:$A$6000,4)),0)=YEAR(C2203)))),""))</f>
        <v/>
      </c>
      <c r="E2203" s="3">
        <f t="array" ref="E2203">IFERROR(_xlfn.LET(_xlpm.yr,IF(ISNUMBER(C2203),YEAR(C2203),VALUE(RIGHT(A2203,4))),_xlpm.mn,IF(ISNUMBER(C2203),MONTH(C2203),VALUE(MID(A2203,4,2)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4" spans="1:5" x14ac:dyDescent="0.25">
      <c r="A2204" s="65" t="s">
        <v>2214</v>
      </c>
      <c r="B2204" s="8">
        <v>143.84215840920001</v>
      </c>
      <c r="C2204" s="13"/>
      <c r="D2204" s="3" t="str">
        <f t="array" ref="D2204">IF(C2204="","",IFERROR(AVERAGE(_xlfn._xlws.FILTER($B$2:$B$6000,(IFERROR(VALUE(MID($A$2:$A$6000,4,2)),0)=MONTH(C2204))*(IFERROR(VALUE(RIGHT($A$2:$A$6000,4)),0)=YEAR(C2204)))),""))</f>
        <v/>
      </c>
      <c r="E2204" s="3">
        <f t="array" ref="E2204">IFERROR(_xlfn.LET(_xlpm.yr,IF(ISNUMBER(C2204),YEAR(C2204),VALUE(RIGHT(A2204,4))),_xlpm.mn,IF(ISNUMBER(C2204),MONTH(C2204),VALUE(MID(A2204,4,2)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5" spans="1:5" x14ac:dyDescent="0.25">
      <c r="A2205" s="65" t="s">
        <v>2215</v>
      </c>
      <c r="B2205" s="8">
        <v>141.3731889892</v>
      </c>
      <c r="C2205" s="13"/>
      <c r="D2205" s="3" t="str">
        <f t="array" ref="D2205">IF(C2205="","",IFERROR(AVERAGE(_xlfn._xlws.FILTER($B$2:$B$6000,(IFERROR(VALUE(MID($A$2:$A$6000,4,2)),0)=MONTH(C2205))*(IFERROR(VALUE(RIGHT($A$2:$A$6000,4)),0)=YEAR(C2205)))),""))</f>
        <v/>
      </c>
      <c r="E2205" s="3">
        <f t="array" ref="E2205">IFERROR(_xlfn.LET(_xlpm.yr,IF(ISNUMBER(C2205),YEAR(C2205),VALUE(RIGHT(A2205,4))),_xlpm.mn,IF(ISNUMBER(C2205),MONTH(C2205),VALUE(MID(A2205,4,2)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6" spans="1:5" x14ac:dyDescent="0.25">
      <c r="A2206" s="65" t="s">
        <v>2216</v>
      </c>
      <c r="B2206" s="8">
        <v>140.06463519659999</v>
      </c>
      <c r="C2206" s="13"/>
      <c r="D2206" s="3" t="str">
        <f t="array" ref="D2206">IF(C2206="","",IFERROR(AVERAGE(_xlfn._xlws.FILTER($B$2:$B$6000,(IFERROR(VALUE(MID($A$2:$A$6000,4,2)),0)=MONTH(C2206))*(IFERROR(VALUE(RIGHT($A$2:$A$6000,4)),0)=YEAR(C2206)))),""))</f>
        <v/>
      </c>
      <c r="E2206" s="3">
        <f t="array" ref="E2206">IFERROR(_xlfn.LET(_xlpm.yr,IF(ISNUMBER(C2206),YEAR(C2206),VALUE(RIGHT(A2206,4))),_xlpm.mn,IF(ISNUMBER(C2206),MONTH(C2206),VALUE(MID(A2206,4,2)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7" spans="1:5" x14ac:dyDescent="0.25">
      <c r="A2207" s="65" t="s">
        <v>2217</v>
      </c>
      <c r="B2207" s="8">
        <v>139.49677223</v>
      </c>
      <c r="C2207" s="13"/>
      <c r="D2207" s="3" t="str">
        <f t="array" ref="D2207">IF(C2207="","",IFERROR(AVERAGE(_xlfn._xlws.FILTER($B$2:$B$6000,(IFERROR(VALUE(MID($A$2:$A$6000,4,2)),0)=MONTH(C2207))*(IFERROR(VALUE(RIGHT($A$2:$A$6000,4)),0)=YEAR(C2207)))),""))</f>
        <v/>
      </c>
      <c r="E2207" s="3">
        <f t="array" ref="E2207">IFERROR(_xlfn.LET(_xlpm.yr,IF(ISNUMBER(C2207),YEAR(C2207),VALUE(RIGHT(A2207,4))),_xlpm.mn,IF(ISNUMBER(C2207),MONTH(C2207),VALUE(MID(A2207,4,2)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8" spans="1:5" x14ac:dyDescent="0.25">
      <c r="A2208" s="65" t="s">
        <v>2218</v>
      </c>
      <c r="B2208" s="8">
        <v>138.83015048659999</v>
      </c>
      <c r="C2208" s="13"/>
      <c r="D2208" s="3" t="str">
        <f t="array" ref="D2208">IF(C2208="","",IFERROR(AVERAGE(_xlfn._xlws.FILTER($B$2:$B$6000,(IFERROR(VALUE(MID($A$2:$A$6000,4,2)),0)=MONTH(C2208))*(IFERROR(VALUE(RIGHT($A$2:$A$6000,4)),0)=YEAR(C2208)))),""))</f>
        <v/>
      </c>
      <c r="E2208" s="3">
        <f t="array" ref="E2208">IFERROR(_xlfn.LET(_xlpm.yr,IF(ISNUMBER(C2208),YEAR(C2208),VALUE(RIGHT(A2208,4))),_xlpm.mn,IF(ISNUMBER(C2208),MONTH(C2208),VALUE(MID(A2208,4,2)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9" spans="1:5" x14ac:dyDescent="0.25">
      <c r="A2209" s="65" t="s">
        <v>2219</v>
      </c>
      <c r="B2209" s="8">
        <v>137.2006306694</v>
      </c>
      <c r="C2209" s="13"/>
      <c r="D2209" s="3" t="str">
        <f t="array" ref="D2209">IF(C2209="","",IFERROR(AVERAGE(_xlfn._xlws.FILTER($B$2:$B$6000,(IFERROR(VALUE(MID($A$2:$A$6000,4,2)),0)=MONTH(C2209))*(IFERROR(VALUE(RIGHT($A$2:$A$6000,4)),0)=YEAR(C2209)))),""))</f>
        <v/>
      </c>
      <c r="E2209" s="3">
        <f t="array" ref="E2209">IFERROR(_xlfn.LET(_xlpm.yr,IF(ISNUMBER(C2209),YEAR(C2209),VALUE(RIGHT(A2209,4))),_xlpm.mn,IF(ISNUMBER(C2209),MONTH(C2209),VALUE(MID(A2209,4,2)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0" spans="1:5" x14ac:dyDescent="0.25">
      <c r="A2210" s="65" t="s">
        <v>2220</v>
      </c>
      <c r="B2210" s="8">
        <v>135.9414562652</v>
      </c>
      <c r="C2210" s="13"/>
      <c r="D2210" s="3" t="str">
        <f t="array" ref="D2210">IF(C2210="","",IFERROR(AVERAGE(_xlfn._xlws.FILTER($B$2:$B$6000,(IFERROR(VALUE(MID($A$2:$A$6000,4,2)),0)=MONTH(C2210))*(IFERROR(VALUE(RIGHT($A$2:$A$6000,4)),0)=YEAR(C2210)))),""))</f>
        <v/>
      </c>
      <c r="E2210" s="3">
        <f t="array" ref="E2210">IFERROR(_xlfn.LET(_xlpm.yr,IF(ISNUMBER(C2210),YEAR(C2210),VALUE(RIGHT(A2210,4))),_xlpm.mn,IF(ISNUMBER(C2210),MONTH(C2210),VALUE(MID(A2210,4,2)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1" spans="1:5" x14ac:dyDescent="0.25">
      <c r="A2211" s="65" t="s">
        <v>2221</v>
      </c>
      <c r="B2211" s="8">
        <v>135.00324788559999</v>
      </c>
      <c r="C2211" s="13"/>
      <c r="D2211" s="3" t="str">
        <f t="array" ref="D2211">IF(C2211="","",IFERROR(AVERAGE(_xlfn._xlws.FILTER($B$2:$B$6000,(IFERROR(VALUE(MID($A$2:$A$6000,4,2)),0)=MONTH(C2211))*(IFERROR(VALUE(RIGHT($A$2:$A$6000,4)),0)=YEAR(C2211)))),""))</f>
        <v/>
      </c>
      <c r="E2211" s="3">
        <f t="array" ref="E2211">IFERROR(_xlfn.LET(_xlpm.yr,IF(ISNUMBER(C2211),YEAR(C2211),VALUE(RIGHT(A2211,4))),_xlpm.mn,IF(ISNUMBER(C2211),MONTH(C2211),VALUE(MID(A2211,4,2)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2" spans="1:5" x14ac:dyDescent="0.25">
      <c r="A2212" s="65" t="s">
        <v>2222</v>
      </c>
      <c r="B2212" s="8">
        <v>134.28724675379999</v>
      </c>
      <c r="C2212" s="13"/>
      <c r="D2212" s="3" t="str">
        <f t="array" ref="D2212">IF(C2212="","",IFERROR(AVERAGE(_xlfn._xlws.FILTER($B$2:$B$6000,(IFERROR(VALUE(MID($A$2:$A$6000,4,2)),0)=MONTH(C2212))*(IFERROR(VALUE(RIGHT($A$2:$A$6000,4)),0)=YEAR(C2212)))),""))</f>
        <v/>
      </c>
      <c r="E2212" s="3">
        <f t="array" ref="E2212">IFERROR(_xlfn.LET(_xlpm.yr,IF(ISNUMBER(C2212),YEAR(C2212),VALUE(RIGHT(A2212,4))),_xlpm.mn,IF(ISNUMBER(C2212),MONTH(C2212),VALUE(MID(A2212,4,2)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3" spans="1:5" x14ac:dyDescent="0.25">
      <c r="A2213" s="65" t="s">
        <v>2223</v>
      </c>
      <c r="B2213" s="8">
        <v>134.0897292002</v>
      </c>
      <c r="C2213" s="13"/>
      <c r="D2213" s="3" t="str">
        <f t="array" ref="D2213">IF(C2213="","",IFERROR(AVERAGE(_xlfn._xlws.FILTER($B$2:$B$6000,(IFERROR(VALUE(MID($A$2:$A$6000,4,2)),0)=MONTH(C2213))*(IFERROR(VALUE(RIGHT($A$2:$A$6000,4)),0)=YEAR(C2213)))),""))</f>
        <v/>
      </c>
      <c r="E2213" s="3">
        <f t="array" ref="E2213">IFERROR(_xlfn.LET(_xlpm.yr,IF(ISNUMBER(C2213),YEAR(C2213),VALUE(RIGHT(A2213,4))),_xlpm.mn,IF(ISNUMBER(C2213),MONTH(C2213),VALUE(MID(A2213,4,2)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4" spans="1:5" x14ac:dyDescent="0.25">
      <c r="A2214" s="65" t="s">
        <v>2224</v>
      </c>
      <c r="B2214" s="8">
        <v>133.1762105148</v>
      </c>
      <c r="C2214" s="13"/>
      <c r="D2214" s="3" t="str">
        <f t="array" ref="D2214">IF(C2214="","",IFERROR(AVERAGE(_xlfn._xlws.FILTER($B$2:$B$6000,(IFERROR(VALUE(MID($A$2:$A$6000,4,2)),0)=MONTH(C2214))*(IFERROR(VALUE(RIGHT($A$2:$A$6000,4)),0)=YEAR(C2214)))),""))</f>
        <v/>
      </c>
      <c r="E2214" s="3">
        <f t="array" ref="E2214">IFERROR(_xlfn.LET(_xlpm.yr,IF(ISNUMBER(C2214),YEAR(C2214),VALUE(RIGHT(A2214,4))),_xlpm.mn,IF(ISNUMBER(C2214),MONTH(C2214),VALUE(MID(A2214,4,2)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5" spans="1:5" x14ac:dyDescent="0.25">
      <c r="A2215" s="65" t="s">
        <v>2225</v>
      </c>
      <c r="B2215" s="8">
        <v>132.01579488740001</v>
      </c>
      <c r="C2215" s="13"/>
      <c r="D2215" s="3" t="str">
        <f t="array" ref="D2215">IF(C2215="","",IFERROR(AVERAGE(_xlfn._xlws.FILTER($B$2:$B$6000,(IFERROR(VALUE(MID($A$2:$A$6000,4,2)),0)=MONTH(C2215))*(IFERROR(VALUE(RIGHT($A$2:$A$6000,4)),0)=YEAR(C2215)))),""))</f>
        <v/>
      </c>
      <c r="E2215" s="3">
        <f t="array" ref="E2215">IFERROR(_xlfn.LET(_xlpm.yr,IF(ISNUMBER(C2215),YEAR(C2215),VALUE(RIGHT(A2215,4))),_xlpm.mn,IF(ISNUMBER(C2215),MONTH(C2215),VALUE(MID(A2215,4,2)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6" spans="1:5" x14ac:dyDescent="0.25">
      <c r="A2216" s="65" t="s">
        <v>2226</v>
      </c>
      <c r="B2216" s="8">
        <v>131.9417258048</v>
      </c>
      <c r="C2216" s="13"/>
      <c r="D2216" s="3" t="str">
        <f t="array" ref="D2216">IF(C2216="","",IFERROR(AVERAGE(_xlfn._xlws.FILTER($B$2:$B$6000,(IFERROR(VALUE(MID($A$2:$A$6000,4,2)),0)=MONTH(C2216))*(IFERROR(VALUE(RIGHT($A$2:$A$6000,4)),0)=YEAR(C2216)))),""))</f>
        <v/>
      </c>
      <c r="E2216" s="3">
        <f t="array" ref="E2216">IFERROR(_xlfn.LET(_xlpm.yr,IF(ISNUMBER(C2216),YEAR(C2216),VALUE(RIGHT(A2216,4))),_xlpm.mn,IF(ISNUMBER(C2216),MONTH(C2216),VALUE(MID(A2216,4,2)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7" spans="1:5" x14ac:dyDescent="0.25">
      <c r="A2217" s="65" t="s">
        <v>2227</v>
      </c>
      <c r="B2217" s="8">
        <v>129.90073716149999</v>
      </c>
      <c r="C2217" s="13"/>
      <c r="D2217" s="3" t="str">
        <f t="array" ref="D2217">IF(C2217="","",IFERROR(AVERAGE(_xlfn._xlws.FILTER($B$2:$B$6000,(IFERROR(VALUE(MID($A$2:$A$6000,4,2)),0)=MONTH(C2217))*(IFERROR(VALUE(RIGHT($A$2:$A$6000,4)),0)=YEAR(C2217)))),""))</f>
        <v/>
      </c>
      <c r="E2217" s="3">
        <f t="array" ref="E2217">IFERROR(_xlfn.LET(_xlpm.yr,IF(ISNUMBER(C2217),YEAR(C2217),VALUE(RIGHT(A2217,4))),_xlpm.mn,IF(ISNUMBER(C2217),MONTH(C2217),VALUE(MID(A2217,4,2)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8" spans="1:5" x14ac:dyDescent="0.25">
      <c r="A2218" s="65" t="s">
        <v>2228</v>
      </c>
      <c r="B2218" s="8">
        <v>130.38954520350001</v>
      </c>
      <c r="C2218" s="13"/>
      <c r="D2218" s="3" t="str">
        <f t="array" ref="D2218">IF(C2218="","",IFERROR(AVERAGE(_xlfn._xlws.FILTER($B$2:$B$6000,(IFERROR(VALUE(MID($A$2:$A$6000,4,2)),0)=MONTH(C2218))*(IFERROR(VALUE(RIGHT($A$2:$A$6000,4)),0)=YEAR(C2218)))),""))</f>
        <v/>
      </c>
      <c r="E2218" s="3">
        <f t="array" ref="E2218">IFERROR(_xlfn.LET(_xlpm.yr,IF(ISNUMBER(C2218),YEAR(C2218),VALUE(RIGHT(A2218,4))),_xlpm.mn,IF(ISNUMBER(C2218),MONTH(C2218),VALUE(MID(A2218,4,2)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9" spans="1:5" x14ac:dyDescent="0.25">
      <c r="A2219" s="65" t="s">
        <v>2229</v>
      </c>
      <c r="B2219" s="8">
        <v>130.8539128434</v>
      </c>
      <c r="C2219" s="13"/>
      <c r="D2219" s="3" t="str">
        <f t="array" ref="D2219">IF(C2219="","",IFERROR(AVERAGE(_xlfn._xlws.FILTER($B$2:$B$6000,(IFERROR(VALUE(MID($A$2:$A$6000,4,2)),0)=MONTH(C2219))*(IFERROR(VALUE(RIGHT($A$2:$A$6000,4)),0)=YEAR(C2219)))),""))</f>
        <v/>
      </c>
      <c r="E2219" s="3">
        <f t="array" ref="E2219">IFERROR(_xlfn.LET(_xlpm.yr,IF(ISNUMBER(C2219),YEAR(C2219),VALUE(RIGHT(A2219,4))),_xlpm.mn,IF(ISNUMBER(C2219),MONTH(C2219),VALUE(MID(A2219,4,2)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0" spans="1:5" x14ac:dyDescent="0.25">
      <c r="A2220" s="65" t="s">
        <v>2230</v>
      </c>
      <c r="B2220" s="8">
        <v>131.61156530849999</v>
      </c>
      <c r="C2220" s="13"/>
      <c r="D2220" s="3" t="str">
        <f t="array" ref="D2220">IF(C2220="","",IFERROR(AVERAGE(_xlfn._xlws.FILTER($B$2:$B$6000,(IFERROR(VALUE(MID($A$2:$A$6000,4,2)),0)=MONTH(C2220))*(IFERROR(VALUE(RIGHT($A$2:$A$6000,4)),0)=YEAR(C2220)))),""))</f>
        <v/>
      </c>
      <c r="E2220" s="3">
        <f t="array" ref="E2220">IFERROR(_xlfn.LET(_xlpm.yr,IF(ISNUMBER(C2220),YEAR(C2220),VALUE(RIGHT(A2220,4))),_xlpm.mn,IF(ISNUMBER(C2220),MONTH(C2220),VALUE(MID(A2220,4,2)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1" spans="1:5" x14ac:dyDescent="0.25">
      <c r="A2221" s="65" t="s">
        <v>2231</v>
      </c>
      <c r="B2221" s="8">
        <v>132.07593294840001</v>
      </c>
      <c r="C2221" s="13"/>
      <c r="D2221" s="3" t="str">
        <f t="array" ref="D2221">IF(C2221="","",IFERROR(AVERAGE(_xlfn._xlws.FILTER($B$2:$B$6000,(IFERROR(VALUE(MID($A$2:$A$6000,4,2)),0)=MONTH(C2221))*(IFERROR(VALUE(RIGHT($A$2:$A$6000,4)),0)=YEAR(C2221)))),""))</f>
        <v/>
      </c>
      <c r="E2221" s="3">
        <f t="array" ref="E2221">IFERROR(_xlfn.LET(_xlpm.yr,IF(ISNUMBER(C2221),YEAR(C2221),VALUE(RIGHT(A2221,4))),_xlpm.mn,IF(ISNUMBER(C2221),MONTH(C2221),VALUE(MID(A2221,4,2)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2" spans="1:5" x14ac:dyDescent="0.25">
      <c r="A2222" s="65" t="s">
        <v>2232</v>
      </c>
      <c r="B2222" s="8">
        <v>132.71138340300001</v>
      </c>
      <c r="C2222" s="13"/>
      <c r="D2222" s="3" t="str">
        <f t="array" ref="D2222">IF(C2222="","",IFERROR(AVERAGE(_xlfn._xlws.FILTER($B$2:$B$6000,(IFERROR(VALUE(MID($A$2:$A$6000,4,2)),0)=MONTH(C2222))*(IFERROR(VALUE(RIGHT($A$2:$A$6000,4)),0)=YEAR(C2222)))),""))</f>
        <v/>
      </c>
      <c r="E2222" s="3">
        <f t="array" ref="E2222">IFERROR(_xlfn.LET(_xlpm.yr,IF(ISNUMBER(C2222),YEAR(C2222),VALUE(RIGHT(A2222,4))),_xlpm.mn,IF(ISNUMBER(C2222),MONTH(C2222),VALUE(MID(A2222,4,2)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3" spans="1:5" x14ac:dyDescent="0.25">
      <c r="A2223" s="65" t="s">
        <v>2233</v>
      </c>
      <c r="B2223" s="8">
        <v>132.5891813925</v>
      </c>
      <c r="C2223" s="13"/>
      <c r="D2223" s="3" t="str">
        <f t="array" ref="D2223">IF(C2223="","",IFERROR(AVERAGE(_xlfn._xlws.FILTER($B$2:$B$6000,(IFERROR(VALUE(MID($A$2:$A$6000,4,2)),0)=MONTH(C2223))*(IFERROR(VALUE(RIGHT($A$2:$A$6000,4)),0)=YEAR(C2223)))),""))</f>
        <v/>
      </c>
      <c r="E2223" s="3">
        <f t="array" ref="E2223">IFERROR(_xlfn.LET(_xlpm.yr,IF(ISNUMBER(C2223),YEAR(C2223),VALUE(RIGHT(A2223,4))),_xlpm.mn,IF(ISNUMBER(C2223),MONTH(C2223),VALUE(MID(A2223,4,2)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4" spans="1:5" x14ac:dyDescent="0.25">
      <c r="A2224" s="65" t="s">
        <v>2234</v>
      </c>
      <c r="B2224" s="8">
        <v>132.8335854135</v>
      </c>
      <c r="C2224" s="13"/>
      <c r="D2224" s="3" t="str">
        <f t="array" ref="D2224">IF(C2224="","",IFERROR(AVERAGE(_xlfn._xlws.FILTER($B$2:$B$6000,(IFERROR(VALUE(MID($A$2:$A$6000,4,2)),0)=MONTH(C2224))*(IFERROR(VALUE(RIGHT($A$2:$A$6000,4)),0)=YEAR(C2224)))),""))</f>
        <v/>
      </c>
      <c r="E2224" s="3">
        <f t="array" ref="E2224">IFERROR(_xlfn.LET(_xlpm.yr,IF(ISNUMBER(C2224),YEAR(C2224),VALUE(RIGHT(A2224,4))),_xlpm.mn,IF(ISNUMBER(C2224),MONTH(C2224),VALUE(MID(A2224,4,2)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5" spans="1:5" x14ac:dyDescent="0.25">
      <c r="A2225" s="65" t="s">
        <v>2235</v>
      </c>
      <c r="B2225" s="8">
        <v>133.37127425969999</v>
      </c>
      <c r="C2225" s="13"/>
      <c r="D2225" s="3" t="str">
        <f t="array" ref="D2225">IF(C2225="","",IFERROR(AVERAGE(_xlfn._xlws.FILTER($B$2:$B$6000,(IFERROR(VALUE(MID($A$2:$A$6000,4,2)),0)=MONTH(C2225))*(IFERROR(VALUE(RIGHT($A$2:$A$6000,4)),0)=YEAR(C2225)))),""))</f>
        <v/>
      </c>
      <c r="E2225" s="3">
        <f t="array" ref="E2225">IFERROR(_xlfn.LET(_xlpm.yr,IF(ISNUMBER(C2225),YEAR(C2225),VALUE(RIGHT(A2225,4))),_xlpm.mn,IF(ISNUMBER(C2225),MONTH(C2225),VALUE(MID(A2225,4,2)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6" spans="1:5" x14ac:dyDescent="0.25">
      <c r="A2226" s="65" t="s">
        <v>2236</v>
      </c>
      <c r="B2226" s="8">
        <v>133.76232069330001</v>
      </c>
      <c r="C2226" s="13"/>
      <c r="D2226" s="3" t="str">
        <f t="array" ref="D2226">IF(C2226="","",IFERROR(AVERAGE(_xlfn._xlws.FILTER($B$2:$B$6000,(IFERROR(VALUE(MID($A$2:$A$6000,4,2)),0)=MONTH(C2226))*(IFERROR(VALUE(RIGHT($A$2:$A$6000,4)),0)=YEAR(C2226)))),""))</f>
        <v/>
      </c>
      <c r="E2226" s="3">
        <f t="array" ref="E2226">IFERROR(_xlfn.LET(_xlpm.yr,IF(ISNUMBER(C2226),YEAR(C2226),VALUE(RIGHT(A2226,4))),_xlpm.mn,IF(ISNUMBER(C2226),MONTH(C2226),VALUE(MID(A2226,4,2)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7" spans="1:5" x14ac:dyDescent="0.25">
      <c r="A2227" s="65" t="s">
        <v>2237</v>
      </c>
      <c r="B2227" s="8">
        <v>134.34889034369999</v>
      </c>
      <c r="C2227" s="13"/>
      <c r="D2227" s="3" t="str">
        <f t="array" ref="D2227">IF(C2227="","",IFERROR(AVERAGE(_xlfn._xlws.FILTER($B$2:$B$6000,(IFERROR(VALUE(MID($A$2:$A$6000,4,2)),0)=MONTH(C2227))*(IFERROR(VALUE(RIGHT($A$2:$A$6000,4)),0)=YEAR(C2227)))),""))</f>
        <v/>
      </c>
      <c r="E2227" s="3">
        <f t="array" ref="E2227">IFERROR(_xlfn.LET(_xlpm.yr,IF(ISNUMBER(C2227),YEAR(C2227),VALUE(RIGHT(A2227,4))),_xlpm.mn,IF(ISNUMBER(C2227),MONTH(C2227),VALUE(MID(A2227,4,2)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8" spans="1:5" x14ac:dyDescent="0.25">
      <c r="A2228" s="65" t="s">
        <v>2238</v>
      </c>
      <c r="B2228" s="8">
        <v>134.42221154999999</v>
      </c>
      <c r="C2228" s="13"/>
      <c r="D2228" s="3" t="str">
        <f t="array" ref="D2228">IF(C2228="","",IFERROR(AVERAGE(_xlfn._xlws.FILTER($B$2:$B$6000,(IFERROR(VALUE(MID($A$2:$A$6000,4,2)),0)=MONTH(C2228))*(IFERROR(VALUE(RIGHT($A$2:$A$6000,4)),0)=YEAR(C2228)))),""))</f>
        <v/>
      </c>
      <c r="E2228" s="3">
        <f t="array" ref="E2228">IFERROR(_xlfn.LET(_xlpm.yr,IF(ISNUMBER(C2228),YEAR(C2228),VALUE(RIGHT(A2228,4))),_xlpm.mn,IF(ISNUMBER(C2228),MONTH(C2228),VALUE(MID(A2228,4,2)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9" spans="1:5" x14ac:dyDescent="0.25">
      <c r="A2229" s="65" t="s">
        <v>2239</v>
      </c>
      <c r="B2229" s="8">
        <v>134.47109235420001</v>
      </c>
      <c r="C2229" s="13"/>
      <c r="D2229" s="3" t="str">
        <f t="array" ref="D2229">IF(C2229="","",IFERROR(AVERAGE(_xlfn._xlws.FILTER($B$2:$B$6000,(IFERROR(VALUE(MID($A$2:$A$6000,4,2)),0)=MONTH(C2229))*(IFERROR(VALUE(RIGHT($A$2:$A$6000,4)),0)=YEAR(C2229)))),""))</f>
        <v/>
      </c>
      <c r="E2229" s="3">
        <f t="array" ref="E2229">IFERROR(_xlfn.LET(_xlpm.yr,IF(ISNUMBER(C2229),YEAR(C2229),VALUE(RIGHT(A2229,4))),_xlpm.mn,IF(ISNUMBER(C2229),MONTH(C2229),VALUE(MID(A2229,4,2)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0" spans="1:5" x14ac:dyDescent="0.25">
      <c r="A2230" s="65" t="s">
        <v>2240</v>
      </c>
      <c r="B2230" s="8">
        <v>134.69105597309999</v>
      </c>
      <c r="C2230" s="13"/>
      <c r="D2230" s="3" t="str">
        <f t="array" ref="D2230">IF(C2230="","",IFERROR(AVERAGE(_xlfn._xlws.FILTER($B$2:$B$6000,(IFERROR(VALUE(MID($A$2:$A$6000,4,2)),0)=MONTH(C2230))*(IFERROR(VALUE(RIGHT($A$2:$A$6000,4)),0)=YEAR(C2230)))),""))</f>
        <v/>
      </c>
      <c r="E2230" s="3">
        <f t="array" ref="E2230">IFERROR(_xlfn.LET(_xlpm.yr,IF(ISNUMBER(C2230),YEAR(C2230),VALUE(RIGHT(A2230,4))),_xlpm.mn,IF(ISNUMBER(C2230),MONTH(C2230),VALUE(MID(A2230,4,2)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1" spans="1:5" x14ac:dyDescent="0.25">
      <c r="A2231" s="65" t="s">
        <v>2241</v>
      </c>
      <c r="B2231" s="8">
        <v>134.8865791899</v>
      </c>
      <c r="C2231" s="13"/>
      <c r="D2231" s="3" t="str">
        <f t="array" ref="D2231">IF(C2231="","",IFERROR(AVERAGE(_xlfn._xlws.FILTER($B$2:$B$6000,(IFERROR(VALUE(MID($A$2:$A$6000,4,2)),0)=MONTH(C2231))*(IFERROR(VALUE(RIGHT($A$2:$A$6000,4)),0)=YEAR(C2231)))),""))</f>
        <v/>
      </c>
      <c r="E2231" s="3">
        <f t="array" ref="E2231">IFERROR(_xlfn.LET(_xlpm.yr,IF(ISNUMBER(C2231),YEAR(C2231),VALUE(RIGHT(A2231,4))),_xlpm.mn,IF(ISNUMBER(C2231),MONTH(C2231),VALUE(MID(A2231,4,2)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2" spans="1:5" x14ac:dyDescent="0.25">
      <c r="A2232" s="65" t="s">
        <v>2242</v>
      </c>
      <c r="B2232" s="8">
        <v>134.3000095395</v>
      </c>
      <c r="C2232" s="13"/>
      <c r="D2232" s="3" t="str">
        <f t="array" ref="D2232">IF(C2232="","",IFERROR(AVERAGE(_xlfn._xlws.FILTER($B$2:$B$6000,(IFERROR(VALUE(MID($A$2:$A$6000,4,2)),0)=MONTH(C2232))*(IFERROR(VALUE(RIGHT($A$2:$A$6000,4)),0)=YEAR(C2232)))),""))</f>
        <v/>
      </c>
      <c r="E2232" s="3">
        <f t="array" ref="E2232">IFERROR(_xlfn.LET(_xlpm.yr,IF(ISNUMBER(C2232),YEAR(C2232),VALUE(RIGHT(A2232,4))),_xlpm.mn,IF(ISNUMBER(C2232),MONTH(C2232),VALUE(MID(A2232,4,2)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3" spans="1:5" x14ac:dyDescent="0.25">
      <c r="A2233" s="65" t="s">
        <v>2243</v>
      </c>
      <c r="B2233" s="8">
        <v>134.37333074579999</v>
      </c>
      <c r="C2233" s="13"/>
      <c r="D2233" s="3" t="str">
        <f t="array" ref="D2233">IF(C2233="","",IFERROR(AVERAGE(_xlfn._xlws.FILTER($B$2:$B$6000,(IFERROR(VALUE(MID($A$2:$A$6000,4,2)),0)=MONTH(C2233))*(IFERROR(VALUE(RIGHT($A$2:$A$6000,4)),0)=YEAR(C2233)))),""))</f>
        <v/>
      </c>
      <c r="E2233" s="3">
        <f t="array" ref="E2233">IFERROR(_xlfn.LET(_xlpm.yr,IF(ISNUMBER(C2233),YEAR(C2233),VALUE(RIGHT(A2233,4))),_xlpm.mn,IF(ISNUMBER(C2233),MONTH(C2233),VALUE(MID(A2233,4,2)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4" spans="1:5" x14ac:dyDescent="0.25">
      <c r="A2234" s="65" t="s">
        <v>2244</v>
      </c>
      <c r="B2234" s="8">
        <v>134.5932943647</v>
      </c>
      <c r="C2234" s="13"/>
      <c r="D2234" s="3" t="str">
        <f t="array" ref="D2234">IF(C2234="","",IFERROR(AVERAGE(_xlfn._xlws.FILTER($B$2:$B$6000,(IFERROR(VALUE(MID($A$2:$A$6000,4,2)),0)=MONTH(C2234))*(IFERROR(VALUE(RIGHT($A$2:$A$6000,4)),0)=YEAR(C2234)))),""))</f>
        <v/>
      </c>
      <c r="E2234" s="3">
        <f t="array" ref="E2234">IFERROR(_xlfn.LET(_xlpm.yr,IF(ISNUMBER(C2234),YEAR(C2234),VALUE(RIGHT(A2234,4))),_xlpm.mn,IF(ISNUMBER(C2234),MONTH(C2234),VALUE(MID(A2234,4,2)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5" spans="1:5" x14ac:dyDescent="0.25">
      <c r="A2235" s="65" t="s">
        <v>2245</v>
      </c>
      <c r="B2235" s="8">
        <v>134.34889034369999</v>
      </c>
      <c r="C2235" s="13"/>
      <c r="D2235" s="3" t="str">
        <f t="array" ref="D2235">IF(C2235="","",IFERROR(AVERAGE(_xlfn._xlws.FILTER($B$2:$B$6000,(IFERROR(VALUE(MID($A$2:$A$6000,4,2)),0)=MONTH(C2235))*(IFERROR(VALUE(RIGHT($A$2:$A$6000,4)),0)=YEAR(C2235)))),""))</f>
        <v/>
      </c>
      <c r="E2235" s="3">
        <f t="array" ref="E2235">IFERROR(_xlfn.LET(_xlpm.yr,IF(ISNUMBER(C2235),YEAR(C2235),VALUE(RIGHT(A2235,4))),_xlpm.mn,IF(ISNUMBER(C2235),MONTH(C2235),VALUE(MID(A2235,4,2)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6" spans="1:5" x14ac:dyDescent="0.25">
      <c r="A2236" s="65" t="s">
        <v>2246</v>
      </c>
      <c r="B2236" s="8">
        <v>134.5444135605</v>
      </c>
      <c r="C2236" s="13"/>
      <c r="D2236" s="3" t="str">
        <f t="array" ref="D2236">IF(C2236="","",IFERROR(AVERAGE(_xlfn._xlws.FILTER($B$2:$B$6000,(IFERROR(VALUE(MID($A$2:$A$6000,4,2)),0)=MONTH(C2236))*(IFERROR(VALUE(RIGHT($A$2:$A$6000,4)),0)=YEAR(C2236)))),""))</f>
        <v/>
      </c>
      <c r="E2236" s="3">
        <f t="array" ref="E2236">IFERROR(_xlfn.LET(_xlpm.yr,IF(ISNUMBER(C2236),YEAR(C2236),VALUE(RIGHT(A2236,4))),_xlpm.mn,IF(ISNUMBER(C2236),MONTH(C2236),VALUE(MID(A2236,4,2)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7" spans="1:5" x14ac:dyDescent="0.25">
      <c r="A2237" s="65" t="s">
        <v>2247</v>
      </c>
      <c r="B2237" s="8">
        <v>134.5688539626</v>
      </c>
      <c r="C2237" s="13"/>
      <c r="D2237" s="3" t="str">
        <f t="array" ref="D2237">IF(C2237="","",IFERROR(AVERAGE(_xlfn._xlws.FILTER($B$2:$B$6000,(IFERROR(VALUE(MID($A$2:$A$6000,4,2)),0)=MONTH(C2237))*(IFERROR(VALUE(RIGHT($A$2:$A$6000,4)),0)=YEAR(C2237)))),""))</f>
        <v/>
      </c>
      <c r="E2237" s="3">
        <f t="array" ref="E2237">IFERROR(_xlfn.LET(_xlpm.yr,IF(ISNUMBER(C2237),YEAR(C2237),VALUE(RIGHT(A2237,4))),_xlpm.mn,IF(ISNUMBER(C2237),MONTH(C2237),VALUE(MID(A2237,4,2)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8" spans="1:5" x14ac:dyDescent="0.25">
      <c r="A2238" s="65" t="s">
        <v>2248</v>
      </c>
      <c r="B2238" s="8">
        <v>135.13098321090001</v>
      </c>
      <c r="C2238" s="13"/>
      <c r="D2238" s="3" t="str">
        <f t="array" ref="D2238">IF(C2238="","",IFERROR(AVERAGE(_xlfn._xlws.FILTER($B$2:$B$6000,(IFERROR(VALUE(MID($A$2:$A$6000,4,2)),0)=MONTH(C2238))*(IFERROR(VALUE(RIGHT($A$2:$A$6000,4)),0)=YEAR(C2238)))),""))</f>
        <v/>
      </c>
      <c r="E2238" s="3">
        <f t="array" ref="E2238">IFERROR(_xlfn.LET(_xlpm.yr,IF(ISNUMBER(C2238),YEAR(C2238),VALUE(RIGHT(A2238,4))),_xlpm.mn,IF(ISNUMBER(C2238),MONTH(C2238),VALUE(MID(A2238,4,2)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9" spans="1:5" x14ac:dyDescent="0.25">
      <c r="A2239" s="65" t="s">
        <v>2249</v>
      </c>
      <c r="B2239" s="8">
        <v>134.53632832709999</v>
      </c>
      <c r="C2239" s="13"/>
      <c r="D2239" s="3" t="str">
        <f t="array" ref="D2239">IF(C2239="","",IFERROR(AVERAGE(_xlfn._xlws.FILTER($B$2:$B$6000,(IFERROR(VALUE(MID($A$2:$A$6000,4,2)),0)=MONTH(C2239))*(IFERROR(VALUE(RIGHT($A$2:$A$6000,4)),0)=YEAR(C2239)))),""))</f>
        <v/>
      </c>
      <c r="E2239" s="3">
        <f t="array" ref="E2239">IFERROR(_xlfn.LET(_xlpm.yr,IF(ISNUMBER(C2239),YEAR(C2239),VALUE(RIGHT(A2239,4))),_xlpm.mn,IF(ISNUMBER(C2239),MONTH(C2239),VALUE(MID(A2239,4,2)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0" spans="1:5" x14ac:dyDescent="0.25">
      <c r="A2240" s="65" t="s">
        <v>2250</v>
      </c>
      <c r="B2240" s="8">
        <v>133.5651222031</v>
      </c>
      <c r="C2240" s="13"/>
      <c r="D2240" s="3" t="str">
        <f t="array" ref="D2240">IF(C2240="","",IFERROR(AVERAGE(_xlfn._xlws.FILTER($B$2:$B$6000,(IFERROR(VALUE(MID($A$2:$A$6000,4,2)),0)=MONTH(C2240))*(IFERROR(VALUE(RIGHT($A$2:$A$6000,4)),0)=YEAR(C2240)))),""))</f>
        <v/>
      </c>
      <c r="E2240" s="3">
        <f t="array" ref="E2240">IFERROR(_xlfn.LET(_xlpm.yr,IF(ISNUMBER(C2240),YEAR(C2240),VALUE(RIGHT(A2240,4))),_xlpm.mn,IF(ISNUMBER(C2240),MONTH(C2240),VALUE(MID(A2240,4,2)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1" spans="1:5" x14ac:dyDescent="0.25">
      <c r="A2241" s="65" t="s">
        <v>2251</v>
      </c>
      <c r="B2241" s="8">
        <v>133.88076419340001</v>
      </c>
      <c r="C2241" s="13"/>
      <c r="D2241" s="3" t="str">
        <f t="array" ref="D2241">IF(C2241="","",IFERROR(AVERAGE(_xlfn._xlws.FILTER($B$2:$B$6000,(IFERROR(VALUE(MID($A$2:$A$6000,4,2)),0)=MONTH(C2241))*(IFERROR(VALUE(RIGHT($A$2:$A$6000,4)),0)=YEAR(C2241)))),""))</f>
        <v/>
      </c>
      <c r="E2241" s="3">
        <f t="array" ref="E2241">IFERROR(_xlfn.LET(_xlpm.yr,IF(ISNUMBER(C2241),YEAR(C2241),VALUE(RIGHT(A2241,4))),_xlpm.mn,IF(ISNUMBER(C2241),MONTH(C2241),VALUE(MID(A2241,4,2)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2" spans="1:5" x14ac:dyDescent="0.25">
      <c r="A2242" s="65" t="s">
        <v>2252</v>
      </c>
      <c r="B2242" s="8">
        <v>132.8852779163</v>
      </c>
      <c r="C2242" s="13"/>
      <c r="D2242" s="3" t="str">
        <f t="array" ref="D2242">IF(C2242="","",IFERROR(AVERAGE(_xlfn._xlws.FILTER($B$2:$B$6000,(IFERROR(VALUE(MID($A$2:$A$6000,4,2)),0)=MONTH(C2242))*(IFERROR(VALUE(RIGHT($A$2:$A$6000,4)),0)=YEAR(C2242)))),""))</f>
        <v/>
      </c>
      <c r="E2242" s="3">
        <f t="array" ref="E2242">IFERROR(_xlfn.LET(_xlpm.yr,IF(ISNUMBER(C2242),YEAR(C2242),VALUE(RIGHT(A2242,4))),_xlpm.mn,IF(ISNUMBER(C2242),MONTH(C2242),VALUE(MID(A2242,4,2)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3" spans="1:5" x14ac:dyDescent="0.25">
      <c r="A2243" s="65" t="s">
        <v>2253</v>
      </c>
      <c r="B2243" s="8">
        <v>132.90955806939999</v>
      </c>
      <c r="C2243" s="13"/>
      <c r="D2243" s="3" t="str">
        <f t="array" ref="D2243">IF(C2243="","",IFERROR(AVERAGE(_xlfn._xlws.FILTER($B$2:$B$6000,(IFERROR(VALUE(MID($A$2:$A$6000,4,2)),0)=MONTH(C2243))*(IFERROR(VALUE(RIGHT($A$2:$A$6000,4)),0)=YEAR(C2243)))),""))</f>
        <v/>
      </c>
      <c r="E2243" s="3">
        <f t="array" ref="E2243">IFERROR(_xlfn.LET(_xlpm.yr,IF(ISNUMBER(C2243),YEAR(C2243),VALUE(RIGHT(A2243,4))),_xlpm.mn,IF(ISNUMBER(C2243),MONTH(C2243),VALUE(MID(A2243,4,2)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4" spans="1:5" x14ac:dyDescent="0.25">
      <c r="A2244" s="65" t="s">
        <v>2254</v>
      </c>
      <c r="B2244" s="8">
        <v>133.75936342790001</v>
      </c>
      <c r="C2244" s="13"/>
      <c r="D2244" s="3" t="str">
        <f t="array" ref="D2244">IF(C2244="","",IFERROR(AVERAGE(_xlfn._xlws.FILTER($B$2:$B$6000,(IFERROR(VALUE(MID($A$2:$A$6000,4,2)),0)=MONTH(C2244))*(IFERROR(VALUE(RIGHT($A$2:$A$6000,4)),0)=YEAR(C2244)))),""))</f>
        <v/>
      </c>
      <c r="E2244" s="3">
        <f t="array" ref="E2244">IFERROR(_xlfn.LET(_xlpm.yr,IF(ISNUMBER(C2244),YEAR(C2244),VALUE(RIGHT(A2244,4))),_xlpm.mn,IF(ISNUMBER(C2244),MONTH(C2244),VALUE(MID(A2244,4,2)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5" spans="1:5" x14ac:dyDescent="0.25">
      <c r="A2245" s="65" t="s">
        <v>2255</v>
      </c>
      <c r="B2245" s="8">
        <v>134.8519703174</v>
      </c>
      <c r="C2245" s="13"/>
      <c r="D2245" s="3" t="str">
        <f t="array" ref="D2245">IF(C2245="","",IFERROR(AVERAGE(_xlfn._xlws.FILTER($B$2:$B$6000,(IFERROR(VALUE(MID($A$2:$A$6000,4,2)),0)=MONTH(C2245))*(IFERROR(VALUE(RIGHT($A$2:$A$6000,4)),0)=YEAR(C2245)))),""))</f>
        <v/>
      </c>
      <c r="E2245" s="3">
        <f t="array" ref="E2245">IFERROR(_xlfn.LET(_xlpm.yr,IF(ISNUMBER(C2245),YEAR(C2245),VALUE(RIGHT(A2245,4))),_xlpm.mn,IF(ISNUMBER(C2245),MONTH(C2245),VALUE(MID(A2245,4,2)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6" spans="1:5" x14ac:dyDescent="0.25">
      <c r="A2246" s="65" t="s">
        <v>2256</v>
      </c>
      <c r="B2246" s="8">
        <v>134.6334489395</v>
      </c>
      <c r="C2246" s="13"/>
      <c r="D2246" s="3" t="str">
        <f t="array" ref="D2246">IF(C2246="","",IFERROR(AVERAGE(_xlfn._xlws.FILTER($B$2:$B$6000,(IFERROR(VALUE(MID($A$2:$A$6000,4,2)),0)=MONTH(C2246))*(IFERROR(VALUE(RIGHT($A$2:$A$6000,4)),0)=YEAR(C2246)))),""))</f>
        <v/>
      </c>
      <c r="E2246" s="3">
        <f t="array" ref="E2246">IFERROR(_xlfn.LET(_xlpm.yr,IF(ISNUMBER(C2246),YEAR(C2246),VALUE(RIGHT(A2246,4))),_xlpm.mn,IF(ISNUMBER(C2246),MONTH(C2246),VALUE(MID(A2246,4,2)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7" spans="1:5" x14ac:dyDescent="0.25">
      <c r="A2247" s="65" t="s">
        <v>2257</v>
      </c>
      <c r="B2247" s="8">
        <v>134.1721260306</v>
      </c>
      <c r="C2247" s="13"/>
      <c r="D2247" s="3" t="str">
        <f t="array" ref="D2247">IF(C2247="","",IFERROR(AVERAGE(_xlfn._xlws.FILTER($B$2:$B$6000,(IFERROR(VALUE(MID($A$2:$A$6000,4,2)),0)=MONTH(C2247))*(IFERROR(VALUE(RIGHT($A$2:$A$6000,4)),0)=YEAR(C2247)))),""))</f>
        <v/>
      </c>
      <c r="E2247" s="3">
        <f t="array" ref="E2247">IFERROR(_xlfn.LET(_xlpm.yr,IF(ISNUMBER(C2247),YEAR(C2247),VALUE(RIGHT(A2247,4))),_xlpm.mn,IF(ISNUMBER(C2247),MONTH(C2247),VALUE(MID(A2247,4,2)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8" spans="1:5" x14ac:dyDescent="0.25">
      <c r="A2248" s="65" t="s">
        <v>2258</v>
      </c>
      <c r="B2248" s="8">
        <v>133.75936342790001</v>
      </c>
      <c r="C2248" s="13"/>
      <c r="D2248" s="3" t="str">
        <f t="array" ref="D2248">IF(C2248="","",IFERROR(AVERAGE(_xlfn._xlws.FILTER($B$2:$B$6000,(IFERROR(VALUE(MID($A$2:$A$6000,4,2)),0)=MONTH(C2248))*(IFERROR(VALUE(RIGHT($A$2:$A$6000,4)),0)=YEAR(C2248)))),""))</f>
        <v/>
      </c>
      <c r="E2248" s="3">
        <f t="array" ref="E2248">IFERROR(_xlfn.LET(_xlpm.yr,IF(ISNUMBER(C2248),YEAR(C2248),VALUE(RIGHT(A2248,4))),_xlpm.mn,IF(ISNUMBER(C2248),MONTH(C2248),VALUE(MID(A2248,4,2)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9" spans="1:5" x14ac:dyDescent="0.25">
      <c r="A2249" s="65" t="s">
        <v>2259</v>
      </c>
      <c r="B2249" s="8">
        <v>133.63796266240001</v>
      </c>
      <c r="C2249" s="13"/>
      <c r="D2249" s="3" t="str">
        <f t="array" ref="D2249">IF(C2249="","",IFERROR(AVERAGE(_xlfn._xlws.FILTER($B$2:$B$6000,(IFERROR(VALUE(MID($A$2:$A$6000,4,2)),0)=MONTH(C2249))*(IFERROR(VALUE(RIGHT($A$2:$A$6000,4)),0)=YEAR(C2249)))),""))</f>
        <v/>
      </c>
      <c r="E2249" s="3">
        <f t="array" ref="E2249">IFERROR(_xlfn.LET(_xlpm.yr,IF(ISNUMBER(C2249),YEAR(C2249),VALUE(RIGHT(A2249,4))),_xlpm.mn,IF(ISNUMBER(C2249),MONTH(C2249),VALUE(MID(A2249,4,2)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0" spans="1:5" x14ac:dyDescent="0.25">
      <c r="A2250" s="65" t="s">
        <v>2260</v>
      </c>
      <c r="B2250" s="8">
        <v>133.5651222031</v>
      </c>
      <c r="C2250" s="13"/>
      <c r="D2250" s="3" t="str">
        <f t="array" ref="D2250">IF(C2250="","",IFERROR(AVERAGE(_xlfn._xlws.FILTER($B$2:$B$6000,(IFERROR(VALUE(MID($A$2:$A$6000,4,2)),0)=MONTH(C2250))*(IFERROR(VALUE(RIGHT($A$2:$A$6000,4)),0)=YEAR(C2250)))),""))</f>
        <v/>
      </c>
      <c r="E2250" s="3">
        <f t="array" ref="E2250">IFERROR(_xlfn.LET(_xlpm.yr,IF(ISNUMBER(C2250),YEAR(C2250),VALUE(RIGHT(A2250,4))),_xlpm.mn,IF(ISNUMBER(C2250),MONTH(C2250),VALUE(MID(A2250,4,2)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1" spans="1:5" x14ac:dyDescent="0.25">
      <c r="A2251" s="65" t="s">
        <v>2261</v>
      </c>
      <c r="B2251" s="8">
        <v>133.27376036589999</v>
      </c>
      <c r="C2251" s="13"/>
      <c r="D2251" s="3" t="str">
        <f t="array" ref="D2251">IF(C2251="","",IFERROR(AVERAGE(_xlfn._xlws.FILTER($B$2:$B$6000,(IFERROR(VALUE(MID($A$2:$A$6000,4,2)),0)=MONTH(C2251))*(IFERROR(VALUE(RIGHT($A$2:$A$6000,4)),0)=YEAR(C2251)))),""))</f>
        <v/>
      </c>
      <c r="E2251" s="3">
        <f t="array" ref="E2251">IFERROR(_xlfn.LET(_xlpm.yr,IF(ISNUMBER(C2251),YEAR(C2251),VALUE(RIGHT(A2251,4))),_xlpm.mn,IF(ISNUMBER(C2251),MONTH(C2251),VALUE(MID(A2251,4,2)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2" spans="1:5" x14ac:dyDescent="0.25">
      <c r="A2252" s="65" t="s">
        <v>2262</v>
      </c>
      <c r="B2252" s="8">
        <v>133.63796266240001</v>
      </c>
      <c r="C2252" s="13"/>
      <c r="D2252" s="3" t="str">
        <f t="array" ref="D2252">IF(C2252="","",IFERROR(AVERAGE(_xlfn._xlws.FILTER($B$2:$B$6000,(IFERROR(VALUE(MID($A$2:$A$6000,4,2)),0)=MONTH(C2252))*(IFERROR(VALUE(RIGHT($A$2:$A$6000,4)),0)=YEAR(C2252)))),""))</f>
        <v/>
      </c>
      <c r="E2252" s="3">
        <f t="array" ref="E2252">IFERROR(_xlfn.LET(_xlpm.yr,IF(ISNUMBER(C2252),YEAR(C2252),VALUE(RIGHT(A2252,4))),_xlpm.mn,IF(ISNUMBER(C2252),MONTH(C2252),VALUE(MID(A2252,4,2)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3" spans="1:5" x14ac:dyDescent="0.25">
      <c r="A2253" s="65" t="s">
        <v>2263</v>
      </c>
      <c r="B2253" s="8">
        <v>134.12356572440001</v>
      </c>
      <c r="C2253" s="13"/>
      <c r="D2253" s="3" t="str">
        <f t="array" ref="D2253">IF(C2253="","",IFERROR(AVERAGE(_xlfn._xlws.FILTER($B$2:$B$6000,(IFERROR(VALUE(MID($A$2:$A$6000,4,2)),0)=MONTH(C2253))*(IFERROR(VALUE(RIGHT($A$2:$A$6000,4)),0)=YEAR(C2253)))),""))</f>
        <v/>
      </c>
      <c r="E2253" s="3">
        <f t="array" ref="E2253">IFERROR(_xlfn.LET(_xlpm.yr,IF(ISNUMBER(C2253),YEAR(C2253),VALUE(RIGHT(A2253,4))),_xlpm.mn,IF(ISNUMBER(C2253),MONTH(C2253),VALUE(MID(A2253,4,2)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4" spans="1:5" x14ac:dyDescent="0.25">
      <c r="A2254" s="65" t="s">
        <v>2264</v>
      </c>
      <c r="B2254" s="8">
        <v>134.34208710230001</v>
      </c>
      <c r="C2254" s="13"/>
      <c r="D2254" s="3" t="str">
        <f t="array" ref="D2254">IF(C2254="","",IFERROR(AVERAGE(_xlfn._xlws.FILTER($B$2:$B$6000,(IFERROR(VALUE(MID($A$2:$A$6000,4,2)),0)=MONTH(C2254))*(IFERROR(VALUE(RIGHT($A$2:$A$6000,4)),0)=YEAR(C2254)))),""))</f>
        <v/>
      </c>
      <c r="E2254" s="3">
        <f t="array" ref="E2254">IFERROR(_xlfn.LET(_xlpm.yr,IF(ISNUMBER(C2254),YEAR(C2254),VALUE(RIGHT(A2254,4))),_xlpm.mn,IF(ISNUMBER(C2254),MONTH(C2254),VALUE(MID(A2254,4,2)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5" spans="1:5" x14ac:dyDescent="0.25">
      <c r="A2255" s="65" t="s">
        <v>2265</v>
      </c>
      <c r="B2255" s="8">
        <v>133.4437214376</v>
      </c>
      <c r="C2255" s="13"/>
      <c r="D2255" s="3" t="str">
        <f t="array" ref="D2255">IF(C2255="","",IFERROR(AVERAGE(_xlfn._xlws.FILTER($B$2:$B$6000,(IFERROR(VALUE(MID($A$2:$A$6000,4,2)),0)=MONTH(C2255))*(IFERROR(VALUE(RIGHT($A$2:$A$6000,4)),0)=YEAR(C2255)))),""))</f>
        <v/>
      </c>
      <c r="E2255" s="3">
        <f t="array" ref="E2255">IFERROR(_xlfn.LET(_xlpm.yr,IF(ISNUMBER(C2255),YEAR(C2255),VALUE(RIGHT(A2255,4))),_xlpm.mn,IF(ISNUMBER(C2255),MONTH(C2255),VALUE(MID(A2255,4,2)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6" spans="1:5" x14ac:dyDescent="0.25">
      <c r="A2256" s="65" t="s">
        <v>2266</v>
      </c>
      <c r="B2256" s="8">
        <v>133.66224281550001</v>
      </c>
      <c r="C2256" s="13"/>
      <c r="D2256" s="3" t="str">
        <f t="array" ref="D2256">IF(C2256="","",IFERROR(AVERAGE(_xlfn._xlws.FILTER($B$2:$B$6000,(IFERROR(VALUE(MID($A$2:$A$6000,4,2)),0)=MONTH(C2256))*(IFERROR(VALUE(RIGHT($A$2:$A$6000,4)),0)=YEAR(C2256)))),""))</f>
        <v/>
      </c>
      <c r="E2256" s="3">
        <f t="array" ref="E2256">IFERROR(_xlfn.LET(_xlpm.yr,IF(ISNUMBER(C2256),YEAR(C2256),VALUE(RIGHT(A2256,4))),_xlpm.mn,IF(ISNUMBER(C2256),MONTH(C2256),VALUE(MID(A2256,4,2)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7" spans="1:5" x14ac:dyDescent="0.25">
      <c r="A2257" s="65" t="s">
        <v>2267</v>
      </c>
      <c r="B2257" s="8">
        <v>134.09928557129999</v>
      </c>
      <c r="C2257" s="13"/>
      <c r="D2257" s="3" t="str">
        <f t="array" ref="D2257">IF(C2257="","",IFERROR(AVERAGE(_xlfn._xlws.FILTER($B$2:$B$6000,(IFERROR(VALUE(MID($A$2:$A$6000,4,2)),0)=MONTH(C2257))*(IFERROR(VALUE(RIGHT($A$2:$A$6000,4)),0)=YEAR(C2257)))),""))</f>
        <v/>
      </c>
      <c r="E2257" s="3">
        <f t="array" ref="E2257">IFERROR(_xlfn.LET(_xlpm.yr,IF(ISNUMBER(C2257),YEAR(C2257),VALUE(RIGHT(A2257,4))),_xlpm.mn,IF(ISNUMBER(C2257),MONTH(C2257),VALUE(MID(A2257,4,2)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8" spans="1:5" x14ac:dyDescent="0.25">
      <c r="A2258" s="65" t="s">
        <v>2268</v>
      </c>
      <c r="B2258" s="8">
        <v>133.90504434650001</v>
      </c>
      <c r="C2258" s="13"/>
      <c r="D2258" s="3" t="str">
        <f t="array" ref="D2258">IF(C2258="","",IFERROR(AVERAGE(_xlfn._xlws.FILTER($B$2:$B$6000,(IFERROR(VALUE(MID($A$2:$A$6000,4,2)),0)=MONTH(C2258))*(IFERROR(VALUE(RIGHT($A$2:$A$6000,4)),0)=YEAR(C2258)))),""))</f>
        <v/>
      </c>
      <c r="E2258" s="3">
        <f t="array" ref="E2258">IFERROR(_xlfn.LET(_xlpm.yr,IF(ISNUMBER(C2258),YEAR(C2258),VALUE(RIGHT(A2258,4))),_xlpm.mn,IF(ISNUMBER(C2258),MONTH(C2258),VALUE(MID(A2258,4,2)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9" spans="1:5" x14ac:dyDescent="0.25">
      <c r="A2259" s="65" t="s">
        <v>2269</v>
      </c>
      <c r="B2259" s="8">
        <v>132.90113435640001</v>
      </c>
      <c r="C2259" s="13"/>
      <c r="D2259" s="3" t="str">
        <f t="array" ref="D2259">IF(C2259="","",IFERROR(AVERAGE(_xlfn._xlws.FILTER($B$2:$B$6000,(IFERROR(VALUE(MID($A$2:$A$6000,4,2)),0)=MONTH(C2259))*(IFERROR(VALUE(RIGHT($A$2:$A$6000,4)),0)=YEAR(C2259)))),""))</f>
        <v/>
      </c>
      <c r="E2259" s="3">
        <f t="array" ref="E2259">IFERROR(_xlfn.LET(_xlpm.yr,IF(ISNUMBER(C2259),YEAR(C2259),VALUE(RIGHT(A2259,4))),_xlpm.mn,IF(ISNUMBER(C2259),MONTH(C2259),VALUE(MID(A2259,4,2)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0" spans="1:5" x14ac:dyDescent="0.25">
      <c r="A2260" s="65" t="s">
        <v>2270</v>
      </c>
      <c r="B2260" s="8">
        <v>132.03860671320001</v>
      </c>
      <c r="C2260" s="13"/>
      <c r="D2260" s="3" t="str">
        <f t="array" ref="D2260">IF(C2260="","",IFERROR(AVERAGE(_xlfn._xlws.FILTER($B$2:$B$6000,(IFERROR(VALUE(MID($A$2:$A$6000,4,2)),0)=MONTH(C2260))*(IFERROR(VALUE(RIGHT($A$2:$A$6000,4)),0)=YEAR(C2260)))),""))</f>
        <v/>
      </c>
      <c r="E2260" s="3">
        <f t="array" ref="E2260">IFERROR(_xlfn.LET(_xlpm.yr,IF(ISNUMBER(C2260),YEAR(C2260),VALUE(RIGHT(A2260,4))),_xlpm.mn,IF(ISNUMBER(C2260),MONTH(C2260),VALUE(MID(A2260,4,2)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1" spans="1:5" x14ac:dyDescent="0.25">
      <c r="A2261" s="65" t="s">
        <v>2271</v>
      </c>
      <c r="B2261" s="8">
        <v>131.48754738560001</v>
      </c>
      <c r="C2261" s="13"/>
      <c r="D2261" s="3" t="str">
        <f t="array" ref="D2261">IF(C2261="","",IFERROR(AVERAGE(_xlfn._xlws.FILTER($B$2:$B$6000,(IFERROR(VALUE(MID($A$2:$A$6000,4,2)),0)=MONTH(C2261))*(IFERROR(VALUE(RIGHT($A$2:$A$6000,4)),0)=YEAR(C2261)))),""))</f>
        <v/>
      </c>
      <c r="E2261" s="3">
        <f t="array" ref="E2261">IFERROR(_xlfn.LET(_xlpm.yr,IF(ISNUMBER(C2261),YEAR(C2261),VALUE(RIGHT(A2261,4))),_xlpm.mn,IF(ISNUMBER(C2261),MONTH(C2261),VALUE(MID(A2261,4,2)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2" spans="1:5" x14ac:dyDescent="0.25">
      <c r="A2262" s="65" t="s">
        <v>2272</v>
      </c>
      <c r="B2262" s="8">
        <v>130.55314243879999</v>
      </c>
      <c r="C2262" s="13"/>
      <c r="D2262" s="3" t="str">
        <f t="array" ref="D2262">IF(C2262="","",IFERROR(AVERAGE(_xlfn._xlws.FILTER($B$2:$B$6000,(IFERROR(VALUE(MID($A$2:$A$6000,4,2)),0)=MONTH(C2262))*(IFERROR(VALUE(RIGHT($A$2:$A$6000,4)),0)=YEAR(C2262)))),""))</f>
        <v/>
      </c>
      <c r="E2262" s="3">
        <f t="array" ref="E2262">IFERROR(_xlfn.LET(_xlpm.yr,IF(ISNUMBER(C2262),YEAR(C2262),VALUE(RIGHT(A2262,4))),_xlpm.mn,IF(ISNUMBER(C2262),MONTH(C2262),VALUE(MID(A2262,4,2)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3" spans="1:5" x14ac:dyDescent="0.25">
      <c r="A2263" s="65" t="s">
        <v>2273</v>
      </c>
      <c r="B2263" s="8">
        <v>130.21771502199999</v>
      </c>
      <c r="C2263" s="13"/>
      <c r="D2263" s="3" t="str">
        <f t="array" ref="D2263">IF(C2263="","",IFERROR(AVERAGE(_xlfn._xlws.FILTER($B$2:$B$6000,(IFERROR(VALUE(MID($A$2:$A$6000,4,2)),0)=MONTH(C2263))*(IFERROR(VALUE(RIGHT($A$2:$A$6000,4)),0)=YEAR(C2263)))),""))</f>
        <v/>
      </c>
      <c r="E2263" s="3">
        <f t="array" ref="E2263">IFERROR(_xlfn.LET(_xlpm.yr,IF(ISNUMBER(C2263),YEAR(C2263),VALUE(RIGHT(A2263,4))),_xlpm.mn,IF(ISNUMBER(C2263),MONTH(C2263),VALUE(MID(A2263,4,2)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4" spans="1:5" x14ac:dyDescent="0.25">
      <c r="A2264" s="65" t="s">
        <v>2274</v>
      </c>
      <c r="B2264" s="8">
        <v>130.43334693279999</v>
      </c>
      <c r="C2264" s="13"/>
      <c r="D2264" s="3" t="str">
        <f t="array" ref="D2264">IF(C2264="","",IFERROR(AVERAGE(_xlfn._xlws.FILTER($B$2:$B$6000,(IFERROR(VALUE(MID($A$2:$A$6000,4,2)),0)=MONTH(C2264))*(IFERROR(VALUE(RIGHT($A$2:$A$6000,4)),0)=YEAR(C2264)))),""))</f>
        <v/>
      </c>
      <c r="E2264" s="3">
        <f t="array" ref="E2264">IFERROR(_xlfn.LET(_xlpm.yr,IF(ISNUMBER(C2264),YEAR(C2264),VALUE(RIGHT(A2264,4))),_xlpm.mn,IF(ISNUMBER(C2264),MONTH(C2264),VALUE(MID(A2264,4,2)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5" spans="1:5" x14ac:dyDescent="0.25">
      <c r="A2265" s="65" t="s">
        <v>2275</v>
      </c>
      <c r="B2265" s="8">
        <v>131.4635882844</v>
      </c>
      <c r="C2265" s="13"/>
      <c r="D2265" s="3" t="str">
        <f t="array" ref="D2265">IF(C2265="","",IFERROR(AVERAGE(_xlfn._xlws.FILTER($B$2:$B$6000,(IFERROR(VALUE(MID($A$2:$A$6000,4,2)),0)=MONTH(C2265))*(IFERROR(VALUE(RIGHT($A$2:$A$6000,4)),0)=YEAR(C2265)))),""))</f>
        <v/>
      </c>
      <c r="E2265" s="3">
        <f t="array" ref="E2265">IFERROR(_xlfn.LET(_xlpm.yr,IF(ISNUMBER(C2265),YEAR(C2265),VALUE(RIGHT(A2265,4))),_xlpm.mn,IF(ISNUMBER(C2265),MONTH(C2265),VALUE(MID(A2265,4,2)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6" spans="1:5" x14ac:dyDescent="0.25">
      <c r="A2266" s="65" t="s">
        <v>2276</v>
      </c>
      <c r="B2266" s="8">
        <v>131.27191547480001</v>
      </c>
      <c r="C2266" s="13"/>
      <c r="D2266" s="3" t="str">
        <f t="array" ref="D2266">IF(C2266="","",IFERROR(AVERAGE(_xlfn._xlws.FILTER($B$2:$B$6000,(IFERROR(VALUE(MID($A$2:$A$6000,4,2)),0)=MONTH(C2266))*(IFERROR(VALUE(RIGHT($A$2:$A$6000,4)),0)=YEAR(C2266)))),""))</f>
        <v/>
      </c>
      <c r="E2266" s="3">
        <f t="array" ref="E2266">IFERROR(_xlfn.LET(_xlpm.yr,IF(ISNUMBER(C2266),YEAR(C2266),VALUE(RIGHT(A2266,4))),_xlpm.mn,IF(ISNUMBER(C2266),MONTH(C2266),VALUE(MID(A2266,4,2)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7" spans="1:5" x14ac:dyDescent="0.25">
      <c r="A2267" s="65" t="s">
        <v>2277</v>
      </c>
      <c r="B2267" s="8">
        <v>132.5417478384</v>
      </c>
      <c r="C2267" s="13"/>
      <c r="D2267" s="3" t="str">
        <f t="array" ref="D2267">IF(C2267="","",IFERROR(AVERAGE(_xlfn._xlws.FILTER($B$2:$B$6000,(IFERROR(VALUE(MID($A$2:$A$6000,4,2)),0)=MONTH(C2267))*(IFERROR(VALUE(RIGHT($A$2:$A$6000,4)),0)=YEAR(C2267)))),""))</f>
        <v/>
      </c>
      <c r="E2267" s="3">
        <f t="array" ref="E2267">IFERROR(_xlfn.LET(_xlpm.yr,IF(ISNUMBER(C2267),YEAR(C2267),VALUE(RIGHT(A2267,4))),_xlpm.mn,IF(ISNUMBER(C2267),MONTH(C2267),VALUE(MID(A2267,4,2)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8" spans="1:5" x14ac:dyDescent="0.25">
      <c r="A2268" s="65" t="s">
        <v>2278</v>
      </c>
      <c r="B2268" s="8">
        <v>134.69806694639999</v>
      </c>
      <c r="C2268" s="13"/>
      <c r="D2268" s="3" t="str">
        <f t="array" ref="D2268">IF(C2268="","",IFERROR(AVERAGE(_xlfn._xlws.FILTER($B$2:$B$6000,(IFERROR(VALUE(MID($A$2:$A$6000,4,2)),0)=MONTH(C2268))*(IFERROR(VALUE(RIGHT($A$2:$A$6000,4)),0)=YEAR(C2268)))),""))</f>
        <v/>
      </c>
      <c r="E2268" s="3">
        <f t="array" ref="E2268">IFERROR(_xlfn.LET(_xlpm.yr,IF(ISNUMBER(C2268),YEAR(C2268),VALUE(RIGHT(A2268,4))),_xlpm.mn,IF(ISNUMBER(C2268),MONTH(C2268),VALUE(MID(A2268,4,2)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9" spans="1:5" x14ac:dyDescent="0.25">
      <c r="A2269" s="65" t="s">
        <v>2279</v>
      </c>
      <c r="B2269" s="8">
        <v>136.18353122080001</v>
      </c>
      <c r="C2269" s="13"/>
      <c r="D2269" s="3" t="str">
        <f t="array" ref="D2269">IF(C2269="","",IFERROR(AVERAGE(_xlfn._xlws.FILTER($B$2:$B$6000,(IFERROR(VALUE(MID($A$2:$A$6000,4,2)),0)=MONTH(C2269))*(IFERROR(VALUE(RIGHT($A$2:$A$6000,4)),0)=YEAR(C2269)))),""))</f>
        <v/>
      </c>
      <c r="E2269" s="3">
        <f t="array" ref="E2269">IFERROR(_xlfn.LET(_xlpm.yr,IF(ISNUMBER(C2269),YEAR(C2269),VALUE(RIGHT(A2269,4))),_xlpm.mn,IF(ISNUMBER(C2269),MONTH(C2269),VALUE(MID(A2269,4,2)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0" spans="1:5" x14ac:dyDescent="0.25">
      <c r="A2270" s="65" t="s">
        <v>2280</v>
      </c>
      <c r="B2270" s="8">
        <v>136.8304269532</v>
      </c>
      <c r="C2270" s="13"/>
      <c r="D2270" s="3" t="str">
        <f t="array" ref="D2270">IF(C2270="","",IFERROR(AVERAGE(_xlfn._xlws.FILTER($B$2:$B$6000,(IFERROR(VALUE(MID($A$2:$A$6000,4,2)),0)=MONTH(C2270))*(IFERROR(VALUE(RIGHT($A$2:$A$6000,4)),0)=YEAR(C2270)))),""))</f>
        <v/>
      </c>
      <c r="E2270" s="3">
        <f t="array" ref="E2270">IFERROR(_xlfn.LET(_xlpm.yr,IF(ISNUMBER(C2270),YEAR(C2270),VALUE(RIGHT(A2270,4))),_xlpm.mn,IF(ISNUMBER(C2270),MONTH(C2270),VALUE(MID(A2270,4,2)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1" spans="1:5" x14ac:dyDescent="0.25">
      <c r="A2271" s="65" t="s">
        <v>2281</v>
      </c>
      <c r="B2271" s="8">
        <v>138.38776853120001</v>
      </c>
      <c r="C2271" s="13"/>
      <c r="D2271" s="3" t="str">
        <f t="array" ref="D2271">IF(C2271="","",IFERROR(AVERAGE(_xlfn._xlws.FILTER($B$2:$B$6000,(IFERROR(VALUE(MID($A$2:$A$6000,4,2)),0)=MONTH(C2271))*(IFERROR(VALUE(RIGHT($A$2:$A$6000,4)),0)=YEAR(C2271)))),""))</f>
        <v/>
      </c>
      <c r="E2271" s="3">
        <f t="array" ref="E2271">IFERROR(_xlfn.LET(_xlpm.yr,IF(ISNUMBER(C2271),YEAR(C2271),VALUE(RIGHT(A2271,4))),_xlpm.mn,IF(ISNUMBER(C2271),MONTH(C2271),VALUE(MID(A2271,4,2)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2" spans="1:5" x14ac:dyDescent="0.25">
      <c r="A2272" s="65" t="s">
        <v>2282</v>
      </c>
      <c r="B2272" s="8">
        <v>140.2086602224</v>
      </c>
      <c r="C2272" s="13"/>
      <c r="D2272" s="3" t="str">
        <f t="array" ref="D2272">IF(C2272="","",IFERROR(AVERAGE(_xlfn._xlws.FILTER($B$2:$B$6000,(IFERROR(VALUE(MID($A$2:$A$6000,4,2)),0)=MONTH(C2272))*(IFERROR(VALUE(RIGHT($A$2:$A$6000,4)),0)=YEAR(C2272)))),""))</f>
        <v/>
      </c>
      <c r="E2272" s="3">
        <f t="array" ref="E2272">IFERROR(_xlfn.LET(_xlpm.yr,IF(ISNUMBER(C2272),YEAR(C2272),VALUE(RIGHT(A2272,4))),_xlpm.mn,IF(ISNUMBER(C2272),MONTH(C2272),VALUE(MID(A2272,4,2)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3" spans="1:5" x14ac:dyDescent="0.25">
      <c r="A2273" s="65" t="s">
        <v>2283</v>
      </c>
      <c r="B2273" s="8">
        <v>141.88579730640001</v>
      </c>
      <c r="C2273" s="13"/>
      <c r="D2273" s="3" t="str">
        <f t="array" ref="D2273">IF(C2273="","",IFERROR(AVERAGE(_xlfn._xlws.FILTER($B$2:$B$6000,(IFERROR(VALUE(MID($A$2:$A$6000,4,2)),0)=MONTH(C2273))*(IFERROR(VALUE(RIGHT($A$2:$A$6000,4)),0)=YEAR(C2273)))),""))</f>
        <v/>
      </c>
      <c r="E2273" s="3">
        <f t="array" ref="E2273">IFERROR(_xlfn.LET(_xlpm.yr,IF(ISNUMBER(C2273),YEAR(C2273),VALUE(RIGHT(A2273,4))),_xlpm.mn,IF(ISNUMBER(C2273),MONTH(C2273),VALUE(MID(A2273,4,2)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4" spans="1:5" x14ac:dyDescent="0.25">
      <c r="A2274" s="65" t="s">
        <v>2284</v>
      </c>
      <c r="B2274" s="8">
        <v>142.00559281240001</v>
      </c>
      <c r="C2274" s="13"/>
      <c r="D2274" s="3" t="str">
        <f t="array" ref="D2274">IF(C2274="","",IFERROR(AVERAGE(_xlfn._xlws.FILTER($B$2:$B$6000,(IFERROR(VALUE(MID($A$2:$A$6000,4,2)),0)=MONTH(C2274))*(IFERROR(VALUE(RIGHT($A$2:$A$6000,4)),0)=YEAR(C2274)))),""))</f>
        <v/>
      </c>
      <c r="E2274" s="3">
        <f t="array" ref="E2274">IFERROR(_xlfn.LET(_xlpm.yr,IF(ISNUMBER(C2274),YEAR(C2274),VALUE(RIGHT(A2274,4))),_xlpm.mn,IF(ISNUMBER(C2274),MONTH(C2274),VALUE(MID(A2274,4,2)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5" spans="1:5" x14ac:dyDescent="0.25">
      <c r="A2275" s="65" t="s">
        <v>2285</v>
      </c>
      <c r="B2275" s="8">
        <v>142.26914292559999</v>
      </c>
      <c r="C2275" s="13"/>
      <c r="D2275" s="3" t="str">
        <f t="array" ref="D2275">IF(C2275="","",IFERROR(AVERAGE(_xlfn._xlws.FILTER($B$2:$B$6000,(IFERROR(VALUE(MID($A$2:$A$6000,4,2)),0)=MONTH(C2275))*(IFERROR(VALUE(RIGHT($A$2:$A$6000,4)),0)=YEAR(C2275)))),""))</f>
        <v/>
      </c>
      <c r="E2275" s="3">
        <f t="array" ref="E2275">IFERROR(_xlfn.LET(_xlpm.yr,IF(ISNUMBER(C2275),YEAR(C2275),VALUE(RIGHT(A2275,4))),_xlpm.mn,IF(ISNUMBER(C2275),MONTH(C2275),VALUE(MID(A2275,4,2)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6" spans="1:5" x14ac:dyDescent="0.25">
      <c r="A2276" s="65" t="s">
        <v>2286</v>
      </c>
      <c r="B2276" s="8">
        <v>142.31706112800001</v>
      </c>
      <c r="C2276" s="13"/>
      <c r="D2276" s="3" t="str">
        <f t="array" ref="D2276">IF(C2276="","",IFERROR(AVERAGE(_xlfn._xlws.FILTER($B$2:$B$6000,(IFERROR(VALUE(MID($A$2:$A$6000,4,2)),0)=MONTH(C2276))*(IFERROR(VALUE(RIGHT($A$2:$A$6000,4)),0)=YEAR(C2276)))),""))</f>
        <v/>
      </c>
      <c r="E2276" s="3">
        <f t="array" ref="E2276">IFERROR(_xlfn.LET(_xlpm.yr,IF(ISNUMBER(C2276),YEAR(C2276),VALUE(RIGHT(A2276,4))),_xlpm.mn,IF(ISNUMBER(C2276),MONTH(C2276),VALUE(MID(A2276,4,2)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7" spans="1:5" x14ac:dyDescent="0.25">
      <c r="A2277" s="65" t="s">
        <v>2287</v>
      </c>
      <c r="B2277" s="8">
        <v>142.43685663400001</v>
      </c>
      <c r="C2277" s="13"/>
      <c r="D2277" s="3" t="str">
        <f t="array" ref="D2277">IF(C2277="","",IFERROR(AVERAGE(_xlfn._xlws.FILTER($B$2:$B$6000,(IFERROR(VALUE(MID($A$2:$A$6000,4,2)),0)=MONTH(C2277))*(IFERROR(VALUE(RIGHT($A$2:$A$6000,4)),0)=YEAR(C2277)))),""))</f>
        <v/>
      </c>
      <c r="E2277" s="3">
        <f t="array" ref="E2277">IFERROR(_xlfn.LET(_xlpm.yr,IF(ISNUMBER(C2277),YEAR(C2277),VALUE(RIGHT(A2277,4))),_xlpm.mn,IF(ISNUMBER(C2277),MONTH(C2277),VALUE(MID(A2277,4,2)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8" spans="1:5" x14ac:dyDescent="0.25">
      <c r="A2278" s="65" t="s">
        <v>2288</v>
      </c>
      <c r="B2278" s="8">
        <v>143.13167056879999</v>
      </c>
      <c r="C2278" s="13"/>
      <c r="D2278" s="3" t="str">
        <f t="array" ref="D2278">IF(C2278="","",IFERROR(AVERAGE(_xlfn._xlws.FILTER($B$2:$B$6000,(IFERROR(VALUE(MID($A$2:$A$6000,4,2)),0)=MONTH(C2278))*(IFERROR(VALUE(RIGHT($A$2:$A$6000,4)),0)=YEAR(C2278)))),""))</f>
        <v/>
      </c>
      <c r="E2278" s="3">
        <f t="array" ref="E2278">IFERROR(_xlfn.LET(_xlpm.yr,IF(ISNUMBER(C2278),YEAR(C2278),VALUE(RIGHT(A2278,4))),_xlpm.mn,IF(ISNUMBER(C2278),MONTH(C2278),VALUE(MID(A2278,4,2)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9" spans="1:5" x14ac:dyDescent="0.25">
      <c r="A2279" s="65" t="s">
        <v>2289</v>
      </c>
      <c r="B2279" s="8">
        <v>142.82020225319999</v>
      </c>
      <c r="C2279" s="13"/>
      <c r="D2279" s="3" t="str">
        <f t="array" ref="D2279">IF(C2279="","",IFERROR(AVERAGE(_xlfn._xlws.FILTER($B$2:$B$6000,(IFERROR(VALUE(MID($A$2:$A$6000,4,2)),0)=MONTH(C2279))*(IFERROR(VALUE(RIGHT($A$2:$A$6000,4)),0)=YEAR(C2279)))),""))</f>
        <v/>
      </c>
      <c r="E2279" s="3">
        <f t="array" ref="E2279">IFERROR(_xlfn.LET(_xlpm.yr,IF(ISNUMBER(C2279),YEAR(C2279),VALUE(RIGHT(A2279,4))),_xlpm.mn,IF(ISNUMBER(C2279),MONTH(C2279),VALUE(MID(A2279,4,2)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80" spans="1:5" x14ac:dyDescent="0.25">
      <c r="A2280" s="65" t="s">
        <v>2290</v>
      </c>
      <c r="B2280" s="8">
        <v>140.19251224050001</v>
      </c>
      <c r="C2280" s="13"/>
      <c r="D2280" s="3" t="str">
        <f t="array" ref="D2280">IF(C2280="","",IFERROR(AVERAGE(_xlfn._xlws.FILTER($B$2:$B$6000,(IFERROR(VALUE(MID($A$2:$A$6000,4,2)),0)=MONTH(C2280))*(IFERROR(VALUE(RIGHT($A$2:$A$6000,4)),0)=YEAR(C2280)))),""))</f>
        <v/>
      </c>
      <c r="E2280" s="3">
        <f t="array" ref="E2280">IFERROR(_xlfn.LET(_xlpm.yr,IF(ISNUMBER(C2280),YEAR(C2280),VALUE(RIGHT(A2280,4))),_xlpm.mn,IF(ISNUMBER(C2280),MONTH(C2280),VALUE(MID(A2280,4,2)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1" spans="1:5" x14ac:dyDescent="0.25">
      <c r="A2281" s="65" t="s">
        <v>2291</v>
      </c>
      <c r="B2281" s="8">
        <v>139.7200859145</v>
      </c>
      <c r="C2281" s="13"/>
      <c r="D2281" s="3" t="str">
        <f t="array" ref="D2281">IF(C2281="","",IFERROR(AVERAGE(_xlfn._xlws.FILTER($B$2:$B$6000,(IFERROR(VALUE(MID($A$2:$A$6000,4,2)),0)=MONTH(C2281))*(IFERROR(VALUE(RIGHT($A$2:$A$6000,4)),0)=YEAR(C2281)))),""))</f>
        <v/>
      </c>
      <c r="E2281" s="3">
        <f t="array" ref="E2281">IFERROR(_xlfn.LET(_xlpm.yr,IF(ISNUMBER(C2281),YEAR(C2281),VALUE(RIGHT(A2281,4))),_xlpm.mn,IF(ISNUMBER(C2281),MONTH(C2281),VALUE(MID(A2281,4,2)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2" spans="1:5" x14ac:dyDescent="0.25">
      <c r="A2282" s="65" t="s">
        <v>2292</v>
      </c>
      <c r="B2282" s="8">
        <v>139.41300880259999</v>
      </c>
      <c r="C2282" s="13"/>
      <c r="D2282" s="3" t="str">
        <f t="array" ref="D2282">IF(C2282="","",IFERROR(AVERAGE(_xlfn._xlws.FILTER($B$2:$B$6000,(IFERROR(VALUE(MID($A$2:$A$6000,4,2)),0)=MONTH(C2282))*(IFERROR(VALUE(RIGHT($A$2:$A$6000,4)),0)=YEAR(C2282)))),""))</f>
        <v/>
      </c>
      <c r="E2282" s="3">
        <f t="array" ref="E2282">IFERROR(_xlfn.LET(_xlpm.yr,IF(ISNUMBER(C2282),YEAR(C2282),VALUE(RIGHT(A2282,4))),_xlpm.mn,IF(ISNUMBER(C2282),MONTH(C2282),VALUE(MID(A2282,4,2)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3" spans="1:5" x14ac:dyDescent="0.25">
      <c r="A2283" s="65" t="s">
        <v>2293</v>
      </c>
      <c r="B2283" s="8">
        <v>138.6098840484</v>
      </c>
      <c r="C2283" s="13"/>
      <c r="D2283" s="3" t="str">
        <f t="array" ref="D2283">IF(C2283="","",IFERROR(AVERAGE(_xlfn._xlws.FILTER($B$2:$B$6000,(IFERROR(VALUE(MID($A$2:$A$6000,4,2)),0)=MONTH(C2283))*(IFERROR(VALUE(RIGHT($A$2:$A$6000,4)),0)=YEAR(C2283)))),""))</f>
        <v/>
      </c>
      <c r="E2283" s="3">
        <f t="array" ref="E2283">IFERROR(_xlfn.LET(_xlpm.yr,IF(ISNUMBER(C2283),YEAR(C2283),VALUE(RIGHT(A2283,4))),_xlpm.mn,IF(ISNUMBER(C2283),MONTH(C2283),VALUE(MID(A2283,4,2)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4" spans="1:5" x14ac:dyDescent="0.25">
      <c r="A2284" s="65" t="s">
        <v>2294</v>
      </c>
      <c r="B2284" s="8">
        <v>137.73589534530001</v>
      </c>
      <c r="C2284" s="13"/>
      <c r="D2284" s="3" t="str">
        <f t="array" ref="D2284">IF(C2284="","",IFERROR(AVERAGE(_xlfn._xlws.FILTER($B$2:$B$6000,(IFERROR(VALUE(MID($A$2:$A$6000,4,2)),0)=MONTH(C2284))*(IFERROR(VALUE(RIGHT($A$2:$A$6000,4)),0)=YEAR(C2284)))),""))</f>
        <v/>
      </c>
      <c r="E2284" s="3">
        <f t="array" ref="E2284">IFERROR(_xlfn.LET(_xlpm.yr,IF(ISNUMBER(C2284),YEAR(C2284),VALUE(RIGHT(A2284,4))),_xlpm.mn,IF(ISNUMBER(C2284),MONTH(C2284),VALUE(MID(A2284,4,2)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5" spans="1:5" x14ac:dyDescent="0.25">
      <c r="A2285" s="65" t="s">
        <v>2295</v>
      </c>
      <c r="B2285" s="8">
        <v>137.2870903356</v>
      </c>
      <c r="C2285" s="13"/>
      <c r="D2285" s="3" t="str">
        <f t="array" ref="D2285">IF(C2285="","",IFERROR(AVERAGE(_xlfn._xlws.FILTER($B$2:$B$6000,(IFERROR(VALUE(MID($A$2:$A$6000,4,2)),0)=MONTH(C2285))*(IFERROR(VALUE(RIGHT($A$2:$A$6000,4)),0)=YEAR(C2285)))),""))</f>
        <v/>
      </c>
      <c r="E2285" s="3">
        <f t="array" ref="E2285">IFERROR(_xlfn.LET(_xlpm.yr,IF(ISNUMBER(C2285),YEAR(C2285),VALUE(RIGHT(A2285,4))),_xlpm.mn,IF(ISNUMBER(C2285),MONTH(C2285),VALUE(MID(A2285,4,2)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6" spans="1:5" x14ac:dyDescent="0.25">
      <c r="A2286" s="65" t="s">
        <v>2296</v>
      </c>
      <c r="B2286" s="8">
        <v>137.42881823339999</v>
      </c>
      <c r="C2286" s="13"/>
      <c r="D2286" s="3" t="str">
        <f t="array" ref="D2286">IF(C2286="","",IFERROR(AVERAGE(_xlfn._xlws.FILTER($B$2:$B$6000,(IFERROR(VALUE(MID($A$2:$A$6000,4,2)),0)=MONTH(C2286))*(IFERROR(VALUE(RIGHT($A$2:$A$6000,4)),0)=YEAR(C2286)))),""))</f>
        <v/>
      </c>
      <c r="E2286" s="3">
        <f t="array" ref="E2286">IFERROR(_xlfn.LET(_xlpm.yr,IF(ISNUMBER(C2286),YEAR(C2286),VALUE(RIGHT(A2286,4))),_xlpm.mn,IF(ISNUMBER(C2286),MONTH(C2286),VALUE(MID(A2286,4,2)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7" spans="1:5" x14ac:dyDescent="0.25">
      <c r="A2287" s="65" t="s">
        <v>2297</v>
      </c>
      <c r="B2287" s="8">
        <v>136.7910426933</v>
      </c>
      <c r="C2287" s="13"/>
      <c r="D2287" s="3" t="str">
        <f t="array" ref="D2287">IF(C2287="","",IFERROR(AVERAGE(_xlfn._xlws.FILTER($B$2:$B$6000,(IFERROR(VALUE(MID($A$2:$A$6000,4,2)),0)=MONTH(C2287))*(IFERROR(VALUE(RIGHT($A$2:$A$6000,4)),0)=YEAR(C2287)))),""))</f>
        <v/>
      </c>
      <c r="E2287" s="3">
        <f t="array" ref="E2287">IFERROR(_xlfn.LET(_xlpm.yr,IF(ISNUMBER(C2287),YEAR(C2287),VALUE(RIGHT(A2287,4))),_xlpm.mn,IF(ISNUMBER(C2287),MONTH(C2287),VALUE(MID(A2287,4,2)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8" spans="1:5" x14ac:dyDescent="0.25">
      <c r="A2288" s="65" t="s">
        <v>2298</v>
      </c>
      <c r="B2288" s="8">
        <v>136.81466400959999</v>
      </c>
      <c r="C2288" s="13"/>
      <c r="D2288" s="3" t="str">
        <f t="array" ref="D2288">IF(C2288="","",IFERROR(AVERAGE(_xlfn._xlws.FILTER($B$2:$B$6000,(IFERROR(VALUE(MID($A$2:$A$6000,4,2)),0)=MONTH(C2288))*(IFERROR(VALUE(RIGHT($A$2:$A$6000,4)),0)=YEAR(C2288)))),""))</f>
        <v/>
      </c>
      <c r="E2288" s="3">
        <f t="array" ref="E2288">IFERROR(_xlfn.LET(_xlpm.yr,IF(ISNUMBER(C2288),YEAR(C2288),VALUE(RIGHT(A2288,4))),_xlpm.mn,IF(ISNUMBER(C2288),MONTH(C2288),VALUE(MID(A2288,4,2)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9" spans="1:5" x14ac:dyDescent="0.25">
      <c r="A2289" s="65" t="s">
        <v>2299</v>
      </c>
      <c r="B2289" s="8">
        <v>135.9170539902</v>
      </c>
      <c r="C2289" s="13"/>
      <c r="D2289" s="3" t="str">
        <f t="array" ref="D2289">IF(C2289="","",IFERROR(AVERAGE(_xlfn._xlws.FILTER($B$2:$B$6000,(IFERROR(VALUE(MID($A$2:$A$6000,4,2)),0)=MONTH(C2289))*(IFERROR(VALUE(RIGHT($A$2:$A$6000,4)),0)=YEAR(C2289)))),""))</f>
        <v/>
      </c>
      <c r="E2289" s="3">
        <f t="array" ref="E2289">IFERROR(_xlfn.LET(_xlpm.yr,IF(ISNUMBER(C2289),YEAR(C2289),VALUE(RIGHT(A2289,4))),_xlpm.mn,IF(ISNUMBER(C2289),MONTH(C2289),VALUE(MID(A2289,4,2)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0" spans="1:5" x14ac:dyDescent="0.25">
      <c r="A2290" s="65" t="s">
        <v>2300</v>
      </c>
      <c r="B2290" s="8">
        <v>132.65731234079999</v>
      </c>
      <c r="C2290" s="13"/>
      <c r="D2290" s="3" t="str">
        <f t="array" ref="D2290">IF(C2290="","",IFERROR(AVERAGE(_xlfn._xlws.FILTER($B$2:$B$6000,(IFERROR(VALUE(MID($A$2:$A$6000,4,2)),0)=MONTH(C2290))*(IFERROR(VALUE(RIGHT($A$2:$A$6000,4)),0)=YEAR(C2290)))),""))</f>
        <v/>
      </c>
      <c r="E2290" s="3">
        <f t="array" ref="E2290">IFERROR(_xlfn.LET(_xlpm.yr,IF(ISNUMBER(C2290),YEAR(C2290),VALUE(RIGHT(A2290,4))),_xlpm.mn,IF(ISNUMBER(C2290),MONTH(C2290),VALUE(MID(A2290,4,2)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1" spans="1:5" x14ac:dyDescent="0.25">
      <c r="A2291" s="65" t="s">
        <v>2301</v>
      </c>
      <c r="B2291" s="8">
        <v>130.9093349346</v>
      </c>
      <c r="C2291" s="13"/>
      <c r="D2291" s="3" t="str">
        <f t="array" ref="D2291">IF(C2291="","",IFERROR(AVERAGE(_xlfn._xlws.FILTER($B$2:$B$6000,(IFERROR(VALUE(MID($A$2:$A$6000,4,2)),0)=MONTH(C2291))*(IFERROR(VALUE(RIGHT($A$2:$A$6000,4)),0)=YEAR(C2291)))),""))</f>
        <v/>
      </c>
      <c r="E2291" s="3">
        <f t="array" ref="E2291">IFERROR(_xlfn.LET(_xlpm.yr,IF(ISNUMBER(C2291),YEAR(C2291),VALUE(RIGHT(A2291,4))),_xlpm.mn,IF(ISNUMBER(C2291),MONTH(C2291),VALUE(MID(A2291,4,2)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2" spans="1:5" x14ac:dyDescent="0.25">
      <c r="A2292" s="65" t="s">
        <v>2302</v>
      </c>
      <c r="B2292" s="8">
        <v>130.22431676190001</v>
      </c>
      <c r="C2292" s="13"/>
      <c r="D2292" s="3" t="str">
        <f t="array" ref="D2292">IF(C2292="","",IFERROR(AVERAGE(_xlfn._xlws.FILTER($B$2:$B$6000,(IFERROR(VALUE(MID($A$2:$A$6000,4,2)),0)=MONTH(C2292))*(IFERROR(VALUE(RIGHT($A$2:$A$6000,4)),0)=YEAR(C2292)))),""))</f>
        <v/>
      </c>
      <c r="E2292" s="3">
        <f t="array" ref="E2292">IFERROR(_xlfn.LET(_xlpm.yr,IF(ISNUMBER(C2292),YEAR(C2292),VALUE(RIGHT(A2292,4))),_xlpm.mn,IF(ISNUMBER(C2292),MONTH(C2292),VALUE(MID(A2292,4,2)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3" spans="1:5" x14ac:dyDescent="0.25">
      <c r="A2293" s="65" t="s">
        <v>2303</v>
      </c>
      <c r="B2293" s="8">
        <v>130.48415124120001</v>
      </c>
      <c r="C2293" s="13"/>
      <c r="D2293" s="3" t="str">
        <f t="array" ref="D2293">IF(C2293="","",IFERROR(AVERAGE(_xlfn._xlws.FILTER($B$2:$B$6000,(IFERROR(VALUE(MID($A$2:$A$6000,4,2)),0)=MONTH(C2293))*(IFERROR(VALUE(RIGHT($A$2:$A$6000,4)),0)=YEAR(C2293)))),""))</f>
        <v/>
      </c>
      <c r="E2293" s="3">
        <f t="array" ref="E2293">IFERROR(_xlfn.LET(_xlpm.yr,IF(ISNUMBER(C2293),YEAR(C2293),VALUE(RIGHT(A2293,4))),_xlpm.mn,IF(ISNUMBER(C2293),MONTH(C2293),VALUE(MID(A2293,4,2)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4" spans="1:5" x14ac:dyDescent="0.25">
      <c r="A2294" s="65" t="s">
        <v>2304</v>
      </c>
      <c r="B2294" s="8">
        <v>129.11411489579999</v>
      </c>
      <c r="C2294" s="13"/>
      <c r="D2294" s="3" t="str">
        <f t="array" ref="D2294">IF(C2294="","",IFERROR(AVERAGE(_xlfn._xlws.FILTER($B$2:$B$6000,(IFERROR(VALUE(MID($A$2:$A$6000,4,2)),0)=MONTH(C2294))*(IFERROR(VALUE(RIGHT($A$2:$A$6000,4)),0)=YEAR(C2294)))),""))</f>
        <v/>
      </c>
      <c r="E2294" s="3">
        <f t="array" ref="E2294">IFERROR(_xlfn.LET(_xlpm.yr,IF(ISNUMBER(C2294),YEAR(C2294),VALUE(RIGHT(A2294,4))),_xlpm.mn,IF(ISNUMBER(C2294),MONTH(C2294),VALUE(MID(A2294,4,2)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5" spans="1:5" x14ac:dyDescent="0.25">
      <c r="A2295" s="65" t="s">
        <v>2305</v>
      </c>
      <c r="B2295" s="8">
        <v>128.64168856980001</v>
      </c>
      <c r="C2295" s="13"/>
      <c r="D2295" s="3" t="str">
        <f t="array" ref="D2295">IF(C2295="","",IFERROR(AVERAGE(_xlfn._xlws.FILTER($B$2:$B$6000,(IFERROR(VALUE(MID($A$2:$A$6000,4,2)),0)=MONTH(C2295))*(IFERROR(VALUE(RIGHT($A$2:$A$6000,4)),0)=YEAR(C2295)))),""))</f>
        <v/>
      </c>
      <c r="E2295" s="3">
        <f t="array" ref="E2295">IFERROR(_xlfn.LET(_xlpm.yr,IF(ISNUMBER(C2295),YEAR(C2295),VALUE(RIGHT(A2295,4))),_xlpm.mn,IF(ISNUMBER(C2295),MONTH(C2295),VALUE(MID(A2295,4,2)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6" spans="1:5" x14ac:dyDescent="0.25">
      <c r="A2296" s="65" t="s">
        <v>2306</v>
      </c>
      <c r="B2296" s="8">
        <v>127.7440785504</v>
      </c>
      <c r="C2296" s="13"/>
      <c r="D2296" s="3" t="str">
        <f t="array" ref="D2296">IF(C2296="","",IFERROR(AVERAGE(_xlfn._xlws.FILTER($B$2:$B$6000,(IFERROR(VALUE(MID($A$2:$A$6000,4,2)),0)=MONTH(C2296))*(IFERROR(VALUE(RIGHT($A$2:$A$6000,4)),0)=YEAR(C2296)))),""))</f>
        <v/>
      </c>
      <c r="E2296" s="3">
        <f t="array" ref="E2296">IFERROR(_xlfn.LET(_xlpm.yr,IF(ISNUMBER(C2296),YEAR(C2296),VALUE(RIGHT(A2296,4))),_xlpm.mn,IF(ISNUMBER(C2296),MONTH(C2296),VALUE(MID(A2296,4,2)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7" spans="1:5" x14ac:dyDescent="0.25">
      <c r="A2297" s="65" t="s">
        <v>2307</v>
      </c>
      <c r="B2297" s="8">
        <v>126.75198326580001</v>
      </c>
      <c r="C2297" s="13"/>
      <c r="D2297" s="3" t="str">
        <f t="array" ref="D2297">IF(C2297="","",IFERROR(AVERAGE(_xlfn._xlws.FILTER($B$2:$B$6000,(IFERROR(VALUE(MID($A$2:$A$6000,4,2)),0)=MONTH(C2297))*(IFERROR(VALUE(RIGHT($A$2:$A$6000,4)),0)=YEAR(C2297)))),""))</f>
        <v/>
      </c>
      <c r="E2297" s="3">
        <f t="array" ref="E2297">IFERROR(_xlfn.LET(_xlpm.yr,IF(ISNUMBER(C2297),YEAR(C2297),VALUE(RIGHT(A2297,4))),_xlpm.mn,IF(ISNUMBER(C2297),MONTH(C2297),VALUE(MID(A2297,4,2)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8" spans="1:5" x14ac:dyDescent="0.25">
      <c r="A2298" s="65" t="s">
        <v>2308</v>
      </c>
      <c r="B2298" s="8">
        <v>126.1850716746</v>
      </c>
      <c r="C2298" s="13"/>
      <c r="D2298" s="3" t="str">
        <f t="array" ref="D2298">IF(C2298="","",IFERROR(AVERAGE(_xlfn._xlws.FILTER($B$2:$B$6000,(IFERROR(VALUE(MID($A$2:$A$6000,4,2)),0)=MONTH(C2298))*(IFERROR(VALUE(RIGHT($A$2:$A$6000,4)),0)=YEAR(C2298)))),""))</f>
        <v/>
      </c>
      <c r="E2298" s="3">
        <f t="array" ref="E2298">IFERROR(_xlfn.LET(_xlpm.yr,IF(ISNUMBER(C2298),YEAR(C2298),VALUE(RIGHT(A2298,4))),_xlpm.mn,IF(ISNUMBER(C2298),MONTH(C2298),VALUE(MID(A2298,4,2)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9" spans="1:5" x14ac:dyDescent="0.25">
      <c r="A2299" s="65" t="s">
        <v>2309</v>
      </c>
      <c r="B2299" s="8">
        <v>126.56301273539999</v>
      </c>
      <c r="C2299" s="13"/>
      <c r="D2299" s="3" t="str">
        <f t="array" ref="D2299">IF(C2299="","",IFERROR(AVERAGE(_xlfn._xlws.FILTER($B$2:$B$6000,(IFERROR(VALUE(MID($A$2:$A$6000,4,2)),0)=MONTH(C2299))*(IFERROR(VALUE(RIGHT($A$2:$A$6000,4)),0)=YEAR(C2299)))),""))</f>
        <v/>
      </c>
      <c r="E2299" s="3">
        <f t="array" ref="E2299">IFERROR(_xlfn.LET(_xlpm.yr,IF(ISNUMBER(C2299),YEAR(C2299),VALUE(RIGHT(A2299,4))),_xlpm.mn,IF(ISNUMBER(C2299),MONTH(C2299),VALUE(MID(A2299,4,2)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0" spans="1:5" x14ac:dyDescent="0.25">
      <c r="A2300" s="65" t="s">
        <v>2310</v>
      </c>
      <c r="B2300" s="8">
        <v>126.25593562349999</v>
      </c>
      <c r="C2300" s="13"/>
      <c r="D2300" s="3" t="str">
        <f t="array" ref="D2300">IF(C2300="","",IFERROR(AVERAGE(_xlfn._xlws.FILTER($B$2:$B$6000,(IFERROR(VALUE(MID($A$2:$A$6000,4,2)),0)=MONTH(C2300))*(IFERROR(VALUE(RIGHT($A$2:$A$6000,4)),0)=YEAR(C2300)))),""))</f>
        <v/>
      </c>
      <c r="E2300" s="3">
        <f t="array" ref="E2300">IFERROR(_xlfn.LET(_xlpm.yr,IF(ISNUMBER(C2300),YEAR(C2300),VALUE(RIGHT(A2300,4))),_xlpm.mn,IF(ISNUMBER(C2300),MONTH(C2300),VALUE(MID(A2300,4,2)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1" spans="1:5" x14ac:dyDescent="0.25">
      <c r="A2301" s="65" t="s">
        <v>2311</v>
      </c>
      <c r="B2301" s="8">
        <v>125.3110829715</v>
      </c>
      <c r="C2301" s="13"/>
      <c r="D2301" s="3" t="str">
        <f t="array" ref="D2301">IF(C2301="","",IFERROR(AVERAGE(_xlfn._xlws.FILTER($B$2:$B$6000,(IFERROR(VALUE(MID($A$2:$A$6000,4,2)),0)=MONTH(C2301))*(IFERROR(VALUE(RIGHT($A$2:$A$6000,4)),0)=YEAR(C2301)))),""))</f>
        <v/>
      </c>
      <c r="E2301" s="3">
        <f t="array" ref="E2301">IFERROR(_xlfn.LET(_xlpm.yr,IF(ISNUMBER(C2301),YEAR(C2301),VALUE(RIGHT(A2301,4))),_xlpm.mn,IF(ISNUMBER(C2301),MONTH(C2301),VALUE(MID(A2301,4,2)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2" spans="1:5" x14ac:dyDescent="0.25">
      <c r="A2302" s="65" t="s">
        <v>2312</v>
      </c>
      <c r="B2302" s="8">
        <v>125.9961011442</v>
      </c>
      <c r="C2302" s="13"/>
      <c r="D2302" s="3" t="str">
        <f t="array" ref="D2302">IF(C2302="","",IFERROR(AVERAGE(_xlfn._xlws.FILTER($B$2:$B$6000,(IFERROR(VALUE(MID($A$2:$A$6000,4,2)),0)=MONTH(C2302))*(IFERROR(VALUE(RIGHT($A$2:$A$6000,4)),0)=YEAR(C2302)))),""))</f>
        <v/>
      </c>
      <c r="E2302" s="3">
        <f t="array" ref="E2302">IFERROR(_xlfn.LET(_xlpm.yr,IF(ISNUMBER(C2302),YEAR(C2302),VALUE(RIGHT(A2302,4))),_xlpm.mn,IF(ISNUMBER(C2302),MONTH(C2302),VALUE(MID(A2302,4,2)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3" spans="1:5" x14ac:dyDescent="0.25">
      <c r="A2303" s="65" t="s">
        <v>2313</v>
      </c>
      <c r="B2303" s="8">
        <v>124.8558631659</v>
      </c>
      <c r="C2303" s="13"/>
      <c r="D2303" s="3" t="str">
        <f t="array" ref="D2303">IF(C2303="","",IFERROR(AVERAGE(_xlfn._xlws.FILTER($B$2:$B$6000,(IFERROR(VALUE(MID($A$2:$A$6000,4,2)),0)=MONTH(C2303))*(IFERROR(VALUE(RIGHT($A$2:$A$6000,4)),0)=YEAR(C2303)))),""))</f>
        <v/>
      </c>
      <c r="E2303" s="3">
        <f t="array" ref="E2303">IFERROR(_xlfn.LET(_xlpm.yr,IF(ISNUMBER(C2303),YEAR(C2303),VALUE(RIGHT(A2303,4))),_xlpm.mn,IF(ISNUMBER(C2303),MONTH(C2303),VALUE(MID(A2303,4,2)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4" spans="1:5" x14ac:dyDescent="0.25">
      <c r="A2304" s="65" t="s">
        <v>2314</v>
      </c>
      <c r="B2304" s="8">
        <v>122.77376239359999</v>
      </c>
      <c r="C2304" s="13"/>
      <c r="D2304" s="3" t="str">
        <f t="array" ref="D2304">IF(C2304="","",IFERROR(AVERAGE(_xlfn._xlws.FILTER($B$2:$B$6000,(IFERROR(VALUE(MID($A$2:$A$6000,4,2)),0)=MONTH(C2304))*(IFERROR(VALUE(RIGHT($A$2:$A$6000,4)),0)=YEAR(C2304)))),""))</f>
        <v/>
      </c>
      <c r="E2304" s="3">
        <f t="array" ref="E2304">IFERROR(_xlfn.LET(_xlpm.yr,IF(ISNUMBER(C2304),YEAR(C2304),VALUE(RIGHT(A2304,4))),_xlpm.mn,IF(ISNUMBER(C2304),MONTH(C2304),VALUE(MID(A2304,4,2)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5" spans="1:5" x14ac:dyDescent="0.25">
      <c r="A2305" s="65" t="s">
        <v>2315</v>
      </c>
      <c r="B2305" s="8">
        <v>121.53385968649999</v>
      </c>
      <c r="C2305" s="13"/>
      <c r="D2305" s="3" t="str">
        <f t="array" ref="D2305">IF(C2305="","",IFERROR(AVERAGE(_xlfn._xlws.FILTER($B$2:$B$6000,(IFERROR(VALUE(MID($A$2:$A$6000,4,2)),0)=MONTH(C2305))*(IFERROR(VALUE(RIGHT($A$2:$A$6000,4)),0)=YEAR(C2305)))),""))</f>
        <v/>
      </c>
      <c r="E2305" s="3">
        <f t="array" ref="E2305">IFERROR(_xlfn.LET(_xlpm.yr,IF(ISNUMBER(C2305),YEAR(C2305),VALUE(RIGHT(A2305,4))),_xlpm.mn,IF(ISNUMBER(C2305),MONTH(C2305),VALUE(MID(A2305,4,2)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6" spans="1:5" x14ac:dyDescent="0.25">
      <c r="A2306" s="65" t="s">
        <v>2316</v>
      </c>
      <c r="B2306" s="8">
        <v>120.66826723059999</v>
      </c>
      <c r="C2306" s="13"/>
      <c r="D2306" s="3" t="str">
        <f t="array" ref="D2306">IF(C2306="","",IFERROR(AVERAGE(_xlfn._xlws.FILTER($B$2:$B$6000,(IFERROR(VALUE(MID($A$2:$A$6000,4,2)),0)=MONTH(C2306))*(IFERROR(VALUE(RIGHT($A$2:$A$6000,4)),0)=YEAR(C2306)))),""))</f>
        <v/>
      </c>
      <c r="E2306" s="3">
        <f t="array" ref="E2306">IFERROR(_xlfn.LET(_xlpm.yr,IF(ISNUMBER(C2306),YEAR(C2306),VALUE(RIGHT(A2306,4))),_xlpm.mn,IF(ISNUMBER(C2306),MONTH(C2306),VALUE(MID(A2306,4,2)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7" spans="1:5" x14ac:dyDescent="0.25">
      <c r="A2307" s="65" t="s">
        <v>2317</v>
      </c>
      <c r="B2307" s="8">
        <v>119.12423744439999</v>
      </c>
      <c r="C2307" s="13"/>
      <c r="D2307" s="3" t="str">
        <f t="array" ref="D2307">IF(C2307="","",IFERROR(AVERAGE(_xlfn._xlws.FILTER($B$2:$B$6000,(IFERROR(VALUE(MID($A$2:$A$6000,4,2)),0)=MONTH(C2307))*(IFERROR(VALUE(RIGHT($A$2:$A$6000,4)),0)=YEAR(C2307)))),""))</f>
        <v/>
      </c>
      <c r="E2307" s="3">
        <f t="array" ref="E2307">IFERROR(_xlfn.LET(_xlpm.yr,IF(ISNUMBER(C2307),YEAR(C2307),VALUE(RIGHT(A2307,4))),_xlpm.mn,IF(ISNUMBER(C2307),MONTH(C2307),VALUE(MID(A2307,4,2)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8" spans="1:5" x14ac:dyDescent="0.25">
      <c r="A2308" s="65" t="s">
        <v>2318</v>
      </c>
      <c r="B2308" s="8">
        <v>118.07148986289999</v>
      </c>
      <c r="C2308" s="13"/>
      <c r="D2308" s="3" t="str">
        <f t="array" ref="D2308">IF(C2308="","",IFERROR(AVERAGE(_xlfn._xlws.FILTER($B$2:$B$6000,(IFERROR(VALUE(MID($A$2:$A$6000,4,2)),0)=MONTH(C2308))*(IFERROR(VALUE(RIGHT($A$2:$A$6000,4)),0)=YEAR(C2308)))),""))</f>
        <v/>
      </c>
      <c r="E2308" s="3">
        <f t="array" ref="E2308">IFERROR(_xlfn.LET(_xlpm.yr,IF(ISNUMBER(C2308),YEAR(C2308),VALUE(RIGHT(A2308,4))),_xlpm.mn,IF(ISNUMBER(C2308),MONTH(C2308),VALUE(MID(A2308,4,2)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9" spans="1:5" x14ac:dyDescent="0.25">
      <c r="A2309" s="65" t="s">
        <v>2319</v>
      </c>
      <c r="B2309" s="8">
        <v>118.5393776769</v>
      </c>
      <c r="C2309" s="13"/>
      <c r="D2309" s="3" t="str">
        <f t="array" ref="D2309">IF(C2309="","",IFERROR(AVERAGE(_xlfn._xlws.FILTER($B$2:$B$6000,(IFERROR(VALUE(MID($A$2:$A$6000,4,2)),0)=MONTH(C2309))*(IFERROR(VALUE(RIGHT($A$2:$A$6000,4)),0)=YEAR(C2309)))),""))</f>
        <v/>
      </c>
      <c r="E2309" s="3">
        <f t="array" ref="E2309">IFERROR(_xlfn.LET(_xlpm.yr,IF(ISNUMBER(C2309),YEAR(C2309),VALUE(RIGHT(A2309,4))),_xlpm.mn,IF(ISNUMBER(C2309),MONTH(C2309),VALUE(MID(A2309,4,2)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0" spans="1:5" x14ac:dyDescent="0.25">
      <c r="A2310" s="65" t="s">
        <v>2320</v>
      </c>
      <c r="B2310" s="8">
        <v>118.2820393792</v>
      </c>
      <c r="C2310" s="13"/>
      <c r="D2310" s="3" t="str">
        <f t="array" ref="D2310">IF(C2310="","",IFERROR(AVERAGE(_xlfn._xlws.FILTER($B$2:$B$6000,(IFERROR(VALUE(MID($A$2:$A$6000,4,2)),0)=MONTH(C2310))*(IFERROR(VALUE(RIGHT($A$2:$A$6000,4)),0)=YEAR(C2310)))),""))</f>
        <v/>
      </c>
      <c r="E2310" s="3">
        <f t="array" ref="E2310">IFERROR(_xlfn.LET(_xlpm.yr,IF(ISNUMBER(C2310),YEAR(C2310),VALUE(RIGHT(A2310,4))),_xlpm.mn,IF(ISNUMBER(C2310),MONTH(C2310),VALUE(MID(A2310,4,2)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1" spans="1:5" x14ac:dyDescent="0.25">
      <c r="A2311" s="65" t="s">
        <v>2321</v>
      </c>
      <c r="B2311" s="8">
        <v>116.5274600767</v>
      </c>
      <c r="C2311" s="13"/>
      <c r="D2311" s="3" t="str">
        <f t="array" ref="D2311">IF(C2311="","",IFERROR(AVERAGE(_xlfn._xlws.FILTER($B$2:$B$6000,(IFERROR(VALUE(MID($A$2:$A$6000,4,2)),0)=MONTH(C2311))*(IFERROR(VALUE(RIGHT($A$2:$A$6000,4)),0)=YEAR(C2311)))),""))</f>
        <v/>
      </c>
      <c r="E2311" s="3">
        <f t="array" ref="E2311">IFERROR(_xlfn.LET(_xlpm.yr,IF(ISNUMBER(C2311),YEAR(C2311),VALUE(RIGHT(A2311,4))),_xlpm.mn,IF(ISNUMBER(C2311),MONTH(C2311),VALUE(MID(A2311,4,2)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2" spans="1:5" x14ac:dyDescent="0.25">
      <c r="A2312" s="65" t="s">
        <v>2322</v>
      </c>
      <c r="B2312" s="8">
        <v>115.7320507929</v>
      </c>
      <c r="C2312" s="13"/>
      <c r="D2312" s="3" t="str">
        <f t="array" ref="D2312">IF(C2312="","",IFERROR(AVERAGE(_xlfn._xlws.FILTER($B$2:$B$6000,(IFERROR(VALUE(MID($A$2:$A$6000,4,2)),0)=MONTH(C2312))*(IFERROR(VALUE(RIGHT($A$2:$A$6000,4)),0)=YEAR(C2312)))),""))</f>
        <v/>
      </c>
      <c r="E2312" s="3">
        <f t="array" ref="E2312">IFERROR(_xlfn.LET(_xlpm.yr,IF(ISNUMBER(C2312),YEAR(C2312),VALUE(RIGHT(A2312,4))),_xlpm.mn,IF(ISNUMBER(C2312),MONTH(C2312),VALUE(MID(A2312,4,2)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3" spans="1:5" x14ac:dyDescent="0.25">
      <c r="A2313" s="65" t="s">
        <v>2323</v>
      </c>
      <c r="B2313" s="8">
        <v>116.3169105604</v>
      </c>
      <c r="C2313" s="13"/>
      <c r="D2313" s="3" t="str">
        <f t="array" ref="D2313">IF(C2313="","",IFERROR(AVERAGE(_xlfn._xlws.FILTER($B$2:$B$6000,(IFERROR(VALUE(MID($A$2:$A$6000,4,2)),0)=MONTH(C2313))*(IFERROR(VALUE(RIGHT($A$2:$A$6000,4)),0)=YEAR(C2313)))),""))</f>
        <v/>
      </c>
      <c r="E2313" s="3">
        <f t="array" ref="E2313">IFERROR(_xlfn.LET(_xlpm.yr,IF(ISNUMBER(C2313),YEAR(C2313),VALUE(RIGHT(A2313,4))),_xlpm.mn,IF(ISNUMBER(C2313),MONTH(C2313),VALUE(MID(A2313,4,2)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4" spans="1:5" x14ac:dyDescent="0.25">
      <c r="A2314" s="65" t="s">
        <v>2324</v>
      </c>
      <c r="B2314" s="8">
        <v>116.64443203019999</v>
      </c>
      <c r="C2314" s="13"/>
      <c r="D2314" s="3" t="str">
        <f t="array" ref="D2314">IF(C2314="","",IFERROR(AVERAGE(_xlfn._xlws.FILTER($B$2:$B$6000,(IFERROR(VALUE(MID($A$2:$A$6000,4,2)),0)=MONTH(C2314))*(IFERROR(VALUE(RIGHT($A$2:$A$6000,4)),0)=YEAR(C2314)))),""))</f>
        <v/>
      </c>
      <c r="E2314" s="3">
        <f t="array" ref="E2314">IFERROR(_xlfn.LET(_xlpm.yr,IF(ISNUMBER(C2314),YEAR(C2314),VALUE(RIGHT(A2314,4))),_xlpm.mn,IF(ISNUMBER(C2314),MONTH(C2314),VALUE(MID(A2314,4,2)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5" spans="1:5" x14ac:dyDescent="0.25">
      <c r="A2315" s="65" t="s">
        <v>2325</v>
      </c>
      <c r="B2315" s="8">
        <v>116.2467273883</v>
      </c>
      <c r="C2315" s="13"/>
      <c r="D2315" s="3" t="str">
        <f t="array" ref="D2315">IF(C2315="","",IFERROR(AVERAGE(_xlfn._xlws.FILTER($B$2:$B$6000,(IFERROR(VALUE(MID($A$2:$A$6000,4,2)),0)=MONTH(C2315))*(IFERROR(VALUE(RIGHT($A$2:$A$6000,4)),0)=YEAR(C2315)))),""))</f>
        <v/>
      </c>
      <c r="E2315" s="3">
        <f t="array" ref="E2315">IFERROR(_xlfn.LET(_xlpm.yr,IF(ISNUMBER(C2315),YEAR(C2315),VALUE(RIGHT(A2315,4))),_xlpm.mn,IF(ISNUMBER(C2315),MONTH(C2315),VALUE(MID(A2315,4,2)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6" spans="1:5" x14ac:dyDescent="0.25">
      <c r="A2316" s="65" t="s">
        <v>2326</v>
      </c>
      <c r="B2316" s="8">
        <v>114.0944434439</v>
      </c>
      <c r="C2316" s="13"/>
      <c r="D2316" s="3" t="str">
        <f t="array" ref="D2316">IF(C2316="","",IFERROR(AVERAGE(_xlfn._xlws.FILTER($B$2:$B$6000,(IFERROR(VALUE(MID($A$2:$A$6000,4,2)),0)=MONTH(C2316))*(IFERROR(VALUE(RIGHT($A$2:$A$6000,4)),0)=YEAR(C2316)))),""))</f>
        <v/>
      </c>
      <c r="E2316" s="3">
        <f t="array" ref="E2316">IFERROR(_xlfn.LET(_xlpm.yr,IF(ISNUMBER(C2316),YEAR(C2316),VALUE(RIGHT(A2316,4))),_xlpm.mn,IF(ISNUMBER(C2316),MONTH(C2316),VALUE(MID(A2316,4,2)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7" spans="1:5" x14ac:dyDescent="0.25">
      <c r="A2317" s="65" t="s">
        <v>2327</v>
      </c>
      <c r="B2317" s="8">
        <v>112.50362487629999</v>
      </c>
      <c r="C2317" s="13"/>
      <c r="D2317" s="3" t="str">
        <f t="array" ref="D2317">IF(C2317="","",IFERROR(AVERAGE(_xlfn._xlws.FILTER($B$2:$B$6000,(IFERROR(VALUE(MID($A$2:$A$6000,4,2)),0)=MONTH(C2317))*(IFERROR(VALUE(RIGHT($A$2:$A$6000,4)),0)=YEAR(C2317)))),""))</f>
        <v/>
      </c>
      <c r="E2317" s="3">
        <f t="array" ref="E2317">IFERROR(_xlfn.LET(_xlpm.yr,IF(ISNUMBER(C2317),YEAR(C2317),VALUE(RIGHT(A2317,4))),_xlpm.mn,IF(ISNUMBER(C2317),MONTH(C2317),VALUE(MID(A2317,4,2)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8" spans="1:5" x14ac:dyDescent="0.25">
      <c r="A2318" s="65" t="s">
        <v>2328</v>
      </c>
      <c r="B2318" s="8">
        <v>111.7783987646</v>
      </c>
      <c r="C2318" s="13"/>
      <c r="D2318" s="3" t="str">
        <f t="array" ref="D2318">IF(C2318="","",IFERROR(AVERAGE(_xlfn._xlws.FILTER($B$2:$B$6000,(IFERROR(VALUE(MID($A$2:$A$6000,4,2)),0)=MONTH(C2318))*(IFERROR(VALUE(RIGHT($A$2:$A$6000,4)),0)=YEAR(C2318)))),""))</f>
        <v/>
      </c>
      <c r="E2318" s="3">
        <f t="array" ref="E2318">IFERROR(_xlfn.LET(_xlpm.yr,IF(ISNUMBER(C2318),YEAR(C2318),VALUE(RIGHT(A2318,4))),_xlpm.mn,IF(ISNUMBER(C2318),MONTH(C2318),VALUE(MID(A2318,4,2)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9" spans="1:5" x14ac:dyDescent="0.25">
      <c r="A2319" s="65" t="s">
        <v>2329</v>
      </c>
      <c r="B2319" s="8">
        <v>111.38069412270001</v>
      </c>
      <c r="C2319" s="13"/>
      <c r="D2319" s="3" t="str">
        <f t="array" ref="D2319">IF(C2319="","",IFERROR(AVERAGE(_xlfn._xlws.FILTER($B$2:$B$6000,(IFERROR(VALUE(MID($A$2:$A$6000,4,2)),0)=MONTH(C2319))*(IFERROR(VALUE(RIGHT($A$2:$A$6000,4)),0)=YEAR(C2319)))),""))</f>
        <v/>
      </c>
      <c r="E2319" s="3">
        <f t="array" ref="E2319">IFERROR(_xlfn.LET(_xlpm.yr,IF(ISNUMBER(C2319),YEAR(C2319),VALUE(RIGHT(A2319,4))),_xlpm.mn,IF(ISNUMBER(C2319),MONTH(C2319),VALUE(MID(A2319,4,2)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0" spans="1:5" x14ac:dyDescent="0.25">
      <c r="A2320" s="65" t="s">
        <v>2330</v>
      </c>
      <c r="B2320" s="8">
        <v>110.2343689784</v>
      </c>
      <c r="C2320" s="13"/>
      <c r="D2320" s="3" t="str">
        <f t="array" ref="D2320">IF(C2320="","",IFERROR(AVERAGE(_xlfn._xlws.FILTER($B$2:$B$6000,(IFERROR(VALUE(MID($A$2:$A$6000,4,2)),0)=MONTH(C2320))*(IFERROR(VALUE(RIGHT($A$2:$A$6000,4)),0)=YEAR(C2320)))),""))</f>
        <v/>
      </c>
      <c r="E2320" s="3">
        <f t="array" ref="E2320">IFERROR(_xlfn.LET(_xlpm.yr,IF(ISNUMBER(C2320),YEAR(C2320),VALUE(RIGHT(A2320,4))),_xlpm.mn,IF(ISNUMBER(C2320),MONTH(C2320),VALUE(MID(A2320,4,2)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1" spans="1:5" x14ac:dyDescent="0.25">
      <c r="A2321" s="65" t="s">
        <v>2331</v>
      </c>
      <c r="B2321" s="8">
        <v>110.6086792296</v>
      </c>
      <c r="C2321" s="13"/>
      <c r="D2321" s="3" t="str">
        <f t="array" ref="D2321">IF(C2321="","",IFERROR(AVERAGE(_xlfn._xlws.FILTER($B$2:$B$6000,(IFERROR(VALUE(MID($A$2:$A$6000,4,2)),0)=MONTH(C2321))*(IFERROR(VALUE(RIGHT($A$2:$A$6000,4)),0)=YEAR(C2321)))),""))</f>
        <v/>
      </c>
      <c r="E2321" s="3">
        <f t="array" ref="E2321">IFERROR(_xlfn.LET(_xlpm.yr,IF(ISNUMBER(C2321),YEAR(C2321),VALUE(RIGHT(A2321,4))),_xlpm.mn,IF(ISNUMBER(C2321),MONTH(C2321),VALUE(MID(A2321,4,2)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2" spans="1:5" x14ac:dyDescent="0.25">
      <c r="A2322" s="65" t="s">
        <v>2332</v>
      </c>
      <c r="B2322" s="8">
        <v>109.90826044720001</v>
      </c>
      <c r="C2322" s="13"/>
      <c r="D2322" s="3" t="str">
        <f t="array" ref="D2322">IF(C2322="","",IFERROR(AVERAGE(_xlfn._xlws.FILTER($B$2:$B$6000,(IFERROR(VALUE(MID($A$2:$A$6000,4,2)),0)=MONTH(C2322))*(IFERROR(VALUE(RIGHT($A$2:$A$6000,4)),0)=YEAR(C2322)))),""))</f>
        <v/>
      </c>
      <c r="E2322" s="3">
        <f t="array" ref="E2322">IFERROR(_xlfn.LET(_xlpm.yr,IF(ISNUMBER(C2322),YEAR(C2322),VALUE(RIGHT(A2322,4))),_xlpm.mn,IF(ISNUMBER(C2322),MONTH(C2322),VALUE(MID(A2322,4,2)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3" spans="1:5" x14ac:dyDescent="0.25">
      <c r="A2323" s="65" t="s">
        <v>2333</v>
      </c>
      <c r="B2323" s="8">
        <v>110.0252090112</v>
      </c>
      <c r="C2323" s="13"/>
      <c r="D2323" s="3" t="str">
        <f t="array" ref="D2323">IF(C2323="","",IFERROR(AVERAGE(_xlfn._xlws.FILTER($B$2:$B$6000,(IFERROR(VALUE(MID($A$2:$A$6000,4,2)),0)=MONTH(C2323))*(IFERROR(VALUE(RIGHT($A$2:$A$6000,4)),0)=YEAR(C2323)))),""))</f>
        <v/>
      </c>
      <c r="E2323" s="3">
        <f t="array" ref="E2323">IFERROR(_xlfn.LET(_xlpm.yr,IF(ISNUMBER(C2323),YEAR(C2323),VALUE(RIGHT(A2323,4))),_xlpm.mn,IF(ISNUMBER(C2323),MONTH(C2323),VALUE(MID(A2323,4,2)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4" spans="1:5" x14ac:dyDescent="0.25">
      <c r="A2324" s="65" t="s">
        <v>2334</v>
      </c>
      <c r="B2324" s="8">
        <v>110.8906283848</v>
      </c>
      <c r="C2324" s="13"/>
      <c r="D2324" s="3" t="str">
        <f t="array" ref="D2324">IF(C2324="","",IFERROR(AVERAGE(_xlfn._xlws.FILTER($B$2:$B$6000,(IFERROR(VALUE(MID($A$2:$A$6000,4,2)),0)=MONTH(C2324))*(IFERROR(VALUE(RIGHT($A$2:$A$6000,4)),0)=YEAR(C2324)))),""))</f>
        <v/>
      </c>
      <c r="E2324" s="3">
        <f t="array" ref="E2324">IFERROR(_xlfn.LET(_xlpm.yr,IF(ISNUMBER(C2324),YEAR(C2324),VALUE(RIGHT(A2324,4))),_xlpm.mn,IF(ISNUMBER(C2324),MONTH(C2324),VALUE(MID(A2324,4,2)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5" spans="1:5" x14ac:dyDescent="0.25">
      <c r="A2325" s="65" t="s">
        <v>2335</v>
      </c>
      <c r="B2325" s="8">
        <v>111.8963860352</v>
      </c>
      <c r="C2325" s="13"/>
      <c r="D2325" s="3" t="str">
        <f t="array" ref="D2325">IF(C2325="","",IFERROR(AVERAGE(_xlfn._xlws.FILTER($B$2:$B$6000,(IFERROR(VALUE(MID($A$2:$A$6000,4,2)),0)=MONTH(C2325))*(IFERROR(VALUE(RIGHT($A$2:$A$6000,4)),0)=YEAR(C2325)))),""))</f>
        <v/>
      </c>
      <c r="E2325" s="3">
        <f t="array" ref="E2325">IFERROR(_xlfn.LET(_xlpm.yr,IF(ISNUMBER(C2325),YEAR(C2325),VALUE(RIGHT(A2325,4))),_xlpm.mn,IF(ISNUMBER(C2325),MONTH(C2325),VALUE(MID(A2325,4,2)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6" spans="1:5" x14ac:dyDescent="0.25">
      <c r="A2326" s="65" t="s">
        <v>2336</v>
      </c>
      <c r="B2326" s="8">
        <v>114.492644156</v>
      </c>
      <c r="C2326" s="13"/>
      <c r="D2326" s="3" t="str">
        <f t="array" ref="D2326">IF(C2326="","",IFERROR(AVERAGE(_xlfn._xlws.FILTER($B$2:$B$6000,(IFERROR(VALUE(MID($A$2:$A$6000,4,2)),0)=MONTH(C2326))*(IFERROR(VALUE(RIGHT($A$2:$A$6000,4)),0)=YEAR(C2326)))),""))</f>
        <v/>
      </c>
      <c r="E2326" s="3">
        <f t="array" ref="E2326">IFERROR(_xlfn.LET(_xlpm.yr,IF(ISNUMBER(C2326),YEAR(C2326),VALUE(RIGHT(A2326,4))),_xlpm.mn,IF(ISNUMBER(C2326),MONTH(C2326),VALUE(MID(A2326,4,2)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7" spans="1:5" x14ac:dyDescent="0.25">
      <c r="A2327" s="65" t="s">
        <v>2337</v>
      </c>
      <c r="B2327" s="8">
        <v>116.34043146720001</v>
      </c>
      <c r="C2327" s="13"/>
      <c r="D2327" s="3" t="str">
        <f t="array" ref="D2327">IF(C2327="","",IFERROR(AVERAGE(_xlfn._xlws.FILTER($B$2:$B$6000,(IFERROR(VALUE(MID($A$2:$A$6000,4,2)),0)=MONTH(C2327))*(IFERROR(VALUE(RIGHT($A$2:$A$6000,4)),0)=YEAR(C2327)))),""))</f>
        <v/>
      </c>
      <c r="E2327" s="3">
        <f t="array" ref="E2327">IFERROR(_xlfn.LET(_xlpm.yr,IF(ISNUMBER(C2327),YEAR(C2327),VALUE(RIGHT(A2327,4))),_xlpm.mn,IF(ISNUMBER(C2327),MONTH(C2327),VALUE(MID(A2327,4,2)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8" spans="1:5" x14ac:dyDescent="0.25">
      <c r="A2328" s="65" t="s">
        <v>2338</v>
      </c>
      <c r="B2328" s="8">
        <v>116.4573800312</v>
      </c>
      <c r="C2328" s="13"/>
      <c r="D2328" s="3" t="str">
        <f t="array" ref="D2328">IF(C2328="","",IFERROR(AVERAGE(_xlfn._xlws.FILTER($B$2:$B$6000,(IFERROR(VALUE(MID($A$2:$A$6000,4,2)),0)=MONTH(C2328))*(IFERROR(VALUE(RIGHT($A$2:$A$6000,4)),0)=YEAR(C2328)))),""))</f>
        <v/>
      </c>
      <c r="E2328" s="3">
        <f t="array" ref="E2328">IFERROR(_xlfn.LET(_xlpm.yr,IF(ISNUMBER(C2328),YEAR(C2328),VALUE(RIGHT(A2328,4))),_xlpm.mn,IF(ISNUMBER(C2328),MONTH(C2328),VALUE(MID(A2328,4,2)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9" spans="1:5" x14ac:dyDescent="0.25">
      <c r="A2329" s="65" t="s">
        <v>2339</v>
      </c>
      <c r="B2329" s="8">
        <v>117.1122919896</v>
      </c>
      <c r="C2329" s="13"/>
      <c r="D2329" s="3" t="str">
        <f t="array" ref="D2329">IF(C2329="","",IFERROR(AVERAGE(_xlfn._xlws.FILTER($B$2:$B$6000,(IFERROR(VALUE(MID($A$2:$A$6000,4,2)),0)=MONTH(C2329))*(IFERROR(VALUE(RIGHT($A$2:$A$6000,4)),0)=YEAR(C2329)))),""))</f>
        <v/>
      </c>
      <c r="E2329" s="3">
        <f t="array" ref="E2329">IFERROR(_xlfn.LET(_xlpm.yr,IF(ISNUMBER(C2329),YEAR(C2329),VALUE(RIGHT(A2329,4))),_xlpm.mn,IF(ISNUMBER(C2329),MONTH(C2329),VALUE(MID(A2329,4,2)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0" spans="1:5" x14ac:dyDescent="0.25">
      <c r="A2330" s="65" t="s">
        <v>2340</v>
      </c>
      <c r="B2330" s="8">
        <v>119.0068587264</v>
      </c>
      <c r="C2330" s="13"/>
      <c r="D2330" s="3" t="str">
        <f t="array" ref="D2330">IF(C2330="","",IFERROR(AVERAGE(_xlfn._xlws.FILTER($B$2:$B$6000,(IFERROR(VALUE(MID($A$2:$A$6000,4,2)),0)=MONTH(C2330))*(IFERROR(VALUE(RIGHT($A$2:$A$6000,4)),0)=YEAR(C2330)))),""))</f>
        <v/>
      </c>
      <c r="E2330" s="3">
        <f t="array" ref="E2330">IFERROR(_xlfn.LET(_xlpm.yr,IF(ISNUMBER(C2330),YEAR(C2330),VALUE(RIGHT(A2330,4))),_xlpm.mn,IF(ISNUMBER(C2330),MONTH(C2330),VALUE(MID(A2330,4,2)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1" spans="1:5" x14ac:dyDescent="0.25">
      <c r="A2331" s="65" t="s">
        <v>2341</v>
      </c>
      <c r="B2331" s="8">
        <v>120.5271900584</v>
      </c>
      <c r="C2331" s="13"/>
      <c r="D2331" s="3" t="str">
        <f t="array" ref="D2331">IF(C2331="","",IFERROR(AVERAGE(_xlfn._xlws.FILTER($B$2:$B$6000,(IFERROR(VALUE(MID($A$2:$A$6000,4,2)),0)=MONTH(C2331))*(IFERROR(VALUE(RIGHT($A$2:$A$6000,4)),0)=YEAR(C2331)))),""))</f>
        <v/>
      </c>
      <c r="E2331" s="3">
        <f t="array" ref="E2331">IFERROR(_xlfn.LET(_xlpm.yr,IF(ISNUMBER(C2331),YEAR(C2331),VALUE(RIGHT(A2331,4))),_xlpm.mn,IF(ISNUMBER(C2331),MONTH(C2331),VALUE(MID(A2331,4,2)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2" spans="1:5" x14ac:dyDescent="0.25">
      <c r="A2332" s="65" t="s">
        <v>2342</v>
      </c>
      <c r="B2332" s="8">
        <v>121.392609432</v>
      </c>
      <c r="C2332" s="13"/>
      <c r="D2332" s="3" t="str">
        <f t="array" ref="D2332">IF(C2332="","",IFERROR(AVERAGE(_xlfn._xlws.FILTER($B$2:$B$6000,(IFERROR(VALUE(MID($A$2:$A$6000,4,2)),0)=MONTH(C2332))*(IFERROR(VALUE(RIGHT($A$2:$A$6000,4)),0)=YEAR(C2332)))),""))</f>
        <v/>
      </c>
      <c r="E2332" s="3">
        <f t="array" ref="E2332">IFERROR(_xlfn.LET(_xlpm.yr,IF(ISNUMBER(C2332),YEAR(C2332),VALUE(RIGHT(A2332,4))),_xlpm.mn,IF(ISNUMBER(C2332),MONTH(C2332),VALUE(MID(A2332,4,2)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3" spans="1:5" x14ac:dyDescent="0.25">
      <c r="A2333" s="65" t="s">
        <v>2343</v>
      </c>
      <c r="B2333" s="8">
        <v>122.3749773696</v>
      </c>
      <c r="C2333" s="13"/>
      <c r="D2333" s="3" t="str">
        <f t="array" ref="D2333">IF(C2333="","",IFERROR(AVERAGE(_xlfn._xlws.FILTER($B$2:$B$6000,(IFERROR(VALUE(MID($A$2:$A$6000,4,2)),0)=MONTH(C2333))*(IFERROR(VALUE(RIGHT($A$2:$A$6000,4)),0)=YEAR(C2333)))),""))</f>
        <v/>
      </c>
      <c r="E2333" s="3">
        <f t="array" ref="E2333">IFERROR(_xlfn.LET(_xlpm.yr,IF(ISNUMBER(C2333),YEAR(C2333),VALUE(RIGHT(A2333,4))),_xlpm.mn,IF(ISNUMBER(C2333),MONTH(C2333),VALUE(MID(A2333,4,2)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4" spans="1:5" x14ac:dyDescent="0.25">
      <c r="A2334" s="65" t="s">
        <v>2344</v>
      </c>
      <c r="B2334" s="8">
        <v>122.23463909279999</v>
      </c>
      <c r="C2334" s="13"/>
      <c r="D2334" s="3" t="str">
        <f t="array" ref="D2334">IF(C2334="","",IFERROR(AVERAGE(_xlfn._xlws.FILTER($B$2:$B$6000,(IFERROR(VALUE(MID($A$2:$A$6000,4,2)),0)=MONTH(C2334))*(IFERROR(VALUE(RIGHT($A$2:$A$6000,4)),0)=YEAR(C2334)))),""))</f>
        <v/>
      </c>
      <c r="E2334" s="3">
        <f t="array" ref="E2334">IFERROR(_xlfn.LET(_xlpm.yr,IF(ISNUMBER(C2334),YEAR(C2334),VALUE(RIGHT(A2334,4))),_xlpm.mn,IF(ISNUMBER(C2334),MONTH(C2334),VALUE(MID(A2334,4,2)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5" spans="1:5" x14ac:dyDescent="0.25">
      <c r="A2335" s="65" t="s">
        <v>2345</v>
      </c>
      <c r="B2335" s="8">
        <v>122.4685362208</v>
      </c>
      <c r="C2335" s="13"/>
      <c r="D2335" s="3" t="str">
        <f t="array" ref="D2335">IF(C2335="","",IFERROR(AVERAGE(_xlfn._xlws.FILTER($B$2:$B$6000,(IFERROR(VALUE(MID($A$2:$A$6000,4,2)),0)=MONTH(C2335))*(IFERROR(VALUE(RIGHT($A$2:$A$6000,4)),0)=YEAR(C2335)))),""))</f>
        <v/>
      </c>
      <c r="E2335" s="3">
        <f t="array" ref="E2335">IFERROR(_xlfn.LET(_xlpm.yr,IF(ISNUMBER(C2335),YEAR(C2335),VALUE(RIGHT(A2335,4))),_xlpm.mn,IF(ISNUMBER(C2335),MONTH(C2335),VALUE(MID(A2335,4,2)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6" spans="1:5" x14ac:dyDescent="0.25">
      <c r="A2336" s="65" t="s">
        <v>2346</v>
      </c>
      <c r="B2336" s="8">
        <v>122.3983670824</v>
      </c>
      <c r="C2336" s="13"/>
      <c r="D2336" s="3" t="str">
        <f t="array" ref="D2336">IF(C2336="","",IFERROR(AVERAGE(_xlfn._xlws.FILTER($B$2:$B$6000,(IFERROR(VALUE(MID($A$2:$A$6000,4,2)),0)=MONTH(C2336))*(IFERROR(VALUE(RIGHT($A$2:$A$6000,4)),0)=YEAR(C2336)))),""))</f>
        <v/>
      </c>
      <c r="E2336" s="3">
        <f t="array" ref="E2336">IFERROR(_xlfn.LET(_xlpm.yr,IF(ISNUMBER(C2336),YEAR(C2336),VALUE(RIGHT(A2336,4))),_xlpm.mn,IF(ISNUMBER(C2336),MONTH(C2336),VALUE(MID(A2336,4,2)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7" spans="1:5" x14ac:dyDescent="0.25">
      <c r="A2337" s="65" t="s">
        <v>2347</v>
      </c>
      <c r="B2337" s="8">
        <v>121.25227115520001</v>
      </c>
      <c r="C2337" s="13"/>
      <c r="D2337" s="3" t="str">
        <f t="array" ref="D2337">IF(C2337="","",IFERROR(AVERAGE(_xlfn._xlws.FILTER($B$2:$B$6000,(IFERROR(VALUE(MID($A$2:$A$6000,4,2)),0)=MONTH(C2337))*(IFERROR(VALUE(RIGHT($A$2:$A$6000,4)),0)=YEAR(C2337)))),""))</f>
        <v/>
      </c>
      <c r="E2337" s="3">
        <f t="array" ref="E2337">IFERROR(_xlfn.LET(_xlpm.yr,IF(ISNUMBER(C2337),YEAR(C2337),VALUE(RIGHT(A2337,4))),_xlpm.mn,IF(ISNUMBER(C2337),MONTH(C2337),VALUE(MID(A2337,4,2)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8" spans="1:5" x14ac:dyDescent="0.25">
      <c r="A2338" s="65" t="s">
        <v>2348</v>
      </c>
      <c r="B2338" s="8">
        <v>122.4685362208</v>
      </c>
      <c r="C2338" s="13"/>
      <c r="D2338" s="3" t="str">
        <f t="array" ref="D2338">IF(C2338="","",IFERROR(AVERAGE(_xlfn._xlws.FILTER($B$2:$B$6000,(IFERROR(VALUE(MID($A$2:$A$6000,4,2)),0)=MONTH(C2338))*(IFERROR(VALUE(RIGHT($A$2:$A$6000,4)),0)=YEAR(C2338)))),""))</f>
        <v/>
      </c>
      <c r="E2338" s="3">
        <f t="array" ref="E2338">IFERROR(_xlfn.LET(_xlpm.yr,IF(ISNUMBER(C2338),YEAR(C2338),VALUE(RIGHT(A2338,4))),_xlpm.mn,IF(ISNUMBER(C2338),MONTH(C2338),VALUE(MID(A2338,4,2)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9" spans="1:5" x14ac:dyDescent="0.25">
      <c r="A2339" s="65" t="s">
        <v>2349</v>
      </c>
      <c r="B2339" s="8">
        <v>122.04752139039999</v>
      </c>
      <c r="C2339" s="13"/>
      <c r="D2339" s="3" t="str">
        <f t="array" ref="D2339">IF(C2339="","",IFERROR(AVERAGE(_xlfn._xlws.FILTER($B$2:$B$6000,(IFERROR(VALUE(MID($A$2:$A$6000,4,2)),0)=MONTH(C2339))*(IFERROR(VALUE(RIGHT($A$2:$A$6000,4)),0)=YEAR(C2339)))),""))</f>
        <v/>
      </c>
      <c r="E2339" s="3">
        <f t="array" ref="E2339">IFERROR(_xlfn.LET(_xlpm.yr,IF(ISNUMBER(C2339),YEAR(C2339),VALUE(RIGHT(A2339,4))),_xlpm.mn,IF(ISNUMBER(C2339),MONTH(C2339),VALUE(MID(A2339,4,2)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0" spans="1:5" x14ac:dyDescent="0.25">
      <c r="A2340" s="65" t="s">
        <v>2350</v>
      </c>
      <c r="B2340" s="8">
        <v>120.4804106328</v>
      </c>
      <c r="C2340" s="13"/>
      <c r="D2340" s="3" t="str">
        <f t="array" ref="D2340">IF(C2340="","",IFERROR(AVERAGE(_xlfn._xlws.FILTER($B$2:$B$6000,(IFERROR(VALUE(MID($A$2:$A$6000,4,2)),0)=MONTH(C2340))*(IFERROR(VALUE(RIGHT($A$2:$A$6000,4)),0)=YEAR(C2340)))),""))</f>
        <v/>
      </c>
      <c r="E2340" s="3">
        <f t="array" ref="E2340">IFERROR(_xlfn.LET(_xlpm.yr,IF(ISNUMBER(C2340),YEAR(C2340),VALUE(RIGHT(A2340,4))),_xlpm.mn,IF(ISNUMBER(C2340),MONTH(C2340),VALUE(MID(A2340,4,2)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1" spans="1:5" x14ac:dyDescent="0.25">
      <c r="A2341" s="65" t="s">
        <v>2351</v>
      </c>
      <c r="B2341" s="8">
        <v>119.3577044184</v>
      </c>
      <c r="C2341" s="13"/>
      <c r="D2341" s="3" t="str">
        <f t="array" ref="D2341">IF(C2341="","",IFERROR(AVERAGE(_xlfn._xlws.FILTER($B$2:$B$6000,(IFERROR(VALUE(MID($A$2:$A$6000,4,2)),0)=MONTH(C2341))*(IFERROR(VALUE(RIGHT($A$2:$A$6000,4)),0)=YEAR(C2341)))),""))</f>
        <v/>
      </c>
      <c r="E2341" s="3">
        <f t="array" ref="E2341">IFERROR(_xlfn.LET(_xlpm.yr,IF(ISNUMBER(C2341),YEAR(C2341),VALUE(RIGHT(A2341,4))),_xlpm.mn,IF(ISNUMBER(C2341),MONTH(C2341),VALUE(MID(A2341,4,2)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2" spans="1:5" x14ac:dyDescent="0.25">
      <c r="A2342" s="65" t="s">
        <v>2352</v>
      </c>
      <c r="B2342" s="8">
        <v>119.7085501104</v>
      </c>
      <c r="C2342" s="13"/>
      <c r="D2342" s="3" t="str">
        <f t="array" ref="D2342">IF(C2342="","",IFERROR(AVERAGE(_xlfn._xlws.FILTER($B$2:$B$6000,(IFERROR(VALUE(MID($A$2:$A$6000,4,2)),0)=MONTH(C2342))*(IFERROR(VALUE(RIGHT($A$2:$A$6000,4)),0)=YEAR(C2342)))),""))</f>
        <v/>
      </c>
      <c r="E2342" s="3">
        <f t="array" ref="E2342">IFERROR(_xlfn.LET(_xlpm.yr,IF(ISNUMBER(C2342),YEAR(C2342),VALUE(RIGHT(A2342,4))),_xlpm.mn,IF(ISNUMBER(C2342),MONTH(C2342),VALUE(MID(A2342,4,2)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3" spans="1:5" x14ac:dyDescent="0.25">
      <c r="A2343" s="65" t="s">
        <v>2353</v>
      </c>
      <c r="B2343" s="8">
        <v>119.5682118336</v>
      </c>
      <c r="C2343" s="13"/>
      <c r="D2343" s="3" t="str">
        <f t="array" ref="D2343">IF(C2343="","",IFERROR(AVERAGE(_xlfn._xlws.FILTER($B$2:$B$6000,(IFERROR(VALUE(MID($A$2:$A$6000,4,2)),0)=MONTH(C2343))*(IFERROR(VALUE(RIGHT($A$2:$A$6000,4)),0)=YEAR(C2343)))),""))</f>
        <v/>
      </c>
      <c r="E2343" s="3">
        <f t="array" ref="E2343">IFERROR(_xlfn.LET(_xlpm.yr,IF(ISNUMBER(C2343),YEAR(C2343),VALUE(RIGHT(A2343,4))),_xlpm.mn,IF(ISNUMBER(C2343),MONTH(C2343),VALUE(MID(A2343,4,2)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4" spans="1:5" x14ac:dyDescent="0.25">
      <c r="A2344" s="65" t="s">
        <v>2354</v>
      </c>
      <c r="B2344" s="8">
        <v>118.9021910076</v>
      </c>
      <c r="C2344" s="13"/>
      <c r="D2344" s="3" t="str">
        <f t="array" ref="D2344">IF(C2344="","",IFERROR(AVERAGE(_xlfn._xlws.FILTER($B$2:$B$6000,(IFERROR(VALUE(MID($A$2:$A$6000,4,2)),0)=MONTH(C2344))*(IFERROR(VALUE(RIGHT($A$2:$A$6000,4)),0)=YEAR(C2344)))),""))</f>
        <v/>
      </c>
      <c r="E2344" s="3">
        <f t="array" ref="E2344">IFERROR(_xlfn.LET(_xlpm.yr,IF(ISNUMBER(C2344),YEAR(C2344),VALUE(RIGHT(A2344,4))),_xlpm.mn,IF(ISNUMBER(C2344),MONTH(C2344),VALUE(MID(A2344,4,2)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5" spans="1:5" x14ac:dyDescent="0.25">
      <c r="A2345" s="65" t="s">
        <v>2355</v>
      </c>
      <c r="B2345" s="8">
        <v>117.685560954</v>
      </c>
      <c r="C2345" s="13"/>
      <c r="D2345" s="3" t="str">
        <f t="array" ref="D2345">IF(C2345="","",IFERROR(AVERAGE(_xlfn._xlws.FILTER($B$2:$B$6000,(IFERROR(VALUE(MID($A$2:$A$6000,4,2)),0)=MONTH(C2345))*(IFERROR(VALUE(RIGHT($A$2:$A$6000,4)),0)=YEAR(C2345)))),""))</f>
        <v/>
      </c>
      <c r="E2345" s="3">
        <f t="array" ref="E2345">IFERROR(_xlfn.LET(_xlpm.yr,IF(ISNUMBER(C2345),YEAR(C2345),VALUE(RIGHT(A2345,4))),_xlpm.mn,IF(ISNUMBER(C2345),MONTH(C2345),VALUE(MID(A2345,4,2)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6" spans="1:5" x14ac:dyDescent="0.25">
      <c r="A2346" s="65" t="s">
        <v>2356</v>
      </c>
      <c r="B2346" s="8">
        <v>117.9429250038</v>
      </c>
      <c r="C2346" s="13"/>
      <c r="D2346" s="3" t="str">
        <f t="array" ref="D2346">IF(C2346="","",IFERROR(AVERAGE(_xlfn._xlws.FILTER($B$2:$B$6000,(IFERROR(VALUE(MID($A$2:$A$6000,4,2)),0)=MONTH(C2346))*(IFERROR(VALUE(RIGHT($A$2:$A$6000,4)),0)=YEAR(C2346)))),""))</f>
        <v/>
      </c>
      <c r="E2346" s="3">
        <f t="array" ref="E2346">IFERROR(_xlfn.LET(_xlpm.yr,IF(ISNUMBER(C2346),YEAR(C2346),VALUE(RIGHT(A2346,4))),_xlpm.mn,IF(ISNUMBER(C2346),MONTH(C2346),VALUE(MID(A2346,4,2)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7" spans="1:5" x14ac:dyDescent="0.25">
      <c r="A2347" s="65" t="s">
        <v>2357</v>
      </c>
      <c r="B2347" s="8">
        <v>117.84933807660001</v>
      </c>
      <c r="C2347" s="13"/>
      <c r="D2347" s="3" t="str">
        <f t="array" ref="D2347">IF(C2347="","",IFERROR(AVERAGE(_xlfn._xlws.FILTER($B$2:$B$6000,(IFERROR(VALUE(MID($A$2:$A$6000,4,2)),0)=MONTH(C2347))*(IFERROR(VALUE(RIGHT($A$2:$A$6000,4)),0)=YEAR(C2347)))),""))</f>
        <v/>
      </c>
      <c r="E2347" s="3">
        <f t="array" ref="E2347">IFERROR(_xlfn.LET(_xlpm.yr,IF(ISNUMBER(C2347),YEAR(C2347),VALUE(RIGHT(A2347,4))),_xlpm.mn,IF(ISNUMBER(C2347),MONTH(C2347),VALUE(MID(A2347,4,2)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8" spans="1:5" x14ac:dyDescent="0.25">
      <c r="A2348" s="65" t="s">
        <v>2358</v>
      </c>
      <c r="B2348" s="8">
        <v>116.3519472414</v>
      </c>
      <c r="C2348" s="13"/>
      <c r="D2348" s="3" t="str">
        <f t="array" ref="D2348">IF(C2348="","",IFERROR(AVERAGE(_xlfn._xlws.FILTER($B$2:$B$6000,(IFERROR(VALUE(MID($A$2:$A$6000,4,2)),0)=MONTH(C2348))*(IFERROR(VALUE(RIGHT($A$2:$A$6000,4)),0)=YEAR(C2348)))),""))</f>
        <v/>
      </c>
      <c r="E2348" s="3">
        <f t="array" ref="E2348">IFERROR(_xlfn.LET(_xlpm.yr,IF(ISNUMBER(C2348),YEAR(C2348),VALUE(RIGHT(A2348,4))),_xlpm.mn,IF(ISNUMBER(C2348),MONTH(C2348),VALUE(MID(A2348,4,2)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9" spans="1:5" x14ac:dyDescent="0.25">
      <c r="A2349" s="65" t="s">
        <v>2359</v>
      </c>
      <c r="B2349" s="8">
        <v>116.1881701188</v>
      </c>
      <c r="C2349" s="13"/>
      <c r="D2349" s="3" t="str">
        <f t="array" ref="D2349">IF(C2349="","",IFERROR(AVERAGE(_xlfn._xlws.FILTER($B$2:$B$6000,(IFERROR(VALUE(MID($A$2:$A$6000,4,2)),0)=MONTH(C2349))*(IFERROR(VALUE(RIGHT($A$2:$A$6000,4)),0)=YEAR(C2349)))),""))</f>
        <v/>
      </c>
      <c r="E2349" s="3">
        <f t="array" ref="E2349">IFERROR(_xlfn.LET(_xlpm.yr,IF(ISNUMBER(C2349),YEAR(C2349),VALUE(RIGHT(A2349,4))),_xlpm.mn,IF(ISNUMBER(C2349),MONTH(C2349),VALUE(MID(A2349,4,2)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0" spans="1:5" x14ac:dyDescent="0.25">
      <c r="A2350" s="65" t="s">
        <v>2360</v>
      </c>
      <c r="B2350" s="8">
        <v>116.3519472414</v>
      </c>
      <c r="C2350" s="13"/>
      <c r="D2350" s="3" t="str">
        <f t="array" ref="D2350">IF(C2350="","",IFERROR(AVERAGE(_xlfn._xlws.FILTER($B$2:$B$6000,(IFERROR(VALUE(MID($A$2:$A$6000,4,2)),0)=MONTH(C2350))*(IFERROR(VALUE(RIGHT($A$2:$A$6000,4)),0)=YEAR(C2350)))),""))</f>
        <v/>
      </c>
      <c r="E2350" s="3">
        <f t="array" ref="E2350">IFERROR(_xlfn.LET(_xlpm.yr,IF(ISNUMBER(C2350),YEAR(C2350),VALUE(RIGHT(A2350,4))),_xlpm.mn,IF(ISNUMBER(C2350),MONTH(C2350),VALUE(MID(A2350,4,2)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1" spans="1:5" x14ac:dyDescent="0.25">
      <c r="A2351" s="65" t="s">
        <v>2361</v>
      </c>
      <c r="B2351" s="8">
        <v>116.74969168200001</v>
      </c>
      <c r="C2351" s="13"/>
      <c r="D2351" s="3" t="str">
        <f t="array" ref="D2351">IF(C2351="","",IFERROR(AVERAGE(_xlfn._xlws.FILTER($B$2:$B$6000,(IFERROR(VALUE(MID($A$2:$A$6000,4,2)),0)=MONTH(C2351))*(IFERROR(VALUE(RIGHT($A$2:$A$6000,4)),0)=YEAR(C2351)))),""))</f>
        <v/>
      </c>
      <c r="E2351" s="3">
        <f t="array" ref="E2351">IFERROR(_xlfn.LET(_xlpm.yr,IF(ISNUMBER(C2351),YEAR(C2351),VALUE(RIGHT(A2351,4))),_xlpm.mn,IF(ISNUMBER(C2351),MONTH(C2351),VALUE(MID(A2351,4,2)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2" spans="1:5" x14ac:dyDescent="0.25">
      <c r="A2352" s="65" t="s">
        <v>2362</v>
      </c>
      <c r="B2352" s="8">
        <v>117.568577295</v>
      </c>
      <c r="C2352" s="13"/>
      <c r="D2352" s="3" t="str">
        <f t="array" ref="D2352">IF(C2352="","",IFERROR(AVERAGE(_xlfn._xlws.FILTER($B$2:$B$6000,(IFERROR(VALUE(MID($A$2:$A$6000,4,2)),0)=MONTH(C2352))*(IFERROR(VALUE(RIGHT($A$2:$A$6000,4)),0)=YEAR(C2352)))),""))</f>
        <v/>
      </c>
      <c r="E2352" s="3">
        <f t="array" ref="E2352">IFERROR(_xlfn.LET(_xlpm.yr,IF(ISNUMBER(C2352),YEAR(C2352),VALUE(RIGHT(A2352,4))),_xlpm.mn,IF(ISNUMBER(C2352),MONTH(C2352),VALUE(MID(A2352,4,2)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3" spans="1:5" x14ac:dyDescent="0.25">
      <c r="A2353" s="65" t="s">
        <v>2363</v>
      </c>
      <c r="B2353" s="8">
        <v>118.387462908</v>
      </c>
      <c r="C2353" s="13"/>
      <c r="D2353" s="3" t="str">
        <f t="array" ref="D2353">IF(C2353="","",IFERROR(AVERAGE(_xlfn._xlws.FILTER($B$2:$B$6000,(IFERROR(VALUE(MID($A$2:$A$6000,4,2)),0)=MONTH(C2353))*(IFERROR(VALUE(RIGHT($A$2:$A$6000,4)),0)=YEAR(C2353)))),""))</f>
        <v/>
      </c>
      <c r="E2353" s="3">
        <f t="array" ref="E2353">IFERROR(_xlfn.LET(_xlpm.yr,IF(ISNUMBER(C2353),YEAR(C2353),VALUE(RIGHT(A2353,4))),_xlpm.mn,IF(ISNUMBER(C2353),MONTH(C2353),VALUE(MID(A2353,4,2)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4" spans="1:5" x14ac:dyDescent="0.25">
      <c r="A2354" s="65" t="s">
        <v>2364</v>
      </c>
      <c r="B2354" s="8">
        <v>118.738413885</v>
      </c>
      <c r="C2354" s="13"/>
      <c r="D2354" s="3" t="str">
        <f t="array" ref="D2354">IF(C2354="","",IFERROR(AVERAGE(_xlfn._xlws.FILTER($B$2:$B$6000,(IFERROR(VALUE(MID($A$2:$A$6000,4,2)),0)=MONTH(C2354))*(IFERROR(VALUE(RIGHT($A$2:$A$6000,4)),0)=YEAR(C2354)))),""))</f>
        <v/>
      </c>
      <c r="E2354" s="3">
        <f t="array" ref="E2354">IFERROR(_xlfn.LET(_xlpm.yr,IF(ISNUMBER(C2354),YEAR(C2354),VALUE(RIGHT(A2354,4))),_xlpm.mn,IF(ISNUMBER(C2354),MONTH(C2354),VALUE(MID(A2354,4,2)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5" spans="1:5" x14ac:dyDescent="0.25">
      <c r="A2355" s="65" t="s">
        <v>2365</v>
      </c>
      <c r="B2355" s="8">
        <v>118.9957779348</v>
      </c>
      <c r="C2355" s="13"/>
      <c r="D2355" s="3" t="str">
        <f t="array" ref="D2355">IF(C2355="","",IFERROR(AVERAGE(_xlfn._xlws.FILTER($B$2:$B$6000,(IFERROR(VALUE(MID($A$2:$A$6000,4,2)),0)=MONTH(C2355))*(IFERROR(VALUE(RIGHT($A$2:$A$6000,4)),0)=YEAR(C2355)))),""))</f>
        <v/>
      </c>
      <c r="E2355" s="3">
        <f t="array" ref="E2355">IFERROR(_xlfn.LET(_xlpm.yr,IF(ISNUMBER(C2355),YEAR(C2355),VALUE(RIGHT(A2355,4))),_xlpm.mn,IF(ISNUMBER(C2355),MONTH(C2355),VALUE(MID(A2355,4,2)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6" spans="1:5" x14ac:dyDescent="0.25">
      <c r="A2356" s="65" t="s">
        <v>2366</v>
      </c>
      <c r="B2356" s="8">
        <v>118.504446567</v>
      </c>
      <c r="C2356" s="13"/>
      <c r="D2356" s="3" t="str">
        <f t="array" ref="D2356">IF(C2356="","",IFERROR(AVERAGE(_xlfn._xlws.FILTER($B$2:$B$6000,(IFERROR(VALUE(MID($A$2:$A$6000,4,2)),0)=MONTH(C2356))*(IFERROR(VALUE(RIGHT($A$2:$A$6000,4)),0)=YEAR(C2356)))),""))</f>
        <v/>
      </c>
      <c r="E2356" s="3">
        <f t="array" ref="E2356">IFERROR(_xlfn.LET(_xlpm.yr,IF(ISNUMBER(C2356),YEAR(C2356),VALUE(RIGHT(A2356,4))),_xlpm.mn,IF(ISNUMBER(C2356),MONTH(C2356),VALUE(MID(A2356,4,2)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7" spans="1:5" x14ac:dyDescent="0.25">
      <c r="A2357" s="65" t="s">
        <v>2367</v>
      </c>
      <c r="B2357" s="8">
        <v>117.9897184674</v>
      </c>
      <c r="C2357" s="13"/>
      <c r="D2357" s="3" t="str">
        <f t="array" ref="D2357">IF(C2357="","",IFERROR(AVERAGE(_xlfn._xlws.FILTER($B$2:$B$6000,(IFERROR(VALUE(MID($A$2:$A$6000,4,2)),0)=MONTH(C2357))*(IFERROR(VALUE(RIGHT($A$2:$A$6000,4)),0)=YEAR(C2357)))),""))</f>
        <v/>
      </c>
      <c r="E2357" s="3">
        <f t="array" ref="E2357">IFERROR(_xlfn.LET(_xlpm.yr,IF(ISNUMBER(C2357),YEAR(C2357),VALUE(RIGHT(A2357,4))),_xlpm.mn,IF(ISNUMBER(C2357),MONTH(C2357),VALUE(MID(A2357,4,2)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8" spans="1:5" x14ac:dyDescent="0.25">
      <c r="A2358" s="65" t="s">
        <v>2368</v>
      </c>
      <c r="B2358" s="8">
        <v>118.0599086628</v>
      </c>
      <c r="C2358" s="13"/>
      <c r="D2358" s="3" t="str">
        <f t="array" ref="D2358">IF(C2358="","",IFERROR(AVERAGE(_xlfn._xlws.FILTER($B$2:$B$6000,(IFERROR(VALUE(MID($A$2:$A$6000,4,2)),0)=MONTH(C2358))*(IFERROR(VALUE(RIGHT($A$2:$A$6000,4)),0)=YEAR(C2358)))),""))</f>
        <v/>
      </c>
      <c r="E2358" s="3">
        <f t="array" ref="E2358">IFERROR(_xlfn.LET(_xlpm.yr,IF(ISNUMBER(C2358),YEAR(C2358),VALUE(RIGHT(A2358,4))),_xlpm.mn,IF(ISNUMBER(C2358),MONTH(C2358),VALUE(MID(A2358,4,2)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9" spans="1:5" x14ac:dyDescent="0.25">
      <c r="A2359" s="65" t="s">
        <v>2369</v>
      </c>
      <c r="B2359" s="8">
        <v>117.8259413448</v>
      </c>
      <c r="C2359" s="13"/>
      <c r="D2359" s="3" t="str">
        <f t="array" ref="D2359">IF(C2359="","",IFERROR(AVERAGE(_xlfn._xlws.FILTER($B$2:$B$6000,(IFERROR(VALUE(MID($A$2:$A$6000,4,2)),0)=MONTH(C2359))*(IFERROR(VALUE(RIGHT($A$2:$A$6000,4)),0)=YEAR(C2359)))),""))</f>
        <v/>
      </c>
      <c r="E2359" s="3">
        <f t="array" ref="E2359">IFERROR(_xlfn.LET(_xlpm.yr,IF(ISNUMBER(C2359),YEAR(C2359),VALUE(RIGHT(A2359,4))),_xlpm.mn,IF(ISNUMBER(C2359),MONTH(C2359),VALUE(MID(A2359,4,2)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0" spans="1:5" x14ac:dyDescent="0.25">
      <c r="A2360" s="65" t="s">
        <v>2370</v>
      </c>
      <c r="B2360" s="8">
        <v>117.0304524636</v>
      </c>
      <c r="C2360" s="13"/>
      <c r="D2360" s="3" t="str">
        <f t="array" ref="D2360">IF(C2360="","",IFERROR(AVERAGE(_xlfn._xlws.FILTER($B$2:$B$6000,(IFERROR(VALUE(MID($A$2:$A$6000,4,2)),0)=MONTH(C2360))*(IFERROR(VALUE(RIGHT($A$2:$A$6000,4)),0)=YEAR(C2360)))),""))</f>
        <v/>
      </c>
      <c r="E2360" s="3">
        <f t="array" ref="E2360">IFERROR(_xlfn.LET(_xlpm.yr,IF(ISNUMBER(C2360),YEAR(C2360),VALUE(RIGHT(A2360,4))),_xlpm.mn,IF(ISNUMBER(C2360),MONTH(C2360),VALUE(MID(A2360,4,2)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1" spans="1:5" x14ac:dyDescent="0.25">
      <c r="A2361" s="65" t="s">
        <v>2371</v>
      </c>
      <c r="B2361" s="8">
        <v>116.5859145594</v>
      </c>
      <c r="C2361" s="13"/>
      <c r="D2361" s="3" t="str">
        <f t="array" ref="D2361">IF(C2361="","",IFERROR(AVERAGE(_xlfn._xlws.FILTER($B$2:$B$6000,(IFERROR(VALUE(MID($A$2:$A$6000,4,2)),0)=MONTH(C2361))*(IFERROR(VALUE(RIGHT($A$2:$A$6000,4)),0)=YEAR(C2361)))),""))</f>
        <v/>
      </c>
      <c r="E2361" s="3">
        <f t="array" ref="E2361">IFERROR(_xlfn.LET(_xlpm.yr,IF(ISNUMBER(C2361),YEAR(C2361),VALUE(RIGHT(A2361,4))),_xlpm.mn,IF(ISNUMBER(C2361),MONTH(C2361),VALUE(MID(A2361,4,2)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2" spans="1:5" x14ac:dyDescent="0.25">
      <c r="A2362" s="65" t="s">
        <v>2372</v>
      </c>
      <c r="B2362" s="8">
        <v>115.72023548280001</v>
      </c>
      <c r="C2362" s="13"/>
      <c r="D2362" s="3" t="str">
        <f t="array" ref="D2362">IF(C2362="","",IFERROR(AVERAGE(_xlfn._xlws.FILTER($B$2:$B$6000,(IFERROR(VALUE(MID($A$2:$A$6000,4,2)),0)=MONTH(C2362))*(IFERROR(VALUE(RIGHT($A$2:$A$6000,4)),0)=YEAR(C2362)))),""))</f>
        <v/>
      </c>
      <c r="E2362" s="3">
        <f t="array" ref="E2362">IFERROR(_xlfn.LET(_xlpm.yr,IF(ISNUMBER(C2362),YEAR(C2362),VALUE(RIGHT(A2362,4))),_xlpm.mn,IF(ISNUMBER(C2362),MONTH(C2362),VALUE(MID(A2362,4,2)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3" spans="1:5" x14ac:dyDescent="0.25">
      <c r="A2363" s="65" t="s">
        <v>2373</v>
      </c>
      <c r="B2363" s="8">
        <v>115.696838751</v>
      </c>
      <c r="C2363" s="13"/>
      <c r="D2363" s="3" t="str">
        <f t="array" ref="D2363">IF(C2363="","",IFERROR(AVERAGE(_xlfn._xlws.FILTER($B$2:$B$6000,(IFERROR(VALUE(MID($A$2:$A$6000,4,2)),0)=MONTH(C2363))*(IFERROR(VALUE(RIGHT($A$2:$A$6000,4)),0)=YEAR(C2363)))),""))</f>
        <v/>
      </c>
      <c r="E2363" s="3">
        <f t="array" ref="E2363">IFERROR(_xlfn.LET(_xlpm.yr,IF(ISNUMBER(C2363),YEAR(C2363),VALUE(RIGHT(A2363,4))),_xlpm.mn,IF(ISNUMBER(C2363),MONTH(C2363),VALUE(MID(A2363,4,2)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4" spans="1:5" x14ac:dyDescent="0.25">
      <c r="A2364" s="65" t="s">
        <v>2374</v>
      </c>
      <c r="B2364" s="8">
        <v>115.0083688614</v>
      </c>
      <c r="C2364" s="13"/>
      <c r="D2364" s="3" t="str">
        <f t="array" ref="D2364">IF(C2364="","",IFERROR(AVERAGE(_xlfn._xlws.FILTER($B$2:$B$6000,(IFERROR(VALUE(MID($A$2:$A$6000,4,2)),0)=MONTH(C2364))*(IFERROR(VALUE(RIGHT($A$2:$A$6000,4)),0)=YEAR(C2364)))),""))</f>
        <v/>
      </c>
      <c r="E2364" s="3">
        <f t="array" ref="E2364">IFERROR(_xlfn.LET(_xlpm.yr,IF(ISNUMBER(C2364),YEAR(C2364),VALUE(RIGHT(A2364,4))),_xlpm.mn,IF(ISNUMBER(C2364),MONTH(C2364),VALUE(MID(A2364,4,2)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5" spans="1:5" x14ac:dyDescent="0.25">
      <c r="A2365" s="65" t="s">
        <v>2375</v>
      </c>
      <c r="B2365" s="8">
        <v>114.96189144420001</v>
      </c>
      <c r="C2365" s="13"/>
      <c r="D2365" s="3" t="str">
        <f t="array" ref="D2365">IF(C2365="","",IFERROR(AVERAGE(_xlfn._xlws.FILTER($B$2:$B$6000,(IFERROR(VALUE(MID($A$2:$A$6000,4,2)),0)=MONTH(C2365))*(IFERROR(VALUE(RIGHT($A$2:$A$6000,4)),0)=YEAR(C2365)))),""))</f>
        <v/>
      </c>
      <c r="E2365" s="3">
        <f t="array" ref="E2365">IFERROR(_xlfn.LET(_xlpm.yr,IF(ISNUMBER(C2365),YEAR(C2365),VALUE(RIGHT(A2365,4))),_xlpm.mn,IF(ISNUMBER(C2365),MONTH(C2365),VALUE(MID(A2365,4,2)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6" spans="1:5" x14ac:dyDescent="0.25">
      <c r="A2366" s="65" t="s">
        <v>2376</v>
      </c>
      <c r="B2366" s="8">
        <v>114.7062656496</v>
      </c>
      <c r="C2366" s="13"/>
      <c r="D2366" s="3" t="str">
        <f t="array" ref="D2366">IF(C2366="","",IFERROR(AVERAGE(_xlfn._xlws.FILTER($B$2:$B$6000,(IFERROR(VALUE(MID($A$2:$A$6000,4,2)),0)=MONTH(C2366))*(IFERROR(VALUE(RIGHT($A$2:$A$6000,4)),0)=YEAR(C2366)))),""))</f>
        <v/>
      </c>
      <c r="E2366" s="3">
        <f t="array" ref="E2366">IFERROR(_xlfn.LET(_xlpm.yr,IF(ISNUMBER(C2366),YEAR(C2366),VALUE(RIGHT(A2366,4))),_xlpm.mn,IF(ISNUMBER(C2366),MONTH(C2366),VALUE(MID(A2366,4,2)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7" spans="1:5" x14ac:dyDescent="0.25">
      <c r="A2367" s="65" t="s">
        <v>2377</v>
      </c>
      <c r="B2367" s="8">
        <v>114.10205922599999</v>
      </c>
      <c r="C2367" s="13"/>
      <c r="D2367" s="3" t="str">
        <f t="array" ref="D2367">IF(C2367="","",IFERROR(AVERAGE(_xlfn._xlws.FILTER($B$2:$B$6000,(IFERROR(VALUE(MID($A$2:$A$6000,4,2)),0)=MONTH(C2367))*(IFERROR(VALUE(RIGHT($A$2:$A$6000,4)),0)=YEAR(C2367)))),""))</f>
        <v/>
      </c>
      <c r="E2367" s="3">
        <f t="array" ref="E2367">IFERROR(_xlfn.LET(_xlpm.yr,IF(ISNUMBER(C2367),YEAR(C2367),VALUE(RIGHT(A2367,4))),_xlpm.mn,IF(ISNUMBER(C2367),MONTH(C2367),VALUE(MID(A2367,4,2)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8" spans="1:5" x14ac:dyDescent="0.25">
      <c r="A2368" s="65" t="s">
        <v>2378</v>
      </c>
      <c r="B2368" s="8">
        <v>113.2654657164</v>
      </c>
      <c r="C2368" s="13"/>
      <c r="D2368" s="3" t="str">
        <f t="array" ref="D2368">IF(C2368="","",IFERROR(AVERAGE(_xlfn._xlws.FILTER($B$2:$B$6000,(IFERROR(VALUE(MID($A$2:$A$6000,4,2)),0)=MONTH(C2368))*(IFERROR(VALUE(RIGHT($A$2:$A$6000,4)),0)=YEAR(C2368)))),""))</f>
        <v/>
      </c>
      <c r="E2368" s="3">
        <f t="array" ref="E2368">IFERROR(_xlfn.LET(_xlpm.yr,IF(ISNUMBER(C2368),YEAR(C2368),VALUE(RIGHT(A2368,4))),_xlpm.mn,IF(ISNUMBER(C2368),MONTH(C2368),VALUE(MID(A2368,4,2)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9" spans="1:5" x14ac:dyDescent="0.25">
      <c r="A2369" s="65" t="s">
        <v>2379</v>
      </c>
      <c r="B2369" s="8">
        <v>113.4746140938</v>
      </c>
      <c r="C2369" s="13"/>
      <c r="D2369" s="3" t="str">
        <f t="array" ref="D2369">IF(C2369="","",IFERROR(AVERAGE(_xlfn._xlws.FILTER($B$2:$B$6000,(IFERROR(VALUE(MID($A$2:$A$6000,4,2)),0)=MONTH(C2369))*(IFERROR(VALUE(RIGHT($A$2:$A$6000,4)),0)=YEAR(C2369)))),""))</f>
        <v/>
      </c>
      <c r="E2369" s="3">
        <f t="array" ref="E2369">IFERROR(_xlfn.LET(_xlpm.yr,IF(ISNUMBER(C2369),YEAR(C2369),VALUE(RIGHT(A2369,4))),_xlpm.mn,IF(ISNUMBER(C2369),MONTH(C2369),VALUE(MID(A2369,4,2)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0" spans="1:5" x14ac:dyDescent="0.25">
      <c r="A2370" s="65" t="s">
        <v>2380</v>
      </c>
      <c r="B2370" s="8">
        <v>113.21898829920001</v>
      </c>
      <c r="C2370" s="13"/>
      <c r="D2370" s="3" t="str">
        <f t="array" ref="D2370">IF(C2370="","",IFERROR(AVERAGE(_xlfn._xlws.FILTER($B$2:$B$6000,(IFERROR(VALUE(MID($A$2:$A$6000,4,2)),0)=MONTH(C2370))*(IFERROR(VALUE(RIGHT($A$2:$A$6000,4)),0)=YEAR(C2370)))),""))</f>
        <v/>
      </c>
      <c r="E2370" s="3">
        <f t="array" ref="E2370">IFERROR(_xlfn.LET(_xlpm.yr,IF(ISNUMBER(C2370),YEAR(C2370),VALUE(RIGHT(A2370,4))),_xlpm.mn,IF(ISNUMBER(C2370),MONTH(C2370),VALUE(MID(A2370,4,2)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1" spans="1:5" x14ac:dyDescent="0.25">
      <c r="A2371" s="65" t="s">
        <v>2381</v>
      </c>
      <c r="B2371" s="8">
        <v>113.8231947228</v>
      </c>
      <c r="C2371" s="13"/>
      <c r="D2371" s="3" t="str">
        <f t="array" ref="D2371">IF(C2371="","",IFERROR(AVERAGE(_xlfn._xlws.FILTER($B$2:$B$6000,(IFERROR(VALUE(MID($A$2:$A$6000,4,2)),0)=MONTH(C2371))*(IFERROR(VALUE(RIGHT($A$2:$A$6000,4)),0)=YEAR(C2371)))),""))</f>
        <v/>
      </c>
      <c r="E2371" s="3">
        <f t="array" ref="E2371">IFERROR(_xlfn.LET(_xlpm.yr,IF(ISNUMBER(C2371),YEAR(C2371),VALUE(RIGHT(A2371,4))),_xlpm.mn,IF(ISNUMBER(C2371),MONTH(C2371),VALUE(MID(A2371,4,2)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2" spans="1:5" x14ac:dyDescent="0.25">
      <c r="A2372" s="65" t="s">
        <v>2382</v>
      </c>
      <c r="B2372" s="8">
        <v>113.4513753852</v>
      </c>
      <c r="C2372" s="13"/>
      <c r="D2372" s="3" t="str">
        <f t="array" ref="D2372">IF(C2372="","",IFERROR(AVERAGE(_xlfn._xlws.FILTER($B$2:$B$6000,(IFERROR(VALUE(MID($A$2:$A$6000,4,2)),0)=MONTH(C2372))*(IFERROR(VALUE(RIGHT($A$2:$A$6000,4)),0)=YEAR(C2372)))),""))</f>
        <v/>
      </c>
      <c r="E2372" s="3">
        <f t="array" ref="E2372">IFERROR(_xlfn.LET(_xlpm.yr,IF(ISNUMBER(C2372),YEAR(C2372),VALUE(RIGHT(A2372,4))),_xlpm.mn,IF(ISNUMBER(C2372),MONTH(C2372),VALUE(MID(A2372,4,2)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3" spans="1:5" x14ac:dyDescent="0.25">
      <c r="A2373" s="65" t="s">
        <v>2383</v>
      </c>
      <c r="B2373" s="8">
        <v>112.2662012466</v>
      </c>
      <c r="C2373" s="13"/>
      <c r="D2373" s="3" t="str">
        <f t="array" ref="D2373">IF(C2373="","",IFERROR(AVERAGE(_xlfn._xlws.FILTER($B$2:$B$6000,(IFERROR(VALUE(MID($A$2:$A$6000,4,2)),0)=MONTH(C2373))*(IFERROR(VALUE(RIGHT($A$2:$A$6000,4)),0)=YEAR(C2373)))),""))</f>
        <v/>
      </c>
      <c r="E2373" s="3">
        <f t="array" ref="E2373">IFERROR(_xlfn.LET(_xlpm.yr,IF(ISNUMBER(C2373),YEAR(C2373),VALUE(RIGHT(A2373,4))),_xlpm.mn,IF(ISNUMBER(C2373),MONTH(C2373),VALUE(MID(A2373,4,2)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4" spans="1:5" x14ac:dyDescent="0.25">
      <c r="A2374" s="65" t="s">
        <v>2384</v>
      </c>
      <c r="B2374" s="8">
        <v>112.94012379599999</v>
      </c>
      <c r="C2374" s="13"/>
      <c r="D2374" s="3" t="str">
        <f t="array" ref="D2374">IF(C2374="","",IFERROR(AVERAGE(_xlfn._xlws.FILTER($B$2:$B$6000,(IFERROR(VALUE(MID($A$2:$A$6000,4,2)),0)=MONTH(C2374))*(IFERROR(VALUE(RIGHT($A$2:$A$6000,4)),0)=YEAR(C2374)))),""))</f>
        <v/>
      </c>
      <c r="E2374" s="3">
        <f t="array" ref="E2374">IFERROR(_xlfn.LET(_xlpm.yr,IF(ISNUMBER(C2374),YEAR(C2374),VALUE(RIGHT(A2374,4))),_xlpm.mn,IF(ISNUMBER(C2374),MONTH(C2374),VALUE(MID(A2374,4,2)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5" spans="1:5" x14ac:dyDescent="0.25">
      <c r="A2375" s="65" t="s">
        <v>2385</v>
      </c>
      <c r="B2375" s="8">
        <v>113.637285054</v>
      </c>
      <c r="C2375" s="13"/>
      <c r="D2375" s="3" t="str">
        <f t="array" ref="D2375">IF(C2375="","",IFERROR(AVERAGE(_xlfn._xlws.FILTER($B$2:$B$6000,(IFERROR(VALUE(MID($A$2:$A$6000,4,2)),0)=MONTH(C2375))*(IFERROR(VALUE(RIGHT($A$2:$A$6000,4)),0)=YEAR(C2375)))),""))</f>
        <v/>
      </c>
      <c r="E2375" s="3">
        <f t="array" ref="E2375">IFERROR(_xlfn.LET(_xlpm.yr,IF(ISNUMBER(C2375),YEAR(C2375),VALUE(RIGHT(A2375,4))),_xlpm.mn,IF(ISNUMBER(C2375),MONTH(C2375),VALUE(MID(A2375,4,2)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6" spans="1:5" x14ac:dyDescent="0.25">
      <c r="A2376" s="65" t="s">
        <v>2386</v>
      </c>
      <c r="B2376" s="8">
        <v>113.6837624712</v>
      </c>
      <c r="C2376" s="13"/>
      <c r="D2376" s="3" t="str">
        <f t="array" ref="D2376">IF(C2376="","",IFERROR(AVERAGE(_xlfn._xlws.FILTER($B$2:$B$6000,(IFERROR(VALUE(MID($A$2:$A$6000,4,2)),0)=MONTH(C2376))*(IFERROR(VALUE(RIGHT($A$2:$A$6000,4)),0)=YEAR(C2376)))),""))</f>
        <v/>
      </c>
      <c r="E2376" s="3">
        <f t="array" ref="E2376">IFERROR(_xlfn.LET(_xlpm.yr,IF(ISNUMBER(C2376),YEAR(C2376),VALUE(RIGHT(A2376,4))),_xlpm.mn,IF(ISNUMBER(C2376),MONTH(C2376),VALUE(MID(A2376,4,2)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7" spans="1:5" x14ac:dyDescent="0.25">
      <c r="A2377" s="65" t="s">
        <v>2387</v>
      </c>
      <c r="B2377" s="8">
        <v>114.8689366098</v>
      </c>
      <c r="C2377" s="13"/>
      <c r="D2377" s="3" t="str">
        <f t="array" ref="D2377">IF(C2377="","",IFERROR(AVERAGE(_xlfn._xlws.FILTER($B$2:$B$6000,(IFERROR(VALUE(MID($A$2:$A$6000,4,2)),0)=MONTH(C2377))*(IFERROR(VALUE(RIGHT($A$2:$A$6000,4)),0)=YEAR(C2377)))),""))</f>
        <v/>
      </c>
      <c r="E2377" s="3">
        <f t="array" ref="E2377">IFERROR(_xlfn.LET(_xlpm.yr,IF(ISNUMBER(C2377),YEAR(C2377),VALUE(RIGHT(A2377,4))),_xlpm.mn,IF(ISNUMBER(C2377),MONTH(C2377),VALUE(MID(A2377,4,2)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8" spans="1:5" x14ac:dyDescent="0.25">
      <c r="A2378" s="65" t="s">
        <v>2388</v>
      </c>
      <c r="B2378" s="8">
        <v>114.1950140604</v>
      </c>
      <c r="C2378" s="13"/>
      <c r="D2378" s="3" t="str">
        <f t="array" ref="D2378">IF(C2378="","",IFERROR(AVERAGE(_xlfn._xlws.FILTER($B$2:$B$6000,(IFERROR(VALUE(MID($A$2:$A$6000,4,2)),0)=MONTH(C2378))*(IFERROR(VALUE(RIGHT($A$2:$A$6000,4)),0)=YEAR(C2378)))),""))</f>
        <v/>
      </c>
      <c r="E2378" s="3">
        <f t="array" ref="E2378">IFERROR(_xlfn.LET(_xlpm.yr,IF(ISNUMBER(C2378),YEAR(C2378),VALUE(RIGHT(A2378,4))),_xlpm.mn,IF(ISNUMBER(C2378),MONTH(C2378),VALUE(MID(A2378,4,2)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9" spans="1:5" x14ac:dyDescent="0.25">
      <c r="A2379" s="65" t="s">
        <v>2389</v>
      </c>
      <c r="B2379" s="8">
        <v>115.3104720732</v>
      </c>
      <c r="C2379" s="13"/>
      <c r="D2379" s="3" t="str">
        <f t="array" ref="D2379">IF(C2379="","",IFERROR(AVERAGE(_xlfn._xlws.FILTER($B$2:$B$6000,(IFERROR(VALUE(MID($A$2:$A$6000,4,2)),0)=MONTH(C2379))*(IFERROR(VALUE(RIGHT($A$2:$A$6000,4)),0)=YEAR(C2379)))),""))</f>
        <v/>
      </c>
      <c r="E2379" s="3">
        <f t="array" ref="E2379">IFERROR(_xlfn.LET(_xlpm.yr,IF(ISNUMBER(C2379),YEAR(C2379),VALUE(RIGHT(A2379,4))),_xlpm.mn,IF(ISNUMBER(C2379),MONTH(C2379),VALUE(MID(A2379,4,2)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0" spans="1:5" x14ac:dyDescent="0.25">
      <c r="A2380" s="65" t="s">
        <v>2390</v>
      </c>
      <c r="B2380" s="8">
        <v>114.915414027</v>
      </c>
      <c r="C2380" s="13"/>
      <c r="D2380" s="3" t="str">
        <f t="array" ref="D2380">IF(C2380="","",IFERROR(AVERAGE(_xlfn._xlws.FILTER($B$2:$B$6000,(IFERROR(VALUE(MID($A$2:$A$6000,4,2)),0)=MONTH(C2380))*(IFERROR(VALUE(RIGHT($A$2:$A$6000,4)),0)=YEAR(C2380)))),""))</f>
        <v/>
      </c>
      <c r="E2380" s="3">
        <f t="array" ref="E2380">IFERROR(_xlfn.LET(_xlpm.yr,IF(ISNUMBER(C2380),YEAR(C2380),VALUE(RIGHT(A2380,4))),_xlpm.mn,IF(ISNUMBER(C2380),MONTH(C2380),VALUE(MID(A2380,4,2)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1" spans="1:5" x14ac:dyDescent="0.25">
      <c r="A2381" s="65" t="s">
        <v>2391</v>
      </c>
      <c r="B2381" s="8">
        <v>116.8209881322</v>
      </c>
      <c r="C2381" s="13"/>
      <c r="D2381" s="3" t="str">
        <f t="array" ref="D2381">IF(C2381="","",IFERROR(AVERAGE(_xlfn._xlws.FILTER($B$2:$B$6000,(IFERROR(VALUE(MID($A$2:$A$6000,4,2)),0)=MONTH(C2381))*(IFERROR(VALUE(RIGHT($A$2:$A$6000,4)),0)=YEAR(C2381)))),""))</f>
        <v/>
      </c>
      <c r="E2381" s="3">
        <f t="array" ref="E2381">IFERROR(_xlfn.LET(_xlpm.yr,IF(ISNUMBER(C2381),YEAR(C2381),VALUE(RIGHT(A2381,4))),_xlpm.mn,IF(ISNUMBER(C2381),MONTH(C2381),VALUE(MID(A2381,4,2)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2" spans="1:5" x14ac:dyDescent="0.25">
      <c r="A2382" s="65" t="s">
        <v>2392</v>
      </c>
      <c r="B2382" s="8">
        <v>114.410225618</v>
      </c>
      <c r="C2382" s="13"/>
      <c r="D2382" s="3" t="str">
        <f t="array" ref="D2382">IF(C2382="","",IFERROR(AVERAGE(_xlfn._xlws.FILTER($B$2:$B$6000,(IFERROR(VALUE(MID($A$2:$A$6000,4,2)),0)=MONTH(C2382))*(IFERROR(VALUE(RIGHT($A$2:$A$6000,4)),0)=YEAR(C2382)))),""))</f>
        <v/>
      </c>
      <c r="E2382" s="3">
        <f t="array" ref="E2382">IFERROR(_xlfn.LET(_xlpm.yr,IF(ISNUMBER(C2382),YEAR(C2382),VALUE(RIGHT(A2382,4))),_xlpm.mn,IF(ISNUMBER(C2382),MONTH(C2382),VALUE(MID(A2382,4,2)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3" spans="1:5" x14ac:dyDescent="0.25">
      <c r="A2383" s="65" t="s">
        <v>2393</v>
      </c>
      <c r="B2383" s="8">
        <v>113.97018628870001</v>
      </c>
      <c r="C2383" s="13"/>
      <c r="D2383" s="3" t="str">
        <f t="array" ref="D2383">IF(C2383="","",IFERROR(AVERAGE(_xlfn._xlws.FILTER($B$2:$B$6000,(IFERROR(VALUE(MID($A$2:$A$6000,4,2)),0)=MONTH(C2383))*(IFERROR(VALUE(RIGHT($A$2:$A$6000,4)),0)=YEAR(C2383)))),""))</f>
        <v/>
      </c>
      <c r="E2383" s="3">
        <f t="array" ref="E2383">IFERROR(_xlfn.LET(_xlpm.yr,IF(ISNUMBER(C2383),YEAR(C2383),VALUE(RIGHT(A2383,4))),_xlpm.mn,IF(ISNUMBER(C2383),MONTH(C2383),VALUE(MID(A2383,4,2)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4" spans="1:5" x14ac:dyDescent="0.25">
      <c r="A2384" s="65" t="s">
        <v>2394</v>
      </c>
      <c r="B2384" s="8">
        <v>114.2017859357</v>
      </c>
      <c r="C2384" s="13"/>
      <c r="D2384" s="3" t="str">
        <f t="array" ref="D2384">IF(C2384="","",IFERROR(AVERAGE(_xlfn._xlws.FILTER($B$2:$B$6000,(IFERROR(VALUE(MID($A$2:$A$6000,4,2)),0)=MONTH(C2384))*(IFERROR(VALUE(RIGHT($A$2:$A$6000,4)),0)=YEAR(C2384)))),""))</f>
        <v/>
      </c>
      <c r="E2384" s="3">
        <f t="array" ref="E2384">IFERROR(_xlfn.LET(_xlpm.yr,IF(ISNUMBER(C2384),YEAR(C2384),VALUE(RIGHT(A2384,4))),_xlpm.mn,IF(ISNUMBER(C2384),MONTH(C2384),VALUE(MID(A2384,4,2)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5" spans="1:5" x14ac:dyDescent="0.25">
      <c r="A2385" s="65" t="s">
        <v>2395</v>
      </c>
      <c r="B2385" s="8">
        <v>114.66498522969999</v>
      </c>
      <c r="C2385" s="13"/>
      <c r="D2385" s="3" t="str">
        <f t="array" ref="D2385">IF(C2385="","",IFERROR(AVERAGE(_xlfn._xlws.FILTER($B$2:$B$6000,(IFERROR(VALUE(MID($A$2:$A$6000,4,2)),0)=MONTH(C2385))*(IFERROR(VALUE(RIGHT($A$2:$A$6000,4)),0)=YEAR(C2385)))),""))</f>
        <v/>
      </c>
      <c r="E2385" s="3">
        <f t="array" ref="E2385">IFERROR(_xlfn.LET(_xlpm.yr,IF(ISNUMBER(C2385),YEAR(C2385),VALUE(RIGHT(A2385,4))),_xlpm.mn,IF(ISNUMBER(C2385),MONTH(C2385),VALUE(MID(A2385,4,2)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6" spans="1:5" x14ac:dyDescent="0.25">
      <c r="A2386" s="65" t="s">
        <v>2396</v>
      </c>
      <c r="B2386" s="8">
        <v>113.97018628870001</v>
      </c>
      <c r="C2386" s="13"/>
      <c r="D2386" s="3" t="str">
        <f t="array" ref="D2386">IF(C2386="","",IFERROR(AVERAGE(_xlfn._xlws.FILTER($B$2:$B$6000,(IFERROR(VALUE(MID($A$2:$A$6000,4,2)),0)=MONTH(C2386))*(IFERROR(VALUE(RIGHT($A$2:$A$6000,4)),0)=YEAR(C2386)))),""))</f>
        <v/>
      </c>
      <c r="E2386" s="3">
        <f t="array" ref="E2386">IFERROR(_xlfn.LET(_xlpm.yr,IF(ISNUMBER(C2386),YEAR(C2386),VALUE(RIGHT(A2386,4))),_xlpm.mn,IF(ISNUMBER(C2386),MONTH(C2386),VALUE(MID(A2386,4,2)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7" spans="1:5" x14ac:dyDescent="0.25">
      <c r="A2387" s="65" t="s">
        <v>2397</v>
      </c>
      <c r="B2387" s="8">
        <v>113.90070639459999</v>
      </c>
      <c r="C2387" s="13"/>
      <c r="D2387" s="3" t="str">
        <f t="array" ref="D2387">IF(C2387="","",IFERROR(AVERAGE(_xlfn._xlws.FILTER($B$2:$B$6000,(IFERROR(VALUE(MID($A$2:$A$6000,4,2)),0)=MONTH(C2387))*(IFERROR(VALUE(RIGHT($A$2:$A$6000,4)),0)=YEAR(C2387)))),""))</f>
        <v/>
      </c>
      <c r="E2387" s="3">
        <f t="array" ref="E2387">IFERROR(_xlfn.LET(_xlpm.yr,IF(ISNUMBER(C2387),YEAR(C2387),VALUE(RIGHT(A2387,4))),_xlpm.mn,IF(ISNUMBER(C2387),MONTH(C2387),VALUE(MID(A2387,4,2)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8" spans="1:5" x14ac:dyDescent="0.25">
      <c r="A2388" s="65" t="s">
        <v>2398</v>
      </c>
      <c r="B2388" s="8">
        <v>115.42926406479999</v>
      </c>
      <c r="C2388" s="13"/>
      <c r="D2388" s="3" t="str">
        <f t="array" ref="D2388">IF(C2388="","",IFERROR(AVERAGE(_xlfn._xlws.FILTER($B$2:$B$6000,(IFERROR(VALUE(MID($A$2:$A$6000,4,2)),0)=MONTH(C2388))*(IFERROR(VALUE(RIGHT($A$2:$A$6000,4)),0)=YEAR(C2388)))),""))</f>
        <v/>
      </c>
      <c r="E2388" s="3">
        <f t="array" ref="E2388">IFERROR(_xlfn.LET(_xlpm.yr,IF(ISNUMBER(C2388),YEAR(C2388),VALUE(RIGHT(A2388,4))),_xlpm.mn,IF(ISNUMBER(C2388),MONTH(C2388),VALUE(MID(A2388,4,2)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9" spans="1:5" x14ac:dyDescent="0.25">
      <c r="A2389" s="65" t="s">
        <v>2399</v>
      </c>
      <c r="B2389" s="8">
        <v>114.5955053356</v>
      </c>
      <c r="C2389" s="13"/>
      <c r="D2389" s="3" t="str">
        <f t="array" ref="D2389">IF(C2389="","",IFERROR(AVERAGE(_xlfn._xlws.FILTER($B$2:$B$6000,(IFERROR(VALUE(MID($A$2:$A$6000,4,2)),0)=MONTH(C2389))*(IFERROR(VALUE(RIGHT($A$2:$A$6000,4)),0)=YEAR(C2389)))),""))</f>
        <v/>
      </c>
      <c r="E2389" s="3">
        <f t="array" ref="E2389">IFERROR(_xlfn.LET(_xlpm.yr,IF(ISNUMBER(C2389),YEAR(C2389),VALUE(RIGHT(A2389,4))),_xlpm.mn,IF(ISNUMBER(C2389),MONTH(C2389),VALUE(MID(A2389,4,2)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0" spans="1:5" x14ac:dyDescent="0.25">
      <c r="A2390" s="65" t="s">
        <v>2400</v>
      </c>
      <c r="B2390" s="8">
        <v>113.92386635930001</v>
      </c>
      <c r="C2390" s="13"/>
      <c r="D2390" s="3" t="str">
        <f t="array" ref="D2390">IF(C2390="","",IFERROR(AVERAGE(_xlfn._xlws.FILTER($B$2:$B$6000,(IFERROR(VALUE(MID($A$2:$A$6000,4,2)),0)=MONTH(C2390))*(IFERROR(VALUE(RIGHT($A$2:$A$6000,4)),0)=YEAR(C2390)))),""))</f>
        <v/>
      </c>
      <c r="E2390" s="3">
        <f t="array" ref="E2390">IFERROR(_xlfn.LET(_xlpm.yr,IF(ISNUMBER(C2390),YEAR(C2390),VALUE(RIGHT(A2390,4))),_xlpm.mn,IF(ISNUMBER(C2390),MONTH(C2390),VALUE(MID(A2390,4,2)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1" spans="1:5" x14ac:dyDescent="0.25">
      <c r="A2391" s="65" t="s">
        <v>2401</v>
      </c>
      <c r="B2391" s="8">
        <v>113.92386635930001</v>
      </c>
      <c r="C2391" s="13"/>
      <c r="D2391" s="3" t="str">
        <f t="array" ref="D2391">IF(C2391="","",IFERROR(AVERAGE(_xlfn._xlws.FILTER($B$2:$B$6000,(IFERROR(VALUE(MID($A$2:$A$6000,4,2)),0)=MONTH(C2391))*(IFERROR(VALUE(RIGHT($A$2:$A$6000,4)),0)=YEAR(C2391)))),""))</f>
        <v/>
      </c>
      <c r="E2391" s="3">
        <f t="array" ref="E2391">IFERROR(_xlfn.LET(_xlpm.yr,IF(ISNUMBER(C2391),YEAR(C2391),VALUE(RIGHT(A2391,4))),_xlpm.mn,IF(ISNUMBER(C2391),MONTH(C2391),VALUE(MID(A2391,4,2)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2" spans="1:5" x14ac:dyDescent="0.25">
      <c r="A2392" s="65" t="s">
        <v>2402</v>
      </c>
      <c r="B2392" s="8">
        <v>113.13642755950001</v>
      </c>
      <c r="C2392" s="13"/>
      <c r="D2392" s="3" t="str">
        <f t="array" ref="D2392">IF(C2392="","",IFERROR(AVERAGE(_xlfn._xlws.FILTER($B$2:$B$6000,(IFERROR(VALUE(MID($A$2:$A$6000,4,2)),0)=MONTH(C2392))*(IFERROR(VALUE(RIGHT($A$2:$A$6000,4)),0)=YEAR(C2392)))),""))</f>
        <v/>
      </c>
      <c r="E2392" s="3">
        <f t="array" ref="E2392">IFERROR(_xlfn.LET(_xlpm.yr,IF(ISNUMBER(C2392),YEAR(C2392),VALUE(RIGHT(A2392,4))),_xlpm.mn,IF(ISNUMBER(C2392),MONTH(C2392),VALUE(MID(A2392,4,2)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3" spans="1:5" x14ac:dyDescent="0.25">
      <c r="A2393" s="65" t="s">
        <v>2403</v>
      </c>
      <c r="B2393" s="8">
        <v>112.9511478419</v>
      </c>
      <c r="C2393" s="13"/>
      <c r="D2393" s="3" t="str">
        <f t="array" ref="D2393">IF(C2393="","",IFERROR(AVERAGE(_xlfn._xlws.FILTER($B$2:$B$6000,(IFERROR(VALUE(MID($A$2:$A$6000,4,2)),0)=MONTH(C2393))*(IFERROR(VALUE(RIGHT($A$2:$A$6000,4)),0)=YEAR(C2393)))),""))</f>
        <v/>
      </c>
      <c r="E2393" s="3">
        <f t="array" ref="E2393">IFERROR(_xlfn.LET(_xlpm.yr,IF(ISNUMBER(C2393),YEAR(C2393),VALUE(RIGHT(A2393,4))),_xlpm.mn,IF(ISNUMBER(C2393),MONTH(C2393),VALUE(MID(A2393,4,2)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4" spans="1:5" x14ac:dyDescent="0.25">
      <c r="A2394" s="65" t="s">
        <v>2404</v>
      </c>
      <c r="B2394" s="8">
        <v>112.557428442</v>
      </c>
      <c r="C2394" s="13"/>
      <c r="D2394" s="3" t="str">
        <f t="array" ref="D2394">IF(C2394="","",IFERROR(AVERAGE(_xlfn._xlws.FILTER($B$2:$B$6000,(IFERROR(VALUE(MID($A$2:$A$6000,4,2)),0)=MONTH(C2394))*(IFERROR(VALUE(RIGHT($A$2:$A$6000,4)),0)=YEAR(C2394)))),""))</f>
        <v/>
      </c>
      <c r="E2394" s="3">
        <f t="array" ref="E2394">IFERROR(_xlfn.LET(_xlpm.yr,IF(ISNUMBER(C2394),YEAR(C2394),VALUE(RIGHT(A2394,4))),_xlpm.mn,IF(ISNUMBER(C2394),MONTH(C2394),VALUE(MID(A2394,4,2)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5" spans="1:5" x14ac:dyDescent="0.25">
      <c r="A2395" s="65" t="s">
        <v>2405</v>
      </c>
      <c r="B2395" s="8">
        <v>112.5805884067</v>
      </c>
      <c r="C2395" s="13"/>
      <c r="D2395" s="3" t="str">
        <f t="array" ref="D2395">IF(C2395="","",IFERROR(AVERAGE(_xlfn._xlws.FILTER($B$2:$B$6000,(IFERROR(VALUE(MID($A$2:$A$6000,4,2)),0)=MONTH(C2395))*(IFERROR(VALUE(RIGHT($A$2:$A$6000,4)),0)=YEAR(C2395)))),""))</f>
        <v/>
      </c>
      <c r="E2395" s="3">
        <f t="array" ref="E2395">IFERROR(_xlfn.LET(_xlpm.yr,IF(ISNUMBER(C2395),YEAR(C2395),VALUE(RIGHT(A2395,4))),_xlpm.mn,IF(ISNUMBER(C2395),MONTH(C2395),VALUE(MID(A2395,4,2)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6" spans="1:5" x14ac:dyDescent="0.25">
      <c r="A2396" s="65" t="s">
        <v>2406</v>
      </c>
      <c r="B2396" s="8">
        <v>111.9784293245</v>
      </c>
      <c r="C2396" s="13"/>
      <c r="D2396" s="3" t="str">
        <f t="array" ref="D2396">IF(C2396="","",IFERROR(AVERAGE(_xlfn._xlws.FILTER($B$2:$B$6000,(IFERROR(VALUE(MID($A$2:$A$6000,4,2)),0)=MONTH(C2396))*(IFERROR(VALUE(RIGHT($A$2:$A$6000,4)),0)=YEAR(C2396)))),""))</f>
        <v/>
      </c>
      <c r="E2396" s="3">
        <f t="array" ref="E2396">IFERROR(_xlfn.LET(_xlpm.yr,IF(ISNUMBER(C2396),YEAR(C2396),VALUE(RIGHT(A2396,4))),_xlpm.mn,IF(ISNUMBER(C2396),MONTH(C2396),VALUE(MID(A2396,4,2)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7" spans="1:5" x14ac:dyDescent="0.25">
      <c r="A2397" s="65" t="s">
        <v>2407</v>
      </c>
      <c r="B2397" s="8">
        <v>112.0015892892</v>
      </c>
      <c r="C2397" s="13"/>
      <c r="D2397" s="3" t="str">
        <f t="array" ref="D2397">IF(C2397="","",IFERROR(AVERAGE(_xlfn._xlws.FILTER($B$2:$B$6000,(IFERROR(VALUE(MID($A$2:$A$6000,4,2)),0)=MONTH(C2397))*(IFERROR(VALUE(RIGHT($A$2:$A$6000,4)),0)=YEAR(C2397)))),""))</f>
        <v/>
      </c>
      <c r="E2397" s="3">
        <f t="array" ref="E2397">IFERROR(_xlfn.LET(_xlpm.yr,IF(ISNUMBER(C2397),YEAR(C2397),VALUE(RIGHT(A2397,4))),_xlpm.mn,IF(ISNUMBER(C2397),MONTH(C2397),VALUE(MID(A2397,4,2)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8" spans="1:5" x14ac:dyDescent="0.25">
      <c r="A2398" s="65" t="s">
        <v>2408</v>
      </c>
      <c r="B2398" s="8">
        <v>111.9321093951</v>
      </c>
      <c r="C2398" s="13"/>
      <c r="D2398" s="3" t="str">
        <f t="array" ref="D2398">IF(C2398="","",IFERROR(AVERAGE(_xlfn._xlws.FILTER($B$2:$B$6000,(IFERROR(VALUE(MID($A$2:$A$6000,4,2)),0)=MONTH(C2398))*(IFERROR(VALUE(RIGHT($A$2:$A$6000,4)),0)=YEAR(C2398)))),""))</f>
        <v/>
      </c>
      <c r="E2398" s="3">
        <f t="array" ref="E2398">IFERROR(_xlfn.LET(_xlpm.yr,IF(ISNUMBER(C2398),YEAR(C2398),VALUE(RIGHT(A2398,4))),_xlpm.mn,IF(ISNUMBER(C2398),MONTH(C2398),VALUE(MID(A2398,4,2)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9" spans="1:5" x14ac:dyDescent="0.25">
      <c r="A2399" s="65" t="s">
        <v>2409</v>
      </c>
      <c r="B2399" s="8">
        <v>111.60786988930001</v>
      </c>
      <c r="C2399" s="13"/>
      <c r="D2399" s="3" t="str">
        <f t="array" ref="D2399">IF(C2399="","",IFERROR(AVERAGE(_xlfn._xlws.FILTER($B$2:$B$6000,(IFERROR(VALUE(MID($A$2:$A$6000,4,2)),0)=MONTH(C2399))*(IFERROR(VALUE(RIGHT($A$2:$A$6000,4)),0)=YEAR(C2399)))),""))</f>
        <v/>
      </c>
      <c r="E2399" s="3">
        <f t="array" ref="E2399">IFERROR(_xlfn.LET(_xlpm.yr,IF(ISNUMBER(C2399),YEAR(C2399),VALUE(RIGHT(A2399,4))),_xlpm.mn,IF(ISNUMBER(C2399),MONTH(C2399),VALUE(MID(A2399,4,2)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0" spans="1:5" x14ac:dyDescent="0.25">
      <c r="A2400" s="65" t="s">
        <v>2410</v>
      </c>
      <c r="B2400" s="8">
        <v>111.2141504894</v>
      </c>
      <c r="C2400" s="13"/>
      <c r="D2400" s="3" t="str">
        <f t="array" ref="D2400">IF(C2400="","",IFERROR(AVERAGE(_xlfn._xlws.FILTER($B$2:$B$6000,(IFERROR(VALUE(MID($A$2:$A$6000,4,2)),0)=MONTH(C2400))*(IFERROR(VALUE(RIGHT($A$2:$A$6000,4)),0)=YEAR(C2400)))),""))</f>
        <v/>
      </c>
      <c r="E2400" s="3">
        <f t="array" ref="E2400">IFERROR(_xlfn.LET(_xlpm.yr,IF(ISNUMBER(C2400),YEAR(C2400),VALUE(RIGHT(A2400,4))),_xlpm.mn,IF(ISNUMBER(C2400),MONTH(C2400),VALUE(MID(A2400,4,2)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1" spans="1:5" x14ac:dyDescent="0.25">
      <c r="A2401" s="65" t="s">
        <v>2411</v>
      </c>
      <c r="B2401" s="8">
        <v>110.8435910542</v>
      </c>
      <c r="C2401" s="13"/>
      <c r="D2401" s="3" t="str">
        <f t="array" ref="D2401">IF(C2401="","",IFERROR(AVERAGE(_xlfn._xlws.FILTER($B$2:$B$6000,(IFERROR(VALUE(MID($A$2:$A$6000,4,2)),0)=MONTH(C2401))*(IFERROR(VALUE(RIGHT($A$2:$A$6000,4)),0)=YEAR(C2401)))),""))</f>
        <v/>
      </c>
      <c r="E2401" s="3">
        <f t="array" ref="E2401">IFERROR(_xlfn.LET(_xlpm.yr,IF(ISNUMBER(C2401),YEAR(C2401),VALUE(RIGHT(A2401,4))),_xlpm.mn,IF(ISNUMBER(C2401),MONTH(C2401),VALUE(MID(A2401,4,2)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2" spans="1:5" x14ac:dyDescent="0.25">
      <c r="A2402" s="65" t="s">
        <v>2412</v>
      </c>
      <c r="B2402" s="8">
        <v>111.1909905247</v>
      </c>
      <c r="C2402" s="13"/>
      <c r="D2402" s="3" t="str">
        <f t="array" ref="D2402">IF(C2402="","",IFERROR(AVERAGE(_xlfn._xlws.FILTER($B$2:$B$6000,(IFERROR(VALUE(MID($A$2:$A$6000,4,2)),0)=MONTH(C2402))*(IFERROR(VALUE(RIGHT($A$2:$A$6000,4)),0)=YEAR(C2402)))),""))</f>
        <v/>
      </c>
      <c r="E2402" s="3">
        <f t="array" ref="E2402">IFERROR(_xlfn.LET(_xlpm.yr,IF(ISNUMBER(C2402),YEAR(C2402),VALUE(RIGHT(A2402,4))),_xlpm.mn,IF(ISNUMBER(C2402),MONTH(C2402),VALUE(MID(A2402,4,2)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3" spans="1:5" x14ac:dyDescent="0.25">
      <c r="A2403" s="65" t="s">
        <v>2413</v>
      </c>
      <c r="B2403" s="8">
        <v>111.51523003050001</v>
      </c>
      <c r="C2403" s="13"/>
      <c r="D2403" s="3" t="str">
        <f t="array" ref="D2403">IF(C2403="","",IFERROR(AVERAGE(_xlfn._xlws.FILTER($B$2:$B$6000,(IFERROR(VALUE(MID($A$2:$A$6000,4,2)),0)=MONTH(C2403))*(IFERROR(VALUE(RIGHT($A$2:$A$6000,4)),0)=YEAR(C2403)))),""))</f>
        <v/>
      </c>
      <c r="E2403" s="3">
        <f t="array" ref="E2403">IFERROR(_xlfn.LET(_xlpm.yr,IF(ISNUMBER(C2403),YEAR(C2403),VALUE(RIGHT(A2403,4))),_xlpm.mn,IF(ISNUMBER(C2403),MONTH(C2403),VALUE(MID(A2403,4,2)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4" spans="1:5" x14ac:dyDescent="0.25">
      <c r="A2404" s="65" t="s">
        <v>2414</v>
      </c>
      <c r="B2404" s="8">
        <v>111.79318879500001</v>
      </c>
      <c r="C2404" s="13"/>
      <c r="D2404" s="3" t="str">
        <f t="array" ref="D2404">IF(C2404="","",IFERROR(AVERAGE(_xlfn._xlws.FILTER($B$2:$B$6000,(IFERROR(VALUE(MID($A$2:$A$6000,4,2)),0)=MONTH(C2404))*(IFERROR(VALUE(RIGHT($A$2:$A$6000,4)),0)=YEAR(C2404)))),""))</f>
        <v/>
      </c>
      <c r="E2404" s="3">
        <f t="array" ref="E2404">IFERROR(_xlfn.LET(_xlpm.yr,IF(ISNUMBER(C2404),YEAR(C2404),VALUE(RIGHT(A2404,4))),_xlpm.mn,IF(ISNUMBER(C2404),MONTH(C2404),VALUE(MID(A2404,4,2)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5" spans="1:5" x14ac:dyDescent="0.25">
      <c r="A2405" s="65" t="s">
        <v>2415</v>
      </c>
      <c r="B2405" s="8">
        <v>111.95483976</v>
      </c>
      <c r="C2405" s="13"/>
      <c r="D2405" s="3" t="str">
        <f t="array" ref="D2405">IF(C2405="","",IFERROR(AVERAGE(_xlfn._xlws.FILTER($B$2:$B$6000,(IFERROR(VALUE(MID($A$2:$A$6000,4,2)),0)=MONTH(C2405))*(IFERROR(VALUE(RIGHT($A$2:$A$6000,4)),0)=YEAR(C2405)))),""))</f>
        <v/>
      </c>
      <c r="E2405" s="3">
        <f t="array" ref="E2405">IFERROR(_xlfn.LET(_xlpm.yr,IF(ISNUMBER(C2405),YEAR(C2405),VALUE(RIGHT(A2405,4))),_xlpm.mn,IF(ISNUMBER(C2405),MONTH(C2405),VALUE(MID(A2405,4,2)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6" spans="1:5" x14ac:dyDescent="0.25">
      <c r="A2406" s="65" t="s">
        <v>2416</v>
      </c>
      <c r="B2406" s="8">
        <v>110.684725035</v>
      </c>
      <c r="C2406" s="13"/>
      <c r="D2406" s="3" t="str">
        <f t="array" ref="D2406">IF(C2406="","",IFERROR(AVERAGE(_xlfn._xlws.FILTER($B$2:$B$6000,(IFERROR(VALUE(MID($A$2:$A$6000,4,2)),0)=MONTH(C2406))*(IFERROR(VALUE(RIGHT($A$2:$A$6000,4)),0)=YEAR(C2406)))),""))</f>
        <v/>
      </c>
      <c r="E2406" s="3">
        <f t="array" ref="E2406">IFERROR(_xlfn.LET(_xlpm.yr,IF(ISNUMBER(C2406),YEAR(C2406),VALUE(RIGHT(A2406,4))),_xlpm.mn,IF(ISNUMBER(C2406),MONTH(C2406),VALUE(MID(A2406,4,2)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7" spans="1:5" x14ac:dyDescent="0.25">
      <c r="A2407" s="65" t="s">
        <v>2417</v>
      </c>
      <c r="B2407" s="8">
        <v>110.453795085</v>
      </c>
      <c r="C2407" s="13"/>
      <c r="D2407" s="3" t="str">
        <f t="array" ref="D2407">IF(C2407="","",IFERROR(AVERAGE(_xlfn._xlws.FILTER($B$2:$B$6000,(IFERROR(VALUE(MID($A$2:$A$6000,4,2)),0)=MONTH(C2407))*(IFERROR(VALUE(RIGHT($A$2:$A$6000,4)),0)=YEAR(C2407)))),""))</f>
        <v/>
      </c>
      <c r="E2407" s="3">
        <f t="array" ref="E2407">IFERROR(_xlfn.LET(_xlpm.yr,IF(ISNUMBER(C2407),YEAR(C2407),VALUE(RIGHT(A2407,4))),_xlpm.mn,IF(ISNUMBER(C2407),MONTH(C2407),VALUE(MID(A2407,4,2)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8" spans="1:5" x14ac:dyDescent="0.25">
      <c r="A2408" s="65" t="s">
        <v>2418</v>
      </c>
      <c r="B2408" s="8">
        <v>110.56926006</v>
      </c>
      <c r="C2408" s="13"/>
      <c r="D2408" s="3" t="str">
        <f t="array" ref="D2408">IF(C2408="","",IFERROR(AVERAGE(_xlfn._xlws.FILTER($B$2:$B$6000,(IFERROR(VALUE(MID($A$2:$A$6000,4,2)),0)=MONTH(C2408))*(IFERROR(VALUE(RIGHT($A$2:$A$6000,4)),0)=YEAR(C2408)))),""))</f>
        <v/>
      </c>
      <c r="E2408" s="3">
        <f t="array" ref="E2408">IFERROR(_xlfn.LET(_xlpm.yr,IF(ISNUMBER(C2408),YEAR(C2408),VALUE(RIGHT(A2408,4))),_xlpm.mn,IF(ISNUMBER(C2408),MONTH(C2408),VALUE(MID(A2408,4,2)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9" spans="1:5" x14ac:dyDescent="0.25">
      <c r="A2409" s="65" t="s">
        <v>2419</v>
      </c>
      <c r="B2409" s="8">
        <v>109.945749195</v>
      </c>
      <c r="C2409" s="13"/>
      <c r="D2409" s="3" t="str">
        <f t="array" ref="D2409">IF(C2409="","",IFERROR(AVERAGE(_xlfn._xlws.FILTER($B$2:$B$6000,(IFERROR(VALUE(MID($A$2:$A$6000,4,2)),0)=MONTH(C2409))*(IFERROR(VALUE(RIGHT($A$2:$A$6000,4)),0)=YEAR(C2409)))),""))</f>
        <v/>
      </c>
      <c r="E2409" s="3">
        <f t="array" ref="E2409">IFERROR(_xlfn.LET(_xlpm.yr,IF(ISNUMBER(C2409),YEAR(C2409),VALUE(RIGHT(A2409,4))),_xlpm.mn,IF(ISNUMBER(C2409),MONTH(C2409),VALUE(MID(A2409,4,2)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0" spans="1:5" x14ac:dyDescent="0.25">
      <c r="A2410" s="65" t="s">
        <v>2420</v>
      </c>
      <c r="B2410" s="8">
        <v>110.56926006</v>
      </c>
      <c r="C2410" s="13"/>
      <c r="D2410" s="3" t="str">
        <f t="array" ref="D2410">IF(C2410="","",IFERROR(AVERAGE(_xlfn._xlws.FILTER($B$2:$B$6000,(IFERROR(VALUE(MID($A$2:$A$6000,4,2)),0)=MONTH(C2410))*(IFERROR(VALUE(RIGHT($A$2:$A$6000,4)),0)=YEAR(C2410)))),""))</f>
        <v/>
      </c>
      <c r="E2410" s="3">
        <f t="array" ref="E2410">IFERROR(_xlfn.LET(_xlpm.yr,IF(ISNUMBER(C2410),YEAR(C2410),VALUE(RIGHT(A2410,4))),_xlpm.mn,IF(ISNUMBER(C2410),MONTH(C2410),VALUE(MID(A2410,4,2)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1" spans="1:5" x14ac:dyDescent="0.25">
      <c r="A2411" s="65" t="s">
        <v>2421</v>
      </c>
      <c r="B2411" s="8">
        <v>111.10039894499999</v>
      </c>
      <c r="C2411" s="13"/>
      <c r="D2411" s="3" t="str">
        <f t="array" ref="D2411">IF(C2411="","",IFERROR(AVERAGE(_xlfn._xlws.FILTER($B$2:$B$6000,(IFERROR(VALUE(MID($A$2:$A$6000,4,2)),0)=MONTH(C2411))*(IFERROR(VALUE(RIGHT($A$2:$A$6000,4)),0)=YEAR(C2411)))),""))</f>
        <v/>
      </c>
      <c r="E2411" s="3">
        <f t="array" ref="E2411">IFERROR(_xlfn.LET(_xlpm.yr,IF(ISNUMBER(C2411),YEAR(C2411),VALUE(RIGHT(A2411,4))),_xlpm.mn,IF(ISNUMBER(C2411),MONTH(C2411),VALUE(MID(A2411,4,2)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2" spans="1:5" x14ac:dyDescent="0.25">
      <c r="A2412" s="65" t="s">
        <v>2422</v>
      </c>
      <c r="B2412" s="8">
        <v>110.56926006</v>
      </c>
      <c r="C2412" s="13"/>
      <c r="D2412" s="3" t="str">
        <f t="array" ref="D2412">IF(C2412="","",IFERROR(AVERAGE(_xlfn._xlws.FILTER($B$2:$B$6000,(IFERROR(VALUE(MID($A$2:$A$6000,4,2)),0)=MONTH(C2412))*(IFERROR(VALUE(RIGHT($A$2:$A$6000,4)),0)=YEAR(C2412)))),""))</f>
        <v/>
      </c>
      <c r="E2412" s="3">
        <f t="array" ref="E2412">IFERROR(_xlfn.LET(_xlpm.yr,IF(ISNUMBER(C2412),YEAR(C2412),VALUE(RIGHT(A2412,4))),_xlpm.mn,IF(ISNUMBER(C2412),MONTH(C2412),VALUE(MID(A2412,4,2)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3" spans="1:5" x14ac:dyDescent="0.25">
      <c r="A2413" s="65" t="s">
        <v>2423</v>
      </c>
      <c r="B2413" s="8">
        <v>112.00102575</v>
      </c>
      <c r="C2413" s="13"/>
      <c r="D2413" s="3" t="str">
        <f t="array" ref="D2413">IF(C2413="","",IFERROR(AVERAGE(_xlfn._xlws.FILTER($B$2:$B$6000,(IFERROR(VALUE(MID($A$2:$A$6000,4,2)),0)=MONTH(C2413))*(IFERROR(VALUE(RIGHT($A$2:$A$6000,4)),0)=YEAR(C2413)))),""))</f>
        <v/>
      </c>
      <c r="E2413" s="3">
        <f t="array" ref="E2413">IFERROR(_xlfn.LET(_xlpm.yr,IF(ISNUMBER(C2413),YEAR(C2413),VALUE(RIGHT(A2413,4))),_xlpm.mn,IF(ISNUMBER(C2413),MONTH(C2413),VALUE(MID(A2413,4,2)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4" spans="1:5" x14ac:dyDescent="0.25">
      <c r="A2414" s="65" t="s">
        <v>2424</v>
      </c>
      <c r="B2414" s="8">
        <v>110.89256199</v>
      </c>
      <c r="C2414" s="13"/>
      <c r="D2414" s="3" t="str">
        <f t="array" ref="D2414">IF(C2414="","",IFERROR(AVERAGE(_xlfn._xlws.FILTER($B$2:$B$6000,(IFERROR(VALUE(MID($A$2:$A$6000,4,2)),0)=MONTH(C2414))*(IFERROR(VALUE(RIGHT($A$2:$A$6000,4)),0)=YEAR(C2414)))),""))</f>
        <v/>
      </c>
      <c r="E2414" s="3">
        <f t="array" ref="E2414">IFERROR(_xlfn.LET(_xlpm.yr,IF(ISNUMBER(C2414),YEAR(C2414),VALUE(RIGHT(A2414,4))),_xlpm.mn,IF(ISNUMBER(C2414),MONTH(C2414),VALUE(MID(A2414,4,2)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5" spans="1:5" x14ac:dyDescent="0.25">
      <c r="A2415" s="65" t="s">
        <v>2425</v>
      </c>
      <c r="B2415" s="8">
        <v>111.16967793000001</v>
      </c>
      <c r="C2415" s="13"/>
      <c r="D2415" s="3" t="str">
        <f t="array" ref="D2415">IF(C2415="","",IFERROR(AVERAGE(_xlfn._xlws.FILTER($B$2:$B$6000,(IFERROR(VALUE(MID($A$2:$A$6000,4,2)),0)=MONTH(C2415))*(IFERROR(VALUE(RIGHT($A$2:$A$6000,4)),0)=YEAR(C2415)))),""))</f>
        <v/>
      </c>
      <c r="E2415" s="3">
        <f t="array" ref="E2415">IFERROR(_xlfn.LET(_xlpm.yr,IF(ISNUMBER(C2415),YEAR(C2415),VALUE(RIGHT(A2415,4))),_xlpm.mn,IF(ISNUMBER(C2415),MONTH(C2415),VALUE(MID(A2415,4,2)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6" spans="1:5" x14ac:dyDescent="0.25">
      <c r="A2416" s="65" t="s">
        <v>2426</v>
      </c>
      <c r="B2416" s="8">
        <v>110.730911025</v>
      </c>
      <c r="C2416" s="13"/>
      <c r="D2416" s="3" t="str">
        <f t="array" ref="D2416">IF(C2416="","",IFERROR(AVERAGE(_xlfn._xlws.FILTER($B$2:$B$6000,(IFERROR(VALUE(MID($A$2:$A$6000,4,2)),0)=MONTH(C2416))*(IFERROR(VALUE(RIGHT($A$2:$A$6000,4)),0)=YEAR(C2416)))),""))</f>
        <v/>
      </c>
      <c r="E2416" s="3">
        <f t="array" ref="E2416">IFERROR(_xlfn.LET(_xlpm.yr,IF(ISNUMBER(C2416),YEAR(C2416),VALUE(RIGHT(A2416,4))),_xlpm.mn,IF(ISNUMBER(C2416),MONTH(C2416),VALUE(MID(A2416,4,2)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7" spans="1:5" x14ac:dyDescent="0.25">
      <c r="A2417" s="65" t="s">
        <v>2427</v>
      </c>
      <c r="B2417" s="8">
        <v>110.961840975</v>
      </c>
      <c r="C2417" s="13"/>
      <c r="D2417" s="3" t="str">
        <f t="array" ref="D2417">IF(C2417="","",IFERROR(AVERAGE(_xlfn._xlws.FILTER($B$2:$B$6000,(IFERROR(VALUE(MID($A$2:$A$6000,4,2)),0)=MONTH(C2417))*(IFERROR(VALUE(RIGHT($A$2:$A$6000,4)),0)=YEAR(C2417)))),""))</f>
        <v/>
      </c>
      <c r="E2417" s="3">
        <f t="array" ref="E2417">IFERROR(_xlfn.LET(_xlpm.yr,IF(ISNUMBER(C2417),YEAR(C2417),VALUE(RIGHT(A2417,4))),_xlpm.mn,IF(ISNUMBER(C2417),MONTH(C2417),VALUE(MID(A2417,4,2)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8" spans="1:5" x14ac:dyDescent="0.25">
      <c r="A2418" s="65" t="s">
        <v>2428</v>
      </c>
      <c r="B2418" s="8">
        <v>110.315237115</v>
      </c>
      <c r="C2418" s="13"/>
      <c r="D2418" s="3" t="str">
        <f t="array" ref="D2418">IF(C2418="","",IFERROR(AVERAGE(_xlfn._xlws.FILTER($B$2:$B$6000,(IFERROR(VALUE(MID($A$2:$A$6000,4,2)),0)=MONTH(C2418))*(IFERROR(VALUE(RIGHT($A$2:$A$6000,4)),0)=YEAR(C2418)))),""))</f>
        <v/>
      </c>
      <c r="E2418" s="3">
        <f t="array" ref="E2418">IFERROR(_xlfn.LET(_xlpm.yr,IF(ISNUMBER(C2418),YEAR(C2418),VALUE(RIGHT(A2418,4))),_xlpm.mn,IF(ISNUMBER(C2418),MONTH(C2418),VALUE(MID(A2418,4,2)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9" spans="1:5" x14ac:dyDescent="0.25">
      <c r="A2419" s="65" t="s">
        <v>2429</v>
      </c>
      <c r="B2419" s="8">
        <v>109.59935427000001</v>
      </c>
      <c r="C2419" s="13"/>
      <c r="D2419" s="3" t="str">
        <f t="array" ref="D2419">IF(C2419="","",IFERROR(AVERAGE(_xlfn._xlws.FILTER($B$2:$B$6000,(IFERROR(VALUE(MID($A$2:$A$6000,4,2)),0)=MONTH(C2419))*(IFERROR(VALUE(RIGHT($A$2:$A$6000,4)),0)=YEAR(C2419)))),""))</f>
        <v/>
      </c>
      <c r="E2419" s="3">
        <f t="array" ref="E2419">IFERROR(_xlfn.LET(_xlpm.yr,IF(ISNUMBER(C2419),YEAR(C2419),VALUE(RIGHT(A2419,4))),_xlpm.mn,IF(ISNUMBER(C2419),MONTH(C2419),VALUE(MID(A2419,4,2)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0" spans="1:5" x14ac:dyDescent="0.25">
      <c r="A2420" s="65" t="s">
        <v>2430</v>
      </c>
      <c r="B2420" s="8">
        <v>110.17667914499999</v>
      </c>
      <c r="C2420" s="13"/>
      <c r="D2420" s="3" t="str">
        <f t="array" ref="D2420">IF(C2420="","",IFERROR(AVERAGE(_xlfn._xlws.FILTER($B$2:$B$6000,(IFERROR(VALUE(MID($A$2:$A$6000,4,2)),0)=MONTH(C2420))*(IFERROR(VALUE(RIGHT($A$2:$A$6000,4)),0)=YEAR(C2420)))),""))</f>
        <v/>
      </c>
      <c r="E2420" s="3">
        <f t="array" ref="E2420">IFERROR(_xlfn.LET(_xlpm.yr,IF(ISNUMBER(C2420),YEAR(C2420),VALUE(RIGHT(A2420,4))),_xlpm.mn,IF(ISNUMBER(C2420),MONTH(C2420),VALUE(MID(A2420,4,2)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1" spans="1:5" x14ac:dyDescent="0.25">
      <c r="A2421" s="65" t="s">
        <v>2431</v>
      </c>
      <c r="B2421" s="8">
        <v>110.29214412</v>
      </c>
      <c r="C2421" s="13"/>
      <c r="D2421" s="3" t="str">
        <f t="array" ref="D2421">IF(C2421="","",IFERROR(AVERAGE(_xlfn._xlws.FILTER($B$2:$B$6000,(IFERROR(VALUE(MID($A$2:$A$6000,4,2)),0)=MONTH(C2421))*(IFERROR(VALUE(RIGHT($A$2:$A$6000,4)),0)=YEAR(C2421)))),""))</f>
        <v/>
      </c>
      <c r="E2421" s="3">
        <f t="array" ref="E2421">IFERROR(_xlfn.LET(_xlpm.yr,IF(ISNUMBER(C2421),YEAR(C2421),VALUE(RIGHT(A2421,4))),_xlpm.mn,IF(ISNUMBER(C2421),MONTH(C2421),VALUE(MID(A2421,4,2)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2" spans="1:5" x14ac:dyDescent="0.25">
      <c r="A2422" s="65" t="s">
        <v>2432</v>
      </c>
      <c r="B2422" s="8">
        <v>110.0149270836</v>
      </c>
      <c r="C2422" s="13"/>
      <c r="D2422" s="3" t="str">
        <f t="array" ref="D2422">IF(C2422="","",IFERROR(AVERAGE(_xlfn._xlws.FILTER($B$2:$B$6000,(IFERROR(VALUE(MID($A$2:$A$6000,4,2)),0)=MONTH(C2422))*(IFERROR(VALUE(RIGHT($A$2:$A$6000,4)),0)=YEAR(C2422)))),""))</f>
        <v/>
      </c>
      <c r="E2422" s="3">
        <f t="array" ref="E2422">IFERROR(_xlfn.LET(_xlpm.yr,IF(ISNUMBER(C2422),YEAR(C2422),VALUE(RIGHT(A2422,4))),_xlpm.mn,IF(ISNUMBER(C2422),MONTH(C2422),VALUE(MID(A2422,4,2)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3" spans="1:5" x14ac:dyDescent="0.25">
      <c r="A2423" s="65" t="s">
        <v>2433</v>
      </c>
      <c r="B2423" s="8">
        <v>110.52190831439999</v>
      </c>
      <c r="C2423" s="13"/>
      <c r="D2423" s="3" t="str">
        <f t="array" ref="D2423">IF(C2423="","",IFERROR(AVERAGE(_xlfn._xlws.FILTER($B$2:$B$6000,(IFERROR(VALUE(MID($A$2:$A$6000,4,2)),0)=MONTH(C2423))*(IFERROR(VALUE(RIGHT($A$2:$A$6000,4)),0)=YEAR(C2423)))),""))</f>
        <v/>
      </c>
      <c r="E2423" s="3">
        <f t="array" ref="E2423">IFERROR(_xlfn.LET(_xlpm.yr,IF(ISNUMBER(C2423),YEAR(C2423),VALUE(RIGHT(A2423,4))),_xlpm.mn,IF(ISNUMBER(C2423),MONTH(C2423),VALUE(MID(A2423,4,2)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4" spans="1:5" x14ac:dyDescent="0.25">
      <c r="A2424" s="65" t="s">
        <v>2434</v>
      </c>
      <c r="B2424" s="8">
        <v>110.4758191116</v>
      </c>
      <c r="C2424" s="13"/>
      <c r="D2424" s="3" t="str">
        <f t="array" ref="D2424">IF(C2424="","",IFERROR(AVERAGE(_xlfn._xlws.FILTER($B$2:$B$6000,(IFERROR(VALUE(MID($A$2:$A$6000,4,2)),0)=MONTH(C2424))*(IFERROR(VALUE(RIGHT($A$2:$A$6000,4)),0)=YEAR(C2424)))),""))</f>
        <v/>
      </c>
      <c r="E2424" s="3">
        <f t="array" ref="E2424">IFERROR(_xlfn.LET(_xlpm.yr,IF(ISNUMBER(C2424),YEAR(C2424),VALUE(RIGHT(A2424,4))),_xlpm.mn,IF(ISNUMBER(C2424),MONTH(C2424),VALUE(MID(A2424,4,2)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5" spans="1:5" x14ac:dyDescent="0.25">
      <c r="A2425" s="65" t="s">
        <v>2435</v>
      </c>
      <c r="B2425" s="8">
        <v>109.9918824822</v>
      </c>
      <c r="C2425" s="13"/>
      <c r="D2425" s="3" t="str">
        <f t="array" ref="D2425">IF(C2425="","",IFERROR(AVERAGE(_xlfn._xlws.FILTER($B$2:$B$6000,(IFERROR(VALUE(MID($A$2:$A$6000,4,2)),0)=MONTH(C2425))*(IFERROR(VALUE(RIGHT($A$2:$A$6000,4)),0)=YEAR(C2425)))),""))</f>
        <v/>
      </c>
      <c r="E2425" s="3">
        <f t="array" ref="E2425">IFERROR(_xlfn.LET(_xlpm.yr,IF(ISNUMBER(C2425),YEAR(C2425),VALUE(RIGHT(A2425,4))),_xlpm.mn,IF(ISNUMBER(C2425),MONTH(C2425),VALUE(MID(A2425,4,2)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6" spans="1:5" x14ac:dyDescent="0.25">
      <c r="A2426" s="65" t="s">
        <v>2436</v>
      </c>
      <c r="B2426" s="8">
        <v>109.2774998388</v>
      </c>
      <c r="C2426" s="13"/>
      <c r="D2426" s="3" t="str">
        <f t="array" ref="D2426">IF(C2426="","",IFERROR(AVERAGE(_xlfn._xlws.FILTER($B$2:$B$6000,(IFERROR(VALUE(MID($A$2:$A$6000,4,2)),0)=MONTH(C2426))*(IFERROR(VALUE(RIGHT($A$2:$A$6000,4)),0)=YEAR(C2426)))),""))</f>
        <v/>
      </c>
      <c r="E2426" s="3">
        <f t="array" ref="E2426">IFERROR(_xlfn.LET(_xlpm.yr,IF(ISNUMBER(C2426),YEAR(C2426),VALUE(RIGHT(A2426,4))),_xlpm.mn,IF(ISNUMBER(C2426),MONTH(C2426),VALUE(MID(A2426,4,2)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7" spans="1:5" x14ac:dyDescent="0.25">
      <c r="A2427" s="65" t="s">
        <v>2437</v>
      </c>
      <c r="B2427" s="8">
        <v>109.0240092234</v>
      </c>
      <c r="C2427" s="13"/>
      <c r="D2427" s="3" t="str">
        <f t="array" ref="D2427">IF(C2427="","",IFERROR(AVERAGE(_xlfn._xlws.FILTER($B$2:$B$6000,(IFERROR(VALUE(MID($A$2:$A$6000,4,2)),0)=MONTH(C2427))*(IFERROR(VALUE(RIGHT($A$2:$A$6000,4)),0)=YEAR(C2427)))),""))</f>
        <v/>
      </c>
      <c r="E2427" s="3">
        <f t="array" ref="E2427">IFERROR(_xlfn.LET(_xlpm.yr,IF(ISNUMBER(C2427),YEAR(C2427),VALUE(RIGHT(A2427,4))),_xlpm.mn,IF(ISNUMBER(C2427),MONTH(C2427),VALUE(MID(A2427,4,2)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8" spans="1:5" x14ac:dyDescent="0.25">
      <c r="A2428" s="65" t="s">
        <v>2438</v>
      </c>
      <c r="B2428" s="8">
        <v>109.8997040766</v>
      </c>
      <c r="C2428" s="13"/>
      <c r="D2428" s="3" t="str">
        <f t="array" ref="D2428">IF(C2428="","",IFERROR(AVERAGE(_xlfn._xlws.FILTER($B$2:$B$6000,(IFERROR(VALUE(MID($A$2:$A$6000,4,2)),0)=MONTH(C2428))*(IFERROR(VALUE(RIGHT($A$2:$A$6000,4)),0)=YEAR(C2428)))),""))</f>
        <v/>
      </c>
      <c r="E2428" s="3">
        <f t="array" ref="E2428">IFERROR(_xlfn.LET(_xlpm.yr,IF(ISNUMBER(C2428),YEAR(C2428),VALUE(RIGHT(A2428,4))),_xlpm.mn,IF(ISNUMBER(C2428),MONTH(C2428),VALUE(MID(A2428,4,2)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9" spans="1:5" x14ac:dyDescent="0.25">
      <c r="A2429" s="65" t="s">
        <v>2439</v>
      </c>
      <c r="B2429" s="8">
        <v>109.2774998388</v>
      </c>
      <c r="C2429" s="13"/>
      <c r="D2429" s="3" t="str">
        <f t="array" ref="D2429">IF(C2429="","",IFERROR(AVERAGE(_xlfn._xlws.FILTER($B$2:$B$6000,(IFERROR(VALUE(MID($A$2:$A$6000,4,2)),0)=MONTH(C2429))*(IFERROR(VALUE(RIGHT($A$2:$A$6000,4)),0)=YEAR(C2429)))),""))</f>
        <v/>
      </c>
      <c r="E2429" s="3">
        <f t="array" ref="E2429">IFERROR(_xlfn.LET(_xlpm.yr,IF(ISNUMBER(C2429),YEAR(C2429),VALUE(RIGHT(A2429,4))),_xlpm.mn,IF(ISNUMBER(C2429),MONTH(C2429),VALUE(MID(A2429,4,2)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0" spans="1:5" x14ac:dyDescent="0.25">
      <c r="A2430" s="65" t="s">
        <v>2440</v>
      </c>
      <c r="B2430" s="8">
        <v>104.7146687616</v>
      </c>
      <c r="C2430" s="13"/>
      <c r="D2430" s="3" t="str">
        <f t="array" ref="D2430">IF(C2430="","",IFERROR(AVERAGE(_xlfn._xlws.FILTER($B$2:$B$6000,(IFERROR(VALUE(MID($A$2:$A$6000,4,2)),0)=MONTH(C2430))*(IFERROR(VALUE(RIGHT($A$2:$A$6000,4)),0)=YEAR(C2430)))),""))</f>
        <v/>
      </c>
      <c r="E2430" s="3">
        <f t="array" ref="E2430">IFERROR(_xlfn.LET(_xlpm.yr,IF(ISNUMBER(C2430),YEAR(C2430),VALUE(RIGHT(A2430,4))),_xlpm.mn,IF(ISNUMBER(C2430),MONTH(C2430),VALUE(MID(A2430,4,2)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1" spans="1:5" x14ac:dyDescent="0.25">
      <c r="A2431" s="65" t="s">
        <v>2441</v>
      </c>
      <c r="B2431" s="8">
        <v>102.318030216</v>
      </c>
      <c r="C2431" s="13"/>
      <c r="D2431" s="3" t="str">
        <f t="array" ref="D2431">IF(C2431="","",IFERROR(AVERAGE(_xlfn._xlws.FILTER($B$2:$B$6000,(IFERROR(VALUE(MID($A$2:$A$6000,4,2)),0)=MONTH(C2431))*(IFERROR(VALUE(RIGHT($A$2:$A$6000,4)),0)=YEAR(C2431)))),""))</f>
        <v/>
      </c>
      <c r="E2431" s="3">
        <f t="array" ref="E2431">IFERROR(_xlfn.LET(_xlpm.yr,IF(ISNUMBER(C2431),YEAR(C2431),VALUE(RIGHT(A2431,4))),_xlpm.mn,IF(ISNUMBER(C2431),MONTH(C2431),VALUE(MID(A2431,4,2)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2" spans="1:5" x14ac:dyDescent="0.25">
      <c r="A2432" s="65" t="s">
        <v>2442</v>
      </c>
      <c r="B2432" s="8">
        <v>100.4053282998</v>
      </c>
      <c r="C2432" s="13"/>
      <c r="D2432" s="3" t="str">
        <f t="array" ref="D2432">IF(C2432="","",IFERROR(AVERAGE(_xlfn._xlws.FILTER($B$2:$B$6000,(IFERROR(VALUE(MID($A$2:$A$6000,4,2)),0)=MONTH(C2432))*(IFERROR(VALUE(RIGHT($A$2:$A$6000,4)),0)=YEAR(C2432)))),""))</f>
        <v/>
      </c>
      <c r="E2432" s="3">
        <f t="array" ref="E2432">IFERROR(_xlfn.LET(_xlpm.yr,IF(ISNUMBER(C2432),YEAR(C2432),VALUE(RIGHT(A2432,4))),_xlpm.mn,IF(ISNUMBER(C2432),MONTH(C2432),VALUE(MID(A2432,4,2)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3" spans="1:5" x14ac:dyDescent="0.25">
      <c r="A2433" s="65" t="s">
        <v>2443</v>
      </c>
      <c r="B2433" s="8">
        <v>99.644856453600013</v>
      </c>
      <c r="C2433" s="13"/>
      <c r="D2433" s="3" t="str">
        <f t="array" ref="D2433">IF(C2433="","",IFERROR(AVERAGE(_xlfn._xlws.FILTER($B$2:$B$6000,(IFERROR(VALUE(MID($A$2:$A$6000,4,2)),0)=MONTH(C2433))*(IFERROR(VALUE(RIGHT($A$2:$A$6000,4)),0)=YEAR(C2433)))),""))</f>
        <v/>
      </c>
      <c r="E2433" s="3">
        <f t="array" ref="E2433">IFERROR(_xlfn.LET(_xlpm.yr,IF(ISNUMBER(C2433),YEAR(C2433),VALUE(RIGHT(A2433,4))),_xlpm.mn,IF(ISNUMBER(C2433),MONTH(C2433),VALUE(MID(A2433,4,2)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4" spans="1:5" x14ac:dyDescent="0.25">
      <c r="A2434" s="65" t="s">
        <v>2444</v>
      </c>
      <c r="B2434" s="8">
        <v>98.999607614400006</v>
      </c>
      <c r="C2434" s="13"/>
      <c r="D2434" s="3" t="str">
        <f t="array" ref="D2434">IF(C2434="","",IFERROR(AVERAGE(_xlfn._xlws.FILTER($B$2:$B$6000,(IFERROR(VALUE(MID($A$2:$A$6000,4,2)),0)=MONTH(C2434))*(IFERROR(VALUE(RIGHT($A$2:$A$6000,4)),0)=YEAR(C2434)))),""))</f>
        <v/>
      </c>
      <c r="E2434" s="3">
        <f t="array" ref="E2434">IFERROR(_xlfn.LET(_xlpm.yr,IF(ISNUMBER(C2434),YEAR(C2434),VALUE(RIGHT(A2434,4))),_xlpm.mn,IF(ISNUMBER(C2434),MONTH(C2434),VALUE(MID(A2434,4,2)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5" spans="1:5" x14ac:dyDescent="0.25">
      <c r="A2435" s="65" t="s">
        <v>2445</v>
      </c>
      <c r="B2435" s="8">
        <v>98.815250803200016</v>
      </c>
      <c r="C2435" s="13"/>
      <c r="D2435" s="3" t="str">
        <f t="array" ref="D2435">IF(C2435="","",IFERROR(AVERAGE(_xlfn._xlws.FILTER($B$2:$B$6000,(IFERROR(VALUE(MID($A$2:$A$6000,4,2)),0)=MONTH(C2435))*(IFERROR(VALUE(RIGHT($A$2:$A$6000,4)),0)=YEAR(C2435)))),""))</f>
        <v/>
      </c>
      <c r="E2435" s="3">
        <f t="array" ref="E2435">IFERROR(_xlfn.LET(_xlpm.yr,IF(ISNUMBER(C2435),YEAR(C2435),VALUE(RIGHT(A2435,4))),_xlpm.mn,IF(ISNUMBER(C2435),MONTH(C2435),VALUE(MID(A2435,4,2)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6" spans="1:5" x14ac:dyDescent="0.25">
      <c r="A2436" s="65" t="s">
        <v>2446</v>
      </c>
      <c r="B2436" s="8">
        <v>98.3774033766</v>
      </c>
      <c r="C2436" s="13"/>
      <c r="D2436" s="3" t="str">
        <f t="array" ref="D2436">IF(C2436="","",IFERROR(AVERAGE(_xlfn._xlws.FILTER($B$2:$B$6000,(IFERROR(VALUE(MID($A$2:$A$6000,4,2)),0)=MONTH(C2436))*(IFERROR(VALUE(RIGHT($A$2:$A$6000,4)),0)=YEAR(C2436)))),""))</f>
        <v/>
      </c>
      <c r="E2436" s="3">
        <f t="array" ref="E2436">IFERROR(_xlfn.LET(_xlpm.yr,IF(ISNUMBER(C2436),YEAR(C2436),VALUE(RIGHT(A2436,4))),_xlpm.mn,IF(ISNUMBER(C2436),MONTH(C2436),VALUE(MID(A2436,4,2)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7" spans="1:5" x14ac:dyDescent="0.25">
      <c r="A2437" s="65" t="s">
        <v>2447</v>
      </c>
      <c r="B2437" s="8">
        <v>98.216091166799998</v>
      </c>
      <c r="C2437" s="13"/>
      <c r="D2437" s="3" t="str">
        <f t="array" ref="D2437">IF(C2437="","",IFERROR(AVERAGE(_xlfn._xlws.FILTER($B$2:$B$6000,(IFERROR(VALUE(MID($A$2:$A$6000,4,2)),0)=MONTH(C2437))*(IFERROR(VALUE(RIGHT($A$2:$A$6000,4)),0)=YEAR(C2437)))),""))</f>
        <v/>
      </c>
      <c r="E2437" s="3">
        <f t="array" ref="E2437">IFERROR(_xlfn.LET(_xlpm.yr,IF(ISNUMBER(C2437),YEAR(C2437),VALUE(RIGHT(A2437,4))),_xlpm.mn,IF(ISNUMBER(C2437),MONTH(C2437),VALUE(MID(A2437,4,2)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8" spans="1:5" x14ac:dyDescent="0.25">
      <c r="A2438" s="65" t="s">
        <v>2448</v>
      </c>
      <c r="B2438" s="8">
        <v>98.561760187800019</v>
      </c>
      <c r="C2438" s="13"/>
      <c r="D2438" s="3" t="str">
        <f t="array" ref="D2438">IF(C2438="","",IFERROR(AVERAGE(_xlfn._xlws.FILTER($B$2:$B$6000,(IFERROR(VALUE(MID($A$2:$A$6000,4,2)),0)=MONTH(C2438))*(IFERROR(VALUE(RIGHT($A$2:$A$6000,4)),0)=YEAR(C2438)))),""))</f>
        <v/>
      </c>
      <c r="E2438" s="3">
        <f t="array" ref="E2438">IFERROR(_xlfn.LET(_xlpm.yr,IF(ISNUMBER(C2438),YEAR(C2438),VALUE(RIGHT(A2438,4))),_xlpm.mn,IF(ISNUMBER(C2438),MONTH(C2438),VALUE(MID(A2438,4,2)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9" spans="1:5" x14ac:dyDescent="0.25">
      <c r="A2439" s="65" t="s">
        <v>2449</v>
      </c>
      <c r="B2439" s="8">
        <v>98.538715586400002</v>
      </c>
      <c r="C2439" s="13"/>
      <c r="D2439" s="3" t="str">
        <f t="array" ref="D2439">IF(C2439="","",IFERROR(AVERAGE(_xlfn._xlws.FILTER($B$2:$B$6000,(IFERROR(VALUE(MID($A$2:$A$6000,4,2)),0)=MONTH(C2439))*(IFERROR(VALUE(RIGHT($A$2:$A$6000,4)),0)=YEAR(C2439)))),""))</f>
        <v/>
      </c>
      <c r="E2439" s="3">
        <f t="array" ref="E2439">IFERROR(_xlfn.LET(_xlpm.yr,IF(ISNUMBER(C2439),YEAR(C2439),VALUE(RIGHT(A2439,4))),_xlpm.mn,IF(ISNUMBER(C2439),MONTH(C2439),VALUE(MID(A2439,4,2)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0" spans="1:5" x14ac:dyDescent="0.25">
      <c r="A2440" s="65" t="s">
        <v>2450</v>
      </c>
      <c r="B2440" s="8">
        <v>99.552678048000018</v>
      </c>
      <c r="C2440" s="13"/>
      <c r="D2440" s="3" t="str">
        <f t="array" ref="D2440">IF(C2440="","",IFERROR(AVERAGE(_xlfn._xlws.FILTER($B$2:$B$6000,(IFERROR(VALUE(MID($A$2:$A$6000,4,2)),0)=MONTH(C2440))*(IFERROR(VALUE(RIGHT($A$2:$A$6000,4)),0)=YEAR(C2440)))),""))</f>
        <v/>
      </c>
      <c r="E2440" s="3">
        <f t="array" ref="E2440">IFERROR(_xlfn.LET(_xlpm.yr,IF(ISNUMBER(C2440),YEAR(C2440),VALUE(RIGHT(A2440,4))),_xlpm.mn,IF(ISNUMBER(C2440),MONTH(C2440),VALUE(MID(A2440,4,2)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1" spans="1:5" x14ac:dyDescent="0.25">
      <c r="A2441" s="65" t="s">
        <v>2451</v>
      </c>
      <c r="B2441" s="8">
        <v>99.391365838200016</v>
      </c>
      <c r="C2441" s="13"/>
      <c r="D2441" s="3" t="str">
        <f t="array" ref="D2441">IF(C2441="","",IFERROR(AVERAGE(_xlfn._xlws.FILTER($B$2:$B$6000,(IFERROR(VALUE(MID($A$2:$A$6000,4,2)),0)=MONTH(C2441))*(IFERROR(VALUE(RIGHT($A$2:$A$6000,4)),0)=YEAR(C2441)))),""))</f>
        <v/>
      </c>
      <c r="E2441" s="3">
        <f t="array" ref="E2441">IFERROR(_xlfn.LET(_xlpm.yr,IF(ISNUMBER(C2441),YEAR(C2441),VALUE(RIGHT(A2441,4))),_xlpm.mn,IF(ISNUMBER(C2441),MONTH(C2441),VALUE(MID(A2441,4,2)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2" spans="1:5" x14ac:dyDescent="0.25">
      <c r="A2442" s="65" t="s">
        <v>2452</v>
      </c>
      <c r="B2442" s="8">
        <v>99.150461435800011</v>
      </c>
      <c r="C2442" s="13"/>
      <c r="D2442" s="3" t="str">
        <f t="array" ref="D2442">IF(C2442="","",IFERROR(AVERAGE(_xlfn._xlws.FILTER($B$2:$B$6000,(IFERROR(VALUE(MID($A$2:$A$6000,4,2)),0)=MONTH(C2442))*(IFERROR(VALUE(RIGHT($A$2:$A$6000,4)),0)=YEAR(C2442)))),""))</f>
        <v/>
      </c>
      <c r="E2442" s="3">
        <f t="array" ref="E2442">IFERROR(_xlfn.LET(_xlpm.yr,IF(ISNUMBER(C2442),YEAR(C2442),VALUE(RIGHT(A2442,4))),_xlpm.mn,IF(ISNUMBER(C2442),MONTH(C2442),VALUE(MID(A2442,4,2)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3" spans="1:5" x14ac:dyDescent="0.25">
      <c r="A2443" s="65" t="s">
        <v>2453</v>
      </c>
      <c r="B2443" s="8">
        <v>98.782300056600008</v>
      </c>
      <c r="C2443" s="13"/>
      <c r="D2443" s="3" t="str">
        <f t="array" ref="D2443">IF(C2443="","",IFERROR(AVERAGE(_xlfn._xlws.FILTER($B$2:$B$6000,(IFERROR(VALUE(MID($A$2:$A$6000,4,2)),0)=MONTH(C2443))*(IFERROR(VALUE(RIGHT($A$2:$A$6000,4)),0)=YEAR(C2443)))),""))</f>
        <v/>
      </c>
      <c r="E2443" s="3">
        <f t="array" ref="E2443">IFERROR(_xlfn.LET(_xlpm.yr,IF(ISNUMBER(C2443),YEAR(C2443),VALUE(RIGHT(A2443,4))),_xlpm.mn,IF(ISNUMBER(C2443),MONTH(C2443),VALUE(MID(A2443,4,2)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4" spans="1:5" x14ac:dyDescent="0.25">
      <c r="A2444" s="65" t="s">
        <v>2454</v>
      </c>
      <c r="B2444" s="8">
        <v>98.805310142799996</v>
      </c>
      <c r="C2444" s="13"/>
      <c r="D2444" s="3" t="str">
        <f t="array" ref="D2444">IF(C2444="","",IFERROR(AVERAGE(_xlfn._xlws.FILTER($B$2:$B$6000,(IFERROR(VALUE(MID($A$2:$A$6000,4,2)),0)=MONTH(C2444))*(IFERROR(VALUE(RIGHT($A$2:$A$6000,4)),0)=YEAR(C2444)))),""))</f>
        <v/>
      </c>
      <c r="E2444" s="3">
        <f t="array" ref="E2444">IFERROR(_xlfn.LET(_xlpm.yr,IF(ISNUMBER(C2444),YEAR(C2444),VALUE(RIGHT(A2444,4))),_xlpm.mn,IF(ISNUMBER(C2444),MONTH(C2444),VALUE(MID(A2444,4,2)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5" spans="1:5" x14ac:dyDescent="0.25">
      <c r="A2445" s="65" t="s">
        <v>2455</v>
      </c>
      <c r="B2445" s="8">
        <v>98.161027729200001</v>
      </c>
      <c r="C2445" s="13"/>
      <c r="D2445" s="3" t="str">
        <f t="array" ref="D2445">IF(C2445="","",IFERROR(AVERAGE(_xlfn._xlws.FILTER($B$2:$B$6000,(IFERROR(VALUE(MID($A$2:$A$6000,4,2)),0)=MONTH(C2445))*(IFERROR(VALUE(RIGHT($A$2:$A$6000,4)),0)=YEAR(C2445)))),""))</f>
        <v/>
      </c>
      <c r="E2445" s="3">
        <f t="array" ref="E2445">IFERROR(_xlfn.LET(_xlpm.yr,IF(ISNUMBER(C2445),YEAR(C2445),VALUE(RIGHT(A2445,4))),_xlpm.mn,IF(ISNUMBER(C2445),MONTH(C2445),VALUE(MID(A2445,4,2)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6" spans="1:5" x14ac:dyDescent="0.25">
      <c r="A2446" s="65" t="s">
        <v>2456</v>
      </c>
      <c r="B2446" s="8">
        <v>97.838886522400017</v>
      </c>
      <c r="C2446" s="13"/>
      <c r="D2446" s="3" t="str">
        <f t="array" ref="D2446">IF(C2446="","",IFERROR(AVERAGE(_xlfn._xlws.FILTER($B$2:$B$6000,(IFERROR(VALUE(MID($A$2:$A$6000,4,2)),0)=MONTH(C2446))*(IFERROR(VALUE(RIGHT($A$2:$A$6000,4)),0)=YEAR(C2446)))),""))</f>
        <v/>
      </c>
      <c r="E2446" s="3">
        <f t="array" ref="E2446">IFERROR(_xlfn.LET(_xlpm.yr,IF(ISNUMBER(C2446),YEAR(C2446),VALUE(RIGHT(A2446,4))),_xlpm.mn,IF(ISNUMBER(C2446),MONTH(C2446),VALUE(MID(A2446,4,2)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7" spans="1:5" x14ac:dyDescent="0.25">
      <c r="A2447" s="65" t="s">
        <v>2457</v>
      </c>
      <c r="B2447" s="8">
        <v>98.34510841880001</v>
      </c>
      <c r="C2447" s="13"/>
      <c r="D2447" s="3" t="str">
        <f t="array" ref="D2447">IF(C2447="","",IFERROR(AVERAGE(_xlfn._xlws.FILTER($B$2:$B$6000,(IFERROR(VALUE(MID($A$2:$A$6000,4,2)),0)=MONTH(C2447))*(IFERROR(VALUE(RIGHT($A$2:$A$6000,4)),0)=YEAR(C2447)))),""))</f>
        <v/>
      </c>
      <c r="E2447" s="3">
        <f t="array" ref="E2447">IFERROR(_xlfn.LET(_xlpm.yr,IF(ISNUMBER(C2447),YEAR(C2447),VALUE(RIGHT(A2447,4))),_xlpm.mn,IF(ISNUMBER(C2447),MONTH(C2447),VALUE(MID(A2447,4,2)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8" spans="1:5" x14ac:dyDescent="0.25">
      <c r="A2448" s="65" t="s">
        <v>2458</v>
      </c>
      <c r="B2448" s="8">
        <v>97.930926867200014</v>
      </c>
      <c r="C2448" s="13"/>
      <c r="D2448" s="3" t="str">
        <f t="array" ref="D2448">IF(C2448="","",IFERROR(AVERAGE(_xlfn._xlws.FILTER($B$2:$B$6000,(IFERROR(VALUE(MID($A$2:$A$6000,4,2)),0)=MONTH(C2448))*(IFERROR(VALUE(RIGHT($A$2:$A$6000,4)),0)=YEAR(C2448)))),""))</f>
        <v/>
      </c>
      <c r="E2448" s="3">
        <f t="array" ref="E2448">IFERROR(_xlfn.LET(_xlpm.yr,IF(ISNUMBER(C2448),YEAR(C2448),VALUE(RIGHT(A2448,4))),_xlpm.mn,IF(ISNUMBER(C2448),MONTH(C2448),VALUE(MID(A2448,4,2)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9" spans="1:5" x14ac:dyDescent="0.25">
      <c r="A2449" s="65" t="s">
        <v>2459</v>
      </c>
      <c r="B2449" s="8">
        <v>98.874340401400005</v>
      </c>
      <c r="C2449" s="13"/>
      <c r="D2449" s="3" t="str">
        <f t="array" ref="D2449">IF(C2449="","",IFERROR(AVERAGE(_xlfn._xlws.FILTER($B$2:$B$6000,(IFERROR(VALUE(MID($A$2:$A$6000,4,2)),0)=MONTH(C2449))*(IFERROR(VALUE(RIGHT($A$2:$A$6000,4)),0)=YEAR(C2449)))),""))</f>
        <v/>
      </c>
      <c r="E2449" s="3">
        <f t="array" ref="E2449">IFERROR(_xlfn.LET(_xlpm.yr,IF(ISNUMBER(C2449),YEAR(C2449),VALUE(RIGHT(A2449,4))),_xlpm.mn,IF(ISNUMBER(C2449),MONTH(C2449),VALUE(MID(A2449,4,2)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0" spans="1:5" x14ac:dyDescent="0.25">
      <c r="A2450" s="65" t="s">
        <v>2460</v>
      </c>
      <c r="B2450" s="8">
        <v>99.104441263400005</v>
      </c>
      <c r="C2450" s="13"/>
      <c r="D2450" s="3" t="str">
        <f t="array" ref="D2450">IF(C2450="","",IFERROR(AVERAGE(_xlfn._xlws.FILTER($B$2:$B$6000,(IFERROR(VALUE(MID($A$2:$A$6000,4,2)),0)=MONTH(C2450))*(IFERROR(VALUE(RIGHT($A$2:$A$6000,4)),0)=YEAR(C2450)))),""))</f>
        <v/>
      </c>
      <c r="E2450" s="3">
        <f t="array" ref="E2450">IFERROR(_xlfn.LET(_xlpm.yr,IF(ISNUMBER(C2450),YEAR(C2450),VALUE(RIGHT(A2450,4))),_xlpm.mn,IF(ISNUMBER(C2450),MONTH(C2450),VALUE(MID(A2450,4,2)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1" spans="1:5" x14ac:dyDescent="0.25">
      <c r="A2451" s="65" t="s">
        <v>2461</v>
      </c>
      <c r="B2451" s="8">
        <v>100.2319354872</v>
      </c>
      <c r="C2451" s="13"/>
      <c r="D2451" s="3" t="str">
        <f t="array" ref="D2451">IF(C2451="","",IFERROR(AVERAGE(_xlfn._xlws.FILTER($B$2:$B$6000,(IFERROR(VALUE(MID($A$2:$A$6000,4,2)),0)=MONTH(C2451))*(IFERROR(VALUE(RIGHT($A$2:$A$6000,4)),0)=YEAR(C2451)))),""))</f>
        <v/>
      </c>
      <c r="E2451" s="3">
        <f t="array" ref="E2451">IFERROR(_xlfn.LET(_xlpm.yr,IF(ISNUMBER(C2451),YEAR(C2451),VALUE(RIGHT(A2451,4))),_xlpm.mn,IF(ISNUMBER(C2451),MONTH(C2451),VALUE(MID(A2451,4,2)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2" spans="1:5" x14ac:dyDescent="0.25">
      <c r="A2452" s="65" t="s">
        <v>2462</v>
      </c>
      <c r="B2452" s="8">
        <v>101.5665204868</v>
      </c>
      <c r="C2452" s="13"/>
      <c r="D2452" s="3" t="str">
        <f t="array" ref="D2452">IF(C2452="","",IFERROR(AVERAGE(_xlfn._xlws.FILTER($B$2:$B$6000,(IFERROR(VALUE(MID($A$2:$A$6000,4,2)),0)=MONTH(C2452))*(IFERROR(VALUE(RIGHT($A$2:$A$6000,4)),0)=YEAR(C2452)))),""))</f>
        <v/>
      </c>
      <c r="E2452" s="3">
        <f t="array" ref="E2452">IFERROR(_xlfn.LET(_xlpm.yr,IF(ISNUMBER(C2452),YEAR(C2452),VALUE(RIGHT(A2452,4))),_xlpm.mn,IF(ISNUMBER(C2452),MONTH(C2452),VALUE(MID(A2452,4,2)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3" spans="1:5" x14ac:dyDescent="0.25">
      <c r="A2453" s="65" t="s">
        <v>2463</v>
      </c>
      <c r="B2453" s="8">
        <v>103.1312063484</v>
      </c>
      <c r="C2453" s="13"/>
      <c r="D2453" s="3" t="str">
        <f t="array" ref="D2453">IF(C2453="","",IFERROR(AVERAGE(_xlfn._xlws.FILTER($B$2:$B$6000,(IFERROR(VALUE(MID($A$2:$A$6000,4,2)),0)=MONTH(C2453))*(IFERROR(VALUE(RIGHT($A$2:$A$6000,4)),0)=YEAR(C2453)))),""))</f>
        <v/>
      </c>
      <c r="E2453" s="3">
        <f t="array" ref="E2453">IFERROR(_xlfn.LET(_xlpm.yr,IF(ISNUMBER(C2453),YEAR(C2453),VALUE(RIGHT(A2453,4))),_xlpm.mn,IF(ISNUMBER(C2453),MONTH(C2453),VALUE(MID(A2453,4,2)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4" spans="1:5" x14ac:dyDescent="0.25">
      <c r="A2454" s="65" t="s">
        <v>2464</v>
      </c>
      <c r="B2454" s="8">
        <v>103.86752910680001</v>
      </c>
      <c r="C2454" s="13"/>
      <c r="D2454" s="3" t="str">
        <f t="array" ref="D2454">IF(C2454="","",IFERROR(AVERAGE(_xlfn._xlws.FILTER($B$2:$B$6000,(IFERROR(VALUE(MID($A$2:$A$6000,4,2)),0)=MONTH(C2454))*(IFERROR(VALUE(RIGHT($A$2:$A$6000,4)),0)=YEAR(C2454)))),""))</f>
        <v/>
      </c>
      <c r="E2454" s="3">
        <f t="array" ref="E2454">IFERROR(_xlfn.LET(_xlpm.yr,IF(ISNUMBER(C2454),YEAR(C2454),VALUE(RIGHT(A2454,4))),_xlpm.mn,IF(ISNUMBER(C2454),MONTH(C2454),VALUE(MID(A2454,4,2)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5" spans="1:5" x14ac:dyDescent="0.25">
      <c r="A2455" s="65" t="s">
        <v>2465</v>
      </c>
      <c r="B2455" s="8">
        <v>104.21268039980001</v>
      </c>
      <c r="C2455" s="13"/>
      <c r="D2455" s="3" t="str">
        <f t="array" ref="D2455">IF(C2455="","",IFERROR(AVERAGE(_xlfn._xlws.FILTER($B$2:$B$6000,(IFERROR(VALUE(MID($A$2:$A$6000,4,2)),0)=MONTH(C2455))*(IFERROR(VALUE(RIGHT($A$2:$A$6000,4)),0)=YEAR(C2455)))),""))</f>
        <v/>
      </c>
      <c r="E2455" s="3">
        <f t="array" ref="E2455">IFERROR(_xlfn.LET(_xlpm.yr,IF(ISNUMBER(C2455),YEAR(C2455),VALUE(RIGHT(A2455,4))),_xlpm.mn,IF(ISNUMBER(C2455),MONTH(C2455),VALUE(MID(A2455,4,2)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6" spans="1:5" x14ac:dyDescent="0.25">
      <c r="A2456" s="65" t="s">
        <v>2466</v>
      </c>
      <c r="B2456" s="8">
        <v>104.1436501412</v>
      </c>
      <c r="C2456" s="13"/>
      <c r="D2456" s="3" t="str">
        <f t="array" ref="D2456">IF(C2456="","",IFERROR(AVERAGE(_xlfn._xlws.FILTER($B$2:$B$6000,(IFERROR(VALUE(MID($A$2:$A$6000,4,2)),0)=MONTH(C2456))*(IFERROR(VALUE(RIGHT($A$2:$A$6000,4)),0)=YEAR(C2456)))),""))</f>
        <v/>
      </c>
      <c r="E2456" s="3">
        <f t="array" ref="E2456">IFERROR(_xlfn.LET(_xlpm.yr,IF(ISNUMBER(C2456),YEAR(C2456),VALUE(RIGHT(A2456,4))),_xlpm.mn,IF(ISNUMBER(C2456),MONTH(C2456),VALUE(MID(A2456,4,2)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7" spans="1:5" x14ac:dyDescent="0.25">
      <c r="A2457" s="65" t="s">
        <v>2467</v>
      </c>
      <c r="B2457" s="8">
        <v>104.9720132444</v>
      </c>
      <c r="C2457" s="13"/>
      <c r="D2457" s="3" t="str">
        <f t="array" ref="D2457">IF(C2457="","",IFERROR(AVERAGE(_xlfn._xlws.FILTER($B$2:$B$6000,(IFERROR(VALUE(MID($A$2:$A$6000,4,2)),0)=MONTH(C2457))*(IFERROR(VALUE(RIGHT($A$2:$A$6000,4)),0)=YEAR(C2457)))),""))</f>
        <v/>
      </c>
      <c r="E2457" s="3">
        <f t="array" ref="E2457">IFERROR(_xlfn.LET(_xlpm.yr,IF(ISNUMBER(C2457),YEAR(C2457),VALUE(RIGHT(A2457,4))),_xlpm.mn,IF(ISNUMBER(C2457),MONTH(C2457),VALUE(MID(A2457,4,2)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8" spans="1:5" x14ac:dyDescent="0.25">
      <c r="A2458" s="65" t="s">
        <v>2468</v>
      </c>
      <c r="B2458" s="8">
        <v>105.1791040202</v>
      </c>
      <c r="C2458" s="13"/>
      <c r="D2458" s="3" t="str">
        <f t="array" ref="D2458">IF(C2458="","",IFERROR(AVERAGE(_xlfn._xlws.FILTER($B$2:$B$6000,(IFERROR(VALUE(MID($A$2:$A$6000,4,2)),0)=MONTH(C2458))*(IFERROR(VALUE(RIGHT($A$2:$A$6000,4)),0)=YEAR(C2458)))),""))</f>
        <v/>
      </c>
      <c r="E2458" s="3">
        <f t="array" ref="E2458">IFERROR(_xlfn.LET(_xlpm.yr,IF(ISNUMBER(C2458),YEAR(C2458),VALUE(RIGHT(A2458,4))),_xlpm.mn,IF(ISNUMBER(C2458),MONTH(C2458),VALUE(MID(A2458,4,2)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9" spans="1:5" x14ac:dyDescent="0.25">
      <c r="A2459" s="65" t="s">
        <v>2469</v>
      </c>
      <c r="B2459" s="8">
        <v>105.386194796</v>
      </c>
      <c r="C2459" s="13"/>
      <c r="D2459" s="3" t="str">
        <f t="array" ref="D2459">IF(C2459="","",IFERROR(AVERAGE(_xlfn._xlws.FILTER($B$2:$B$6000,(IFERROR(VALUE(MID($A$2:$A$6000,4,2)),0)=MONTH(C2459))*(IFERROR(VALUE(RIGHT($A$2:$A$6000,4)),0)=YEAR(C2459)))),""))</f>
        <v/>
      </c>
      <c r="E2459" s="3">
        <f t="array" ref="E2459">IFERROR(_xlfn.LET(_xlpm.yr,IF(ISNUMBER(C2459),YEAR(C2459),VALUE(RIGHT(A2459,4))),_xlpm.mn,IF(ISNUMBER(C2459),MONTH(C2459),VALUE(MID(A2459,4,2)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0" spans="1:5" x14ac:dyDescent="0.25">
      <c r="A2460" s="65" t="s">
        <v>2470</v>
      </c>
      <c r="B2460" s="8">
        <v>104.810942641</v>
      </c>
      <c r="C2460" s="13"/>
      <c r="D2460" s="3" t="str">
        <f t="array" ref="D2460">IF(C2460="","",IFERROR(AVERAGE(_xlfn._xlws.FILTER($B$2:$B$6000,(IFERROR(VALUE(MID($A$2:$A$6000,4,2)),0)=MONTH(C2460))*(IFERROR(VALUE(RIGHT($A$2:$A$6000,4)),0)=YEAR(C2460)))),""))</f>
        <v/>
      </c>
      <c r="E2460" s="3">
        <f t="array" ref="E2460">IFERROR(_xlfn.LET(_xlpm.yr,IF(ISNUMBER(C2460),YEAR(C2460),VALUE(RIGHT(A2460,4))),_xlpm.mn,IF(ISNUMBER(C2460),MONTH(C2460),VALUE(MID(A2460,4,2)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1" spans="1:5" x14ac:dyDescent="0.25">
      <c r="A2461" s="65" t="s">
        <v>2471</v>
      </c>
      <c r="B2461" s="8">
        <v>104.67288212379999</v>
      </c>
      <c r="C2461" s="13"/>
      <c r="D2461" s="3" t="str">
        <f t="array" ref="D2461">IF(C2461="","",IFERROR(AVERAGE(_xlfn._xlws.FILTER($B$2:$B$6000,(IFERROR(VALUE(MID($A$2:$A$6000,4,2)),0)=MONTH(C2461))*(IFERROR(VALUE(RIGHT($A$2:$A$6000,4)),0)=YEAR(C2461)))),""))</f>
        <v/>
      </c>
      <c r="E2461" s="3">
        <f t="array" ref="E2461">IFERROR(_xlfn.LET(_xlpm.yr,IF(ISNUMBER(C2461),YEAR(C2461),VALUE(RIGHT(A2461,4))),_xlpm.mn,IF(ISNUMBER(C2461),MONTH(C2461),VALUE(MID(A2461,4,2)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2" spans="1:5" x14ac:dyDescent="0.25">
      <c r="A2462" s="65" t="s">
        <v>2472</v>
      </c>
      <c r="B2462" s="8">
        <v>104.21268039980001</v>
      </c>
      <c r="C2462" s="13"/>
      <c r="D2462" s="3" t="str">
        <f t="array" ref="D2462">IF(C2462="","",IFERROR(AVERAGE(_xlfn._xlws.FILTER($B$2:$B$6000,(IFERROR(VALUE(MID($A$2:$A$6000,4,2)),0)=MONTH(C2462))*(IFERROR(VALUE(RIGHT($A$2:$A$6000,4)),0)=YEAR(C2462)))),""))</f>
        <v/>
      </c>
      <c r="E2462" s="3">
        <f t="array" ref="E2462">IFERROR(_xlfn.LET(_xlpm.yr,IF(ISNUMBER(C2462),YEAR(C2462),VALUE(RIGHT(A2462,4))),_xlpm.mn,IF(ISNUMBER(C2462),MONTH(C2462),VALUE(MID(A2462,4,2)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3" spans="1:5" x14ac:dyDescent="0.25">
      <c r="A2463" s="65" t="s">
        <v>2473</v>
      </c>
      <c r="B2463" s="8">
        <v>104.5118115204</v>
      </c>
      <c r="C2463" s="13"/>
      <c r="D2463" s="3" t="str">
        <f t="array" ref="D2463">IF(C2463="","",IFERROR(AVERAGE(_xlfn._xlws.FILTER($B$2:$B$6000,(IFERROR(VALUE(MID($A$2:$A$6000,4,2)),0)=MONTH(C2463))*(IFERROR(VALUE(RIGHT($A$2:$A$6000,4)),0)=YEAR(C2463)))),""))</f>
        <v/>
      </c>
      <c r="E2463" s="3">
        <f t="array" ref="E2463">IFERROR(_xlfn.LET(_xlpm.yr,IF(ISNUMBER(C2463),YEAR(C2463),VALUE(RIGHT(A2463,4))),_xlpm.mn,IF(ISNUMBER(C2463),MONTH(C2463),VALUE(MID(A2463,4,2)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4" spans="1:5" x14ac:dyDescent="0.25">
      <c r="A2464" s="65" t="s">
        <v>2474</v>
      </c>
      <c r="B2464" s="8">
        <v>103.7064585034</v>
      </c>
      <c r="C2464" s="13"/>
      <c r="D2464" s="3" t="str">
        <f t="array" ref="D2464">IF(C2464="","",IFERROR(AVERAGE(_xlfn._xlws.FILTER($B$2:$B$6000,(IFERROR(VALUE(MID($A$2:$A$6000,4,2)),0)=MONTH(C2464))*(IFERROR(VALUE(RIGHT($A$2:$A$6000,4)),0)=YEAR(C2464)))),""))</f>
        <v/>
      </c>
      <c r="E2464" s="3">
        <f t="array" ref="E2464">IFERROR(_xlfn.LET(_xlpm.yr,IF(ISNUMBER(C2464),YEAR(C2464),VALUE(RIGHT(A2464,4))),_xlpm.mn,IF(ISNUMBER(C2464),MONTH(C2464),VALUE(MID(A2464,4,2)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5" spans="1:5" x14ac:dyDescent="0.25">
      <c r="A2465" s="65" t="s">
        <v>2475</v>
      </c>
      <c r="B2465" s="8">
        <v>103.8445190206</v>
      </c>
      <c r="C2465" s="13"/>
      <c r="D2465" s="3" t="str">
        <f t="array" ref="D2465">IF(C2465="","",IFERROR(AVERAGE(_xlfn._xlws.FILTER($B$2:$B$6000,(IFERROR(VALUE(MID($A$2:$A$6000,4,2)),0)=MONTH(C2465))*(IFERROR(VALUE(RIGHT($A$2:$A$6000,4)),0)=YEAR(C2465)))),""))</f>
        <v/>
      </c>
      <c r="E2465" s="3">
        <f t="array" ref="E2465">IFERROR(_xlfn.LET(_xlpm.yr,IF(ISNUMBER(C2465),YEAR(C2465),VALUE(RIGHT(A2465,4))),_xlpm.mn,IF(ISNUMBER(C2465),MONTH(C2465),VALUE(MID(A2465,4,2)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6" spans="1:5" x14ac:dyDescent="0.25">
      <c r="A2466" s="65" t="s">
        <v>2476</v>
      </c>
      <c r="B2466" s="8">
        <v>104.67288212379999</v>
      </c>
      <c r="C2466" s="13"/>
      <c r="D2466" s="3" t="str">
        <f t="array" ref="D2466">IF(C2466="","",IFERROR(AVERAGE(_xlfn._xlws.FILTER($B$2:$B$6000,(IFERROR(VALUE(MID($A$2:$A$6000,4,2)),0)=MONTH(C2466))*(IFERROR(VALUE(RIGHT($A$2:$A$6000,4)),0)=YEAR(C2466)))),""))</f>
        <v/>
      </c>
      <c r="E2466" s="3">
        <f t="array" ref="E2466">IFERROR(_xlfn.LET(_xlpm.yr,IF(ISNUMBER(C2466),YEAR(C2466),VALUE(RIGHT(A2466,4))),_xlpm.mn,IF(ISNUMBER(C2466),MONTH(C2466),VALUE(MID(A2466,4,2)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7" spans="1:5" x14ac:dyDescent="0.25">
      <c r="A2467" s="65" t="s">
        <v>2477</v>
      </c>
      <c r="B2467" s="8">
        <v>104.4888014342</v>
      </c>
      <c r="C2467" s="13"/>
      <c r="D2467" s="3" t="str">
        <f t="array" ref="D2467">IF(C2467="","",IFERROR(AVERAGE(_xlfn._xlws.FILTER($B$2:$B$6000,(IFERROR(VALUE(MID($A$2:$A$6000,4,2)),0)=MONTH(C2467))*(IFERROR(VALUE(RIGHT($A$2:$A$6000,4)),0)=YEAR(C2467)))),""))</f>
        <v/>
      </c>
      <c r="E2467" s="3">
        <f t="array" ref="E2467">IFERROR(_xlfn.LET(_xlpm.yr,IF(ISNUMBER(C2467),YEAR(C2467),VALUE(RIGHT(A2467,4))),_xlpm.mn,IF(ISNUMBER(C2467),MONTH(C2467),VALUE(MID(A2467,4,2)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8" spans="1:5" x14ac:dyDescent="0.25">
      <c r="A2468" s="65" t="s">
        <v>2478</v>
      </c>
      <c r="B2468" s="8">
        <v>104.4888014342</v>
      </c>
      <c r="C2468" s="13"/>
      <c r="D2468" s="3" t="str">
        <f t="array" ref="D2468">IF(C2468="","",IFERROR(AVERAGE(_xlfn._xlws.FILTER($B$2:$B$6000,(IFERROR(VALUE(MID($A$2:$A$6000,4,2)),0)=MONTH(C2468))*(IFERROR(VALUE(RIGHT($A$2:$A$6000,4)),0)=YEAR(C2468)))),""))</f>
        <v/>
      </c>
      <c r="E2468" s="3">
        <f t="array" ref="E2468">IFERROR(_xlfn.LET(_xlpm.yr,IF(ISNUMBER(C2468),YEAR(C2468),VALUE(RIGHT(A2468,4))),_xlpm.mn,IF(ISNUMBER(C2468),MONTH(C2468),VALUE(MID(A2468,4,2)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9" spans="1:5" x14ac:dyDescent="0.25">
      <c r="A2469" s="65" t="s">
        <v>2479</v>
      </c>
      <c r="B2469" s="8">
        <v>103.6144181586</v>
      </c>
      <c r="C2469" s="13"/>
      <c r="D2469" s="3" t="str">
        <f t="array" ref="D2469">IF(C2469="","",IFERROR(AVERAGE(_xlfn._xlws.FILTER($B$2:$B$6000,(IFERROR(VALUE(MID($A$2:$A$6000,4,2)),0)=MONTH(C2469))*(IFERROR(VALUE(RIGHT($A$2:$A$6000,4)),0)=YEAR(C2469)))),""))</f>
        <v/>
      </c>
      <c r="E2469" s="3">
        <f t="array" ref="E2469">IFERROR(_xlfn.LET(_xlpm.yr,IF(ISNUMBER(C2469),YEAR(C2469),VALUE(RIGHT(A2469,4))),_xlpm.mn,IF(ISNUMBER(C2469),MONTH(C2469),VALUE(MID(A2469,4,2)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0" spans="1:5" x14ac:dyDescent="0.25">
      <c r="A2470" s="65" t="s">
        <v>2480</v>
      </c>
      <c r="B2470" s="8">
        <v>103.6144181586</v>
      </c>
      <c r="C2470" s="13"/>
      <c r="D2470" s="3" t="str">
        <f t="array" ref="D2470">IF(C2470="","",IFERROR(AVERAGE(_xlfn._xlws.FILTER($B$2:$B$6000,(IFERROR(VALUE(MID($A$2:$A$6000,4,2)),0)=MONTH(C2470))*(IFERROR(VALUE(RIGHT($A$2:$A$6000,4)),0)=YEAR(C2470)))),""))</f>
        <v/>
      </c>
      <c r="E2470" s="3">
        <f t="array" ref="E2470">IFERROR(_xlfn.LET(_xlpm.yr,IF(ISNUMBER(C2470),YEAR(C2470),VALUE(RIGHT(A2470,4))),_xlpm.mn,IF(ISNUMBER(C2470),MONTH(C2470),VALUE(MID(A2470,4,2)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1" spans="1:5" x14ac:dyDescent="0.25">
      <c r="A2471" s="65" t="s">
        <v>2481</v>
      </c>
      <c r="B2471" s="8">
        <v>103.5914080724</v>
      </c>
      <c r="C2471" s="13"/>
      <c r="D2471" s="3" t="str">
        <f t="array" ref="D2471">IF(C2471="","",IFERROR(AVERAGE(_xlfn._xlws.FILTER($B$2:$B$6000,(IFERROR(VALUE(MID($A$2:$A$6000,4,2)),0)=MONTH(C2471))*(IFERROR(VALUE(RIGHT($A$2:$A$6000,4)),0)=YEAR(C2471)))),""))</f>
        <v/>
      </c>
      <c r="E2471" s="3">
        <f t="array" ref="E2471">IFERROR(_xlfn.LET(_xlpm.yr,IF(ISNUMBER(C2471),YEAR(C2471),VALUE(RIGHT(A2471,4))),_xlpm.mn,IF(ISNUMBER(C2471),MONTH(C2471),VALUE(MID(A2471,4,2)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2" spans="1:5" x14ac:dyDescent="0.25">
      <c r="A2472" s="65" t="s">
        <v>2482</v>
      </c>
      <c r="B2472" s="8">
        <v>102.8320752278</v>
      </c>
      <c r="C2472" s="13"/>
      <c r="D2472" s="3" t="str">
        <f t="array" ref="D2472">IF(C2472="","",IFERROR(AVERAGE(_xlfn._xlws.FILTER($B$2:$B$6000,(IFERROR(VALUE(MID($A$2:$A$6000,4,2)),0)=MONTH(C2472))*(IFERROR(VALUE(RIGHT($A$2:$A$6000,4)),0)=YEAR(C2472)))),""))</f>
        <v/>
      </c>
      <c r="E2472" s="3">
        <f t="array" ref="E2472">IFERROR(_xlfn.LET(_xlpm.yr,IF(ISNUMBER(C2472),YEAR(C2472),VALUE(RIGHT(A2472,4))),_xlpm.mn,IF(ISNUMBER(C2472),MONTH(C2472),VALUE(MID(A2472,4,2)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3" spans="1:5" x14ac:dyDescent="0.25">
      <c r="A2473" s="65" t="s">
        <v>2483</v>
      </c>
      <c r="B2473" s="8">
        <v>102.6940147106</v>
      </c>
      <c r="C2473" s="13"/>
      <c r="D2473" s="3" t="str">
        <f t="array" ref="D2473">IF(C2473="","",IFERROR(AVERAGE(_xlfn._xlws.FILTER($B$2:$B$6000,(IFERROR(VALUE(MID($A$2:$A$6000,4,2)),0)=MONTH(C2473))*(IFERROR(VALUE(RIGHT($A$2:$A$6000,4)),0)=YEAR(C2473)))),""))</f>
        <v/>
      </c>
      <c r="E2473" s="3">
        <f t="array" ref="E2473">IFERROR(_xlfn.LET(_xlpm.yr,IF(ISNUMBER(C2473),YEAR(C2473),VALUE(RIGHT(A2473,4))),_xlpm.mn,IF(ISNUMBER(C2473),MONTH(C2473),VALUE(MID(A2473,4,2)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4" spans="1:5" x14ac:dyDescent="0.25">
      <c r="A2474" s="65" t="s">
        <v>2484</v>
      </c>
      <c r="B2474" s="8">
        <v>102.27983315900001</v>
      </c>
      <c r="C2474" s="13"/>
      <c r="D2474" s="3" t="str">
        <f t="array" ref="D2474">IF(C2474="","",IFERROR(AVERAGE(_xlfn._xlws.FILTER($B$2:$B$6000,(IFERROR(VALUE(MID($A$2:$A$6000,4,2)),0)=MONTH(C2474))*(IFERROR(VALUE(RIGHT($A$2:$A$6000,4)),0)=YEAR(C2474)))),""))</f>
        <v/>
      </c>
      <c r="E2474" s="3">
        <f t="array" ref="E2474">IFERROR(_xlfn.LET(_xlpm.yr,IF(ISNUMBER(C2474),YEAR(C2474),VALUE(RIGHT(A2474,4))),_xlpm.mn,IF(ISNUMBER(C2474),MONTH(C2474),VALUE(MID(A2474,4,2)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5" spans="1:5" x14ac:dyDescent="0.25">
      <c r="A2475" s="65" t="s">
        <v>2485</v>
      </c>
      <c r="B2475" s="8">
        <v>101.5435104006</v>
      </c>
      <c r="C2475" s="13"/>
      <c r="D2475" s="3" t="str">
        <f t="array" ref="D2475">IF(C2475="","",IFERROR(AVERAGE(_xlfn._xlws.FILTER($B$2:$B$6000,(IFERROR(VALUE(MID($A$2:$A$6000,4,2)),0)=MONTH(C2475))*(IFERROR(VALUE(RIGHT($A$2:$A$6000,4)),0)=YEAR(C2475)))),""))</f>
        <v/>
      </c>
      <c r="E2475" s="3">
        <f t="array" ref="E2475">IFERROR(_xlfn.LET(_xlpm.yr,IF(ISNUMBER(C2475),YEAR(C2475),VALUE(RIGHT(A2475,4))),_xlpm.mn,IF(ISNUMBER(C2475),MONTH(C2475),VALUE(MID(A2475,4,2)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6" spans="1:5" x14ac:dyDescent="0.25">
      <c r="A2476" s="65" t="s">
        <v>2486</v>
      </c>
      <c r="B2476" s="8">
        <v>101.1063187628</v>
      </c>
      <c r="C2476" s="13"/>
      <c r="D2476" s="3" t="str">
        <f t="array" ref="D2476">IF(C2476="","",IFERROR(AVERAGE(_xlfn._xlws.FILTER($B$2:$B$6000,(IFERROR(VALUE(MID($A$2:$A$6000,4,2)),0)=MONTH(C2476))*(IFERROR(VALUE(RIGHT($A$2:$A$6000,4)),0)=YEAR(C2476)))),""))</f>
        <v/>
      </c>
      <c r="E2476" s="3">
        <f t="array" ref="E2476">IFERROR(_xlfn.LET(_xlpm.yr,IF(ISNUMBER(C2476),YEAR(C2476),VALUE(RIGHT(A2476,4))),_xlpm.mn,IF(ISNUMBER(C2476),MONTH(C2476),VALUE(MID(A2476,4,2)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7" spans="1:5" x14ac:dyDescent="0.25">
      <c r="A2477" s="65" t="s">
        <v>2487</v>
      </c>
      <c r="B2477" s="8">
        <v>100.69213721120001</v>
      </c>
      <c r="C2477" s="13"/>
      <c r="D2477" s="3" t="str">
        <f t="array" ref="D2477">IF(C2477="","",IFERROR(AVERAGE(_xlfn._xlws.FILTER($B$2:$B$6000,(IFERROR(VALUE(MID($A$2:$A$6000,4,2)),0)=MONTH(C2477))*(IFERROR(VALUE(RIGHT($A$2:$A$6000,4)),0)=YEAR(C2477)))),""))</f>
        <v/>
      </c>
      <c r="E2477" s="3">
        <f t="array" ref="E2477">IFERROR(_xlfn.LET(_xlpm.yr,IF(ISNUMBER(C2477),YEAR(C2477),VALUE(RIGHT(A2477,4))),_xlpm.mn,IF(ISNUMBER(C2477),MONTH(C2477),VALUE(MID(A2477,4,2)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8" spans="1:5" x14ac:dyDescent="0.25">
      <c r="A2478" s="65" t="s">
        <v>2488</v>
      </c>
      <c r="B2478" s="8">
        <v>100.6461170388</v>
      </c>
      <c r="C2478" s="13"/>
      <c r="D2478" s="3" t="str">
        <f t="array" ref="D2478">IF(C2478="","",IFERROR(AVERAGE(_xlfn._xlws.FILTER($B$2:$B$6000,(IFERROR(VALUE(MID($A$2:$A$6000,4,2)),0)=MONTH(C2478))*(IFERROR(VALUE(RIGHT($A$2:$A$6000,4)),0)=YEAR(C2478)))),""))</f>
        <v/>
      </c>
      <c r="E2478" s="3">
        <f t="array" ref="E2478">IFERROR(_xlfn.LET(_xlpm.yr,IF(ISNUMBER(C2478),YEAR(C2478),VALUE(RIGHT(A2478,4))),_xlpm.mn,IF(ISNUMBER(C2478),MONTH(C2478),VALUE(MID(A2478,4,2)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9" spans="1:5" x14ac:dyDescent="0.25">
      <c r="A2479" s="65" t="s">
        <v>2489</v>
      </c>
      <c r="B2479" s="8">
        <v>100.5080565216</v>
      </c>
      <c r="C2479" s="13"/>
      <c r="D2479" s="3" t="str">
        <f t="array" ref="D2479">IF(C2479="","",IFERROR(AVERAGE(_xlfn._xlws.FILTER($B$2:$B$6000,(IFERROR(VALUE(MID($A$2:$A$6000,4,2)),0)=MONTH(C2479))*(IFERROR(VALUE(RIGHT($A$2:$A$6000,4)),0)=YEAR(C2479)))),""))</f>
        <v/>
      </c>
      <c r="E2479" s="3">
        <f t="array" ref="E2479">IFERROR(_xlfn.LET(_xlpm.yr,IF(ISNUMBER(C2479),YEAR(C2479),VALUE(RIGHT(A2479,4))),_xlpm.mn,IF(ISNUMBER(C2479),MONTH(C2479),VALUE(MID(A2479,4,2)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0" spans="1:5" x14ac:dyDescent="0.25">
      <c r="A2480" s="65" t="s">
        <v>2490</v>
      </c>
      <c r="B2480" s="8">
        <v>100.8532078146</v>
      </c>
      <c r="C2480" s="13"/>
      <c r="D2480" s="3" t="str">
        <f t="array" ref="D2480">IF(C2480="","",IFERROR(AVERAGE(_xlfn._xlws.FILTER($B$2:$B$6000,(IFERROR(VALUE(MID($A$2:$A$6000,4,2)),0)=MONTH(C2480))*(IFERROR(VALUE(RIGHT($A$2:$A$6000,4)),0)=YEAR(C2480)))),""))</f>
        <v/>
      </c>
      <c r="E2480" s="3">
        <f t="array" ref="E2480">IFERROR(_xlfn.LET(_xlpm.yr,IF(ISNUMBER(C2480),YEAR(C2480),VALUE(RIGHT(A2480,4))),_xlpm.mn,IF(ISNUMBER(C2480),MONTH(C2480),VALUE(MID(A2480,4,2)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1" spans="1:5" x14ac:dyDescent="0.25">
      <c r="A2481" s="65" t="s">
        <v>2491</v>
      </c>
      <c r="B2481" s="8">
        <v>101.38243979720001</v>
      </c>
      <c r="C2481" s="13"/>
      <c r="D2481" s="3" t="str">
        <f t="array" ref="D2481">IF(C2481="","",IFERROR(AVERAGE(_xlfn._xlws.FILTER($B$2:$B$6000,(IFERROR(VALUE(MID($A$2:$A$6000,4,2)),0)=MONTH(C2481))*(IFERROR(VALUE(RIGHT($A$2:$A$6000,4)),0)=YEAR(C2481)))),""))</f>
        <v/>
      </c>
      <c r="E2481" s="3">
        <f t="array" ref="E2481">IFERROR(_xlfn.LET(_xlpm.yr,IF(ISNUMBER(C2481),YEAR(C2481),VALUE(RIGHT(A2481,4))),_xlpm.mn,IF(ISNUMBER(C2481),MONTH(C2481),VALUE(MID(A2481,4,2)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2" spans="1:5" x14ac:dyDescent="0.25">
      <c r="A2482" s="65" t="s">
        <v>2492</v>
      </c>
      <c r="B2482" s="8">
        <v>101.6815709178</v>
      </c>
      <c r="C2482" s="13"/>
      <c r="D2482" s="3" t="str">
        <f t="array" ref="D2482">IF(C2482="","",IFERROR(AVERAGE(_xlfn._xlws.FILTER($B$2:$B$6000,(IFERROR(VALUE(MID($A$2:$A$6000,4,2)),0)=MONTH(C2482))*(IFERROR(VALUE(RIGHT($A$2:$A$6000,4)),0)=YEAR(C2482)))),""))</f>
        <v/>
      </c>
      <c r="E2482" s="3">
        <f t="array" ref="E2482">IFERROR(_xlfn.LET(_xlpm.yr,IF(ISNUMBER(C2482),YEAR(C2482),VALUE(RIGHT(A2482,4))),_xlpm.mn,IF(ISNUMBER(C2482),MONTH(C2482),VALUE(MID(A2482,4,2)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3" spans="1:5" x14ac:dyDescent="0.25">
      <c r="A2483" s="65" t="s">
        <v>2493</v>
      </c>
      <c r="B2483" s="8">
        <v>101.9116717798</v>
      </c>
      <c r="C2483" s="13"/>
      <c r="D2483" s="3" t="str">
        <f t="array" ref="D2483">IF(C2483="","",IFERROR(AVERAGE(_xlfn._xlws.FILTER($B$2:$B$6000,(IFERROR(VALUE(MID($A$2:$A$6000,4,2)),0)=MONTH(C2483))*(IFERROR(VALUE(RIGHT($A$2:$A$6000,4)),0)=YEAR(C2483)))),""))</f>
        <v/>
      </c>
      <c r="E2483" s="3">
        <f t="array" ref="E2483">IFERROR(_xlfn.LET(_xlpm.yr,IF(ISNUMBER(C2483),YEAR(C2483),VALUE(RIGHT(A2483,4))),_xlpm.mn,IF(ISNUMBER(C2483),MONTH(C2483),VALUE(MID(A2483,4,2)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4" spans="1:5" x14ac:dyDescent="0.25">
      <c r="A2484" s="65" t="s">
        <v>2494</v>
      </c>
      <c r="B2484" s="8">
        <v>102.41789367619999</v>
      </c>
      <c r="C2484" s="13"/>
      <c r="D2484" s="3" t="str">
        <f t="array" ref="D2484">IF(C2484="","",IFERROR(AVERAGE(_xlfn._xlws.FILTER($B$2:$B$6000,(IFERROR(VALUE(MID($A$2:$A$6000,4,2)),0)=MONTH(C2484))*(IFERROR(VALUE(RIGHT($A$2:$A$6000,4)),0)=YEAR(C2484)))),""))</f>
        <v/>
      </c>
      <c r="E2484" s="3">
        <f t="array" ref="E2484">IFERROR(_xlfn.LET(_xlpm.yr,IF(ISNUMBER(C2484),YEAR(C2484),VALUE(RIGHT(A2484,4))),_xlpm.mn,IF(ISNUMBER(C2484),MONTH(C2484),VALUE(MID(A2484,4,2)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5" spans="1:5" x14ac:dyDescent="0.25">
      <c r="A2485" s="65" t="s">
        <v>2495</v>
      </c>
      <c r="B2485" s="8">
        <v>102.40915812519999</v>
      </c>
      <c r="C2485" s="13"/>
      <c r="D2485" s="3" t="str">
        <f t="array" ref="D2485">IF(C2485="","",IFERROR(AVERAGE(_xlfn._xlws.FILTER($B$2:$B$6000,(IFERROR(VALUE(MID($A$2:$A$6000,4,2)),0)=MONTH(C2485))*(IFERROR(VALUE(RIGHT($A$2:$A$6000,4)),0)=YEAR(C2485)))),""))</f>
        <v/>
      </c>
      <c r="E2485" s="3">
        <f t="array" ref="E2485">IFERROR(_xlfn.LET(_xlpm.yr,IF(ISNUMBER(C2485),YEAR(C2485),VALUE(RIGHT(A2485,4))),_xlpm.mn,IF(ISNUMBER(C2485),MONTH(C2485),VALUE(MID(A2485,4,2)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6" spans="1:5" x14ac:dyDescent="0.25">
      <c r="A2486" s="65" t="s">
        <v>2496</v>
      </c>
      <c r="B2486" s="8">
        <v>101.4270899273</v>
      </c>
      <c r="C2486" s="13"/>
      <c r="D2486" s="3" t="str">
        <f t="array" ref="D2486">IF(C2486="","",IFERROR(AVERAGE(_xlfn._xlws.FILTER($B$2:$B$6000,(IFERROR(VALUE(MID($A$2:$A$6000,4,2)),0)=MONTH(C2486))*(IFERROR(VALUE(RIGHT($A$2:$A$6000,4)),0)=YEAR(C2486)))),""))</f>
        <v/>
      </c>
      <c r="E2486" s="3">
        <f t="array" ref="E2486">IFERROR(_xlfn.LET(_xlpm.yr,IF(ISNUMBER(C2486),YEAR(C2486),VALUE(RIGHT(A2486,4))),_xlpm.mn,IF(ISNUMBER(C2486),MONTH(C2486),VALUE(MID(A2486,4,2)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7" spans="1:5" x14ac:dyDescent="0.25">
      <c r="A2487" s="65" t="s">
        <v>2497</v>
      </c>
      <c r="B2487" s="8">
        <v>100.719087273</v>
      </c>
      <c r="C2487" s="13"/>
      <c r="D2487" s="3" t="str">
        <f t="array" ref="D2487">IF(C2487="","",IFERROR(AVERAGE(_xlfn._xlws.FILTER($B$2:$B$6000,(IFERROR(VALUE(MID($A$2:$A$6000,4,2)),0)=MONTH(C2487))*(IFERROR(VALUE(RIGHT($A$2:$A$6000,4)),0)=YEAR(C2487)))),""))</f>
        <v/>
      </c>
      <c r="E2487" s="3">
        <f t="array" ref="E2487">IFERROR(_xlfn.LET(_xlpm.yr,IF(ISNUMBER(C2487),YEAR(C2487),VALUE(RIGHT(A2487,4))),_xlpm.mn,IF(ISNUMBER(C2487),MONTH(C2487),VALUE(MID(A2487,4,2)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8" spans="1:5" x14ac:dyDescent="0.25">
      <c r="A2488" s="65" t="s">
        <v>2498</v>
      </c>
      <c r="B2488" s="8">
        <v>101.01599161190001</v>
      </c>
      <c r="C2488" s="13"/>
      <c r="D2488" s="3" t="str">
        <f t="array" ref="D2488">IF(C2488="","",IFERROR(AVERAGE(_xlfn._xlws.FILTER($B$2:$B$6000,(IFERROR(VALUE(MID($A$2:$A$6000,4,2)),0)=MONTH(C2488))*(IFERROR(VALUE(RIGHT($A$2:$A$6000,4)),0)=YEAR(C2488)))),""))</f>
        <v/>
      </c>
      <c r="E2488" s="3">
        <f t="array" ref="E2488">IFERROR(_xlfn.LET(_xlpm.yr,IF(ISNUMBER(C2488),YEAR(C2488),VALUE(RIGHT(A2488,4))),_xlpm.mn,IF(ISNUMBER(C2488),MONTH(C2488),VALUE(MID(A2488,4,2)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9" spans="1:5" x14ac:dyDescent="0.25">
      <c r="A2489" s="65" t="s">
        <v>2499</v>
      </c>
      <c r="B2489" s="8">
        <v>100.9931528166</v>
      </c>
      <c r="C2489" s="13"/>
      <c r="D2489" s="3" t="str">
        <f t="array" ref="D2489">IF(C2489="","",IFERROR(AVERAGE(_xlfn._xlws.FILTER($B$2:$B$6000,(IFERROR(VALUE(MID($A$2:$A$6000,4,2)),0)=MONTH(C2489))*(IFERROR(VALUE(RIGHT($A$2:$A$6000,4)),0)=YEAR(C2489)))),""))</f>
        <v/>
      </c>
      <c r="E2489" s="3">
        <f t="array" ref="E2489">IFERROR(_xlfn.LET(_xlpm.yr,IF(ISNUMBER(C2489),YEAR(C2489),VALUE(RIGHT(A2489,4))),_xlpm.mn,IF(ISNUMBER(C2489),MONTH(C2489),VALUE(MID(A2489,4,2)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0" spans="1:5" x14ac:dyDescent="0.25">
      <c r="A2490" s="65" t="s">
        <v>2500</v>
      </c>
      <c r="B2490" s="8">
        <v>100.719087273</v>
      </c>
      <c r="C2490" s="13"/>
      <c r="D2490" s="3" t="str">
        <f t="array" ref="D2490">IF(C2490="","",IFERROR(AVERAGE(_xlfn._xlws.FILTER($B$2:$B$6000,(IFERROR(VALUE(MID($A$2:$A$6000,4,2)),0)=MONTH(C2490))*(IFERROR(VALUE(RIGHT($A$2:$A$6000,4)),0)=YEAR(C2490)))),""))</f>
        <v/>
      </c>
      <c r="E2490" s="3">
        <f t="array" ref="E2490">IFERROR(_xlfn.LET(_xlpm.yr,IF(ISNUMBER(C2490),YEAR(C2490),VALUE(RIGHT(A2490,4))),_xlpm.mn,IF(ISNUMBER(C2490),MONTH(C2490),VALUE(MID(A2490,4,2)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1" spans="1:5" x14ac:dyDescent="0.25">
      <c r="A2491" s="65" t="s">
        <v>2501</v>
      </c>
      <c r="B2491" s="8">
        <v>100.1252785952</v>
      </c>
      <c r="C2491" s="13"/>
      <c r="D2491" s="3" t="str">
        <f t="array" ref="D2491">IF(C2491="","",IFERROR(AVERAGE(_xlfn._xlws.FILTER($B$2:$B$6000,(IFERROR(VALUE(MID($A$2:$A$6000,4,2)),0)=MONTH(C2491))*(IFERROR(VALUE(RIGHT($A$2:$A$6000,4)),0)=YEAR(C2491)))),""))</f>
        <v/>
      </c>
      <c r="E2491" s="3">
        <f t="array" ref="E2491">IFERROR(_xlfn.LET(_xlpm.yr,IF(ISNUMBER(C2491),YEAR(C2491),VALUE(RIGHT(A2491,4))),_xlpm.mn,IF(ISNUMBER(C2491),MONTH(C2491),VALUE(MID(A2491,4,2)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2" spans="1:5" x14ac:dyDescent="0.25">
      <c r="A2492" s="65" t="s">
        <v>2502</v>
      </c>
      <c r="B2492" s="8">
        <v>100.1937949811</v>
      </c>
      <c r="C2492" s="13"/>
      <c r="D2492" s="3" t="str">
        <f t="array" ref="D2492">IF(C2492="","",IFERROR(AVERAGE(_xlfn._xlws.FILTER($B$2:$B$6000,(IFERROR(VALUE(MID($A$2:$A$6000,4,2)),0)=MONTH(C2492))*(IFERROR(VALUE(RIGHT($A$2:$A$6000,4)),0)=YEAR(C2492)))),""))</f>
        <v/>
      </c>
      <c r="E2492" s="3">
        <f t="array" ref="E2492">IFERROR(_xlfn.LET(_xlpm.yr,IF(ISNUMBER(C2492),YEAR(C2492),VALUE(RIGHT(A2492,4))),_xlpm.mn,IF(ISNUMBER(C2492),MONTH(C2492),VALUE(MID(A2492,4,2)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3" spans="1:5" x14ac:dyDescent="0.25">
      <c r="A2493" s="65" t="s">
        <v>2503</v>
      </c>
      <c r="B2493" s="8">
        <v>99.737019075100008</v>
      </c>
      <c r="C2493" s="13"/>
      <c r="D2493" s="3" t="str">
        <f t="array" ref="D2493">IF(C2493="","",IFERROR(AVERAGE(_xlfn._xlws.FILTER($B$2:$B$6000,(IFERROR(VALUE(MID($A$2:$A$6000,4,2)),0)=MONTH(C2493))*(IFERROR(VALUE(RIGHT($A$2:$A$6000,4)),0)=YEAR(C2493)))),""))</f>
        <v/>
      </c>
      <c r="E2493" s="3">
        <f t="array" ref="E2493">IFERROR(_xlfn.LET(_xlpm.yr,IF(ISNUMBER(C2493),YEAR(C2493),VALUE(RIGHT(A2493,4))),_xlpm.mn,IF(ISNUMBER(C2493),MONTH(C2493),VALUE(MID(A2493,4,2)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4" spans="1:5" x14ac:dyDescent="0.25">
      <c r="A2494" s="65" t="s">
        <v>2504</v>
      </c>
      <c r="B2494" s="8">
        <v>99.166049192600013</v>
      </c>
      <c r="C2494" s="13"/>
      <c r="D2494" s="3" t="str">
        <f t="array" ref="D2494">IF(C2494="","",IFERROR(AVERAGE(_xlfn._xlws.FILTER($B$2:$B$6000,(IFERROR(VALUE(MID($A$2:$A$6000,4,2)),0)=MONTH(C2494))*(IFERROR(VALUE(RIGHT($A$2:$A$6000,4)),0)=YEAR(C2494)))),""))</f>
        <v/>
      </c>
      <c r="E2494" s="3">
        <f t="array" ref="E2494">IFERROR(_xlfn.LET(_xlpm.yr,IF(ISNUMBER(C2494),YEAR(C2494),VALUE(RIGHT(A2494,4))),_xlpm.mn,IF(ISNUMBER(C2494),MONTH(C2494),VALUE(MID(A2494,4,2)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5" spans="1:5" x14ac:dyDescent="0.25">
      <c r="A2495" s="65" t="s">
        <v>2505</v>
      </c>
      <c r="B2495" s="8">
        <v>99.485792326800009</v>
      </c>
      <c r="C2495" s="13"/>
      <c r="D2495" s="3" t="str">
        <f t="array" ref="D2495">IF(C2495="","",IFERROR(AVERAGE(_xlfn._xlws.FILTER($B$2:$B$6000,(IFERROR(VALUE(MID($A$2:$A$6000,4,2)),0)=MONTH(C2495))*(IFERROR(VALUE(RIGHT($A$2:$A$6000,4)),0)=YEAR(C2495)))),""))</f>
        <v/>
      </c>
      <c r="E2495" s="3">
        <f t="array" ref="E2495">IFERROR(_xlfn.LET(_xlpm.yr,IF(ISNUMBER(C2495),YEAR(C2495),VALUE(RIGHT(A2495,4))),_xlpm.mn,IF(ISNUMBER(C2495),MONTH(C2495),VALUE(MID(A2495,4,2)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6" spans="1:5" x14ac:dyDescent="0.25">
      <c r="A2496" s="65" t="s">
        <v>2506</v>
      </c>
      <c r="B2496" s="8">
        <v>99.874051846900002</v>
      </c>
      <c r="C2496" s="13"/>
      <c r="D2496" s="3" t="str">
        <f t="array" ref="D2496">IF(C2496="","",IFERROR(AVERAGE(_xlfn._xlws.FILTER($B$2:$B$6000,(IFERROR(VALUE(MID($A$2:$A$6000,4,2)),0)=MONTH(C2496))*(IFERROR(VALUE(RIGHT($A$2:$A$6000,4)),0)=YEAR(C2496)))),""))</f>
        <v/>
      </c>
      <c r="E2496" s="3">
        <f t="array" ref="E2496">IFERROR(_xlfn.LET(_xlpm.yr,IF(ISNUMBER(C2496),YEAR(C2496),VALUE(RIGHT(A2496,4))),_xlpm.mn,IF(ISNUMBER(C2496),MONTH(C2496),VALUE(MID(A2496,4,2)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7" spans="1:5" x14ac:dyDescent="0.25">
      <c r="A2497" s="65" t="s">
        <v>2507</v>
      </c>
      <c r="B2497" s="8">
        <v>100.2851501623</v>
      </c>
      <c r="C2497" s="13"/>
      <c r="D2497" s="3" t="str">
        <f t="array" ref="D2497">IF(C2497="","",IFERROR(AVERAGE(_xlfn._xlws.FILTER($B$2:$B$6000,(IFERROR(VALUE(MID($A$2:$A$6000,4,2)),0)=MONTH(C2497))*(IFERROR(VALUE(RIGHT($A$2:$A$6000,4)),0)=YEAR(C2497)))),""))</f>
        <v/>
      </c>
      <c r="E2497" s="3">
        <f t="array" ref="E2497">IFERROR(_xlfn.LET(_xlpm.yr,IF(ISNUMBER(C2497),YEAR(C2497),VALUE(RIGHT(A2497,4))),_xlpm.mn,IF(ISNUMBER(C2497),MONTH(C2497),VALUE(MID(A2497,4,2)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8" spans="1:5" x14ac:dyDescent="0.25">
      <c r="A2498" s="65" t="s">
        <v>2508</v>
      </c>
      <c r="B2498" s="8">
        <v>100.76476486360001</v>
      </c>
      <c r="C2498" s="13"/>
      <c r="D2498" s="3" t="str">
        <f t="array" ref="D2498">IF(C2498="","",IFERROR(AVERAGE(_xlfn._xlws.FILTER($B$2:$B$6000,(IFERROR(VALUE(MID($A$2:$A$6000,4,2)),0)=MONTH(C2498))*(IFERROR(VALUE(RIGHT($A$2:$A$6000,4)),0)=YEAR(C2498)))),""))</f>
        <v/>
      </c>
      <c r="E2498" s="3">
        <f t="array" ref="E2498">IFERROR(_xlfn.LET(_xlpm.yr,IF(ISNUMBER(C2498),YEAR(C2498),VALUE(RIGHT(A2498,4))),_xlpm.mn,IF(ISNUMBER(C2498),MONTH(C2498),VALUE(MID(A2498,4,2)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9" spans="1:5" x14ac:dyDescent="0.25">
      <c r="A2499" s="65" t="s">
        <v>2509</v>
      </c>
      <c r="B2499" s="8">
        <v>101.4270899273</v>
      </c>
      <c r="C2499" s="13"/>
      <c r="D2499" s="3" t="str">
        <f t="array" ref="D2499">IF(C2499="","",IFERROR(AVERAGE(_xlfn._xlws.FILTER($B$2:$B$6000,(IFERROR(VALUE(MID($A$2:$A$6000,4,2)),0)=MONTH(C2499))*(IFERROR(VALUE(RIGHT($A$2:$A$6000,4)),0)=YEAR(C2499)))),""))</f>
        <v/>
      </c>
      <c r="E2499" s="3">
        <f t="array" ref="E2499">IFERROR(_xlfn.LET(_xlpm.yr,IF(ISNUMBER(C2499),YEAR(C2499),VALUE(RIGHT(A2499,4))),_xlpm.mn,IF(ISNUMBER(C2499),MONTH(C2499),VALUE(MID(A2499,4,2)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0" spans="1:5" x14ac:dyDescent="0.25">
      <c r="A2500" s="65" t="s">
        <v>2510</v>
      </c>
      <c r="B2500" s="8">
        <v>101.79251065210001</v>
      </c>
      <c r="C2500" s="13"/>
      <c r="D2500" s="3" t="str">
        <f t="array" ref="D2500">IF(C2500="","",IFERROR(AVERAGE(_xlfn._xlws.FILTER($B$2:$B$6000,(IFERROR(VALUE(MID($A$2:$A$6000,4,2)),0)=MONTH(C2500))*(IFERROR(VALUE(RIGHT($A$2:$A$6000,4)),0)=YEAR(C2500)))),""))</f>
        <v/>
      </c>
      <c r="E2500" s="3">
        <f t="array" ref="E2500">IFERROR(_xlfn.LET(_xlpm.yr,IF(ISNUMBER(C2500),YEAR(C2500),VALUE(RIGHT(A2500,4))),_xlpm.mn,IF(ISNUMBER(C2500),MONTH(C2500),VALUE(MID(A2500,4,2)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1" spans="1:5" x14ac:dyDescent="0.25">
      <c r="A2501" s="65" t="s">
        <v>2511</v>
      </c>
      <c r="B2501" s="8">
        <v>102.0437374004</v>
      </c>
      <c r="C2501" s="13"/>
      <c r="D2501" s="3" t="str">
        <f t="array" ref="D2501">IF(C2501="","",IFERROR(AVERAGE(_xlfn._xlws.FILTER($B$2:$B$6000,(IFERROR(VALUE(MID($A$2:$A$6000,4,2)),0)=MONTH(C2501))*(IFERROR(VALUE(RIGHT($A$2:$A$6000,4)),0)=YEAR(C2501)))),""))</f>
        <v/>
      </c>
      <c r="E2501" s="3">
        <f t="array" ref="E2501">IFERROR(_xlfn.LET(_xlpm.yr,IF(ISNUMBER(C2501),YEAR(C2501),VALUE(RIGHT(A2501,4))),_xlpm.mn,IF(ISNUMBER(C2501),MONTH(C2501),VALUE(MID(A2501,4,2)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2" spans="1:5" x14ac:dyDescent="0.25">
      <c r="A2502" s="65" t="s">
        <v>2512</v>
      </c>
      <c r="B2502" s="8">
        <v>102.31780294399999</v>
      </c>
      <c r="C2502" s="13"/>
      <c r="D2502" s="3" t="str">
        <f t="array" ref="D2502">IF(C2502="","",IFERROR(AVERAGE(_xlfn._xlws.FILTER($B$2:$B$6000,(IFERROR(VALUE(MID($A$2:$A$6000,4,2)),0)=MONTH(C2502))*(IFERROR(VALUE(RIGHT($A$2:$A$6000,4)),0)=YEAR(C2502)))),""))</f>
        <v/>
      </c>
      <c r="E2502" s="3">
        <f t="array" ref="E2502">IFERROR(_xlfn.LET(_xlpm.yr,IF(ISNUMBER(C2502),YEAR(C2502),VALUE(RIGHT(A2502,4))),_xlpm.mn,IF(ISNUMBER(C2502),MONTH(C2502),VALUE(MID(A2502,4,2)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3" spans="1:5" x14ac:dyDescent="0.25">
      <c r="A2503" s="65" t="s">
        <v>2513</v>
      </c>
      <c r="B2503" s="8">
        <v>103.09432198419999</v>
      </c>
      <c r="C2503" s="13"/>
      <c r="D2503" s="3" t="str">
        <f t="array" ref="D2503">IF(C2503="","",IFERROR(AVERAGE(_xlfn._xlws.FILTER($B$2:$B$6000,(IFERROR(VALUE(MID($A$2:$A$6000,4,2)),0)=MONTH(C2503))*(IFERROR(VALUE(RIGHT($A$2:$A$6000,4)),0)=YEAR(C2503)))),""))</f>
        <v/>
      </c>
      <c r="E2503" s="3">
        <f t="array" ref="E2503">IFERROR(_xlfn.LET(_xlpm.yr,IF(ISNUMBER(C2503),YEAR(C2503),VALUE(RIGHT(A2503,4))),_xlpm.mn,IF(ISNUMBER(C2503),MONTH(C2503),VALUE(MID(A2503,4,2)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4" spans="1:5" x14ac:dyDescent="0.25">
      <c r="A2504" s="65" t="s">
        <v>2514</v>
      </c>
      <c r="B2504" s="8">
        <v>102.84309523589999</v>
      </c>
      <c r="C2504" s="13"/>
      <c r="D2504" s="3" t="str">
        <f t="array" ref="D2504">IF(C2504="","",IFERROR(AVERAGE(_xlfn._xlws.FILTER($B$2:$B$6000,(IFERROR(VALUE(MID($A$2:$A$6000,4,2)),0)=MONTH(C2504))*(IFERROR(VALUE(RIGHT($A$2:$A$6000,4)),0)=YEAR(C2504)))),""))</f>
        <v/>
      </c>
      <c r="E2504" s="3">
        <f t="array" ref="E2504">IFERROR(_xlfn.LET(_xlpm.yr,IF(ISNUMBER(C2504),YEAR(C2504),VALUE(RIGHT(A2504,4))),_xlpm.mn,IF(ISNUMBER(C2504),MONTH(C2504),VALUE(MID(A2504,4,2)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5" spans="1:5" x14ac:dyDescent="0.25">
      <c r="A2505" s="65" t="s">
        <v>2515</v>
      </c>
      <c r="B2505" s="8">
        <v>102.621955642</v>
      </c>
      <c r="C2505" s="13"/>
      <c r="D2505" s="3" t="str">
        <f t="array" ref="D2505">IF(C2505="","",IFERROR(AVERAGE(_xlfn._xlws.FILTER($B$2:$B$6000,(IFERROR(VALUE(MID($A$2:$A$6000,4,2)),0)=MONTH(C2505))*(IFERROR(VALUE(RIGHT($A$2:$A$6000,4)),0)=YEAR(C2505)))),""))</f>
        <v/>
      </c>
      <c r="E2505" s="3">
        <f t="array" ref="E2505">IFERROR(_xlfn.LET(_xlpm.yr,IF(ISNUMBER(C2505),YEAR(C2505),VALUE(RIGHT(A2505,4))),_xlpm.mn,IF(ISNUMBER(C2505),MONTH(C2505),VALUE(MID(A2505,4,2)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6" spans="1:5" x14ac:dyDescent="0.25">
      <c r="A2506" s="65" t="s">
        <v>2516</v>
      </c>
      <c r="B2506" s="8">
        <v>102.94086959960001</v>
      </c>
      <c r="C2506" s="13"/>
      <c r="D2506" s="3" t="str">
        <f t="array" ref="D2506">IF(C2506="","",IFERROR(AVERAGE(_xlfn._xlws.FILTER($B$2:$B$6000,(IFERROR(VALUE(MID($A$2:$A$6000,4,2)),0)=MONTH(C2506))*(IFERROR(VALUE(RIGHT($A$2:$A$6000,4)),0)=YEAR(C2506)))),""))</f>
        <v/>
      </c>
      <c r="E2506" s="3">
        <f t="array" ref="E2506">IFERROR(_xlfn.LET(_xlpm.yr,IF(ISNUMBER(C2506),YEAR(C2506),VALUE(RIGHT(A2506,4))),_xlpm.mn,IF(ISNUMBER(C2506),MONTH(C2506),VALUE(MID(A2506,4,2)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7" spans="1:5" x14ac:dyDescent="0.25">
      <c r="A2507" s="65" t="s">
        <v>2517</v>
      </c>
      <c r="B2507" s="8">
        <v>103.1231061468</v>
      </c>
      <c r="C2507" s="13"/>
      <c r="D2507" s="3" t="str">
        <f t="array" ref="D2507">IF(C2507="","",IFERROR(AVERAGE(_xlfn._xlws.FILTER($B$2:$B$6000,(IFERROR(VALUE(MID($A$2:$A$6000,4,2)),0)=MONTH(C2507))*(IFERROR(VALUE(RIGHT($A$2:$A$6000,4)),0)=YEAR(C2507)))),""))</f>
        <v/>
      </c>
      <c r="E2507" s="3">
        <f t="array" ref="E2507">IFERROR(_xlfn.LET(_xlpm.yr,IF(ISNUMBER(C2507),YEAR(C2507),VALUE(RIGHT(A2507,4))),_xlpm.mn,IF(ISNUMBER(C2507),MONTH(C2507),VALUE(MID(A2507,4,2)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8" spans="1:5" x14ac:dyDescent="0.25">
      <c r="A2508" s="65" t="s">
        <v>2518</v>
      </c>
      <c r="B2508" s="8">
        <v>103.16866528360001</v>
      </c>
      <c r="C2508" s="13"/>
      <c r="D2508" s="3" t="str">
        <f t="array" ref="D2508">IF(C2508="","",IFERROR(AVERAGE(_xlfn._xlws.FILTER($B$2:$B$6000,(IFERROR(VALUE(MID($A$2:$A$6000,4,2)),0)=MONTH(C2508))*(IFERROR(VALUE(RIGHT($A$2:$A$6000,4)),0)=YEAR(C2508)))),""))</f>
        <v/>
      </c>
      <c r="E2508" s="3">
        <f t="array" ref="E2508">IFERROR(_xlfn.LET(_xlpm.yr,IF(ISNUMBER(C2508),YEAR(C2508),VALUE(RIGHT(A2508,4))),_xlpm.mn,IF(ISNUMBER(C2508),MONTH(C2508),VALUE(MID(A2508,4,2)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9" spans="1:5" x14ac:dyDescent="0.25">
      <c r="A2509" s="65" t="s">
        <v>2519</v>
      </c>
      <c r="B2509" s="8">
        <v>103.05476744160001</v>
      </c>
      <c r="C2509" s="13"/>
      <c r="D2509" s="3" t="str">
        <f t="array" ref="D2509">IF(C2509="","",IFERROR(AVERAGE(_xlfn._xlws.FILTER($B$2:$B$6000,(IFERROR(VALUE(MID($A$2:$A$6000,4,2)),0)=MONTH(C2509))*(IFERROR(VALUE(RIGHT($A$2:$A$6000,4)),0)=YEAR(C2509)))),""))</f>
        <v/>
      </c>
      <c r="E2509" s="3">
        <f t="array" ref="E2509">IFERROR(_xlfn.LET(_xlpm.yr,IF(ISNUMBER(C2509),YEAR(C2509),VALUE(RIGHT(A2509,4))),_xlpm.mn,IF(ISNUMBER(C2509),MONTH(C2509),VALUE(MID(A2509,4,2)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0" spans="1:5" x14ac:dyDescent="0.25">
      <c r="A2510" s="65" t="s">
        <v>2520</v>
      </c>
      <c r="B2510" s="8">
        <v>103.07754701</v>
      </c>
      <c r="C2510" s="13"/>
      <c r="D2510" s="3" t="str">
        <f t="array" ref="D2510">IF(C2510="","",IFERROR(AVERAGE(_xlfn._xlws.FILTER($B$2:$B$6000,(IFERROR(VALUE(MID($A$2:$A$6000,4,2)),0)=MONTH(C2510))*(IFERROR(VALUE(RIGHT($A$2:$A$6000,4)),0)=YEAR(C2510)))),""))</f>
        <v/>
      </c>
      <c r="E2510" s="3">
        <f t="array" ref="E2510">IFERROR(_xlfn.LET(_xlpm.yr,IF(ISNUMBER(C2510),YEAR(C2510),VALUE(RIGHT(A2510,4))),_xlpm.mn,IF(ISNUMBER(C2510),MONTH(C2510),VALUE(MID(A2510,4,2)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1" spans="1:5" x14ac:dyDescent="0.25">
      <c r="A2511" s="65" t="s">
        <v>2521</v>
      </c>
      <c r="B2511" s="8">
        <v>103.16866528360001</v>
      </c>
      <c r="C2511" s="13"/>
      <c r="D2511" s="3" t="str">
        <f t="array" ref="D2511">IF(C2511="","",IFERROR(AVERAGE(_xlfn._xlws.FILTER($B$2:$B$6000,(IFERROR(VALUE(MID($A$2:$A$6000,4,2)),0)=MONTH(C2511))*(IFERROR(VALUE(RIGHT($A$2:$A$6000,4)),0)=YEAR(C2511)))),""))</f>
        <v/>
      </c>
      <c r="E2511" s="3">
        <f t="array" ref="E2511">IFERROR(_xlfn.LET(_xlpm.yr,IF(ISNUMBER(C2511),YEAR(C2511),VALUE(RIGHT(A2511,4))),_xlpm.mn,IF(ISNUMBER(C2511),MONTH(C2511),VALUE(MID(A2511,4,2)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2" spans="1:5" x14ac:dyDescent="0.25">
      <c r="A2512" s="65" t="s">
        <v>2522</v>
      </c>
      <c r="B2512" s="8">
        <v>102.1891438424</v>
      </c>
      <c r="C2512" s="13"/>
      <c r="D2512" s="3" t="str">
        <f t="array" ref="D2512">IF(C2512="","",IFERROR(AVERAGE(_xlfn._xlws.FILTER($B$2:$B$6000,(IFERROR(VALUE(MID($A$2:$A$6000,4,2)),0)=MONTH(C2512))*(IFERROR(VALUE(RIGHT($A$2:$A$6000,4)),0)=YEAR(C2512)))),""))</f>
        <v/>
      </c>
      <c r="E2512" s="3">
        <f t="array" ref="E2512">IFERROR(_xlfn.LET(_xlpm.yr,IF(ISNUMBER(C2512),YEAR(C2512),VALUE(RIGHT(A2512,4))),_xlpm.mn,IF(ISNUMBER(C2512),MONTH(C2512),VALUE(MID(A2512,4,2)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3" spans="1:5" x14ac:dyDescent="0.25">
      <c r="A2513" s="65" t="s">
        <v>2523</v>
      </c>
      <c r="B2513" s="8">
        <v>102.25748254760001</v>
      </c>
      <c r="C2513" s="13"/>
      <c r="D2513" s="3" t="str">
        <f t="array" ref="D2513">IF(C2513="","",IFERROR(AVERAGE(_xlfn._xlws.FILTER($B$2:$B$6000,(IFERROR(VALUE(MID($A$2:$A$6000,4,2)),0)=MONTH(C2513))*(IFERROR(VALUE(RIGHT($A$2:$A$6000,4)),0)=YEAR(C2513)))),""))</f>
        <v/>
      </c>
      <c r="E2513" s="3">
        <f t="array" ref="E2513">IFERROR(_xlfn.LET(_xlpm.yr,IF(ISNUMBER(C2513),YEAR(C2513),VALUE(RIGHT(A2513,4))),_xlpm.mn,IF(ISNUMBER(C2513),MONTH(C2513),VALUE(MID(A2513,4,2)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4" spans="1:5" x14ac:dyDescent="0.25">
      <c r="A2514" s="65" t="s">
        <v>2524</v>
      </c>
      <c r="B2514" s="8">
        <v>101.3007406748</v>
      </c>
      <c r="C2514" s="13"/>
      <c r="D2514" s="3" t="str">
        <f t="array" ref="D2514">IF(C2514="","",IFERROR(AVERAGE(_xlfn._xlws.FILTER($B$2:$B$6000,(IFERROR(VALUE(MID($A$2:$A$6000,4,2)),0)=MONTH(C2514))*(IFERROR(VALUE(RIGHT($A$2:$A$6000,4)),0)=YEAR(C2514)))),""))</f>
        <v/>
      </c>
      <c r="E2514" s="3">
        <f t="array" ref="E2514">IFERROR(_xlfn.LET(_xlpm.yr,IF(ISNUMBER(C2514),YEAR(C2514),VALUE(RIGHT(A2514,4))),_xlpm.mn,IF(ISNUMBER(C2514),MONTH(C2514),VALUE(MID(A2514,4,2)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5" spans="1:5" x14ac:dyDescent="0.25">
      <c r="A2515" s="65" t="s">
        <v>2525</v>
      </c>
      <c r="B2515" s="8">
        <v>100.8907084436</v>
      </c>
      <c r="C2515" s="13"/>
      <c r="D2515" s="3" t="str">
        <f t="array" ref="D2515">IF(C2515="","",IFERROR(AVERAGE(_xlfn._xlws.FILTER($B$2:$B$6000,(IFERROR(VALUE(MID($A$2:$A$6000,4,2)),0)=MONTH(C2515))*(IFERROR(VALUE(RIGHT($A$2:$A$6000,4)),0)=YEAR(C2515)))),""))</f>
        <v/>
      </c>
      <c r="E2515" s="3">
        <f t="array" ref="E2515">IFERROR(_xlfn.LET(_xlpm.yr,IF(ISNUMBER(C2515),YEAR(C2515),VALUE(RIGHT(A2515,4))),_xlpm.mn,IF(ISNUMBER(C2515),MONTH(C2515),VALUE(MID(A2515,4,2)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6" spans="1:5" x14ac:dyDescent="0.25">
      <c r="A2516" s="65" t="s">
        <v>2526</v>
      </c>
      <c r="B2516" s="8">
        <v>100.3895579388</v>
      </c>
      <c r="C2516" s="13"/>
      <c r="D2516" s="3" t="str">
        <f t="array" ref="D2516">IF(C2516="","",IFERROR(AVERAGE(_xlfn._xlws.FILTER($B$2:$B$6000,(IFERROR(VALUE(MID($A$2:$A$6000,4,2)),0)=MONTH(C2516))*(IFERROR(VALUE(RIGHT($A$2:$A$6000,4)),0)=YEAR(C2516)))),""))</f>
        <v/>
      </c>
      <c r="E2516" s="3">
        <f t="array" ref="E2516">IFERROR(_xlfn.LET(_xlpm.yr,IF(ISNUMBER(C2516),YEAR(C2516),VALUE(RIGHT(A2516,4))),_xlpm.mn,IF(ISNUMBER(C2516),MONTH(C2516),VALUE(MID(A2516,4,2)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7" spans="1:5" x14ac:dyDescent="0.25">
      <c r="A2517" s="65" t="s">
        <v>2527</v>
      </c>
      <c r="B2517" s="8">
        <v>100.0934235496</v>
      </c>
      <c r="C2517" s="13"/>
      <c r="D2517" s="3" t="str">
        <f t="array" ref="D2517">IF(C2517="","",IFERROR(AVERAGE(_xlfn._xlws.FILTER($B$2:$B$6000,(IFERROR(VALUE(MID($A$2:$A$6000,4,2)),0)=MONTH(C2517))*(IFERROR(VALUE(RIGHT($A$2:$A$6000,4)),0)=YEAR(C2517)))),""))</f>
        <v/>
      </c>
      <c r="E2517" s="3">
        <f t="array" ref="E2517">IFERROR(_xlfn.LET(_xlpm.yr,IF(ISNUMBER(C2517),YEAR(C2517),VALUE(RIGHT(A2517,4))),_xlpm.mn,IF(ISNUMBER(C2517),MONTH(C2517),VALUE(MID(A2517,4,2)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8" spans="1:5" x14ac:dyDescent="0.25">
      <c r="A2518" s="65" t="s">
        <v>2528</v>
      </c>
      <c r="B2518" s="8">
        <v>100.18454182319999</v>
      </c>
      <c r="C2518" s="13"/>
      <c r="D2518" s="3" t="str">
        <f t="array" ref="D2518">IF(C2518="","",IFERROR(AVERAGE(_xlfn._xlws.FILTER($B$2:$B$6000,(IFERROR(VALUE(MID($A$2:$A$6000,4,2)),0)=MONTH(C2518))*(IFERROR(VALUE(RIGHT($A$2:$A$6000,4)),0)=YEAR(C2518)))),""))</f>
        <v/>
      </c>
      <c r="E2518" s="3">
        <f t="array" ref="E2518">IFERROR(_xlfn.LET(_xlpm.yr,IF(ISNUMBER(C2518),YEAR(C2518),VALUE(RIGHT(A2518,4))),_xlpm.mn,IF(ISNUMBER(C2518),MONTH(C2518),VALUE(MID(A2518,4,2)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9" spans="1:5" x14ac:dyDescent="0.25">
      <c r="A2519" s="65" t="s">
        <v>2529</v>
      </c>
      <c r="B2519" s="8">
        <v>100.23010096</v>
      </c>
      <c r="C2519" s="13"/>
      <c r="D2519" s="3" t="str">
        <f t="array" ref="D2519">IF(C2519="","",IFERROR(AVERAGE(_xlfn._xlws.FILTER($B$2:$B$6000,(IFERROR(VALUE(MID($A$2:$A$6000,4,2)),0)=MONTH(C2519))*(IFERROR(VALUE(RIGHT($A$2:$A$6000,4)),0)=YEAR(C2519)))),""))</f>
        <v/>
      </c>
      <c r="E2519" s="3">
        <f t="array" ref="E2519">IFERROR(_xlfn.LET(_xlpm.yr,IF(ISNUMBER(C2519),YEAR(C2519),VALUE(RIGHT(A2519,4))),_xlpm.mn,IF(ISNUMBER(C2519),MONTH(C2519),VALUE(MID(A2519,4,2)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0" spans="1:5" x14ac:dyDescent="0.25">
      <c r="A2520" s="65" t="s">
        <v>2530</v>
      </c>
      <c r="B2520" s="8">
        <v>100.343998802</v>
      </c>
      <c r="C2520" s="13"/>
      <c r="D2520" s="3" t="str">
        <f t="array" ref="D2520">IF(C2520="","",IFERROR(AVERAGE(_xlfn._xlws.FILTER($B$2:$B$6000,(IFERROR(VALUE(MID($A$2:$A$6000,4,2)),0)=MONTH(C2520))*(IFERROR(VALUE(RIGHT($A$2:$A$6000,4)),0)=YEAR(C2520)))),""))</f>
        <v/>
      </c>
      <c r="E2520" s="3">
        <f t="array" ref="E2520">IFERROR(_xlfn.LET(_xlpm.yr,IF(ISNUMBER(C2520),YEAR(C2520),VALUE(RIGHT(A2520,4))),_xlpm.mn,IF(ISNUMBER(C2520),MONTH(C2520),VALUE(MID(A2520,4,2)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1" spans="1:5" x14ac:dyDescent="0.25">
      <c r="A2521" s="65" t="s">
        <v>2531</v>
      </c>
      <c r="B2521" s="8">
        <v>99.774509591999987</v>
      </c>
      <c r="C2521" s="13"/>
      <c r="D2521" s="3" t="str">
        <f t="array" ref="D2521">IF(C2521="","",IFERROR(AVERAGE(_xlfn._xlws.FILTER($B$2:$B$6000,(IFERROR(VALUE(MID($A$2:$A$6000,4,2)),0)=MONTH(C2521))*(IFERROR(VALUE(RIGHT($A$2:$A$6000,4)),0)=YEAR(C2521)))),""))</f>
        <v/>
      </c>
      <c r="E2521" s="3">
        <f t="array" ref="E2521">IFERROR(_xlfn.LET(_xlpm.yr,IF(ISNUMBER(C2521),YEAR(C2521),VALUE(RIGHT(A2521,4))),_xlpm.mn,IF(ISNUMBER(C2521),MONTH(C2521),VALUE(MID(A2521,4,2)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2" spans="1:5" x14ac:dyDescent="0.25">
      <c r="A2522" s="65" t="s">
        <v>2532</v>
      </c>
      <c r="B2522" s="8">
        <v>100.5034557808</v>
      </c>
      <c r="C2522" s="13"/>
      <c r="D2522" s="3" t="str">
        <f t="array" ref="D2522">IF(C2522="","",IFERROR(AVERAGE(_xlfn._xlws.FILTER($B$2:$B$6000,(IFERROR(VALUE(MID($A$2:$A$6000,4,2)),0)=MONTH(C2522))*(IFERROR(VALUE(RIGHT($A$2:$A$6000,4)),0)=YEAR(C2522)))),""))</f>
        <v/>
      </c>
      <c r="E2522" s="3">
        <f t="array" ref="E2522">IFERROR(_xlfn.LET(_xlpm.yr,IF(ISNUMBER(C2522),YEAR(C2522),VALUE(RIGHT(A2522,4))),_xlpm.mn,IF(ISNUMBER(C2522),MONTH(C2522),VALUE(MID(A2522,4,2)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3" spans="1:5" x14ac:dyDescent="0.25">
      <c r="A2523" s="65" t="s">
        <v>2533</v>
      </c>
      <c r="B2523" s="8">
        <v>100.0934235496</v>
      </c>
      <c r="C2523" s="13"/>
      <c r="D2523" s="3" t="str">
        <f t="array" ref="D2523">IF(C2523="","",IFERROR(AVERAGE(_xlfn._xlws.FILTER($B$2:$B$6000,(IFERROR(VALUE(MID($A$2:$A$6000,4,2)),0)=MONTH(C2523))*(IFERROR(VALUE(RIGHT($A$2:$A$6000,4)),0)=YEAR(C2523)))),""))</f>
        <v/>
      </c>
      <c r="E2523" s="3">
        <f t="array" ref="E2523">IFERROR(_xlfn.LET(_xlpm.yr,IF(ISNUMBER(C2523),YEAR(C2523),VALUE(RIGHT(A2523,4))),_xlpm.mn,IF(ISNUMBER(C2523),MONTH(C2523),VALUE(MID(A2523,4,2)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4" spans="1:5" x14ac:dyDescent="0.25">
      <c r="A2524" s="65" t="s">
        <v>2534</v>
      </c>
      <c r="B2524" s="8">
        <v>99.956746139200007</v>
      </c>
      <c r="C2524" s="13"/>
      <c r="D2524" s="3" t="str">
        <f t="array" ref="D2524">IF(C2524="","",IFERROR(AVERAGE(_xlfn._xlws.FILTER($B$2:$B$6000,(IFERROR(VALUE(MID($A$2:$A$6000,4,2)),0)=MONTH(C2524))*(IFERROR(VALUE(RIGHT($A$2:$A$6000,4)),0)=YEAR(C2524)))),""))</f>
        <v/>
      </c>
      <c r="E2524" s="3">
        <f t="array" ref="E2524">IFERROR(_xlfn.LET(_xlpm.yr,IF(ISNUMBER(C2524),YEAR(C2524),VALUE(RIGHT(A2524,4))),_xlpm.mn,IF(ISNUMBER(C2524),MONTH(C2524),VALUE(MID(A2524,4,2)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5" spans="1:5" x14ac:dyDescent="0.25">
      <c r="A2525" s="65" t="s">
        <v>2535</v>
      </c>
      <c r="B2525" s="8">
        <v>99.318918224000001</v>
      </c>
      <c r="C2525" s="13"/>
      <c r="D2525" s="3" t="str">
        <f t="array" ref="D2525">IF(C2525="","",IFERROR(AVERAGE(_xlfn._xlws.FILTER($B$2:$B$6000,(IFERROR(VALUE(MID($A$2:$A$6000,4,2)),0)=MONTH(C2525))*(IFERROR(VALUE(RIGHT($A$2:$A$6000,4)),0)=YEAR(C2525)))),""))</f>
        <v/>
      </c>
      <c r="E2525" s="3">
        <f t="array" ref="E2525">IFERROR(_xlfn.LET(_xlpm.yr,IF(ISNUMBER(C2525),YEAR(C2525),VALUE(RIGHT(A2525,4))),_xlpm.mn,IF(ISNUMBER(C2525),MONTH(C2525),VALUE(MID(A2525,4,2)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6" spans="1:5" x14ac:dyDescent="0.25">
      <c r="A2526" s="65" t="s">
        <v>2536</v>
      </c>
      <c r="B2526" s="8">
        <v>100.29843966519999</v>
      </c>
      <c r="C2526" s="13"/>
      <c r="D2526" s="3" t="str">
        <f t="array" ref="D2526">IF(C2526="","",IFERROR(AVERAGE(_xlfn._xlws.FILTER($B$2:$B$6000,(IFERROR(VALUE(MID($A$2:$A$6000,4,2)),0)=MONTH(C2526))*(IFERROR(VALUE(RIGHT($A$2:$A$6000,4)),0)=YEAR(C2526)))),""))</f>
        <v/>
      </c>
      <c r="E2526" s="3">
        <f t="array" ref="E2526">IFERROR(_xlfn.LET(_xlpm.yr,IF(ISNUMBER(C2526),YEAR(C2526),VALUE(RIGHT(A2526,4))),_xlpm.mn,IF(ISNUMBER(C2526),MONTH(C2526),VALUE(MID(A2526,4,2)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7" spans="1:5" x14ac:dyDescent="0.25">
      <c r="A2527" s="65" t="s">
        <v>2537</v>
      </c>
      <c r="B2527" s="8">
        <v>100.64861713499999</v>
      </c>
      <c r="C2527" s="13"/>
      <c r="D2527" s="3" t="str">
        <f t="array" ref="D2527">IF(C2527="","",IFERROR(AVERAGE(_xlfn._xlws.FILTER($B$2:$B$6000,(IFERROR(VALUE(MID($A$2:$A$6000,4,2)),0)=MONTH(C2527))*(IFERROR(VALUE(RIGHT($A$2:$A$6000,4)),0)=YEAR(C2527)))),""))</f>
        <v/>
      </c>
      <c r="E2527" s="3">
        <f t="array" ref="E2527">IFERROR(_xlfn.LET(_xlpm.yr,IF(ISNUMBER(C2527),YEAR(C2527),VALUE(RIGHT(A2527,4))),_xlpm.mn,IF(ISNUMBER(C2527),MONTH(C2527),VALUE(MID(A2527,4,2)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8" spans="1:5" x14ac:dyDescent="0.25">
      <c r="A2528" s="65" t="s">
        <v>2538</v>
      </c>
      <c r="B2528" s="8">
        <v>100.7850898362</v>
      </c>
      <c r="C2528" s="13"/>
      <c r="D2528" s="3" t="str">
        <f t="array" ref="D2528">IF(C2528="","",IFERROR(AVERAGE(_xlfn._xlws.FILTER($B$2:$B$6000,(IFERROR(VALUE(MID($A$2:$A$6000,4,2)),0)=MONTH(C2528))*(IFERROR(VALUE(RIGHT($A$2:$A$6000,4)),0)=YEAR(C2528)))),""))</f>
        <v/>
      </c>
      <c r="E2528" s="3">
        <f t="array" ref="E2528">IFERROR(_xlfn.LET(_xlpm.yr,IF(ISNUMBER(C2528),YEAR(C2528),VALUE(RIGHT(A2528,4))),_xlpm.mn,IF(ISNUMBER(C2528),MONTH(C2528),VALUE(MID(A2528,4,2)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9" spans="1:5" x14ac:dyDescent="0.25">
      <c r="A2529" s="65" t="s">
        <v>2539</v>
      </c>
      <c r="B2529" s="8">
        <v>101.14901703939999</v>
      </c>
      <c r="C2529" s="13"/>
      <c r="D2529" s="3" t="str">
        <f t="array" ref="D2529">IF(C2529="","",IFERROR(AVERAGE(_xlfn._xlws.FILTER($B$2:$B$6000,(IFERROR(VALUE(MID($A$2:$A$6000,4,2)),0)=MONTH(C2529))*(IFERROR(VALUE(RIGHT($A$2:$A$6000,4)),0)=YEAR(C2529)))),""))</f>
        <v/>
      </c>
      <c r="E2529" s="3">
        <f t="array" ref="E2529">IFERROR(_xlfn.LET(_xlpm.yr,IF(ISNUMBER(C2529),YEAR(C2529),VALUE(RIGHT(A2529,4))),_xlpm.mn,IF(ISNUMBER(C2529),MONTH(C2529),VALUE(MID(A2529,4,2)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0" spans="1:5" x14ac:dyDescent="0.25">
      <c r="A2530" s="65" t="s">
        <v>2540</v>
      </c>
      <c r="B2530" s="8">
        <v>100.2164535812</v>
      </c>
      <c r="C2530" s="13"/>
      <c r="D2530" s="3" t="str">
        <f t="array" ref="D2530">IF(C2530="","",IFERROR(AVERAGE(_xlfn._xlws.FILTER($B$2:$B$6000,(IFERROR(VALUE(MID($A$2:$A$6000,4,2)),0)=MONTH(C2530))*(IFERROR(VALUE(RIGHT($A$2:$A$6000,4)),0)=YEAR(C2530)))),""))</f>
        <v/>
      </c>
      <c r="E2530" s="3">
        <f t="array" ref="E2530">IFERROR(_xlfn.LET(_xlpm.yr,IF(ISNUMBER(C2530),YEAR(C2530),VALUE(RIGHT(A2530,4))),_xlpm.mn,IF(ISNUMBER(C2530),MONTH(C2530),VALUE(MID(A2530,4,2)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1" spans="1:5" x14ac:dyDescent="0.25">
      <c r="A2531" s="65" t="s">
        <v>2541</v>
      </c>
      <c r="B2531" s="8">
        <v>99.784290027400004</v>
      </c>
      <c r="C2531" s="13"/>
      <c r="D2531" s="3" t="str">
        <f t="array" ref="D2531">IF(C2531="","",IFERROR(AVERAGE(_xlfn._xlws.FILTER($B$2:$B$6000,(IFERROR(VALUE(MID($A$2:$A$6000,4,2)),0)=MONTH(C2531))*(IFERROR(VALUE(RIGHT($A$2:$A$6000,4)),0)=YEAR(C2531)))),""))</f>
        <v/>
      </c>
      <c r="E2531" s="3">
        <f t="array" ref="E2531">IFERROR(_xlfn.LET(_xlpm.yr,IF(ISNUMBER(C2531),YEAR(C2531),VALUE(RIGHT(A2531,4))),_xlpm.mn,IF(ISNUMBER(C2531),MONTH(C2531),VALUE(MID(A2531,4,2)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2" spans="1:5" x14ac:dyDescent="0.25">
      <c r="A2532" s="65" t="s">
        <v>2542</v>
      </c>
      <c r="B2532" s="8">
        <v>98.419563015400016</v>
      </c>
      <c r="C2532" s="13"/>
      <c r="D2532" s="3" t="str">
        <f t="array" ref="D2532">IF(C2532="","",IFERROR(AVERAGE(_xlfn._xlws.FILTER($B$2:$B$6000,(IFERROR(VALUE(MID($A$2:$A$6000,4,2)),0)=MONTH(C2532))*(IFERROR(VALUE(RIGHT($A$2:$A$6000,4)),0)=YEAR(C2532)))),""))</f>
        <v/>
      </c>
      <c r="E2532" s="3">
        <f t="array" ref="E2532">IFERROR(_xlfn.LET(_xlpm.yr,IF(ISNUMBER(C2532),YEAR(C2532),VALUE(RIGHT(A2532,4))),_xlpm.mn,IF(ISNUMBER(C2532),MONTH(C2532),VALUE(MID(A2532,4,2)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3" spans="1:5" x14ac:dyDescent="0.25">
      <c r="A2533" s="65" t="s">
        <v>2543</v>
      </c>
      <c r="B2533" s="8">
        <v>97.373272306200008</v>
      </c>
      <c r="C2533" s="13"/>
      <c r="D2533" s="3" t="str">
        <f t="array" ref="D2533">IF(C2533="","",IFERROR(AVERAGE(_xlfn._xlws.FILTER($B$2:$B$6000,(IFERROR(VALUE(MID($A$2:$A$6000,4,2)),0)=MONTH(C2533))*(IFERROR(VALUE(RIGHT($A$2:$A$6000,4)),0)=YEAR(C2533)))),""))</f>
        <v/>
      </c>
      <c r="E2533" s="3">
        <f t="array" ref="E2533">IFERROR(_xlfn.LET(_xlpm.yr,IF(ISNUMBER(C2533),YEAR(C2533),VALUE(RIGHT(A2533,4))),_xlpm.mn,IF(ISNUMBER(C2533),MONTH(C2533),VALUE(MID(A2533,4,2)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4" spans="1:5" x14ac:dyDescent="0.25">
      <c r="A2534" s="65" t="s">
        <v>2544</v>
      </c>
      <c r="B2534" s="8">
        <v>96.827381501400012</v>
      </c>
      <c r="C2534" s="13"/>
      <c r="D2534" s="3" t="str">
        <f t="array" ref="D2534">IF(C2534="","",IFERROR(AVERAGE(_xlfn._xlws.FILTER($B$2:$B$6000,(IFERROR(VALUE(MID($A$2:$A$6000,4,2)),0)=MONTH(C2534))*(IFERROR(VALUE(RIGHT($A$2:$A$6000,4)),0)=YEAR(C2534)))),""))</f>
        <v/>
      </c>
      <c r="E2534" s="3">
        <f t="array" ref="E2534">IFERROR(_xlfn.LET(_xlpm.yr,IF(ISNUMBER(C2534),YEAR(C2534),VALUE(RIGHT(A2534,4))),_xlpm.mn,IF(ISNUMBER(C2534),MONTH(C2534),VALUE(MID(A2534,4,2)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5" spans="1:5" x14ac:dyDescent="0.25">
      <c r="A2535" s="65" t="s">
        <v>2545</v>
      </c>
      <c r="B2535" s="8">
        <v>96.895617852000015</v>
      </c>
      <c r="C2535" s="13"/>
      <c r="D2535" s="3" t="str">
        <f t="array" ref="D2535">IF(C2535="","",IFERROR(AVERAGE(_xlfn._xlws.FILTER($B$2:$B$6000,(IFERROR(VALUE(MID($A$2:$A$6000,4,2)),0)=MONTH(C2535))*(IFERROR(VALUE(RIGHT($A$2:$A$6000,4)),0)=YEAR(C2535)))),""))</f>
        <v/>
      </c>
      <c r="E2535" s="3">
        <f t="array" ref="E2535">IFERROR(_xlfn.LET(_xlpm.yr,IF(ISNUMBER(C2535),YEAR(C2535),VALUE(RIGHT(A2535,4))),_xlpm.mn,IF(ISNUMBER(C2535),MONTH(C2535),VALUE(MID(A2535,4,2)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6" spans="1:5" x14ac:dyDescent="0.25">
      <c r="A2536" s="65" t="s">
        <v>2546</v>
      </c>
      <c r="B2536" s="8">
        <v>97.32778140580001</v>
      </c>
      <c r="C2536" s="13"/>
      <c r="D2536" s="3" t="str">
        <f t="array" ref="D2536">IF(C2536="","",IFERROR(AVERAGE(_xlfn._xlws.FILTER($B$2:$B$6000,(IFERROR(VALUE(MID($A$2:$A$6000,4,2)),0)=MONTH(C2536))*(IFERROR(VALUE(RIGHT($A$2:$A$6000,4)),0)=YEAR(C2536)))),""))</f>
        <v/>
      </c>
      <c r="E2536" s="3">
        <f t="array" ref="E2536">IFERROR(_xlfn.LET(_xlpm.yr,IF(ISNUMBER(C2536),YEAR(C2536),VALUE(RIGHT(A2536,4))),_xlpm.mn,IF(ISNUMBER(C2536),MONTH(C2536),VALUE(MID(A2536,4,2)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7" spans="1:5" x14ac:dyDescent="0.25">
      <c r="A2537" s="65" t="s">
        <v>2547</v>
      </c>
      <c r="B2537" s="8">
        <v>97.509745007399999</v>
      </c>
      <c r="C2537" s="13"/>
      <c r="D2537" s="3" t="str">
        <f t="array" ref="D2537">IF(C2537="","",IFERROR(AVERAGE(_xlfn._xlws.FILTER($B$2:$B$6000,(IFERROR(VALUE(MID($A$2:$A$6000,4,2)),0)=MONTH(C2537))*(IFERROR(VALUE(RIGHT($A$2:$A$6000,4)),0)=YEAR(C2537)))),""))</f>
        <v/>
      </c>
      <c r="E2537" s="3">
        <f t="array" ref="E2537">IFERROR(_xlfn.LET(_xlpm.yr,IF(ISNUMBER(C2537),YEAR(C2537),VALUE(RIGHT(A2537,4))),_xlpm.mn,IF(ISNUMBER(C2537),MONTH(C2537),VALUE(MID(A2537,4,2)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8" spans="1:5" x14ac:dyDescent="0.25">
      <c r="A2538" s="65" t="s">
        <v>2548</v>
      </c>
      <c r="B2538" s="8">
        <v>97.941908561200009</v>
      </c>
      <c r="C2538" s="13"/>
      <c r="D2538" s="3" t="str">
        <f t="array" ref="D2538">IF(C2538="","",IFERROR(AVERAGE(_xlfn._xlws.FILTER($B$2:$B$6000,(IFERROR(VALUE(MID($A$2:$A$6000,4,2)),0)=MONTH(C2538))*(IFERROR(VALUE(RIGHT($A$2:$A$6000,4)),0)=YEAR(C2538)))),""))</f>
        <v/>
      </c>
      <c r="E2538" s="3">
        <f t="array" ref="E2538">IFERROR(_xlfn.LET(_xlpm.yr,IF(ISNUMBER(C2538),YEAR(C2538),VALUE(RIGHT(A2538,4))),_xlpm.mn,IF(ISNUMBER(C2538),MONTH(C2538),VALUE(MID(A2538,4,2)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9" spans="1:5" x14ac:dyDescent="0.25">
      <c r="A2539" s="65" t="s">
        <v>2549</v>
      </c>
      <c r="B2539" s="8">
        <v>98.351326664800013</v>
      </c>
      <c r="C2539" s="13"/>
      <c r="D2539" s="3" t="str">
        <f t="array" ref="D2539">IF(C2539="","",IFERROR(AVERAGE(_xlfn._xlws.FILTER($B$2:$B$6000,(IFERROR(VALUE(MID($A$2:$A$6000,4,2)),0)=MONTH(C2539))*(IFERROR(VALUE(RIGHT($A$2:$A$6000,4)),0)=YEAR(C2539)))),""))</f>
        <v/>
      </c>
      <c r="E2539" s="3">
        <f t="array" ref="E2539">IFERROR(_xlfn.LET(_xlpm.yr,IF(ISNUMBER(C2539),YEAR(C2539),VALUE(RIGHT(A2539,4))),_xlpm.mn,IF(ISNUMBER(C2539),MONTH(C2539),VALUE(MID(A2539,4,2)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0" spans="1:5" x14ac:dyDescent="0.25">
      <c r="A2540" s="65" t="s">
        <v>2550</v>
      </c>
      <c r="B2540" s="8">
        <v>98.487799366000004</v>
      </c>
      <c r="C2540" s="13"/>
      <c r="D2540" s="3" t="str">
        <f t="array" ref="D2540">IF(C2540="","",IFERROR(AVERAGE(_xlfn._xlws.FILTER($B$2:$B$6000,(IFERROR(VALUE(MID($A$2:$A$6000,4,2)),0)=MONTH(C2540))*(IFERROR(VALUE(RIGHT($A$2:$A$6000,4)),0)=YEAR(C2540)))),""))</f>
        <v/>
      </c>
      <c r="E2540" s="3">
        <f t="array" ref="E2540">IFERROR(_xlfn.LET(_xlpm.yr,IF(ISNUMBER(C2540),YEAR(C2540),VALUE(RIGHT(A2540,4))),_xlpm.mn,IF(ISNUMBER(C2540),MONTH(C2540),VALUE(MID(A2540,4,2)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1" spans="1:5" x14ac:dyDescent="0.25">
      <c r="A2541" s="65" t="s">
        <v>2551</v>
      </c>
      <c r="B2541" s="8">
        <v>99.124671971600009</v>
      </c>
      <c r="C2541" s="13"/>
      <c r="D2541" s="3" t="str">
        <f t="array" ref="D2541">IF(C2541="","",IFERROR(AVERAGE(_xlfn._xlws.FILTER($B$2:$B$6000,(IFERROR(VALUE(MID($A$2:$A$6000,4,2)),0)=MONTH(C2541))*(IFERROR(VALUE(RIGHT($A$2:$A$6000,4)),0)=YEAR(C2541)))),""))</f>
        <v/>
      </c>
      <c r="E2541" s="3">
        <f t="array" ref="E2541">IFERROR(_xlfn.LET(_xlpm.yr,IF(ISNUMBER(C2541),YEAR(C2541),VALUE(RIGHT(A2541,4))),_xlpm.mn,IF(ISNUMBER(C2541),MONTH(C2541),VALUE(MID(A2541,4,2)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2" spans="1:5" x14ac:dyDescent="0.25">
      <c r="A2542" s="65" t="s">
        <v>2552</v>
      </c>
      <c r="B2542" s="8">
        <v>99.2611446728</v>
      </c>
      <c r="C2542" s="13"/>
      <c r="D2542" s="3" t="str">
        <f t="array" ref="D2542">IF(C2542="","",IFERROR(AVERAGE(_xlfn._xlws.FILTER($B$2:$B$6000,(IFERROR(VALUE(MID($A$2:$A$6000,4,2)),0)=MONTH(C2542))*(IFERROR(VALUE(RIGHT($A$2:$A$6000,4)),0)=YEAR(C2542)))),""))</f>
        <v/>
      </c>
      <c r="E2542" s="3">
        <f t="array" ref="E2542">IFERROR(_xlfn.LET(_xlpm.yr,IF(ISNUMBER(C2542),YEAR(C2542),VALUE(RIGHT(A2542,4))),_xlpm.mn,IF(ISNUMBER(C2542),MONTH(C2542),VALUE(MID(A2542,4,2)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3" spans="1:5" x14ac:dyDescent="0.25">
      <c r="A2543" s="65" t="s">
        <v>2553</v>
      </c>
      <c r="B2543" s="8">
        <v>99.056435621000006</v>
      </c>
      <c r="C2543" s="13"/>
      <c r="D2543" s="3" t="str">
        <f t="array" ref="D2543">IF(C2543="","",IFERROR(AVERAGE(_xlfn._xlws.FILTER($B$2:$B$6000,(IFERROR(VALUE(MID($A$2:$A$6000,4,2)),0)=MONTH(C2543))*(IFERROR(VALUE(RIGHT($A$2:$A$6000,4)),0)=YEAR(C2543)))),""))</f>
        <v/>
      </c>
      <c r="E2543" s="3">
        <f t="array" ref="E2543">IFERROR(_xlfn.LET(_xlpm.yr,IF(ISNUMBER(C2543),YEAR(C2543),VALUE(RIGHT(A2543,4))),_xlpm.mn,IF(ISNUMBER(C2543),MONTH(C2543),VALUE(MID(A2543,4,2)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4" spans="1:5" x14ac:dyDescent="0.25">
      <c r="A2544" s="65" t="s">
        <v>2554</v>
      </c>
      <c r="B2544" s="8">
        <v>99.397617374000006</v>
      </c>
      <c r="C2544" s="13"/>
      <c r="D2544" s="3" t="str">
        <f t="array" ref="D2544">IF(C2544="","",IFERROR(AVERAGE(_xlfn._xlws.FILTER($B$2:$B$6000,(IFERROR(VALUE(MID($A$2:$A$6000,4,2)),0)=MONTH(C2544))*(IFERROR(VALUE(RIGHT($A$2:$A$6000,4)),0)=YEAR(C2544)))),""))</f>
        <v/>
      </c>
      <c r="E2544" s="3">
        <f t="array" ref="E2544">IFERROR(_xlfn.LET(_xlpm.yr,IF(ISNUMBER(C2544),YEAR(C2544),VALUE(RIGHT(A2544,4))),_xlpm.mn,IF(ISNUMBER(C2544),MONTH(C2544),VALUE(MID(A2544,4,2)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5" spans="1:5" x14ac:dyDescent="0.25">
      <c r="A2545" s="65" t="s">
        <v>2555</v>
      </c>
      <c r="B2545" s="8">
        <v>100.1709626808</v>
      </c>
      <c r="C2545" s="13"/>
      <c r="D2545" s="3" t="str">
        <f t="array" ref="D2545">IF(C2545="","",IFERROR(AVERAGE(_xlfn._xlws.FILTER($B$2:$B$6000,(IFERROR(VALUE(MID($A$2:$A$6000,4,2)),0)=MONTH(C2545))*(IFERROR(VALUE(RIGHT($A$2:$A$6000,4)),0)=YEAR(C2545)))),""))</f>
        <v/>
      </c>
      <c r="E2545" s="3">
        <f t="array" ref="E2545">IFERROR(_xlfn.LET(_xlpm.yr,IF(ISNUMBER(C2545),YEAR(C2545),VALUE(RIGHT(A2545,4))),_xlpm.mn,IF(ISNUMBER(C2545),MONTH(C2545),VALUE(MID(A2545,4,2)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6" spans="1:5" x14ac:dyDescent="0.25">
      <c r="A2546" s="65" t="s">
        <v>2556</v>
      </c>
      <c r="B2546" s="8">
        <v>100.19370813099999</v>
      </c>
      <c r="C2546" s="13"/>
      <c r="D2546" s="3" t="str">
        <f t="array" ref="D2546">IF(C2546="","",IFERROR(AVERAGE(_xlfn._xlws.FILTER($B$2:$B$6000,(IFERROR(VALUE(MID($A$2:$A$6000,4,2)),0)=MONTH(C2546))*(IFERROR(VALUE(RIGHT($A$2:$A$6000,4)),0)=YEAR(C2546)))),""))</f>
        <v/>
      </c>
      <c r="E2546" s="3">
        <f t="array" ref="E2546">IFERROR(_xlfn.LET(_xlpm.yr,IF(ISNUMBER(C2546),YEAR(C2546),VALUE(RIGHT(A2546,4))),_xlpm.mn,IF(ISNUMBER(C2546),MONTH(C2546),VALUE(MID(A2546,4,2)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7" spans="1:5" x14ac:dyDescent="0.25">
      <c r="A2547" s="65" t="s">
        <v>2557</v>
      </c>
      <c r="B2547" s="8">
        <v>100.0572354298</v>
      </c>
      <c r="C2547" s="13"/>
      <c r="D2547" s="3" t="str">
        <f t="array" ref="D2547">IF(C2547="","",IFERROR(AVERAGE(_xlfn._xlws.FILTER($B$2:$B$6000,(IFERROR(VALUE(MID($A$2:$A$6000,4,2)),0)=MONTH(C2547))*(IFERROR(VALUE(RIGHT($A$2:$A$6000,4)),0)=YEAR(C2547)))),""))</f>
        <v/>
      </c>
      <c r="E2547" s="3">
        <f t="array" ref="E2547">IFERROR(_xlfn.LET(_xlpm.yr,IF(ISNUMBER(C2547),YEAR(C2547),VALUE(RIGHT(A2547,4))),_xlpm.mn,IF(ISNUMBER(C2547),MONTH(C2547),VALUE(MID(A2547,4,2)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8" spans="1:5" x14ac:dyDescent="0.25">
      <c r="A2548" s="65" t="s">
        <v>2558</v>
      </c>
      <c r="B2548" s="8">
        <v>100.0572354298</v>
      </c>
      <c r="C2548" s="13"/>
      <c r="D2548" s="3" t="str">
        <f t="array" ref="D2548">IF(C2548="","",IFERROR(AVERAGE(_xlfn._xlws.FILTER($B$2:$B$6000,(IFERROR(VALUE(MID($A$2:$A$6000,4,2)),0)=MONTH(C2548))*(IFERROR(VALUE(RIGHT($A$2:$A$6000,4)),0)=YEAR(C2548)))),""))</f>
        <v/>
      </c>
      <c r="E2548" s="3">
        <f t="array" ref="E2548">IFERROR(_xlfn.LET(_xlpm.yr,IF(ISNUMBER(C2548),YEAR(C2548),VALUE(RIGHT(A2548,4))),_xlpm.mn,IF(ISNUMBER(C2548),MONTH(C2548),VALUE(MID(A2548,4,2)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9" spans="1:5" x14ac:dyDescent="0.25">
      <c r="A2549" s="65" t="s">
        <v>2559</v>
      </c>
      <c r="B2549" s="8">
        <v>99.093971473199986</v>
      </c>
      <c r="C2549" s="13"/>
      <c r="D2549" s="3" t="str">
        <f t="array" ref="D2549">IF(C2549="","",IFERROR(AVERAGE(_xlfn._xlws.FILTER($B$2:$B$6000,(IFERROR(VALUE(MID($A$2:$A$6000,4,2)),0)=MONTH(C2549))*(IFERROR(VALUE(RIGHT($A$2:$A$6000,4)),0)=YEAR(C2549)))),""))</f>
        <v/>
      </c>
      <c r="E2549" s="3">
        <f t="array" ref="E2549">IFERROR(_xlfn.LET(_xlpm.yr,IF(ISNUMBER(C2549),YEAR(C2549),VALUE(RIGHT(A2549,4))),_xlpm.mn,IF(ISNUMBER(C2549),MONTH(C2549),VALUE(MID(A2549,4,2)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0" spans="1:5" x14ac:dyDescent="0.25">
      <c r="A2550" s="65" t="s">
        <v>2560</v>
      </c>
      <c r="B2550" s="8">
        <v>99.542157685199996</v>
      </c>
      <c r="C2550" s="13"/>
      <c r="D2550" s="3" t="str">
        <f t="array" ref="D2550">IF(C2550="","",IFERROR(AVERAGE(_xlfn._xlws.FILTER($B$2:$B$6000,(IFERROR(VALUE(MID($A$2:$A$6000,4,2)),0)=MONTH(C2550))*(IFERROR(VALUE(RIGHT($A$2:$A$6000,4)),0)=YEAR(C2550)))),""))</f>
        <v/>
      </c>
      <c r="E2550" s="3">
        <f t="array" ref="E2550">IFERROR(_xlfn.LET(_xlpm.yr,IF(ISNUMBER(C2550),YEAR(C2550),VALUE(RIGHT(A2550,4))),_xlpm.mn,IF(ISNUMBER(C2550),MONTH(C2550),VALUE(MID(A2550,4,2)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1" spans="1:5" x14ac:dyDescent="0.25">
      <c r="A2551" s="65" t="s">
        <v>2561</v>
      </c>
      <c r="B2551" s="8">
        <v>99.923115965400001</v>
      </c>
      <c r="C2551" s="13"/>
      <c r="D2551" s="3" t="str">
        <f t="array" ref="D2551">IF(C2551="","",IFERROR(AVERAGE(_xlfn._xlws.FILTER($B$2:$B$6000,(IFERROR(VALUE(MID($A$2:$A$6000,4,2)),0)=MONTH(C2551))*(IFERROR(VALUE(RIGHT($A$2:$A$6000,4)),0)=YEAR(C2551)))),""))</f>
        <v/>
      </c>
      <c r="E2551" s="3">
        <f t="array" ref="E2551">IFERROR(_xlfn.LET(_xlpm.yr,IF(ISNUMBER(C2551),YEAR(C2551),VALUE(RIGHT(A2551,4))),_xlpm.mn,IF(ISNUMBER(C2551),MONTH(C2551),VALUE(MID(A2551,4,2)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2" spans="1:5" x14ac:dyDescent="0.25">
      <c r="A2552" s="65" t="s">
        <v>2562</v>
      </c>
      <c r="B2552" s="8">
        <v>99.676613548799992</v>
      </c>
      <c r="C2552" s="13"/>
      <c r="D2552" s="3" t="str">
        <f t="array" ref="D2552">IF(C2552="","",IFERROR(AVERAGE(_xlfn._xlws.FILTER($B$2:$B$6000,(IFERROR(VALUE(MID($A$2:$A$6000,4,2)),0)=MONTH(C2552))*(IFERROR(VALUE(RIGHT($A$2:$A$6000,4)),0)=YEAR(C2552)))),""))</f>
        <v/>
      </c>
      <c r="E2552" s="3">
        <f t="array" ref="E2552">IFERROR(_xlfn.LET(_xlpm.yr,IF(ISNUMBER(C2552),YEAR(C2552),VALUE(RIGHT(A2552,4))),_xlpm.mn,IF(ISNUMBER(C2552),MONTH(C2552),VALUE(MID(A2552,4,2)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3" spans="1:5" x14ac:dyDescent="0.25">
      <c r="A2553" s="65" t="s">
        <v>2563</v>
      </c>
      <c r="B2553" s="8">
        <v>99.743841480599983</v>
      </c>
      <c r="C2553" s="13"/>
      <c r="D2553" s="3" t="str">
        <f t="array" ref="D2553">IF(C2553="","",IFERROR(AVERAGE(_xlfn._xlws.FILTER($B$2:$B$6000,(IFERROR(VALUE(MID($A$2:$A$6000,4,2)),0)=MONTH(C2553))*(IFERROR(VALUE(RIGHT($A$2:$A$6000,4)),0)=YEAR(C2553)))),""))</f>
        <v/>
      </c>
      <c r="E2553" s="3">
        <f t="array" ref="E2553">IFERROR(_xlfn.LET(_xlpm.yr,IF(ISNUMBER(C2553),YEAR(C2553),VALUE(RIGHT(A2553,4))),_xlpm.mn,IF(ISNUMBER(C2553),MONTH(C2553),VALUE(MID(A2553,4,2)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4" spans="1:5" x14ac:dyDescent="0.25">
      <c r="A2554" s="65" t="s">
        <v>2564</v>
      </c>
      <c r="B2554" s="8">
        <v>100.1247997608</v>
      </c>
      <c r="C2554" s="13"/>
      <c r="D2554" s="3" t="str">
        <f t="array" ref="D2554">IF(C2554="","",IFERROR(AVERAGE(_xlfn._xlws.FILTER($B$2:$B$6000,(IFERROR(VALUE(MID($A$2:$A$6000,4,2)),0)=MONTH(C2554))*(IFERROR(VALUE(RIGHT($A$2:$A$6000,4)),0)=YEAR(C2554)))),""))</f>
        <v/>
      </c>
      <c r="E2554" s="3">
        <f t="array" ref="E2554">IFERROR(_xlfn.LET(_xlpm.yr,IF(ISNUMBER(C2554),YEAR(C2554),VALUE(RIGHT(A2554,4))),_xlpm.mn,IF(ISNUMBER(C2554),MONTH(C2554),VALUE(MID(A2554,4,2)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5" spans="1:5" x14ac:dyDescent="0.25">
      <c r="A2555" s="65" t="s">
        <v>2565</v>
      </c>
      <c r="B2555" s="8">
        <v>100.2144370032</v>
      </c>
      <c r="C2555" s="13"/>
      <c r="D2555" s="3" t="str">
        <f t="array" ref="D2555">IF(C2555="","",IFERROR(AVERAGE(_xlfn._xlws.FILTER($B$2:$B$6000,(IFERROR(VALUE(MID($A$2:$A$6000,4,2)),0)=MONTH(C2555))*(IFERROR(VALUE(RIGHT($A$2:$A$6000,4)),0)=YEAR(C2555)))),""))</f>
        <v/>
      </c>
      <c r="E2555" s="3">
        <f t="array" ref="E2555">IFERROR(_xlfn.LET(_xlpm.yr,IF(ISNUMBER(C2555),YEAR(C2555),VALUE(RIGHT(A2555,4))),_xlpm.mn,IF(ISNUMBER(C2555),MONTH(C2555),VALUE(MID(A2555,4,2)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6" spans="1:5" x14ac:dyDescent="0.25">
      <c r="A2556" s="65" t="s">
        <v>2566</v>
      </c>
      <c r="B2556" s="8">
        <v>100.3488928668</v>
      </c>
      <c r="C2556" s="13"/>
      <c r="D2556" s="3" t="str">
        <f t="array" ref="D2556">IF(C2556="","",IFERROR(AVERAGE(_xlfn._xlws.FILTER($B$2:$B$6000,(IFERROR(VALUE(MID($A$2:$A$6000,4,2)),0)=MONTH(C2556))*(IFERROR(VALUE(RIGHT($A$2:$A$6000,4)),0)=YEAR(C2556)))),""))</f>
        <v/>
      </c>
      <c r="E2556" s="3">
        <f t="array" ref="E2556">IFERROR(_xlfn.LET(_xlpm.yr,IF(ISNUMBER(C2556),YEAR(C2556),VALUE(RIGHT(A2556,4))),_xlpm.mn,IF(ISNUMBER(C2556),MONTH(C2556),VALUE(MID(A2556,4,2)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7" spans="1:5" x14ac:dyDescent="0.25">
      <c r="A2557" s="65" t="s">
        <v>2567</v>
      </c>
      <c r="B2557" s="8">
        <v>100.5729859728</v>
      </c>
      <c r="C2557" s="13"/>
      <c r="D2557" s="3" t="str">
        <f t="array" ref="D2557">IF(C2557="","",IFERROR(AVERAGE(_xlfn._xlws.FILTER($B$2:$B$6000,(IFERROR(VALUE(MID($A$2:$A$6000,4,2)),0)=MONTH(C2557))*(IFERROR(VALUE(RIGHT($A$2:$A$6000,4)),0)=YEAR(C2557)))),""))</f>
        <v/>
      </c>
      <c r="E2557" s="3">
        <f t="array" ref="E2557">IFERROR(_xlfn.LET(_xlpm.yr,IF(ISNUMBER(C2557),YEAR(C2557),VALUE(RIGHT(A2557,4))),_xlpm.mn,IF(ISNUMBER(C2557),MONTH(C2557),VALUE(MID(A2557,4,2)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8" spans="1:5" x14ac:dyDescent="0.25">
      <c r="A2558" s="65" t="s">
        <v>2568</v>
      </c>
      <c r="B2558" s="8">
        <v>100.4833487304</v>
      </c>
      <c r="C2558" s="13"/>
      <c r="D2558" s="3" t="str">
        <f t="array" ref="D2558">IF(C2558="","",IFERROR(AVERAGE(_xlfn._xlws.FILTER($B$2:$B$6000,(IFERROR(VALUE(MID($A$2:$A$6000,4,2)),0)=MONTH(C2558))*(IFERROR(VALUE(RIGHT($A$2:$A$6000,4)),0)=YEAR(C2558)))),""))</f>
        <v/>
      </c>
      <c r="E2558" s="3">
        <f t="array" ref="E2558">IFERROR(_xlfn.LET(_xlpm.yr,IF(ISNUMBER(C2558),YEAR(C2558),VALUE(RIGHT(A2558,4))),_xlpm.mn,IF(ISNUMBER(C2558),MONTH(C2558),VALUE(MID(A2558,4,2)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9" spans="1:5" x14ac:dyDescent="0.25">
      <c r="A2559" s="65" t="s">
        <v>2569</v>
      </c>
      <c r="B2559" s="8">
        <v>100.7970790788</v>
      </c>
      <c r="C2559" s="13"/>
      <c r="D2559" s="3" t="str">
        <f t="array" ref="D2559">IF(C2559="","",IFERROR(AVERAGE(_xlfn._xlws.FILTER($B$2:$B$6000,(IFERROR(VALUE(MID($A$2:$A$6000,4,2)),0)=MONTH(C2559))*(IFERROR(VALUE(RIGHT($A$2:$A$6000,4)),0)=YEAR(C2559)))),""))</f>
        <v/>
      </c>
      <c r="E2559" s="3">
        <f t="array" ref="E2559">IFERROR(_xlfn.LET(_xlpm.yr,IF(ISNUMBER(C2559),YEAR(C2559),VALUE(RIGHT(A2559,4))),_xlpm.mn,IF(ISNUMBER(C2559),MONTH(C2559),VALUE(MID(A2559,4,2)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0" spans="1:5" x14ac:dyDescent="0.25">
      <c r="A2560" s="65" t="s">
        <v>2570</v>
      </c>
      <c r="B2560" s="8">
        <v>100.8418977</v>
      </c>
      <c r="C2560" s="13"/>
      <c r="D2560" s="3" t="str">
        <f t="array" ref="D2560">IF(C2560="","",IFERROR(AVERAGE(_xlfn._xlws.FILTER($B$2:$B$6000,(IFERROR(VALUE(MID($A$2:$A$6000,4,2)),0)=MONTH(C2560))*(IFERROR(VALUE(RIGHT($A$2:$A$6000,4)),0)=YEAR(C2560)))),""))</f>
        <v/>
      </c>
      <c r="E2560" s="3">
        <f t="array" ref="E2560">IFERROR(_xlfn.LET(_xlpm.yr,IF(ISNUMBER(C2560),YEAR(C2560),VALUE(RIGHT(A2560,4))),_xlpm.mn,IF(ISNUMBER(C2560),MONTH(C2560),VALUE(MID(A2560,4,2)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1" spans="1:5" x14ac:dyDescent="0.25">
      <c r="A2561" s="65" t="s">
        <v>2571</v>
      </c>
      <c r="B2561" s="8">
        <v>101.3797211544</v>
      </c>
      <c r="C2561" s="13"/>
      <c r="D2561" s="3" t="str">
        <f t="array" ref="D2561">IF(C2561="","",IFERROR(AVERAGE(_xlfn._xlws.FILTER($B$2:$B$6000,(IFERROR(VALUE(MID($A$2:$A$6000,4,2)),0)=MONTH(C2561))*(IFERROR(VALUE(RIGHT($A$2:$A$6000,4)),0)=YEAR(C2561)))),""))</f>
        <v/>
      </c>
      <c r="E2561" s="3">
        <f t="array" ref="E2561">IFERROR(_xlfn.LET(_xlpm.yr,IF(ISNUMBER(C2561),YEAR(C2561),VALUE(RIGHT(A2561,4))),_xlpm.mn,IF(ISNUMBER(C2561),MONTH(C2561),VALUE(MID(A2561,4,2)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2" spans="1:5" x14ac:dyDescent="0.25">
      <c r="A2562" s="65" t="s">
        <v>2572</v>
      </c>
      <c r="B2562" s="8">
        <v>102.1192284042</v>
      </c>
      <c r="C2562" s="13"/>
      <c r="D2562" s="3" t="str">
        <f t="array" ref="D2562">IF(C2562="","",IFERROR(AVERAGE(_xlfn._xlws.FILTER($B$2:$B$6000,(IFERROR(VALUE(MID($A$2:$A$6000,4,2)),0)=MONTH(C2562))*(IFERROR(VALUE(RIGHT($A$2:$A$6000,4)),0)=YEAR(C2562)))),""))</f>
        <v/>
      </c>
      <c r="E2562" s="3">
        <f t="array" ref="E2562">IFERROR(_xlfn.LET(_xlpm.yr,IF(ISNUMBER(C2562),YEAR(C2562),VALUE(RIGHT(A2562,4))),_xlpm.mn,IF(ISNUMBER(C2562),MONTH(C2562),VALUE(MID(A2562,4,2)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3" spans="1:5" x14ac:dyDescent="0.25">
      <c r="A2563" s="65" t="s">
        <v>2573</v>
      </c>
      <c r="B2563" s="8">
        <v>102.1416377148</v>
      </c>
      <c r="C2563" s="13"/>
      <c r="D2563" s="3" t="str">
        <f t="array" ref="D2563">IF(C2563="","",IFERROR(AVERAGE(_xlfn._xlws.FILTER($B$2:$B$6000,(IFERROR(VALUE(MID($A$2:$A$6000,4,2)),0)=MONTH(C2563))*(IFERROR(VALUE(RIGHT($A$2:$A$6000,4)),0)=YEAR(C2563)))),""))</f>
        <v/>
      </c>
      <c r="E2563" s="3">
        <f t="array" ref="E2563">IFERROR(_xlfn.LET(_xlpm.yr,IF(ISNUMBER(C2563),YEAR(C2563),VALUE(RIGHT(A2563,4))),_xlpm.mn,IF(ISNUMBER(C2563),MONTH(C2563),VALUE(MID(A2563,4,2)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4" spans="1:5" x14ac:dyDescent="0.25">
      <c r="A2564" s="65" t="s">
        <v>2574</v>
      </c>
      <c r="B2564" s="8">
        <v>103.1052380706</v>
      </c>
      <c r="C2564" s="13"/>
      <c r="D2564" s="3" t="str">
        <f t="array" ref="D2564">IF(C2564="","",IFERROR(AVERAGE(_xlfn._xlws.FILTER($B$2:$B$6000,(IFERROR(VALUE(MID($A$2:$A$6000,4,2)),0)=MONTH(C2564))*(IFERROR(VALUE(RIGHT($A$2:$A$6000,4)),0)=YEAR(C2564)))),""))</f>
        <v/>
      </c>
      <c r="E2564" s="3">
        <f t="array" ref="E2564">IFERROR(_xlfn.LET(_xlpm.yr,IF(ISNUMBER(C2564),YEAR(C2564),VALUE(RIGHT(A2564,4))),_xlpm.mn,IF(ISNUMBER(C2564),MONTH(C2564),VALUE(MID(A2564,4,2)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5" spans="1:5" x14ac:dyDescent="0.25">
      <c r="A2565" s="65" t="s">
        <v>2575</v>
      </c>
      <c r="B2565" s="8">
        <v>103.4637870402</v>
      </c>
      <c r="C2565" s="13"/>
      <c r="D2565" s="3" t="str">
        <f t="array" ref="D2565">IF(C2565="","",IFERROR(AVERAGE(_xlfn._xlws.FILTER($B$2:$B$6000,(IFERROR(VALUE(MID($A$2:$A$6000,4,2)),0)=MONTH(C2565))*(IFERROR(VALUE(RIGHT($A$2:$A$6000,4)),0)=YEAR(C2565)))),""))</f>
        <v/>
      </c>
      <c r="E2565" s="3">
        <f t="array" ref="E2565">IFERROR(_xlfn.LET(_xlpm.yr,IF(ISNUMBER(C2565),YEAR(C2565),VALUE(RIGHT(A2565,4))),_xlpm.mn,IF(ISNUMBER(C2565),MONTH(C2565),VALUE(MID(A2565,4,2)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6" spans="1:5" x14ac:dyDescent="0.25">
      <c r="A2566" s="65" t="s">
        <v>2576</v>
      </c>
      <c r="B2566" s="8">
        <v>104.27052222179999</v>
      </c>
      <c r="C2566" s="13"/>
      <c r="D2566" s="3" t="str">
        <f t="array" ref="D2566">IF(C2566="","",IFERROR(AVERAGE(_xlfn._xlws.FILTER($B$2:$B$6000,(IFERROR(VALUE(MID($A$2:$A$6000,4,2)),0)=MONTH(C2566))*(IFERROR(VALUE(RIGHT($A$2:$A$6000,4)),0)=YEAR(C2566)))),""))</f>
        <v/>
      </c>
      <c r="E2566" s="3">
        <f t="array" ref="E2566">IFERROR(_xlfn.LET(_xlpm.yr,IF(ISNUMBER(C2566),YEAR(C2566),VALUE(RIGHT(A2566,4))),_xlpm.mn,IF(ISNUMBER(C2566),MONTH(C2566),VALUE(MID(A2566,4,2)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7" spans="1:5" x14ac:dyDescent="0.25">
      <c r="A2567" s="65" t="s">
        <v>2577</v>
      </c>
      <c r="B2567" s="8">
        <v>105.2565318882</v>
      </c>
      <c r="C2567" s="13"/>
      <c r="D2567" s="3" t="str">
        <f t="array" ref="D2567">IF(C2567="","",IFERROR(AVERAGE(_xlfn._xlws.FILTER($B$2:$B$6000,(IFERROR(VALUE(MID($A$2:$A$6000,4,2)),0)=MONTH(C2567))*(IFERROR(VALUE(RIGHT($A$2:$A$6000,4)),0)=YEAR(C2567)))),""))</f>
        <v/>
      </c>
      <c r="E2567" s="3">
        <f t="array" ref="E2567">IFERROR(_xlfn.LET(_xlpm.yr,IF(ISNUMBER(C2567),YEAR(C2567),VALUE(RIGHT(A2567,4))),_xlpm.mn,IF(ISNUMBER(C2567),MONTH(C2567),VALUE(MID(A2567,4,2)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8" spans="1:5" x14ac:dyDescent="0.25">
      <c r="A2568" s="65" t="s">
        <v>2578</v>
      </c>
      <c r="B2568" s="8">
        <v>105.1668946458</v>
      </c>
      <c r="C2568" s="13"/>
      <c r="D2568" s="3" t="str">
        <f t="array" ref="D2568">IF(C2568="","",IFERROR(AVERAGE(_xlfn._xlws.FILTER($B$2:$B$6000,(IFERROR(VALUE(MID($A$2:$A$6000,4,2)),0)=MONTH(C2568))*(IFERROR(VALUE(RIGHT($A$2:$A$6000,4)),0)=YEAR(C2568)))),""))</f>
        <v/>
      </c>
      <c r="E2568" s="3">
        <f t="array" ref="E2568">IFERROR(_xlfn.LET(_xlpm.yr,IF(ISNUMBER(C2568),YEAR(C2568),VALUE(RIGHT(A2568,4))),_xlpm.mn,IF(ISNUMBER(C2568),MONTH(C2568),VALUE(MID(A2568,4,2)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9" spans="1:5" x14ac:dyDescent="0.25">
      <c r="A2569" s="65" t="s">
        <v>2579</v>
      </c>
      <c r="B2569" s="8">
        <v>105.5702622366</v>
      </c>
      <c r="C2569" s="13"/>
      <c r="D2569" s="3" t="str">
        <f t="array" ref="D2569">IF(C2569="","",IFERROR(AVERAGE(_xlfn._xlws.FILTER($B$2:$B$6000,(IFERROR(VALUE(MID($A$2:$A$6000,4,2)),0)=MONTH(C2569))*(IFERROR(VALUE(RIGHT($A$2:$A$6000,4)),0)=YEAR(C2569)))),""))</f>
        <v/>
      </c>
      <c r="E2569" s="3">
        <f t="array" ref="E2569">IFERROR(_xlfn.LET(_xlpm.yr,IF(ISNUMBER(C2569),YEAR(C2569),VALUE(RIGHT(A2569,4))),_xlpm.mn,IF(ISNUMBER(C2569),MONTH(C2569),VALUE(MID(A2569,4,2)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70" spans="1:5" x14ac:dyDescent="0.25">
      <c r="A2570" s="65" t="s">
        <v>2580</v>
      </c>
      <c r="B2570" s="8">
        <v>105.5143923162</v>
      </c>
      <c r="C2570" s="13"/>
      <c r="D2570" s="3" t="str">
        <f t="array" ref="D2570">IF(C2570="","",IFERROR(AVERAGE(_xlfn._xlws.FILTER($B$2:$B$6000,(IFERROR(VALUE(MID($A$2:$A$6000,4,2)),0)=MONTH(C2570))*(IFERROR(VALUE(RIGHT($A$2:$A$6000,4)),0)=YEAR(C2570)))),""))</f>
        <v/>
      </c>
      <c r="E2570" s="3">
        <f t="array" ref="E2570">IFERROR(_xlfn.LET(_xlpm.yr,IF(ISNUMBER(C2570),YEAR(C2570),VALUE(RIGHT(A2570,4))),_xlpm.mn,IF(ISNUMBER(C2570),MONTH(C2570),VALUE(MID(A2570,4,2)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1" spans="1:5" x14ac:dyDescent="0.25">
      <c r="A2571" s="65" t="s">
        <v>2581</v>
      </c>
      <c r="B2571" s="8">
        <v>107.4473786568</v>
      </c>
      <c r="C2571" s="13"/>
      <c r="D2571" s="3" t="str">
        <f t="array" ref="D2571">IF(C2571="","",IFERROR(AVERAGE(_xlfn._xlws.FILTER($B$2:$B$6000,(IFERROR(VALUE(MID($A$2:$A$6000,4,2)),0)=MONTH(C2571))*(IFERROR(VALUE(RIGHT($A$2:$A$6000,4)),0)=YEAR(C2571)))),""))</f>
        <v/>
      </c>
      <c r="E2571" s="3">
        <f t="array" ref="E2571">IFERROR(_xlfn.LET(_xlpm.yr,IF(ISNUMBER(C2571),YEAR(C2571),VALUE(RIGHT(A2571,4))),_xlpm.mn,IF(ISNUMBER(C2571),MONTH(C2571),VALUE(MID(A2571,4,2)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2" spans="1:5" x14ac:dyDescent="0.25">
      <c r="A2572" s="65" t="s">
        <v>2582</v>
      </c>
      <c r="B2572" s="8">
        <v>107.5140333582</v>
      </c>
      <c r="C2572" s="13"/>
      <c r="D2572" s="3" t="str">
        <f t="array" ref="D2572">IF(C2572="","",IFERROR(AVERAGE(_xlfn._xlws.FILTER($B$2:$B$6000,(IFERROR(VALUE(MID($A$2:$A$6000,4,2)),0)=MONTH(C2572))*(IFERROR(VALUE(RIGHT($A$2:$A$6000,4)),0)=YEAR(C2572)))),""))</f>
        <v/>
      </c>
      <c r="E2572" s="3">
        <f t="array" ref="E2572">IFERROR(_xlfn.LET(_xlpm.yr,IF(ISNUMBER(C2572),YEAR(C2572),VALUE(RIGHT(A2572,4))),_xlpm.mn,IF(ISNUMBER(C2572),MONTH(C2572),VALUE(MID(A2572,4,2)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3" spans="1:5" x14ac:dyDescent="0.25">
      <c r="A2573" s="65" t="s">
        <v>2583</v>
      </c>
      <c r="B2573" s="8">
        <v>108.3361080088</v>
      </c>
      <c r="C2573" s="13"/>
      <c r="D2573" s="3" t="str">
        <f t="array" ref="D2573">IF(C2573="","",IFERROR(AVERAGE(_xlfn._xlws.FILTER($B$2:$B$6000,(IFERROR(VALUE(MID($A$2:$A$6000,4,2)),0)=MONTH(C2573))*(IFERROR(VALUE(RIGHT($A$2:$A$6000,4)),0)=YEAR(C2573)))),""))</f>
        <v/>
      </c>
      <c r="E2573" s="3">
        <f t="array" ref="E2573">IFERROR(_xlfn.LET(_xlpm.yr,IF(ISNUMBER(C2573),YEAR(C2573),VALUE(RIGHT(A2573,4))),_xlpm.mn,IF(ISNUMBER(C2573),MONTH(C2573),VALUE(MID(A2573,4,2)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4" spans="1:5" x14ac:dyDescent="0.25">
      <c r="A2574" s="65" t="s">
        <v>2584</v>
      </c>
      <c r="B2574" s="8">
        <v>109.7358567382</v>
      </c>
      <c r="C2574" s="13"/>
      <c r="D2574" s="3" t="str">
        <f t="array" ref="D2574">IF(C2574="","",IFERROR(AVERAGE(_xlfn._xlws.FILTER($B$2:$B$6000,(IFERROR(VALUE(MID($A$2:$A$6000,4,2)),0)=MONTH(C2574))*(IFERROR(VALUE(RIGHT($A$2:$A$6000,4)),0)=YEAR(C2574)))),""))</f>
        <v/>
      </c>
      <c r="E2574" s="3">
        <f t="array" ref="E2574">IFERROR(_xlfn.LET(_xlpm.yr,IF(ISNUMBER(C2574),YEAR(C2574),VALUE(RIGHT(A2574,4))),_xlpm.mn,IF(ISNUMBER(C2574),MONTH(C2574),VALUE(MID(A2574,4,2)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5" spans="1:5" x14ac:dyDescent="0.25">
      <c r="A2575" s="65" t="s">
        <v>2585</v>
      </c>
      <c r="B2575" s="8">
        <v>110.0469120114</v>
      </c>
      <c r="C2575" s="13"/>
      <c r="D2575" s="3" t="str">
        <f t="array" ref="D2575">IF(C2575="","",IFERROR(AVERAGE(_xlfn._xlws.FILTER($B$2:$B$6000,(IFERROR(VALUE(MID($A$2:$A$6000,4,2)),0)=MONTH(C2575))*(IFERROR(VALUE(RIGHT($A$2:$A$6000,4)),0)=YEAR(C2575)))),""))</f>
        <v/>
      </c>
      <c r="E2575" s="3">
        <f t="array" ref="E2575">IFERROR(_xlfn.LET(_xlpm.yr,IF(ISNUMBER(C2575),YEAR(C2575),VALUE(RIGHT(A2575,4))),_xlpm.mn,IF(ISNUMBER(C2575),MONTH(C2575),VALUE(MID(A2575,4,2)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6" spans="1:5" x14ac:dyDescent="0.25">
      <c r="A2576" s="65" t="s">
        <v>2586</v>
      </c>
      <c r="B2576" s="8">
        <v>110.2913125832</v>
      </c>
      <c r="C2576" s="13"/>
      <c r="D2576" s="3" t="str">
        <f t="array" ref="D2576">IF(C2576="","",IFERROR(AVERAGE(_xlfn._xlws.FILTER($B$2:$B$6000,(IFERROR(VALUE(MID($A$2:$A$6000,4,2)),0)=MONTH(C2576))*(IFERROR(VALUE(RIGHT($A$2:$A$6000,4)),0)=YEAR(C2576)))),""))</f>
        <v/>
      </c>
      <c r="E2576" s="3">
        <f t="array" ref="E2576">IFERROR(_xlfn.LET(_xlpm.yr,IF(ISNUMBER(C2576),YEAR(C2576),VALUE(RIGHT(A2576,4))),_xlpm.mn,IF(ISNUMBER(C2576),MONTH(C2576),VALUE(MID(A2576,4,2)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7" spans="1:5" x14ac:dyDescent="0.25">
      <c r="A2577" s="65" t="s">
        <v>2587</v>
      </c>
      <c r="B2577" s="8">
        <v>110.93564136339999</v>
      </c>
      <c r="C2577" s="13"/>
      <c r="D2577" s="3" t="str">
        <f t="array" ref="D2577">IF(C2577="","",IFERROR(AVERAGE(_xlfn._xlws.FILTER($B$2:$B$6000,(IFERROR(VALUE(MID($A$2:$A$6000,4,2)),0)=MONTH(C2577))*(IFERROR(VALUE(RIGHT($A$2:$A$6000,4)),0)=YEAR(C2577)))),""))</f>
        <v/>
      </c>
      <c r="E2577" s="3">
        <f t="array" ref="E2577">IFERROR(_xlfn.LET(_xlpm.yr,IF(ISNUMBER(C2577),YEAR(C2577),VALUE(RIGHT(A2577,4))),_xlpm.mn,IF(ISNUMBER(C2577),MONTH(C2577),VALUE(MID(A2577,4,2)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8" spans="1:5" x14ac:dyDescent="0.25">
      <c r="A2578" s="65" t="s">
        <v>2588</v>
      </c>
      <c r="B2578" s="8">
        <v>111.0245142986</v>
      </c>
      <c r="C2578" s="13"/>
      <c r="D2578" s="3" t="str">
        <f t="array" ref="D2578">IF(C2578="","",IFERROR(AVERAGE(_xlfn._xlws.FILTER($B$2:$B$6000,(IFERROR(VALUE(MID($A$2:$A$6000,4,2)),0)=MONTH(C2578))*(IFERROR(VALUE(RIGHT($A$2:$A$6000,4)),0)=YEAR(C2578)))),""))</f>
        <v/>
      </c>
      <c r="E2578" s="3">
        <f t="array" ref="E2578">IFERROR(_xlfn.LET(_xlpm.yr,IF(ISNUMBER(C2578),YEAR(C2578),VALUE(RIGHT(A2578,4))),_xlpm.mn,IF(ISNUMBER(C2578),MONTH(C2578),VALUE(MID(A2578,4,2)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9" spans="1:5" x14ac:dyDescent="0.25">
      <c r="A2579" s="65" t="s">
        <v>2589</v>
      </c>
      <c r="B2579" s="8">
        <v>111.7799342478</v>
      </c>
      <c r="C2579" s="13"/>
      <c r="D2579" s="3" t="str">
        <f t="array" ref="D2579">IF(C2579="","",IFERROR(AVERAGE(_xlfn._xlws.FILTER($B$2:$B$6000,(IFERROR(VALUE(MID($A$2:$A$6000,4,2)),0)=MONTH(C2579))*(IFERROR(VALUE(RIGHT($A$2:$A$6000,4)),0)=YEAR(C2579)))),""))</f>
        <v/>
      </c>
      <c r="E2579" s="3">
        <f t="array" ref="E2579">IFERROR(_xlfn.LET(_xlpm.yr,IF(ISNUMBER(C2579),YEAR(C2579),VALUE(RIGHT(A2579,4))),_xlpm.mn,IF(ISNUMBER(C2579),MONTH(C2579),VALUE(MID(A2579,4,2)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0" spans="1:5" x14ac:dyDescent="0.25">
      <c r="A2580" s="65" t="s">
        <v>2590</v>
      </c>
      <c r="B2580" s="8">
        <v>111.42444250699999</v>
      </c>
      <c r="C2580" s="13"/>
      <c r="D2580" s="3" t="str">
        <f t="array" ref="D2580">IF(C2580="","",IFERROR(AVERAGE(_xlfn._xlws.FILTER($B$2:$B$6000,(IFERROR(VALUE(MID($A$2:$A$6000,4,2)),0)=MONTH(C2580))*(IFERROR(VALUE(RIGHT($A$2:$A$6000,4)),0)=YEAR(C2580)))),""))</f>
        <v/>
      </c>
      <c r="E2580" s="3">
        <f t="array" ref="E2580">IFERROR(_xlfn.LET(_xlpm.yr,IF(ISNUMBER(C2580),YEAR(C2580),VALUE(RIGHT(A2580,4))),_xlpm.mn,IF(ISNUMBER(C2580),MONTH(C2580),VALUE(MID(A2580,4,2)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1" spans="1:5" x14ac:dyDescent="0.25">
      <c r="A2581" s="65" t="s">
        <v>2591</v>
      </c>
      <c r="B2581" s="8">
        <v>112.5131359632</v>
      </c>
      <c r="C2581" s="13"/>
      <c r="D2581" s="3" t="str">
        <f t="array" ref="D2581">IF(C2581="","",IFERROR(AVERAGE(_xlfn._xlws.FILTER($B$2:$B$6000,(IFERROR(VALUE(MID($A$2:$A$6000,4,2)),0)=MONTH(C2581))*(IFERROR(VALUE(RIGHT($A$2:$A$6000,4)),0)=YEAR(C2581)))),""))</f>
        <v/>
      </c>
      <c r="E2581" s="3">
        <f t="array" ref="E2581">IFERROR(_xlfn.LET(_xlpm.yr,IF(ISNUMBER(C2581),YEAR(C2581),VALUE(RIGHT(A2581,4))),_xlpm.mn,IF(ISNUMBER(C2581),MONTH(C2581),VALUE(MID(A2581,4,2)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2" spans="1:5" x14ac:dyDescent="0.25">
      <c r="A2582" s="65" t="s">
        <v>2592</v>
      </c>
      <c r="B2582" s="8">
        <v>113.2241194448</v>
      </c>
      <c r="C2582" s="13"/>
      <c r="D2582" s="3" t="str">
        <f t="array" ref="D2582">IF(C2582="","",IFERROR(AVERAGE(_xlfn._xlws.FILTER($B$2:$B$6000,(IFERROR(VALUE(MID($A$2:$A$6000,4,2)),0)=MONTH(C2582))*(IFERROR(VALUE(RIGHT($A$2:$A$6000,4)),0)=YEAR(C2582)))),""))</f>
        <v/>
      </c>
      <c r="E2582" s="3">
        <f t="array" ref="E2582">IFERROR(_xlfn.LET(_xlpm.yr,IF(ISNUMBER(C2582),YEAR(C2582),VALUE(RIGHT(A2582,4))),_xlpm.mn,IF(ISNUMBER(C2582),MONTH(C2582),VALUE(MID(A2582,4,2)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3" spans="1:5" x14ac:dyDescent="0.25">
      <c r="A2583" s="65" t="s">
        <v>2593</v>
      </c>
      <c r="B2583" s="8">
        <v>115.00157814879999</v>
      </c>
      <c r="C2583" s="13"/>
      <c r="D2583" s="3" t="str">
        <f t="array" ref="D2583">IF(C2583="","",IFERROR(AVERAGE(_xlfn._xlws.FILTER($B$2:$B$6000,(IFERROR(VALUE(MID($A$2:$A$6000,4,2)),0)=MONTH(C2583))*(IFERROR(VALUE(RIGHT($A$2:$A$6000,4)),0)=YEAR(C2583)))),""))</f>
        <v/>
      </c>
      <c r="E2583" s="3">
        <f t="array" ref="E2583">IFERROR(_xlfn.LET(_xlpm.yr,IF(ISNUMBER(C2583),YEAR(C2583),VALUE(RIGHT(A2583,4))),_xlpm.mn,IF(ISNUMBER(C2583),MONTH(C2583),VALUE(MID(A2583,4,2)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4" spans="1:5" x14ac:dyDescent="0.25">
      <c r="A2584" s="65" t="s">
        <v>2594</v>
      </c>
      <c r="B2584" s="8">
        <v>115.5570339938</v>
      </c>
      <c r="C2584" s="13"/>
      <c r="D2584" s="3" t="str">
        <f t="array" ref="D2584">IF(C2584="","",IFERROR(AVERAGE(_xlfn._xlws.FILTER($B$2:$B$6000,(IFERROR(VALUE(MID($A$2:$A$6000,4,2)),0)=MONTH(C2584))*(IFERROR(VALUE(RIGHT($A$2:$A$6000,4)),0)=YEAR(C2584)))),""))</f>
        <v/>
      </c>
      <c r="E2584" s="3">
        <f t="array" ref="E2584">IFERROR(_xlfn.LET(_xlpm.yr,IF(ISNUMBER(C2584),YEAR(C2584),VALUE(RIGHT(A2584,4))),_xlpm.mn,IF(ISNUMBER(C2584),MONTH(C2584),VALUE(MID(A2584,4,2)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5" spans="1:5" x14ac:dyDescent="0.25">
      <c r="A2585" s="65" t="s">
        <v>2595</v>
      </c>
      <c r="B2585" s="8">
        <v>116.1569263064</v>
      </c>
      <c r="C2585" s="13"/>
      <c r="D2585" s="3" t="str">
        <f t="array" ref="D2585">IF(C2585="","",IFERROR(AVERAGE(_xlfn._xlws.FILTER($B$2:$B$6000,(IFERROR(VALUE(MID($A$2:$A$6000,4,2)),0)=MONTH(C2585))*(IFERROR(VALUE(RIGHT($A$2:$A$6000,4)),0)=YEAR(C2585)))),""))</f>
        <v/>
      </c>
      <c r="E2585" s="3">
        <f t="array" ref="E2585">IFERROR(_xlfn.LET(_xlpm.yr,IF(ISNUMBER(C2585),YEAR(C2585),VALUE(RIGHT(A2585,4))),_xlpm.mn,IF(ISNUMBER(C2585),MONTH(C2585),VALUE(MID(A2585,4,2)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6" spans="1:5" x14ac:dyDescent="0.25">
      <c r="A2586" s="65" t="s">
        <v>2596</v>
      </c>
      <c r="B2586" s="8">
        <v>116.5790727486</v>
      </c>
      <c r="C2586" s="13"/>
      <c r="D2586" s="3" t="str">
        <f t="array" ref="D2586">IF(C2586="","",IFERROR(AVERAGE(_xlfn._xlws.FILTER($B$2:$B$6000,(IFERROR(VALUE(MID($A$2:$A$6000,4,2)),0)=MONTH(C2586))*(IFERROR(VALUE(RIGHT($A$2:$A$6000,4)),0)=YEAR(C2586)))),""))</f>
        <v/>
      </c>
      <c r="E2586" s="3">
        <f t="array" ref="E2586">IFERROR(_xlfn.LET(_xlpm.yr,IF(ISNUMBER(C2586),YEAR(C2586),VALUE(RIGHT(A2586,4))),_xlpm.mn,IF(ISNUMBER(C2586),MONTH(C2586),VALUE(MID(A2586,4,2)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7" spans="1:5" x14ac:dyDescent="0.25">
      <c r="A2587" s="65" t="s">
        <v>2597</v>
      </c>
      <c r="B2587" s="8">
        <v>116.7346003852</v>
      </c>
      <c r="C2587" s="13"/>
      <c r="D2587" s="3" t="str">
        <f t="array" ref="D2587">IF(C2587="","",IFERROR(AVERAGE(_xlfn._xlws.FILTER($B$2:$B$6000,(IFERROR(VALUE(MID($A$2:$A$6000,4,2)),0)=MONTH(C2587))*(IFERROR(VALUE(RIGHT($A$2:$A$6000,4)),0)=YEAR(C2587)))),""))</f>
        <v/>
      </c>
      <c r="E2587" s="3">
        <f t="array" ref="E2587">IFERROR(_xlfn.LET(_xlpm.yr,IF(ISNUMBER(C2587),YEAR(C2587),VALUE(RIGHT(A2587,4))),_xlpm.mn,IF(ISNUMBER(C2587),MONTH(C2587),VALUE(MID(A2587,4,2)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8" spans="1:5" x14ac:dyDescent="0.25">
      <c r="A2588" s="65" t="s">
        <v>2598</v>
      </c>
      <c r="B2588" s="8">
        <v>116.9123462556</v>
      </c>
      <c r="C2588" s="13"/>
      <c r="D2588" s="3" t="str">
        <f t="array" ref="D2588">IF(C2588="","",IFERROR(AVERAGE(_xlfn._xlws.FILTER($B$2:$B$6000,(IFERROR(VALUE(MID($A$2:$A$6000,4,2)),0)=MONTH(C2588))*(IFERROR(VALUE(RIGHT($A$2:$A$6000,4)),0)=YEAR(C2588)))),""))</f>
        <v/>
      </c>
      <c r="E2588" s="3">
        <f t="array" ref="E2588">IFERROR(_xlfn.LET(_xlpm.yr,IF(ISNUMBER(C2588),YEAR(C2588),VALUE(RIGHT(A2588,4))),_xlpm.mn,IF(ISNUMBER(C2588),MONTH(C2588),VALUE(MID(A2588,4,2)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9" spans="1:5" x14ac:dyDescent="0.25">
      <c r="A2589" s="65" t="s">
        <v>2599</v>
      </c>
      <c r="B2589" s="8">
        <v>117.090092126</v>
      </c>
      <c r="C2589" s="13"/>
      <c r="D2589" s="3" t="str">
        <f t="array" ref="D2589">IF(C2589="","",IFERROR(AVERAGE(_xlfn._xlws.FILTER($B$2:$B$6000,(IFERROR(VALUE(MID($A$2:$A$6000,4,2)),0)=MONTH(C2589))*(IFERROR(VALUE(RIGHT($A$2:$A$6000,4)),0)=YEAR(C2589)))),""))</f>
        <v/>
      </c>
      <c r="E2589" s="3">
        <f t="array" ref="E2589">IFERROR(_xlfn.LET(_xlpm.yr,IF(ISNUMBER(C2589),YEAR(C2589),VALUE(RIGHT(A2589,4))),_xlpm.mn,IF(ISNUMBER(C2589),MONTH(C2589),VALUE(MID(A2589,4,2)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0" spans="1:5" x14ac:dyDescent="0.25">
      <c r="A2590" s="65" t="s">
        <v>2600</v>
      </c>
      <c r="B2590" s="8">
        <v>116.979000957</v>
      </c>
      <c r="C2590" s="13"/>
      <c r="D2590" s="3" t="str">
        <f t="array" ref="D2590">IF(C2590="","",IFERROR(AVERAGE(_xlfn._xlws.FILTER($B$2:$B$6000,(IFERROR(VALUE(MID($A$2:$A$6000,4,2)),0)=MONTH(C2590))*(IFERROR(VALUE(RIGHT($A$2:$A$6000,4)),0)=YEAR(C2590)))),""))</f>
        <v/>
      </c>
      <c r="E2590" s="3">
        <f t="array" ref="E2590">IFERROR(_xlfn.LET(_xlpm.yr,IF(ISNUMBER(C2590),YEAR(C2590),VALUE(RIGHT(A2590,4))),_xlpm.mn,IF(ISNUMBER(C2590),MONTH(C2590),VALUE(MID(A2590,4,2)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1" spans="1:5" x14ac:dyDescent="0.25">
      <c r="A2591" s="65" t="s">
        <v>2601</v>
      </c>
      <c r="B2591" s="8">
        <v>117.4011473992</v>
      </c>
      <c r="C2591" s="13"/>
      <c r="D2591" s="3" t="str">
        <f t="array" ref="D2591">IF(C2591="","",IFERROR(AVERAGE(_xlfn._xlws.FILTER($B$2:$B$6000,(IFERROR(VALUE(MID($A$2:$A$6000,4,2)),0)=MONTH(C2591))*(IFERROR(VALUE(RIGHT($A$2:$A$6000,4)),0)=YEAR(C2591)))),""))</f>
        <v/>
      </c>
      <c r="E2591" s="3">
        <f t="array" ref="E2591">IFERROR(_xlfn.LET(_xlpm.yr,IF(ISNUMBER(C2591),YEAR(C2591),VALUE(RIGHT(A2591,4))),_xlpm.mn,IF(ISNUMBER(C2591),MONTH(C2591),VALUE(MID(A2591,4,2)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2" spans="1:5" x14ac:dyDescent="0.25">
      <c r="A2592" s="65" t="s">
        <v>2602</v>
      </c>
      <c r="B2592" s="8">
        <v>116.534636281</v>
      </c>
      <c r="C2592" s="13"/>
      <c r="D2592" s="3" t="str">
        <f t="array" ref="D2592">IF(C2592="","",IFERROR(AVERAGE(_xlfn._xlws.FILTER($B$2:$B$6000,(IFERROR(VALUE(MID($A$2:$A$6000,4,2)),0)=MONTH(C2592))*(IFERROR(VALUE(RIGHT($A$2:$A$6000,4)),0)=YEAR(C2592)))),""))</f>
        <v/>
      </c>
      <c r="E2592" s="3">
        <f t="array" ref="E2592">IFERROR(_xlfn.LET(_xlpm.yr,IF(ISNUMBER(C2592),YEAR(C2592),VALUE(RIGHT(A2592,4))),_xlpm.mn,IF(ISNUMBER(C2592),MONTH(C2592),VALUE(MID(A2592,4,2)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3" spans="1:5" x14ac:dyDescent="0.25">
      <c r="A2593" s="65" t="s">
        <v>2603</v>
      </c>
      <c r="B2593" s="8">
        <v>115.77673710720001</v>
      </c>
      <c r="C2593" s="13"/>
      <c r="D2593" s="3" t="str">
        <f t="array" ref="D2593">IF(C2593="","",IFERROR(AVERAGE(_xlfn._xlws.FILTER($B$2:$B$6000,(IFERROR(VALUE(MID($A$2:$A$6000,4,2)),0)=MONTH(C2593))*(IFERROR(VALUE(RIGHT($A$2:$A$6000,4)),0)=YEAR(C2593)))),""))</f>
        <v/>
      </c>
      <c r="E2593" s="3">
        <f t="array" ref="E2593">IFERROR(_xlfn.LET(_xlpm.yr,IF(ISNUMBER(C2593),YEAR(C2593),VALUE(RIGHT(A2593,4))),_xlpm.mn,IF(ISNUMBER(C2593),MONTH(C2593),VALUE(MID(A2593,4,2)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4" spans="1:5" x14ac:dyDescent="0.25">
      <c r="A2594" s="65" t="s">
        <v>2604</v>
      </c>
      <c r="B2594" s="8">
        <v>116.26412482560001</v>
      </c>
      <c r="C2594" s="13"/>
      <c r="D2594" s="3" t="str">
        <f t="array" ref="D2594">IF(C2594="","",IFERROR(AVERAGE(_xlfn._xlws.FILTER($B$2:$B$6000,(IFERROR(VALUE(MID($A$2:$A$6000,4,2)),0)=MONTH(C2594))*(IFERROR(VALUE(RIGHT($A$2:$A$6000,4)),0)=YEAR(C2594)))),""))</f>
        <v/>
      </c>
      <c r="E2594" s="3">
        <f t="array" ref="E2594">IFERROR(_xlfn.LET(_xlpm.yr,IF(ISNUMBER(C2594),YEAR(C2594),VALUE(RIGHT(A2594,4))),_xlpm.mn,IF(ISNUMBER(C2594),MONTH(C2594),VALUE(MID(A2594,4,2)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5" spans="1:5" x14ac:dyDescent="0.25">
      <c r="A2595" s="65" t="s">
        <v>2605</v>
      </c>
      <c r="B2595" s="8">
        <v>115.422273312</v>
      </c>
      <c r="C2595" s="13"/>
      <c r="D2595" s="3" t="str">
        <f t="array" ref="D2595">IF(C2595="","",IFERROR(AVERAGE(_xlfn._xlws.FILTER($B$2:$B$6000,(IFERROR(VALUE(MID($A$2:$A$6000,4,2)),0)=MONTH(C2595))*(IFERROR(VALUE(RIGHT($A$2:$A$6000,4)),0)=YEAR(C2595)))),""))</f>
        <v/>
      </c>
      <c r="E2595" s="3">
        <f t="array" ref="E2595">IFERROR(_xlfn.LET(_xlpm.yr,IF(ISNUMBER(C2595),YEAR(C2595),VALUE(RIGHT(A2595,4))),_xlpm.mn,IF(ISNUMBER(C2595),MONTH(C2595),VALUE(MID(A2595,4,2)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6" spans="1:5" x14ac:dyDescent="0.25">
      <c r="A2596" s="65" t="s">
        <v>2606</v>
      </c>
      <c r="B2596" s="8">
        <v>114.868423632</v>
      </c>
      <c r="C2596" s="13"/>
      <c r="D2596" s="3" t="str">
        <f t="array" ref="D2596">IF(C2596="","",IFERROR(AVERAGE(_xlfn._xlws.FILTER($B$2:$B$6000,(IFERROR(VALUE(MID($A$2:$A$6000,4,2)),0)=MONTH(C2596))*(IFERROR(VALUE(RIGHT($A$2:$A$6000,4)),0)=YEAR(C2596)))),""))</f>
        <v/>
      </c>
      <c r="E2596" s="3">
        <f t="array" ref="E2596">IFERROR(_xlfn.LET(_xlpm.yr,IF(ISNUMBER(C2596),YEAR(C2596),VALUE(RIGHT(A2596,4))),_xlpm.mn,IF(ISNUMBER(C2596),MONTH(C2596),VALUE(MID(A2596,4,2)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7" spans="1:5" x14ac:dyDescent="0.25">
      <c r="A2597" s="65" t="s">
        <v>2607</v>
      </c>
      <c r="B2597" s="8">
        <v>114.3588819264</v>
      </c>
      <c r="C2597" s="13"/>
      <c r="D2597" s="3" t="str">
        <f t="array" ref="D2597">IF(C2597="","",IFERROR(AVERAGE(_xlfn._xlws.FILTER($B$2:$B$6000,(IFERROR(VALUE(MID($A$2:$A$6000,4,2)),0)=MONTH(C2597))*(IFERROR(VALUE(RIGHT($A$2:$A$6000,4)),0)=YEAR(C2597)))),""))</f>
        <v/>
      </c>
      <c r="E2597" s="3">
        <f t="array" ref="E2597">IFERROR(_xlfn.LET(_xlpm.yr,IF(ISNUMBER(C2597),YEAR(C2597),VALUE(RIGHT(A2597,4))),_xlpm.mn,IF(ISNUMBER(C2597),MONTH(C2597),VALUE(MID(A2597,4,2)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8" spans="1:5" x14ac:dyDescent="0.25">
      <c r="A2598" s="65" t="s">
        <v>2608</v>
      </c>
      <c r="B2598" s="8">
        <v>114.18165002879999</v>
      </c>
      <c r="C2598" s="13"/>
      <c r="D2598" s="3" t="str">
        <f t="array" ref="D2598">IF(C2598="","",IFERROR(AVERAGE(_xlfn._xlws.FILTER($B$2:$B$6000,(IFERROR(VALUE(MID($A$2:$A$6000,4,2)),0)=MONTH(C2598))*(IFERROR(VALUE(RIGHT($A$2:$A$6000,4)),0)=YEAR(C2598)))),""))</f>
        <v/>
      </c>
      <c r="E2598" s="3">
        <f t="array" ref="E2598">IFERROR(_xlfn.LET(_xlpm.yr,IF(ISNUMBER(C2598),YEAR(C2598),VALUE(RIGHT(A2598,4))),_xlpm.mn,IF(ISNUMBER(C2598),MONTH(C2598),VALUE(MID(A2598,4,2)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9" spans="1:5" x14ac:dyDescent="0.25">
      <c r="A2599" s="65" t="s">
        <v>2609</v>
      </c>
      <c r="B2599" s="8">
        <v>114.4474978752</v>
      </c>
      <c r="C2599" s="13"/>
      <c r="D2599" s="3" t="str">
        <f t="array" ref="D2599">IF(C2599="","",IFERROR(AVERAGE(_xlfn._xlws.FILTER($B$2:$B$6000,(IFERROR(VALUE(MID($A$2:$A$6000,4,2)),0)=MONTH(C2599))*(IFERROR(VALUE(RIGHT($A$2:$A$6000,4)),0)=YEAR(C2599)))),""))</f>
        <v/>
      </c>
      <c r="E2599" s="3">
        <f t="array" ref="E2599">IFERROR(_xlfn.LET(_xlpm.yr,IF(ISNUMBER(C2599),YEAR(C2599),VALUE(RIGHT(A2599,4))),_xlpm.mn,IF(ISNUMBER(C2599),MONTH(C2599),VALUE(MID(A2599,4,2)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0" spans="1:5" x14ac:dyDescent="0.25">
      <c r="A2600" s="65" t="s">
        <v>2610</v>
      </c>
      <c r="B2600" s="8">
        <v>114.8905776192</v>
      </c>
      <c r="C2600" s="13"/>
      <c r="D2600" s="3" t="str">
        <f t="array" ref="D2600">IF(C2600="","",IFERROR(AVERAGE(_xlfn._xlws.FILTER($B$2:$B$6000,(IFERROR(VALUE(MID($A$2:$A$6000,4,2)),0)=MONTH(C2600))*(IFERROR(VALUE(RIGHT($A$2:$A$6000,4)),0)=YEAR(C2600)))),""))</f>
        <v/>
      </c>
      <c r="E2600" s="3">
        <f t="array" ref="E2600">IFERROR(_xlfn.LET(_xlpm.yr,IF(ISNUMBER(C2600),YEAR(C2600),VALUE(RIGHT(A2600,4))),_xlpm.mn,IF(ISNUMBER(C2600),MONTH(C2600),VALUE(MID(A2600,4,2)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1" spans="1:5" x14ac:dyDescent="0.25">
      <c r="A2601" s="65" t="s">
        <v>2611</v>
      </c>
      <c r="B2601" s="8">
        <v>115.5773512224</v>
      </c>
      <c r="C2601" s="13"/>
      <c r="D2601" s="3" t="str">
        <f t="array" ref="D2601">IF(C2601="","",IFERROR(AVERAGE(_xlfn._xlws.FILTER($B$2:$B$6000,(IFERROR(VALUE(MID($A$2:$A$6000,4,2)),0)=MONTH(C2601))*(IFERROR(VALUE(RIGHT($A$2:$A$6000,4)),0)=YEAR(C2601)))),""))</f>
        <v/>
      </c>
      <c r="E2601" s="3">
        <f t="array" ref="E2601">IFERROR(_xlfn.LET(_xlpm.yr,IF(ISNUMBER(C2601),YEAR(C2601),VALUE(RIGHT(A2601,4))),_xlpm.mn,IF(ISNUMBER(C2601),MONTH(C2601),VALUE(MID(A2601,4,2)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2" spans="1:5" x14ac:dyDescent="0.25">
      <c r="A2602" s="65" t="s">
        <v>2612</v>
      </c>
      <c r="B2602" s="8">
        <v>115.66596717119999</v>
      </c>
      <c r="C2602" s="13"/>
      <c r="D2602" s="3" t="str">
        <f t="array" ref="D2602">IF(C2602="","",IFERROR(AVERAGE(_xlfn._xlws.FILTER($B$2:$B$6000,(IFERROR(VALUE(MID($A$2:$A$6000,4,2)),0)=MONTH(C2602))*(IFERROR(VALUE(RIGHT($A$2:$A$6000,4)),0)=YEAR(C2602)))),""))</f>
        <v/>
      </c>
      <c r="E2602" s="3">
        <f t="array" ref="E2602">IFERROR(_xlfn.LET(_xlpm.yr,IF(ISNUMBER(C2602),YEAR(C2602),VALUE(RIGHT(A2602,4))),_xlpm.mn,IF(ISNUMBER(C2602),MONTH(C2602),VALUE(MID(A2602,4,2)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3" spans="1:5" x14ac:dyDescent="0.25">
      <c r="A2603" s="65" t="s">
        <v>2613</v>
      </c>
      <c r="B2603" s="8">
        <v>115.5995052096</v>
      </c>
      <c r="C2603" s="13"/>
      <c r="D2603" s="3" t="str">
        <f t="array" ref="D2603">IF(C2603="","",IFERROR(AVERAGE(_xlfn._xlws.FILTER($B$2:$B$6000,(IFERROR(VALUE(MID($A$2:$A$6000,4,2)),0)=MONTH(C2603))*(IFERROR(VALUE(RIGHT($A$2:$A$6000,4)),0)=YEAR(C2603)))),""))</f>
        <v/>
      </c>
      <c r="E2603" s="3">
        <f t="array" ref="E2603">IFERROR(_xlfn.LET(_xlpm.yr,IF(ISNUMBER(C2603),YEAR(C2603),VALUE(RIGHT(A2603,4))),_xlpm.mn,IF(ISNUMBER(C2603),MONTH(C2603),VALUE(MID(A2603,4,2)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4" spans="1:5" x14ac:dyDescent="0.25">
      <c r="A2604" s="65" t="s">
        <v>2614</v>
      </c>
      <c r="B2604" s="8">
        <v>115.15642546559999</v>
      </c>
      <c r="C2604" s="13"/>
      <c r="D2604" s="3" t="str">
        <f t="array" ref="D2604">IF(C2604="","",IFERROR(AVERAGE(_xlfn._xlws.FILTER($B$2:$B$6000,(IFERROR(VALUE(MID($A$2:$A$6000,4,2)),0)=MONTH(C2604))*(IFERROR(VALUE(RIGHT($A$2:$A$6000,4)),0)=YEAR(C2604)))),""))</f>
        <v/>
      </c>
      <c r="E2604" s="3">
        <f t="array" ref="E2604">IFERROR(_xlfn.LET(_xlpm.yr,IF(ISNUMBER(C2604),YEAR(C2604),VALUE(RIGHT(A2604,4))),_xlpm.mn,IF(ISNUMBER(C2604),MONTH(C2604),VALUE(MID(A2604,4,2)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5" spans="1:5" x14ac:dyDescent="0.25">
      <c r="A2605" s="65" t="s">
        <v>2615</v>
      </c>
      <c r="B2605" s="8">
        <v>114.62472977279999</v>
      </c>
      <c r="C2605" s="13"/>
      <c r="D2605" s="3" t="str">
        <f t="array" ref="D2605">IF(C2605="","",IFERROR(AVERAGE(_xlfn._xlws.FILTER($B$2:$B$6000,(IFERROR(VALUE(MID($A$2:$A$6000,4,2)),0)=MONTH(C2605))*(IFERROR(VALUE(RIGHT($A$2:$A$6000,4)),0)=YEAR(C2605)))),""))</f>
        <v/>
      </c>
      <c r="E2605" s="3">
        <f t="array" ref="E2605">IFERROR(_xlfn.LET(_xlpm.yr,IF(ISNUMBER(C2605),YEAR(C2605),VALUE(RIGHT(A2605,4))),_xlpm.mn,IF(ISNUMBER(C2605),MONTH(C2605),VALUE(MID(A2605,4,2)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6" spans="1:5" x14ac:dyDescent="0.25">
      <c r="A2606" s="65" t="s">
        <v>2616</v>
      </c>
      <c r="B2606" s="8">
        <v>114.9127316064</v>
      </c>
      <c r="C2606" s="13"/>
      <c r="D2606" s="3" t="str">
        <f t="array" ref="D2606">IF(C2606="","",IFERROR(AVERAGE(_xlfn._xlws.FILTER($B$2:$B$6000,(IFERROR(VALUE(MID($A$2:$A$6000,4,2)),0)=MONTH(C2606))*(IFERROR(VALUE(RIGHT($A$2:$A$6000,4)),0)=YEAR(C2606)))),""))</f>
        <v/>
      </c>
      <c r="E2606" s="3">
        <f t="array" ref="E2606">IFERROR(_xlfn.LET(_xlpm.yr,IF(ISNUMBER(C2606),YEAR(C2606),VALUE(RIGHT(A2606,4))),_xlpm.mn,IF(ISNUMBER(C2606),MONTH(C2606),VALUE(MID(A2606,4,2)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7" spans="1:5" x14ac:dyDescent="0.25">
      <c r="A2607" s="65" t="s">
        <v>2617</v>
      </c>
      <c r="B2607" s="8">
        <v>114.64688375999999</v>
      </c>
      <c r="C2607" s="13"/>
      <c r="D2607" s="3" t="str">
        <f t="array" ref="D2607">IF(C2607="","",IFERROR(AVERAGE(_xlfn._xlws.FILTER($B$2:$B$6000,(IFERROR(VALUE(MID($A$2:$A$6000,4,2)),0)=MONTH(C2607))*(IFERROR(VALUE(RIGHT($A$2:$A$6000,4)),0)=YEAR(C2607)))),""))</f>
        <v/>
      </c>
      <c r="E2607" s="3">
        <f t="array" ref="E2607">IFERROR(_xlfn.LET(_xlpm.yr,IF(ISNUMBER(C2607),YEAR(C2607),VALUE(RIGHT(A2607,4))),_xlpm.mn,IF(ISNUMBER(C2607),MONTH(C2607),VALUE(MID(A2607,4,2)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8" spans="1:5" x14ac:dyDescent="0.25">
      <c r="A2608" s="65" t="s">
        <v>2618</v>
      </c>
      <c r="B2608" s="8">
        <v>114.8462696448</v>
      </c>
      <c r="C2608" s="13"/>
      <c r="D2608" s="3" t="str">
        <f t="array" ref="D2608">IF(C2608="","",IFERROR(AVERAGE(_xlfn._xlws.FILTER($B$2:$B$6000,(IFERROR(VALUE(MID($A$2:$A$6000,4,2)),0)=MONTH(C2608))*(IFERROR(VALUE(RIGHT($A$2:$A$6000,4)),0)=YEAR(C2608)))),""))</f>
        <v/>
      </c>
      <c r="E2608" s="3">
        <f t="array" ref="E2608">IFERROR(_xlfn.LET(_xlpm.yr,IF(ISNUMBER(C2608),YEAR(C2608),VALUE(RIGHT(A2608,4))),_xlpm.mn,IF(ISNUMBER(C2608),MONTH(C2608),VALUE(MID(A2608,4,2)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9" spans="1:5" x14ac:dyDescent="0.25">
      <c r="A2609" s="65" t="s">
        <v>2619</v>
      </c>
      <c r="B2609" s="8">
        <v>115.5773512224</v>
      </c>
      <c r="C2609" s="13"/>
      <c r="D2609" s="3" t="str">
        <f t="array" ref="D2609">IF(C2609="","",IFERROR(AVERAGE(_xlfn._xlws.FILTER($B$2:$B$6000,(IFERROR(VALUE(MID($A$2:$A$6000,4,2)),0)=MONTH(C2609))*(IFERROR(VALUE(RIGHT($A$2:$A$6000,4)),0)=YEAR(C2609)))),""))</f>
        <v/>
      </c>
      <c r="E2609" s="3">
        <f t="array" ref="E2609">IFERROR(_xlfn.LET(_xlpm.yr,IF(ISNUMBER(C2609),YEAR(C2609),VALUE(RIGHT(A2609,4))),_xlpm.mn,IF(ISNUMBER(C2609),MONTH(C2609),VALUE(MID(A2609,4,2)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0" spans="1:5" x14ac:dyDescent="0.25">
      <c r="A2610" s="65" t="s">
        <v>2620</v>
      </c>
      <c r="B2610" s="8">
        <v>115.20073343999999</v>
      </c>
      <c r="C2610" s="13"/>
      <c r="D2610" s="3" t="str">
        <f t="array" ref="D2610">IF(C2610="","",IFERROR(AVERAGE(_xlfn._xlws.FILTER($B$2:$B$6000,(IFERROR(VALUE(MID($A$2:$A$6000,4,2)),0)=MONTH(C2610))*(IFERROR(VALUE(RIGHT($A$2:$A$6000,4)),0)=YEAR(C2610)))),""))</f>
        <v/>
      </c>
      <c r="E2610" s="3">
        <f t="array" ref="E2610">IFERROR(_xlfn.LET(_xlpm.yr,IF(ISNUMBER(C2610),YEAR(C2610),VALUE(RIGHT(A2610,4))),_xlpm.mn,IF(ISNUMBER(C2610),MONTH(C2610),VALUE(MID(A2610,4,2)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1" spans="1:5" x14ac:dyDescent="0.25">
      <c r="A2611" s="65" t="s">
        <v>2621</v>
      </c>
      <c r="B2611" s="8">
        <v>114.3810359136</v>
      </c>
      <c r="C2611" s="13"/>
      <c r="D2611" s="3" t="str">
        <f t="array" ref="D2611">IF(C2611="","",IFERROR(AVERAGE(_xlfn._xlws.FILTER($B$2:$B$6000,(IFERROR(VALUE(MID($A$2:$A$6000,4,2)),0)=MONTH(C2611))*(IFERROR(VALUE(RIGHT($A$2:$A$6000,4)),0)=YEAR(C2611)))),""))</f>
        <v/>
      </c>
      <c r="E2611" s="3">
        <f t="array" ref="E2611">IFERROR(_xlfn.LET(_xlpm.yr,IF(ISNUMBER(C2611),YEAR(C2611),VALUE(RIGHT(A2611,4))),_xlpm.mn,IF(ISNUMBER(C2611),MONTH(C2611),VALUE(MID(A2611,4,2)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2" spans="1:5" x14ac:dyDescent="0.25">
      <c r="A2612" s="65" t="s">
        <v>2622</v>
      </c>
      <c r="B2612" s="8">
        <v>113.8970397492</v>
      </c>
      <c r="C2612" s="13"/>
      <c r="D2612" s="3" t="str">
        <f t="array" ref="D2612">IF(C2612="","",IFERROR(AVERAGE(_xlfn._xlws.FILTER($B$2:$B$6000,(IFERROR(VALUE(MID($A$2:$A$6000,4,2)),0)=MONTH(C2612))*(IFERROR(VALUE(RIGHT($A$2:$A$6000,4)),0)=YEAR(C2612)))),""))</f>
        <v/>
      </c>
      <c r="E2612" s="3">
        <f t="array" ref="E2612">IFERROR(_xlfn.LET(_xlpm.yr,IF(ISNUMBER(C2612),YEAR(C2612),VALUE(RIGHT(A2612,4))),_xlpm.mn,IF(ISNUMBER(C2612),MONTH(C2612),VALUE(MID(A2612,4,2)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3" spans="1:5" x14ac:dyDescent="0.25">
      <c r="A2613" s="65" t="s">
        <v>2623</v>
      </c>
      <c r="B2613" s="8">
        <v>114.0291708858</v>
      </c>
      <c r="C2613" s="13"/>
      <c r="D2613" s="3" t="str">
        <f t="array" ref="D2613">IF(C2613="","",IFERROR(AVERAGE(_xlfn._xlws.FILTER($B$2:$B$6000,(IFERROR(VALUE(MID($A$2:$A$6000,4,2)),0)=MONTH(C2613))*(IFERROR(VALUE(RIGHT($A$2:$A$6000,4)),0)=YEAR(C2613)))),""))</f>
        <v/>
      </c>
      <c r="E2613" s="3">
        <f t="array" ref="E2613">IFERROR(_xlfn.LET(_xlpm.yr,IF(ISNUMBER(C2613),YEAR(C2613),VALUE(RIGHT(A2613,4))),_xlpm.mn,IF(ISNUMBER(C2613),MONTH(C2613),VALUE(MID(A2613,4,2)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4" spans="1:5" x14ac:dyDescent="0.25">
      <c r="A2614" s="65" t="s">
        <v>2624</v>
      </c>
      <c r="B2614" s="8">
        <v>113.87501789309999</v>
      </c>
      <c r="C2614" s="13"/>
      <c r="D2614" s="3" t="str">
        <f t="array" ref="D2614">IF(C2614="","",IFERROR(AVERAGE(_xlfn._xlws.FILTER($B$2:$B$6000,(IFERROR(VALUE(MID($A$2:$A$6000,4,2)),0)=MONTH(C2614))*(IFERROR(VALUE(RIGHT($A$2:$A$6000,4)),0)=YEAR(C2614)))),""))</f>
        <v/>
      </c>
      <c r="E2614" s="3">
        <f t="array" ref="E2614">IFERROR(_xlfn.LET(_xlpm.yr,IF(ISNUMBER(C2614),YEAR(C2614),VALUE(RIGHT(A2614,4))),_xlpm.mn,IF(ISNUMBER(C2614),MONTH(C2614),VALUE(MID(A2614,4,2)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5" spans="1:5" x14ac:dyDescent="0.25">
      <c r="A2615" s="65" t="s">
        <v>2625</v>
      </c>
      <c r="B2615" s="8">
        <v>113.3464933467</v>
      </c>
      <c r="C2615" s="13"/>
      <c r="D2615" s="3" t="str">
        <f t="array" ref="D2615">IF(C2615="","",IFERROR(AVERAGE(_xlfn._xlws.FILTER($B$2:$B$6000,(IFERROR(VALUE(MID($A$2:$A$6000,4,2)),0)=MONTH(C2615))*(IFERROR(VALUE(RIGHT($A$2:$A$6000,4)),0)=YEAR(C2615)))),""))</f>
        <v/>
      </c>
      <c r="E2615" s="3">
        <f t="array" ref="E2615">IFERROR(_xlfn.LET(_xlpm.yr,IF(ISNUMBER(C2615),YEAR(C2615),VALUE(RIGHT(A2615,4))),_xlpm.mn,IF(ISNUMBER(C2615),MONTH(C2615),VALUE(MID(A2615,4,2)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6" spans="1:5" x14ac:dyDescent="0.25">
      <c r="A2616" s="65" t="s">
        <v>2626</v>
      </c>
      <c r="B2616" s="8">
        <v>112.8620125125</v>
      </c>
      <c r="C2616" s="13"/>
      <c r="D2616" s="3" t="str">
        <f t="array" ref="D2616">IF(C2616="","",IFERROR(AVERAGE(_xlfn._xlws.FILTER($B$2:$B$6000,(IFERROR(VALUE(MID($A$2:$A$6000,4,2)),0)=MONTH(C2616))*(IFERROR(VALUE(RIGHT($A$2:$A$6000,4)),0)=YEAR(C2616)))),""))</f>
        <v/>
      </c>
      <c r="E2616" s="3">
        <f t="array" ref="E2616">IFERROR(_xlfn.LET(_xlpm.yr,IF(ISNUMBER(C2616),YEAR(C2616),VALUE(RIGHT(A2616,4))),_xlpm.mn,IF(ISNUMBER(C2616),MONTH(C2616),VALUE(MID(A2616,4,2)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7" spans="1:5" x14ac:dyDescent="0.25">
      <c r="A2617" s="65" t="s">
        <v>2627</v>
      </c>
      <c r="B2617" s="8">
        <v>112.35550982220001</v>
      </c>
      <c r="C2617" s="13"/>
      <c r="D2617" s="3" t="str">
        <f t="array" ref="D2617">IF(C2617="","",IFERROR(AVERAGE(_xlfn._xlws.FILTER($B$2:$B$6000,(IFERROR(VALUE(MID($A$2:$A$6000,4,2)),0)=MONTH(C2617))*(IFERROR(VALUE(RIGHT($A$2:$A$6000,4)),0)=YEAR(C2617)))),""))</f>
        <v/>
      </c>
      <c r="E2617" s="3">
        <f t="array" ref="E2617">IFERROR(_xlfn.LET(_xlpm.yr,IF(ISNUMBER(C2617),YEAR(C2617),VALUE(RIGHT(A2617,4))),_xlpm.mn,IF(ISNUMBER(C2617),MONTH(C2617),VALUE(MID(A2617,4,2)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8" spans="1:5" x14ac:dyDescent="0.25">
      <c r="A2618" s="65" t="s">
        <v>2628</v>
      </c>
      <c r="B2618" s="8">
        <v>112.4876409588</v>
      </c>
      <c r="C2618" s="13"/>
      <c r="D2618" s="3" t="str">
        <f t="array" ref="D2618">IF(C2618="","",IFERROR(AVERAGE(_xlfn._xlws.FILTER($B$2:$B$6000,(IFERROR(VALUE(MID($A$2:$A$6000,4,2)),0)=MONTH(C2618))*(IFERROR(VALUE(RIGHT($A$2:$A$6000,4)),0)=YEAR(C2618)))),""))</f>
        <v/>
      </c>
      <c r="E2618" s="3">
        <f t="array" ref="E2618">IFERROR(_xlfn.LET(_xlpm.yr,IF(ISNUMBER(C2618),YEAR(C2618),VALUE(RIGHT(A2618,4))),_xlpm.mn,IF(ISNUMBER(C2618),MONTH(C2618),VALUE(MID(A2618,4,2)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9" spans="1:5" x14ac:dyDescent="0.25">
      <c r="A2619" s="65" t="s">
        <v>2629</v>
      </c>
      <c r="B2619" s="8">
        <v>112.5096628149</v>
      </c>
      <c r="C2619" s="13"/>
      <c r="D2619" s="3" t="str">
        <f t="array" ref="D2619">IF(C2619="","",IFERROR(AVERAGE(_xlfn._xlws.FILTER($B$2:$B$6000,(IFERROR(VALUE(MID($A$2:$A$6000,4,2)),0)=MONTH(C2619))*(IFERROR(VALUE(RIGHT($A$2:$A$6000,4)),0)=YEAR(C2619)))),""))</f>
        <v/>
      </c>
      <c r="E2619" s="3">
        <f t="array" ref="E2619">IFERROR(_xlfn.LET(_xlpm.yr,IF(ISNUMBER(C2619),YEAR(C2619),VALUE(RIGHT(A2619,4))),_xlpm.mn,IF(ISNUMBER(C2619),MONTH(C2619),VALUE(MID(A2619,4,2)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0" spans="1:5" x14ac:dyDescent="0.25">
      <c r="A2620" s="65" t="s">
        <v>2630</v>
      </c>
      <c r="B2620" s="8">
        <v>112.7739250881</v>
      </c>
      <c r="C2620" s="13"/>
      <c r="D2620" s="3" t="str">
        <f t="array" ref="D2620">IF(C2620="","",IFERROR(AVERAGE(_xlfn._xlws.FILTER($B$2:$B$6000,(IFERROR(VALUE(MID($A$2:$A$6000,4,2)),0)=MONTH(C2620))*(IFERROR(VALUE(RIGHT($A$2:$A$6000,4)),0)=YEAR(C2620)))),""))</f>
        <v/>
      </c>
      <c r="E2620" s="3">
        <f t="array" ref="E2620">IFERROR(_xlfn.LET(_xlpm.yr,IF(ISNUMBER(C2620),YEAR(C2620),VALUE(RIGHT(A2620,4))),_xlpm.mn,IF(ISNUMBER(C2620),MONTH(C2620),VALUE(MID(A2620,4,2)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1" spans="1:5" x14ac:dyDescent="0.25">
      <c r="A2621" s="65" t="s">
        <v>2631</v>
      </c>
      <c r="B2621" s="8">
        <v>111.87102898800001</v>
      </c>
      <c r="C2621" s="13"/>
      <c r="D2621" s="3" t="str">
        <f t="array" ref="D2621">IF(C2621="","",IFERROR(AVERAGE(_xlfn._xlws.FILTER($B$2:$B$6000,(IFERROR(VALUE(MID($A$2:$A$6000,4,2)),0)=MONTH(C2621))*(IFERROR(VALUE(RIGHT($A$2:$A$6000,4)),0)=YEAR(C2621)))),""))</f>
        <v/>
      </c>
      <c r="E2621" s="3">
        <f t="array" ref="E2621">IFERROR(_xlfn.LET(_xlpm.yr,IF(ISNUMBER(C2621),YEAR(C2621),VALUE(RIGHT(A2621,4))),_xlpm.mn,IF(ISNUMBER(C2621),MONTH(C2621),VALUE(MID(A2621,4,2)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2" spans="1:5" x14ac:dyDescent="0.25">
      <c r="A2622" s="65" t="s">
        <v>2632</v>
      </c>
      <c r="B2622" s="8">
        <v>111.8269852758</v>
      </c>
      <c r="C2622" s="13"/>
      <c r="D2622" s="3" t="str">
        <f t="array" ref="D2622">IF(C2622="","",IFERROR(AVERAGE(_xlfn._xlws.FILTER($B$2:$B$6000,(IFERROR(VALUE(MID($A$2:$A$6000,4,2)),0)=MONTH(C2622))*(IFERROR(VALUE(RIGHT($A$2:$A$6000,4)),0)=YEAR(C2622)))),""))</f>
        <v/>
      </c>
      <c r="E2622" s="3">
        <f t="array" ref="E2622">IFERROR(_xlfn.LET(_xlpm.yr,IF(ISNUMBER(C2622),YEAR(C2622),VALUE(RIGHT(A2622,4))),_xlpm.mn,IF(ISNUMBER(C2622),MONTH(C2622),VALUE(MID(A2622,4,2)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3" spans="1:5" x14ac:dyDescent="0.25">
      <c r="A2623" s="65" t="s">
        <v>2633</v>
      </c>
      <c r="B2623" s="8">
        <v>112.4656191027</v>
      </c>
      <c r="C2623" s="13"/>
      <c r="D2623" s="3" t="str">
        <f t="array" ref="D2623">IF(C2623="","",IFERROR(AVERAGE(_xlfn._xlws.FILTER($B$2:$B$6000,(IFERROR(VALUE(MID($A$2:$A$6000,4,2)),0)=MONTH(C2623))*(IFERROR(VALUE(RIGHT($A$2:$A$6000,4)),0)=YEAR(C2623)))),""))</f>
        <v/>
      </c>
      <c r="E2623" s="3">
        <f t="array" ref="E2623">IFERROR(_xlfn.LET(_xlpm.yr,IF(ISNUMBER(C2623),YEAR(C2623),VALUE(RIGHT(A2623,4))),_xlpm.mn,IF(ISNUMBER(C2623),MONTH(C2623),VALUE(MID(A2623,4,2)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4" spans="1:5" x14ac:dyDescent="0.25">
      <c r="A2624" s="65" t="s">
        <v>2634</v>
      </c>
      <c r="B2624" s="8">
        <v>111.01217660010001</v>
      </c>
      <c r="C2624" s="13"/>
      <c r="D2624" s="3" t="str">
        <f t="array" ref="D2624">IF(C2624="","",IFERROR(AVERAGE(_xlfn._xlws.FILTER($B$2:$B$6000,(IFERROR(VALUE(MID($A$2:$A$6000,4,2)),0)=MONTH(C2624))*(IFERROR(VALUE(RIGHT($A$2:$A$6000,4)),0)=YEAR(C2624)))),""))</f>
        <v/>
      </c>
      <c r="E2624" s="3">
        <f t="array" ref="E2624">IFERROR(_xlfn.LET(_xlpm.yr,IF(ISNUMBER(C2624),YEAR(C2624),VALUE(RIGHT(A2624,4))),_xlpm.mn,IF(ISNUMBER(C2624),MONTH(C2624),VALUE(MID(A2624,4,2)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5" spans="1:5" x14ac:dyDescent="0.25">
      <c r="A2625" s="65" t="s">
        <v>2635</v>
      </c>
      <c r="B2625" s="8">
        <v>111.29846072940001</v>
      </c>
      <c r="C2625" s="13"/>
      <c r="D2625" s="3" t="str">
        <f t="array" ref="D2625">IF(C2625="","",IFERROR(AVERAGE(_xlfn._xlws.FILTER($B$2:$B$6000,(IFERROR(VALUE(MID($A$2:$A$6000,4,2)),0)=MONTH(C2625))*(IFERROR(VALUE(RIGHT($A$2:$A$6000,4)),0)=YEAR(C2625)))),""))</f>
        <v/>
      </c>
      <c r="E2625" s="3">
        <f t="array" ref="E2625">IFERROR(_xlfn.LET(_xlpm.yr,IF(ISNUMBER(C2625),YEAR(C2625),VALUE(RIGHT(A2625,4))),_xlpm.mn,IF(ISNUMBER(C2625),MONTH(C2625),VALUE(MID(A2625,4,2)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6" spans="1:5" x14ac:dyDescent="0.25">
      <c r="A2626" s="65" t="s">
        <v>2636</v>
      </c>
      <c r="B2626" s="8">
        <v>111.38654815380001</v>
      </c>
      <c r="C2626" s="13"/>
      <c r="D2626" s="3" t="str">
        <f t="array" ref="D2626">IF(C2626="","",IFERROR(AVERAGE(_xlfn._xlws.FILTER($B$2:$B$6000,(IFERROR(VALUE(MID($A$2:$A$6000,4,2)),0)=MONTH(C2626))*(IFERROR(VALUE(RIGHT($A$2:$A$6000,4)),0)=YEAR(C2626)))),""))</f>
        <v/>
      </c>
      <c r="E2626" s="3">
        <f t="array" ref="E2626">IFERROR(_xlfn.LET(_xlpm.yr,IF(ISNUMBER(C2626),YEAR(C2626),VALUE(RIGHT(A2626,4))),_xlpm.mn,IF(ISNUMBER(C2626),MONTH(C2626),VALUE(MID(A2626,4,2)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7" spans="1:5" x14ac:dyDescent="0.25">
      <c r="A2627" s="65" t="s">
        <v>2637</v>
      </c>
      <c r="B2627" s="8">
        <v>111.2544170172</v>
      </c>
      <c r="C2627" s="13"/>
      <c r="D2627" s="3" t="str">
        <f t="array" ref="D2627">IF(C2627="","",IFERROR(AVERAGE(_xlfn._xlws.FILTER($B$2:$B$6000,(IFERROR(VALUE(MID($A$2:$A$6000,4,2)),0)=MONTH(C2627))*(IFERROR(VALUE(RIGHT($A$2:$A$6000,4)),0)=YEAR(C2627)))),""))</f>
        <v/>
      </c>
      <c r="E2627" s="3">
        <f t="array" ref="E2627">IFERROR(_xlfn.LET(_xlpm.yr,IF(ISNUMBER(C2627),YEAR(C2627),VALUE(RIGHT(A2627,4))),_xlpm.mn,IF(ISNUMBER(C2627),MONTH(C2627),VALUE(MID(A2627,4,2)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8" spans="1:5" x14ac:dyDescent="0.25">
      <c r="A2628" s="65" t="s">
        <v>2638</v>
      </c>
      <c r="B2628" s="8">
        <v>112.1352912612</v>
      </c>
      <c r="C2628" s="13"/>
      <c r="D2628" s="3" t="str">
        <f t="array" ref="D2628">IF(C2628="","",IFERROR(AVERAGE(_xlfn._xlws.FILTER($B$2:$B$6000,(IFERROR(VALUE(MID($A$2:$A$6000,4,2)),0)=MONTH(C2628))*(IFERROR(VALUE(RIGHT($A$2:$A$6000,4)),0)=YEAR(C2628)))),""))</f>
        <v/>
      </c>
      <c r="E2628" s="3">
        <f t="array" ref="E2628">IFERROR(_xlfn.LET(_xlpm.yr,IF(ISNUMBER(C2628),YEAR(C2628),VALUE(RIGHT(A2628,4))),_xlpm.mn,IF(ISNUMBER(C2628),MONTH(C2628),VALUE(MID(A2628,4,2)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9" spans="1:5" x14ac:dyDescent="0.25">
      <c r="A2629" s="65" t="s">
        <v>2639</v>
      </c>
      <c r="B2629" s="8">
        <v>112.2894442539</v>
      </c>
      <c r="C2629" s="13"/>
      <c r="D2629" s="3" t="str">
        <f t="array" ref="D2629">IF(C2629="","",IFERROR(AVERAGE(_xlfn._xlws.FILTER($B$2:$B$6000,(IFERROR(VALUE(MID($A$2:$A$6000,4,2)),0)=MONTH(C2629))*(IFERROR(VALUE(RIGHT($A$2:$A$6000,4)),0)=YEAR(C2629)))),""))</f>
        <v/>
      </c>
      <c r="E2629" s="3">
        <f t="array" ref="E2629">IFERROR(_xlfn.LET(_xlpm.yr,IF(ISNUMBER(C2629),YEAR(C2629),VALUE(RIGHT(A2629,4))),_xlpm.mn,IF(ISNUMBER(C2629),MONTH(C2629),VALUE(MID(A2629,4,2)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0" spans="1:5" x14ac:dyDescent="0.25">
      <c r="A2630" s="65" t="s">
        <v>2640</v>
      </c>
      <c r="B2630" s="8">
        <v>112.81796880029999</v>
      </c>
      <c r="C2630" s="13"/>
      <c r="D2630" s="3" t="str">
        <f t="array" ref="D2630">IF(C2630="","",IFERROR(AVERAGE(_xlfn._xlws.FILTER($B$2:$B$6000,(IFERROR(VALUE(MID($A$2:$A$6000,4,2)),0)=MONTH(C2630))*(IFERROR(VALUE(RIGHT($A$2:$A$6000,4)),0)=YEAR(C2630)))),""))</f>
        <v/>
      </c>
      <c r="E2630" s="3">
        <f t="array" ref="E2630">IFERROR(_xlfn.LET(_xlpm.yr,IF(ISNUMBER(C2630),YEAR(C2630),VALUE(RIGHT(A2630,4))),_xlpm.mn,IF(ISNUMBER(C2630),MONTH(C2630),VALUE(MID(A2630,4,2)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1" spans="1:5" x14ac:dyDescent="0.25">
      <c r="A2631" s="65" t="s">
        <v>2641</v>
      </c>
      <c r="B2631" s="8">
        <v>111.73111279779999</v>
      </c>
      <c r="C2631" s="13"/>
      <c r="D2631" s="3" t="str">
        <f t="array" ref="D2631">IF(C2631="","",IFERROR(AVERAGE(_xlfn._xlws.FILTER($B$2:$B$6000,(IFERROR(VALUE(MID($A$2:$A$6000,4,2)),0)=MONTH(C2631))*(IFERROR(VALUE(RIGHT($A$2:$A$6000,4)),0)=YEAR(C2631)))),""))</f>
        <v/>
      </c>
      <c r="E2631" s="3">
        <f t="array" ref="E2631">IFERROR(_xlfn.LET(_xlpm.yr,IF(ISNUMBER(C2631),YEAR(C2631),VALUE(RIGHT(A2631,4))),_xlpm.mn,IF(ISNUMBER(C2631),MONTH(C2631),VALUE(MID(A2631,4,2)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2" spans="1:5" x14ac:dyDescent="0.25">
      <c r="A2632" s="65" t="s">
        <v>2642</v>
      </c>
      <c r="B2632" s="8">
        <v>112.3666958247</v>
      </c>
      <c r="C2632" s="13"/>
      <c r="D2632" s="3" t="str">
        <f t="array" ref="D2632">IF(C2632="","",IFERROR(AVERAGE(_xlfn._xlws.FILTER($B$2:$B$6000,(IFERROR(VALUE(MID($A$2:$A$6000,4,2)),0)=MONTH(C2632))*(IFERROR(VALUE(RIGHT($A$2:$A$6000,4)),0)=YEAR(C2632)))),""))</f>
        <v/>
      </c>
      <c r="E2632" s="3">
        <f t="array" ref="E2632">IFERROR(_xlfn.LET(_xlpm.yr,IF(ISNUMBER(C2632),YEAR(C2632),VALUE(RIGHT(A2632,4))),_xlpm.mn,IF(ISNUMBER(C2632),MONTH(C2632),VALUE(MID(A2632,4,2)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3" spans="1:5" x14ac:dyDescent="0.25">
      <c r="A2633" s="65" t="s">
        <v>2643</v>
      </c>
      <c r="B2633" s="8">
        <v>112.38861248080001</v>
      </c>
      <c r="C2633" s="13"/>
      <c r="D2633" s="3" t="str">
        <f t="array" ref="D2633">IF(C2633="","",IFERROR(AVERAGE(_xlfn._xlws.FILTER($B$2:$B$6000,(IFERROR(VALUE(MID($A$2:$A$6000,4,2)),0)=MONTH(C2633))*(IFERROR(VALUE(RIGHT($A$2:$A$6000,4)),0)=YEAR(C2633)))),""))</f>
        <v/>
      </c>
      <c r="E2633" s="3">
        <f t="array" ref="E2633">IFERROR(_xlfn.LET(_xlpm.yr,IF(ISNUMBER(C2633),YEAR(C2633),VALUE(RIGHT(A2633,4))),_xlpm.mn,IF(ISNUMBER(C2633),MONTH(C2633),VALUE(MID(A2633,4,2)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4" spans="1:5" x14ac:dyDescent="0.25">
      <c r="A2634" s="65" t="s">
        <v>2644</v>
      </c>
      <c r="B2634" s="8">
        <v>111.79686276610001</v>
      </c>
      <c r="C2634" s="13"/>
      <c r="D2634" s="3" t="str">
        <f t="array" ref="D2634">IF(C2634="","",IFERROR(AVERAGE(_xlfn._xlws.FILTER($B$2:$B$6000,(IFERROR(VALUE(MID($A$2:$A$6000,4,2)),0)=MONTH(C2634))*(IFERROR(VALUE(RIGHT($A$2:$A$6000,4)),0)=YEAR(C2634)))),""))</f>
        <v/>
      </c>
      <c r="E2634" s="3">
        <f t="array" ref="E2634">IFERROR(_xlfn.LET(_xlpm.yr,IF(ISNUMBER(C2634),YEAR(C2634),VALUE(RIGHT(A2634,4))),_xlpm.mn,IF(ISNUMBER(C2634),MONTH(C2634),VALUE(MID(A2634,4,2)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5" spans="1:5" x14ac:dyDescent="0.25">
      <c r="A2635" s="65" t="s">
        <v>2645</v>
      </c>
      <c r="B2635" s="8">
        <v>111.8406960783</v>
      </c>
      <c r="C2635" s="13"/>
      <c r="D2635" s="3" t="str">
        <f t="array" ref="D2635">IF(C2635="","",IFERROR(AVERAGE(_xlfn._xlws.FILTER($B$2:$B$6000,(IFERROR(VALUE(MID($A$2:$A$6000,4,2)),0)=MONTH(C2635))*(IFERROR(VALUE(RIGHT($A$2:$A$6000,4)),0)=YEAR(C2635)))),""))</f>
        <v/>
      </c>
      <c r="E2635" s="3">
        <f t="array" ref="E2635">IFERROR(_xlfn.LET(_xlpm.yr,IF(ISNUMBER(C2635),YEAR(C2635),VALUE(RIGHT(A2635,4))),_xlpm.mn,IF(ISNUMBER(C2635),MONTH(C2635),VALUE(MID(A2635,4,2)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6" spans="1:5" x14ac:dyDescent="0.25">
      <c r="A2636" s="65" t="s">
        <v>2646</v>
      </c>
      <c r="B2636" s="8">
        <v>111.6215295173</v>
      </c>
      <c r="C2636" s="13"/>
      <c r="D2636" s="3" t="str">
        <f t="array" ref="D2636">IF(C2636="","",IFERROR(AVERAGE(_xlfn._xlws.FILTER($B$2:$B$6000,(IFERROR(VALUE(MID($A$2:$A$6000,4,2)),0)=MONTH(C2636))*(IFERROR(VALUE(RIGHT($A$2:$A$6000,4)),0)=YEAR(C2636)))),""))</f>
        <v/>
      </c>
      <c r="E2636" s="3">
        <f t="array" ref="E2636">IFERROR(_xlfn.LET(_xlpm.yr,IF(ISNUMBER(C2636),YEAR(C2636),VALUE(RIGHT(A2636,4))),_xlpm.mn,IF(ISNUMBER(C2636),MONTH(C2636),VALUE(MID(A2636,4,2)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7" spans="1:5" x14ac:dyDescent="0.25">
      <c r="A2637" s="65" t="s">
        <v>2647</v>
      </c>
      <c r="B2637" s="8">
        <v>111.0078631465</v>
      </c>
      <c r="C2637" s="13"/>
      <c r="D2637" s="3" t="str">
        <f t="array" ref="D2637">IF(C2637="","",IFERROR(AVERAGE(_xlfn._xlws.FILTER($B$2:$B$6000,(IFERROR(VALUE(MID($A$2:$A$6000,4,2)),0)=MONTH(C2637))*(IFERROR(VALUE(RIGHT($A$2:$A$6000,4)),0)=YEAR(C2637)))),""))</f>
        <v/>
      </c>
      <c r="E2637" s="3">
        <f t="array" ref="E2637">IFERROR(_xlfn.LET(_xlpm.yr,IF(ISNUMBER(C2637),YEAR(C2637),VALUE(RIGHT(A2637,4))),_xlpm.mn,IF(ISNUMBER(C2637),MONTH(C2637),VALUE(MID(A2637,4,2)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8" spans="1:5" x14ac:dyDescent="0.25">
      <c r="A2638" s="65" t="s">
        <v>2648</v>
      </c>
      <c r="B2638" s="8">
        <v>110.96402983430001</v>
      </c>
      <c r="C2638" s="13"/>
      <c r="D2638" s="3" t="str">
        <f t="array" ref="D2638">IF(C2638="","",IFERROR(AVERAGE(_xlfn._xlws.FILTER($B$2:$B$6000,(IFERROR(VALUE(MID($A$2:$A$6000,4,2)),0)=MONTH(C2638))*(IFERROR(VALUE(RIGHT($A$2:$A$6000,4)),0)=YEAR(C2638)))),""))</f>
        <v/>
      </c>
      <c r="E2638" s="3">
        <f t="array" ref="E2638">IFERROR(_xlfn.LET(_xlpm.yr,IF(ISNUMBER(C2638),YEAR(C2638),VALUE(RIGHT(A2638,4))),_xlpm.mn,IF(ISNUMBER(C2638),MONTH(C2638),VALUE(MID(A2638,4,2)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9" spans="1:5" x14ac:dyDescent="0.25">
      <c r="A2639" s="65" t="s">
        <v>2649</v>
      </c>
      <c r="B2639" s="8">
        <v>110.5914466806</v>
      </c>
      <c r="C2639" s="13"/>
      <c r="D2639" s="3" t="str">
        <f t="array" ref="D2639">IF(C2639="","",IFERROR(AVERAGE(_xlfn._xlws.FILTER($B$2:$B$6000,(IFERROR(VALUE(MID($A$2:$A$6000,4,2)),0)=MONTH(C2639))*(IFERROR(VALUE(RIGHT($A$2:$A$6000,4)),0)=YEAR(C2639)))),""))</f>
        <v/>
      </c>
      <c r="E2639" s="3">
        <f t="array" ref="E2639">IFERROR(_xlfn.LET(_xlpm.yr,IF(ISNUMBER(C2639),YEAR(C2639),VALUE(RIGHT(A2639,4))),_xlpm.mn,IF(ISNUMBER(C2639),MONTH(C2639),VALUE(MID(A2639,4,2)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0" spans="1:5" x14ac:dyDescent="0.25">
      <c r="A2640" s="65" t="s">
        <v>2650</v>
      </c>
      <c r="B2640" s="8">
        <v>110.04353027809999</v>
      </c>
      <c r="C2640" s="13"/>
      <c r="D2640" s="3" t="str">
        <f t="array" ref="D2640">IF(C2640="","",IFERROR(AVERAGE(_xlfn._xlws.FILTER($B$2:$B$6000,(IFERROR(VALUE(MID($A$2:$A$6000,4,2)),0)=MONTH(C2640))*(IFERROR(VALUE(RIGHT($A$2:$A$6000,4)),0)=YEAR(C2640)))),""))</f>
        <v/>
      </c>
      <c r="E2640" s="3">
        <f t="array" ref="E2640">IFERROR(_xlfn.LET(_xlpm.yr,IF(ISNUMBER(C2640),YEAR(C2640),VALUE(RIGHT(A2640,4))),_xlpm.mn,IF(ISNUMBER(C2640),MONTH(C2640),VALUE(MID(A2640,4,2)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1" spans="1:5" x14ac:dyDescent="0.25">
      <c r="A2641" s="65" t="s">
        <v>2651</v>
      </c>
      <c r="B2641" s="8">
        <v>110.21886352689999</v>
      </c>
      <c r="C2641" s="13"/>
      <c r="D2641" s="3" t="str">
        <f t="array" ref="D2641">IF(C2641="","",IFERROR(AVERAGE(_xlfn._xlws.FILTER($B$2:$B$6000,(IFERROR(VALUE(MID($A$2:$A$6000,4,2)),0)=MONTH(C2641))*(IFERROR(VALUE(RIGHT($A$2:$A$6000,4)),0)=YEAR(C2641)))),""))</f>
        <v/>
      </c>
      <c r="E2641" s="3">
        <f t="array" ref="E2641">IFERROR(_xlfn.LET(_xlpm.yr,IF(ISNUMBER(C2641),YEAR(C2641),VALUE(RIGHT(A2641,4))),_xlpm.mn,IF(ISNUMBER(C2641),MONTH(C2641),VALUE(MID(A2641,4,2)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2" spans="1:5" x14ac:dyDescent="0.25">
      <c r="A2642" s="65" t="s">
        <v>2652</v>
      </c>
      <c r="B2642" s="8">
        <v>108.86003084870001</v>
      </c>
      <c r="C2642" s="13"/>
      <c r="D2642" s="3" t="str">
        <f t="array" ref="D2642">IF(C2642="","",IFERROR(AVERAGE(_xlfn._xlws.FILTER($B$2:$B$6000,(IFERROR(VALUE(MID($A$2:$A$6000,4,2)),0)=MONTH(C2642))*(IFERROR(VALUE(RIGHT($A$2:$A$6000,4)),0)=YEAR(C2642)))),""))</f>
        <v/>
      </c>
      <c r="E2642" s="3">
        <f t="array" ref="E2642">IFERROR(_xlfn.LET(_xlpm.yr,IF(ISNUMBER(C2642),YEAR(C2642),VALUE(RIGHT(A2642,4))),_xlpm.mn,IF(ISNUMBER(C2642),MONTH(C2642),VALUE(MID(A2642,4,2)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3" spans="1:5" x14ac:dyDescent="0.25">
      <c r="A2643" s="65" t="s">
        <v>2653</v>
      </c>
      <c r="B2643" s="8">
        <v>108.6408642877</v>
      </c>
      <c r="C2643" s="13"/>
      <c r="D2643" s="3" t="str">
        <f t="array" ref="D2643">IF(C2643="","",IFERROR(AVERAGE(_xlfn._xlws.FILTER($B$2:$B$6000,(IFERROR(VALUE(MID($A$2:$A$6000,4,2)),0)=MONTH(C2643))*(IFERROR(VALUE(RIGHT($A$2:$A$6000,4)),0)=YEAR(C2643)))),""))</f>
        <v/>
      </c>
      <c r="E2643" s="3">
        <f t="array" ref="E2643">IFERROR(_xlfn.LET(_xlpm.yr,IF(ISNUMBER(C2643),YEAR(C2643),VALUE(RIGHT(A2643,4))),_xlpm.mn,IF(ISNUMBER(C2643),MONTH(C2643),VALUE(MID(A2643,4,2)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4" spans="1:5" x14ac:dyDescent="0.25">
      <c r="A2644" s="65" t="s">
        <v>2654</v>
      </c>
      <c r="B2644" s="8">
        <v>108.7504475682</v>
      </c>
      <c r="C2644" s="13"/>
      <c r="D2644" s="3" t="str">
        <f t="array" ref="D2644">IF(C2644="","",IFERROR(AVERAGE(_xlfn._xlws.FILTER($B$2:$B$6000,(IFERROR(VALUE(MID($A$2:$A$6000,4,2)),0)=MONTH(C2644))*(IFERROR(VALUE(RIGHT($A$2:$A$6000,4)),0)=YEAR(C2644)))),""))</f>
        <v/>
      </c>
      <c r="E2644" s="3">
        <f t="array" ref="E2644">IFERROR(_xlfn.LET(_xlpm.yr,IF(ISNUMBER(C2644),YEAR(C2644),VALUE(RIGHT(A2644,4))),_xlpm.mn,IF(ISNUMBER(C2644),MONTH(C2644),VALUE(MID(A2644,4,2)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5" spans="1:5" x14ac:dyDescent="0.25">
      <c r="A2645" s="65" t="s">
        <v>2655</v>
      </c>
      <c r="B2645" s="8">
        <v>108.8381141926</v>
      </c>
      <c r="C2645" s="13"/>
      <c r="D2645" s="3" t="str">
        <f t="array" ref="D2645">IF(C2645="","",IFERROR(AVERAGE(_xlfn._xlws.FILTER($B$2:$B$6000,(IFERROR(VALUE(MID($A$2:$A$6000,4,2)),0)=MONTH(C2645))*(IFERROR(VALUE(RIGHT($A$2:$A$6000,4)),0)=YEAR(C2645)))),""))</f>
        <v/>
      </c>
      <c r="E2645" s="3">
        <f t="array" ref="E2645">IFERROR(_xlfn.LET(_xlpm.yr,IF(ISNUMBER(C2645),YEAR(C2645),VALUE(RIGHT(A2645,4))),_xlpm.mn,IF(ISNUMBER(C2645),MONTH(C2645),VALUE(MID(A2645,4,2)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6" spans="1:5" x14ac:dyDescent="0.25">
      <c r="A2646" s="65" t="s">
        <v>2656</v>
      </c>
      <c r="B2646" s="8">
        <v>108.9696141292</v>
      </c>
      <c r="C2646" s="13"/>
      <c r="D2646" s="3" t="str">
        <f t="array" ref="D2646">IF(C2646="","",IFERROR(AVERAGE(_xlfn._xlws.FILTER($B$2:$B$6000,(IFERROR(VALUE(MID($A$2:$A$6000,4,2)),0)=MONTH(C2646))*(IFERROR(VALUE(RIGHT($A$2:$A$6000,4)),0)=YEAR(C2646)))),""))</f>
        <v/>
      </c>
      <c r="E2646" s="3">
        <f t="array" ref="E2646">IFERROR(_xlfn.LET(_xlpm.yr,IF(ISNUMBER(C2646),YEAR(C2646),VALUE(RIGHT(A2646,4))),_xlpm.mn,IF(ISNUMBER(C2646),MONTH(C2646),VALUE(MID(A2646,4,2)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7" spans="1:5" x14ac:dyDescent="0.25">
      <c r="A2647" s="65" t="s">
        <v>2657</v>
      </c>
      <c r="B2647" s="8">
        <v>108.8819475048</v>
      </c>
      <c r="C2647" s="13"/>
      <c r="D2647" s="3" t="str">
        <f t="array" ref="D2647">IF(C2647="","",IFERROR(AVERAGE(_xlfn._xlws.FILTER($B$2:$B$6000,(IFERROR(VALUE(MID($A$2:$A$6000,4,2)),0)=MONTH(C2647))*(IFERROR(VALUE(RIGHT($A$2:$A$6000,4)),0)=YEAR(C2647)))),""))</f>
        <v/>
      </c>
      <c r="E2647" s="3">
        <f t="array" ref="E2647">IFERROR(_xlfn.LET(_xlpm.yr,IF(ISNUMBER(C2647),YEAR(C2647),VALUE(RIGHT(A2647,4))),_xlpm.mn,IF(ISNUMBER(C2647),MONTH(C2647),VALUE(MID(A2647,4,2)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8" spans="1:5" x14ac:dyDescent="0.25">
      <c r="A2648" s="65" t="s">
        <v>2658</v>
      </c>
      <c r="B2648" s="8">
        <v>109.0791974097</v>
      </c>
      <c r="C2648" s="13"/>
      <c r="D2648" s="3" t="str">
        <f t="array" ref="D2648">IF(C2648="","",IFERROR(AVERAGE(_xlfn._xlws.FILTER($B$2:$B$6000,(IFERROR(VALUE(MID($A$2:$A$6000,4,2)),0)=MONTH(C2648))*(IFERROR(VALUE(RIGHT($A$2:$A$6000,4)),0)=YEAR(C2648)))),""))</f>
        <v/>
      </c>
      <c r="E2648" s="3">
        <f t="array" ref="E2648">IFERROR(_xlfn.LET(_xlpm.yr,IF(ISNUMBER(C2648),YEAR(C2648),VALUE(RIGHT(A2648,4))),_xlpm.mn,IF(ISNUMBER(C2648),MONTH(C2648),VALUE(MID(A2648,4,2)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9" spans="1:5" x14ac:dyDescent="0.25">
      <c r="A2649" s="65" t="s">
        <v>2659</v>
      </c>
      <c r="B2649" s="8">
        <v>109.45178056340001</v>
      </c>
      <c r="C2649" s="13"/>
      <c r="D2649" s="3" t="str">
        <f t="array" ref="D2649">IF(C2649="","",IFERROR(AVERAGE(_xlfn._xlws.FILTER($B$2:$B$6000,(IFERROR(VALUE(MID($A$2:$A$6000,4,2)),0)=MONTH(C2649))*(IFERROR(VALUE(RIGHT($A$2:$A$6000,4)),0)=YEAR(C2649)))),""))</f>
        <v/>
      </c>
      <c r="E2649" s="3">
        <f t="array" ref="E2649">IFERROR(_xlfn.LET(_xlpm.yr,IF(ISNUMBER(C2649),YEAR(C2649),VALUE(RIGHT(A2649,4))),_xlpm.mn,IF(ISNUMBER(C2649),MONTH(C2649),VALUE(MID(A2649,4,2)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0" spans="1:5" x14ac:dyDescent="0.25">
      <c r="A2650" s="65" t="s">
        <v>2660</v>
      </c>
      <c r="B2650" s="8">
        <v>109.9777803098</v>
      </c>
      <c r="C2650" s="13"/>
      <c r="D2650" s="3" t="str">
        <f t="array" ref="D2650">IF(C2650="","",IFERROR(AVERAGE(_xlfn._xlws.FILTER($B$2:$B$6000,(IFERROR(VALUE(MID($A$2:$A$6000,4,2)),0)=MONTH(C2650))*(IFERROR(VALUE(RIGHT($A$2:$A$6000,4)),0)=YEAR(C2650)))),""))</f>
        <v/>
      </c>
      <c r="E2650" s="3">
        <f t="array" ref="E2650">IFERROR(_xlfn.LET(_xlpm.yr,IF(ISNUMBER(C2650),YEAR(C2650),VALUE(RIGHT(A2650,4))),_xlpm.mn,IF(ISNUMBER(C2650),MONTH(C2650),VALUE(MID(A2650,4,2)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1" spans="1:5" x14ac:dyDescent="0.25">
      <c r="A2651" s="65" t="s">
        <v>2661</v>
      </c>
      <c r="B2651" s="8">
        <v>109.2326140024</v>
      </c>
      <c r="C2651" s="13"/>
      <c r="D2651" s="3" t="str">
        <f t="array" ref="D2651">IF(C2651="","",IFERROR(AVERAGE(_xlfn._xlws.FILTER($B$2:$B$6000,(IFERROR(VALUE(MID($A$2:$A$6000,4,2)),0)=MONTH(C2651))*(IFERROR(VALUE(RIGHT($A$2:$A$6000,4)),0)=YEAR(C2651)))),""))</f>
        <v/>
      </c>
      <c r="E2651" s="3">
        <f t="array" ref="E2651">IFERROR(_xlfn.LET(_xlpm.yr,IF(ISNUMBER(C2651),YEAR(C2651),VALUE(RIGHT(A2651,4))),_xlpm.mn,IF(ISNUMBER(C2651),MONTH(C2651),VALUE(MID(A2651,4,2)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2" spans="1:5" x14ac:dyDescent="0.25">
      <c r="A2652" s="65" t="s">
        <v>2662</v>
      </c>
      <c r="B2652" s="8">
        <v>109.4736972195</v>
      </c>
      <c r="C2652" s="13"/>
      <c r="D2652" s="3" t="str">
        <f t="array" ref="D2652">IF(C2652="","",IFERROR(AVERAGE(_xlfn._xlws.FILTER($B$2:$B$6000,(IFERROR(VALUE(MID($A$2:$A$6000,4,2)),0)=MONTH(C2652))*(IFERROR(VALUE(RIGHT($A$2:$A$6000,4)),0)=YEAR(C2652)))),""))</f>
        <v/>
      </c>
      <c r="E2652" s="3">
        <f t="array" ref="E2652">IFERROR(_xlfn.LET(_xlpm.yr,IF(ISNUMBER(C2652),YEAR(C2652),VALUE(RIGHT(A2652,4))),_xlpm.mn,IF(ISNUMBER(C2652),MONTH(C2652),VALUE(MID(A2652,4,2)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3" spans="1:5" x14ac:dyDescent="0.25">
      <c r="A2653" s="65" t="s">
        <v>2663</v>
      </c>
      <c r="B2653" s="8">
        <v>108.950103619</v>
      </c>
      <c r="C2653" s="13"/>
      <c r="D2653" s="3" t="str">
        <f t="array" ref="D2653">IF(C2653="","",IFERROR(AVERAGE(_xlfn._xlws.FILTER($B$2:$B$6000,(IFERROR(VALUE(MID($A$2:$A$6000,4,2)),0)=MONTH(C2653))*(IFERROR(VALUE(RIGHT($A$2:$A$6000,4)),0)=YEAR(C2653)))),""))</f>
        <v/>
      </c>
      <c r="E2653" s="3">
        <f t="array" ref="E2653">IFERROR(_xlfn.LET(_xlpm.yr,IF(ISNUMBER(C2653),YEAR(C2653),VALUE(RIGHT(A2653,4))),_xlpm.mn,IF(ISNUMBER(C2653),MONTH(C2653),VALUE(MID(A2653,4,2)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4" spans="1:5" x14ac:dyDescent="0.25">
      <c r="A2654" s="65" t="s">
        <v>2664</v>
      </c>
      <c r="B2654" s="8">
        <v>108.7972678023</v>
      </c>
      <c r="C2654" s="13"/>
      <c r="D2654" s="3" t="str">
        <f t="array" ref="D2654">IF(C2654="","",IFERROR(AVERAGE(_xlfn._xlws.FILTER($B$2:$B$6000,(IFERROR(VALUE(MID($A$2:$A$6000,4,2)),0)=MONTH(C2654))*(IFERROR(VALUE(RIGHT($A$2:$A$6000,4)),0)=YEAR(C2654)))),""))</f>
        <v/>
      </c>
      <c r="E2654" s="3">
        <f t="array" ref="E2654">IFERROR(_xlfn.LET(_xlpm.yr,IF(ISNUMBER(C2654),YEAR(C2654),VALUE(RIGHT(A2654,4))),_xlpm.mn,IF(ISNUMBER(C2654),MONTH(C2654),VALUE(MID(A2654,4,2)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5" spans="1:5" x14ac:dyDescent="0.25">
      <c r="A2655" s="65" t="s">
        <v>2665</v>
      </c>
      <c r="B2655" s="8">
        <v>108.731766738</v>
      </c>
      <c r="C2655" s="13"/>
      <c r="D2655" s="3" t="str">
        <f t="array" ref="D2655">IF(C2655="","",IFERROR(AVERAGE(_xlfn._xlws.FILTER($B$2:$B$6000,(IFERROR(VALUE(MID($A$2:$A$6000,4,2)),0)=MONTH(C2655))*(IFERROR(VALUE(RIGHT($A$2:$A$6000,4)),0)=YEAR(C2655)))),""))</f>
        <v/>
      </c>
      <c r="E2655" s="3">
        <f t="array" ref="E2655">IFERROR(_xlfn.LET(_xlpm.yr,IF(ISNUMBER(C2655),YEAR(C2655),VALUE(RIGHT(A2655,4))),_xlpm.mn,IF(ISNUMBER(C2655),MONTH(C2655),VALUE(MID(A2655,4,2)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6" spans="1:5" x14ac:dyDescent="0.25">
      <c r="A2656" s="65" t="s">
        <v>2666</v>
      </c>
      <c r="B2656" s="8">
        <v>109.0374383714</v>
      </c>
      <c r="C2656" s="13"/>
      <c r="D2656" s="3" t="str">
        <f t="array" ref="D2656">IF(C2656="","",IFERROR(AVERAGE(_xlfn._xlws.FILTER($B$2:$B$6000,(IFERROR(VALUE(MID($A$2:$A$6000,4,2)),0)=MONTH(C2656))*(IFERROR(VALUE(RIGHT($A$2:$A$6000,4)),0)=YEAR(C2656)))),""))</f>
        <v/>
      </c>
      <c r="E2656" s="3">
        <f t="array" ref="E2656">IFERROR(_xlfn.LET(_xlpm.yr,IF(ISNUMBER(C2656),YEAR(C2656),VALUE(RIGHT(A2656,4))),_xlpm.mn,IF(ISNUMBER(C2656),MONTH(C2656),VALUE(MID(A2656,4,2)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7" spans="1:5" x14ac:dyDescent="0.25">
      <c r="A2657" s="65" t="s">
        <v>2667</v>
      </c>
      <c r="B2657" s="8">
        <v>109.386777381</v>
      </c>
      <c r="C2657" s="13"/>
      <c r="D2657" s="3" t="str">
        <f t="array" ref="D2657">IF(C2657="","",IFERROR(AVERAGE(_xlfn._xlws.FILTER($B$2:$B$6000,(IFERROR(VALUE(MID($A$2:$A$6000,4,2)),0)=MONTH(C2657))*(IFERROR(VALUE(RIGHT($A$2:$A$6000,4)),0)=YEAR(C2657)))),""))</f>
        <v/>
      </c>
      <c r="E2657" s="3">
        <f t="array" ref="E2657">IFERROR(_xlfn.LET(_xlpm.yr,IF(ISNUMBER(C2657),YEAR(C2657),VALUE(RIGHT(A2657,4))),_xlpm.mn,IF(ISNUMBER(C2657),MONTH(C2657),VALUE(MID(A2657,4,2)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8" spans="1:5" x14ac:dyDescent="0.25">
      <c r="A2658" s="65" t="s">
        <v>2668</v>
      </c>
      <c r="B2658" s="8">
        <v>109.5177795096</v>
      </c>
      <c r="C2658" s="13"/>
      <c r="D2658" s="3" t="str">
        <f t="array" ref="D2658">IF(C2658="","",IFERROR(AVERAGE(_xlfn._xlws.FILTER($B$2:$B$6000,(IFERROR(VALUE(MID($A$2:$A$6000,4,2)),0)=MONTH(C2658))*(IFERROR(VALUE(RIGHT($A$2:$A$6000,4)),0)=YEAR(C2658)))),""))</f>
        <v/>
      </c>
      <c r="E2658" s="3">
        <f t="array" ref="E2658">IFERROR(_xlfn.LET(_xlpm.yr,IF(ISNUMBER(C2658),YEAR(C2658),VALUE(RIGHT(A2658,4))),_xlpm.mn,IF(ISNUMBER(C2658),MONTH(C2658),VALUE(MID(A2658,4,2)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9" spans="1:5" x14ac:dyDescent="0.25">
      <c r="A2659" s="65" t="s">
        <v>2669</v>
      </c>
      <c r="B2659" s="8">
        <v>108.731766738</v>
      </c>
      <c r="C2659" s="13"/>
      <c r="D2659" s="3" t="str">
        <f t="array" ref="D2659">IF(C2659="","",IFERROR(AVERAGE(_xlfn._xlws.FILTER($B$2:$B$6000,(IFERROR(VALUE(MID($A$2:$A$6000,4,2)),0)=MONTH(C2659))*(IFERROR(VALUE(RIGHT($A$2:$A$6000,4)),0)=YEAR(C2659)))),""))</f>
        <v/>
      </c>
      <c r="E2659" s="3">
        <f t="array" ref="E2659">IFERROR(_xlfn.LET(_xlpm.yr,IF(ISNUMBER(C2659),YEAR(C2659),VALUE(RIGHT(A2659,4))),_xlpm.mn,IF(ISNUMBER(C2659),MONTH(C2659),VALUE(MID(A2659,4,2)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0" spans="1:5" x14ac:dyDescent="0.25">
      <c r="A2660" s="65" t="s">
        <v>2670</v>
      </c>
      <c r="B2660" s="8">
        <v>109.32127631669999</v>
      </c>
      <c r="C2660" s="13"/>
      <c r="D2660" s="3" t="str">
        <f t="array" ref="D2660">IF(C2660="","",IFERROR(AVERAGE(_xlfn._xlws.FILTER($B$2:$B$6000,(IFERROR(VALUE(MID($A$2:$A$6000,4,2)),0)=MONTH(C2660))*(IFERROR(VALUE(RIGHT($A$2:$A$6000,4)),0)=YEAR(C2660)))),""))</f>
        <v/>
      </c>
      <c r="E2660" s="3">
        <f t="array" ref="E2660">IFERROR(_xlfn.LET(_xlpm.yr,IF(ISNUMBER(C2660),YEAR(C2660),VALUE(RIGHT(A2660,4))),_xlpm.mn,IF(ISNUMBER(C2660),MONTH(C2660),VALUE(MID(A2660,4,2)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1" spans="1:5" x14ac:dyDescent="0.25">
      <c r="A2661" s="65" t="s">
        <v>2671</v>
      </c>
      <c r="B2661" s="8">
        <v>109.3649436929</v>
      </c>
      <c r="C2661" s="13"/>
      <c r="D2661" s="3" t="str">
        <f t="array" ref="D2661">IF(C2661="","",IFERROR(AVERAGE(_xlfn._xlws.FILTER($B$2:$B$6000,(IFERROR(VALUE(MID($A$2:$A$6000,4,2)),0)=MONTH(C2661))*(IFERROR(VALUE(RIGHT($A$2:$A$6000,4)),0)=YEAR(C2661)))),""))</f>
        <v/>
      </c>
      <c r="E2661" s="3">
        <f t="array" ref="E2661">IFERROR(_xlfn.LET(_xlpm.yr,IF(ISNUMBER(C2661),YEAR(C2661),VALUE(RIGHT(A2661,4))),_xlpm.mn,IF(ISNUMBER(C2661),MONTH(C2661),VALUE(MID(A2661,4,2)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2" spans="1:5" x14ac:dyDescent="0.25">
      <c r="A2662" s="65" t="s">
        <v>2672</v>
      </c>
      <c r="B2662" s="8">
        <v>108.2077582236</v>
      </c>
      <c r="C2662" s="13"/>
      <c r="D2662" s="3" t="str">
        <f t="array" ref="D2662">IF(C2662="","",IFERROR(AVERAGE(_xlfn._xlws.FILTER($B$2:$B$6000,(IFERROR(VALUE(MID($A$2:$A$6000,4,2)),0)=MONTH(C2662))*(IFERROR(VALUE(RIGHT($A$2:$A$6000,4)),0)=YEAR(C2662)))),""))</f>
        <v/>
      </c>
      <c r="E2662" s="3">
        <f t="array" ref="E2662">IFERROR(_xlfn.LET(_xlpm.yr,IF(ISNUMBER(C2662),YEAR(C2662),VALUE(RIGHT(A2662,4))),_xlpm.mn,IF(ISNUMBER(C2662),MONTH(C2662),VALUE(MID(A2662,4,2)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3" spans="1:5" x14ac:dyDescent="0.25">
      <c r="A2663" s="65" t="s">
        <v>2673</v>
      </c>
      <c r="B2663" s="8">
        <v>108.97193730710001</v>
      </c>
      <c r="C2663" s="13"/>
      <c r="D2663" s="3" t="str">
        <f t="array" ref="D2663">IF(C2663="","",IFERROR(AVERAGE(_xlfn._xlws.FILTER($B$2:$B$6000,(IFERROR(VALUE(MID($A$2:$A$6000,4,2)),0)=MONTH(C2663))*(IFERROR(VALUE(RIGHT($A$2:$A$6000,4)),0)=YEAR(C2663)))),""))</f>
        <v/>
      </c>
      <c r="E2663" s="3">
        <f t="array" ref="E2663">IFERROR(_xlfn.LET(_xlpm.yr,IF(ISNUMBER(C2663),YEAR(C2663),VALUE(RIGHT(A2663,4))),_xlpm.mn,IF(ISNUMBER(C2663),MONTH(C2663),VALUE(MID(A2663,4,2)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4" spans="1:5" x14ac:dyDescent="0.25">
      <c r="A2664" s="65" t="s">
        <v>2674</v>
      </c>
      <c r="B2664" s="8">
        <v>109.64878163820001</v>
      </c>
      <c r="C2664" s="13"/>
      <c r="D2664" s="3" t="str">
        <f t="array" ref="D2664">IF(C2664="","",IFERROR(AVERAGE(_xlfn._xlws.FILTER($B$2:$B$6000,(IFERROR(VALUE(MID($A$2:$A$6000,4,2)),0)=MONTH(C2664))*(IFERROR(VALUE(RIGHT($A$2:$A$6000,4)),0)=YEAR(C2664)))),""))</f>
        <v/>
      </c>
      <c r="E2664" s="3">
        <f t="array" ref="E2664">IFERROR(_xlfn.LET(_xlpm.yr,IF(ISNUMBER(C2664),YEAR(C2664),VALUE(RIGHT(A2664,4))),_xlpm.mn,IF(ISNUMBER(C2664),MONTH(C2664),VALUE(MID(A2664,4,2)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5" spans="1:5" x14ac:dyDescent="0.25">
      <c r="A2665" s="65" t="s">
        <v>2675</v>
      </c>
      <c r="B2665" s="8">
        <v>110.4129607217</v>
      </c>
      <c r="C2665" s="13"/>
      <c r="D2665" s="3" t="str">
        <f t="array" ref="D2665">IF(C2665="","",IFERROR(AVERAGE(_xlfn._xlws.FILTER($B$2:$B$6000,(IFERROR(VALUE(MID($A$2:$A$6000,4,2)),0)=MONTH(C2665))*(IFERROR(VALUE(RIGHT($A$2:$A$6000,4)),0)=YEAR(C2665)))),""))</f>
        <v/>
      </c>
      <c r="E2665" s="3">
        <f t="array" ref="E2665">IFERROR(_xlfn.LET(_xlpm.yr,IF(ISNUMBER(C2665),YEAR(C2665),VALUE(RIGHT(A2665,4))),_xlpm.mn,IF(ISNUMBER(C2665),MONTH(C2665),VALUE(MID(A2665,4,2)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6" spans="1:5" x14ac:dyDescent="0.25">
      <c r="A2666" s="65" t="s">
        <v>2676</v>
      </c>
      <c r="B2666" s="8">
        <v>110.041788024</v>
      </c>
      <c r="C2666" s="13"/>
      <c r="D2666" s="3" t="str">
        <f t="array" ref="D2666">IF(C2666="","",IFERROR(AVERAGE(_xlfn._xlws.FILTER($B$2:$B$6000,(IFERROR(VALUE(MID($A$2:$A$6000,4,2)),0)=MONTH(C2666))*(IFERROR(VALUE(RIGHT($A$2:$A$6000,4)),0)=YEAR(C2666)))),""))</f>
        <v/>
      </c>
      <c r="E2666" s="3">
        <f t="array" ref="E2666">IFERROR(_xlfn.LET(_xlpm.yr,IF(ISNUMBER(C2666),YEAR(C2666),VALUE(RIGHT(A2666,4))),_xlpm.mn,IF(ISNUMBER(C2666),MONTH(C2666),VALUE(MID(A2666,4,2)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7" spans="1:5" x14ac:dyDescent="0.25">
      <c r="A2667" s="65" t="s">
        <v>2677</v>
      </c>
      <c r="B2667" s="8">
        <v>110.1291227764</v>
      </c>
      <c r="C2667" s="13"/>
      <c r="D2667" s="3" t="str">
        <f t="array" ref="D2667">IF(C2667="","",IFERROR(AVERAGE(_xlfn._xlws.FILTER($B$2:$B$6000,(IFERROR(VALUE(MID($A$2:$A$6000,4,2)),0)=MONTH(C2667))*(IFERROR(VALUE(RIGHT($A$2:$A$6000,4)),0)=YEAR(C2667)))),""))</f>
        <v/>
      </c>
      <c r="E2667" s="3">
        <f t="array" ref="E2667">IFERROR(_xlfn.LET(_xlpm.yr,IF(ISNUMBER(C2667),YEAR(C2667),VALUE(RIGHT(A2667,4))),_xlpm.mn,IF(ISNUMBER(C2667),MONTH(C2667),VALUE(MID(A2667,4,2)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8" spans="1:5" x14ac:dyDescent="0.25">
      <c r="A2668" s="65" t="s">
        <v>2678</v>
      </c>
      <c r="B2668" s="8">
        <v>111.1989734933</v>
      </c>
      <c r="C2668" s="13"/>
      <c r="D2668" s="3" t="str">
        <f t="array" ref="D2668">IF(C2668="","",IFERROR(AVERAGE(_xlfn._xlws.FILTER($B$2:$B$6000,(IFERROR(VALUE(MID($A$2:$A$6000,4,2)),0)=MONTH(C2668))*(IFERROR(VALUE(RIGHT($A$2:$A$6000,4)),0)=YEAR(C2668)))),""))</f>
        <v/>
      </c>
      <c r="E2668" s="3">
        <f t="array" ref="E2668">IFERROR(_xlfn.LET(_xlpm.yr,IF(ISNUMBER(C2668),YEAR(C2668),VALUE(RIGHT(A2668,4))),_xlpm.mn,IF(ISNUMBER(C2668),MONTH(C2668),VALUE(MID(A2668,4,2)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9" spans="1:5" x14ac:dyDescent="0.25">
      <c r="A2669" s="65" t="s">
        <v>2679</v>
      </c>
      <c r="B2669" s="8">
        <v>111.8976515125</v>
      </c>
      <c r="C2669" s="13"/>
      <c r="D2669" s="3" t="str">
        <f t="array" ref="D2669">IF(C2669="","",IFERROR(AVERAGE(_xlfn._xlws.FILTER($B$2:$B$6000,(IFERROR(VALUE(MID($A$2:$A$6000,4,2)),0)=MONTH(C2669))*(IFERROR(VALUE(RIGHT($A$2:$A$6000,4)),0)=YEAR(C2669)))),""))</f>
        <v/>
      </c>
      <c r="E2669" s="3">
        <f t="array" ref="E2669">IFERROR(_xlfn.LET(_xlpm.yr,IF(ISNUMBER(C2669),YEAR(C2669),VALUE(RIGHT(A2669,4))),_xlpm.mn,IF(ISNUMBER(C2669),MONTH(C2669),VALUE(MID(A2669,4,2)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0" spans="1:5" x14ac:dyDescent="0.25">
      <c r="A2670" s="65" t="s">
        <v>2680</v>
      </c>
      <c r="B2670" s="8">
        <v>112.3343252745</v>
      </c>
      <c r="C2670" s="13"/>
      <c r="D2670" s="3" t="str">
        <f t="array" ref="D2670">IF(C2670="","",IFERROR(AVERAGE(_xlfn._xlws.FILTER($B$2:$B$6000,(IFERROR(VALUE(MID($A$2:$A$6000,4,2)),0)=MONTH(C2670))*(IFERROR(VALUE(RIGHT($A$2:$A$6000,4)),0)=YEAR(C2670)))),""))</f>
        <v/>
      </c>
      <c r="E2670" s="3">
        <f t="array" ref="E2670">IFERROR(_xlfn.LET(_xlpm.yr,IF(ISNUMBER(C2670),YEAR(C2670),VALUE(RIGHT(A2670,4))),_xlpm.mn,IF(ISNUMBER(C2670),MONTH(C2670),VALUE(MID(A2670,4,2)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1" spans="1:5" x14ac:dyDescent="0.25">
      <c r="A2671" s="65" t="s">
        <v>2681</v>
      </c>
      <c r="B2671" s="8">
        <v>112.70549797220001</v>
      </c>
      <c r="C2671" s="13"/>
      <c r="D2671" s="3" t="str">
        <f t="array" ref="D2671">IF(C2671="","",IFERROR(AVERAGE(_xlfn._xlws.FILTER($B$2:$B$6000,(IFERROR(VALUE(MID($A$2:$A$6000,4,2)),0)=MONTH(C2671))*(IFERROR(VALUE(RIGHT($A$2:$A$6000,4)),0)=YEAR(C2671)))),""))</f>
        <v/>
      </c>
      <c r="E2671" s="3">
        <f t="array" ref="E2671">IFERROR(_xlfn.LET(_xlpm.yr,IF(ISNUMBER(C2671),YEAR(C2671),VALUE(RIGHT(A2671,4))),_xlpm.mn,IF(ISNUMBER(C2671),MONTH(C2671),VALUE(MID(A2671,4,2)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2" spans="1:5" x14ac:dyDescent="0.25">
      <c r="A2672" s="65" t="s">
        <v>2682</v>
      </c>
      <c r="B2672" s="8">
        <v>112.4216600269</v>
      </c>
      <c r="C2672" s="13"/>
      <c r="D2672" s="3" t="str">
        <f t="array" ref="D2672">IF(C2672="","",IFERROR(AVERAGE(_xlfn._xlws.FILTER($B$2:$B$6000,(IFERROR(VALUE(MID($A$2:$A$6000,4,2)),0)=MONTH(C2672))*(IFERROR(VALUE(RIGHT($A$2:$A$6000,4)),0)=YEAR(C2672)))),""))</f>
        <v/>
      </c>
      <c r="E2672" s="3">
        <f t="array" ref="E2672">IFERROR(_xlfn.LET(_xlpm.yr,IF(ISNUMBER(C2672),YEAR(C2672),VALUE(RIGHT(A2672,4))),_xlpm.mn,IF(ISNUMBER(C2672),MONTH(C2672),VALUE(MID(A2672,4,2)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3" spans="1:5" x14ac:dyDescent="0.25">
      <c r="A2673" s="65" t="s">
        <v>2683</v>
      </c>
      <c r="B2673" s="8">
        <v>111.1978332366</v>
      </c>
      <c r="C2673" s="13"/>
      <c r="D2673" s="3" t="str">
        <f t="array" ref="D2673">IF(C2673="","",IFERROR(AVERAGE(_xlfn._xlws.FILTER($B$2:$B$6000,(IFERROR(VALUE(MID($A$2:$A$6000,4,2)),0)=MONTH(C2673))*(IFERROR(VALUE(RIGHT($A$2:$A$6000,4)),0)=YEAR(C2673)))),""))</f>
        <v/>
      </c>
      <c r="E2673" s="3">
        <f t="array" ref="E2673">IFERROR(_xlfn.LET(_xlpm.yr,IF(ISNUMBER(C2673),YEAR(C2673),VALUE(RIGHT(A2673,4))),_xlpm.mn,IF(ISNUMBER(C2673),MONTH(C2673),VALUE(MID(A2673,4,2)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4" spans="1:5" x14ac:dyDescent="0.25">
      <c r="A2674" s="65" t="s">
        <v>2684</v>
      </c>
      <c r="B2674" s="8">
        <v>111.2193082913</v>
      </c>
      <c r="C2674" s="13"/>
      <c r="D2674" s="3" t="str">
        <f t="array" ref="D2674">IF(C2674="","",IFERROR(AVERAGE(_xlfn._xlws.FILTER($B$2:$B$6000,(IFERROR(VALUE(MID($A$2:$A$6000,4,2)),0)=MONTH(C2674))*(IFERROR(VALUE(RIGHT($A$2:$A$6000,4)),0)=YEAR(C2674)))),""))</f>
        <v/>
      </c>
      <c r="E2674" s="3">
        <f t="array" ref="E2674">IFERROR(_xlfn.LET(_xlpm.yr,IF(ISNUMBER(C2674),YEAR(C2674),VALUE(RIGHT(A2674,4))),_xlpm.mn,IF(ISNUMBER(C2674),MONTH(C2674),VALUE(MID(A2674,4,2)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5" spans="1:5" x14ac:dyDescent="0.25">
      <c r="A2675" s="65" t="s">
        <v>2685</v>
      </c>
      <c r="B2675" s="8">
        <v>111.3052085101</v>
      </c>
      <c r="C2675" s="13"/>
      <c r="D2675" s="3" t="str">
        <f t="array" ref="D2675">IF(C2675="","",IFERROR(AVERAGE(_xlfn._xlws.FILTER($B$2:$B$6000,(IFERROR(VALUE(MID($A$2:$A$6000,4,2)),0)=MONTH(C2675))*(IFERROR(VALUE(RIGHT($A$2:$A$6000,4)),0)=YEAR(C2675)))),""))</f>
        <v/>
      </c>
      <c r="E2675" s="3">
        <f t="array" ref="E2675">IFERROR(_xlfn.LET(_xlpm.yr,IF(ISNUMBER(C2675),YEAR(C2675),VALUE(RIGHT(A2675,4))),_xlpm.mn,IF(ISNUMBER(C2675),MONTH(C2675),VALUE(MID(A2675,4,2)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6" spans="1:5" x14ac:dyDescent="0.25">
      <c r="A2676" s="65" t="s">
        <v>2686</v>
      </c>
      <c r="B2676" s="8">
        <v>111.6488093853</v>
      </c>
      <c r="C2676" s="13"/>
      <c r="D2676" s="3" t="str">
        <f t="array" ref="D2676">IF(C2676="","",IFERROR(AVERAGE(_xlfn._xlws.FILTER($B$2:$B$6000,(IFERROR(VALUE(MID($A$2:$A$6000,4,2)),0)=MONTH(C2676))*(IFERROR(VALUE(RIGHT($A$2:$A$6000,4)),0)=YEAR(C2676)))),""))</f>
        <v/>
      </c>
      <c r="E2676" s="3">
        <f t="array" ref="E2676">IFERROR(_xlfn.LET(_xlpm.yr,IF(ISNUMBER(C2676),YEAR(C2676),VALUE(RIGHT(A2676,4))),_xlpm.mn,IF(ISNUMBER(C2676),MONTH(C2676),VALUE(MID(A2676,4,2)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7" spans="1:5" x14ac:dyDescent="0.25">
      <c r="A2677" s="65" t="s">
        <v>2687</v>
      </c>
      <c r="B2677" s="8">
        <v>111.3696336742</v>
      </c>
      <c r="C2677" s="13"/>
      <c r="D2677" s="3" t="str">
        <f t="array" ref="D2677">IF(C2677="","",IFERROR(AVERAGE(_xlfn._xlws.FILTER($B$2:$B$6000,(IFERROR(VALUE(MID($A$2:$A$6000,4,2)),0)=MONTH(C2677))*(IFERROR(VALUE(RIGHT($A$2:$A$6000,4)),0)=YEAR(C2677)))),""))</f>
        <v/>
      </c>
      <c r="E2677" s="3">
        <f t="array" ref="E2677">IFERROR(_xlfn.LET(_xlpm.yr,IF(ISNUMBER(C2677),YEAR(C2677),VALUE(RIGHT(A2677,4))),_xlpm.mn,IF(ISNUMBER(C2677),MONTH(C2677),VALUE(MID(A2677,4,2)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8" spans="1:5" x14ac:dyDescent="0.25">
      <c r="A2678" s="65" t="s">
        <v>2688</v>
      </c>
      <c r="B2678" s="8">
        <v>111.1119330178</v>
      </c>
      <c r="C2678" s="13"/>
      <c r="D2678" s="3" t="str">
        <f t="array" ref="D2678">IF(C2678="","",IFERROR(AVERAGE(_xlfn._xlws.FILTER($B$2:$B$6000,(IFERROR(VALUE(MID($A$2:$A$6000,4,2)),0)=MONTH(C2678))*(IFERROR(VALUE(RIGHT($A$2:$A$6000,4)),0)=YEAR(C2678)))),""))</f>
        <v/>
      </c>
      <c r="E2678" s="3">
        <f t="array" ref="E2678">IFERROR(_xlfn.LET(_xlpm.yr,IF(ISNUMBER(C2678),YEAR(C2678),VALUE(RIGHT(A2678,4))),_xlpm.mn,IF(ISNUMBER(C2678),MONTH(C2678),VALUE(MID(A2678,4,2)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9" spans="1:5" x14ac:dyDescent="0.25">
      <c r="A2679" s="65" t="s">
        <v>2689</v>
      </c>
      <c r="B2679" s="8">
        <v>111.49848400240001</v>
      </c>
      <c r="C2679" s="13"/>
      <c r="D2679" s="3" t="str">
        <f t="array" ref="D2679">IF(C2679="","",IFERROR(AVERAGE(_xlfn._xlws.FILTER($B$2:$B$6000,(IFERROR(VALUE(MID($A$2:$A$6000,4,2)),0)=MONTH(C2679))*(IFERROR(VALUE(RIGHT($A$2:$A$6000,4)),0)=YEAR(C2679)))),""))</f>
        <v/>
      </c>
      <c r="E2679" s="3">
        <f t="array" ref="E2679">IFERROR(_xlfn.LET(_xlpm.yr,IF(ISNUMBER(C2679),YEAR(C2679),VALUE(RIGHT(A2679,4))),_xlpm.mn,IF(ISNUMBER(C2679),MONTH(C2679),VALUE(MID(A2679,4,2)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0" spans="1:5" x14ac:dyDescent="0.25">
      <c r="A2680" s="65" t="s">
        <v>2690</v>
      </c>
      <c r="B2680" s="8">
        <v>111.1978332366</v>
      </c>
      <c r="C2680" s="13"/>
      <c r="D2680" s="3" t="str">
        <f t="array" ref="D2680">IF(C2680="","",IFERROR(AVERAGE(_xlfn._xlws.FILTER($B$2:$B$6000,(IFERROR(VALUE(MID($A$2:$A$6000,4,2)),0)=MONTH(C2680))*(IFERROR(VALUE(RIGHT($A$2:$A$6000,4)),0)=YEAR(C2680)))),""))</f>
        <v/>
      </c>
      <c r="E2680" s="3">
        <f t="array" ref="E2680">IFERROR(_xlfn.LET(_xlpm.yr,IF(ISNUMBER(C2680),YEAR(C2680),VALUE(RIGHT(A2680,4))),_xlpm.mn,IF(ISNUMBER(C2680),MONTH(C2680),VALUE(MID(A2680,4,2)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1" spans="1:5" x14ac:dyDescent="0.25">
      <c r="A2681" s="65" t="s">
        <v>2691</v>
      </c>
      <c r="B2681" s="8">
        <v>110.9401325802</v>
      </c>
      <c r="C2681" s="13"/>
      <c r="D2681" s="3" t="str">
        <f t="array" ref="D2681">IF(C2681="","",IFERROR(AVERAGE(_xlfn._xlws.FILTER($B$2:$B$6000,(IFERROR(VALUE(MID($A$2:$A$6000,4,2)),0)=MONTH(C2681))*(IFERROR(VALUE(RIGHT($A$2:$A$6000,4)),0)=YEAR(C2681)))),""))</f>
        <v/>
      </c>
      <c r="E2681" s="3">
        <f t="array" ref="E2681">IFERROR(_xlfn.LET(_xlpm.yr,IF(ISNUMBER(C2681),YEAR(C2681),VALUE(RIGHT(A2681,4))),_xlpm.mn,IF(ISNUMBER(C2681),MONTH(C2681),VALUE(MID(A2681,4,2)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2" spans="1:5" x14ac:dyDescent="0.25">
      <c r="A2682" s="65" t="s">
        <v>2692</v>
      </c>
      <c r="B2682" s="8">
        <v>111.4340588383</v>
      </c>
      <c r="C2682" s="13"/>
      <c r="D2682" s="3" t="str">
        <f t="array" ref="D2682">IF(C2682="","",IFERROR(AVERAGE(_xlfn._xlws.FILTER($B$2:$B$6000,(IFERROR(VALUE(MID($A$2:$A$6000,4,2)),0)=MONTH(C2682))*(IFERROR(VALUE(RIGHT($A$2:$A$6000,4)),0)=YEAR(C2682)))),""))</f>
        <v/>
      </c>
      <c r="E2682" s="3">
        <f t="array" ref="E2682">IFERROR(_xlfn.LET(_xlpm.yr,IF(ISNUMBER(C2682),YEAR(C2682),VALUE(RIGHT(A2682,4))),_xlpm.mn,IF(ISNUMBER(C2682),MONTH(C2682),VALUE(MID(A2682,4,2)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3" spans="1:5" x14ac:dyDescent="0.25">
      <c r="A2683" s="65" t="s">
        <v>2693</v>
      </c>
      <c r="B2683" s="8">
        <v>111.5414341118</v>
      </c>
      <c r="C2683" s="13"/>
      <c r="D2683" s="3" t="str">
        <f t="array" ref="D2683">IF(C2683="","",IFERROR(AVERAGE(_xlfn._xlws.FILTER($B$2:$B$6000,(IFERROR(VALUE(MID($A$2:$A$6000,4,2)),0)=MONTH(C2683))*(IFERROR(VALUE(RIGHT($A$2:$A$6000,4)),0)=YEAR(C2683)))),""))</f>
        <v/>
      </c>
      <c r="E2683" s="3">
        <f t="array" ref="E2683">IFERROR(_xlfn.LET(_xlpm.yr,IF(ISNUMBER(C2683),YEAR(C2683),VALUE(RIGHT(A2683,4))),_xlpm.mn,IF(ISNUMBER(C2683),MONTH(C2683),VALUE(MID(A2683,4,2)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4" spans="1:5" x14ac:dyDescent="0.25">
      <c r="A2684" s="65" t="s">
        <v>2694</v>
      </c>
      <c r="B2684" s="8">
        <v>111.5843842212</v>
      </c>
      <c r="C2684" s="13"/>
      <c r="D2684" s="3" t="str">
        <f t="array" ref="D2684">IF(C2684="","",IFERROR(AVERAGE(_xlfn._xlws.FILTER($B$2:$B$6000,(IFERROR(VALUE(MID($A$2:$A$6000,4,2)),0)=MONTH(C2684))*(IFERROR(VALUE(RIGHT($A$2:$A$6000,4)),0)=YEAR(C2684)))),""))</f>
        <v/>
      </c>
      <c r="E2684" s="3">
        <f t="array" ref="E2684">IFERROR(_xlfn.LET(_xlpm.yr,IF(ISNUMBER(C2684),YEAR(C2684),VALUE(RIGHT(A2684,4))),_xlpm.mn,IF(ISNUMBER(C2684),MONTH(C2684),VALUE(MID(A2684,4,2)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5" spans="1:5" x14ac:dyDescent="0.25">
      <c r="A2685" s="65" t="s">
        <v>2695</v>
      </c>
      <c r="B2685" s="8">
        <v>111.49848400240001</v>
      </c>
      <c r="C2685" s="13"/>
      <c r="D2685" s="3" t="str">
        <f t="array" ref="D2685">IF(C2685="","",IFERROR(AVERAGE(_xlfn._xlws.FILTER($B$2:$B$6000,(IFERROR(VALUE(MID($A$2:$A$6000,4,2)),0)=MONTH(C2685))*(IFERROR(VALUE(RIGHT($A$2:$A$6000,4)),0)=YEAR(C2685)))),""))</f>
        <v/>
      </c>
      <c r="E2685" s="3">
        <f t="array" ref="E2685">IFERROR(_xlfn.LET(_xlpm.yr,IF(ISNUMBER(C2685),YEAR(C2685),VALUE(RIGHT(A2685,4))),_xlpm.mn,IF(ISNUMBER(C2685),MONTH(C2685),VALUE(MID(A2685,4,2)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6" spans="1:5" x14ac:dyDescent="0.25">
      <c r="A2686" s="65" t="s">
        <v>2696</v>
      </c>
      <c r="B2686" s="8">
        <v>111.7561846588</v>
      </c>
      <c r="C2686" s="13"/>
      <c r="D2686" s="3" t="str">
        <f t="array" ref="D2686">IF(C2686="","",IFERROR(AVERAGE(_xlfn._xlws.FILTER($B$2:$B$6000,(IFERROR(VALUE(MID($A$2:$A$6000,4,2)),0)=MONTH(C2686))*(IFERROR(VALUE(RIGHT($A$2:$A$6000,4)),0)=YEAR(C2686)))),""))</f>
        <v/>
      </c>
      <c r="E2686" s="3">
        <f t="array" ref="E2686">IFERROR(_xlfn.LET(_xlpm.yr,IF(ISNUMBER(C2686),YEAR(C2686),VALUE(RIGHT(A2686,4))),_xlpm.mn,IF(ISNUMBER(C2686),MONTH(C2686),VALUE(MID(A2686,4,2)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7" spans="1:5" x14ac:dyDescent="0.25">
      <c r="A2687" s="65" t="s">
        <v>2697</v>
      </c>
      <c r="B2687" s="8">
        <v>111.7347096041</v>
      </c>
      <c r="C2687" s="13"/>
      <c r="D2687" s="3" t="str">
        <f t="array" ref="D2687">IF(C2687="","",IFERROR(AVERAGE(_xlfn._xlws.FILTER($B$2:$B$6000,(IFERROR(VALUE(MID($A$2:$A$6000,4,2)),0)=MONTH(C2687))*(IFERROR(VALUE(RIGHT($A$2:$A$6000,4)),0)=YEAR(C2687)))),""))</f>
        <v/>
      </c>
      <c r="E2687" s="3">
        <f t="array" ref="E2687">IFERROR(_xlfn.LET(_xlpm.yr,IF(ISNUMBER(C2687),YEAR(C2687),VALUE(RIGHT(A2687,4))),_xlpm.mn,IF(ISNUMBER(C2687),MONTH(C2687),VALUE(MID(A2687,4,2)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8" spans="1:5" x14ac:dyDescent="0.25">
      <c r="A2688" s="65" t="s">
        <v>2698</v>
      </c>
      <c r="B2688" s="8">
        <v>110.6824319238</v>
      </c>
      <c r="C2688" s="13"/>
      <c r="D2688" s="3" t="str">
        <f t="array" ref="D2688">IF(C2688="","",IFERROR(AVERAGE(_xlfn._xlws.FILTER($B$2:$B$6000,(IFERROR(VALUE(MID($A$2:$A$6000,4,2)),0)=MONTH(C2688))*(IFERROR(VALUE(RIGHT($A$2:$A$6000,4)),0)=YEAR(C2688)))),""))</f>
        <v/>
      </c>
      <c r="E2688" s="3">
        <f t="array" ref="E2688">IFERROR(_xlfn.LET(_xlpm.yr,IF(ISNUMBER(C2688),YEAR(C2688),VALUE(RIGHT(A2688,4))),_xlpm.mn,IF(ISNUMBER(C2688),MONTH(C2688),VALUE(MID(A2688,4,2)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9" spans="1:5" x14ac:dyDescent="0.25">
      <c r="A2689" s="65" t="s">
        <v>2699</v>
      </c>
      <c r="B2689" s="8">
        <v>111.240783346</v>
      </c>
      <c r="C2689" s="13"/>
      <c r="D2689" s="3" t="str">
        <f t="array" ref="D2689">IF(C2689="","",IFERROR(AVERAGE(_xlfn._xlws.FILTER($B$2:$B$6000,(IFERROR(VALUE(MID($A$2:$A$6000,4,2)),0)=MONTH(C2689))*(IFERROR(VALUE(RIGHT($A$2:$A$6000,4)),0)=YEAR(C2689)))),""))</f>
        <v/>
      </c>
      <c r="E2689" s="3">
        <f t="array" ref="E2689">IFERROR(_xlfn.LET(_xlpm.yr,IF(ISNUMBER(C2689),YEAR(C2689),VALUE(RIGHT(A2689,4))),_xlpm.mn,IF(ISNUMBER(C2689),MONTH(C2689),VALUE(MID(A2689,4,2)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0" spans="1:5" x14ac:dyDescent="0.25">
      <c r="A2690" s="65" t="s">
        <v>2700</v>
      </c>
      <c r="B2690" s="8">
        <v>111.56290916650001</v>
      </c>
      <c r="C2690" s="13"/>
      <c r="D2690" s="3" t="str">
        <f t="array" ref="D2690">IF(C2690="","",IFERROR(AVERAGE(_xlfn._xlws.FILTER($B$2:$B$6000,(IFERROR(VALUE(MID($A$2:$A$6000,4,2)),0)=MONTH(C2690))*(IFERROR(VALUE(RIGHT($A$2:$A$6000,4)),0)=YEAR(C2690)))),""))</f>
        <v/>
      </c>
      <c r="E2690" s="3">
        <f t="array" ref="E2690">IFERROR(_xlfn.LET(_xlpm.yr,IF(ISNUMBER(C2690),YEAR(C2690),VALUE(RIGHT(A2690,4))),_xlpm.mn,IF(ISNUMBER(C2690),MONTH(C2690),VALUE(MID(A2690,4,2)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1" spans="1:5" x14ac:dyDescent="0.25">
      <c r="A2691" s="65" t="s">
        <v>2701</v>
      </c>
      <c r="B2691" s="8">
        <v>111.3696336742</v>
      </c>
      <c r="C2691" s="13"/>
      <c r="D2691" s="3" t="str">
        <f t="array" ref="D2691">IF(C2691="","",IFERROR(AVERAGE(_xlfn._xlws.FILTER($B$2:$B$6000,(IFERROR(VALUE(MID($A$2:$A$6000,4,2)),0)=MONTH(C2691))*(IFERROR(VALUE(RIGHT($A$2:$A$6000,4)),0)=YEAR(C2691)))),""))</f>
        <v/>
      </c>
      <c r="E2691" s="3">
        <f t="array" ref="E2691">IFERROR(_xlfn.LET(_xlpm.yr,IF(ISNUMBER(C2691),YEAR(C2691),VALUE(RIGHT(A2691,4))),_xlpm.mn,IF(ISNUMBER(C2691),MONTH(C2691),VALUE(MID(A2691,4,2)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2" spans="1:5" x14ac:dyDescent="0.25">
      <c r="A2692" s="65" t="s">
        <v>2702</v>
      </c>
      <c r="B2692" s="8">
        <v>110.2945853432</v>
      </c>
      <c r="C2692" s="13"/>
      <c r="D2692" s="3" t="str">
        <f t="array" ref="D2692">IF(C2692="","",IFERROR(AVERAGE(_xlfn._xlws.FILTER($B$2:$B$6000,(IFERROR(VALUE(MID($A$2:$A$6000,4,2)),0)=MONTH(C2692))*(IFERROR(VALUE(RIGHT($A$2:$A$6000,4)),0)=YEAR(C2692)))),""))</f>
        <v/>
      </c>
      <c r="E2692" s="3">
        <f t="array" ref="E2692">IFERROR(_xlfn.LET(_xlpm.yr,IF(ISNUMBER(C2692),YEAR(C2692),VALUE(RIGHT(A2692,4))),_xlpm.mn,IF(ISNUMBER(C2692),MONTH(C2692),VALUE(MID(A2692,4,2)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3" spans="1:5" x14ac:dyDescent="0.25">
      <c r="A2693" s="65" t="s">
        <v>2703</v>
      </c>
      <c r="B2693" s="8">
        <v>110.3158941889</v>
      </c>
      <c r="C2693" s="13"/>
      <c r="D2693" s="3" t="str">
        <f t="array" ref="D2693">IF(C2693="","",IFERROR(AVERAGE(_xlfn._xlws.FILTER($B$2:$B$6000,(IFERROR(VALUE(MID($A$2:$A$6000,4,2)),0)=MONTH(C2693))*(IFERROR(VALUE(RIGHT($A$2:$A$6000,4)),0)=YEAR(C2693)))),""))</f>
        <v/>
      </c>
      <c r="E2693" s="3">
        <f t="array" ref="E2693">IFERROR(_xlfn.LET(_xlpm.yr,IF(ISNUMBER(C2693),YEAR(C2693),VALUE(RIGHT(A2693,4))),_xlpm.mn,IF(ISNUMBER(C2693),MONTH(C2693),VALUE(MID(A2693,4,2)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4" spans="1:5" x14ac:dyDescent="0.25">
      <c r="A2694" s="65" t="s">
        <v>2704</v>
      </c>
      <c r="B2694" s="8">
        <v>110.9764684056</v>
      </c>
      <c r="C2694" s="13"/>
      <c r="D2694" s="3" t="str">
        <f t="array" ref="D2694">IF(C2694="","",IFERROR(AVERAGE(_xlfn._xlws.FILTER($B$2:$B$6000,(IFERROR(VALUE(MID($A$2:$A$6000,4,2)),0)=MONTH(C2694))*(IFERROR(VALUE(RIGHT($A$2:$A$6000,4)),0)=YEAR(C2694)))),""))</f>
        <v/>
      </c>
      <c r="E2694" s="3">
        <f t="array" ref="E2694">IFERROR(_xlfn.LET(_xlpm.yr,IF(ISNUMBER(C2694),YEAR(C2694),VALUE(RIGHT(A2694,4))),_xlpm.mn,IF(ISNUMBER(C2694),MONTH(C2694),VALUE(MID(A2694,4,2)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5" spans="1:5" x14ac:dyDescent="0.25">
      <c r="A2695" s="65" t="s">
        <v>2705</v>
      </c>
      <c r="B2695" s="8">
        <v>110.9125418685</v>
      </c>
      <c r="C2695" s="13"/>
      <c r="D2695" s="3" t="str">
        <f t="array" ref="D2695">IF(C2695="","",IFERROR(AVERAGE(_xlfn._xlws.FILTER($B$2:$B$6000,(IFERROR(VALUE(MID($A$2:$A$6000,4,2)),0)=MONTH(C2695))*(IFERROR(VALUE(RIGHT($A$2:$A$6000,4)),0)=YEAR(C2695)))),""))</f>
        <v/>
      </c>
      <c r="E2695" s="3">
        <f t="array" ref="E2695">IFERROR(_xlfn.LET(_xlpm.yr,IF(ISNUMBER(C2695),YEAR(C2695),VALUE(RIGHT(A2695,4))),_xlpm.mn,IF(ISNUMBER(C2695),MONTH(C2695),VALUE(MID(A2695,4,2)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6" spans="1:5" x14ac:dyDescent="0.25">
      <c r="A2696" s="65" t="s">
        <v>2706</v>
      </c>
      <c r="B2696" s="8">
        <v>110.592909183</v>
      </c>
      <c r="C2696" s="13"/>
      <c r="D2696" s="3" t="str">
        <f t="array" ref="D2696">IF(C2696="","",IFERROR(AVERAGE(_xlfn._xlws.FILTER($B$2:$B$6000,(IFERROR(VALUE(MID($A$2:$A$6000,4,2)),0)=MONTH(C2696))*(IFERROR(VALUE(RIGHT($A$2:$A$6000,4)),0)=YEAR(C2696)))),""))</f>
        <v/>
      </c>
      <c r="E2696" s="3">
        <f t="array" ref="E2696">IFERROR(_xlfn.LET(_xlpm.yr,IF(ISNUMBER(C2696),YEAR(C2696),VALUE(RIGHT(A2696,4))),_xlpm.mn,IF(ISNUMBER(C2696),MONTH(C2696),VALUE(MID(A2696,4,2)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7" spans="1:5" x14ac:dyDescent="0.25">
      <c r="A2697" s="65" t="s">
        <v>2707</v>
      </c>
      <c r="B2697" s="8">
        <v>110.10280573190001</v>
      </c>
      <c r="C2697" s="13"/>
      <c r="D2697" s="3" t="str">
        <f t="array" ref="D2697">IF(C2697="","",IFERROR(AVERAGE(_xlfn._xlws.FILTER($B$2:$B$6000,(IFERROR(VALUE(MID($A$2:$A$6000,4,2)),0)=MONTH(C2697))*(IFERROR(VALUE(RIGHT($A$2:$A$6000,4)),0)=YEAR(C2697)))),""))</f>
        <v/>
      </c>
      <c r="E2697" s="3">
        <f t="array" ref="E2697">IFERROR(_xlfn.LET(_xlpm.yr,IF(ISNUMBER(C2697),YEAR(C2697),VALUE(RIGHT(A2697,4))),_xlpm.mn,IF(ISNUMBER(C2697),MONTH(C2697),VALUE(MID(A2697,4,2)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8" spans="1:5" x14ac:dyDescent="0.25">
      <c r="A2698" s="65" t="s">
        <v>2708</v>
      </c>
      <c r="B2698" s="8">
        <v>110.0388791948</v>
      </c>
      <c r="C2698" s="13"/>
      <c r="D2698" s="3" t="str">
        <f t="array" ref="D2698">IF(C2698="","",IFERROR(AVERAGE(_xlfn._xlws.FILTER($B$2:$B$6000,(IFERROR(VALUE(MID($A$2:$A$6000,4,2)),0)=MONTH(C2698))*(IFERROR(VALUE(RIGHT($A$2:$A$6000,4)),0)=YEAR(C2698)))),""))</f>
        <v/>
      </c>
      <c r="E2698" s="3">
        <f t="array" ref="E2698">IFERROR(_xlfn.LET(_xlpm.yr,IF(ISNUMBER(C2698),YEAR(C2698),VALUE(RIGHT(A2698,4))),_xlpm.mn,IF(ISNUMBER(C2698),MONTH(C2698),VALUE(MID(A2698,4,2)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9" spans="1:5" x14ac:dyDescent="0.25">
      <c r="A2699" s="65" t="s">
        <v>2709</v>
      </c>
      <c r="B2699" s="8">
        <v>109.54877574370001</v>
      </c>
      <c r="C2699" s="13"/>
      <c r="D2699" s="3" t="str">
        <f t="array" ref="D2699">IF(C2699="","",IFERROR(AVERAGE(_xlfn._xlws.FILTER($B$2:$B$6000,(IFERROR(VALUE(MID($A$2:$A$6000,4,2)),0)=MONTH(C2699))*(IFERROR(VALUE(RIGHT($A$2:$A$6000,4)),0)=YEAR(C2699)))),""))</f>
        <v/>
      </c>
      <c r="E2699" s="3">
        <f t="array" ref="E2699">IFERROR(_xlfn.LET(_xlpm.yr,IF(ISNUMBER(C2699),YEAR(C2699),VALUE(RIGHT(A2699,4))),_xlpm.mn,IF(ISNUMBER(C2699),MONTH(C2699),VALUE(MID(A2699,4,2)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0" spans="1:5" x14ac:dyDescent="0.25">
      <c r="A2700" s="65" t="s">
        <v>2710</v>
      </c>
      <c r="B2700" s="8">
        <v>109.27176074960001</v>
      </c>
      <c r="C2700" s="13"/>
      <c r="D2700" s="3" t="str">
        <f t="array" ref="D2700">IF(C2700="","",IFERROR(AVERAGE(_xlfn._xlws.FILTER($B$2:$B$6000,(IFERROR(VALUE(MID($A$2:$A$6000,4,2)),0)=MONTH(C2700))*(IFERROR(VALUE(RIGHT($A$2:$A$6000,4)),0)=YEAR(C2700)))),""))</f>
        <v/>
      </c>
      <c r="E2700" s="3">
        <f t="array" ref="E2700">IFERROR(_xlfn.LET(_xlpm.yr,IF(ISNUMBER(C2700),YEAR(C2700),VALUE(RIGHT(A2700,4))),_xlpm.mn,IF(ISNUMBER(C2700),MONTH(C2700),VALUE(MID(A2700,4,2)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1" spans="1:5" x14ac:dyDescent="0.25">
      <c r="A2701" s="65" t="s">
        <v>2711</v>
      </c>
      <c r="B2701" s="8">
        <v>109.71924650930001</v>
      </c>
      <c r="C2701" s="13"/>
      <c r="D2701" s="3" t="str">
        <f t="array" ref="D2701">IF(C2701="","",IFERROR(AVERAGE(_xlfn._xlws.FILTER($B$2:$B$6000,(IFERROR(VALUE(MID($A$2:$A$6000,4,2)),0)=MONTH(C2701))*(IFERROR(VALUE(RIGHT($A$2:$A$6000,4)),0)=YEAR(C2701)))),""))</f>
        <v/>
      </c>
      <c r="E2701" s="3">
        <f t="array" ref="E2701">IFERROR(_xlfn.LET(_xlpm.yr,IF(ISNUMBER(C2701),YEAR(C2701),VALUE(RIGHT(A2701,4))),_xlpm.mn,IF(ISNUMBER(C2701),MONTH(C2701),VALUE(MID(A2701,4,2)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2" spans="1:5" x14ac:dyDescent="0.25">
      <c r="A2702" s="65" t="s">
        <v>2712</v>
      </c>
      <c r="B2702" s="8">
        <v>109.33568728669999</v>
      </c>
      <c r="C2702" s="13"/>
      <c r="D2702" s="3" t="str">
        <f t="array" ref="D2702">IF(C2702="","",IFERROR(AVERAGE(_xlfn._xlws.FILTER($B$2:$B$6000,(IFERROR(VALUE(MID($A$2:$A$6000,4,2)),0)=MONTH(C2702))*(IFERROR(VALUE(RIGHT($A$2:$A$6000,4)),0)=YEAR(C2702)))),""))</f>
        <v/>
      </c>
      <c r="E2702" s="3">
        <f t="array" ref="E2702">IFERROR(_xlfn.LET(_xlpm.yr,IF(ISNUMBER(C2702),YEAR(C2702),VALUE(RIGHT(A2702,4))),_xlpm.mn,IF(ISNUMBER(C2702),MONTH(C2702),VALUE(MID(A2702,4,2)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3" spans="1:5" x14ac:dyDescent="0.25">
      <c r="A2703" s="65" t="s">
        <v>2713</v>
      </c>
      <c r="B2703" s="8">
        <v>110.1880411147</v>
      </c>
      <c r="C2703" s="13"/>
      <c r="D2703" s="3" t="str">
        <f t="array" ref="D2703">IF(C2703="","",IFERROR(AVERAGE(_xlfn._xlws.FILTER($B$2:$B$6000,(IFERROR(VALUE(MID($A$2:$A$6000,4,2)),0)=MONTH(C2703))*(IFERROR(VALUE(RIGHT($A$2:$A$6000,4)),0)=YEAR(C2703)))),""))</f>
        <v/>
      </c>
      <c r="E2703" s="3">
        <f t="array" ref="E2703">IFERROR(_xlfn.LET(_xlpm.yr,IF(ISNUMBER(C2703),YEAR(C2703),VALUE(RIGHT(A2703,4))),_xlpm.mn,IF(ISNUMBER(C2703),MONTH(C2703),VALUE(MID(A2703,4,2)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4" spans="1:5" x14ac:dyDescent="0.25">
      <c r="A2704" s="65" t="s">
        <v>2714</v>
      </c>
      <c r="B2704" s="8">
        <v>110.3158941889</v>
      </c>
      <c r="C2704" s="13"/>
      <c r="D2704" s="3" t="str">
        <f t="array" ref="D2704">IF(C2704="","",IFERROR(AVERAGE(_xlfn._xlws.FILTER($B$2:$B$6000,(IFERROR(VALUE(MID($A$2:$A$6000,4,2)),0)=MONTH(C2704))*(IFERROR(VALUE(RIGHT($A$2:$A$6000,4)),0)=YEAR(C2704)))),""))</f>
        <v/>
      </c>
      <c r="E2704" s="3">
        <f t="array" ref="E2704">IFERROR(_xlfn.LET(_xlpm.yr,IF(ISNUMBER(C2704),YEAR(C2704),VALUE(RIGHT(A2704,4))),_xlpm.mn,IF(ISNUMBER(C2704),MONTH(C2704),VALUE(MID(A2704,4,2)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5" spans="1:5" x14ac:dyDescent="0.25">
      <c r="A2705" s="65" t="s">
        <v>2715</v>
      </c>
      <c r="B2705" s="8">
        <v>109.8470995835</v>
      </c>
      <c r="C2705" s="13"/>
      <c r="D2705" s="3" t="str">
        <f t="array" ref="D2705">IF(C2705="","",IFERROR(AVERAGE(_xlfn._xlws.FILTER($B$2:$B$6000,(IFERROR(VALUE(MID($A$2:$A$6000,4,2)),0)=MONTH(C2705))*(IFERROR(VALUE(RIGHT($A$2:$A$6000,4)),0)=YEAR(C2705)))),""))</f>
        <v/>
      </c>
      <c r="E2705" s="3">
        <f t="array" ref="E2705">IFERROR(_xlfn.LET(_xlpm.yr,IF(ISNUMBER(C2705),YEAR(C2705),VALUE(RIGHT(A2705,4))),_xlpm.mn,IF(ISNUMBER(C2705),MONTH(C2705),VALUE(MID(A2705,4,2)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6" spans="1:5" x14ac:dyDescent="0.25">
      <c r="A2706" s="65" t="s">
        <v>2716</v>
      </c>
      <c r="B2706" s="8">
        <v>110.3585118803</v>
      </c>
      <c r="C2706" s="13"/>
      <c r="D2706" s="3" t="str">
        <f t="array" ref="D2706">IF(C2706="","",IFERROR(AVERAGE(_xlfn._xlws.FILTER($B$2:$B$6000,(IFERROR(VALUE(MID($A$2:$A$6000,4,2)),0)=MONTH(C2706))*(IFERROR(VALUE(RIGHT($A$2:$A$6000,4)),0)=YEAR(C2706)))),""))</f>
        <v/>
      </c>
      <c r="E2706" s="3">
        <f t="array" ref="E2706">IFERROR(_xlfn.LET(_xlpm.yr,IF(ISNUMBER(C2706),YEAR(C2706),VALUE(RIGHT(A2706,4))),_xlpm.mn,IF(ISNUMBER(C2706),MONTH(C2706),VALUE(MID(A2706,4,2)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7" spans="1:5" x14ac:dyDescent="0.25">
      <c r="A2707" s="65" t="s">
        <v>2717</v>
      </c>
      <c r="B2707" s="8">
        <v>109.8470995835</v>
      </c>
      <c r="C2707" s="13"/>
      <c r="D2707" s="3" t="str">
        <f t="array" ref="D2707">IF(C2707="","",IFERROR(AVERAGE(_xlfn._xlws.FILTER($B$2:$B$6000,(IFERROR(VALUE(MID($A$2:$A$6000,4,2)),0)=MONTH(C2707))*(IFERROR(VALUE(RIGHT($A$2:$A$6000,4)),0)=YEAR(C2707)))),""))</f>
        <v/>
      </c>
      <c r="E2707" s="3">
        <f t="array" ref="E2707">IFERROR(_xlfn.LET(_xlpm.yr,IF(ISNUMBER(C2707),YEAR(C2707),VALUE(RIGHT(A2707,4))),_xlpm.mn,IF(ISNUMBER(C2707),MONTH(C2707),VALUE(MID(A2707,4,2)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8" spans="1:5" x14ac:dyDescent="0.25">
      <c r="A2708" s="65" t="s">
        <v>2718</v>
      </c>
      <c r="B2708" s="8">
        <v>110.9125418685</v>
      </c>
      <c r="C2708" s="13"/>
      <c r="D2708" s="3" t="str">
        <f t="array" ref="D2708">IF(C2708="","",IFERROR(AVERAGE(_xlfn._xlws.FILTER($B$2:$B$6000,(IFERROR(VALUE(MID($A$2:$A$6000,4,2)),0)=MONTH(C2708))*(IFERROR(VALUE(RIGHT($A$2:$A$6000,4)),0)=YEAR(C2708)))),""))</f>
        <v/>
      </c>
      <c r="E2708" s="3">
        <f t="array" ref="E2708">IFERROR(_xlfn.LET(_xlpm.yr,IF(ISNUMBER(C2708),YEAR(C2708),VALUE(RIGHT(A2708,4))),_xlpm.mn,IF(ISNUMBER(C2708),MONTH(C2708),VALUE(MID(A2708,4,2)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9" spans="1:5" x14ac:dyDescent="0.25">
      <c r="A2709" s="65" t="s">
        <v>2719</v>
      </c>
      <c r="B2709" s="8">
        <v>110.5289826459</v>
      </c>
      <c r="C2709" s="13"/>
      <c r="D2709" s="3" t="str">
        <f t="array" ref="D2709">IF(C2709="","",IFERROR(AVERAGE(_xlfn._xlws.FILTER($B$2:$B$6000,(IFERROR(VALUE(MID($A$2:$A$6000,4,2)),0)=MONTH(C2709))*(IFERROR(VALUE(RIGHT($A$2:$A$6000,4)),0)=YEAR(C2709)))),""))</f>
        <v/>
      </c>
      <c r="E2709" s="3">
        <f t="array" ref="E2709">IFERROR(_xlfn.LET(_xlpm.yr,IF(ISNUMBER(C2709),YEAR(C2709),VALUE(RIGHT(A2709,4))),_xlpm.mn,IF(ISNUMBER(C2709),MONTH(C2709),VALUE(MID(A2709,4,2)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0" spans="1:5" x14ac:dyDescent="0.25">
      <c r="A2710" s="65" t="s">
        <v>2720</v>
      </c>
      <c r="B2710" s="8">
        <v>110.33720303459999</v>
      </c>
      <c r="C2710" s="13"/>
      <c r="D2710" s="3" t="str">
        <f t="array" ref="D2710">IF(C2710="","",IFERROR(AVERAGE(_xlfn._xlws.FILTER($B$2:$B$6000,(IFERROR(VALUE(MID($A$2:$A$6000,4,2)),0)=MONTH(C2710))*(IFERROR(VALUE(RIGHT($A$2:$A$6000,4)),0)=YEAR(C2710)))),""))</f>
        <v/>
      </c>
      <c r="E2710" s="3">
        <f t="array" ref="E2710">IFERROR(_xlfn.LET(_xlpm.yr,IF(ISNUMBER(C2710),YEAR(C2710),VALUE(RIGHT(A2710,4))),_xlpm.mn,IF(ISNUMBER(C2710),MONTH(C2710),VALUE(MID(A2710,4,2)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1" spans="1:5" x14ac:dyDescent="0.25">
      <c r="A2711" s="65" t="s">
        <v>2721</v>
      </c>
      <c r="B2711" s="8">
        <v>109.99626150340001</v>
      </c>
      <c r="C2711" s="13"/>
      <c r="D2711" s="3" t="str">
        <f t="array" ref="D2711">IF(C2711="","",IFERROR(AVERAGE(_xlfn._xlws.FILTER($B$2:$B$6000,(IFERROR(VALUE(MID($A$2:$A$6000,4,2)),0)=MONTH(C2711))*(IFERROR(VALUE(RIGHT($A$2:$A$6000,4)),0)=YEAR(C2711)))),""))</f>
        <v/>
      </c>
      <c r="E2711" s="3">
        <f t="array" ref="E2711">IFERROR(_xlfn.LET(_xlpm.yr,IF(ISNUMBER(C2711),YEAR(C2711),VALUE(RIGHT(A2711,4))),_xlpm.mn,IF(ISNUMBER(C2711),MONTH(C2711),VALUE(MID(A2711,4,2)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2" spans="1:5" x14ac:dyDescent="0.25">
      <c r="A2712" s="65" t="s">
        <v>2722</v>
      </c>
      <c r="B2712" s="8">
        <v>109.9687498128</v>
      </c>
      <c r="C2712" s="13"/>
      <c r="D2712" s="3" t="str">
        <f t="array" ref="D2712">IF(C2712="","",IFERROR(AVERAGE(_xlfn._xlws.FILTER($B$2:$B$6000,(IFERROR(VALUE(MID($A$2:$A$6000,4,2)),0)=MONTH(C2712))*(IFERROR(VALUE(RIGHT($A$2:$A$6000,4)),0)=YEAR(C2712)))),""))</f>
        <v/>
      </c>
      <c r="E2712" s="3">
        <f t="array" ref="E2712">IFERROR(_xlfn.LET(_xlpm.yr,IF(ISNUMBER(C2712),YEAR(C2712),VALUE(RIGHT(A2712,4))),_xlpm.mn,IF(ISNUMBER(C2712),MONTH(C2712),VALUE(MID(A2712,4,2)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3" spans="1:5" x14ac:dyDescent="0.25">
      <c r="A2713" s="65" t="s">
        <v>2723</v>
      </c>
      <c r="B2713" s="8">
        <v>110.5661741424</v>
      </c>
      <c r="C2713" s="13"/>
      <c r="D2713" s="3" t="str">
        <f t="array" ref="D2713">IF(C2713="","",IFERROR(AVERAGE(_xlfn._xlws.FILTER($B$2:$B$6000,(IFERROR(VALUE(MID($A$2:$A$6000,4,2)),0)=MONTH(C2713))*(IFERROR(VALUE(RIGHT($A$2:$A$6000,4)),0)=YEAR(C2713)))),""))</f>
        <v/>
      </c>
      <c r="E2713" s="3">
        <f t="array" ref="E2713">IFERROR(_xlfn.LET(_xlpm.yr,IF(ISNUMBER(C2713),YEAR(C2713),VALUE(RIGHT(A2713,4))),_xlpm.mn,IF(ISNUMBER(C2713),MONTH(C2713),VALUE(MID(A2713,4,2)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4" spans="1:5" x14ac:dyDescent="0.25">
      <c r="A2714" s="65" t="s">
        <v>2724</v>
      </c>
      <c r="B2714" s="8">
        <v>110.843549724</v>
      </c>
      <c r="C2714" s="13"/>
      <c r="D2714" s="3" t="str">
        <f t="array" ref="D2714">IF(C2714="","",IFERROR(AVERAGE(_xlfn._xlws.FILTER($B$2:$B$6000,(IFERROR(VALUE(MID($A$2:$A$6000,4,2)),0)=MONTH(C2714))*(IFERROR(VALUE(RIGHT($A$2:$A$6000,4)),0)=YEAR(C2714)))),""))</f>
        <v/>
      </c>
      <c r="E2714" s="3">
        <f t="array" ref="E2714">IFERROR(_xlfn.LET(_xlpm.yr,IF(ISNUMBER(C2714),YEAR(C2714),VALUE(RIGHT(A2714,4))),_xlpm.mn,IF(ISNUMBER(C2714),MONTH(C2714),VALUE(MID(A2714,4,2)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5" spans="1:5" x14ac:dyDescent="0.25">
      <c r="A2715" s="65" t="s">
        <v>2725</v>
      </c>
      <c r="B2715" s="8">
        <v>110.7795399744</v>
      </c>
      <c r="C2715" s="13"/>
      <c r="D2715" s="3" t="str">
        <f t="array" ref="D2715">IF(C2715="","",IFERROR(AVERAGE(_xlfn._xlws.FILTER($B$2:$B$6000,(IFERROR(VALUE(MID($A$2:$A$6000,4,2)),0)=MONTH(C2715))*(IFERROR(VALUE(RIGHT($A$2:$A$6000,4)),0)=YEAR(C2715)))),""))</f>
        <v/>
      </c>
      <c r="E2715" s="3">
        <f t="array" ref="E2715">IFERROR(_xlfn.LET(_xlpm.yr,IF(ISNUMBER(C2715),YEAR(C2715),VALUE(RIGHT(A2715,4))),_xlpm.mn,IF(ISNUMBER(C2715),MONTH(C2715),VALUE(MID(A2715,4,2)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6" spans="1:5" x14ac:dyDescent="0.25">
      <c r="A2716" s="65" t="s">
        <v>2726</v>
      </c>
      <c r="B2716" s="8">
        <v>110.43815464319999</v>
      </c>
      <c r="C2716" s="13"/>
      <c r="D2716" s="3" t="str">
        <f t="array" ref="D2716">IF(C2716="","",IFERROR(AVERAGE(_xlfn._xlws.FILTER($B$2:$B$6000,(IFERROR(VALUE(MID($A$2:$A$6000,4,2)),0)=MONTH(C2716))*(IFERROR(VALUE(RIGHT($A$2:$A$6000,4)),0)=YEAR(C2716)))),""))</f>
        <v/>
      </c>
      <c r="E2716" s="3">
        <f t="array" ref="E2716">IFERROR(_xlfn.LET(_xlpm.yr,IF(ISNUMBER(C2716),YEAR(C2716),VALUE(RIGHT(A2716,4))),_xlpm.mn,IF(ISNUMBER(C2716),MONTH(C2716),VALUE(MID(A2716,4,2)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7" spans="1:5" x14ac:dyDescent="0.25">
      <c r="A2717" s="65" t="s">
        <v>2727</v>
      </c>
      <c r="B2717" s="8">
        <v>110.41681806</v>
      </c>
      <c r="C2717" s="13"/>
      <c r="D2717" s="3" t="str">
        <f t="array" ref="D2717">IF(C2717="","",IFERROR(AVERAGE(_xlfn._xlws.FILTER($B$2:$B$6000,(IFERROR(VALUE(MID($A$2:$A$6000,4,2)),0)=MONTH(C2717))*(IFERROR(VALUE(RIGHT($A$2:$A$6000,4)),0)=YEAR(C2717)))),""))</f>
        <v/>
      </c>
      <c r="E2717" s="3">
        <f t="array" ref="E2717">IFERROR(_xlfn.LET(_xlpm.yr,IF(ISNUMBER(C2717),YEAR(C2717),VALUE(RIGHT(A2717,4))),_xlpm.mn,IF(ISNUMBER(C2717),MONTH(C2717),VALUE(MID(A2717,4,2)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8" spans="1:5" x14ac:dyDescent="0.25">
      <c r="A2718" s="65" t="s">
        <v>2728</v>
      </c>
      <c r="B2718" s="8">
        <v>110.3741448936</v>
      </c>
      <c r="C2718" s="13"/>
      <c r="D2718" s="3" t="str">
        <f t="array" ref="D2718">IF(C2718="","",IFERROR(AVERAGE(_xlfn._xlws.FILTER($B$2:$B$6000,(IFERROR(VALUE(MID($A$2:$A$6000,4,2)),0)=MONTH(C2718))*(IFERROR(VALUE(RIGHT($A$2:$A$6000,4)),0)=YEAR(C2718)))),""))</f>
        <v/>
      </c>
      <c r="E2718" s="3">
        <f t="array" ref="E2718">IFERROR(_xlfn.LET(_xlpm.yr,IF(ISNUMBER(C2718),YEAR(C2718),VALUE(RIGHT(A2718,4))),_xlpm.mn,IF(ISNUMBER(C2718),MONTH(C2718),VALUE(MID(A2718,4,2)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9" spans="1:5" x14ac:dyDescent="0.25">
      <c r="A2719" s="65" t="s">
        <v>2729</v>
      </c>
      <c r="B2719" s="8">
        <v>109.84073031360001</v>
      </c>
      <c r="C2719" s="13"/>
      <c r="D2719" s="3" t="str">
        <f t="array" ref="D2719">IF(C2719="","",IFERROR(AVERAGE(_xlfn._xlws.FILTER($B$2:$B$6000,(IFERROR(VALUE(MID($A$2:$A$6000,4,2)),0)=MONTH(C2719))*(IFERROR(VALUE(RIGHT($A$2:$A$6000,4)),0)=YEAR(C2719)))),""))</f>
        <v/>
      </c>
      <c r="E2719" s="3">
        <f t="array" ref="E2719">IFERROR(_xlfn.LET(_xlpm.yr,IF(ISNUMBER(C2719),YEAR(C2719),VALUE(RIGHT(A2719,4))),_xlpm.mn,IF(ISNUMBER(C2719),MONTH(C2719),VALUE(MID(A2719,4,2)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0" spans="1:5" x14ac:dyDescent="0.25">
      <c r="A2720" s="65" t="s">
        <v>2730</v>
      </c>
      <c r="B2720" s="8">
        <v>109.4139986496</v>
      </c>
      <c r="C2720" s="13"/>
      <c r="D2720" s="3" t="str">
        <f t="array" ref="D2720">IF(C2720="","",IFERROR(AVERAGE(_xlfn._xlws.FILTER($B$2:$B$6000,(IFERROR(VALUE(MID($A$2:$A$6000,4,2)),0)=MONTH(C2720))*(IFERROR(VALUE(RIGHT($A$2:$A$6000,4)),0)=YEAR(C2720)))),""))</f>
        <v/>
      </c>
      <c r="E2720" s="3">
        <f t="array" ref="E2720">IFERROR(_xlfn.LET(_xlpm.yr,IF(ISNUMBER(C2720),YEAR(C2720),VALUE(RIGHT(A2720,4))),_xlpm.mn,IF(ISNUMBER(C2720),MONTH(C2720),VALUE(MID(A2720,4,2)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1" spans="1:5" x14ac:dyDescent="0.25">
      <c r="A2721" s="65" t="s">
        <v>2731</v>
      </c>
      <c r="B2721" s="8">
        <v>110.01142297920001</v>
      </c>
      <c r="C2721" s="13"/>
      <c r="D2721" s="3" t="str">
        <f t="array" ref="D2721">IF(C2721="","",IFERROR(AVERAGE(_xlfn._xlws.FILTER($B$2:$B$6000,(IFERROR(VALUE(MID($A$2:$A$6000,4,2)),0)=MONTH(C2721))*(IFERROR(VALUE(RIGHT($A$2:$A$6000,4)),0)=YEAR(C2721)))),""))</f>
        <v/>
      </c>
      <c r="E2721" s="3">
        <f t="array" ref="E2721">IFERROR(_xlfn.LET(_xlpm.yr,IF(ISNUMBER(C2721),YEAR(C2721),VALUE(RIGHT(A2721,4))),_xlpm.mn,IF(ISNUMBER(C2721),MONTH(C2721),VALUE(MID(A2721,4,2)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2" spans="1:5" x14ac:dyDescent="0.25">
      <c r="A2722" s="65" t="s">
        <v>2732</v>
      </c>
      <c r="B2722" s="8">
        <v>110.09676931200001</v>
      </c>
      <c r="C2722" s="13"/>
      <c r="D2722" s="3" t="str">
        <f t="array" ref="D2722">IF(C2722="","",IFERROR(AVERAGE(_xlfn._xlws.FILTER($B$2:$B$6000,(IFERROR(VALUE(MID($A$2:$A$6000,4,2)),0)=MONTH(C2722))*(IFERROR(VALUE(RIGHT($A$2:$A$6000,4)),0)=YEAR(C2722)))),""))</f>
        <v/>
      </c>
      <c r="E2722" s="3">
        <f t="array" ref="E2722">IFERROR(_xlfn.LET(_xlpm.yr,IF(ISNUMBER(C2722),YEAR(C2722),VALUE(RIGHT(A2722,4))),_xlpm.mn,IF(ISNUMBER(C2722),MONTH(C2722),VALUE(MID(A2722,4,2)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3" spans="1:5" x14ac:dyDescent="0.25">
      <c r="A2723" s="65" t="s">
        <v>2733</v>
      </c>
      <c r="B2723" s="8">
        <v>109.13662306800001</v>
      </c>
      <c r="C2723" s="13"/>
      <c r="D2723" s="3" t="str">
        <f t="array" ref="D2723">IF(C2723="","",IFERROR(AVERAGE(_xlfn._xlws.FILTER($B$2:$B$6000,(IFERROR(VALUE(MID($A$2:$A$6000,4,2)),0)=MONTH(C2723))*(IFERROR(VALUE(RIGHT($A$2:$A$6000,4)),0)=YEAR(C2723)))),""))</f>
        <v/>
      </c>
      <c r="E2723" s="3">
        <f t="array" ref="E2723">IFERROR(_xlfn.LET(_xlpm.yr,IF(ISNUMBER(C2723),YEAR(C2723),VALUE(RIGHT(A2723,4))),_xlpm.mn,IF(ISNUMBER(C2723),MONTH(C2723),VALUE(MID(A2723,4,2)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4" spans="1:5" x14ac:dyDescent="0.25">
      <c r="A2724" s="65" t="s">
        <v>2734</v>
      </c>
      <c r="B2724" s="8">
        <v>109.6060278984</v>
      </c>
      <c r="C2724" s="13"/>
      <c r="D2724" s="3" t="str">
        <f t="array" ref="D2724">IF(C2724="","",IFERROR(AVERAGE(_xlfn._xlws.FILTER($B$2:$B$6000,(IFERROR(VALUE(MID($A$2:$A$6000,4,2)),0)=MONTH(C2724))*(IFERROR(VALUE(RIGHT($A$2:$A$6000,4)),0)=YEAR(C2724)))),""))</f>
        <v/>
      </c>
      <c r="E2724" s="3">
        <f t="array" ref="E2724">IFERROR(_xlfn.LET(_xlpm.yr,IF(ISNUMBER(C2724),YEAR(C2724),VALUE(RIGHT(A2724,4))),_xlpm.mn,IF(ISNUMBER(C2724),MONTH(C2724),VALUE(MID(A2724,4,2)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5" spans="1:5" x14ac:dyDescent="0.25">
      <c r="A2725" s="65" t="s">
        <v>2735</v>
      </c>
      <c r="B2725" s="8">
        <v>109.30731573360001</v>
      </c>
      <c r="C2725" s="13"/>
      <c r="D2725" s="3" t="str">
        <f t="array" ref="D2725">IF(C2725="","",IFERROR(AVERAGE(_xlfn._xlws.FILTER($B$2:$B$6000,(IFERROR(VALUE(MID($A$2:$A$6000,4,2)),0)=MONTH(C2725))*(IFERROR(VALUE(RIGHT($A$2:$A$6000,4)),0)=YEAR(C2725)))),""))</f>
        <v/>
      </c>
      <c r="E2725" s="3">
        <f t="array" ref="E2725">IFERROR(_xlfn.LET(_xlpm.yr,IF(ISNUMBER(C2725),YEAR(C2725),VALUE(RIGHT(A2725,4))),_xlpm.mn,IF(ISNUMBER(C2725),MONTH(C2725),VALUE(MID(A2725,4,2)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6" spans="1:5" x14ac:dyDescent="0.25">
      <c r="A2726" s="65" t="s">
        <v>2736</v>
      </c>
      <c r="B2726" s="8">
        <v>109.6060278984</v>
      </c>
      <c r="C2726" s="13"/>
      <c r="D2726" s="3" t="str">
        <f t="array" ref="D2726">IF(C2726="","",IFERROR(AVERAGE(_xlfn._xlws.FILTER($B$2:$B$6000,(IFERROR(VALUE(MID($A$2:$A$6000,4,2)),0)=MONTH(C2726))*(IFERROR(VALUE(RIGHT($A$2:$A$6000,4)),0)=YEAR(C2726)))),""))</f>
        <v/>
      </c>
      <c r="E2726" s="3">
        <f t="array" ref="E2726">IFERROR(_xlfn.LET(_xlpm.yr,IF(ISNUMBER(C2726),YEAR(C2726),VALUE(RIGHT(A2726,4))),_xlpm.mn,IF(ISNUMBER(C2726),MONTH(C2726),VALUE(MID(A2726,4,2)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7" spans="1:5" x14ac:dyDescent="0.25">
      <c r="A2727" s="65" t="s">
        <v>2737</v>
      </c>
      <c r="B2727" s="8">
        <v>109.7980571472</v>
      </c>
      <c r="C2727" s="13"/>
      <c r="D2727" s="3" t="str">
        <f t="array" ref="D2727">IF(C2727="","",IFERROR(AVERAGE(_xlfn._xlws.FILTER($B$2:$B$6000,(IFERROR(VALUE(MID($A$2:$A$6000,4,2)),0)=MONTH(C2727))*(IFERROR(VALUE(RIGHT($A$2:$A$6000,4)),0)=YEAR(C2727)))),""))</f>
        <v/>
      </c>
      <c r="E2727" s="3">
        <f t="array" ref="E2727">IFERROR(_xlfn.LET(_xlpm.yr,IF(ISNUMBER(C2727),YEAR(C2727),VALUE(RIGHT(A2727,4))),_xlpm.mn,IF(ISNUMBER(C2727),MONTH(C2727),VALUE(MID(A2727,4,2)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8" spans="1:5" x14ac:dyDescent="0.25">
      <c r="A2728" s="65" t="s">
        <v>2738</v>
      </c>
      <c r="B2728" s="8">
        <v>110.3741448936</v>
      </c>
      <c r="C2728" s="13"/>
      <c r="D2728" s="3" t="str">
        <f t="array" ref="D2728">IF(C2728="","",IFERROR(AVERAGE(_xlfn._xlws.FILTER($B$2:$B$6000,(IFERROR(VALUE(MID($A$2:$A$6000,4,2)),0)=MONTH(C2728))*(IFERROR(VALUE(RIGHT($A$2:$A$6000,4)),0)=YEAR(C2728)))),""))</f>
        <v/>
      </c>
      <c r="E2728" s="3">
        <f t="array" ref="E2728">IFERROR(_xlfn.LET(_xlpm.yr,IF(ISNUMBER(C2728),YEAR(C2728),VALUE(RIGHT(A2728,4))),_xlpm.mn,IF(ISNUMBER(C2728),MONTH(C2728),VALUE(MID(A2728,4,2)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9" spans="1:5" x14ac:dyDescent="0.25">
      <c r="A2729" s="65" t="s">
        <v>2739</v>
      </c>
      <c r="B2729" s="8">
        <v>109.990086396</v>
      </c>
      <c r="C2729" s="13"/>
      <c r="D2729" s="3" t="str">
        <f t="array" ref="D2729">IF(C2729="","",IFERROR(AVERAGE(_xlfn._xlws.FILTER($B$2:$B$6000,(IFERROR(VALUE(MID($A$2:$A$6000,4,2)),0)=MONTH(C2729))*(IFERROR(VALUE(RIGHT($A$2:$A$6000,4)),0)=YEAR(C2729)))),""))</f>
        <v/>
      </c>
      <c r="E2729" s="3">
        <f t="array" ref="E2729">IFERROR(_xlfn.LET(_xlpm.yr,IF(ISNUMBER(C2729),YEAR(C2729),VALUE(RIGHT(A2729,4))),_xlpm.mn,IF(ISNUMBER(C2729),MONTH(C2729),VALUE(MID(A2729,4,2)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0" spans="1:5" x14ac:dyDescent="0.25">
      <c r="A2730" s="65" t="s">
        <v>2740</v>
      </c>
      <c r="B2730" s="8">
        <v>109.8620668968</v>
      </c>
      <c r="C2730" s="13"/>
      <c r="D2730" s="3" t="str">
        <f t="array" ref="D2730">IF(C2730="","",IFERROR(AVERAGE(_xlfn._xlws.FILTER($B$2:$B$6000,(IFERROR(VALUE(MID($A$2:$A$6000,4,2)),0)=MONTH(C2730))*(IFERROR(VALUE(RIGHT($A$2:$A$6000,4)),0)=YEAR(C2730)))),""))</f>
        <v/>
      </c>
      <c r="E2730" s="3">
        <f t="array" ref="E2730">IFERROR(_xlfn.LET(_xlpm.yr,IF(ISNUMBER(C2730),YEAR(C2730),VALUE(RIGHT(A2730,4))),_xlpm.mn,IF(ISNUMBER(C2730),MONTH(C2730),VALUE(MID(A2730,4,2)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1" spans="1:5" x14ac:dyDescent="0.25">
      <c r="A2731" s="65" t="s">
        <v>2741</v>
      </c>
      <c r="B2731" s="8">
        <v>108.1124670744</v>
      </c>
      <c r="C2731" s="13"/>
      <c r="D2731" s="3" t="str">
        <f t="array" ref="D2731">IF(C2731="","",IFERROR(AVERAGE(_xlfn._xlws.FILTER($B$2:$B$6000,(IFERROR(VALUE(MID($A$2:$A$6000,4,2)),0)=MONTH(C2731))*(IFERROR(VALUE(RIGHT($A$2:$A$6000,4)),0)=YEAR(C2731)))),""))</f>
        <v/>
      </c>
      <c r="E2731" s="3">
        <f t="array" ref="E2731">IFERROR(_xlfn.LET(_xlpm.yr,IF(ISNUMBER(C2731),YEAR(C2731),VALUE(RIGHT(A2731,4))),_xlpm.mn,IF(ISNUMBER(C2731),MONTH(C2731),VALUE(MID(A2731,4,2)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2" spans="1:5" x14ac:dyDescent="0.25">
      <c r="A2732" s="65" t="s">
        <v>2742</v>
      </c>
      <c r="B2732" s="8">
        <v>108.7525645704</v>
      </c>
      <c r="C2732" s="13"/>
      <c r="D2732" s="3" t="str">
        <f t="array" ref="D2732">IF(C2732="","",IFERROR(AVERAGE(_xlfn._xlws.FILTER($B$2:$B$6000,(IFERROR(VALUE(MID($A$2:$A$6000,4,2)),0)=MONTH(C2732))*(IFERROR(VALUE(RIGHT($A$2:$A$6000,4)),0)=YEAR(C2732)))),""))</f>
        <v/>
      </c>
      <c r="E2732" s="3">
        <f t="array" ref="E2732">IFERROR(_xlfn.LET(_xlpm.yr,IF(ISNUMBER(C2732),YEAR(C2732),VALUE(RIGHT(A2732,4))),_xlpm.mn,IF(ISNUMBER(C2732),MONTH(C2732),VALUE(MID(A2732,4,2)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3" spans="1:5" x14ac:dyDescent="0.25">
      <c r="A2733" s="65" t="s">
        <v>2743</v>
      </c>
      <c r="B2733" s="8">
        <v>110.0147423298</v>
      </c>
      <c r="C2733" s="13"/>
      <c r="D2733" s="3" t="str">
        <f t="array" ref="D2733">IF(C2733="","",IFERROR(AVERAGE(_xlfn._xlws.FILTER($B$2:$B$6000,(IFERROR(VALUE(MID($A$2:$A$6000,4,2)),0)=MONTH(C2733))*(IFERROR(VALUE(RIGHT($A$2:$A$6000,4)),0)=YEAR(C2733)))),""))</f>
        <v/>
      </c>
      <c r="E2733" s="3">
        <f t="array" ref="E2733">IFERROR(_xlfn.LET(_xlpm.yr,IF(ISNUMBER(C2733),YEAR(C2733),VALUE(RIGHT(A2733,4))),_xlpm.mn,IF(ISNUMBER(C2733),MONTH(C2733),VALUE(MID(A2733,4,2)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4" spans="1:5" x14ac:dyDescent="0.25">
      <c r="A2734" s="65" t="s">
        <v>2744</v>
      </c>
      <c r="B2734" s="8">
        <v>109.1764119369</v>
      </c>
      <c r="C2734" s="13"/>
      <c r="D2734" s="3" t="str">
        <f t="array" ref="D2734">IF(C2734="","",IFERROR(AVERAGE(_xlfn._xlws.FILTER($B$2:$B$6000,(IFERROR(VALUE(MID($A$2:$A$6000,4,2)),0)=MONTH(C2734))*(IFERROR(VALUE(RIGHT($A$2:$A$6000,4)),0)=YEAR(C2734)))),""))</f>
        <v/>
      </c>
      <c r="E2734" s="3">
        <f t="array" ref="E2734">IFERROR(_xlfn.LET(_xlpm.yr,IF(ISNUMBER(C2734),YEAR(C2734),VALUE(RIGHT(A2734,4))),_xlpm.mn,IF(ISNUMBER(C2734),MONTH(C2734),VALUE(MID(A2734,4,2)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5" spans="1:5" x14ac:dyDescent="0.25">
      <c r="A2735" s="65" t="s">
        <v>2745</v>
      </c>
      <c r="B2735" s="8">
        <v>108.1016293819</v>
      </c>
      <c r="C2735" s="13"/>
      <c r="D2735" s="3" t="str">
        <f t="array" ref="D2735">IF(C2735="","",IFERROR(AVERAGE(_xlfn._xlws.FILTER($B$2:$B$6000,(IFERROR(VALUE(MID($A$2:$A$6000,4,2)),0)=MONTH(C2735))*(IFERROR(VALUE(RIGHT($A$2:$A$6000,4)),0)=YEAR(C2735)))),""))</f>
        <v/>
      </c>
      <c r="E2735" s="3">
        <f t="array" ref="E2735">IFERROR(_xlfn.LET(_xlpm.yr,IF(ISNUMBER(C2735),YEAR(C2735),VALUE(RIGHT(A2735,4))),_xlpm.mn,IF(ISNUMBER(C2735),MONTH(C2735),VALUE(MID(A2735,4,2)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6" spans="1:5" x14ac:dyDescent="0.25">
      <c r="A2736" s="65" t="s">
        <v>2746</v>
      </c>
      <c r="B2736" s="8">
        <v>107.693212011</v>
      </c>
      <c r="C2736" s="13"/>
      <c r="D2736" s="3" t="str">
        <f t="array" ref="D2736">IF(C2736="","",IFERROR(AVERAGE(_xlfn._xlws.FILTER($B$2:$B$6000,(IFERROR(VALUE(MID($A$2:$A$6000,4,2)),0)=MONTH(C2736))*(IFERROR(VALUE(RIGHT($A$2:$A$6000,4)),0)=YEAR(C2736)))),""))</f>
        <v/>
      </c>
      <c r="E2736" s="3">
        <f t="array" ref="E2736">IFERROR(_xlfn.LET(_xlpm.yr,IF(ISNUMBER(C2736),YEAR(C2736),VALUE(RIGHT(A2736,4))),_xlpm.mn,IF(ISNUMBER(C2736),MONTH(C2736),VALUE(MID(A2736,4,2)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7" spans="1:5" x14ac:dyDescent="0.25">
      <c r="A2737" s="65" t="s">
        <v>2747</v>
      </c>
      <c r="B2737" s="8">
        <v>107.84368156870001</v>
      </c>
      <c r="C2737" s="13"/>
      <c r="D2737" s="3" t="str">
        <f t="array" ref="D2737">IF(C2737="","",IFERROR(AVERAGE(_xlfn._xlws.FILTER($B$2:$B$6000,(IFERROR(VALUE(MID($A$2:$A$6000,4,2)),0)=MONTH(C2737))*(IFERROR(VALUE(RIGHT($A$2:$A$6000,4)),0)=YEAR(C2737)))),""))</f>
        <v/>
      </c>
      <c r="E2737" s="3">
        <f t="array" ref="E2737">IFERROR(_xlfn.LET(_xlpm.yr,IF(ISNUMBER(C2737),YEAR(C2737),VALUE(RIGHT(A2737,4))),_xlpm.mn,IF(ISNUMBER(C2737),MONTH(C2737),VALUE(MID(A2737,4,2)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8" spans="1:5" x14ac:dyDescent="0.25">
      <c r="A2738" s="65" t="s">
        <v>2748</v>
      </c>
      <c r="B2738" s="8">
        <v>107.26329898900001</v>
      </c>
      <c r="C2738" s="13"/>
      <c r="D2738" s="3" t="str">
        <f t="array" ref="D2738">IF(C2738="","",IFERROR(AVERAGE(_xlfn._xlws.FILTER($B$2:$B$6000,(IFERROR(VALUE(MID($A$2:$A$6000,4,2)),0)=MONTH(C2738))*(IFERROR(VALUE(RIGHT($A$2:$A$6000,4)),0)=YEAR(C2738)))),""))</f>
        <v/>
      </c>
      <c r="E2738" s="3">
        <f t="array" ref="E2738">IFERROR(_xlfn.LET(_xlpm.yr,IF(ISNUMBER(C2738),YEAR(C2738),VALUE(RIGHT(A2738,4))),_xlpm.mn,IF(ISNUMBER(C2738),MONTH(C2738),VALUE(MID(A2738,4,2)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9" spans="1:5" x14ac:dyDescent="0.25">
      <c r="A2739" s="65" t="s">
        <v>2749</v>
      </c>
      <c r="B2739" s="8">
        <v>107.1773163846</v>
      </c>
      <c r="C2739" s="13"/>
      <c r="D2739" s="3" t="str">
        <f t="array" ref="D2739">IF(C2739="","",IFERROR(AVERAGE(_xlfn._xlws.FILTER($B$2:$B$6000,(IFERROR(VALUE(MID($A$2:$A$6000,4,2)),0)=MONTH(C2739))*(IFERROR(VALUE(RIGHT($A$2:$A$6000,4)),0)=YEAR(C2739)))),""))</f>
        <v/>
      </c>
      <c r="E2739" s="3">
        <f t="array" ref="E2739">IFERROR(_xlfn.LET(_xlpm.yr,IF(ISNUMBER(C2739),YEAR(C2739),VALUE(RIGHT(A2739,4))),_xlpm.mn,IF(ISNUMBER(C2739),MONTH(C2739),VALUE(MID(A2739,4,2)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0" spans="1:5" x14ac:dyDescent="0.25">
      <c r="A2740" s="65" t="s">
        <v>2750</v>
      </c>
      <c r="B2740" s="8">
        <v>106.96235987359999</v>
      </c>
      <c r="C2740" s="13"/>
      <c r="D2740" s="3" t="str">
        <f t="array" ref="D2740">IF(C2740="","",IFERROR(AVERAGE(_xlfn._xlws.FILTER($B$2:$B$6000,(IFERROR(VALUE(MID($A$2:$A$6000,4,2)),0)=MONTH(C2740))*(IFERROR(VALUE(RIGHT($A$2:$A$6000,4)),0)=YEAR(C2740)))),""))</f>
        <v/>
      </c>
      <c r="E2740" s="3">
        <f t="array" ref="E2740">IFERROR(_xlfn.LET(_xlpm.yr,IF(ISNUMBER(C2740),YEAR(C2740),VALUE(RIGHT(A2740,4))),_xlpm.mn,IF(ISNUMBER(C2740),MONTH(C2740),VALUE(MID(A2740,4,2)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1" spans="1:5" x14ac:dyDescent="0.25">
      <c r="A2741" s="65" t="s">
        <v>2751</v>
      </c>
      <c r="B2741" s="8">
        <v>106.57543815379999</v>
      </c>
      <c r="C2741" s="13"/>
      <c r="D2741" s="3" t="str">
        <f t="array" ref="D2741">IF(C2741="","",IFERROR(AVERAGE(_xlfn._xlws.FILTER($B$2:$B$6000,(IFERROR(VALUE(MID($A$2:$A$6000,4,2)),0)=MONTH(C2741))*(IFERROR(VALUE(RIGHT($A$2:$A$6000,4)),0)=YEAR(C2741)))),""))</f>
        <v/>
      </c>
      <c r="E2741" s="3">
        <f t="array" ref="E2741">IFERROR(_xlfn.LET(_xlpm.yr,IF(ISNUMBER(C2741),YEAR(C2741),VALUE(RIGHT(A2741,4))),_xlpm.mn,IF(ISNUMBER(C2741),MONTH(C2741),VALUE(MID(A2741,4,2)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2" spans="1:5" x14ac:dyDescent="0.25">
      <c r="A2742" s="65" t="s">
        <v>2752</v>
      </c>
      <c r="B2742" s="8">
        <v>105.60813385429999</v>
      </c>
      <c r="C2742" s="13"/>
      <c r="D2742" s="3" t="str">
        <f t="array" ref="D2742">IF(C2742="","",IFERROR(AVERAGE(_xlfn._xlws.FILTER($B$2:$B$6000,(IFERROR(VALUE(MID($A$2:$A$6000,4,2)),0)=MONTH(C2742))*(IFERROR(VALUE(RIGHT($A$2:$A$6000,4)),0)=YEAR(C2742)))),""))</f>
        <v/>
      </c>
      <c r="E2742" s="3">
        <f t="array" ref="E2742">IFERROR(_xlfn.LET(_xlpm.yr,IF(ISNUMBER(C2742),YEAR(C2742),VALUE(RIGHT(A2742,4))),_xlpm.mn,IF(ISNUMBER(C2742),MONTH(C2742),VALUE(MID(A2742,4,2)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3" spans="1:5" x14ac:dyDescent="0.25">
      <c r="A2743" s="65" t="s">
        <v>2753</v>
      </c>
      <c r="B2743" s="8">
        <v>105.973559923</v>
      </c>
      <c r="C2743" s="13"/>
      <c r="D2743" s="3" t="str">
        <f t="array" ref="D2743">IF(C2743="","",IFERROR(AVERAGE(_xlfn._xlws.FILTER($B$2:$B$6000,(IFERROR(VALUE(MID($A$2:$A$6000,4,2)),0)=MONTH(C2743))*(IFERROR(VALUE(RIGHT($A$2:$A$6000,4)),0)=YEAR(C2743)))),""))</f>
        <v/>
      </c>
      <c r="E2743" s="3">
        <f t="array" ref="E2743">IFERROR(_xlfn.LET(_xlpm.yr,IF(ISNUMBER(C2743),YEAR(C2743),VALUE(RIGHT(A2743,4))),_xlpm.mn,IF(ISNUMBER(C2743),MONTH(C2743),VALUE(MID(A2743,4,2)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4" spans="1:5" x14ac:dyDescent="0.25">
      <c r="A2744" s="65" t="s">
        <v>2754</v>
      </c>
      <c r="B2744" s="8">
        <v>105.3716816922</v>
      </c>
      <c r="C2744" s="13"/>
      <c r="D2744" s="3" t="str">
        <f t="array" ref="D2744">IF(C2744="","",IFERROR(AVERAGE(_xlfn._xlws.FILTER($B$2:$B$6000,(IFERROR(VALUE(MID($A$2:$A$6000,4,2)),0)=MONTH(C2744))*(IFERROR(VALUE(RIGHT($A$2:$A$6000,4)),0)=YEAR(C2744)))),""))</f>
        <v/>
      </c>
      <c r="E2744" s="3">
        <f t="array" ref="E2744">IFERROR(_xlfn.LET(_xlpm.yr,IF(ISNUMBER(C2744),YEAR(C2744),VALUE(RIGHT(A2744,4))),_xlpm.mn,IF(ISNUMBER(C2744),MONTH(C2744),VALUE(MID(A2744,4,2)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5" spans="1:5" x14ac:dyDescent="0.25">
      <c r="A2745" s="65" t="s">
        <v>2755</v>
      </c>
      <c r="B2745" s="8">
        <v>105.8445860164</v>
      </c>
      <c r="C2745" s="13"/>
      <c r="D2745" s="3" t="str">
        <f t="array" ref="D2745">IF(C2745="","",IFERROR(AVERAGE(_xlfn._xlws.FILTER($B$2:$B$6000,(IFERROR(VALUE(MID($A$2:$A$6000,4,2)),0)=MONTH(C2745))*(IFERROR(VALUE(RIGHT($A$2:$A$6000,4)),0)=YEAR(C2745)))),""))</f>
        <v/>
      </c>
      <c r="E2745" s="3">
        <f t="array" ref="E2745">IFERROR(_xlfn.LET(_xlpm.yr,IF(ISNUMBER(C2745),YEAR(C2745),VALUE(RIGHT(A2745,4))),_xlpm.mn,IF(ISNUMBER(C2745),MONTH(C2745),VALUE(MID(A2745,4,2)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6" spans="1:5" x14ac:dyDescent="0.25">
      <c r="A2746" s="65" t="s">
        <v>2756</v>
      </c>
      <c r="B2746" s="8">
        <v>104.898777368</v>
      </c>
      <c r="C2746" s="13"/>
      <c r="D2746" s="3" t="str">
        <f t="array" ref="D2746">IF(C2746="","",IFERROR(AVERAGE(_xlfn._xlws.FILTER($B$2:$B$6000,(IFERROR(VALUE(MID($A$2:$A$6000,4,2)),0)=MONTH(C2746))*(IFERROR(VALUE(RIGHT($A$2:$A$6000,4)),0)=YEAR(C2746)))),""))</f>
        <v/>
      </c>
      <c r="E2746" s="3">
        <f t="array" ref="E2746">IFERROR(_xlfn.LET(_xlpm.yr,IF(ISNUMBER(C2746),YEAR(C2746),VALUE(RIGHT(A2746,4))),_xlpm.mn,IF(ISNUMBER(C2746),MONTH(C2746),VALUE(MID(A2746,4,2)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7" spans="1:5" x14ac:dyDescent="0.25">
      <c r="A2747" s="65" t="s">
        <v>2757</v>
      </c>
      <c r="B2747" s="8">
        <v>105.11373387899999</v>
      </c>
      <c r="C2747" s="13"/>
      <c r="D2747" s="3" t="str">
        <f t="array" ref="D2747">IF(C2747="","",IFERROR(AVERAGE(_xlfn._xlws.FILTER($B$2:$B$6000,(IFERROR(VALUE(MID($A$2:$A$6000,4,2)),0)=MONTH(C2747))*(IFERROR(VALUE(RIGHT($A$2:$A$6000,4)),0)=YEAR(C2747)))),""))</f>
        <v/>
      </c>
      <c r="E2747" s="3">
        <f t="array" ref="E2747">IFERROR(_xlfn.LET(_xlpm.yr,IF(ISNUMBER(C2747),YEAR(C2747),VALUE(RIGHT(A2747,4))),_xlpm.mn,IF(ISNUMBER(C2747),MONTH(C2747),VALUE(MID(A2747,4,2)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8" spans="1:5" x14ac:dyDescent="0.25">
      <c r="A2748" s="65" t="s">
        <v>2758</v>
      </c>
      <c r="B2748" s="8">
        <v>104.14642957949999</v>
      </c>
      <c r="C2748" s="13"/>
      <c r="D2748" s="3" t="str">
        <f t="array" ref="D2748">IF(C2748="","",IFERROR(AVERAGE(_xlfn._xlws.FILTER($B$2:$B$6000,(IFERROR(VALUE(MID($A$2:$A$6000,4,2)),0)=MONTH(C2748))*(IFERROR(VALUE(RIGHT($A$2:$A$6000,4)),0)=YEAR(C2748)))),""))</f>
        <v/>
      </c>
      <c r="E2748" s="3">
        <f t="array" ref="E2748">IFERROR(_xlfn.LET(_xlpm.yr,IF(ISNUMBER(C2748),YEAR(C2748),VALUE(RIGHT(A2748,4))),_xlpm.mn,IF(ISNUMBER(C2748),MONTH(C2748),VALUE(MID(A2748,4,2)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9" spans="1:5" x14ac:dyDescent="0.25">
      <c r="A2749" s="65" t="s">
        <v>2759</v>
      </c>
      <c r="B2749" s="8">
        <v>104.8557860658</v>
      </c>
      <c r="C2749" s="13"/>
      <c r="D2749" s="3" t="str">
        <f t="array" ref="D2749">IF(C2749="","",IFERROR(AVERAGE(_xlfn._xlws.FILTER($B$2:$B$6000,(IFERROR(VALUE(MID($A$2:$A$6000,4,2)),0)=MONTH(C2749))*(IFERROR(VALUE(RIGHT($A$2:$A$6000,4)),0)=YEAR(C2749)))),""))</f>
        <v/>
      </c>
      <c r="E2749" s="3">
        <f t="array" ref="E2749">IFERROR(_xlfn.LET(_xlpm.yr,IF(ISNUMBER(C2749),YEAR(C2749),VALUE(RIGHT(A2749,4))),_xlpm.mn,IF(ISNUMBER(C2749),MONTH(C2749),VALUE(MID(A2749,4,2)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0" spans="1:5" x14ac:dyDescent="0.25">
      <c r="A2750" s="65" t="s">
        <v>2760</v>
      </c>
      <c r="B2750" s="8">
        <v>105.3501860411</v>
      </c>
      <c r="C2750" s="13"/>
      <c r="D2750" s="3" t="str">
        <f t="array" ref="D2750">IF(C2750="","",IFERROR(AVERAGE(_xlfn._xlws.FILTER($B$2:$B$6000,(IFERROR(VALUE(MID($A$2:$A$6000,4,2)),0)=MONTH(C2750))*(IFERROR(VALUE(RIGHT($A$2:$A$6000,4)),0)=YEAR(C2750)))),""))</f>
        <v/>
      </c>
      <c r="E2750" s="3">
        <f t="array" ref="E2750">IFERROR(_xlfn.LET(_xlpm.yr,IF(ISNUMBER(C2750),YEAR(C2750),VALUE(RIGHT(A2750,4))),_xlpm.mn,IF(ISNUMBER(C2750),MONTH(C2750),VALUE(MID(A2750,4,2)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1" spans="1:5" x14ac:dyDescent="0.25">
      <c r="A2751" s="65" t="s">
        <v>2761</v>
      </c>
      <c r="B2751" s="8">
        <v>105.1567251812</v>
      </c>
      <c r="C2751" s="13"/>
      <c r="D2751" s="3" t="str">
        <f t="array" ref="D2751">IF(C2751="","",IFERROR(AVERAGE(_xlfn._xlws.FILTER($B$2:$B$6000,(IFERROR(VALUE(MID($A$2:$A$6000,4,2)),0)=MONTH(C2751))*(IFERROR(VALUE(RIGHT($A$2:$A$6000,4)),0)=YEAR(C2751)))),""))</f>
        <v/>
      </c>
      <c r="E2751" s="3">
        <f t="array" ref="E2751">IFERROR(_xlfn.LET(_xlpm.yr,IF(ISNUMBER(C2751),YEAR(C2751),VALUE(RIGHT(A2751,4))),_xlpm.mn,IF(ISNUMBER(C2751),MONTH(C2751),VALUE(MID(A2751,4,2)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2" spans="1:5" x14ac:dyDescent="0.25">
      <c r="A2752" s="65" t="s">
        <v>2762</v>
      </c>
      <c r="B2752" s="8">
        <v>104.7207389706</v>
      </c>
      <c r="C2752" s="13"/>
      <c r="D2752" s="3" t="str">
        <f t="array" ref="D2752">IF(C2752="","",IFERROR(AVERAGE(_xlfn._xlws.FILTER($B$2:$B$6000,(IFERROR(VALUE(MID($A$2:$A$6000,4,2)),0)=MONTH(C2752))*(IFERROR(VALUE(RIGHT($A$2:$A$6000,4)),0)=YEAR(C2752)))),""))</f>
        <v/>
      </c>
      <c r="E2752" s="3">
        <f t="array" ref="E2752">IFERROR(_xlfn.LET(_xlpm.yr,IF(ISNUMBER(C2752),YEAR(C2752),VALUE(RIGHT(A2752,4))),_xlpm.mn,IF(ISNUMBER(C2752),MONTH(C2752),VALUE(MID(A2752,4,2)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3" spans="1:5" x14ac:dyDescent="0.25">
      <c r="A2753" s="65" t="s">
        <v>2763</v>
      </c>
      <c r="B2753" s="8">
        <v>104.9370147636</v>
      </c>
      <c r="C2753" s="13"/>
      <c r="D2753" s="3" t="str">
        <f t="array" ref="D2753">IF(C2753="","",IFERROR(AVERAGE(_xlfn._xlws.FILTER($B$2:$B$6000,(IFERROR(VALUE(MID($A$2:$A$6000,4,2)),0)=MONTH(C2753))*(IFERROR(VALUE(RIGHT($A$2:$A$6000,4)),0)=YEAR(C2753)))),""))</f>
        <v/>
      </c>
      <c r="E2753" s="3">
        <f t="array" ref="E2753">IFERROR(_xlfn.LET(_xlpm.yr,IF(ISNUMBER(C2753),YEAR(C2753),VALUE(RIGHT(A2753,4))),_xlpm.mn,IF(ISNUMBER(C2753),MONTH(C2753),VALUE(MID(A2753,4,2)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4" spans="1:5" x14ac:dyDescent="0.25">
      <c r="A2754" s="65" t="s">
        <v>2764</v>
      </c>
      <c r="B2754" s="8">
        <v>105.1965457152</v>
      </c>
      <c r="C2754" s="13"/>
      <c r="D2754" s="3" t="str">
        <f t="array" ref="D2754">IF(C2754="","",IFERROR(AVERAGE(_xlfn._xlws.FILTER($B$2:$B$6000,(IFERROR(VALUE(MID($A$2:$A$6000,4,2)),0)=MONTH(C2754))*(IFERROR(VALUE(RIGHT($A$2:$A$6000,4)),0)=YEAR(C2754)))),""))</f>
        <v/>
      </c>
      <c r="E2754" s="3">
        <f t="array" ref="E2754">IFERROR(_xlfn.LET(_xlpm.yr,IF(ISNUMBER(C2754),YEAR(C2754),VALUE(RIGHT(A2754,4))),_xlpm.mn,IF(ISNUMBER(C2754),MONTH(C2754),VALUE(MID(A2754,4,2)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5" spans="1:5" x14ac:dyDescent="0.25">
      <c r="A2755" s="65" t="s">
        <v>2765</v>
      </c>
      <c r="B2755" s="8">
        <v>104.3746977018</v>
      </c>
      <c r="C2755" s="13"/>
      <c r="D2755" s="3" t="str">
        <f t="array" ref="D2755">IF(C2755="","",IFERROR(AVERAGE(_xlfn._xlws.FILTER($B$2:$B$6000,(IFERROR(VALUE(MID($A$2:$A$6000,4,2)),0)=MONTH(C2755))*(IFERROR(VALUE(RIGHT($A$2:$A$6000,4)),0)=YEAR(C2755)))),""))</f>
        <v/>
      </c>
      <c r="E2755" s="3">
        <f t="array" ref="E2755">IFERROR(_xlfn.LET(_xlpm.yr,IF(ISNUMBER(C2755),YEAR(C2755),VALUE(RIGHT(A2755,4))),_xlpm.mn,IF(ISNUMBER(C2755),MONTH(C2755),VALUE(MID(A2755,4,2)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6" spans="1:5" x14ac:dyDescent="0.25">
      <c r="A2756" s="65" t="s">
        <v>2766</v>
      </c>
      <c r="B2756" s="8">
        <v>103.7907530607</v>
      </c>
      <c r="C2756" s="13"/>
      <c r="D2756" s="3" t="str">
        <f t="array" ref="D2756">IF(C2756="","",IFERROR(AVERAGE(_xlfn._xlws.FILTER($B$2:$B$6000,(IFERROR(VALUE(MID($A$2:$A$6000,4,2)),0)=MONTH(C2756))*(IFERROR(VALUE(RIGHT($A$2:$A$6000,4)),0)=YEAR(C2756)))),""))</f>
        <v/>
      </c>
      <c r="E2756" s="3">
        <f t="array" ref="E2756">IFERROR(_xlfn.LET(_xlpm.yr,IF(ISNUMBER(C2756),YEAR(C2756),VALUE(RIGHT(A2756,4))),_xlpm.mn,IF(ISNUMBER(C2756),MONTH(C2756),VALUE(MID(A2756,4,2)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7" spans="1:5" x14ac:dyDescent="0.25">
      <c r="A2757" s="65" t="s">
        <v>2767</v>
      </c>
      <c r="B2757" s="8">
        <v>103.20680841959999</v>
      </c>
      <c r="C2757" s="13"/>
      <c r="D2757" s="3" t="str">
        <f t="array" ref="D2757">IF(C2757="","",IFERROR(AVERAGE(_xlfn._xlws.FILTER($B$2:$B$6000,(IFERROR(VALUE(MID($A$2:$A$6000,4,2)),0)=MONTH(C2757))*(IFERROR(VALUE(RIGHT($A$2:$A$6000,4)),0)=YEAR(C2757)))),""))</f>
        <v/>
      </c>
      <c r="E2757" s="3">
        <f t="array" ref="E2757">IFERROR(_xlfn.LET(_xlpm.yr,IF(ISNUMBER(C2757),YEAR(C2757),VALUE(RIGHT(A2757,4))),_xlpm.mn,IF(ISNUMBER(C2757),MONTH(C2757),VALUE(MID(A2757,4,2)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8" spans="1:5" x14ac:dyDescent="0.25">
      <c r="A2758" s="65" t="s">
        <v>2768</v>
      </c>
      <c r="B2758" s="8">
        <v>103.74749790209999</v>
      </c>
      <c r="C2758" s="13"/>
      <c r="D2758" s="3" t="str">
        <f t="array" ref="D2758">IF(C2758="","",IFERROR(AVERAGE(_xlfn._xlws.FILTER($B$2:$B$6000,(IFERROR(VALUE(MID($A$2:$A$6000,4,2)),0)=MONTH(C2758))*(IFERROR(VALUE(RIGHT($A$2:$A$6000,4)),0)=YEAR(C2758)))),""))</f>
        <v/>
      </c>
      <c r="E2758" s="3">
        <f t="array" ref="E2758">IFERROR(_xlfn.LET(_xlpm.yr,IF(ISNUMBER(C2758),YEAR(C2758),VALUE(RIGHT(A2758,4))),_xlpm.mn,IF(ISNUMBER(C2758),MONTH(C2758),VALUE(MID(A2758,4,2)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9" spans="1:5" x14ac:dyDescent="0.25">
      <c r="A2759" s="65" t="s">
        <v>2769</v>
      </c>
      <c r="B2759" s="8">
        <v>103.2284359989</v>
      </c>
      <c r="C2759" s="13"/>
      <c r="D2759" s="3" t="str">
        <f t="array" ref="D2759">IF(C2759="","",IFERROR(AVERAGE(_xlfn._xlws.FILTER($B$2:$B$6000,(IFERROR(VALUE(MID($A$2:$A$6000,4,2)),0)=MONTH(C2759))*(IFERROR(VALUE(RIGHT($A$2:$A$6000,4)),0)=YEAR(C2759)))),""))</f>
        <v/>
      </c>
      <c r="E2759" s="3">
        <f t="array" ref="E2759">IFERROR(_xlfn.LET(_xlpm.yr,IF(ISNUMBER(C2759),YEAR(C2759),VALUE(RIGHT(A2759,4))),_xlpm.mn,IF(ISNUMBER(C2759),MONTH(C2759),VALUE(MID(A2759,4,2)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0" spans="1:5" x14ac:dyDescent="0.25">
      <c r="A2760" s="65" t="s">
        <v>2770</v>
      </c>
      <c r="B2760" s="8">
        <v>102.10380187529999</v>
      </c>
      <c r="C2760" s="13"/>
      <c r="D2760" s="3" t="str">
        <f t="array" ref="D2760">IF(C2760="","",IFERROR(AVERAGE(_xlfn._xlws.FILTER($B$2:$B$6000,(IFERROR(VALUE(MID($A$2:$A$6000,4,2)),0)=MONTH(C2760))*(IFERROR(VALUE(RIGHT($A$2:$A$6000,4)),0)=YEAR(C2760)))),""))</f>
        <v/>
      </c>
      <c r="E2760" s="3">
        <f t="array" ref="E2760">IFERROR(_xlfn.LET(_xlpm.yr,IF(ISNUMBER(C2760),YEAR(C2760),VALUE(RIGHT(A2760,4))),_xlpm.mn,IF(ISNUMBER(C2760),MONTH(C2760),VALUE(MID(A2760,4,2)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1" spans="1:5" x14ac:dyDescent="0.25">
      <c r="A2761" s="65" t="s">
        <v>2771</v>
      </c>
      <c r="B2761" s="8">
        <v>101.1738159654</v>
      </c>
      <c r="C2761" s="13"/>
      <c r="D2761" s="3" t="str">
        <f t="array" ref="D2761">IF(C2761="","",IFERROR(AVERAGE(_xlfn._xlws.FILTER($B$2:$B$6000,(IFERROR(VALUE(MID($A$2:$A$6000,4,2)),0)=MONTH(C2761))*(IFERROR(VALUE(RIGHT($A$2:$A$6000,4)),0)=YEAR(C2761)))),""))</f>
        <v/>
      </c>
      <c r="E2761" s="3">
        <f t="array" ref="E2761">IFERROR(_xlfn.LET(_xlpm.yr,IF(ISNUMBER(C2761),YEAR(C2761),VALUE(RIGHT(A2761,4))),_xlpm.mn,IF(ISNUMBER(C2761),MONTH(C2761),VALUE(MID(A2761,4,2)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2" spans="1:5" x14ac:dyDescent="0.25">
      <c r="A2762" s="65" t="s">
        <v>2772</v>
      </c>
      <c r="B2762" s="8">
        <v>100.4384782692</v>
      </c>
      <c r="C2762" s="13"/>
      <c r="D2762" s="3" t="str">
        <f t="array" ref="D2762">IF(C2762="","",IFERROR(AVERAGE(_xlfn._xlws.FILTER($B$2:$B$6000,(IFERROR(VALUE(MID($A$2:$A$6000,4,2)),0)=MONTH(C2762))*(IFERROR(VALUE(RIGHT($A$2:$A$6000,4)),0)=YEAR(C2762)))),""))</f>
        <v/>
      </c>
      <c r="E2762" s="3">
        <f t="array" ref="E2762">IFERROR(_xlfn.LET(_xlpm.yr,IF(ISNUMBER(C2762),YEAR(C2762),VALUE(RIGHT(A2762,4))),_xlpm.mn,IF(ISNUMBER(C2762),MONTH(C2762),VALUE(MID(A2762,4,2)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3" spans="1:5" x14ac:dyDescent="0.25">
      <c r="A2763" s="65" t="s">
        <v>2773</v>
      </c>
      <c r="B2763" s="8">
        <v>100.8494022759</v>
      </c>
      <c r="C2763" s="13"/>
      <c r="D2763" s="3" t="str">
        <f t="array" ref="D2763">IF(C2763="","",IFERROR(AVERAGE(_xlfn._xlws.FILTER($B$2:$B$6000,(IFERROR(VALUE(MID($A$2:$A$6000,4,2)),0)=MONTH(C2763))*(IFERROR(VALUE(RIGHT($A$2:$A$6000,4)),0)=YEAR(C2763)))),""))</f>
        <v/>
      </c>
      <c r="E2763" s="3">
        <f t="array" ref="E2763">IFERROR(_xlfn.LET(_xlpm.yr,IF(ISNUMBER(C2763),YEAR(C2763),VALUE(RIGHT(A2763,4))),_xlpm.mn,IF(ISNUMBER(C2763),MONTH(C2763),VALUE(MID(A2763,4,2)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4" spans="1:5" x14ac:dyDescent="0.25">
      <c r="A2764" s="65" t="s">
        <v>2774</v>
      </c>
      <c r="B2764" s="8">
        <v>100.9575401724</v>
      </c>
      <c r="C2764" s="13"/>
      <c r="D2764" s="3" t="str">
        <f t="array" ref="D2764">IF(C2764="","",IFERROR(AVERAGE(_xlfn._xlws.FILTER($B$2:$B$6000,(IFERROR(VALUE(MID($A$2:$A$6000,4,2)),0)=MONTH(C2764))*(IFERROR(VALUE(RIGHT($A$2:$A$6000,4)),0)=YEAR(C2764)))),""))</f>
        <v/>
      </c>
      <c r="E2764" s="3">
        <f t="array" ref="E2764">IFERROR(_xlfn.LET(_xlpm.yr,IF(ISNUMBER(C2764),YEAR(C2764),VALUE(RIGHT(A2764,4))),_xlpm.mn,IF(ISNUMBER(C2764),MONTH(C2764),VALUE(MID(A2764,4,2)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5" spans="1:5" x14ac:dyDescent="0.25">
      <c r="A2765" s="65" t="s">
        <v>2775</v>
      </c>
      <c r="B2765" s="8">
        <v>100.87102985520001</v>
      </c>
      <c r="C2765" s="13"/>
      <c r="D2765" s="3" t="str">
        <f t="array" ref="D2765">IF(C2765="","",IFERROR(AVERAGE(_xlfn._xlws.FILTER($B$2:$B$6000,(IFERROR(VALUE(MID($A$2:$A$6000,4,2)),0)=MONTH(C2765))*(IFERROR(VALUE(RIGHT($A$2:$A$6000,4)),0)=YEAR(C2765)))),""))</f>
        <v/>
      </c>
      <c r="E2765" s="3">
        <f t="array" ref="E2765">IFERROR(_xlfn.LET(_xlpm.yr,IF(ISNUMBER(C2765),YEAR(C2765),VALUE(RIGHT(A2765,4))),_xlpm.mn,IF(ISNUMBER(C2765),MONTH(C2765),VALUE(MID(A2765,4,2)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6" spans="1:5" x14ac:dyDescent="0.25">
      <c r="A2766" s="65" t="s">
        <v>2776</v>
      </c>
      <c r="B2766" s="8">
        <v>100.20057489689999</v>
      </c>
      <c r="C2766" s="13"/>
      <c r="D2766" s="3" t="str">
        <f t="array" ref="D2766">IF(C2766="","",IFERROR(AVERAGE(_xlfn._xlws.FILTER($B$2:$B$6000,(IFERROR(VALUE(MID($A$2:$A$6000,4,2)),0)=MONTH(C2766))*(IFERROR(VALUE(RIGHT($A$2:$A$6000,4)),0)=YEAR(C2766)))),""))</f>
        <v/>
      </c>
      <c r="E2766" s="3">
        <f t="array" ref="E2766">IFERROR(_xlfn.LET(_xlpm.yr,IF(ISNUMBER(C2766),YEAR(C2766),VALUE(RIGHT(A2766,4))),_xlpm.mn,IF(ISNUMBER(C2766),MONTH(C2766),VALUE(MID(A2766,4,2)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7" spans="1:5" x14ac:dyDescent="0.25">
      <c r="A2767" s="65" t="s">
        <v>2777</v>
      </c>
      <c r="B2767" s="8">
        <v>100.6763816415</v>
      </c>
      <c r="C2767" s="13"/>
      <c r="D2767" s="3" t="str">
        <f t="array" ref="D2767">IF(C2767="","",IFERROR(AVERAGE(_xlfn._xlws.FILTER($B$2:$B$6000,(IFERROR(VALUE(MID($A$2:$A$6000,4,2)),0)=MONTH(C2767))*(IFERROR(VALUE(RIGHT($A$2:$A$6000,4)),0)=YEAR(C2767)))),""))</f>
        <v/>
      </c>
      <c r="E2767" s="3">
        <f t="array" ref="E2767">IFERROR(_xlfn.LET(_xlpm.yr,IF(ISNUMBER(C2767),YEAR(C2767),VALUE(RIGHT(A2767,4))),_xlpm.mn,IF(ISNUMBER(C2767),MONTH(C2767),VALUE(MID(A2767,4,2)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8" spans="1:5" x14ac:dyDescent="0.25">
      <c r="A2768" s="65" t="s">
        <v>2778</v>
      </c>
      <c r="B2768" s="8">
        <v>100.568243745</v>
      </c>
      <c r="C2768" s="13"/>
      <c r="D2768" s="3" t="str">
        <f t="array" ref="D2768">IF(C2768="","",IFERROR(AVERAGE(_xlfn._xlws.FILTER($B$2:$B$6000,(IFERROR(VALUE(MID($A$2:$A$6000,4,2)),0)=MONTH(C2768))*(IFERROR(VALUE(RIGHT($A$2:$A$6000,4)),0)=YEAR(C2768)))),""))</f>
        <v/>
      </c>
      <c r="E2768" s="3">
        <f t="array" ref="E2768">IFERROR(_xlfn.LET(_xlpm.yr,IF(ISNUMBER(C2768),YEAR(C2768),VALUE(RIGHT(A2768,4))),_xlpm.mn,IF(ISNUMBER(C2768),MONTH(C2768),VALUE(MID(A2768,4,2)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9" spans="1:5" x14ac:dyDescent="0.25">
      <c r="A2769" s="65" t="s">
        <v>2779</v>
      </c>
      <c r="B2769" s="8">
        <v>99.897788786700005</v>
      </c>
      <c r="C2769" s="13"/>
      <c r="D2769" s="3" t="str">
        <f t="array" ref="D2769">IF(C2769="","",IFERROR(AVERAGE(_xlfn._xlws.FILTER($B$2:$B$6000,(IFERROR(VALUE(MID($A$2:$A$6000,4,2)),0)=MONTH(C2769))*(IFERROR(VALUE(RIGHT($A$2:$A$6000,4)),0)=YEAR(C2769)))),""))</f>
        <v/>
      </c>
      <c r="E2769" s="3">
        <f t="array" ref="E2769">IFERROR(_xlfn.LET(_xlpm.yr,IF(ISNUMBER(C2769),YEAR(C2769),VALUE(RIGHT(A2769,4))),_xlpm.mn,IF(ISNUMBER(C2769),MONTH(C2769),VALUE(MID(A2769,4,2)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0" spans="1:5" x14ac:dyDescent="0.25">
      <c r="A2770" s="65" t="s">
        <v>2780</v>
      </c>
      <c r="B2770" s="8">
        <v>100.1140645797</v>
      </c>
      <c r="C2770" s="13"/>
      <c r="D2770" s="3" t="str">
        <f t="array" ref="D2770">IF(C2770="","",IFERROR(AVERAGE(_xlfn._xlws.FILTER($B$2:$B$6000,(IFERROR(VALUE(MID($A$2:$A$6000,4,2)),0)=MONTH(C2770))*(IFERROR(VALUE(RIGHT($A$2:$A$6000,4)),0)=YEAR(C2770)))),""))</f>
        <v/>
      </c>
      <c r="E2770" s="3">
        <f t="array" ref="E2770">IFERROR(_xlfn.LET(_xlpm.yr,IF(ISNUMBER(C2770),YEAR(C2770),VALUE(RIGHT(A2770,4))),_xlpm.mn,IF(ISNUMBER(C2770),MONTH(C2770),VALUE(MID(A2770,4,2)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1" spans="1:5" x14ac:dyDescent="0.25">
      <c r="A2771" s="65" t="s">
        <v>2781</v>
      </c>
      <c r="B2771" s="8">
        <v>99.659885414400009</v>
      </c>
      <c r="C2771" s="13"/>
      <c r="D2771" s="3" t="str">
        <f t="array" ref="D2771">IF(C2771="","",IFERROR(AVERAGE(_xlfn._xlws.FILTER($B$2:$B$6000,(IFERROR(VALUE(MID($A$2:$A$6000,4,2)),0)=MONTH(C2771))*(IFERROR(VALUE(RIGHT($A$2:$A$6000,4)),0)=YEAR(C2771)))),""))</f>
        <v/>
      </c>
      <c r="E2771" s="3">
        <f t="array" ref="E2771">IFERROR(_xlfn.LET(_xlpm.yr,IF(ISNUMBER(C2771),YEAR(C2771),VALUE(RIGHT(A2771,4))),_xlpm.mn,IF(ISNUMBER(C2771),MONTH(C2771),VALUE(MID(A2771,4,2)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2" spans="1:5" x14ac:dyDescent="0.25">
      <c r="A2772" s="65" t="s">
        <v>2782</v>
      </c>
      <c r="B2772" s="8">
        <v>99.313844145600015</v>
      </c>
      <c r="C2772" s="13"/>
      <c r="D2772" s="3" t="str">
        <f t="array" ref="D2772">IF(C2772="","",IFERROR(AVERAGE(_xlfn._xlws.FILTER($B$2:$B$6000,(IFERROR(VALUE(MID($A$2:$A$6000,4,2)),0)=MONTH(C2772))*(IFERROR(VALUE(RIGHT($A$2:$A$6000,4)),0)=YEAR(C2772)))),""))</f>
        <v/>
      </c>
      <c r="E2772" s="3">
        <f t="array" ref="E2772">IFERROR(_xlfn.LET(_xlpm.yr,IF(ISNUMBER(C2772),YEAR(C2772),VALUE(RIGHT(A2772,4))),_xlpm.mn,IF(ISNUMBER(C2772),MONTH(C2772),VALUE(MID(A2772,4,2)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3" spans="1:5" x14ac:dyDescent="0.25">
      <c r="A2773" s="65" t="s">
        <v>2783</v>
      </c>
      <c r="B2773" s="8">
        <v>99.681512993700011</v>
      </c>
      <c r="C2773" s="13"/>
      <c r="D2773" s="3" t="str">
        <f t="array" ref="D2773">IF(C2773="","",IFERROR(AVERAGE(_xlfn._xlws.FILTER($B$2:$B$6000,(IFERROR(VALUE(MID($A$2:$A$6000,4,2)),0)=MONTH(C2773))*(IFERROR(VALUE(RIGHT($A$2:$A$6000,4)),0)=YEAR(C2773)))),""))</f>
        <v/>
      </c>
      <c r="E2773" s="3">
        <f t="array" ref="E2773">IFERROR(_xlfn.LET(_xlpm.yr,IF(ISNUMBER(C2773),YEAR(C2773),VALUE(RIGHT(A2773,4))),_xlpm.mn,IF(ISNUMBER(C2773),MONTH(C2773),VALUE(MID(A2773,4,2)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4" spans="1:5" x14ac:dyDescent="0.25">
      <c r="A2774" s="65" t="s">
        <v>2784</v>
      </c>
      <c r="B2774" s="8">
        <v>99.821264675400002</v>
      </c>
      <c r="C2774" s="13"/>
      <c r="D2774" s="3" t="str">
        <f t="array" ref="D2774">IF(C2774="","",IFERROR(AVERAGE(_xlfn._xlws.FILTER($B$2:$B$6000,(IFERROR(VALUE(MID($A$2:$A$6000,4,2)),0)=MONTH(C2774))*(IFERROR(VALUE(RIGHT($A$2:$A$6000,4)),0)=YEAR(C2774)))),""))</f>
        <v/>
      </c>
      <c r="E2774" s="3">
        <f t="array" ref="E2774">IFERROR(_xlfn.LET(_xlpm.yr,IF(ISNUMBER(C2774),YEAR(C2774),VALUE(RIGHT(A2774,4))),_xlpm.mn,IF(ISNUMBER(C2774),MONTH(C2774),VALUE(MID(A2774,4,2)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5" spans="1:5" x14ac:dyDescent="0.25">
      <c r="A2775" s="65" t="s">
        <v>2785</v>
      </c>
      <c r="B2775" s="8">
        <v>99.279111380399996</v>
      </c>
      <c r="C2775" s="13"/>
      <c r="D2775" s="3" t="str">
        <f t="array" ref="D2775">IF(C2775="","",IFERROR(AVERAGE(_xlfn._xlws.FILTER($B$2:$B$6000,(IFERROR(VALUE(MID($A$2:$A$6000,4,2)),0)=MONTH(C2775))*(IFERROR(VALUE(RIGHT($A$2:$A$6000,4)),0)=YEAR(C2775)))),""))</f>
        <v/>
      </c>
      <c r="E2775" s="3">
        <f t="array" ref="E2775">IFERROR(_xlfn.LET(_xlpm.yr,IF(ISNUMBER(C2775),YEAR(C2775),VALUE(RIGHT(A2775,4))),_xlpm.mn,IF(ISNUMBER(C2775),MONTH(C2775),VALUE(MID(A2775,4,2)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6" spans="1:5" x14ac:dyDescent="0.25">
      <c r="A2776" s="65" t="s">
        <v>2786</v>
      </c>
      <c r="B2776" s="8">
        <v>99.322483643999988</v>
      </c>
      <c r="C2776" s="13"/>
      <c r="D2776" s="3" t="str">
        <f t="array" ref="D2776">IF(C2776="","",IFERROR(AVERAGE(_xlfn._xlws.FILTER($B$2:$B$6000,(IFERROR(VALUE(MID($A$2:$A$6000,4,2)),0)=MONTH(C2776))*(IFERROR(VALUE(RIGHT($A$2:$A$6000,4)),0)=YEAR(C2776)))),""))</f>
        <v/>
      </c>
      <c r="E2776" s="3">
        <f t="array" ref="E2776">IFERROR(_xlfn.LET(_xlpm.yr,IF(ISNUMBER(C2776),YEAR(C2776),VALUE(RIGHT(A2776,4))),_xlpm.mn,IF(ISNUMBER(C2776),MONTH(C2776),VALUE(MID(A2776,4,2)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7" spans="1:5" x14ac:dyDescent="0.25">
      <c r="A2777" s="65" t="s">
        <v>2787</v>
      </c>
      <c r="B2777" s="8">
        <v>99.712834016399995</v>
      </c>
      <c r="C2777" s="13"/>
      <c r="D2777" s="3" t="str">
        <f t="array" ref="D2777">IF(C2777="","",IFERROR(AVERAGE(_xlfn._xlws.FILTER($B$2:$B$6000,(IFERROR(VALUE(MID($A$2:$A$6000,4,2)),0)=MONTH(C2777))*(IFERROR(VALUE(RIGHT($A$2:$A$6000,4)),0)=YEAR(C2777)))),""))</f>
        <v/>
      </c>
      <c r="E2777" s="3">
        <f t="array" ref="E2777">IFERROR(_xlfn.LET(_xlpm.yr,IF(ISNUMBER(C2777),YEAR(C2777),VALUE(RIGHT(A2777,4))),_xlpm.mn,IF(ISNUMBER(C2777),MONTH(C2777),VALUE(MID(A2777,4,2)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8" spans="1:5" x14ac:dyDescent="0.25">
      <c r="A2778" s="65" t="s">
        <v>2788</v>
      </c>
      <c r="B2778" s="8">
        <v>98.780330348999996</v>
      </c>
      <c r="C2778" s="13"/>
      <c r="D2778" s="3" t="str">
        <f t="array" ref="D2778">IF(C2778="","",IFERROR(AVERAGE(_xlfn._xlws.FILTER($B$2:$B$6000,(IFERROR(VALUE(MID($A$2:$A$6000,4,2)),0)=MONTH(C2778))*(IFERROR(VALUE(RIGHT($A$2:$A$6000,4)),0)=YEAR(C2778)))),""))</f>
        <v/>
      </c>
      <c r="E2778" s="3">
        <f t="array" ref="E2778">IFERROR(_xlfn.LET(_xlpm.yr,IF(ISNUMBER(C2778),YEAR(C2778),VALUE(RIGHT(A2778,4))),_xlpm.mn,IF(ISNUMBER(C2778),MONTH(C2778),VALUE(MID(A2778,4,2)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9" spans="1:5" x14ac:dyDescent="0.25">
      <c r="A2779" s="65" t="s">
        <v>2789</v>
      </c>
      <c r="B2779" s="8">
        <v>98.45503837199999</v>
      </c>
      <c r="C2779" s="13"/>
      <c r="D2779" s="3" t="str">
        <f t="array" ref="D2779">IF(C2779="","",IFERROR(AVERAGE(_xlfn._xlws.FILTER($B$2:$B$6000,(IFERROR(VALUE(MID($A$2:$A$6000,4,2)),0)=MONTH(C2779))*(IFERROR(VALUE(RIGHT($A$2:$A$6000,4)),0)=YEAR(C2779)))),""))</f>
        <v/>
      </c>
      <c r="E2779" s="3">
        <f t="array" ref="E2779">IFERROR(_xlfn.LET(_xlpm.yr,IF(ISNUMBER(C2779),YEAR(C2779),VALUE(RIGHT(A2779,4))),_xlpm.mn,IF(ISNUMBER(C2779),MONTH(C2779),VALUE(MID(A2779,4,2)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0" spans="1:5" x14ac:dyDescent="0.25">
      <c r="A2780" s="65" t="s">
        <v>2790</v>
      </c>
      <c r="B2780" s="8">
        <v>98.715271953600009</v>
      </c>
      <c r="C2780" s="13"/>
      <c r="D2780" s="3" t="str">
        <f t="array" ref="D2780">IF(C2780="","",IFERROR(AVERAGE(_xlfn._xlws.FILTER($B$2:$B$6000,(IFERROR(VALUE(MID($A$2:$A$6000,4,2)),0)=MONTH(C2780))*(IFERROR(VALUE(RIGHT($A$2:$A$6000,4)),0)=YEAR(C2780)))),""))</f>
        <v/>
      </c>
      <c r="E2780" s="3">
        <f t="array" ref="E2780">IFERROR(_xlfn.LET(_xlpm.yr,IF(ISNUMBER(C2780),YEAR(C2780),VALUE(RIGHT(A2780,4))),_xlpm.mn,IF(ISNUMBER(C2780),MONTH(C2780),VALUE(MID(A2780,4,2)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1" spans="1:5" x14ac:dyDescent="0.25">
      <c r="A2781" s="65" t="s">
        <v>2791</v>
      </c>
      <c r="B2781" s="8">
        <v>99.062250062399997</v>
      </c>
      <c r="C2781" s="13"/>
      <c r="D2781" s="3" t="str">
        <f t="array" ref="D2781">IF(C2781="","",IFERROR(AVERAGE(_xlfn._xlws.FILTER($B$2:$B$6000,(IFERROR(VALUE(MID($A$2:$A$6000,4,2)),0)=MONTH(C2781))*(IFERROR(VALUE(RIGHT($A$2:$A$6000,4)),0)=YEAR(C2781)))),""))</f>
        <v/>
      </c>
      <c r="E2781" s="3">
        <f t="array" ref="E2781">IFERROR(_xlfn.LET(_xlpm.yr,IF(ISNUMBER(C2781),YEAR(C2781),VALUE(RIGHT(A2781,4))),_xlpm.mn,IF(ISNUMBER(C2781),MONTH(C2781),VALUE(MID(A2781,4,2)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2" spans="1:5" x14ac:dyDescent="0.25">
      <c r="A2782" s="65" t="s">
        <v>2792</v>
      </c>
      <c r="B2782" s="8">
        <v>98.433352240199994</v>
      </c>
      <c r="C2782" s="13"/>
      <c r="D2782" s="3" t="str">
        <f t="array" ref="D2782">IF(C2782="","",IFERROR(AVERAGE(_xlfn._xlws.FILTER($B$2:$B$6000,(IFERROR(VALUE(MID($A$2:$A$6000,4,2)),0)=MONTH(C2782))*(IFERROR(VALUE(RIGHT($A$2:$A$6000,4)),0)=YEAR(C2782)))),""))</f>
        <v/>
      </c>
      <c r="E2782" s="3">
        <f t="array" ref="E2782">IFERROR(_xlfn.LET(_xlpm.yr,IF(ISNUMBER(C2782),YEAR(C2782),VALUE(RIGHT(A2782,4))),_xlpm.mn,IF(ISNUMBER(C2782),MONTH(C2782),VALUE(MID(A2782,4,2)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3" spans="1:5" x14ac:dyDescent="0.25">
      <c r="A2783" s="65" t="s">
        <v>2793</v>
      </c>
      <c r="B2783" s="8">
        <v>98.585155162799992</v>
      </c>
      <c r="C2783" s="13"/>
      <c r="D2783" s="3" t="str">
        <f t="array" ref="D2783">IF(C2783="","",IFERROR(AVERAGE(_xlfn._xlws.FILTER($B$2:$B$6000,(IFERROR(VALUE(MID($A$2:$A$6000,4,2)),0)=MONTH(C2783))*(IFERROR(VALUE(RIGHT($A$2:$A$6000,4)),0)=YEAR(C2783)))),""))</f>
        <v/>
      </c>
      <c r="E2783" s="3">
        <f t="array" ref="E2783">IFERROR(_xlfn.LET(_xlpm.yr,IF(ISNUMBER(C2783),YEAR(C2783),VALUE(RIGHT(A2783,4))),_xlpm.mn,IF(ISNUMBER(C2783),MONTH(C2783),VALUE(MID(A2783,4,2)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4" spans="1:5" x14ac:dyDescent="0.25">
      <c r="A2784" s="65" t="s">
        <v>2794</v>
      </c>
      <c r="B2784" s="8">
        <v>98.953819403400004</v>
      </c>
      <c r="C2784" s="13"/>
      <c r="D2784" s="3" t="str">
        <f t="array" ref="D2784">IF(C2784="","",IFERROR(AVERAGE(_xlfn._xlws.FILTER($B$2:$B$6000,(IFERROR(VALUE(MID($A$2:$A$6000,4,2)),0)=MONTH(C2784))*(IFERROR(VALUE(RIGHT($A$2:$A$6000,4)),0)=YEAR(C2784)))),""))</f>
        <v/>
      </c>
      <c r="E2784" s="3">
        <f t="array" ref="E2784">IFERROR(_xlfn.LET(_xlpm.yr,IF(ISNUMBER(C2784),YEAR(C2784),VALUE(RIGHT(A2784,4))),_xlpm.mn,IF(ISNUMBER(C2784),MONTH(C2784),VALUE(MID(A2784,4,2)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5" spans="1:5" x14ac:dyDescent="0.25">
      <c r="A2785" s="65" t="s">
        <v>2795</v>
      </c>
      <c r="B2785" s="8">
        <v>98.693585821799985</v>
      </c>
      <c r="C2785" s="13"/>
      <c r="D2785" s="3" t="str">
        <f t="array" ref="D2785">IF(C2785="","",IFERROR(AVERAGE(_xlfn._xlws.FILTER($B$2:$B$6000,(IFERROR(VALUE(MID($A$2:$A$6000,4,2)),0)=MONTH(C2785))*(IFERROR(VALUE(RIGHT($A$2:$A$6000,4)),0)=YEAR(C2785)))),""))</f>
        <v/>
      </c>
      <c r="E2785" s="3">
        <f t="array" ref="E2785">IFERROR(_xlfn.LET(_xlpm.yr,IF(ISNUMBER(C2785),YEAR(C2785),VALUE(RIGHT(A2785,4))),_xlpm.mn,IF(ISNUMBER(C2785),MONTH(C2785),VALUE(MID(A2785,4,2)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6" spans="1:5" x14ac:dyDescent="0.25">
      <c r="A2786" s="65" t="s">
        <v>2796</v>
      </c>
      <c r="B2786" s="8">
        <v>98.238177053999991</v>
      </c>
      <c r="C2786" s="13"/>
      <c r="D2786" s="3" t="str">
        <f t="array" ref="D2786">IF(C2786="","",IFERROR(AVERAGE(_xlfn._xlws.FILTER($B$2:$B$6000,(IFERROR(VALUE(MID($A$2:$A$6000,4,2)),0)=MONTH(C2786))*(IFERROR(VALUE(RIGHT($A$2:$A$6000,4)),0)=YEAR(C2786)))),""))</f>
        <v/>
      </c>
      <c r="E2786" s="3">
        <f t="array" ref="E2786">IFERROR(_xlfn.LET(_xlpm.yr,IF(ISNUMBER(C2786),YEAR(C2786),VALUE(RIGHT(A2786,4))),_xlpm.mn,IF(ISNUMBER(C2786),MONTH(C2786),VALUE(MID(A2786,4,2)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7" spans="1:5" x14ac:dyDescent="0.25">
      <c r="A2787" s="65" t="s">
        <v>2797</v>
      </c>
      <c r="B2787" s="8">
        <v>98.693585821799985</v>
      </c>
      <c r="C2787" s="13"/>
      <c r="D2787" s="3" t="str">
        <f t="array" ref="D2787">IF(C2787="","",IFERROR(AVERAGE(_xlfn._xlws.FILTER($B$2:$B$6000,(IFERROR(VALUE(MID($A$2:$A$6000,4,2)),0)=MONTH(C2787))*(IFERROR(VALUE(RIGHT($A$2:$A$6000,4)),0)=YEAR(C2787)))),""))</f>
        <v/>
      </c>
      <c r="E2787" s="3">
        <f t="array" ref="E2787">IFERROR(_xlfn.LET(_xlpm.yr,IF(ISNUMBER(C2787),YEAR(C2787),VALUE(RIGHT(A2787,4))),_xlpm.mn,IF(ISNUMBER(C2787),MONTH(C2787),VALUE(MID(A2787,4,2)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8" spans="1:5" x14ac:dyDescent="0.25">
      <c r="A2788" s="65" t="s">
        <v>2798</v>
      </c>
      <c r="B2788" s="8">
        <v>98.823702612600002</v>
      </c>
      <c r="C2788" s="13"/>
      <c r="D2788" s="3" t="str">
        <f t="array" ref="D2788">IF(C2788="","",IFERROR(AVERAGE(_xlfn._xlws.FILTER($B$2:$B$6000,(IFERROR(VALUE(MID($A$2:$A$6000,4,2)),0)=MONTH(C2788))*(IFERROR(VALUE(RIGHT($A$2:$A$6000,4)),0)=YEAR(C2788)))),""))</f>
        <v/>
      </c>
      <c r="E2788" s="3">
        <f t="array" ref="E2788">IFERROR(_xlfn.LET(_xlpm.yr,IF(ISNUMBER(C2788),YEAR(C2788),VALUE(RIGHT(A2788,4))),_xlpm.mn,IF(ISNUMBER(C2788),MONTH(C2788),VALUE(MID(A2788,4,2)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9" spans="1:5" x14ac:dyDescent="0.25">
      <c r="A2789" s="65" t="s">
        <v>2799</v>
      </c>
      <c r="B2789" s="8">
        <v>98.389979976599989</v>
      </c>
      <c r="C2789" s="13"/>
      <c r="D2789" s="3" t="str">
        <f t="array" ref="D2789">IF(C2789="","",IFERROR(AVERAGE(_xlfn._xlws.FILTER($B$2:$B$6000,(IFERROR(VALUE(MID($A$2:$A$6000,4,2)),0)=MONTH(C2789))*(IFERROR(VALUE(RIGHT($A$2:$A$6000,4)),0)=YEAR(C2789)))),""))</f>
        <v/>
      </c>
      <c r="E2789" s="3">
        <f t="array" ref="E2789">IFERROR(_xlfn.LET(_xlpm.yr,IF(ISNUMBER(C2789),YEAR(C2789),VALUE(RIGHT(A2789,4))),_xlpm.mn,IF(ISNUMBER(C2789),MONTH(C2789),VALUE(MID(A2789,4,2)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0" spans="1:5" x14ac:dyDescent="0.25">
      <c r="A2790" s="65" t="s">
        <v>2800</v>
      </c>
      <c r="B2790" s="8">
        <v>98.758644217200001</v>
      </c>
      <c r="C2790" s="13"/>
      <c r="D2790" s="3" t="str">
        <f t="array" ref="D2790">IF(C2790="","",IFERROR(AVERAGE(_xlfn._xlws.FILTER($B$2:$B$6000,(IFERROR(VALUE(MID($A$2:$A$6000,4,2)),0)=MONTH(C2790))*(IFERROR(VALUE(RIGHT($A$2:$A$6000,4)),0)=YEAR(C2790)))),""))</f>
        <v/>
      </c>
      <c r="E2790" s="3">
        <f t="array" ref="E2790">IFERROR(_xlfn.LET(_xlpm.yr,IF(ISNUMBER(C2790),YEAR(C2790),VALUE(RIGHT(A2790,4))),_xlpm.mn,IF(ISNUMBER(C2790),MONTH(C2790),VALUE(MID(A2790,4,2)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1" spans="1:5" x14ac:dyDescent="0.25">
      <c r="A2791" s="65" t="s">
        <v>2801</v>
      </c>
      <c r="B2791" s="8">
        <v>98.606841294599988</v>
      </c>
      <c r="C2791" s="13"/>
      <c r="D2791" s="3" t="str">
        <f t="array" ref="D2791">IF(C2791="","",IFERROR(AVERAGE(_xlfn._xlws.FILTER($B$2:$B$6000,(IFERROR(VALUE(MID($A$2:$A$6000,4,2)),0)=MONTH(C2791))*(IFERROR(VALUE(RIGHT($A$2:$A$6000,4)),0)=YEAR(C2791)))),""))</f>
        <v/>
      </c>
      <c r="E2791" s="3">
        <f t="array" ref="E2791">IFERROR(_xlfn.LET(_xlpm.yr,IF(ISNUMBER(C2791),YEAR(C2791),VALUE(RIGHT(A2791,4))),_xlpm.mn,IF(ISNUMBER(C2791),MONTH(C2791),VALUE(MID(A2791,4,2)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2" spans="1:5" x14ac:dyDescent="0.25">
      <c r="A2792" s="65" t="s">
        <v>2802</v>
      </c>
      <c r="B2792" s="8">
        <v>98.411666108399999</v>
      </c>
      <c r="C2792" s="13"/>
      <c r="D2792" s="3" t="str">
        <f t="array" ref="D2792">IF(C2792="","",IFERROR(AVERAGE(_xlfn._xlws.FILTER($B$2:$B$6000,(IFERROR(VALUE(MID($A$2:$A$6000,4,2)),0)=MONTH(C2792))*(IFERROR(VALUE(RIGHT($A$2:$A$6000,4)),0)=YEAR(C2792)))),""))</f>
        <v/>
      </c>
      <c r="E2792" s="3">
        <f t="array" ref="E2792">IFERROR(_xlfn.LET(_xlpm.yr,IF(ISNUMBER(C2792),YEAR(C2792),VALUE(RIGHT(A2792,4))),_xlpm.mn,IF(ISNUMBER(C2792),MONTH(C2792),VALUE(MID(A2792,4,2)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3" spans="1:5" x14ac:dyDescent="0.25">
      <c r="A2793" s="65" t="s">
        <v>2803</v>
      </c>
      <c r="B2793" s="8">
        <v>98.389979976599989</v>
      </c>
      <c r="C2793" s="13"/>
      <c r="D2793" s="3" t="str">
        <f t="array" ref="D2793">IF(C2793="","",IFERROR(AVERAGE(_xlfn._xlws.FILTER($B$2:$B$6000,(IFERROR(VALUE(MID($A$2:$A$6000,4,2)),0)=MONTH(C2793))*(IFERROR(VALUE(RIGHT($A$2:$A$6000,4)),0)=YEAR(C2793)))),""))</f>
        <v/>
      </c>
      <c r="E2793" s="3">
        <f t="array" ref="E2793">IFERROR(_xlfn.LET(_xlpm.yr,IF(ISNUMBER(C2793),YEAR(C2793),VALUE(RIGHT(A2793,4))),_xlpm.mn,IF(ISNUMBER(C2793),MONTH(C2793),VALUE(MID(A2793,4,2)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4" spans="1:5" x14ac:dyDescent="0.25">
      <c r="A2794" s="65" t="s">
        <v>2804</v>
      </c>
      <c r="B2794" s="8">
        <v>97.826140549800002</v>
      </c>
      <c r="C2794" s="13"/>
      <c r="D2794" s="3" t="str">
        <f t="array" ref="D2794">IF(C2794="","",IFERROR(AVERAGE(_xlfn._xlws.FILTER($B$2:$B$6000,(IFERROR(VALUE(MID($A$2:$A$6000,4,2)),0)=MONTH(C2794))*(IFERROR(VALUE(RIGHT($A$2:$A$6000,4)),0)=YEAR(C2794)))),""))</f>
        <v/>
      </c>
      <c r="E2794" s="3">
        <f t="array" ref="E2794">IFERROR(_xlfn.LET(_xlpm.yr,IF(ISNUMBER(C2794),YEAR(C2794),VALUE(RIGHT(A2794,4))),_xlpm.mn,IF(ISNUMBER(C2794),MONTH(C2794),VALUE(MID(A2794,4,2)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5" spans="1:5" x14ac:dyDescent="0.25">
      <c r="A2795" s="65" t="s">
        <v>2805</v>
      </c>
      <c r="B2795" s="8">
        <v>97.609236362000004</v>
      </c>
      <c r="C2795" s="13"/>
      <c r="D2795" s="3" t="str">
        <f t="array" ref="D2795">IF(C2795="","",IFERROR(AVERAGE(_xlfn._xlws.FILTER($B$2:$B$6000,(IFERROR(VALUE(MID($A$2:$A$6000,4,2)),0)=MONTH(C2795))*(IFERROR(VALUE(RIGHT($A$2:$A$6000,4)),0)=YEAR(C2795)))),""))</f>
        <v/>
      </c>
      <c r="E2795" s="3">
        <f t="array" ref="E2795">IFERROR(_xlfn.LET(_xlpm.yr,IF(ISNUMBER(C2795),YEAR(C2795),VALUE(RIGHT(A2795,4))),_xlpm.mn,IF(ISNUMBER(C2795),MONTH(C2795),VALUE(MID(A2795,4,2)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6" spans="1:5" x14ac:dyDescent="0.25">
      <c r="A2796" s="65" t="s">
        <v>2806</v>
      </c>
      <c r="B2796" s="8">
        <v>97.91223620880001</v>
      </c>
      <c r="C2796" s="13"/>
      <c r="D2796" s="3" t="str">
        <f t="array" ref="D2796">IF(C2796="","",IFERROR(AVERAGE(_xlfn._xlws.FILTER($B$2:$B$6000,(IFERROR(VALUE(MID($A$2:$A$6000,4,2)),0)=MONTH(C2796))*(IFERROR(VALUE(RIGHT($A$2:$A$6000,4)),0)=YEAR(C2796)))),""))</f>
        <v/>
      </c>
      <c r="E2796" s="3">
        <f t="array" ref="E2796">IFERROR(_xlfn.LET(_xlpm.yr,IF(ISNUMBER(C2796),YEAR(C2796),VALUE(RIGHT(A2796,4))),_xlpm.mn,IF(ISNUMBER(C2796),MONTH(C2796),VALUE(MID(A2796,4,2)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7" spans="1:5" x14ac:dyDescent="0.25">
      <c r="A2797" s="65" t="s">
        <v>2807</v>
      </c>
      <c r="B2797" s="8">
        <v>98.518235902400008</v>
      </c>
      <c r="C2797" s="13"/>
      <c r="D2797" s="3" t="str">
        <f t="array" ref="D2797">IF(C2797="","",IFERROR(AVERAGE(_xlfn._xlws.FILTER($B$2:$B$6000,(IFERROR(VALUE(MID($A$2:$A$6000,4,2)),0)=MONTH(C2797))*(IFERROR(VALUE(RIGHT($A$2:$A$6000,4)),0)=YEAR(C2797)))),""))</f>
        <v/>
      </c>
      <c r="E2797" s="3">
        <f t="array" ref="E2797">IFERROR(_xlfn.LET(_xlpm.yr,IF(ISNUMBER(C2797),YEAR(C2797),VALUE(RIGHT(A2797,4))),_xlpm.mn,IF(ISNUMBER(C2797),MONTH(C2797),VALUE(MID(A2797,4,2)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8" spans="1:5" x14ac:dyDescent="0.25">
      <c r="A2798" s="65" t="s">
        <v>2808</v>
      </c>
      <c r="B2798" s="8">
        <v>97.674164900600005</v>
      </c>
      <c r="C2798" s="13"/>
      <c r="D2798" s="3" t="str">
        <f t="array" ref="D2798">IF(C2798="","",IFERROR(AVERAGE(_xlfn._xlws.FILTER($B$2:$B$6000,(IFERROR(VALUE(MID($A$2:$A$6000,4,2)),0)=MONTH(C2798))*(IFERROR(VALUE(RIGHT($A$2:$A$6000,4)),0)=YEAR(C2798)))),""))</f>
        <v/>
      </c>
      <c r="E2798" s="3">
        <f t="array" ref="E2798">IFERROR(_xlfn.LET(_xlpm.yr,IF(ISNUMBER(C2798),YEAR(C2798),VALUE(RIGHT(A2798,4))),_xlpm.mn,IF(ISNUMBER(C2798),MONTH(C2798),VALUE(MID(A2798,4,2)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9" spans="1:5" x14ac:dyDescent="0.25">
      <c r="A2799" s="65" t="s">
        <v>2809</v>
      </c>
      <c r="B2799" s="8">
        <v>97.501022130999999</v>
      </c>
      <c r="C2799" s="13"/>
      <c r="D2799" s="3" t="str">
        <f t="array" ref="D2799">IF(C2799="","",IFERROR(AVERAGE(_xlfn._xlws.FILTER($B$2:$B$6000,(IFERROR(VALUE(MID($A$2:$A$6000,4,2)),0)=MONTH(C2799))*(IFERROR(VALUE(RIGHT($A$2:$A$6000,4)),0)=YEAR(C2799)))),""))</f>
        <v/>
      </c>
      <c r="E2799" s="3">
        <f t="array" ref="E2799">IFERROR(_xlfn.LET(_xlpm.yr,IF(ISNUMBER(C2799),YEAR(C2799),VALUE(RIGHT(A2799,4))),_xlpm.mn,IF(ISNUMBER(C2799),MONTH(C2799),VALUE(MID(A2799,4,2)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0" spans="1:5" x14ac:dyDescent="0.25">
      <c r="A2800" s="65" t="s">
        <v>2810</v>
      </c>
      <c r="B2800" s="8">
        <v>97.392807900000008</v>
      </c>
      <c r="C2800" s="13"/>
      <c r="D2800" s="3" t="str">
        <f t="array" ref="D2800">IF(C2800="","",IFERROR(AVERAGE(_xlfn._xlws.FILTER($B$2:$B$6000,(IFERROR(VALUE(MID($A$2:$A$6000,4,2)),0)=MONTH(C2800))*(IFERROR(VALUE(RIGHT($A$2:$A$6000,4)),0)=YEAR(C2800)))),""))</f>
        <v/>
      </c>
      <c r="E2800" s="3">
        <f t="array" ref="E2800">IFERROR(_xlfn.LET(_xlpm.yr,IF(ISNUMBER(C2800),YEAR(C2800),VALUE(RIGHT(A2800,4))),_xlpm.mn,IF(ISNUMBER(C2800),MONTH(C2800),VALUE(MID(A2800,4,2)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1" spans="1:5" x14ac:dyDescent="0.25">
      <c r="A2801" s="65" t="s">
        <v>2811</v>
      </c>
      <c r="B2801" s="8">
        <v>96.721879667799996</v>
      </c>
      <c r="C2801" s="13"/>
      <c r="D2801" s="3" t="str">
        <f t="array" ref="D2801">IF(C2801="","",IFERROR(AVERAGE(_xlfn._xlws.FILTER($B$2:$B$6000,(IFERROR(VALUE(MID($A$2:$A$6000,4,2)),0)=MONTH(C2801))*(IFERROR(VALUE(RIGHT($A$2:$A$6000,4)),0)=YEAR(C2801)))),""))</f>
        <v/>
      </c>
      <c r="E2801" s="3">
        <f t="array" ref="E2801">IFERROR(_xlfn.LET(_xlpm.yr,IF(ISNUMBER(C2801),YEAR(C2801),VALUE(RIGHT(A2801,4))),_xlpm.mn,IF(ISNUMBER(C2801),MONTH(C2801),VALUE(MID(A2801,4,2)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2" spans="1:5" x14ac:dyDescent="0.25">
      <c r="A2802" s="65" t="s">
        <v>2812</v>
      </c>
      <c r="B2802" s="8">
        <v>96.765165360200001</v>
      </c>
      <c r="C2802" s="13"/>
      <c r="D2802" s="3" t="str">
        <f t="array" ref="D2802">IF(C2802="","",IFERROR(AVERAGE(_xlfn._xlws.FILTER($B$2:$B$6000,(IFERROR(VALUE(MID($A$2:$A$6000,4,2)),0)=MONTH(C2802))*(IFERROR(VALUE(RIGHT($A$2:$A$6000,4)),0)=YEAR(C2802)))),""))</f>
        <v/>
      </c>
      <c r="E2802" s="3">
        <f t="array" ref="E2802">IFERROR(_xlfn.LET(_xlpm.yr,IF(ISNUMBER(C2802),YEAR(C2802),VALUE(RIGHT(A2802,4))),_xlpm.mn,IF(ISNUMBER(C2802),MONTH(C2802),VALUE(MID(A2802,4,2)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3" spans="1:5" x14ac:dyDescent="0.25">
      <c r="A2803" s="65" t="s">
        <v>2813</v>
      </c>
      <c r="B2803" s="8">
        <v>96.981593822200011</v>
      </c>
      <c r="C2803" s="13"/>
      <c r="D2803" s="3" t="str">
        <f t="array" ref="D2803">IF(C2803="","",IFERROR(AVERAGE(_xlfn._xlws.FILTER($B$2:$B$6000,(IFERROR(VALUE(MID($A$2:$A$6000,4,2)),0)=MONTH(C2803))*(IFERROR(VALUE(RIGHT($A$2:$A$6000,4)),0)=YEAR(C2803)))),""))</f>
        <v/>
      </c>
      <c r="E2803" s="3">
        <f t="array" ref="E2803">IFERROR(_xlfn.LET(_xlpm.yr,IF(ISNUMBER(C2803),YEAR(C2803),VALUE(RIGHT(A2803,4))),_xlpm.mn,IF(ISNUMBER(C2803),MONTH(C2803),VALUE(MID(A2803,4,2)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4" spans="1:5" x14ac:dyDescent="0.25">
      <c r="A2804" s="65" t="s">
        <v>2814</v>
      </c>
      <c r="B2804" s="8">
        <v>96.094237128000003</v>
      </c>
      <c r="C2804" s="13"/>
      <c r="D2804" s="3" t="str">
        <f t="array" ref="D2804">IF(C2804="","",IFERROR(AVERAGE(_xlfn._xlws.FILTER($B$2:$B$6000,(IFERROR(VALUE(MID($A$2:$A$6000,4,2)),0)=MONTH(C2804))*(IFERROR(VALUE(RIGHT($A$2:$A$6000,4)),0)=YEAR(C2804)))),""))</f>
        <v/>
      </c>
      <c r="E2804" s="3">
        <f t="array" ref="E2804">IFERROR(_xlfn.LET(_xlpm.yr,IF(ISNUMBER(C2804),YEAR(C2804),VALUE(RIGHT(A2804,4))),_xlpm.mn,IF(ISNUMBER(C2804),MONTH(C2804),VALUE(MID(A2804,4,2)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5" spans="1:5" x14ac:dyDescent="0.25">
      <c r="A2805" s="65" t="s">
        <v>2815</v>
      </c>
      <c r="B2805" s="8">
        <v>96.332308436199995</v>
      </c>
      <c r="C2805" s="13"/>
      <c r="D2805" s="3" t="str">
        <f t="array" ref="D2805">IF(C2805="","",IFERROR(AVERAGE(_xlfn._xlws.FILTER($B$2:$B$6000,(IFERROR(VALUE(MID($A$2:$A$6000,4,2)),0)=MONTH(C2805))*(IFERROR(VALUE(RIGHT($A$2:$A$6000,4)),0)=YEAR(C2805)))),""))</f>
        <v/>
      </c>
      <c r="E2805" s="3">
        <f t="array" ref="E2805">IFERROR(_xlfn.LET(_xlpm.yr,IF(ISNUMBER(C2805),YEAR(C2805),VALUE(RIGHT(A2805,4))),_xlpm.mn,IF(ISNUMBER(C2805),MONTH(C2805),VALUE(MID(A2805,4,2)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6" spans="1:5" x14ac:dyDescent="0.25">
      <c r="A2806" s="65" t="s">
        <v>2816</v>
      </c>
      <c r="B2806" s="8">
        <v>95.856165819799998</v>
      </c>
      <c r="C2806" s="13"/>
      <c r="D2806" s="3" t="str">
        <f t="array" ref="D2806">IF(C2806="","",IFERROR(AVERAGE(_xlfn._xlws.FILTER($B$2:$B$6000,(IFERROR(VALUE(MID($A$2:$A$6000,4,2)),0)=MONTH(C2806))*(IFERROR(VALUE(RIGHT($A$2:$A$6000,4)),0)=YEAR(C2806)))),""))</f>
        <v/>
      </c>
      <c r="E2806" s="3">
        <f t="array" ref="E2806">IFERROR(_xlfn.LET(_xlpm.yr,IF(ISNUMBER(C2806),YEAR(C2806),VALUE(RIGHT(A2806,4))),_xlpm.mn,IF(ISNUMBER(C2806),MONTH(C2806),VALUE(MID(A2806,4,2)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7" spans="1:5" x14ac:dyDescent="0.25">
      <c r="A2807" s="65" t="s">
        <v>2817</v>
      </c>
      <c r="B2807" s="8">
        <v>96.245737051399999</v>
      </c>
      <c r="C2807" s="13"/>
      <c r="D2807" s="3" t="str">
        <f t="array" ref="D2807">IF(C2807="","",IFERROR(AVERAGE(_xlfn._xlws.FILTER($B$2:$B$6000,(IFERROR(VALUE(MID($A$2:$A$6000,4,2)),0)=MONTH(C2807))*(IFERROR(VALUE(RIGHT($A$2:$A$6000,4)),0)=YEAR(C2807)))),""))</f>
        <v/>
      </c>
      <c r="E2807" s="3">
        <f t="array" ref="E2807">IFERROR(_xlfn.LET(_xlpm.yr,IF(ISNUMBER(C2807),YEAR(C2807),VALUE(RIGHT(A2807,4))),_xlpm.mn,IF(ISNUMBER(C2807),MONTH(C2807),VALUE(MID(A2807,4,2)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8" spans="1:5" x14ac:dyDescent="0.25">
      <c r="A2808" s="65" t="s">
        <v>2818</v>
      </c>
      <c r="B2808" s="8">
        <v>95.747951588800007</v>
      </c>
      <c r="C2808" s="13"/>
      <c r="D2808" s="3" t="str">
        <f t="array" ref="D2808">IF(C2808="","",IFERROR(AVERAGE(_xlfn._xlws.FILTER($B$2:$B$6000,(IFERROR(VALUE(MID($A$2:$A$6000,4,2)),0)=MONTH(C2808))*(IFERROR(VALUE(RIGHT($A$2:$A$6000,4)),0)=YEAR(C2808)))),""))</f>
        <v/>
      </c>
      <c r="E2808" s="3">
        <f t="array" ref="E2808">IFERROR(_xlfn.LET(_xlpm.yr,IF(ISNUMBER(C2808),YEAR(C2808),VALUE(RIGHT(A2808,4))),_xlpm.mn,IF(ISNUMBER(C2808),MONTH(C2808),VALUE(MID(A2808,4,2)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9" spans="1:5" x14ac:dyDescent="0.25">
      <c r="A2809" s="65" t="s">
        <v>2819</v>
      </c>
      <c r="B2809" s="8">
        <v>96.159165666600003</v>
      </c>
      <c r="C2809" s="13"/>
      <c r="D2809" s="3" t="str">
        <f t="array" ref="D2809">IF(C2809="","",IFERROR(AVERAGE(_xlfn._xlws.FILTER($B$2:$B$6000,(IFERROR(VALUE(MID($A$2:$A$6000,4,2)),0)=MONTH(C2809))*(IFERROR(VALUE(RIGHT($A$2:$A$6000,4)),0)=YEAR(C2809)))),""))</f>
        <v/>
      </c>
      <c r="E2809" s="3">
        <f t="array" ref="E2809">IFERROR(_xlfn.LET(_xlpm.yr,IF(ISNUMBER(C2809),YEAR(C2809),VALUE(RIGHT(A2809,4))),_xlpm.mn,IF(ISNUMBER(C2809),MONTH(C2809),VALUE(MID(A2809,4,2)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0" spans="1:5" x14ac:dyDescent="0.25">
      <c r="A2810" s="65" t="s">
        <v>2820</v>
      </c>
      <c r="B2810" s="8">
        <v>95.747951588800007</v>
      </c>
      <c r="C2810" s="13"/>
      <c r="D2810" s="3" t="str">
        <f t="array" ref="D2810">IF(C2810="","",IFERROR(AVERAGE(_xlfn._xlws.FILTER($B$2:$B$6000,(IFERROR(VALUE(MID($A$2:$A$6000,4,2)),0)=MONTH(C2810))*(IFERROR(VALUE(RIGHT($A$2:$A$6000,4)),0)=YEAR(C2810)))),""))</f>
        <v/>
      </c>
      <c r="E2810" s="3">
        <f t="array" ref="E2810">IFERROR(_xlfn.LET(_xlpm.yr,IF(ISNUMBER(C2810),YEAR(C2810),VALUE(RIGHT(A2810,4))),_xlpm.mn,IF(ISNUMBER(C2810),MONTH(C2810),VALUE(MID(A2810,4,2)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1" spans="1:5" x14ac:dyDescent="0.25">
      <c r="A2811" s="65" t="s">
        <v>2821</v>
      </c>
      <c r="B2811" s="8">
        <v>95.726308742599997</v>
      </c>
      <c r="C2811" s="13"/>
      <c r="D2811" s="3" t="str">
        <f t="array" ref="D2811">IF(C2811="","",IFERROR(AVERAGE(_xlfn._xlws.FILTER($B$2:$B$6000,(IFERROR(VALUE(MID($A$2:$A$6000,4,2)),0)=MONTH(C2811))*(IFERROR(VALUE(RIGHT($A$2:$A$6000,4)),0)=YEAR(C2811)))),""))</f>
        <v/>
      </c>
      <c r="E2811" s="3">
        <f t="array" ref="E2811">IFERROR(_xlfn.LET(_xlpm.yr,IF(ISNUMBER(C2811),YEAR(C2811),VALUE(RIGHT(A2811,4))),_xlpm.mn,IF(ISNUMBER(C2811),MONTH(C2811),VALUE(MID(A2811,4,2)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2" spans="1:5" x14ac:dyDescent="0.25">
      <c r="A2812" s="65" t="s">
        <v>2822</v>
      </c>
      <c r="B2812" s="8">
        <v>95.46659458820001</v>
      </c>
      <c r="C2812" s="13"/>
      <c r="D2812" s="3" t="str">
        <f t="array" ref="D2812">IF(C2812="","",IFERROR(AVERAGE(_xlfn._xlws.FILTER($B$2:$B$6000,(IFERROR(VALUE(MID($A$2:$A$6000,4,2)),0)=MONTH(C2812))*(IFERROR(VALUE(RIGHT($A$2:$A$6000,4)),0)=YEAR(C2812)))),""))</f>
        <v/>
      </c>
      <c r="E2812" s="3">
        <f t="array" ref="E2812">IFERROR(_xlfn.LET(_xlpm.yr,IF(ISNUMBER(C2812),YEAR(C2812),VALUE(RIGHT(A2812,4))),_xlpm.mn,IF(ISNUMBER(C2812),MONTH(C2812),VALUE(MID(A2812,4,2)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3" spans="1:5" x14ac:dyDescent="0.25">
      <c r="A2813" s="65" t="s">
        <v>2823</v>
      </c>
      <c r="B2813" s="8">
        <v>96.245737051399999</v>
      </c>
      <c r="C2813" s="13"/>
      <c r="D2813" s="3" t="str">
        <f t="array" ref="D2813">IF(C2813="","",IFERROR(AVERAGE(_xlfn._xlws.FILTER($B$2:$B$6000,(IFERROR(VALUE(MID($A$2:$A$6000,4,2)),0)=MONTH(C2813))*(IFERROR(VALUE(RIGHT($A$2:$A$6000,4)),0)=YEAR(C2813)))),""))</f>
        <v/>
      </c>
      <c r="E2813" s="3">
        <f t="array" ref="E2813">IFERROR(_xlfn.LET(_xlpm.yr,IF(ISNUMBER(C2813),YEAR(C2813),VALUE(RIGHT(A2813,4))),_xlpm.mn,IF(ISNUMBER(C2813),MONTH(C2813),VALUE(MID(A2813,4,2)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4" spans="1:5" x14ac:dyDescent="0.25">
      <c r="A2814" s="65" t="s">
        <v>2824</v>
      </c>
      <c r="B2814" s="8">
        <v>97.024879514600002</v>
      </c>
      <c r="C2814" s="13"/>
      <c r="D2814" s="3" t="str">
        <f t="array" ref="D2814">IF(C2814="","",IFERROR(AVERAGE(_xlfn._xlws.FILTER($B$2:$B$6000,(IFERROR(VALUE(MID($A$2:$A$6000,4,2)),0)=MONTH(C2814))*(IFERROR(VALUE(RIGHT($A$2:$A$6000,4)),0)=YEAR(C2814)))),""))</f>
        <v/>
      </c>
      <c r="E2814" s="3">
        <f t="array" ref="E2814">IFERROR(_xlfn.LET(_xlpm.yr,IF(ISNUMBER(C2814),YEAR(C2814),VALUE(RIGHT(A2814,4))),_xlpm.mn,IF(ISNUMBER(C2814),MONTH(C2814),VALUE(MID(A2814,4,2)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5" spans="1:5" x14ac:dyDescent="0.25">
      <c r="A2815" s="65" t="s">
        <v>2825</v>
      </c>
      <c r="B2815" s="8">
        <v>98.410021671400003</v>
      </c>
      <c r="C2815" s="13"/>
      <c r="D2815" s="3" t="str">
        <f t="array" ref="D2815">IF(C2815="","",IFERROR(AVERAGE(_xlfn._xlws.FILTER($B$2:$B$6000,(IFERROR(VALUE(MID($A$2:$A$6000,4,2)),0)=MONTH(C2815))*(IFERROR(VALUE(RIGHT($A$2:$A$6000,4)),0)=YEAR(C2815)))),""))</f>
        <v/>
      </c>
      <c r="E2815" s="3">
        <f t="array" ref="E2815">IFERROR(_xlfn.LET(_xlpm.yr,IF(ISNUMBER(C2815),YEAR(C2815),VALUE(RIGHT(A2815,4))),_xlpm.mn,IF(ISNUMBER(C2815),MONTH(C2815),VALUE(MID(A2815,4,2)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6" spans="1:5" x14ac:dyDescent="0.25">
      <c r="A2816" s="65" t="s">
        <v>2826</v>
      </c>
      <c r="B2816" s="8">
        <v>98.626450133399999</v>
      </c>
      <c r="C2816" s="13"/>
      <c r="D2816" s="3" t="str">
        <f t="array" ref="D2816">IF(C2816="","",IFERROR(AVERAGE(_xlfn._xlws.FILTER($B$2:$B$6000,(IFERROR(VALUE(MID($A$2:$A$6000,4,2)),0)=MONTH(C2816))*(IFERROR(VALUE(RIGHT($A$2:$A$6000,4)),0)=YEAR(C2816)))),""))</f>
        <v/>
      </c>
      <c r="E2816" s="3">
        <f t="array" ref="E2816">IFERROR(_xlfn.LET(_xlpm.yr,IF(ISNUMBER(C2816),YEAR(C2816),VALUE(RIGHT(A2816,4))),_xlpm.mn,IF(ISNUMBER(C2816),MONTH(C2816),VALUE(MID(A2816,4,2)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7" spans="1:5" x14ac:dyDescent="0.25">
      <c r="A2817" s="65" t="s">
        <v>2827</v>
      </c>
      <c r="B2817" s="8">
        <v>98.113660408400008</v>
      </c>
      <c r="C2817" s="13"/>
      <c r="D2817" s="3" t="str">
        <f t="array" ref="D2817">IF(C2817="","",IFERROR(AVERAGE(_xlfn._xlws.FILTER($B$2:$B$6000,(IFERROR(VALUE(MID($A$2:$A$6000,4,2)),0)=MONTH(C2817))*(IFERROR(VALUE(RIGHT($A$2:$A$6000,4)),0)=YEAR(C2817)))),""))</f>
        <v/>
      </c>
      <c r="E2817" s="3">
        <f t="array" ref="E2817">IFERROR(_xlfn.LET(_xlpm.yr,IF(ISNUMBER(C2817),YEAR(C2817),VALUE(RIGHT(A2817,4))),_xlpm.mn,IF(ISNUMBER(C2817),MONTH(C2817),VALUE(MID(A2817,4,2)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8" spans="1:5" x14ac:dyDescent="0.25">
      <c r="A2818" s="65" t="s">
        <v>2828</v>
      </c>
      <c r="B2818" s="8">
        <v>99.084869101400002</v>
      </c>
      <c r="C2818" s="13"/>
      <c r="D2818" s="3" t="str">
        <f t="array" ref="D2818">IF(C2818="","",IFERROR(AVERAGE(_xlfn._xlws.FILTER($B$2:$B$6000,(IFERROR(VALUE(MID($A$2:$A$6000,4,2)),0)=MONTH(C2818))*(IFERROR(VALUE(RIGHT($A$2:$A$6000,4)),0)=YEAR(C2818)))),""))</f>
        <v/>
      </c>
      <c r="E2818" s="3">
        <f t="array" ref="E2818">IFERROR(_xlfn.LET(_xlpm.yr,IF(ISNUMBER(C2818),YEAR(C2818),VALUE(RIGHT(A2818,4))),_xlpm.mn,IF(ISNUMBER(C2818),MONTH(C2818),VALUE(MID(A2818,4,2)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9" spans="1:5" x14ac:dyDescent="0.25">
      <c r="A2819" s="65" t="s">
        <v>2829</v>
      </c>
      <c r="B2819" s="8">
        <v>99.430187747800005</v>
      </c>
      <c r="C2819" s="13"/>
      <c r="D2819" s="3" t="str">
        <f t="array" ref="D2819">IF(C2819="","",IFERROR(AVERAGE(_xlfn._xlws.FILTER($B$2:$B$6000,(IFERROR(VALUE(MID($A$2:$A$6000,4,2)),0)=MONTH(C2819))*(IFERROR(VALUE(RIGHT($A$2:$A$6000,4)),0)=YEAR(C2819)))),""))</f>
        <v/>
      </c>
      <c r="E2819" s="3">
        <f t="array" ref="E2819">IFERROR(_xlfn.LET(_xlpm.yr,IF(ISNUMBER(C2819),YEAR(C2819),VALUE(RIGHT(A2819,4))),_xlpm.mn,IF(ISNUMBER(C2819),MONTH(C2819),VALUE(MID(A2819,4,2)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0" spans="1:5" x14ac:dyDescent="0.25">
      <c r="A2820" s="65" t="s">
        <v>2830</v>
      </c>
      <c r="B2820" s="8">
        <v>100.2071547022</v>
      </c>
      <c r="C2820" s="13"/>
      <c r="D2820" s="3" t="str">
        <f t="array" ref="D2820">IF(C2820="","",IFERROR(AVERAGE(_xlfn._xlws.FILTER($B$2:$B$6000,(IFERROR(VALUE(MID($A$2:$A$6000,4,2)),0)=MONTH(C2820))*(IFERROR(VALUE(RIGHT($A$2:$A$6000,4)),0)=YEAR(C2820)))),""))</f>
        <v/>
      </c>
      <c r="E2820" s="3">
        <f t="array" ref="E2820">IFERROR(_xlfn.LET(_xlpm.yr,IF(ISNUMBER(C2820),YEAR(C2820),VALUE(RIGHT(A2820,4))),_xlpm.mn,IF(ISNUMBER(C2820),MONTH(C2820),VALUE(MID(A2820,4,2)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1" spans="1:5" x14ac:dyDescent="0.25">
      <c r="A2821" s="65" t="s">
        <v>2831</v>
      </c>
      <c r="B2821" s="8">
        <v>100.4229788562</v>
      </c>
      <c r="C2821" s="13"/>
      <c r="D2821" s="3" t="str">
        <f t="array" ref="D2821">IF(C2821="","",IFERROR(AVERAGE(_xlfn._xlws.FILTER($B$2:$B$6000,(IFERROR(VALUE(MID($A$2:$A$6000,4,2)),0)=MONTH(C2821))*(IFERROR(VALUE(RIGHT($A$2:$A$6000,4)),0)=YEAR(C2821)))),""))</f>
        <v/>
      </c>
      <c r="E2821" s="3">
        <f t="array" ref="E2821">IFERROR(_xlfn.LET(_xlpm.yr,IF(ISNUMBER(C2821),YEAR(C2821),VALUE(RIGHT(A2821,4))),_xlpm.mn,IF(ISNUMBER(C2821),MONTH(C2821),VALUE(MID(A2821,4,2)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2" spans="1:5" x14ac:dyDescent="0.25">
      <c r="A2822" s="65" t="s">
        <v>2832</v>
      </c>
      <c r="B2822" s="8">
        <v>100.7467150872</v>
      </c>
      <c r="C2822" s="13"/>
      <c r="D2822" s="3" t="str">
        <f t="array" ref="D2822">IF(C2822="","",IFERROR(AVERAGE(_xlfn._xlws.FILTER($B$2:$B$6000,(IFERROR(VALUE(MID($A$2:$A$6000,4,2)),0)=MONTH(C2822))*(IFERROR(VALUE(RIGHT($A$2:$A$6000,4)),0)=YEAR(C2822)))),""))</f>
        <v/>
      </c>
      <c r="E2822" s="3">
        <f t="array" ref="E2822">IFERROR(_xlfn.LET(_xlpm.yr,IF(ISNUMBER(C2822),YEAR(C2822),VALUE(RIGHT(A2822,4))),_xlpm.mn,IF(ISNUMBER(C2822),MONTH(C2822),VALUE(MID(A2822,4,2)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3" spans="1:5" x14ac:dyDescent="0.25">
      <c r="A2823" s="65" t="s">
        <v>2833</v>
      </c>
      <c r="B2823" s="8">
        <v>100.8762095796</v>
      </c>
      <c r="C2823" s="13"/>
      <c r="D2823" s="3" t="str">
        <f t="array" ref="D2823">IF(C2823="","",IFERROR(AVERAGE(_xlfn._xlws.FILTER($B$2:$B$6000,(IFERROR(VALUE(MID($A$2:$A$6000,4,2)),0)=MONTH(C2823))*(IFERROR(VALUE(RIGHT($A$2:$A$6000,4)),0)=YEAR(C2823)))),""))</f>
        <v/>
      </c>
      <c r="E2823" s="3">
        <f t="array" ref="E2823">IFERROR(_xlfn.LET(_xlpm.yr,IF(ISNUMBER(C2823),YEAR(C2823),VALUE(RIGHT(A2823,4))),_xlpm.mn,IF(ISNUMBER(C2823),MONTH(C2823),VALUE(MID(A2823,4,2)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4" spans="1:5" x14ac:dyDescent="0.25">
      <c r="A2824" s="65" t="s">
        <v>2834</v>
      </c>
      <c r="B2824" s="8">
        <v>100.9841216566</v>
      </c>
      <c r="C2824" s="13"/>
      <c r="D2824" s="3" t="str">
        <f t="array" ref="D2824">IF(C2824="","",IFERROR(AVERAGE(_xlfn._xlws.FILTER($B$2:$B$6000,(IFERROR(VALUE(MID($A$2:$A$6000,4,2)),0)=MONTH(C2824))*(IFERROR(VALUE(RIGHT($A$2:$A$6000,4)),0)=YEAR(C2824)))),""))</f>
        <v/>
      </c>
      <c r="E2824" s="3">
        <f t="array" ref="E2824">IFERROR(_xlfn.LET(_xlpm.yr,IF(ISNUMBER(C2824),YEAR(C2824),VALUE(RIGHT(A2824,4))),_xlpm.mn,IF(ISNUMBER(C2824),MONTH(C2824),VALUE(MID(A2824,4,2)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5" spans="1:5" x14ac:dyDescent="0.25">
      <c r="A2825" s="65" t="s">
        <v>2835</v>
      </c>
      <c r="B2825" s="8">
        <v>101.4157699646</v>
      </c>
      <c r="C2825" s="13"/>
      <c r="D2825" s="3" t="str">
        <f t="array" ref="D2825">IF(C2825="","",IFERROR(AVERAGE(_xlfn._xlws.FILTER($B$2:$B$6000,(IFERROR(VALUE(MID($A$2:$A$6000,4,2)),0)=MONTH(C2825))*(IFERROR(VALUE(RIGHT($A$2:$A$6000,4)),0)=YEAR(C2825)))),""))</f>
        <v/>
      </c>
      <c r="E2825" s="3">
        <f t="array" ref="E2825">IFERROR(_xlfn.LET(_xlpm.yr,IF(ISNUMBER(C2825),YEAR(C2825),VALUE(RIGHT(A2825,4))),_xlpm.mn,IF(ISNUMBER(C2825),MONTH(C2825),VALUE(MID(A2825,4,2)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6" spans="1:5" x14ac:dyDescent="0.25">
      <c r="A2826" s="65" t="s">
        <v>2836</v>
      </c>
      <c r="B2826" s="8">
        <v>101.91216551879999</v>
      </c>
      <c r="C2826" s="13"/>
      <c r="D2826" s="3" t="str">
        <f t="array" ref="D2826">IF(C2826="","",IFERROR(AVERAGE(_xlfn._xlws.FILTER($B$2:$B$6000,(IFERROR(VALUE(MID($A$2:$A$6000,4,2)),0)=MONTH(C2826))*(IFERROR(VALUE(RIGHT($A$2:$A$6000,4)),0)=YEAR(C2826)))),""))</f>
        <v/>
      </c>
      <c r="E2826" s="3">
        <f t="array" ref="E2826">IFERROR(_xlfn.LET(_xlpm.yr,IF(ISNUMBER(C2826),YEAR(C2826),VALUE(RIGHT(A2826,4))),_xlpm.mn,IF(ISNUMBER(C2826),MONTH(C2826),VALUE(MID(A2826,4,2)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7" spans="1:5" x14ac:dyDescent="0.25">
      <c r="A2827" s="65" t="s">
        <v>2837</v>
      </c>
      <c r="B2827" s="8">
        <v>102.30064899600001</v>
      </c>
      <c r="C2827" s="13"/>
      <c r="D2827" s="3" t="str">
        <f t="array" ref="D2827">IF(C2827="","",IFERROR(AVERAGE(_xlfn._xlws.FILTER($B$2:$B$6000,(IFERROR(VALUE(MID($A$2:$A$6000,4,2)),0)=MONTH(C2827))*(IFERROR(VALUE(RIGHT($A$2:$A$6000,4)),0)=YEAR(C2827)))),""))</f>
        <v/>
      </c>
      <c r="E2827" s="3">
        <f t="array" ref="E2827">IFERROR(_xlfn.LET(_xlpm.yr,IF(ISNUMBER(C2827),YEAR(C2827),VALUE(RIGHT(A2827,4))),_xlpm.mn,IF(ISNUMBER(C2827),MONTH(C2827),VALUE(MID(A2827,4,2)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8" spans="1:5" x14ac:dyDescent="0.25">
      <c r="A2828" s="65" t="s">
        <v>2838</v>
      </c>
      <c r="B2828" s="8">
        <v>102.90495662719999</v>
      </c>
      <c r="C2828" s="13"/>
      <c r="D2828" s="3" t="str">
        <f t="array" ref="D2828">IF(C2828="","",IFERROR(AVERAGE(_xlfn._xlws.FILTER($B$2:$B$6000,(IFERROR(VALUE(MID($A$2:$A$6000,4,2)),0)=MONTH(C2828))*(IFERROR(VALUE(RIGHT($A$2:$A$6000,4)),0)=YEAR(C2828)))),""))</f>
        <v/>
      </c>
      <c r="E2828" s="3">
        <f t="array" ref="E2828">IFERROR(_xlfn.LET(_xlpm.yr,IF(ISNUMBER(C2828),YEAR(C2828),VALUE(RIGHT(A2828,4))),_xlpm.mn,IF(ISNUMBER(C2828),MONTH(C2828),VALUE(MID(A2828,4,2)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9" spans="1:5" x14ac:dyDescent="0.25">
      <c r="A2829" s="65" t="s">
        <v>2839</v>
      </c>
      <c r="B2829" s="8">
        <v>103.16394561200001</v>
      </c>
      <c r="C2829" s="13"/>
      <c r="D2829" s="3" t="str">
        <f t="array" ref="D2829">IF(C2829="","",IFERROR(AVERAGE(_xlfn._xlws.FILTER($B$2:$B$6000,(IFERROR(VALUE(MID($A$2:$A$6000,4,2)),0)=MONTH(C2829))*(IFERROR(VALUE(RIGHT($A$2:$A$6000,4)),0)=YEAR(C2829)))),""))</f>
        <v/>
      </c>
      <c r="E2829" s="3">
        <f t="array" ref="E2829">IFERROR(_xlfn.LET(_xlpm.yr,IF(ISNUMBER(C2829),YEAR(C2829),VALUE(RIGHT(A2829,4))),_xlpm.mn,IF(ISNUMBER(C2829),MONTH(C2829),VALUE(MID(A2829,4,2)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0" spans="1:5" x14ac:dyDescent="0.25">
      <c r="A2830" s="65" t="s">
        <v>2840</v>
      </c>
      <c r="B2830" s="8">
        <v>103.6819235816</v>
      </c>
      <c r="C2830" s="13"/>
      <c r="D2830" s="3" t="str">
        <f t="array" ref="D2830">IF(C2830="","",IFERROR(AVERAGE(_xlfn._xlws.FILTER($B$2:$B$6000,(IFERROR(VALUE(MID($A$2:$A$6000,4,2)),0)=MONTH(C2830))*(IFERROR(VALUE(RIGHT($A$2:$A$6000,4)),0)=YEAR(C2830)))),""))</f>
        <v/>
      </c>
      <c r="E2830" s="3">
        <f t="array" ref="E2830">IFERROR(_xlfn.LET(_xlpm.yr,IF(ISNUMBER(C2830),YEAR(C2830),VALUE(RIGHT(A2830,4))),_xlpm.mn,IF(ISNUMBER(C2830),MONTH(C2830),VALUE(MID(A2830,4,2)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1" spans="1:5" x14ac:dyDescent="0.25">
      <c r="A2831" s="65" t="s">
        <v>2841</v>
      </c>
      <c r="B2831" s="8">
        <v>104.56680261299999</v>
      </c>
      <c r="C2831" s="13"/>
      <c r="D2831" s="3" t="str">
        <f t="array" ref="D2831">IF(C2831="","",IFERROR(AVERAGE(_xlfn._xlws.FILTER($B$2:$B$6000,(IFERROR(VALUE(MID($A$2:$A$6000,4,2)),0)=MONTH(C2831))*(IFERROR(VALUE(RIGHT($A$2:$A$6000,4)),0)=YEAR(C2831)))),""))</f>
        <v/>
      </c>
      <c r="E2831" s="3">
        <f t="array" ref="E2831">IFERROR(_xlfn.LET(_xlpm.yr,IF(ISNUMBER(C2831),YEAR(C2831),VALUE(RIGHT(A2831,4))),_xlpm.mn,IF(ISNUMBER(C2831),MONTH(C2831),VALUE(MID(A2831,4,2)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2" spans="1:5" x14ac:dyDescent="0.25">
      <c r="A2832" s="65" t="s">
        <v>2842</v>
      </c>
      <c r="B2832" s="8">
        <v>104.82579159780001</v>
      </c>
      <c r="C2832" s="13"/>
      <c r="D2832" s="3" t="str">
        <f t="array" ref="D2832">IF(C2832="","",IFERROR(AVERAGE(_xlfn._xlws.FILTER($B$2:$B$6000,(IFERROR(VALUE(MID($A$2:$A$6000,4,2)),0)=MONTH(C2832))*(IFERROR(VALUE(RIGHT($A$2:$A$6000,4)),0)=YEAR(C2832)))),""))</f>
        <v/>
      </c>
      <c r="E2832" s="3">
        <f t="array" ref="E2832">IFERROR(_xlfn.LET(_xlpm.yr,IF(ISNUMBER(C2832),YEAR(C2832),VALUE(RIGHT(A2832,4))),_xlpm.mn,IF(ISNUMBER(C2832),MONTH(C2832),VALUE(MID(A2832,4,2)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3" spans="1:5" x14ac:dyDescent="0.25">
      <c r="A2833" s="65" t="s">
        <v>2843</v>
      </c>
      <c r="B2833" s="8">
        <v>105.0847805826</v>
      </c>
      <c r="C2833" s="13"/>
      <c r="D2833" s="3" t="str">
        <f t="array" ref="D2833">IF(C2833="","",IFERROR(AVERAGE(_xlfn._xlws.FILTER($B$2:$B$6000,(IFERROR(VALUE(MID($A$2:$A$6000,4,2)),0)=MONTH(C2833))*(IFERROR(VALUE(RIGHT($A$2:$A$6000,4)),0)=YEAR(C2833)))),""))</f>
        <v/>
      </c>
      <c r="E2833" s="3">
        <f t="array" ref="E2833">IFERROR(_xlfn.LET(_xlpm.yr,IF(ISNUMBER(C2833),YEAR(C2833),VALUE(RIGHT(A2833,4))),_xlpm.mn,IF(ISNUMBER(C2833),MONTH(C2833),VALUE(MID(A2833,4,2)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4" spans="1:5" x14ac:dyDescent="0.25">
      <c r="A2834" s="65" t="s">
        <v>2844</v>
      </c>
      <c r="B2834" s="8">
        <v>104.9768685056</v>
      </c>
      <c r="C2834" s="13"/>
      <c r="D2834" s="3" t="str">
        <f t="array" ref="D2834">IF(C2834="","",IFERROR(AVERAGE(_xlfn._xlws.FILTER($B$2:$B$6000,(IFERROR(VALUE(MID($A$2:$A$6000,4,2)),0)=MONTH(C2834))*(IFERROR(VALUE(RIGHT($A$2:$A$6000,4)),0)=YEAR(C2834)))),""))</f>
        <v/>
      </c>
      <c r="E2834" s="3">
        <f t="array" ref="E2834">IFERROR(_xlfn.LET(_xlpm.yr,IF(ISNUMBER(C2834),YEAR(C2834),VALUE(RIGHT(A2834,4))),_xlpm.mn,IF(ISNUMBER(C2834),MONTH(C2834),VALUE(MID(A2834,4,2)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5" spans="1:5" x14ac:dyDescent="0.25">
      <c r="A2835" s="65" t="s">
        <v>2845</v>
      </c>
      <c r="B2835" s="8">
        <v>105.17111024419999</v>
      </c>
      <c r="C2835" s="13"/>
      <c r="D2835" s="3" t="str">
        <f t="array" ref="D2835">IF(C2835="","",IFERROR(AVERAGE(_xlfn._xlws.FILTER($B$2:$B$6000,(IFERROR(VALUE(MID($A$2:$A$6000,4,2)),0)=MONTH(C2835))*(IFERROR(VALUE(RIGHT($A$2:$A$6000,4)),0)=YEAR(C2835)))),""))</f>
        <v/>
      </c>
      <c r="E2835" s="3">
        <f t="array" ref="E2835">IFERROR(_xlfn.LET(_xlpm.yr,IF(ISNUMBER(C2835),YEAR(C2835),VALUE(RIGHT(A2835,4))),_xlpm.mn,IF(ISNUMBER(C2835),MONTH(C2835),VALUE(MID(A2835,4,2)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6" spans="1:5" x14ac:dyDescent="0.25">
      <c r="A2836" s="65" t="s">
        <v>2846</v>
      </c>
      <c r="B2836" s="8">
        <v>106.1207365218</v>
      </c>
      <c r="C2836" s="13"/>
      <c r="D2836" s="3" t="str">
        <f t="array" ref="D2836">IF(C2836="","",IFERROR(AVERAGE(_xlfn._xlws.FILTER($B$2:$B$6000,(IFERROR(VALUE(MID($A$2:$A$6000,4,2)),0)=MONTH(C2836))*(IFERROR(VALUE(RIGHT($A$2:$A$6000,4)),0)=YEAR(C2836)))),""))</f>
        <v/>
      </c>
      <c r="E2836" s="3">
        <f t="array" ref="E2836">IFERROR(_xlfn.LET(_xlpm.yr,IF(ISNUMBER(C2836),YEAR(C2836),VALUE(RIGHT(A2836,4))),_xlpm.mn,IF(ISNUMBER(C2836),MONTH(C2836),VALUE(MID(A2836,4,2)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7" spans="1:5" x14ac:dyDescent="0.25">
      <c r="A2837" s="65" t="s">
        <v>2847</v>
      </c>
      <c r="B2837" s="8">
        <v>106.16390135260001</v>
      </c>
      <c r="C2837" s="13"/>
      <c r="D2837" s="3" t="str">
        <f t="array" ref="D2837">IF(C2837="","",IFERROR(AVERAGE(_xlfn._xlws.FILTER($B$2:$B$6000,(IFERROR(VALUE(MID($A$2:$A$6000,4,2)),0)=MONTH(C2837))*(IFERROR(VALUE(RIGHT($A$2:$A$6000,4)),0)=YEAR(C2837)))),""))</f>
        <v/>
      </c>
      <c r="E2837" s="3">
        <f t="array" ref="E2837">IFERROR(_xlfn.LET(_xlpm.yr,IF(ISNUMBER(C2837),YEAR(C2837),VALUE(RIGHT(A2837,4))),_xlpm.mn,IF(ISNUMBER(C2837),MONTH(C2837),VALUE(MID(A2837,4,2)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8" spans="1:5" x14ac:dyDescent="0.25">
      <c r="A2838" s="65" t="s">
        <v>2848</v>
      </c>
      <c r="B2838" s="8">
        <v>106.1423189372</v>
      </c>
      <c r="C2838" s="13"/>
      <c r="D2838" s="3" t="str">
        <f t="array" ref="D2838">IF(C2838="","",IFERROR(AVERAGE(_xlfn._xlws.FILTER($B$2:$B$6000,(IFERROR(VALUE(MID($A$2:$A$6000,4,2)),0)=MONTH(C2838))*(IFERROR(VALUE(RIGHT($A$2:$A$6000,4)),0)=YEAR(C2838)))),""))</f>
        <v/>
      </c>
      <c r="E2838" s="3">
        <f t="array" ref="E2838">IFERROR(_xlfn.LET(_xlpm.yr,IF(ISNUMBER(C2838),YEAR(C2838),VALUE(RIGHT(A2838,4))),_xlpm.mn,IF(ISNUMBER(C2838),MONTH(C2838),VALUE(MID(A2838,4,2)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9" spans="1:5" x14ac:dyDescent="0.25">
      <c r="A2839" s="65" t="s">
        <v>2849</v>
      </c>
      <c r="B2839" s="8">
        <v>105.9480771986</v>
      </c>
      <c r="C2839" s="13"/>
      <c r="D2839" s="3" t="str">
        <f t="array" ref="D2839">IF(C2839="","",IFERROR(AVERAGE(_xlfn._xlws.FILTER($B$2:$B$6000,(IFERROR(VALUE(MID($A$2:$A$6000,4,2)),0)=MONTH(C2839))*(IFERROR(VALUE(RIGHT($A$2:$A$6000,4)),0)=YEAR(C2839)))),""))</f>
        <v/>
      </c>
      <c r="E2839" s="3">
        <f t="array" ref="E2839">IFERROR(_xlfn.LET(_xlpm.yr,IF(ISNUMBER(C2839),YEAR(C2839),VALUE(RIGHT(A2839,4))),_xlpm.mn,IF(ISNUMBER(C2839),MONTH(C2839),VALUE(MID(A2839,4,2)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40" spans="1:5" x14ac:dyDescent="0.25">
      <c r="A2840" s="65" t="s">
        <v>2850</v>
      </c>
      <c r="B2840" s="8">
        <v>105.7106621384</v>
      </c>
      <c r="C2840" s="13"/>
      <c r="D2840" s="3" t="str">
        <f t="array" ref="D2840">IF(C2840="","",IFERROR(AVERAGE(_xlfn._xlws.FILTER($B$2:$B$6000,(IFERROR(VALUE(MID($A$2:$A$6000,4,2)),0)=MONTH(C2840))*(IFERROR(VALUE(RIGHT($A$2:$A$6000,4)),0)=YEAR(C2840)))),""))</f>
        <v/>
      </c>
      <c r="E2840" s="3">
        <f t="array" ref="E2840">IFERROR(_xlfn.LET(_xlpm.yr,IF(ISNUMBER(C2840),YEAR(C2840),VALUE(RIGHT(A2840,4))),_xlpm.mn,IF(ISNUMBER(C2840),MONTH(C2840),VALUE(MID(A2840,4,2)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1" spans="1:5" x14ac:dyDescent="0.25">
      <c r="A2841" s="65" t="s">
        <v>2851</v>
      </c>
      <c r="B2841" s="8">
        <v>105.8175269404</v>
      </c>
      <c r="C2841" s="13"/>
      <c r="D2841" s="3" t="str">
        <f t="array" ref="D2841">IF(C2841="","",IFERROR(AVERAGE(_xlfn._xlws.FILTER($B$2:$B$6000,(IFERROR(VALUE(MID($A$2:$A$6000,4,2)),0)=MONTH(C2841))*(IFERROR(VALUE(RIGHT($A$2:$A$6000,4)),0)=YEAR(C2841)))),""))</f>
        <v/>
      </c>
      <c r="E2841" s="3">
        <f t="array" ref="E2841">IFERROR(_xlfn.LET(_xlpm.yr,IF(ISNUMBER(C2841),YEAR(C2841),VALUE(RIGHT(A2841,4))),_xlpm.mn,IF(ISNUMBER(C2841),MONTH(C2841),VALUE(MID(A2841,4,2)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2" spans="1:5" x14ac:dyDescent="0.25">
      <c r="A2842" s="65" t="s">
        <v>2852</v>
      </c>
      <c r="B2842" s="8">
        <v>105.66791621759999</v>
      </c>
      <c r="C2842" s="13"/>
      <c r="D2842" s="3" t="str">
        <f t="array" ref="D2842">IF(C2842="","",IFERROR(AVERAGE(_xlfn._xlws.FILTER($B$2:$B$6000,(IFERROR(VALUE(MID($A$2:$A$6000,4,2)),0)=MONTH(C2842))*(IFERROR(VALUE(RIGHT($A$2:$A$6000,4)),0)=YEAR(C2842)))),""))</f>
        <v/>
      </c>
      <c r="E2842" s="3">
        <f t="array" ref="E2842">IFERROR(_xlfn.LET(_xlpm.yr,IF(ISNUMBER(C2842),YEAR(C2842),VALUE(RIGHT(A2842,4))),_xlpm.mn,IF(ISNUMBER(C2842),MONTH(C2842),VALUE(MID(A2842,4,2)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3" spans="1:5" x14ac:dyDescent="0.25">
      <c r="A2843" s="65" t="s">
        <v>2853</v>
      </c>
      <c r="B2843" s="8">
        <v>106.80068311879999</v>
      </c>
      <c r="C2843" s="13"/>
      <c r="D2843" s="3" t="str">
        <f t="array" ref="D2843">IF(C2843="","",IFERROR(AVERAGE(_xlfn._xlws.FILTER($B$2:$B$6000,(IFERROR(VALUE(MID($A$2:$A$6000,4,2)),0)=MONTH(C2843))*(IFERROR(VALUE(RIGHT($A$2:$A$6000,4)),0)=YEAR(C2843)))),""))</f>
        <v/>
      </c>
      <c r="E2843" s="3">
        <f t="array" ref="E2843">IFERROR(_xlfn.LET(_xlpm.yr,IF(ISNUMBER(C2843),YEAR(C2843),VALUE(RIGHT(A2843,4))),_xlpm.mn,IF(ISNUMBER(C2843),MONTH(C2843),VALUE(MID(A2843,4,2)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4" spans="1:5" x14ac:dyDescent="0.25">
      <c r="A2844" s="65" t="s">
        <v>2854</v>
      </c>
      <c r="B2844" s="8">
        <v>107.3350071288</v>
      </c>
      <c r="C2844" s="13"/>
      <c r="D2844" s="3" t="str">
        <f t="array" ref="D2844">IF(C2844="","",IFERROR(AVERAGE(_xlfn._xlws.FILTER($B$2:$B$6000,(IFERROR(VALUE(MID($A$2:$A$6000,4,2)),0)=MONTH(C2844))*(IFERROR(VALUE(RIGHT($A$2:$A$6000,4)),0)=YEAR(C2844)))),""))</f>
        <v/>
      </c>
      <c r="E2844" s="3">
        <f t="array" ref="E2844">IFERROR(_xlfn.LET(_xlpm.yr,IF(ISNUMBER(C2844),YEAR(C2844),VALUE(RIGHT(A2844,4))),_xlpm.mn,IF(ISNUMBER(C2844),MONTH(C2844),VALUE(MID(A2844,4,2)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5" spans="1:5" x14ac:dyDescent="0.25">
      <c r="A2845" s="65" t="s">
        <v>2855</v>
      </c>
      <c r="B2845" s="8">
        <v>108.23267146560001</v>
      </c>
      <c r="C2845" s="13"/>
      <c r="D2845" s="3" t="str">
        <f t="array" ref="D2845">IF(C2845="","",IFERROR(AVERAGE(_xlfn._xlws.FILTER($B$2:$B$6000,(IFERROR(VALUE(MID($A$2:$A$6000,4,2)),0)=MONTH(C2845))*(IFERROR(VALUE(RIGHT($A$2:$A$6000,4)),0)=YEAR(C2845)))),""))</f>
        <v/>
      </c>
      <c r="E2845" s="3">
        <f t="array" ref="E2845">IFERROR(_xlfn.LET(_xlpm.yr,IF(ISNUMBER(C2845),YEAR(C2845),VALUE(RIGHT(A2845,4))),_xlpm.mn,IF(ISNUMBER(C2845),MONTH(C2845),VALUE(MID(A2845,4,2)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6" spans="1:5" x14ac:dyDescent="0.25">
      <c r="A2846" s="65" t="s">
        <v>2856</v>
      </c>
      <c r="B2846" s="8">
        <v>108.57463883200001</v>
      </c>
      <c r="C2846" s="13"/>
      <c r="D2846" s="3" t="str">
        <f t="array" ref="D2846">IF(C2846="","",IFERROR(AVERAGE(_xlfn._xlws.FILTER($B$2:$B$6000,(IFERROR(VALUE(MID($A$2:$A$6000,4,2)),0)=MONTH(C2846))*(IFERROR(VALUE(RIGHT($A$2:$A$6000,4)),0)=YEAR(C2846)))),""))</f>
        <v/>
      </c>
      <c r="E2846" s="3">
        <f t="array" ref="E2846">IFERROR(_xlfn.LET(_xlpm.yr,IF(ISNUMBER(C2846),YEAR(C2846),VALUE(RIGHT(A2846,4))),_xlpm.mn,IF(ISNUMBER(C2846),MONTH(C2846),VALUE(MID(A2846,4,2)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7" spans="1:5" x14ac:dyDescent="0.25">
      <c r="A2847" s="65" t="s">
        <v>2857</v>
      </c>
      <c r="B2847" s="8">
        <v>108.7028765944</v>
      </c>
      <c r="C2847" s="13"/>
      <c r="D2847" s="3" t="str">
        <f t="array" ref="D2847">IF(C2847="","",IFERROR(AVERAGE(_xlfn._xlws.FILTER($B$2:$B$6000,(IFERROR(VALUE(MID($A$2:$A$6000,4,2)),0)=MONTH(C2847))*(IFERROR(VALUE(RIGHT($A$2:$A$6000,4)),0)=YEAR(C2847)))),""))</f>
        <v/>
      </c>
      <c r="E2847" s="3">
        <f t="array" ref="E2847">IFERROR(_xlfn.LET(_xlpm.yr,IF(ISNUMBER(C2847),YEAR(C2847),VALUE(RIGHT(A2847,4))),_xlpm.mn,IF(ISNUMBER(C2847),MONTH(C2847),VALUE(MID(A2847,4,2)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8" spans="1:5" x14ac:dyDescent="0.25">
      <c r="A2848" s="65" t="s">
        <v>2858</v>
      </c>
      <c r="B2848" s="8">
        <v>108.4036551488</v>
      </c>
      <c r="C2848" s="13"/>
      <c r="D2848" s="3" t="str">
        <f t="array" ref="D2848">IF(C2848="","",IFERROR(AVERAGE(_xlfn._xlws.FILTER($B$2:$B$6000,(IFERROR(VALUE(MID($A$2:$A$6000,4,2)),0)=MONTH(C2848))*(IFERROR(VALUE(RIGHT($A$2:$A$6000,4)),0)=YEAR(C2848)))),""))</f>
        <v/>
      </c>
      <c r="E2848" s="3">
        <f t="array" ref="E2848">IFERROR(_xlfn.LET(_xlpm.yr,IF(ISNUMBER(C2848),YEAR(C2848),VALUE(RIGHT(A2848,4))),_xlpm.mn,IF(ISNUMBER(C2848),MONTH(C2848),VALUE(MID(A2848,4,2)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9" spans="1:5" x14ac:dyDescent="0.25">
      <c r="A2849" s="65" t="s">
        <v>2859</v>
      </c>
      <c r="B2849" s="8">
        <v>108.3822821884</v>
      </c>
      <c r="C2849" s="13"/>
      <c r="D2849" s="3" t="str">
        <f t="array" ref="D2849">IF(C2849="","",IFERROR(AVERAGE(_xlfn._xlws.FILTER($B$2:$B$6000,(IFERROR(VALUE(MID($A$2:$A$6000,4,2)),0)=MONTH(C2849))*(IFERROR(VALUE(RIGHT($A$2:$A$6000,4)),0)=YEAR(C2849)))),""))</f>
        <v/>
      </c>
      <c r="E2849" s="3">
        <f t="array" ref="E2849">IFERROR(_xlfn.LET(_xlpm.yr,IF(ISNUMBER(C2849),YEAR(C2849),VALUE(RIGHT(A2849,4))),_xlpm.mn,IF(ISNUMBER(C2849),MONTH(C2849),VALUE(MID(A2849,4,2)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0" spans="1:5" x14ac:dyDescent="0.25">
      <c r="A2850" s="65" t="s">
        <v>2860</v>
      </c>
      <c r="B2850" s="8">
        <v>109.42955724799999</v>
      </c>
      <c r="C2850" s="13"/>
      <c r="D2850" s="3" t="str">
        <f t="array" ref="D2850">IF(C2850="","",IFERROR(AVERAGE(_xlfn._xlws.FILTER($B$2:$B$6000,(IFERROR(VALUE(MID($A$2:$A$6000,4,2)),0)=MONTH(C2850))*(IFERROR(VALUE(RIGHT($A$2:$A$6000,4)),0)=YEAR(C2850)))),""))</f>
        <v/>
      </c>
      <c r="E2850" s="3">
        <f t="array" ref="E2850">IFERROR(_xlfn.LET(_xlpm.yr,IF(ISNUMBER(C2850),YEAR(C2850),VALUE(RIGHT(A2850,4))),_xlpm.mn,IF(ISNUMBER(C2850),MONTH(C2850),VALUE(MID(A2850,4,2)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1" spans="1:5" x14ac:dyDescent="0.25">
      <c r="A2851" s="65" t="s">
        <v>2861</v>
      </c>
      <c r="B2851" s="8">
        <v>110.3272215848</v>
      </c>
      <c r="C2851" s="13"/>
      <c r="D2851" s="3" t="str">
        <f t="array" ref="D2851">IF(C2851="","",IFERROR(AVERAGE(_xlfn._xlws.FILTER($B$2:$B$6000,(IFERROR(VALUE(MID($A$2:$A$6000,4,2)),0)=MONTH(C2851))*(IFERROR(VALUE(RIGHT($A$2:$A$6000,4)),0)=YEAR(C2851)))),""))</f>
        <v/>
      </c>
      <c r="E2851" s="3">
        <f t="array" ref="E2851">IFERROR(_xlfn.LET(_xlpm.yr,IF(ISNUMBER(C2851),YEAR(C2851),VALUE(RIGHT(A2851,4))),_xlpm.mn,IF(ISNUMBER(C2851),MONTH(C2851),VALUE(MID(A2851,4,2)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2" spans="1:5" x14ac:dyDescent="0.25">
      <c r="A2852" s="65" t="s">
        <v>2862</v>
      </c>
      <c r="B2852" s="8">
        <v>110.284475664</v>
      </c>
      <c r="C2852" s="13"/>
      <c r="D2852" s="3" t="str">
        <f t="array" ref="D2852">IF(C2852="","",IFERROR(AVERAGE(_xlfn._xlws.FILTER($B$2:$B$6000,(IFERROR(VALUE(MID($A$2:$A$6000,4,2)),0)=MONTH(C2852))*(IFERROR(VALUE(RIGHT($A$2:$A$6000,4)),0)=YEAR(C2852)))),""))</f>
        <v/>
      </c>
      <c r="E2852" s="3">
        <f t="array" ref="E2852">IFERROR(_xlfn.LET(_xlpm.yr,IF(ISNUMBER(C2852),YEAR(C2852),VALUE(RIGHT(A2852,4))),_xlpm.mn,IF(ISNUMBER(C2852),MONTH(C2852),VALUE(MID(A2852,4,2)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3" spans="1:5" x14ac:dyDescent="0.25">
      <c r="A2853" s="65" t="s">
        <v>2863</v>
      </c>
      <c r="B2853" s="8">
        <v>110.6905619116</v>
      </c>
      <c r="C2853" s="13"/>
      <c r="D2853" s="3" t="str">
        <f t="array" ref="D2853">IF(C2853="","",IFERROR(AVERAGE(_xlfn._xlws.FILTER($B$2:$B$6000,(IFERROR(VALUE(MID($A$2:$A$6000,4,2)),0)=MONTH(C2853))*(IFERROR(VALUE(RIGHT($A$2:$A$6000,4)),0)=YEAR(C2853)))),""))</f>
        <v/>
      </c>
      <c r="E2853" s="3">
        <f t="array" ref="E2853">IFERROR(_xlfn.LET(_xlpm.yr,IF(ISNUMBER(C2853),YEAR(C2853),VALUE(RIGHT(A2853,4))),_xlpm.mn,IF(ISNUMBER(C2853),MONTH(C2853),VALUE(MID(A2853,4,2)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4" spans="1:5" x14ac:dyDescent="0.25">
      <c r="A2854" s="65" t="s">
        <v>2864</v>
      </c>
      <c r="B2854" s="8">
        <v>110.84017263440001</v>
      </c>
      <c r="C2854" s="13"/>
      <c r="D2854" s="3" t="str">
        <f t="array" ref="D2854">IF(C2854="","",IFERROR(AVERAGE(_xlfn._xlws.FILTER($B$2:$B$6000,(IFERROR(VALUE(MID($A$2:$A$6000,4,2)),0)=MONTH(C2854))*(IFERROR(VALUE(RIGHT($A$2:$A$6000,4)),0)=YEAR(C2854)))),""))</f>
        <v/>
      </c>
      <c r="E2854" s="3">
        <f t="array" ref="E2854">IFERROR(_xlfn.LET(_xlpm.yr,IF(ISNUMBER(C2854),YEAR(C2854),VALUE(RIGHT(A2854,4))),_xlpm.mn,IF(ISNUMBER(C2854),MONTH(C2854),VALUE(MID(A2854,4,2)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5" spans="1:5" x14ac:dyDescent="0.25">
      <c r="A2855" s="65" t="s">
        <v>2865</v>
      </c>
      <c r="B2855" s="8">
        <v>110.9684103968</v>
      </c>
      <c r="C2855" s="13"/>
      <c r="D2855" s="3" t="str">
        <f t="array" ref="D2855">IF(C2855="","",IFERROR(AVERAGE(_xlfn._xlws.FILTER($B$2:$B$6000,(IFERROR(VALUE(MID($A$2:$A$6000,4,2)),0)=MONTH(C2855))*(IFERROR(VALUE(RIGHT($A$2:$A$6000,4)),0)=YEAR(C2855)))),""))</f>
        <v/>
      </c>
      <c r="E2855" s="3">
        <f t="array" ref="E2855">IFERROR(_xlfn.LET(_xlpm.yr,IF(ISNUMBER(C2855),YEAR(C2855),VALUE(RIGHT(A2855,4))),_xlpm.mn,IF(ISNUMBER(C2855),MONTH(C2855),VALUE(MID(A2855,4,2)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6" spans="1:5" x14ac:dyDescent="0.25">
      <c r="A2856" s="65" t="s">
        <v>2866</v>
      </c>
      <c r="B2856" s="8">
        <v>111.1180211196</v>
      </c>
      <c r="C2856" s="13"/>
      <c r="D2856" s="3" t="str">
        <f t="array" ref="D2856">IF(C2856="","",IFERROR(AVERAGE(_xlfn._xlws.FILTER($B$2:$B$6000,(IFERROR(VALUE(MID($A$2:$A$6000,4,2)),0)=MONTH(C2856))*(IFERROR(VALUE(RIGHT($A$2:$A$6000,4)),0)=YEAR(C2856)))),""))</f>
        <v/>
      </c>
      <c r="E2856" s="3">
        <f t="array" ref="E2856">IFERROR(_xlfn.LET(_xlpm.yr,IF(ISNUMBER(C2856),YEAR(C2856),VALUE(RIGHT(A2856,4))),_xlpm.mn,IF(ISNUMBER(C2856),MONTH(C2856),VALUE(MID(A2856,4,2)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7" spans="1:5" x14ac:dyDescent="0.25">
      <c r="A2857" s="65" t="s">
        <v>2867</v>
      </c>
      <c r="B2857" s="8">
        <v>111.3958696048</v>
      </c>
      <c r="C2857" s="13"/>
      <c r="D2857" s="3" t="str">
        <f t="array" ref="D2857">IF(C2857="","",IFERROR(AVERAGE(_xlfn._xlws.FILTER($B$2:$B$6000,(IFERROR(VALUE(MID($A$2:$A$6000,4,2)),0)=MONTH(C2857))*(IFERROR(VALUE(RIGHT($A$2:$A$6000,4)),0)=YEAR(C2857)))),""))</f>
        <v/>
      </c>
      <c r="E2857" s="3">
        <f t="array" ref="E2857">IFERROR(_xlfn.LET(_xlpm.yr,IF(ISNUMBER(C2857),YEAR(C2857),VALUE(RIGHT(A2857,4))),_xlpm.mn,IF(ISNUMBER(C2857),MONTH(C2857),VALUE(MID(A2857,4,2)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8" spans="1:5" x14ac:dyDescent="0.25">
      <c r="A2858" s="65" t="s">
        <v>2868</v>
      </c>
      <c r="B2858" s="8">
        <v>111.13939408</v>
      </c>
      <c r="C2858" s="13"/>
      <c r="D2858" s="3" t="str">
        <f t="array" ref="D2858">IF(C2858="","",IFERROR(AVERAGE(_xlfn._xlws.FILTER($B$2:$B$6000,(IFERROR(VALUE(MID($A$2:$A$6000,4,2)),0)=MONTH(C2858))*(IFERROR(VALUE(RIGHT($A$2:$A$6000,4)),0)=YEAR(C2858)))),""))</f>
        <v/>
      </c>
      <c r="E2858" s="3">
        <f t="array" ref="E2858">IFERROR(_xlfn.LET(_xlpm.yr,IF(ISNUMBER(C2858),YEAR(C2858),VALUE(RIGHT(A2858,4))),_xlpm.mn,IF(ISNUMBER(C2858),MONTH(C2858),VALUE(MID(A2858,4,2)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9" spans="1:5" x14ac:dyDescent="0.25">
      <c r="A2859" s="65" t="s">
        <v>2869</v>
      </c>
      <c r="B2859" s="8">
        <v>110.85815942550001</v>
      </c>
      <c r="C2859" s="13"/>
      <c r="D2859" s="3" t="str">
        <f t="array" ref="D2859">IF(C2859="","",IFERROR(AVERAGE(_xlfn._xlws.FILTER($B$2:$B$6000,(IFERROR(VALUE(MID($A$2:$A$6000,4,2)),0)=MONTH(C2859))*(IFERROR(VALUE(RIGHT($A$2:$A$6000,4)),0)=YEAR(C2859)))),""))</f>
        <v/>
      </c>
      <c r="E2859" s="3">
        <f t="array" ref="E2859">IFERROR(_xlfn.LET(_xlpm.yr,IF(ISNUMBER(C2859),YEAR(C2859),VALUE(RIGHT(A2859,4))),_xlpm.mn,IF(ISNUMBER(C2859),MONTH(C2859),VALUE(MID(A2859,4,2)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0" spans="1:5" x14ac:dyDescent="0.25">
      <c r="A2860" s="65" t="s">
        <v>2870</v>
      </c>
      <c r="B2860" s="8">
        <v>110.39085160649999</v>
      </c>
      <c r="C2860" s="13"/>
      <c r="D2860" s="3" t="str">
        <f t="array" ref="D2860">IF(C2860="","",IFERROR(AVERAGE(_xlfn._xlws.FILTER($B$2:$B$6000,(IFERROR(VALUE(MID($A$2:$A$6000,4,2)),0)=MONTH(C2860))*(IFERROR(VALUE(RIGHT($A$2:$A$6000,4)),0)=YEAR(C2860)))),""))</f>
        <v/>
      </c>
      <c r="E2860" s="3">
        <f t="array" ref="E2860">IFERROR(_xlfn.LET(_xlpm.yr,IF(ISNUMBER(C2860),YEAR(C2860),VALUE(RIGHT(A2860,4))),_xlpm.mn,IF(ISNUMBER(C2860),MONTH(C2860),VALUE(MID(A2860,4,2)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1" spans="1:5" x14ac:dyDescent="0.25">
      <c r="A2861" s="65" t="s">
        <v>2871</v>
      </c>
      <c r="B2861" s="8">
        <v>110.64574678050001</v>
      </c>
      <c r="C2861" s="13"/>
      <c r="D2861" s="3" t="str">
        <f t="array" ref="D2861">IF(C2861="","",IFERROR(AVERAGE(_xlfn._xlws.FILTER($B$2:$B$6000,(IFERROR(VALUE(MID($A$2:$A$6000,4,2)),0)=MONTH(C2861))*(IFERROR(VALUE(RIGHT($A$2:$A$6000,4)),0)=YEAR(C2861)))),""))</f>
        <v/>
      </c>
      <c r="E2861" s="3">
        <f t="array" ref="E2861">IFERROR(_xlfn.LET(_xlpm.yr,IF(ISNUMBER(C2861),YEAR(C2861),VALUE(RIGHT(A2861,4))),_xlpm.mn,IF(ISNUMBER(C2861),MONTH(C2861),VALUE(MID(A2861,4,2)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2" spans="1:5" x14ac:dyDescent="0.25">
      <c r="A2862" s="65" t="s">
        <v>2872</v>
      </c>
      <c r="B2862" s="8">
        <v>110.96436574800001</v>
      </c>
      <c r="C2862" s="13"/>
      <c r="D2862" s="3" t="str">
        <f t="array" ref="D2862">IF(C2862="","",IFERROR(AVERAGE(_xlfn._xlws.FILTER($B$2:$B$6000,(IFERROR(VALUE(MID($A$2:$A$6000,4,2)),0)=MONTH(C2862))*(IFERROR(VALUE(RIGHT($A$2:$A$6000,4)),0)=YEAR(C2862)))),""))</f>
        <v/>
      </c>
      <c r="E2862" s="3">
        <f t="array" ref="E2862">IFERROR(_xlfn.LET(_xlpm.yr,IF(ISNUMBER(C2862),YEAR(C2862),VALUE(RIGHT(A2862,4))),_xlpm.mn,IF(ISNUMBER(C2862),MONTH(C2862),VALUE(MID(A2862,4,2)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3" spans="1:5" x14ac:dyDescent="0.25">
      <c r="A2863" s="65" t="s">
        <v>2873</v>
      </c>
      <c r="B2863" s="8">
        <v>111.1980196575</v>
      </c>
      <c r="C2863" s="13"/>
      <c r="D2863" s="3" t="str">
        <f t="array" ref="D2863">IF(C2863="","",IFERROR(AVERAGE(_xlfn._xlws.FILTER($B$2:$B$6000,(IFERROR(VALUE(MID($A$2:$A$6000,4,2)),0)=MONTH(C2863))*(IFERROR(VALUE(RIGHT($A$2:$A$6000,4)),0)=YEAR(C2863)))),""))</f>
        <v/>
      </c>
      <c r="E2863" s="3">
        <f t="array" ref="E2863">IFERROR(_xlfn.LET(_xlpm.yr,IF(ISNUMBER(C2863),YEAR(C2863),VALUE(RIGHT(A2863,4))),_xlpm.mn,IF(ISNUMBER(C2863),MONTH(C2863),VALUE(MID(A2863,4,2)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4" spans="1:5" x14ac:dyDescent="0.25">
      <c r="A2864" s="65" t="s">
        <v>2874</v>
      </c>
      <c r="B2864" s="8">
        <v>110.9006419545</v>
      </c>
      <c r="C2864" s="13"/>
      <c r="D2864" s="3" t="str">
        <f t="array" ref="D2864">IF(C2864="","",IFERROR(AVERAGE(_xlfn._xlws.FILTER($B$2:$B$6000,(IFERROR(VALUE(MID($A$2:$A$6000,4,2)),0)=MONTH(C2864))*(IFERROR(VALUE(RIGHT($A$2:$A$6000,4)),0)=YEAR(C2864)))),""))</f>
        <v/>
      </c>
      <c r="E2864" s="3">
        <f t="array" ref="E2864">IFERROR(_xlfn.LET(_xlpm.yr,IF(ISNUMBER(C2864),YEAR(C2864),VALUE(RIGHT(A2864,4))),_xlpm.mn,IF(ISNUMBER(C2864),MONTH(C2864),VALUE(MID(A2864,4,2)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5" spans="1:5" x14ac:dyDescent="0.25">
      <c r="A2865" s="65" t="s">
        <v>2875</v>
      </c>
      <c r="B2865" s="8">
        <v>110.87940069</v>
      </c>
      <c r="C2865" s="13"/>
      <c r="D2865" s="3" t="str">
        <f t="array" ref="D2865">IF(C2865="","",IFERROR(AVERAGE(_xlfn._xlws.FILTER($B$2:$B$6000,(IFERROR(VALUE(MID($A$2:$A$6000,4,2)),0)=MONTH(C2865))*(IFERROR(VALUE(RIGHT($A$2:$A$6000,4)),0)=YEAR(C2865)))),""))</f>
        <v/>
      </c>
      <c r="E2865" s="3">
        <f t="array" ref="E2865">IFERROR(_xlfn.LET(_xlpm.yr,IF(ISNUMBER(C2865),YEAR(C2865),VALUE(RIGHT(A2865,4))),_xlpm.mn,IF(ISNUMBER(C2865),MONTH(C2865),VALUE(MID(A2865,4,2)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6" spans="1:5" x14ac:dyDescent="0.25">
      <c r="A2866" s="65" t="s">
        <v>2876</v>
      </c>
      <c r="B2866" s="8">
        <v>111.4104323025</v>
      </c>
      <c r="C2866" s="13"/>
      <c r="D2866" s="3" t="str">
        <f t="array" ref="D2866">IF(C2866="","",IFERROR(AVERAGE(_xlfn._xlws.FILTER($B$2:$B$6000,(IFERROR(VALUE(MID($A$2:$A$6000,4,2)),0)=MONTH(C2866))*(IFERROR(VALUE(RIGHT($A$2:$A$6000,4)),0)=YEAR(C2866)))),""))</f>
        <v/>
      </c>
      <c r="E2866" s="3">
        <f t="array" ref="E2866">IFERROR(_xlfn.LET(_xlpm.yr,IF(ISNUMBER(C2866),YEAR(C2866),VALUE(RIGHT(A2866,4))),_xlpm.mn,IF(ISNUMBER(C2866),MONTH(C2866),VALUE(MID(A2866,4,2)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7" spans="1:5" x14ac:dyDescent="0.25">
      <c r="A2867" s="65" t="s">
        <v>2877</v>
      </c>
      <c r="B2867" s="8">
        <v>111.1130545995</v>
      </c>
      <c r="C2867" s="13"/>
      <c r="D2867" s="3" t="str">
        <f t="array" ref="D2867">IF(C2867="","",IFERROR(AVERAGE(_xlfn._xlws.FILTER($B$2:$B$6000,(IFERROR(VALUE(MID($A$2:$A$6000,4,2)),0)=MONTH(C2867))*(IFERROR(VALUE(RIGHT($A$2:$A$6000,4)),0)=YEAR(C2867)))),""))</f>
        <v/>
      </c>
      <c r="E2867" s="3">
        <f t="array" ref="E2867">IFERROR(_xlfn.LET(_xlpm.yr,IF(ISNUMBER(C2867),YEAR(C2867),VALUE(RIGHT(A2867,4))),_xlpm.mn,IF(ISNUMBER(C2867),MONTH(C2867),VALUE(MID(A2867,4,2)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8" spans="1:5" x14ac:dyDescent="0.25">
      <c r="A2868" s="65" t="s">
        <v>2878</v>
      </c>
      <c r="B2868" s="8">
        <v>110.5607817225</v>
      </c>
      <c r="C2868" s="13"/>
      <c r="D2868" s="3" t="str">
        <f t="array" ref="D2868">IF(C2868="","",IFERROR(AVERAGE(_xlfn._xlws.FILTER($B$2:$B$6000,(IFERROR(VALUE(MID($A$2:$A$6000,4,2)),0)=MONTH(C2868))*(IFERROR(VALUE(RIGHT($A$2:$A$6000,4)),0)=YEAR(C2868)))),""))</f>
        <v/>
      </c>
      <c r="E2868" s="3">
        <f t="array" ref="E2868">IFERROR(_xlfn.LET(_xlpm.yr,IF(ISNUMBER(C2868),YEAR(C2868),VALUE(RIGHT(A2868,4))),_xlpm.mn,IF(ISNUMBER(C2868),MONTH(C2868),VALUE(MID(A2868,4,2)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9" spans="1:5" x14ac:dyDescent="0.25">
      <c r="A2869" s="65" t="s">
        <v>2879</v>
      </c>
      <c r="B2869" s="8">
        <v>110.582022987</v>
      </c>
      <c r="C2869" s="13"/>
      <c r="D2869" s="3" t="str">
        <f t="array" ref="D2869">IF(C2869="","",IFERROR(AVERAGE(_xlfn._xlws.FILTER($B$2:$B$6000,(IFERROR(VALUE(MID($A$2:$A$6000,4,2)),0)=MONTH(C2869))*(IFERROR(VALUE(RIGHT($A$2:$A$6000,4)),0)=YEAR(C2869)))),""))</f>
        <v/>
      </c>
      <c r="E2869" s="3">
        <f t="array" ref="E2869">IFERROR(_xlfn.LET(_xlpm.yr,IF(ISNUMBER(C2869),YEAR(C2869),VALUE(RIGHT(A2869,4))),_xlpm.mn,IF(ISNUMBER(C2869),MONTH(C2869),VALUE(MID(A2869,4,2)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0" spans="1:5" x14ac:dyDescent="0.25">
      <c r="A2870" s="65" t="s">
        <v>2880</v>
      </c>
      <c r="B2870" s="8">
        <v>110.369610342</v>
      </c>
      <c r="C2870" s="13"/>
      <c r="D2870" s="3" t="str">
        <f t="array" ref="D2870">IF(C2870="","",IFERROR(AVERAGE(_xlfn._xlws.FILTER($B$2:$B$6000,(IFERROR(VALUE(MID($A$2:$A$6000,4,2)),0)=MONTH(C2870))*(IFERROR(VALUE(RIGHT($A$2:$A$6000,4)),0)=YEAR(C2870)))),""))</f>
        <v/>
      </c>
      <c r="E2870" s="3">
        <f t="array" ref="E2870">IFERROR(_xlfn.LET(_xlpm.yr,IF(ISNUMBER(C2870),YEAR(C2870),VALUE(RIGHT(A2870,4))),_xlpm.mn,IF(ISNUMBER(C2870),MONTH(C2870),VALUE(MID(A2870,4,2)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1" spans="1:5" x14ac:dyDescent="0.25">
      <c r="A2871" s="65" t="s">
        <v>2881</v>
      </c>
      <c r="B2871" s="8">
        <v>110.539540458</v>
      </c>
      <c r="C2871" s="13"/>
      <c r="D2871" s="3" t="str">
        <f t="array" ref="D2871">IF(C2871="","",IFERROR(AVERAGE(_xlfn._xlws.FILTER($B$2:$B$6000,(IFERROR(VALUE(MID($A$2:$A$6000,4,2)),0)=MONTH(C2871))*(IFERROR(VALUE(RIGHT($A$2:$A$6000,4)),0)=YEAR(C2871)))),""))</f>
        <v/>
      </c>
      <c r="E2871" s="3">
        <f t="array" ref="E2871">IFERROR(_xlfn.LET(_xlpm.yr,IF(ISNUMBER(C2871),YEAR(C2871),VALUE(RIGHT(A2871,4))),_xlpm.mn,IF(ISNUMBER(C2871),MONTH(C2871),VALUE(MID(A2871,4,2)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2" spans="1:5" x14ac:dyDescent="0.25">
      <c r="A2872" s="65" t="s">
        <v>2882</v>
      </c>
      <c r="B2872" s="8">
        <v>110.7731943675</v>
      </c>
      <c r="C2872" s="13"/>
      <c r="D2872" s="3" t="str">
        <f t="array" ref="D2872">IF(C2872="","",IFERROR(AVERAGE(_xlfn._xlws.FILTER($B$2:$B$6000,(IFERROR(VALUE(MID($A$2:$A$6000,4,2)),0)=MONTH(C2872))*(IFERROR(VALUE(RIGHT($A$2:$A$6000,4)),0)=YEAR(C2872)))),""))</f>
        <v/>
      </c>
      <c r="E2872" s="3">
        <f t="array" ref="E2872">IFERROR(_xlfn.LET(_xlpm.yr,IF(ISNUMBER(C2872),YEAR(C2872),VALUE(RIGHT(A2872,4))),_xlpm.mn,IF(ISNUMBER(C2872),MONTH(C2872),VALUE(MID(A2872,4,2)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3" spans="1:5" x14ac:dyDescent="0.25">
      <c r="A2873" s="65" t="s">
        <v>2883</v>
      </c>
      <c r="B2873" s="8">
        <v>110.6882293095</v>
      </c>
      <c r="C2873" s="13"/>
      <c r="D2873" s="3" t="str">
        <f t="array" ref="D2873">IF(C2873="","",IFERROR(AVERAGE(_xlfn._xlws.FILTER($B$2:$B$6000,(IFERROR(VALUE(MID($A$2:$A$6000,4,2)),0)=MONTH(C2873))*(IFERROR(VALUE(RIGHT($A$2:$A$6000,4)),0)=YEAR(C2873)))),""))</f>
        <v/>
      </c>
      <c r="E2873" s="3">
        <f t="array" ref="E2873">IFERROR(_xlfn.LET(_xlpm.yr,IF(ISNUMBER(C2873),YEAR(C2873),VALUE(RIGHT(A2873,4))),_xlpm.mn,IF(ISNUMBER(C2873),MONTH(C2873),VALUE(MID(A2873,4,2)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4" spans="1:5" x14ac:dyDescent="0.25">
      <c r="A2874" s="65" t="s">
        <v>2884</v>
      </c>
      <c r="B2874" s="8">
        <v>110.624505516</v>
      </c>
      <c r="C2874" s="13"/>
      <c r="D2874" s="3" t="str">
        <f t="array" ref="D2874">IF(C2874="","",IFERROR(AVERAGE(_xlfn._xlws.FILTER($B$2:$B$6000,(IFERROR(VALUE(MID($A$2:$A$6000,4,2)),0)=MONTH(C2874))*(IFERROR(VALUE(RIGHT($A$2:$A$6000,4)),0)=YEAR(C2874)))),""))</f>
        <v/>
      </c>
      <c r="E2874" s="3">
        <f t="array" ref="E2874">IFERROR(_xlfn.LET(_xlpm.yr,IF(ISNUMBER(C2874),YEAR(C2874),VALUE(RIGHT(A2874,4))),_xlpm.mn,IF(ISNUMBER(C2874),MONTH(C2874),VALUE(MID(A2874,4,2)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5" spans="1:5" x14ac:dyDescent="0.25">
      <c r="A2875" s="65" t="s">
        <v>2885</v>
      </c>
      <c r="B2875" s="8">
        <v>110.49705792899999</v>
      </c>
      <c r="C2875" s="13"/>
      <c r="D2875" s="3" t="str">
        <f t="array" ref="D2875">IF(C2875="","",IFERROR(AVERAGE(_xlfn._xlws.FILTER($B$2:$B$6000,(IFERROR(VALUE(MID($A$2:$A$6000,4,2)),0)=MONTH(C2875))*(IFERROR(VALUE(RIGHT($A$2:$A$6000,4)),0)=YEAR(C2875)))),""))</f>
        <v/>
      </c>
      <c r="E2875" s="3">
        <f t="array" ref="E2875">IFERROR(_xlfn.LET(_xlpm.yr,IF(ISNUMBER(C2875),YEAR(C2875),VALUE(RIGHT(A2875,4))),_xlpm.mn,IF(ISNUMBER(C2875),MONTH(C2875),VALUE(MID(A2875,4,2)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6" spans="1:5" x14ac:dyDescent="0.25">
      <c r="A2876" s="65" t="s">
        <v>2886</v>
      </c>
      <c r="B2876" s="8">
        <v>110.02975010999999</v>
      </c>
      <c r="C2876" s="13"/>
      <c r="D2876" s="3" t="str">
        <f t="array" ref="D2876">IF(C2876="","",IFERROR(AVERAGE(_xlfn._xlws.FILTER($B$2:$B$6000,(IFERROR(VALUE(MID($A$2:$A$6000,4,2)),0)=MONTH(C2876))*(IFERROR(VALUE(RIGHT($A$2:$A$6000,4)),0)=YEAR(C2876)))),""))</f>
        <v/>
      </c>
      <c r="E2876" s="3">
        <f t="array" ref="E2876">IFERROR(_xlfn.LET(_xlpm.yr,IF(ISNUMBER(C2876),YEAR(C2876),VALUE(RIGHT(A2876,4))),_xlpm.mn,IF(ISNUMBER(C2876),MONTH(C2876),VALUE(MID(A2876,4,2)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7" spans="1:5" x14ac:dyDescent="0.25">
      <c r="A2877" s="65" t="s">
        <v>2887</v>
      </c>
      <c r="B2877" s="8">
        <v>110.327127813</v>
      </c>
      <c r="C2877" s="13"/>
      <c r="D2877" s="3" t="str">
        <f t="array" ref="D2877">IF(C2877="","",IFERROR(AVERAGE(_xlfn._xlws.FILTER($B$2:$B$6000,(IFERROR(VALUE(MID($A$2:$A$6000,4,2)),0)=MONTH(C2877))*(IFERROR(VALUE(RIGHT($A$2:$A$6000,4)),0)=YEAR(C2877)))),""))</f>
        <v/>
      </c>
      <c r="E2877" s="3">
        <f t="array" ref="E2877">IFERROR(_xlfn.LET(_xlpm.yr,IF(ISNUMBER(C2877),YEAR(C2877),VALUE(RIGHT(A2877,4))),_xlpm.mn,IF(ISNUMBER(C2877),MONTH(C2877),VALUE(MID(A2877,4,2)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8" spans="1:5" x14ac:dyDescent="0.25">
      <c r="A2878" s="65" t="s">
        <v>2888</v>
      </c>
      <c r="B2878" s="8">
        <v>110.6882293095</v>
      </c>
      <c r="C2878" s="13"/>
      <c r="D2878" s="3" t="str">
        <f t="array" ref="D2878">IF(C2878="","",IFERROR(AVERAGE(_xlfn._xlws.FILTER($B$2:$B$6000,(IFERROR(VALUE(MID($A$2:$A$6000,4,2)),0)=MONTH(C2878))*(IFERROR(VALUE(RIGHT($A$2:$A$6000,4)),0)=YEAR(C2878)))),""))</f>
        <v/>
      </c>
      <c r="E2878" s="3">
        <f t="array" ref="E2878">IFERROR(_xlfn.LET(_xlpm.yr,IF(ISNUMBER(C2878),YEAR(C2878),VALUE(RIGHT(A2878,4))),_xlpm.mn,IF(ISNUMBER(C2878),MONTH(C2878),VALUE(MID(A2878,4,2)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9" spans="1:5" x14ac:dyDescent="0.25">
      <c r="A2879" s="65" t="s">
        <v>2889</v>
      </c>
      <c r="B2879" s="8">
        <v>109.726857963</v>
      </c>
      <c r="C2879" s="13"/>
      <c r="D2879" s="3" t="str">
        <f t="array" ref="D2879">IF(C2879="","",IFERROR(AVERAGE(_xlfn._xlws.FILTER($B$2:$B$6000,(IFERROR(VALUE(MID($A$2:$A$6000,4,2)),0)=MONTH(C2879))*(IFERROR(VALUE(RIGHT($A$2:$A$6000,4)),0)=YEAR(C2879)))),""))</f>
        <v/>
      </c>
      <c r="E2879" s="3">
        <f t="array" ref="E2879">IFERROR(_xlfn.LET(_xlpm.yr,IF(ISNUMBER(C2879),YEAR(C2879),VALUE(RIGHT(A2879,4))),_xlpm.mn,IF(ISNUMBER(C2879),MONTH(C2879),VALUE(MID(A2879,4,2)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0" spans="1:5" x14ac:dyDescent="0.25">
      <c r="A2880" s="65" t="s">
        <v>2890</v>
      </c>
      <c r="B2880" s="8">
        <v>109.305236991</v>
      </c>
      <c r="C2880" s="13"/>
      <c r="D2880" s="3" t="str">
        <f t="array" ref="D2880">IF(C2880="","",IFERROR(AVERAGE(_xlfn._xlws.FILTER($B$2:$B$6000,(IFERROR(VALUE(MID($A$2:$A$6000,4,2)),0)=MONTH(C2880))*(IFERROR(VALUE(RIGHT($A$2:$A$6000,4)),0)=YEAR(C2880)))),""))</f>
        <v/>
      </c>
      <c r="E2880" s="3">
        <f t="array" ref="E2880">IFERROR(_xlfn.LET(_xlpm.yr,IF(ISNUMBER(C2880),YEAR(C2880),VALUE(RIGHT(A2880,4))),_xlpm.mn,IF(ISNUMBER(C2880),MONTH(C2880),VALUE(MID(A2880,4,2)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1" spans="1:5" x14ac:dyDescent="0.25">
      <c r="A2881" s="65" t="s">
        <v>2891</v>
      </c>
      <c r="B2881" s="8">
        <v>108.6306434358</v>
      </c>
      <c r="C2881" s="13"/>
      <c r="D2881" s="3" t="str">
        <f t="array" ref="D2881">IF(C2881="","",IFERROR(AVERAGE(_xlfn._xlws.FILTER($B$2:$B$6000,(IFERROR(VALUE(MID($A$2:$A$6000,4,2)),0)=MONTH(C2881))*(IFERROR(VALUE(RIGHT($A$2:$A$6000,4)),0)=YEAR(C2881)))),""))</f>
        <v/>
      </c>
      <c r="E2881" s="3">
        <f t="array" ref="E2881">IFERROR(_xlfn.LET(_xlpm.yr,IF(ISNUMBER(C2881),YEAR(C2881),VALUE(RIGHT(A2881,4))),_xlpm.mn,IF(ISNUMBER(C2881),MONTH(C2881),VALUE(MID(A2881,4,2)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2" spans="1:5" x14ac:dyDescent="0.25">
      <c r="A2882" s="65" t="s">
        <v>2892</v>
      </c>
      <c r="B2882" s="8">
        <v>108.1036172208</v>
      </c>
      <c r="C2882" s="13"/>
      <c r="D2882" s="3" t="str">
        <f t="array" ref="D2882">IF(C2882="","",IFERROR(AVERAGE(_xlfn._xlws.FILTER($B$2:$B$6000,(IFERROR(VALUE(MID($A$2:$A$6000,4,2)),0)=MONTH(C2882))*(IFERROR(VALUE(RIGHT($A$2:$A$6000,4)),0)=YEAR(C2882)))),""))</f>
        <v/>
      </c>
      <c r="E2882" s="3">
        <f t="array" ref="E2882">IFERROR(_xlfn.LET(_xlpm.yr,IF(ISNUMBER(C2882),YEAR(C2882),VALUE(RIGHT(A2882,4))),_xlpm.mn,IF(ISNUMBER(C2882),MONTH(C2882),VALUE(MID(A2882,4,2)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3" spans="1:5" x14ac:dyDescent="0.25">
      <c r="A2883" s="65" t="s">
        <v>2893</v>
      </c>
      <c r="B2883" s="8">
        <v>107.618753103</v>
      </c>
      <c r="C2883" s="13"/>
      <c r="D2883" s="3" t="str">
        <f t="array" ref="D2883">IF(C2883="","",IFERROR(AVERAGE(_xlfn._xlws.FILTER($B$2:$B$6000,(IFERROR(VALUE(MID($A$2:$A$6000,4,2)),0)=MONTH(C2883))*(IFERROR(VALUE(RIGHT($A$2:$A$6000,4)),0)=YEAR(C2883)))),""))</f>
        <v/>
      </c>
      <c r="E2883" s="3">
        <f t="array" ref="E2883">IFERROR(_xlfn.LET(_xlpm.yr,IF(ISNUMBER(C2883),YEAR(C2883),VALUE(RIGHT(A2883,4))),_xlpm.mn,IF(ISNUMBER(C2883),MONTH(C2883),VALUE(MID(A2883,4,2)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4" spans="1:5" x14ac:dyDescent="0.25">
      <c r="A2884" s="65" t="s">
        <v>2894</v>
      </c>
      <c r="B2884" s="8">
        <v>107.74523939460001</v>
      </c>
      <c r="C2884" s="13"/>
      <c r="D2884" s="3" t="str">
        <f t="array" ref="D2884">IF(C2884="","",IFERROR(AVERAGE(_xlfn._xlws.FILTER($B$2:$B$6000,(IFERROR(VALUE(MID($A$2:$A$6000,4,2)),0)=MONTH(C2884))*(IFERROR(VALUE(RIGHT($A$2:$A$6000,4)),0)=YEAR(C2884)))),""))</f>
        <v/>
      </c>
      <c r="E2884" s="3">
        <f t="array" ref="E2884">IFERROR(_xlfn.LET(_xlpm.yr,IF(ISNUMBER(C2884),YEAR(C2884),VALUE(RIGHT(A2884,4))),_xlpm.mn,IF(ISNUMBER(C2884),MONTH(C2884),VALUE(MID(A2884,4,2)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5" spans="1:5" x14ac:dyDescent="0.25">
      <c r="A2885" s="65" t="s">
        <v>2895</v>
      </c>
      <c r="B2885" s="8">
        <v>107.5555099572</v>
      </c>
      <c r="C2885" s="13"/>
      <c r="D2885" s="3" t="str">
        <f t="array" ref="D2885">IF(C2885="","",IFERROR(AVERAGE(_xlfn._xlws.FILTER($B$2:$B$6000,(IFERROR(VALUE(MID($A$2:$A$6000,4,2)),0)=MONTH(C2885))*(IFERROR(VALUE(RIGHT($A$2:$A$6000,4)),0)=YEAR(C2885)))),""))</f>
        <v/>
      </c>
      <c r="E2885" s="3">
        <f t="array" ref="E2885">IFERROR(_xlfn.LET(_xlpm.yr,IF(ISNUMBER(C2885),YEAR(C2885),VALUE(RIGHT(A2885,4))),_xlpm.mn,IF(ISNUMBER(C2885),MONTH(C2885),VALUE(MID(A2885,4,2)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6" spans="1:5" x14ac:dyDescent="0.25">
      <c r="A2886" s="65" t="s">
        <v>2896</v>
      </c>
      <c r="B2886" s="8">
        <v>106.9441595478</v>
      </c>
      <c r="C2886" s="13"/>
      <c r="D2886" s="3" t="str">
        <f t="array" ref="D2886">IF(C2886="","",IFERROR(AVERAGE(_xlfn._xlws.FILTER($B$2:$B$6000,(IFERROR(VALUE(MID($A$2:$A$6000,4,2)),0)=MONTH(C2886))*(IFERROR(VALUE(RIGHT($A$2:$A$6000,4)),0)=YEAR(C2886)))),""))</f>
        <v/>
      </c>
      <c r="E2886" s="3">
        <f t="array" ref="E2886">IFERROR(_xlfn.LET(_xlpm.yr,IF(ISNUMBER(C2886),YEAR(C2886),VALUE(RIGHT(A2886,4))),_xlpm.mn,IF(ISNUMBER(C2886),MONTH(C2886),VALUE(MID(A2886,4,2)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7" spans="1:5" x14ac:dyDescent="0.25">
      <c r="A2887" s="65" t="s">
        <v>2897</v>
      </c>
      <c r="B2887" s="8">
        <v>107.5765910058</v>
      </c>
      <c r="C2887" s="13"/>
      <c r="D2887" s="3" t="str">
        <f t="array" ref="D2887">IF(C2887="","",IFERROR(AVERAGE(_xlfn._xlws.FILTER($B$2:$B$6000,(IFERROR(VALUE(MID($A$2:$A$6000,4,2)),0)=MONTH(C2887))*(IFERROR(VALUE(RIGHT($A$2:$A$6000,4)),0)=YEAR(C2887)))),""))</f>
        <v/>
      </c>
      <c r="E2887" s="3">
        <f t="array" ref="E2887">IFERROR(_xlfn.LET(_xlpm.yr,IF(ISNUMBER(C2887),YEAR(C2887),VALUE(RIGHT(A2887,4))),_xlpm.mn,IF(ISNUMBER(C2887),MONTH(C2887),VALUE(MID(A2887,4,2)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8" spans="1:5" x14ac:dyDescent="0.25">
      <c r="A2888" s="65" t="s">
        <v>2898</v>
      </c>
      <c r="B2888" s="8">
        <v>106.5857817216</v>
      </c>
      <c r="C2888" s="13"/>
      <c r="D2888" s="3" t="str">
        <f t="array" ref="D2888">IF(C2888="","",IFERROR(AVERAGE(_xlfn._xlws.FILTER($B$2:$B$6000,(IFERROR(VALUE(MID($A$2:$A$6000,4,2)),0)=MONTH(C2888))*(IFERROR(VALUE(RIGHT($A$2:$A$6000,4)),0)=YEAR(C2888)))),""))</f>
        <v/>
      </c>
      <c r="E2888" s="3">
        <f t="array" ref="E2888">IFERROR(_xlfn.LET(_xlpm.yr,IF(ISNUMBER(C2888),YEAR(C2888),VALUE(RIGHT(A2888,4))),_xlpm.mn,IF(ISNUMBER(C2888),MONTH(C2888),VALUE(MID(A2888,4,2)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9" spans="1:5" x14ac:dyDescent="0.25">
      <c r="A2889" s="65" t="s">
        <v>2899</v>
      </c>
      <c r="B2889" s="8">
        <v>107.0074026936</v>
      </c>
      <c r="C2889" s="13"/>
      <c r="D2889" s="3" t="str">
        <f t="array" ref="D2889">IF(C2889="","",IFERROR(AVERAGE(_xlfn._xlws.FILTER($B$2:$B$6000,(IFERROR(VALUE(MID($A$2:$A$6000,4,2)),0)=MONTH(C2889))*(IFERROR(VALUE(RIGHT($A$2:$A$6000,4)),0)=YEAR(C2889)))),""))</f>
        <v/>
      </c>
      <c r="E2889" s="3">
        <f t="array" ref="E2889">IFERROR(_xlfn.LET(_xlpm.yr,IF(ISNUMBER(C2889),YEAR(C2889),VALUE(RIGHT(A2889,4))),_xlpm.mn,IF(ISNUMBER(C2889),MONTH(C2889),VALUE(MID(A2889,4,2)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0" spans="1:5" x14ac:dyDescent="0.25">
      <c r="A2890" s="65" t="s">
        <v>2900</v>
      </c>
      <c r="B2890" s="8">
        <v>106.4382143814</v>
      </c>
      <c r="C2890" s="13"/>
      <c r="D2890" s="3" t="str">
        <f t="array" ref="D2890">IF(C2890="","",IFERROR(AVERAGE(_xlfn._xlws.FILTER($B$2:$B$6000,(IFERROR(VALUE(MID($A$2:$A$6000,4,2)),0)=MONTH(C2890))*(IFERROR(VALUE(RIGHT($A$2:$A$6000,4)),0)=YEAR(C2890)))),""))</f>
        <v/>
      </c>
      <c r="E2890" s="3">
        <f t="array" ref="E2890">IFERROR(_xlfn.LET(_xlpm.yr,IF(ISNUMBER(C2890),YEAR(C2890),VALUE(RIGHT(A2890,4))),_xlpm.mn,IF(ISNUMBER(C2890),MONTH(C2890),VALUE(MID(A2890,4,2)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1" spans="1:5" x14ac:dyDescent="0.25">
      <c r="A2891" s="65" t="s">
        <v>2901</v>
      </c>
      <c r="B2891" s="8">
        <v>106.5857817216</v>
      </c>
      <c r="C2891" s="13"/>
      <c r="D2891" s="3" t="str">
        <f t="array" ref="D2891">IF(C2891="","",IFERROR(AVERAGE(_xlfn._xlws.FILTER($B$2:$B$6000,(IFERROR(VALUE(MID($A$2:$A$6000,4,2)),0)=MONTH(C2891))*(IFERROR(VALUE(RIGHT($A$2:$A$6000,4)),0)=YEAR(C2891)))),""))</f>
        <v/>
      </c>
      <c r="E2891" s="3">
        <f t="array" ref="E2891">IFERROR(_xlfn.LET(_xlpm.yr,IF(ISNUMBER(C2891),YEAR(C2891),VALUE(RIGHT(A2891,4))),_xlpm.mn,IF(ISNUMBER(C2891),MONTH(C2891),VALUE(MID(A2891,4,2)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2" spans="1:5" x14ac:dyDescent="0.25">
      <c r="A2892" s="65" t="s">
        <v>2902</v>
      </c>
      <c r="B2892" s="8">
        <v>107.32361842260001</v>
      </c>
      <c r="C2892" s="13"/>
      <c r="D2892" s="3" t="str">
        <f t="array" ref="D2892">IF(C2892="","",IFERROR(AVERAGE(_xlfn._xlws.FILTER($B$2:$B$6000,(IFERROR(VALUE(MID($A$2:$A$6000,4,2)),0)=MONTH(C2892))*(IFERROR(VALUE(RIGHT($A$2:$A$6000,4)),0)=YEAR(C2892)))),""))</f>
        <v/>
      </c>
      <c r="E2892" s="3">
        <f t="array" ref="E2892">IFERROR(_xlfn.LET(_xlpm.yr,IF(ISNUMBER(C2892),YEAR(C2892),VALUE(RIGHT(A2892,4))),_xlpm.mn,IF(ISNUMBER(C2892),MONTH(C2892),VALUE(MID(A2892,4,2)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3" spans="1:5" x14ac:dyDescent="0.25">
      <c r="A2893" s="65" t="s">
        <v>2903</v>
      </c>
      <c r="B2893" s="8">
        <v>107.829563589</v>
      </c>
      <c r="C2893" s="13"/>
      <c r="D2893" s="3" t="str">
        <f t="array" ref="D2893">IF(C2893="","",IFERROR(AVERAGE(_xlfn._xlws.FILTER($B$2:$B$6000,(IFERROR(VALUE(MID($A$2:$A$6000,4,2)),0)=MONTH(C2893))*(IFERROR(VALUE(RIGHT($A$2:$A$6000,4)),0)=YEAR(C2893)))),""))</f>
        <v/>
      </c>
      <c r="E2893" s="3">
        <f t="array" ref="E2893">IFERROR(_xlfn.LET(_xlpm.yr,IF(ISNUMBER(C2893),YEAR(C2893),VALUE(RIGHT(A2893,4))),_xlpm.mn,IF(ISNUMBER(C2893),MONTH(C2893),VALUE(MID(A2893,4,2)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4" spans="1:5" x14ac:dyDescent="0.25">
      <c r="A2894" s="65" t="s">
        <v>2904</v>
      </c>
      <c r="B2894" s="8">
        <v>107.6819962488</v>
      </c>
      <c r="C2894" s="13"/>
      <c r="D2894" s="3" t="str">
        <f t="array" ref="D2894">IF(C2894="","",IFERROR(AVERAGE(_xlfn._xlws.FILTER($B$2:$B$6000,(IFERROR(VALUE(MID($A$2:$A$6000,4,2)),0)=MONTH(C2894))*(IFERROR(VALUE(RIGHT($A$2:$A$6000,4)),0)=YEAR(C2894)))),""))</f>
        <v/>
      </c>
      <c r="E2894" s="3">
        <f t="array" ref="E2894">IFERROR(_xlfn.LET(_xlpm.yr,IF(ISNUMBER(C2894),YEAR(C2894),VALUE(RIGHT(A2894,4))),_xlpm.mn,IF(ISNUMBER(C2894),MONTH(C2894),VALUE(MID(A2894,4,2)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5" spans="1:5" x14ac:dyDescent="0.25">
      <c r="A2895" s="65" t="s">
        <v>2905</v>
      </c>
      <c r="B2895" s="8">
        <v>107.87172568619999</v>
      </c>
      <c r="C2895" s="13"/>
      <c r="D2895" s="3" t="str">
        <f t="array" ref="D2895">IF(C2895="","",IFERROR(AVERAGE(_xlfn._xlws.FILTER($B$2:$B$6000,(IFERROR(VALUE(MID($A$2:$A$6000,4,2)),0)=MONTH(C2895))*(IFERROR(VALUE(RIGHT($A$2:$A$6000,4)),0)=YEAR(C2895)))),""))</f>
        <v/>
      </c>
      <c r="E2895" s="3">
        <f t="array" ref="E2895">IFERROR(_xlfn.LET(_xlpm.yr,IF(ISNUMBER(C2895),YEAR(C2895),VALUE(RIGHT(A2895,4))),_xlpm.mn,IF(ISNUMBER(C2895),MONTH(C2895),VALUE(MID(A2895,4,2)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6" spans="1:5" x14ac:dyDescent="0.25">
      <c r="A2896" s="65" t="s">
        <v>2906</v>
      </c>
      <c r="B2896" s="8">
        <v>107.32361842260001</v>
      </c>
      <c r="C2896" s="13"/>
      <c r="D2896" s="3" t="str">
        <f t="array" ref="D2896">IF(C2896="","",IFERROR(AVERAGE(_xlfn._xlws.FILTER($B$2:$B$6000,(IFERROR(VALUE(MID($A$2:$A$6000,4,2)),0)=MONTH(C2896))*(IFERROR(VALUE(RIGHT($A$2:$A$6000,4)),0)=YEAR(C2896)))),""))</f>
        <v/>
      </c>
      <c r="E2896" s="3">
        <f t="array" ref="E2896">IFERROR(_xlfn.LET(_xlpm.yr,IF(ISNUMBER(C2896),YEAR(C2896),VALUE(RIGHT(A2896,4))),_xlpm.mn,IF(ISNUMBER(C2896),MONTH(C2896),VALUE(MID(A2896,4,2)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7" spans="1:5" x14ac:dyDescent="0.25">
      <c r="A2897" s="65" t="s">
        <v>2907</v>
      </c>
      <c r="B2897" s="8">
        <v>107.2392942282</v>
      </c>
      <c r="C2897" s="13"/>
      <c r="D2897" s="3" t="str">
        <f t="array" ref="D2897">IF(C2897="","",IFERROR(AVERAGE(_xlfn._xlws.FILTER($B$2:$B$6000,(IFERROR(VALUE(MID($A$2:$A$6000,4,2)),0)=MONTH(C2897))*(IFERROR(VALUE(RIGHT($A$2:$A$6000,4)),0)=YEAR(C2897)))),""))</f>
        <v/>
      </c>
      <c r="E2897" s="3">
        <f t="array" ref="E2897">IFERROR(_xlfn.LET(_xlpm.yr,IF(ISNUMBER(C2897),YEAR(C2897),VALUE(RIGHT(A2897,4))),_xlpm.mn,IF(ISNUMBER(C2897),MONTH(C2897),VALUE(MID(A2897,4,2)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8" spans="1:5" x14ac:dyDescent="0.25">
      <c r="A2898" s="65" t="s">
        <v>2908</v>
      </c>
      <c r="B2898" s="8">
        <v>107.2603752768</v>
      </c>
      <c r="C2898" s="13"/>
      <c r="D2898" s="3" t="str">
        <f t="array" ref="D2898">IF(C2898="","",IFERROR(AVERAGE(_xlfn._xlws.FILTER($B$2:$B$6000,(IFERROR(VALUE(MID($A$2:$A$6000,4,2)),0)=MONTH(C2898))*(IFERROR(VALUE(RIGHT($A$2:$A$6000,4)),0)=YEAR(C2898)))),""))</f>
        <v/>
      </c>
      <c r="E2898" s="3">
        <f t="array" ref="E2898">IFERROR(_xlfn.LET(_xlpm.yr,IF(ISNUMBER(C2898),YEAR(C2898),VALUE(RIGHT(A2898,4))),_xlpm.mn,IF(ISNUMBER(C2898),MONTH(C2898),VALUE(MID(A2898,4,2)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9" spans="1:5" x14ac:dyDescent="0.25">
      <c r="A2899" s="65" t="s">
        <v>2909</v>
      </c>
      <c r="B2899" s="8">
        <v>107.51334786</v>
      </c>
      <c r="C2899" s="13"/>
      <c r="D2899" s="3" t="str">
        <f t="array" ref="D2899">IF(C2899="","",IFERROR(AVERAGE(_xlfn._xlws.FILTER($B$2:$B$6000,(IFERROR(VALUE(MID($A$2:$A$6000,4,2)),0)=MONTH(C2899))*(IFERROR(VALUE(RIGHT($A$2:$A$6000,4)),0)=YEAR(C2899)))),""))</f>
        <v/>
      </c>
      <c r="E2899" s="3">
        <f t="array" ref="E2899">IFERROR(_xlfn.LET(_xlpm.yr,IF(ISNUMBER(C2899),YEAR(C2899),VALUE(RIGHT(A2899,4))),_xlpm.mn,IF(ISNUMBER(C2899),MONTH(C2899),VALUE(MID(A2899,4,2)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900" spans="1:5" x14ac:dyDescent="0.25">
      <c r="A2900" s="65" t="s">
        <v>2910</v>
      </c>
      <c r="B2900" s="8">
        <v>106.29877484799999</v>
      </c>
      <c r="C2900" s="13"/>
      <c r="D2900" s="3" t="str">
        <f t="array" ref="D2900">IF(C2900="","",IFERROR(AVERAGE(_xlfn._xlws.FILTER($B$2:$B$6000,(IFERROR(VALUE(MID($A$2:$A$6000,4,2)),0)=MONTH(C2900))*(IFERROR(VALUE(RIGHT($A$2:$A$6000,4)),0)=YEAR(C2900)))),""))</f>
        <v/>
      </c>
      <c r="E2900" s="3">
        <f t="array" ref="E2900">IFERROR(_xlfn.LET(_xlpm.yr,IF(ISNUMBER(C2900),YEAR(C2900),VALUE(RIGHT(A2900,4))),_xlpm.mn,IF(ISNUMBER(C2900),MONTH(C2900),VALUE(MID(A2900,4,2)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1" spans="1:5" x14ac:dyDescent="0.25">
      <c r="A2901" s="65" t="s">
        <v>2911</v>
      </c>
      <c r="B2901" s="8">
        <v>106.50901767800001</v>
      </c>
      <c r="C2901" s="13"/>
      <c r="D2901" s="3" t="str">
        <f t="array" ref="D2901">IF(C2901="","",IFERROR(AVERAGE(_xlfn._xlws.FILTER($B$2:$B$6000,(IFERROR(VALUE(MID($A$2:$A$6000,4,2)),0)=MONTH(C2901))*(IFERROR(VALUE(RIGHT($A$2:$A$6000,4)),0)=YEAR(C2901)))),""))</f>
        <v/>
      </c>
      <c r="E2901" s="3">
        <f t="array" ref="E2901">IFERROR(_xlfn.LET(_xlpm.yr,IF(ISNUMBER(C2901),YEAR(C2901),VALUE(RIGHT(A2901,4))),_xlpm.mn,IF(ISNUMBER(C2901),MONTH(C2901),VALUE(MID(A2901,4,2)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2" spans="1:5" x14ac:dyDescent="0.25">
      <c r="A2902" s="65" t="s">
        <v>2912</v>
      </c>
      <c r="B2902" s="8">
        <v>106.004434886</v>
      </c>
      <c r="C2902" s="13"/>
      <c r="D2902" s="3" t="str">
        <f t="array" ref="D2902">IF(C2902="","",IFERROR(AVERAGE(_xlfn._xlws.FILTER($B$2:$B$6000,(IFERROR(VALUE(MID($A$2:$A$6000,4,2)),0)=MONTH(C2902))*(IFERROR(VALUE(RIGHT($A$2:$A$6000,4)),0)=YEAR(C2902)))),""))</f>
        <v/>
      </c>
      <c r="E2902" s="3">
        <f t="array" ref="E2902">IFERROR(_xlfn.LET(_xlpm.yr,IF(ISNUMBER(C2902),YEAR(C2902),VALUE(RIGHT(A2902,4))),_xlpm.mn,IF(ISNUMBER(C2902),MONTH(C2902),VALUE(MID(A2902,4,2)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3" spans="1:5" x14ac:dyDescent="0.25">
      <c r="A2903" s="65" t="s">
        <v>2913</v>
      </c>
      <c r="B2903" s="8">
        <v>105.41575496199999</v>
      </c>
      <c r="C2903" s="13"/>
      <c r="D2903" s="3" t="str">
        <f t="array" ref="D2903">IF(C2903="","",IFERROR(AVERAGE(_xlfn._xlws.FILTER($B$2:$B$6000,(IFERROR(VALUE(MID($A$2:$A$6000,4,2)),0)=MONTH(C2903))*(IFERROR(VALUE(RIGHT($A$2:$A$6000,4)),0)=YEAR(C2903)))),""))</f>
        <v/>
      </c>
      <c r="E2903" s="3">
        <f t="array" ref="E2903">IFERROR(_xlfn.LET(_xlpm.yr,IF(ISNUMBER(C2903),YEAR(C2903),VALUE(RIGHT(A2903,4))),_xlpm.mn,IF(ISNUMBER(C2903),MONTH(C2903),VALUE(MID(A2903,4,2)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4" spans="1:5" x14ac:dyDescent="0.25">
      <c r="A2904" s="65" t="s">
        <v>2914</v>
      </c>
      <c r="B2904" s="8">
        <v>105.100390717</v>
      </c>
      <c r="C2904" s="13"/>
      <c r="D2904" s="3" t="str">
        <f t="array" ref="D2904">IF(C2904="","",IFERROR(AVERAGE(_xlfn._xlws.FILTER($B$2:$B$6000,(IFERROR(VALUE(MID($A$2:$A$6000,4,2)),0)=MONTH(C2904))*(IFERROR(VALUE(RIGHT($A$2:$A$6000,4)),0)=YEAR(C2904)))),""))</f>
        <v/>
      </c>
      <c r="E2904" s="3">
        <f t="array" ref="E2904">IFERROR(_xlfn.LET(_xlpm.yr,IF(ISNUMBER(C2904),YEAR(C2904),VALUE(RIGHT(A2904,4))),_xlpm.mn,IF(ISNUMBER(C2904),MONTH(C2904),VALUE(MID(A2904,4,2)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5" spans="1:5" x14ac:dyDescent="0.25">
      <c r="A2905" s="65" t="s">
        <v>2915</v>
      </c>
      <c r="B2905" s="8">
        <v>105.142439283</v>
      </c>
      <c r="C2905" s="13"/>
      <c r="D2905" s="3" t="str">
        <f t="array" ref="D2905">IF(C2905="","",IFERROR(AVERAGE(_xlfn._xlws.FILTER($B$2:$B$6000,(IFERROR(VALUE(MID($A$2:$A$6000,4,2)),0)=MONTH(C2905))*(IFERROR(VALUE(RIGHT($A$2:$A$6000,4)),0)=YEAR(C2905)))),""))</f>
        <v/>
      </c>
      <c r="E2905" s="3">
        <f t="array" ref="E2905">IFERROR(_xlfn.LET(_xlpm.yr,IF(ISNUMBER(C2905),YEAR(C2905),VALUE(RIGHT(A2905,4))),_xlpm.mn,IF(ISNUMBER(C2905),MONTH(C2905),VALUE(MID(A2905,4,2)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6" spans="1:5" x14ac:dyDescent="0.25">
      <c r="A2906" s="65" t="s">
        <v>2916</v>
      </c>
      <c r="B2906" s="8">
        <v>104.890147887</v>
      </c>
      <c r="C2906" s="13"/>
      <c r="D2906" s="3" t="str">
        <f t="array" ref="D2906">IF(C2906="","",IFERROR(AVERAGE(_xlfn._xlws.FILTER($B$2:$B$6000,(IFERROR(VALUE(MID($A$2:$A$6000,4,2)),0)=MONTH(C2906))*(IFERROR(VALUE(RIGHT($A$2:$A$6000,4)),0)=YEAR(C2906)))),""))</f>
        <v/>
      </c>
      <c r="E2906" s="3">
        <f t="array" ref="E2906">IFERROR(_xlfn.LET(_xlpm.yr,IF(ISNUMBER(C2906),YEAR(C2906),VALUE(RIGHT(A2906,4))),_xlpm.mn,IF(ISNUMBER(C2906),MONTH(C2906),VALUE(MID(A2906,4,2)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7" spans="1:5" x14ac:dyDescent="0.25">
      <c r="A2907" s="65" t="s">
        <v>2917</v>
      </c>
      <c r="B2907" s="8">
        <v>104.95322073600001</v>
      </c>
      <c r="C2907" s="13"/>
      <c r="D2907" s="3" t="str">
        <f t="array" ref="D2907">IF(C2907="","",IFERROR(AVERAGE(_xlfn._xlws.FILTER($B$2:$B$6000,(IFERROR(VALUE(MID($A$2:$A$6000,4,2)),0)=MONTH(C2907))*(IFERROR(VALUE(RIGHT($A$2:$A$6000,4)),0)=YEAR(C2907)))),""))</f>
        <v/>
      </c>
      <c r="E2907" s="3">
        <f t="array" ref="E2907">IFERROR(_xlfn.LET(_xlpm.yr,IF(ISNUMBER(C2907),YEAR(C2907),VALUE(RIGHT(A2907,4))),_xlpm.mn,IF(ISNUMBER(C2907),MONTH(C2907),VALUE(MID(A2907,4,2)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8" spans="1:5" x14ac:dyDescent="0.25">
      <c r="A2908" s="65" t="s">
        <v>2918</v>
      </c>
      <c r="B2908" s="8">
        <v>105.05834215100001</v>
      </c>
      <c r="C2908" s="13"/>
      <c r="D2908" s="3" t="str">
        <f t="array" ref="D2908">IF(C2908="","",IFERROR(AVERAGE(_xlfn._xlws.FILTER($B$2:$B$6000,(IFERROR(VALUE(MID($A$2:$A$6000,4,2)),0)=MONTH(C2908))*(IFERROR(VALUE(RIGHT($A$2:$A$6000,4)),0)=YEAR(C2908)))),""))</f>
        <v/>
      </c>
      <c r="E2908" s="3">
        <f t="array" ref="E2908">IFERROR(_xlfn.LET(_xlpm.yr,IF(ISNUMBER(C2908),YEAR(C2908),VALUE(RIGHT(A2908,4))),_xlpm.mn,IF(ISNUMBER(C2908),MONTH(C2908),VALUE(MID(A2908,4,2)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9" spans="1:5" x14ac:dyDescent="0.25">
      <c r="A2909" s="65" t="s">
        <v>2919</v>
      </c>
      <c r="B2909" s="8">
        <v>105.499852094</v>
      </c>
      <c r="C2909" s="13"/>
      <c r="D2909" s="3" t="str">
        <f t="array" ref="D2909">IF(C2909="","",IFERROR(AVERAGE(_xlfn._xlws.FILTER($B$2:$B$6000,(IFERROR(VALUE(MID($A$2:$A$6000,4,2)),0)=MONTH(C2909))*(IFERROR(VALUE(RIGHT($A$2:$A$6000,4)),0)=YEAR(C2909)))),""))</f>
        <v/>
      </c>
      <c r="E2909" s="3">
        <f t="array" ref="E2909">IFERROR(_xlfn.LET(_xlpm.yr,IF(ISNUMBER(C2909),YEAR(C2909),VALUE(RIGHT(A2909,4))),_xlpm.mn,IF(ISNUMBER(C2909),MONTH(C2909),VALUE(MID(A2909,4,2)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0" spans="1:5" x14ac:dyDescent="0.25">
      <c r="A2910" s="65" t="s">
        <v>2920</v>
      </c>
      <c r="B2910" s="8">
        <v>105.100390717</v>
      </c>
      <c r="C2910" s="13"/>
      <c r="D2910" s="3" t="str">
        <f t="array" ref="D2910">IF(C2910="","",IFERROR(AVERAGE(_xlfn._xlws.FILTER($B$2:$B$6000,(IFERROR(VALUE(MID($A$2:$A$6000,4,2)),0)=MONTH(C2910))*(IFERROR(VALUE(RIGHT($A$2:$A$6000,4)),0)=YEAR(C2910)))),""))</f>
        <v/>
      </c>
      <c r="E2910" s="3">
        <f t="array" ref="E2910">IFERROR(_xlfn.LET(_xlpm.yr,IF(ISNUMBER(C2910),YEAR(C2910),VALUE(RIGHT(A2910,4))),_xlpm.mn,IF(ISNUMBER(C2910),MONTH(C2910),VALUE(MID(A2910,4,2)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1" spans="1:5" x14ac:dyDescent="0.25">
      <c r="A2911" s="65" t="s">
        <v>2921</v>
      </c>
      <c r="B2911" s="8">
        <v>105.457803528</v>
      </c>
      <c r="C2911" s="13"/>
      <c r="D2911" s="3" t="str">
        <f t="array" ref="D2911">IF(C2911="","",IFERROR(AVERAGE(_xlfn._xlws.FILTER($B$2:$B$6000,(IFERROR(VALUE(MID($A$2:$A$6000,4,2)),0)=MONTH(C2911))*(IFERROR(VALUE(RIGHT($A$2:$A$6000,4)),0)=YEAR(C2911)))),""))</f>
        <v/>
      </c>
      <c r="E2911" s="3">
        <f t="array" ref="E2911">IFERROR(_xlfn.LET(_xlpm.yr,IF(ISNUMBER(C2911),YEAR(C2911),VALUE(RIGHT(A2911,4))),_xlpm.mn,IF(ISNUMBER(C2911),MONTH(C2911),VALUE(MID(A2911,4,2)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2" spans="1:5" x14ac:dyDescent="0.25">
      <c r="A2912" s="65" t="s">
        <v>2922</v>
      </c>
      <c r="B2912" s="8">
        <v>105.121415</v>
      </c>
      <c r="C2912" s="13"/>
      <c r="D2912" s="3" t="str">
        <f t="array" ref="D2912">IF(C2912="","",IFERROR(AVERAGE(_xlfn._xlws.FILTER($B$2:$B$6000,(IFERROR(VALUE(MID($A$2:$A$6000,4,2)),0)=MONTH(C2912))*(IFERROR(VALUE(RIGHT($A$2:$A$6000,4)),0)=YEAR(C2912)))),""))</f>
        <v/>
      </c>
      <c r="E2912" s="3">
        <f t="array" ref="E2912">IFERROR(_xlfn.LET(_xlpm.yr,IF(ISNUMBER(C2912),YEAR(C2912),VALUE(RIGHT(A2912,4))),_xlpm.mn,IF(ISNUMBER(C2912),MONTH(C2912),VALUE(MID(A2912,4,2)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3" spans="1:5" x14ac:dyDescent="0.25">
      <c r="A2913" s="65" t="s">
        <v>2923</v>
      </c>
      <c r="B2913" s="8">
        <v>105.668046358</v>
      </c>
      <c r="C2913" s="13"/>
      <c r="D2913" s="3" t="str">
        <f t="array" ref="D2913">IF(C2913="","",IFERROR(AVERAGE(_xlfn._xlws.FILTER($B$2:$B$6000,(IFERROR(VALUE(MID($A$2:$A$6000,4,2)),0)=MONTH(C2913))*(IFERROR(VALUE(RIGHT($A$2:$A$6000,4)),0)=YEAR(C2913)))),""))</f>
        <v/>
      </c>
      <c r="E2913" s="3">
        <f t="array" ref="E2913">IFERROR(_xlfn.LET(_xlpm.yr,IF(ISNUMBER(C2913),YEAR(C2913),VALUE(RIGHT(A2913,4))),_xlpm.mn,IF(ISNUMBER(C2913),MONTH(C2913),VALUE(MID(A2913,4,2)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4" spans="1:5" x14ac:dyDescent="0.25">
      <c r="A2914" s="65" t="s">
        <v>2924</v>
      </c>
      <c r="B2914" s="8">
        <v>105.05834215100001</v>
      </c>
      <c r="C2914" s="13"/>
      <c r="D2914" s="3" t="str">
        <f t="array" ref="D2914">IF(C2914="","",IFERROR(AVERAGE(_xlfn._xlws.FILTER($B$2:$B$6000,(IFERROR(VALUE(MID($A$2:$A$6000,4,2)),0)=MONTH(C2914))*(IFERROR(VALUE(RIGHT($A$2:$A$6000,4)),0)=YEAR(C2914)))),""))</f>
        <v/>
      </c>
      <c r="E2914" s="3">
        <f t="array" ref="E2914">IFERROR(_xlfn.LET(_xlpm.yr,IF(ISNUMBER(C2914),YEAR(C2914),VALUE(RIGHT(A2914,4))),_xlpm.mn,IF(ISNUMBER(C2914),MONTH(C2914),VALUE(MID(A2914,4,2)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5" spans="1:5" x14ac:dyDescent="0.25">
      <c r="A2915" s="65" t="s">
        <v>2925</v>
      </c>
      <c r="B2915" s="8">
        <v>105.163463566</v>
      </c>
      <c r="C2915" s="13"/>
      <c r="D2915" s="3" t="str">
        <f t="array" ref="D2915">IF(C2915="","",IFERROR(AVERAGE(_xlfn._xlws.FILTER($B$2:$B$6000,(IFERROR(VALUE(MID($A$2:$A$6000,4,2)),0)=MONTH(C2915))*(IFERROR(VALUE(RIGHT($A$2:$A$6000,4)),0)=YEAR(C2915)))),""))</f>
        <v/>
      </c>
      <c r="E2915" s="3">
        <f t="array" ref="E2915">IFERROR(_xlfn.LET(_xlpm.yr,IF(ISNUMBER(C2915),YEAR(C2915),VALUE(RIGHT(A2915,4))),_xlpm.mn,IF(ISNUMBER(C2915),MONTH(C2915),VALUE(MID(A2915,4,2)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6" spans="1:5" x14ac:dyDescent="0.25">
      <c r="A2916" s="65" t="s">
        <v>2926</v>
      </c>
      <c r="B2916" s="8">
        <v>104.995269302</v>
      </c>
      <c r="C2916" s="13"/>
      <c r="D2916" s="3" t="str">
        <f t="array" ref="D2916">IF(C2916="","",IFERROR(AVERAGE(_xlfn._xlws.FILTER($B$2:$B$6000,(IFERROR(VALUE(MID($A$2:$A$6000,4,2)),0)=MONTH(C2916))*(IFERROR(VALUE(RIGHT($A$2:$A$6000,4)),0)=YEAR(C2916)))),""))</f>
        <v/>
      </c>
      <c r="E2916" s="3">
        <f t="array" ref="E2916">IFERROR(_xlfn.LET(_xlpm.yr,IF(ISNUMBER(C2916),YEAR(C2916),VALUE(RIGHT(A2916,4))),_xlpm.mn,IF(ISNUMBER(C2916),MONTH(C2916),VALUE(MID(A2916,4,2)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7" spans="1:5" x14ac:dyDescent="0.25">
      <c r="A2917" s="65" t="s">
        <v>2927</v>
      </c>
      <c r="B2917" s="8">
        <v>104.95322073600001</v>
      </c>
      <c r="C2917" s="13"/>
      <c r="D2917" s="3" t="str">
        <f t="array" ref="D2917">IF(C2917="","",IFERROR(AVERAGE(_xlfn._xlws.FILTER($B$2:$B$6000,(IFERROR(VALUE(MID($A$2:$A$6000,4,2)),0)=MONTH(C2917))*(IFERROR(VALUE(RIGHT($A$2:$A$6000,4)),0)=YEAR(C2917)))),""))</f>
        <v/>
      </c>
      <c r="E2917" s="3">
        <f t="array" ref="E2917">IFERROR(_xlfn.LET(_xlpm.yr,IF(ISNUMBER(C2917),YEAR(C2917),VALUE(RIGHT(A2917,4))),_xlpm.mn,IF(ISNUMBER(C2917),MONTH(C2917),VALUE(MID(A2917,4,2)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8" spans="1:5" x14ac:dyDescent="0.25">
      <c r="A2918" s="65" t="s">
        <v>2928</v>
      </c>
      <c r="B2918" s="8">
        <v>104.934032784</v>
      </c>
      <c r="C2918" s="13"/>
      <c r="D2918" s="3" t="str">
        <f t="array" ref="D2918">IF(C2918="","",IFERROR(AVERAGE(_xlfn._xlws.FILTER($B$2:$B$6000,(IFERROR(VALUE(MID($A$2:$A$6000,4,2)),0)=MONTH(C2918))*(IFERROR(VALUE(RIGHT($A$2:$A$6000,4)),0)=YEAR(C2918)))),""))</f>
        <v/>
      </c>
      <c r="E2918" s="3">
        <f t="array" ref="E2918">IFERROR(_xlfn.LET(_xlpm.yr,IF(ISNUMBER(C2918),YEAR(C2918),VALUE(RIGHT(A2918,4))),_xlpm.mn,IF(ISNUMBER(C2918),MONTH(C2918),VALUE(MID(A2918,4,2)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19" spans="1:5" x14ac:dyDescent="0.25">
      <c r="A2919" s="65" t="s">
        <v>2929</v>
      </c>
      <c r="B2919" s="8">
        <v>105.22551620839999</v>
      </c>
      <c r="C2919" s="13"/>
      <c r="D2919" s="3" t="str">
        <f t="array" ref="D2919">IF(C2919="","",IFERROR(AVERAGE(_xlfn._xlws.FILTER($B$2:$B$6000,(IFERROR(VALUE(MID($A$2:$A$6000,4,2)),0)=MONTH(C2919))*(IFERROR(VALUE(RIGHT($A$2:$A$6000,4)),0)=YEAR(C2919)))),""))</f>
        <v/>
      </c>
      <c r="E2919" s="3">
        <f t="array" ref="E2919">IFERROR(_xlfn.LET(_xlpm.yr,IF(ISNUMBER(C2919),YEAR(C2919),VALUE(RIGHT(A2919,4))),_xlpm.mn,IF(ISNUMBER(C2919),MONTH(C2919),VALUE(MID(A2919,4,2)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0" spans="1:5" x14ac:dyDescent="0.25">
      <c r="A2920" s="65" t="s">
        <v>2930</v>
      </c>
      <c r="B2920" s="8">
        <v>105.246336453</v>
      </c>
      <c r="C2920" s="13"/>
      <c r="D2920" s="3" t="str">
        <f t="array" ref="D2920">IF(C2920="","",IFERROR(AVERAGE(_xlfn._xlws.FILTER($B$2:$B$6000,(IFERROR(VALUE(MID($A$2:$A$6000,4,2)),0)=MONTH(C2920))*(IFERROR(VALUE(RIGHT($A$2:$A$6000,4)),0)=YEAR(C2920)))),""))</f>
        <v/>
      </c>
      <c r="E2920" s="3">
        <f t="array" ref="E2920">IFERROR(_xlfn.LET(_xlpm.yr,IF(ISNUMBER(C2920),YEAR(C2920),VALUE(RIGHT(A2920,4))),_xlpm.mn,IF(ISNUMBER(C2920),MONTH(C2920),VALUE(MID(A2920,4,2)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1" spans="1:5" x14ac:dyDescent="0.25">
      <c r="A2921" s="65" t="s">
        <v>2931</v>
      </c>
      <c r="B2921" s="8">
        <v>104.7466505826</v>
      </c>
      <c r="C2921" s="13"/>
      <c r="D2921" s="3" t="str">
        <f t="array" ref="D2921">IF(C2921="","",IFERROR(AVERAGE(_xlfn._xlws.FILTER($B$2:$B$6000,(IFERROR(VALUE(MID($A$2:$A$6000,4,2)),0)=MONTH(C2921))*(IFERROR(VALUE(RIGHT($A$2:$A$6000,4)),0)=YEAR(C2921)))),""))</f>
        <v/>
      </c>
      <c r="E2921" s="3">
        <f t="array" ref="E2921">IFERROR(_xlfn.LET(_xlpm.yr,IF(ISNUMBER(C2921),YEAR(C2921),VALUE(RIGHT(A2921,4))),_xlpm.mn,IF(ISNUMBER(C2921),MONTH(C2921),VALUE(MID(A2921,4,2)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2" spans="1:5" x14ac:dyDescent="0.25">
      <c r="A2922" s="65" t="s">
        <v>2932</v>
      </c>
      <c r="B2922" s="8">
        <v>105.14223523</v>
      </c>
      <c r="C2922" s="13"/>
      <c r="D2922" s="3" t="str">
        <f t="array" ref="D2922">IF(C2922="","",IFERROR(AVERAGE(_xlfn._xlws.FILTER($B$2:$B$6000,(IFERROR(VALUE(MID($A$2:$A$6000,4,2)),0)=MONTH(C2922))*(IFERROR(VALUE(RIGHT($A$2:$A$6000,4)),0)=YEAR(C2922)))),""))</f>
        <v/>
      </c>
      <c r="E2922" s="3">
        <f t="array" ref="E2922">IFERROR(_xlfn.LET(_xlpm.yr,IF(ISNUMBER(C2922),YEAR(C2922),VALUE(RIGHT(A2922,4))),_xlpm.mn,IF(ISNUMBER(C2922),MONTH(C2922),VALUE(MID(A2922,4,2)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3" spans="1:5" x14ac:dyDescent="0.25">
      <c r="A2923" s="65" t="s">
        <v>2933</v>
      </c>
      <c r="B2923" s="8">
        <v>105.8293033018</v>
      </c>
      <c r="C2923" s="13"/>
      <c r="D2923" s="3" t="str">
        <f t="array" ref="D2923">IF(C2923="","",IFERROR(AVERAGE(_xlfn._xlws.FILTER($B$2:$B$6000,(IFERROR(VALUE(MID($A$2:$A$6000,4,2)),0)=MONTH(C2923))*(IFERROR(VALUE(RIGHT($A$2:$A$6000,4)),0)=YEAR(C2923)))),""))</f>
        <v/>
      </c>
      <c r="E2923" s="3">
        <f t="array" ref="E2923">IFERROR(_xlfn.LET(_xlpm.yr,IF(ISNUMBER(C2923),YEAR(C2923),VALUE(RIGHT(A2923,4))),_xlpm.mn,IF(ISNUMBER(C2923),MONTH(C2923),VALUE(MID(A2923,4,2)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4" spans="1:5" x14ac:dyDescent="0.25">
      <c r="A2924" s="65" t="s">
        <v>2934</v>
      </c>
      <c r="B2924" s="8">
        <v>106.1624272154</v>
      </c>
      <c r="C2924" s="13"/>
      <c r="D2924" s="3" t="str">
        <f t="array" ref="D2924">IF(C2924="","",IFERROR(AVERAGE(_xlfn._xlws.FILTER($B$2:$B$6000,(IFERROR(VALUE(MID($A$2:$A$6000,4,2)),0)=MONTH(C2924))*(IFERROR(VALUE(RIGHT($A$2:$A$6000,4)),0)=YEAR(C2924)))),""))</f>
        <v/>
      </c>
      <c r="E2924" s="3">
        <f t="array" ref="E2924">IFERROR(_xlfn.LET(_xlpm.yr,IF(ISNUMBER(C2924),YEAR(C2924),VALUE(RIGHT(A2924,4))),_xlpm.mn,IF(ISNUMBER(C2924),MONTH(C2924),VALUE(MID(A2924,4,2)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5" spans="1:5" x14ac:dyDescent="0.25">
      <c r="A2925" s="65" t="s">
        <v>2935</v>
      </c>
      <c r="B2925" s="8">
        <v>106.70375357499999</v>
      </c>
      <c r="C2925" s="13"/>
      <c r="D2925" s="3" t="str">
        <f t="array" ref="D2925">IF(C2925="","",IFERROR(AVERAGE(_xlfn._xlws.FILTER($B$2:$B$6000,(IFERROR(VALUE(MID($A$2:$A$6000,4,2)),0)=MONTH(C2925))*(IFERROR(VALUE(RIGHT($A$2:$A$6000,4)),0)=YEAR(C2925)))),""))</f>
        <v/>
      </c>
      <c r="E2925" s="3">
        <f t="array" ref="E2925">IFERROR(_xlfn.LET(_xlpm.yr,IF(ISNUMBER(C2925),YEAR(C2925),VALUE(RIGHT(A2925,4))),_xlpm.mn,IF(ISNUMBER(C2925),MONTH(C2925),VALUE(MID(A2925,4,2)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6" spans="1:5" x14ac:dyDescent="0.25">
      <c r="A2926" s="65" t="s">
        <v>2936</v>
      </c>
      <c r="B2926" s="8">
        <v>106.6412928412</v>
      </c>
      <c r="C2926" s="13"/>
      <c r="D2926" s="3" t="str">
        <f t="array" ref="D2926">IF(C2926="","",IFERROR(AVERAGE(_xlfn._xlws.FILTER($B$2:$B$6000,(IFERROR(VALUE(MID($A$2:$A$6000,4,2)),0)=MONTH(C2926))*(IFERROR(VALUE(RIGHT($A$2:$A$6000,4)),0)=YEAR(C2926)))),""))</f>
        <v/>
      </c>
      <c r="E2926" s="3">
        <f t="array" ref="E2926">IFERROR(_xlfn.LET(_xlpm.yr,IF(ISNUMBER(C2926),YEAR(C2926),VALUE(RIGHT(A2926,4))),_xlpm.mn,IF(ISNUMBER(C2926),MONTH(C2926),VALUE(MID(A2926,4,2)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7" spans="1:5" x14ac:dyDescent="0.25">
      <c r="A2927" s="65" t="s">
        <v>2937</v>
      </c>
      <c r="B2927" s="8">
        <v>106.6621130858</v>
      </c>
      <c r="C2927" s="13"/>
      <c r="D2927" s="3" t="str">
        <f t="array" ref="D2927">IF(C2927="","",IFERROR(AVERAGE(_xlfn._xlws.FILTER($B$2:$B$6000,(IFERROR(VALUE(MID($A$2:$A$6000,4,2)),0)=MONTH(C2927))*(IFERROR(VALUE(RIGHT($A$2:$A$6000,4)),0)=YEAR(C2927)))),""))</f>
        <v/>
      </c>
      <c r="E2927" s="3">
        <f t="array" ref="E2927">IFERROR(_xlfn.LET(_xlpm.yr,IF(ISNUMBER(C2927),YEAR(C2927),VALUE(RIGHT(A2927,4))),_xlpm.mn,IF(ISNUMBER(C2927),MONTH(C2927),VALUE(MID(A2927,4,2)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8" spans="1:5" x14ac:dyDescent="0.25">
      <c r="A2928" s="65" t="s">
        <v>2938</v>
      </c>
      <c r="B2928" s="8">
        <v>107.09933822239999</v>
      </c>
      <c r="C2928" s="13"/>
      <c r="D2928" s="3" t="str">
        <f t="array" ref="D2928">IF(C2928="","",IFERROR(AVERAGE(_xlfn._xlws.FILTER($B$2:$B$6000,(IFERROR(VALUE(MID($A$2:$A$6000,4,2)),0)=MONTH(C2928))*(IFERROR(VALUE(RIGHT($A$2:$A$6000,4)),0)=YEAR(C2928)))),""))</f>
        <v/>
      </c>
      <c r="E2928" s="3">
        <f t="array" ref="E2928">IFERROR(_xlfn.LET(_xlpm.yr,IF(ISNUMBER(C2928),YEAR(C2928),VALUE(RIGHT(A2928,4))),_xlpm.mn,IF(ISNUMBER(C2928),MONTH(C2928),VALUE(MID(A2928,4,2)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9" spans="1:5" x14ac:dyDescent="0.25">
      <c r="A2929" s="65" t="s">
        <v>2939</v>
      </c>
      <c r="B2929" s="8">
        <v>106.287348683</v>
      </c>
      <c r="C2929" s="13"/>
      <c r="D2929" s="3" t="str">
        <f t="array" ref="D2929">IF(C2929="","",IFERROR(AVERAGE(_xlfn._xlws.FILTER($B$2:$B$6000,(IFERROR(VALUE(MID($A$2:$A$6000,4,2)),0)=MONTH(C2929))*(IFERROR(VALUE(RIGHT($A$2:$A$6000,4)),0)=YEAR(C2929)))),""))</f>
        <v/>
      </c>
      <c r="E2929" s="3">
        <f t="array" ref="E2929">IFERROR(_xlfn.LET(_xlpm.yr,IF(ISNUMBER(C2929),YEAR(C2929),VALUE(RIGHT(A2929,4))),_xlpm.mn,IF(ISNUMBER(C2929),MONTH(C2929),VALUE(MID(A2929,4,2)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0" spans="1:5" x14ac:dyDescent="0.25">
      <c r="A2930" s="65" t="s">
        <v>2940</v>
      </c>
      <c r="B2930" s="8">
        <v>106.2248879492</v>
      </c>
      <c r="C2930" s="13"/>
      <c r="D2930" s="3" t="str">
        <f t="array" ref="D2930">IF(C2930="","",IFERROR(AVERAGE(_xlfn._xlws.FILTER($B$2:$B$6000,(IFERROR(VALUE(MID($A$2:$A$6000,4,2)),0)=MONTH(C2930))*(IFERROR(VALUE(RIGHT($A$2:$A$6000,4)),0)=YEAR(C2930)))),""))</f>
        <v/>
      </c>
      <c r="E2930" s="3">
        <f t="array" ref="E2930">IFERROR(_xlfn.LET(_xlpm.yr,IF(ISNUMBER(C2930),YEAR(C2930),VALUE(RIGHT(A2930,4))),_xlpm.mn,IF(ISNUMBER(C2930),MONTH(C2930),VALUE(MID(A2930,4,2)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1" spans="1:5" x14ac:dyDescent="0.25">
      <c r="A2931" s="65" t="s">
        <v>2941</v>
      </c>
      <c r="B2931" s="8">
        <v>106.5371916182</v>
      </c>
      <c r="C2931" s="13"/>
      <c r="D2931" s="3" t="str">
        <f t="array" ref="D2931">IF(C2931="","",IFERROR(AVERAGE(_xlfn._xlws.FILTER($B$2:$B$6000,(IFERROR(VALUE(MID($A$2:$A$6000,4,2)),0)=MONTH(C2931))*(IFERROR(VALUE(RIGHT($A$2:$A$6000,4)),0)=YEAR(C2931)))),""))</f>
        <v/>
      </c>
      <c r="E2931" s="3">
        <f t="array" ref="E2931">IFERROR(_xlfn.LET(_xlpm.yr,IF(ISNUMBER(C2931),YEAR(C2931),VALUE(RIGHT(A2931,4))),_xlpm.mn,IF(ISNUMBER(C2931),MONTH(C2931),VALUE(MID(A2931,4,2)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2" spans="1:5" x14ac:dyDescent="0.25">
      <c r="A2932" s="65" t="s">
        <v>2942</v>
      </c>
      <c r="B2932" s="8">
        <v>106.7662143088</v>
      </c>
      <c r="C2932" s="13"/>
      <c r="D2932" s="3" t="str">
        <f t="array" ref="D2932">IF(C2932="","",IFERROR(AVERAGE(_xlfn._xlws.FILTER($B$2:$B$6000,(IFERROR(VALUE(MID($A$2:$A$6000,4,2)),0)=MONTH(C2932))*(IFERROR(VALUE(RIGHT($A$2:$A$6000,4)),0)=YEAR(C2932)))),""))</f>
        <v/>
      </c>
      <c r="E2932" s="3">
        <f t="array" ref="E2932">IFERROR(_xlfn.LET(_xlpm.yr,IF(ISNUMBER(C2932),YEAR(C2932),VALUE(RIGHT(A2932,4))),_xlpm.mn,IF(ISNUMBER(C2932),MONTH(C2932),VALUE(MID(A2932,4,2)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3" spans="1:5" x14ac:dyDescent="0.25">
      <c r="A2933" s="65" t="s">
        <v>2943</v>
      </c>
      <c r="B2933" s="8">
        <v>106.30816892759999</v>
      </c>
      <c r="C2933" s="13"/>
      <c r="D2933" s="3" t="str">
        <f t="array" ref="D2933">IF(C2933="","",IFERROR(AVERAGE(_xlfn._xlws.FILTER($B$2:$B$6000,(IFERROR(VALUE(MID($A$2:$A$6000,4,2)),0)=MONTH(C2933))*(IFERROR(VALUE(RIGHT($A$2:$A$6000,4)),0)=YEAR(C2933)))),""))</f>
        <v/>
      </c>
      <c r="E2933" s="3">
        <f t="array" ref="E2933">IFERROR(_xlfn.LET(_xlpm.yr,IF(ISNUMBER(C2933),YEAR(C2933),VALUE(RIGHT(A2933,4))),_xlpm.mn,IF(ISNUMBER(C2933),MONTH(C2933),VALUE(MID(A2933,4,2)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4" spans="1:5" x14ac:dyDescent="0.25">
      <c r="A2934" s="65" t="s">
        <v>2944</v>
      </c>
      <c r="B2934" s="8">
        <v>105.99586525860001</v>
      </c>
      <c r="C2934" s="13"/>
      <c r="D2934" s="3" t="str">
        <f t="array" ref="D2934">IF(C2934="","",IFERROR(AVERAGE(_xlfn._xlws.FILTER($B$2:$B$6000,(IFERROR(VALUE(MID($A$2:$A$6000,4,2)),0)=MONTH(C2934))*(IFERROR(VALUE(RIGHT($A$2:$A$6000,4)),0)=YEAR(C2934)))),""))</f>
        <v/>
      </c>
      <c r="E2934" s="3">
        <f t="array" ref="E2934">IFERROR(_xlfn.LET(_xlpm.yr,IF(ISNUMBER(C2934),YEAR(C2934),VALUE(RIGHT(A2934,4))),_xlpm.mn,IF(ISNUMBER(C2934),MONTH(C2934),VALUE(MID(A2934,4,2)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5" spans="1:5" x14ac:dyDescent="0.25">
      <c r="A2935" s="65" t="s">
        <v>2945</v>
      </c>
      <c r="B2935" s="8">
        <v>106.1207867262</v>
      </c>
      <c r="C2935" s="13"/>
      <c r="D2935" s="3" t="str">
        <f t="array" ref="D2935">IF(C2935="","",IFERROR(AVERAGE(_xlfn._xlws.FILTER($B$2:$B$6000,(IFERROR(VALUE(MID($A$2:$A$6000,4,2)),0)=MONTH(C2935))*(IFERROR(VALUE(RIGHT($A$2:$A$6000,4)),0)=YEAR(C2935)))),""))</f>
        <v/>
      </c>
      <c r="E2935" s="3">
        <f t="array" ref="E2935">IFERROR(_xlfn.LET(_xlpm.yr,IF(ISNUMBER(C2935),YEAR(C2935),VALUE(RIGHT(A2935,4))),_xlpm.mn,IF(ISNUMBER(C2935),MONTH(C2935),VALUE(MID(A2935,4,2)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6" spans="1:5" x14ac:dyDescent="0.25">
      <c r="A2936" s="65" t="s">
        <v>2946</v>
      </c>
      <c r="B2936" s="8">
        <v>106.0583259924</v>
      </c>
      <c r="C2936" s="13"/>
      <c r="D2936" s="3" t="str">
        <f t="array" ref="D2936">IF(C2936="","",IFERROR(AVERAGE(_xlfn._xlws.FILTER($B$2:$B$6000,(IFERROR(VALUE(MID($A$2:$A$6000,4,2)),0)=MONTH(C2936))*(IFERROR(VALUE(RIGHT($A$2:$A$6000,4)),0)=YEAR(C2936)))),""))</f>
        <v/>
      </c>
      <c r="E2936" s="3">
        <f t="array" ref="E2936">IFERROR(_xlfn.LET(_xlpm.yr,IF(ISNUMBER(C2936),YEAR(C2936),VALUE(RIGHT(A2936,4))),_xlpm.mn,IF(ISNUMBER(C2936),MONTH(C2936),VALUE(MID(A2936,4,2)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7" spans="1:5" x14ac:dyDescent="0.25">
      <c r="A2937" s="65" t="s">
        <v>2947</v>
      </c>
      <c r="B2937" s="8">
        <v>106.5371916182</v>
      </c>
      <c r="C2937" s="13"/>
      <c r="D2937" s="3" t="str">
        <f t="array" ref="D2937">IF(C2937="","",IFERROR(AVERAGE(_xlfn._xlws.FILTER($B$2:$B$6000,(IFERROR(VALUE(MID($A$2:$A$6000,4,2)),0)=MONTH(C2937))*(IFERROR(VALUE(RIGHT($A$2:$A$6000,4)),0)=YEAR(C2937)))),""))</f>
        <v/>
      </c>
      <c r="E2937" s="3">
        <f t="array" ref="E2937">IFERROR(_xlfn.LET(_xlpm.yr,IF(ISNUMBER(C2937),YEAR(C2937),VALUE(RIGHT(A2937,4))),_xlpm.mn,IF(ISNUMBER(C2937),MONTH(C2937),VALUE(MID(A2937,4,2)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8" spans="1:5" x14ac:dyDescent="0.25">
      <c r="A2938" s="65" t="s">
        <v>2948</v>
      </c>
      <c r="B2938" s="8">
        <v>106.5788321074</v>
      </c>
      <c r="C2938" s="13"/>
      <c r="D2938" s="3" t="str">
        <f t="array" ref="D2938">IF(C2938="","",IFERROR(AVERAGE(_xlfn._xlws.FILTER($B$2:$B$6000,(IFERROR(VALUE(MID($A$2:$A$6000,4,2)),0)=MONTH(C2938))*(IFERROR(VALUE(RIGHT($A$2:$A$6000,4)),0)=YEAR(C2938)))),""))</f>
        <v/>
      </c>
      <c r="E2938" s="3">
        <f t="array" ref="E2938">IFERROR(_xlfn.LET(_xlpm.yr,IF(ISNUMBER(C2938),YEAR(C2938),VALUE(RIGHT(A2938,4))),_xlpm.mn,IF(ISNUMBER(C2938),MONTH(C2938),VALUE(MID(A2938,4,2)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9" spans="1:5" x14ac:dyDescent="0.25">
      <c r="A2939" s="65" t="s">
        <v>2949</v>
      </c>
      <c r="B2939" s="8">
        <v>106.8494952872</v>
      </c>
      <c r="C2939" s="13"/>
      <c r="D2939" s="3" t="str">
        <f t="array" ref="D2939">IF(C2939="","",IFERROR(AVERAGE(_xlfn._xlws.FILTER($B$2:$B$6000,(IFERROR(VALUE(MID($A$2:$A$6000,4,2)),0)=MONTH(C2939))*(IFERROR(VALUE(RIGHT($A$2:$A$6000,4)),0)=YEAR(C2939)))),""))</f>
        <v/>
      </c>
      <c r="E2939" s="3">
        <f t="array" ref="E2939">IFERROR(_xlfn.LET(_xlpm.yr,IF(ISNUMBER(C2939),YEAR(C2939),VALUE(RIGHT(A2939,4))),_xlpm.mn,IF(ISNUMBER(C2939),MONTH(C2939),VALUE(MID(A2939,4,2)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40" spans="1:5" x14ac:dyDescent="0.25">
      <c r="A2940" s="65" t="s">
        <v>2950</v>
      </c>
      <c r="B2940" s="8">
        <v>106.16945941909999</v>
      </c>
      <c r="C2940" s="13"/>
      <c r="D2940" s="3" t="str">
        <f t="array" ref="D2940">IF(C2940="","",IFERROR(AVERAGE(_xlfn._xlws.FILTER($B$2:$B$6000,(IFERROR(VALUE(MID($A$2:$A$6000,4,2)),0)=MONTH(C2940))*(IFERROR(VALUE(RIGHT($A$2:$A$6000,4)),0)=YEAR(C2940)))),""))</f>
        <v/>
      </c>
      <c r="E2940" s="3">
        <f t="array" ref="E2940">IFERROR(_xlfn.LET(_xlpm.yr,IF(ISNUMBER(C2940),YEAR(C2940),VALUE(RIGHT(A2940,4))),_xlpm.mn,IF(ISNUMBER(C2940),MONTH(C2940),VALUE(MID(A2940,4,2)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1" spans="1:5" x14ac:dyDescent="0.25">
      <c r="A2941" s="65" t="s">
        <v>2951</v>
      </c>
      <c r="B2941" s="8">
        <v>106.395833533</v>
      </c>
      <c r="C2941" s="13"/>
      <c r="D2941" s="3" t="str">
        <f t="array" ref="D2941">IF(C2941="","",IFERROR(AVERAGE(_xlfn._xlws.FILTER($B$2:$B$6000,(IFERROR(VALUE(MID($A$2:$A$6000,4,2)),0)=MONTH(C2941))*(IFERROR(VALUE(RIGHT($A$2:$A$6000,4)),0)=YEAR(C2941)))),""))</f>
        <v/>
      </c>
      <c r="E2941" s="3">
        <f t="array" ref="E2941">IFERROR(_xlfn.LET(_xlpm.yr,IF(ISNUMBER(C2941),YEAR(C2941),VALUE(RIGHT(A2941,4))),_xlpm.mn,IF(ISNUMBER(C2941),MONTH(C2941),VALUE(MID(A2941,4,2)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2" spans="1:5" x14ac:dyDescent="0.25">
      <c r="A2942" s="65" t="s">
        <v>2952</v>
      </c>
      <c r="B2942" s="8">
        <v>106.601628182</v>
      </c>
      <c r="C2942" s="13"/>
      <c r="D2942" s="3" t="str">
        <f t="array" ref="D2942">IF(C2942="","",IFERROR(AVERAGE(_xlfn._xlws.FILTER($B$2:$B$6000,(IFERROR(VALUE(MID($A$2:$A$6000,4,2)),0)=MONTH(C2942))*(IFERROR(VALUE(RIGHT($A$2:$A$6000,4)),0)=YEAR(C2942)))),""))</f>
        <v/>
      </c>
      <c r="E2942" s="3">
        <f t="array" ref="E2942">IFERROR(_xlfn.LET(_xlpm.yr,IF(ISNUMBER(C2942),YEAR(C2942),VALUE(RIGHT(A2942,4))),_xlpm.mn,IF(ISNUMBER(C2942),MONTH(C2942),VALUE(MID(A2942,4,2)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3" spans="1:5" x14ac:dyDescent="0.25">
      <c r="A2943" s="65" t="s">
        <v>2953</v>
      </c>
      <c r="B2943" s="8">
        <v>107.0543764098</v>
      </c>
      <c r="C2943" s="13"/>
      <c r="D2943" s="3" t="str">
        <f t="array" ref="D2943">IF(C2943="","",IFERROR(AVERAGE(_xlfn._xlws.FILTER($B$2:$B$6000,(IFERROR(VALUE(MID($A$2:$A$6000,4,2)),0)=MONTH(C2943))*(IFERROR(VALUE(RIGHT($A$2:$A$6000,4)),0)=YEAR(C2943)))),""))</f>
        <v/>
      </c>
      <c r="E2943" s="3">
        <f t="array" ref="E2943">IFERROR(_xlfn.LET(_xlpm.yr,IF(ISNUMBER(C2943),YEAR(C2943),VALUE(RIGHT(A2943,4))),_xlpm.mn,IF(ISNUMBER(C2943),MONTH(C2943),VALUE(MID(A2943,4,2)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4" spans="1:5" x14ac:dyDescent="0.25">
      <c r="A2944" s="65" t="s">
        <v>2954</v>
      </c>
      <c r="B2944" s="8">
        <v>106.10772102440001</v>
      </c>
      <c r="C2944" s="13"/>
      <c r="D2944" s="3" t="str">
        <f t="array" ref="D2944">IF(C2944="","",IFERROR(AVERAGE(_xlfn._xlws.FILTER($B$2:$B$6000,(IFERROR(VALUE(MID($A$2:$A$6000,4,2)),0)=MONTH(C2944))*(IFERROR(VALUE(RIGHT($A$2:$A$6000,4)),0)=YEAR(C2944)))),""))</f>
        <v/>
      </c>
      <c r="E2944" s="3">
        <f t="array" ref="E2944">IFERROR(_xlfn.LET(_xlpm.yr,IF(ISNUMBER(C2944),YEAR(C2944),VALUE(RIGHT(A2944,4))),_xlpm.mn,IF(ISNUMBER(C2944),MONTH(C2944),VALUE(MID(A2944,4,2)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5" spans="1:5" x14ac:dyDescent="0.25">
      <c r="A2945" s="65" t="s">
        <v>2955</v>
      </c>
      <c r="B2945" s="8">
        <v>105.98424423500001</v>
      </c>
      <c r="C2945" s="13"/>
      <c r="D2945" s="3" t="str">
        <f t="array" ref="D2945">IF(C2945="","",IFERROR(AVERAGE(_xlfn._xlws.FILTER($B$2:$B$6000,(IFERROR(VALUE(MID($A$2:$A$6000,4,2)),0)=MONTH(C2945))*(IFERROR(VALUE(RIGHT($A$2:$A$6000,4)),0)=YEAR(C2945)))),""))</f>
        <v/>
      </c>
      <c r="E2945" s="3">
        <f t="array" ref="E2945">IFERROR(_xlfn.LET(_xlpm.yr,IF(ISNUMBER(C2945),YEAR(C2945),VALUE(RIGHT(A2945,4))),_xlpm.mn,IF(ISNUMBER(C2945),MONTH(C2945),VALUE(MID(A2945,4,2)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6" spans="1:5" x14ac:dyDescent="0.25">
      <c r="A2946" s="65" t="s">
        <v>2956</v>
      </c>
      <c r="B2946" s="8">
        <v>106.1283004893</v>
      </c>
      <c r="C2946" s="13"/>
      <c r="D2946" s="3" t="str">
        <f t="array" ref="D2946">IF(C2946="","",IFERROR(AVERAGE(_xlfn._xlws.FILTER($B$2:$B$6000,(IFERROR(VALUE(MID($A$2:$A$6000,4,2)),0)=MONTH(C2946))*(IFERROR(VALUE(RIGHT($A$2:$A$6000,4)),0)=YEAR(C2946)))),""))</f>
        <v/>
      </c>
      <c r="E2946" s="3">
        <f t="array" ref="E2946">IFERROR(_xlfn.LET(_xlpm.yr,IF(ISNUMBER(C2946),YEAR(C2946),VALUE(RIGHT(A2946,4))),_xlpm.mn,IF(ISNUMBER(C2946),MONTH(C2946),VALUE(MID(A2946,4,2)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7" spans="1:5" x14ac:dyDescent="0.25">
      <c r="A2947" s="65" t="s">
        <v>2957</v>
      </c>
      <c r="B2947" s="8">
        <v>105.77844958599999</v>
      </c>
      <c r="C2947" s="13"/>
      <c r="D2947" s="3" t="str">
        <f t="array" ref="D2947">IF(C2947="","",IFERROR(AVERAGE(_xlfn._xlws.FILTER($B$2:$B$6000,(IFERROR(VALUE(MID($A$2:$A$6000,4,2)),0)=MONTH(C2947))*(IFERROR(VALUE(RIGHT($A$2:$A$6000,4)),0)=YEAR(C2947)))),""))</f>
        <v/>
      </c>
      <c r="E2947" s="3">
        <f t="array" ref="E2947">IFERROR(_xlfn.LET(_xlpm.yr,IF(ISNUMBER(C2947),YEAR(C2947),VALUE(RIGHT(A2947,4))),_xlpm.mn,IF(ISNUMBER(C2947),MONTH(C2947),VALUE(MID(A2947,4,2)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8" spans="1:5" x14ac:dyDescent="0.25">
      <c r="A2948" s="65" t="s">
        <v>2958</v>
      </c>
      <c r="B2948" s="8">
        <v>105.8607674456</v>
      </c>
      <c r="C2948" s="13"/>
      <c r="D2948" s="3" t="str">
        <f t="array" ref="D2948">IF(C2948="","",IFERROR(AVERAGE(_xlfn._xlws.FILTER($B$2:$B$6000,(IFERROR(VALUE(MID($A$2:$A$6000,4,2)),0)=MONTH(C2948))*(IFERROR(VALUE(RIGHT($A$2:$A$6000,4)),0)=YEAR(C2948)))),""))</f>
        <v/>
      </c>
      <c r="E2948" s="3">
        <f t="array" ref="E2948">IFERROR(_xlfn.LET(_xlpm.yr,IF(ISNUMBER(C2948),YEAR(C2948),VALUE(RIGHT(A2948,4))),_xlpm.mn,IF(ISNUMBER(C2948),MONTH(C2948),VALUE(MID(A2948,4,2)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9" spans="1:5" x14ac:dyDescent="0.25">
      <c r="A2949" s="65" t="s">
        <v>2959</v>
      </c>
      <c r="B2949" s="8">
        <v>106.1283004893</v>
      </c>
      <c r="C2949" s="13"/>
      <c r="D2949" s="3" t="str">
        <f t="array" ref="D2949">IF(C2949="","",IFERROR(AVERAGE(_xlfn._xlws.FILTER($B$2:$B$6000,(IFERROR(VALUE(MID($A$2:$A$6000,4,2)),0)=MONTH(C2949))*(IFERROR(VALUE(RIGHT($A$2:$A$6000,4)),0)=YEAR(C2949)))),""))</f>
        <v/>
      </c>
      <c r="E2949" s="3">
        <f t="array" ref="E2949">IFERROR(_xlfn.LET(_xlpm.yr,IF(ISNUMBER(C2949),YEAR(C2949),VALUE(RIGHT(A2949,4))),_xlpm.mn,IF(ISNUMBER(C2949),MONTH(C2949),VALUE(MID(A2949,4,2)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0" spans="1:5" x14ac:dyDescent="0.25">
      <c r="A2950" s="65" t="s">
        <v>2960</v>
      </c>
      <c r="B2950" s="8">
        <v>105.7990290509</v>
      </c>
      <c r="C2950" s="13"/>
      <c r="D2950" s="3" t="str">
        <f t="array" ref="D2950">IF(C2950="","",IFERROR(AVERAGE(_xlfn._xlws.FILTER($B$2:$B$6000,(IFERROR(VALUE(MID($A$2:$A$6000,4,2)),0)=MONTH(C2950))*(IFERROR(VALUE(RIGHT($A$2:$A$6000,4)),0)=YEAR(C2950)))),""))</f>
        <v/>
      </c>
      <c r="E2950" s="3">
        <f t="array" ref="E2950">IFERROR(_xlfn.LET(_xlpm.yr,IF(ISNUMBER(C2950),YEAR(C2950),VALUE(RIGHT(A2950,4))),_xlpm.mn,IF(ISNUMBER(C2950),MONTH(C2950),VALUE(MID(A2950,4,2)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1" spans="1:5" x14ac:dyDescent="0.25">
      <c r="A2951" s="65" t="s">
        <v>2961</v>
      </c>
      <c r="B2951" s="8">
        <v>105.3462808231</v>
      </c>
      <c r="C2951" s="13"/>
      <c r="D2951" s="3" t="str">
        <f t="array" ref="D2951">IF(C2951="","",IFERROR(AVERAGE(_xlfn._xlws.FILTER($B$2:$B$6000,(IFERROR(VALUE(MID($A$2:$A$6000,4,2)),0)=MONTH(C2951))*(IFERROR(VALUE(RIGHT($A$2:$A$6000,4)),0)=YEAR(C2951)))),""))</f>
        <v/>
      </c>
      <c r="E2951" s="3">
        <f t="array" ref="E2951">IFERROR(_xlfn.LET(_xlpm.yr,IF(ISNUMBER(C2951),YEAR(C2951),VALUE(RIGHT(A2951,4))),_xlpm.mn,IF(ISNUMBER(C2951),MONTH(C2951),VALUE(MID(A2951,4,2)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2" spans="1:5" x14ac:dyDescent="0.25">
      <c r="A2952" s="65" t="s">
        <v>2962</v>
      </c>
      <c r="B2952" s="8">
        <v>106.0254031648</v>
      </c>
      <c r="C2952" s="13"/>
      <c r="D2952" s="3" t="str">
        <f t="array" ref="D2952">IF(C2952="","",IFERROR(AVERAGE(_xlfn._xlws.FILTER($B$2:$B$6000,(IFERROR(VALUE(MID($A$2:$A$6000,4,2)),0)=MONTH(C2952))*(IFERROR(VALUE(RIGHT($A$2:$A$6000,4)),0)=YEAR(C2952)))),""))</f>
        <v/>
      </c>
      <c r="E2952" s="3">
        <f t="array" ref="E2952">IFERROR(_xlfn.LET(_xlpm.yr,IF(ISNUMBER(C2952),YEAR(C2952),VALUE(RIGHT(A2952,4))),_xlpm.mn,IF(ISNUMBER(C2952),MONTH(C2952),VALUE(MID(A2952,4,2)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3" spans="1:5" x14ac:dyDescent="0.25">
      <c r="A2953" s="65" t="s">
        <v>2963</v>
      </c>
      <c r="B2953" s="8">
        <v>106.0871415595</v>
      </c>
      <c r="C2953" s="13"/>
      <c r="D2953" s="3" t="str">
        <f t="array" ref="D2953">IF(C2953="","",IFERROR(AVERAGE(_xlfn._xlws.FILTER($B$2:$B$6000,(IFERROR(VALUE(MID($A$2:$A$6000,4,2)),0)=MONTH(C2953))*(IFERROR(VALUE(RIGHT($A$2:$A$6000,4)),0)=YEAR(C2953)))),""))</f>
        <v/>
      </c>
      <c r="E2953" s="3">
        <f t="array" ref="E2953">IFERROR(_xlfn.LET(_xlpm.yr,IF(ISNUMBER(C2953),YEAR(C2953),VALUE(RIGHT(A2953,4))),_xlpm.mn,IF(ISNUMBER(C2953),MONTH(C2953),VALUE(MID(A2953,4,2)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4" spans="1:5" x14ac:dyDescent="0.25">
      <c r="A2954" s="65" t="s">
        <v>2964</v>
      </c>
      <c r="B2954" s="8">
        <v>106.3135156734</v>
      </c>
      <c r="C2954" s="13"/>
      <c r="D2954" s="3" t="str">
        <f t="array" ref="D2954">IF(C2954="","",IFERROR(AVERAGE(_xlfn._xlws.FILTER($B$2:$B$6000,(IFERROR(VALUE(MID($A$2:$A$6000,4,2)),0)=MONTH(C2954))*(IFERROR(VALUE(RIGHT($A$2:$A$6000,4)),0)=YEAR(C2954)))),""))</f>
        <v/>
      </c>
      <c r="E2954" s="3">
        <f t="array" ref="E2954">IFERROR(_xlfn.LET(_xlpm.yr,IF(ISNUMBER(C2954),YEAR(C2954),VALUE(RIGHT(A2954,4))),_xlpm.mn,IF(ISNUMBER(C2954),MONTH(C2954),VALUE(MID(A2954,4,2)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5" spans="1:5" x14ac:dyDescent="0.25">
      <c r="A2955" s="65" t="s">
        <v>2965</v>
      </c>
      <c r="B2955" s="8">
        <v>106.4575719277</v>
      </c>
      <c r="C2955" s="13"/>
      <c r="D2955" s="3" t="str">
        <f t="array" ref="D2955">IF(C2955="","",IFERROR(AVERAGE(_xlfn._xlws.FILTER($B$2:$B$6000,(IFERROR(VALUE(MID($A$2:$A$6000,4,2)),0)=MONTH(C2955))*(IFERROR(VALUE(RIGHT($A$2:$A$6000,4)),0)=YEAR(C2955)))),""))</f>
        <v/>
      </c>
      <c r="E2955" s="3">
        <f t="array" ref="E2955">IFERROR(_xlfn.LET(_xlpm.yr,IF(ISNUMBER(C2955),YEAR(C2955),VALUE(RIGHT(A2955,4))),_xlpm.mn,IF(ISNUMBER(C2955),MONTH(C2955),VALUE(MID(A2955,4,2)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6" spans="1:5" x14ac:dyDescent="0.25">
      <c r="A2956" s="65" t="s">
        <v>2966</v>
      </c>
      <c r="B2956" s="8">
        <v>106.10772102440001</v>
      </c>
      <c r="C2956" s="13"/>
      <c r="D2956" s="3" t="str">
        <f t="array" ref="D2956">IF(C2956="","",IFERROR(AVERAGE(_xlfn._xlws.FILTER($B$2:$B$6000,(IFERROR(VALUE(MID($A$2:$A$6000,4,2)),0)=MONTH(C2956))*(IFERROR(VALUE(RIGHT($A$2:$A$6000,4)),0)=YEAR(C2956)))),""))</f>
        <v/>
      </c>
      <c r="E2956" s="3">
        <f t="array" ref="E2956">IFERROR(_xlfn.LET(_xlpm.yr,IF(ISNUMBER(C2956),YEAR(C2956),VALUE(RIGHT(A2956,4))),_xlpm.mn,IF(ISNUMBER(C2956),MONTH(C2956),VALUE(MID(A2956,4,2)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7" spans="1:5" x14ac:dyDescent="0.25">
      <c r="A2957" s="65" t="s">
        <v>2967</v>
      </c>
      <c r="B2957" s="8">
        <v>106.4575719277</v>
      </c>
      <c r="C2957" s="13"/>
      <c r="D2957" s="3" t="str">
        <f t="array" ref="D2957">IF(C2957="","",IFERROR(AVERAGE(_xlfn._xlws.FILTER($B$2:$B$6000,(IFERROR(VALUE(MID($A$2:$A$6000,4,2)),0)=MONTH(C2957))*(IFERROR(VALUE(RIGHT($A$2:$A$6000,4)),0)=YEAR(C2957)))),""))</f>
        <v/>
      </c>
      <c r="E2957" s="3">
        <f t="array" ref="E2957">IFERROR(_xlfn.LET(_xlpm.yr,IF(ISNUMBER(C2957),YEAR(C2957),VALUE(RIGHT(A2957,4))),_xlpm.mn,IF(ISNUMBER(C2957),MONTH(C2957),VALUE(MID(A2957,4,2)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8" spans="1:5" x14ac:dyDescent="0.25">
      <c r="A2958" s="65" t="s">
        <v>2968</v>
      </c>
      <c r="B2958" s="8">
        <v>106.0665620946</v>
      </c>
      <c r="C2958" s="13"/>
      <c r="D2958" s="3" t="str">
        <f t="array" ref="D2958">IF(C2958="","",IFERROR(AVERAGE(_xlfn._xlws.FILTER($B$2:$B$6000,(IFERROR(VALUE(MID($A$2:$A$6000,4,2)),0)=MONTH(C2958))*(IFERROR(VALUE(RIGHT($A$2:$A$6000,4)),0)=YEAR(C2958)))),""))</f>
        <v/>
      </c>
      <c r="E2958" s="3">
        <f t="array" ref="E2958">IFERROR(_xlfn.LET(_xlpm.yr,IF(ISNUMBER(C2958),YEAR(C2958),VALUE(RIGHT(A2958,4))),_xlpm.mn,IF(ISNUMBER(C2958),MONTH(C2958),VALUE(MID(A2958,4,2)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9" spans="1:5" x14ac:dyDescent="0.25">
      <c r="A2959" s="65" t="s">
        <v>2969</v>
      </c>
      <c r="B2959" s="8">
        <v>105.8607674456</v>
      </c>
      <c r="C2959" s="13"/>
      <c r="D2959" s="3" t="str">
        <f t="array" ref="D2959">IF(C2959="","",IFERROR(AVERAGE(_xlfn._xlws.FILTER($B$2:$B$6000,(IFERROR(VALUE(MID($A$2:$A$6000,4,2)),0)=MONTH(C2959))*(IFERROR(VALUE(RIGHT($A$2:$A$6000,4)),0)=YEAR(C2959)))),""))</f>
        <v/>
      </c>
      <c r="E2959" s="3">
        <f t="array" ref="E2959">IFERROR(_xlfn.LET(_xlpm.yr,IF(ISNUMBER(C2959),YEAR(C2959),VALUE(RIGHT(A2959,4))),_xlpm.mn,IF(ISNUMBER(C2959),MONTH(C2959),VALUE(MID(A2959,4,2)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60" spans="1:5" x14ac:dyDescent="0.25">
      <c r="A2960" s="65" t="s">
        <v>2970</v>
      </c>
      <c r="B2960" s="8">
        <v>105.6334647744</v>
      </c>
      <c r="C2960" s="13"/>
      <c r="D2960" s="3" t="str">
        <f t="array" ref="D2960">IF(C2960="","",IFERROR(AVERAGE(_xlfn._xlws.FILTER($B$2:$B$6000,(IFERROR(VALUE(MID($A$2:$A$6000,4,2)),0)=MONTH(C2960))*(IFERROR(VALUE(RIGHT($A$2:$A$6000,4)),0)=YEAR(C2960)))),""))</f>
        <v/>
      </c>
      <c r="E2960" s="3">
        <f t="array" ref="E2960">IFERROR(_xlfn.LET(_xlpm.yr,IF(ISNUMBER(C2960),YEAR(C2960),VALUE(RIGHT(A2960,4))),_xlpm.mn,IF(ISNUMBER(C2960),MONTH(C2960),VALUE(MID(A2960,4,2)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1" spans="1:5" x14ac:dyDescent="0.25">
      <c r="A2961" s="65" t="s">
        <v>2971</v>
      </c>
      <c r="B2961" s="8">
        <v>105.46950130560001</v>
      </c>
      <c r="C2961" s="13"/>
      <c r="D2961" s="3" t="str">
        <f t="array" ref="D2961">IF(C2961="","",IFERROR(AVERAGE(_xlfn._xlws.FILTER($B$2:$B$6000,(IFERROR(VALUE(MID($A$2:$A$6000,4,2)),0)=MONTH(C2961))*(IFERROR(VALUE(RIGHT($A$2:$A$6000,4)),0)=YEAR(C2961)))),""))</f>
        <v/>
      </c>
      <c r="E2961" s="3">
        <f t="array" ref="E2961">IFERROR(_xlfn.LET(_xlpm.yr,IF(ISNUMBER(C2961),YEAR(C2961),VALUE(RIGHT(A2961,4))),_xlpm.mn,IF(ISNUMBER(C2961),MONTH(C2961),VALUE(MID(A2961,4,2)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2" spans="1:5" x14ac:dyDescent="0.25">
      <c r="A2962" s="65" t="s">
        <v>2972</v>
      </c>
      <c r="B2962" s="8">
        <v>105.4899967392</v>
      </c>
      <c r="C2962" s="13"/>
      <c r="D2962" s="3" t="str">
        <f t="array" ref="D2962">IF(C2962="","",IFERROR(AVERAGE(_xlfn._xlws.FILTER($B$2:$B$6000,(IFERROR(VALUE(MID($A$2:$A$6000,4,2)),0)=MONTH(C2962))*(IFERROR(VALUE(RIGHT($A$2:$A$6000,4)),0)=YEAR(C2962)))),""))</f>
        <v/>
      </c>
      <c r="E2962" s="3">
        <f t="array" ref="E2962">IFERROR(_xlfn.LET(_xlpm.yr,IF(ISNUMBER(C2962),YEAR(C2962),VALUE(RIGHT(A2962,4))),_xlpm.mn,IF(ISNUMBER(C2962),MONTH(C2962),VALUE(MID(A2962,4,2)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3" spans="1:5" x14ac:dyDescent="0.25">
      <c r="A2963" s="65" t="s">
        <v>2973</v>
      </c>
      <c r="B2963" s="8">
        <v>105.0595926336</v>
      </c>
      <c r="C2963" s="13"/>
      <c r="D2963" s="3" t="str">
        <f t="array" ref="D2963">IF(C2963="","",IFERROR(AVERAGE(_xlfn._xlws.FILTER($B$2:$B$6000,(IFERROR(VALUE(MID($A$2:$A$6000,4,2)),0)=MONTH(C2963))*(IFERROR(VALUE(RIGHT($A$2:$A$6000,4)),0)=YEAR(C2963)))),""))</f>
        <v/>
      </c>
      <c r="E2963" s="3">
        <f t="array" ref="E2963">IFERROR(_xlfn.LET(_xlpm.yr,IF(ISNUMBER(C2963),YEAR(C2963),VALUE(RIGHT(A2963,4))),_xlpm.mn,IF(ISNUMBER(C2963),MONTH(C2963),VALUE(MID(A2963,4,2)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4" spans="1:5" x14ac:dyDescent="0.25">
      <c r="A2964" s="65" t="s">
        <v>2974</v>
      </c>
      <c r="B2964" s="8">
        <v>104.79315199680001</v>
      </c>
      <c r="C2964" s="13"/>
      <c r="D2964" s="3" t="str">
        <f t="array" ref="D2964">IF(C2964="","",IFERROR(AVERAGE(_xlfn._xlws.FILTER($B$2:$B$6000,(IFERROR(VALUE(MID($A$2:$A$6000,4,2)),0)=MONTH(C2964))*(IFERROR(VALUE(RIGHT($A$2:$A$6000,4)),0)=YEAR(C2964)))),""))</f>
        <v/>
      </c>
      <c r="E2964" s="3">
        <f t="array" ref="E2964">IFERROR(_xlfn.LET(_xlpm.yr,IF(ISNUMBER(C2964),YEAR(C2964),VALUE(RIGHT(A2964,4))),_xlpm.mn,IF(ISNUMBER(C2964),MONTH(C2964),VALUE(MID(A2964,4,2)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5" spans="1:5" x14ac:dyDescent="0.25">
      <c r="A2965" s="65" t="s">
        <v>2975</v>
      </c>
      <c r="B2965" s="8">
        <v>105.34652870399999</v>
      </c>
      <c r="C2965" s="13"/>
      <c r="D2965" s="3" t="str">
        <f t="array" ref="D2965">IF(C2965="","",IFERROR(AVERAGE(_xlfn._xlws.FILTER($B$2:$B$6000,(IFERROR(VALUE(MID($A$2:$A$6000,4,2)),0)=MONTH(C2965))*(IFERROR(VALUE(RIGHT($A$2:$A$6000,4)),0)=YEAR(C2965)))),""))</f>
        <v/>
      </c>
      <c r="E2965" s="3">
        <f t="array" ref="E2965">IFERROR(_xlfn.LET(_xlpm.yr,IF(ISNUMBER(C2965),YEAR(C2965),VALUE(RIGHT(A2965,4))),_xlpm.mn,IF(ISNUMBER(C2965),MONTH(C2965),VALUE(MID(A2965,4,2)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6" spans="1:5" x14ac:dyDescent="0.25">
      <c r="A2966" s="65" t="s">
        <v>2976</v>
      </c>
      <c r="B2966" s="8">
        <v>105.46950130560001</v>
      </c>
      <c r="C2966" s="13"/>
      <c r="D2966" s="3" t="str">
        <f t="array" ref="D2966">IF(C2966="","",IFERROR(AVERAGE(_xlfn._xlws.FILTER($B$2:$B$6000,(IFERROR(VALUE(MID($A$2:$A$6000,4,2)),0)=MONTH(C2966))*(IFERROR(VALUE(RIGHT($A$2:$A$6000,4)),0)=YEAR(C2966)))),""))</f>
        <v/>
      </c>
      <c r="E2966" s="3">
        <f t="array" ref="E2966">IFERROR(_xlfn.LET(_xlpm.yr,IF(ISNUMBER(C2966),YEAR(C2966),VALUE(RIGHT(A2966,4))),_xlpm.mn,IF(ISNUMBER(C2966),MONTH(C2966),VALUE(MID(A2966,4,2)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7" spans="1:5" x14ac:dyDescent="0.25">
      <c r="A2967" s="65" t="s">
        <v>2977</v>
      </c>
      <c r="B2967" s="8">
        <v>105.2235561024</v>
      </c>
      <c r="C2967" s="13"/>
      <c r="D2967" s="3" t="str">
        <f t="array" ref="D2967">IF(C2967="","",IFERROR(AVERAGE(_xlfn._xlws.FILTER($B$2:$B$6000,(IFERROR(VALUE(MID($A$2:$A$6000,4,2)),0)=MONTH(C2967))*(IFERROR(VALUE(RIGHT($A$2:$A$6000,4)),0)=YEAR(C2967)))),""))</f>
        <v/>
      </c>
      <c r="E2967" s="3">
        <f t="array" ref="E2967">IFERROR(_xlfn.LET(_xlpm.yr,IF(ISNUMBER(C2967),YEAR(C2967),VALUE(RIGHT(A2967,4))),_xlpm.mn,IF(ISNUMBER(C2967),MONTH(C2967),VALUE(MID(A2967,4,2)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8" spans="1:5" x14ac:dyDescent="0.25">
      <c r="A2968" s="65" t="s">
        <v>2978</v>
      </c>
      <c r="B2968" s="8">
        <v>105.4899967392</v>
      </c>
      <c r="C2968" s="13"/>
      <c r="D2968" s="3" t="str">
        <f t="array" ref="D2968">IF(C2968="","",IFERROR(AVERAGE(_xlfn._xlws.FILTER($B$2:$B$6000,(IFERROR(VALUE(MID($A$2:$A$6000,4,2)),0)=MONTH(C2968))*(IFERROR(VALUE(RIGHT($A$2:$A$6000,4)),0)=YEAR(C2968)))),""))</f>
        <v/>
      </c>
      <c r="E2968" s="3">
        <f t="array" ref="E2968">IFERROR(_xlfn.LET(_xlpm.yr,IF(ISNUMBER(C2968),YEAR(C2968),VALUE(RIGHT(A2968,4))),_xlpm.mn,IF(ISNUMBER(C2968),MONTH(C2968),VALUE(MID(A2968,4,2)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9" spans="1:5" x14ac:dyDescent="0.25">
      <c r="A2969" s="65" t="s">
        <v>2979</v>
      </c>
      <c r="B2969" s="8">
        <v>105.7154465088</v>
      </c>
      <c r="C2969" s="13"/>
      <c r="D2969" s="3" t="str">
        <f t="array" ref="D2969">IF(C2969="","",IFERROR(AVERAGE(_xlfn._xlws.FILTER($B$2:$B$6000,(IFERROR(VALUE(MID($A$2:$A$6000,4,2)),0)=MONTH(C2969))*(IFERROR(VALUE(RIGHT($A$2:$A$6000,4)),0)=YEAR(C2969)))),""))</f>
        <v/>
      </c>
      <c r="E2969" s="3">
        <f t="array" ref="E2969">IFERROR(_xlfn.LET(_xlpm.yr,IF(ISNUMBER(C2969),YEAR(C2969),VALUE(RIGHT(A2969,4))),_xlpm.mn,IF(ISNUMBER(C2969),MONTH(C2969),VALUE(MID(A2969,4,2)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0" spans="1:5" x14ac:dyDescent="0.25">
      <c r="A2970" s="65" t="s">
        <v>2980</v>
      </c>
      <c r="B2970" s="8">
        <v>105.3055378368</v>
      </c>
      <c r="C2970" s="13"/>
      <c r="D2970" s="3" t="str">
        <f t="array" ref="D2970">IF(C2970="","",IFERROR(AVERAGE(_xlfn._xlws.FILTER($B$2:$B$6000,(IFERROR(VALUE(MID($A$2:$A$6000,4,2)),0)=MONTH(C2970))*(IFERROR(VALUE(RIGHT($A$2:$A$6000,4)),0)=YEAR(C2970)))),""))</f>
        <v/>
      </c>
      <c r="E2970" s="3">
        <f t="array" ref="E2970">IFERROR(_xlfn.LET(_xlpm.yr,IF(ISNUMBER(C2970),YEAR(C2970),VALUE(RIGHT(A2970,4))),_xlpm.mn,IF(ISNUMBER(C2970),MONTH(C2970),VALUE(MID(A2970,4,2)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1" spans="1:5" x14ac:dyDescent="0.25">
      <c r="A2971" s="65" t="s">
        <v>2981</v>
      </c>
      <c r="B2971" s="8">
        <v>105.96139171199999</v>
      </c>
      <c r="C2971" s="13"/>
      <c r="D2971" s="3" t="str">
        <f t="array" ref="D2971">IF(C2971="","",IFERROR(AVERAGE(_xlfn._xlws.FILTER($B$2:$B$6000,(IFERROR(VALUE(MID($A$2:$A$6000,4,2)),0)=MONTH(C2971))*(IFERROR(VALUE(RIGHT($A$2:$A$6000,4)),0)=YEAR(C2971)))),""))</f>
        <v/>
      </c>
      <c r="E2971" s="3">
        <f t="array" ref="E2971">IFERROR(_xlfn.LET(_xlpm.yr,IF(ISNUMBER(C2971),YEAR(C2971),VALUE(RIGHT(A2971,4))),_xlpm.mn,IF(ISNUMBER(C2971),MONTH(C2971),VALUE(MID(A2971,4,2)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2" spans="1:5" x14ac:dyDescent="0.25">
      <c r="A2972" s="65" t="s">
        <v>2982</v>
      </c>
      <c r="B2972" s="8">
        <v>105.858914544</v>
      </c>
      <c r="C2972" s="13"/>
      <c r="D2972" s="3" t="str">
        <f t="array" ref="D2972">IF(C2972="","",IFERROR(AVERAGE(_xlfn._xlws.FILTER($B$2:$B$6000,(IFERROR(VALUE(MID($A$2:$A$6000,4,2)),0)=MONTH(C2972))*(IFERROR(VALUE(RIGHT($A$2:$A$6000,4)),0)=YEAR(C2972)))),""))</f>
        <v/>
      </c>
      <c r="E2972" s="3">
        <f t="array" ref="E2972">IFERROR(_xlfn.LET(_xlpm.yr,IF(ISNUMBER(C2972),YEAR(C2972),VALUE(RIGHT(A2972,4))),_xlpm.mn,IF(ISNUMBER(C2972),MONTH(C2972),VALUE(MID(A2972,4,2)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3" spans="1:5" x14ac:dyDescent="0.25">
      <c r="A2973" s="65" t="s">
        <v>2983</v>
      </c>
      <c r="B2973" s="8">
        <v>105.3055378368</v>
      </c>
      <c r="C2973" s="13"/>
      <c r="D2973" s="3" t="str">
        <f t="array" ref="D2973">IF(C2973="","",IFERROR(AVERAGE(_xlfn._xlws.FILTER($B$2:$B$6000,(IFERROR(VALUE(MID($A$2:$A$6000,4,2)),0)=MONTH(C2973))*(IFERROR(VALUE(RIGHT($A$2:$A$6000,4)),0)=YEAR(C2973)))),""))</f>
        <v/>
      </c>
      <c r="E2973" s="3">
        <f t="array" ref="E2973">IFERROR(_xlfn.LET(_xlpm.yr,IF(ISNUMBER(C2973),YEAR(C2973),VALUE(RIGHT(A2973,4))),_xlpm.mn,IF(ISNUMBER(C2973),MONTH(C2973),VALUE(MID(A2973,4,2)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4" spans="1:5" x14ac:dyDescent="0.25">
      <c r="A2974" s="65" t="s">
        <v>2984</v>
      </c>
      <c r="B2974" s="8">
        <v>104.6906748288</v>
      </c>
      <c r="C2974" s="13"/>
      <c r="D2974" s="3" t="str">
        <f t="array" ref="D2974">IF(C2974="","",IFERROR(AVERAGE(_xlfn._xlws.FILTER($B$2:$B$6000,(IFERROR(VALUE(MID($A$2:$A$6000,4,2)),0)=MONTH(C2974))*(IFERROR(VALUE(RIGHT($A$2:$A$6000,4)),0)=YEAR(C2974)))),""))</f>
        <v/>
      </c>
      <c r="E2974" s="3">
        <f t="array" ref="E2974">IFERROR(_xlfn.LET(_xlpm.yr,IF(ISNUMBER(C2974),YEAR(C2974),VALUE(RIGHT(A2974,4))),_xlpm.mn,IF(ISNUMBER(C2974),MONTH(C2974),VALUE(MID(A2974,4,2)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5" spans="1:5" x14ac:dyDescent="0.25">
      <c r="A2975" s="65" t="s">
        <v>2985</v>
      </c>
      <c r="B2975" s="8">
        <v>104.629188528</v>
      </c>
      <c r="C2975" s="13"/>
      <c r="D2975" s="3" t="str">
        <f t="array" ref="D2975">IF(C2975="","",IFERROR(AVERAGE(_xlfn._xlws.FILTER($B$2:$B$6000,(IFERROR(VALUE(MID($A$2:$A$6000,4,2)),0)=MONTH(C2975))*(IFERROR(VALUE(RIGHT($A$2:$A$6000,4)),0)=YEAR(C2975)))),""))</f>
        <v/>
      </c>
      <c r="E2975" s="3">
        <f t="array" ref="E2975">IFERROR(_xlfn.LET(_xlpm.yr,IF(ISNUMBER(C2975),YEAR(C2975),VALUE(RIGHT(A2975,4))),_xlpm.mn,IF(ISNUMBER(C2975),MONTH(C2975),VALUE(MID(A2975,4,2)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6" spans="1:5" x14ac:dyDescent="0.25">
      <c r="A2976" s="65" t="s">
        <v>2986</v>
      </c>
      <c r="B2976" s="8">
        <v>104.01432552</v>
      </c>
      <c r="C2976" s="13"/>
      <c r="D2976" s="3" t="str">
        <f t="array" ref="D2976">IF(C2976="","",IFERROR(AVERAGE(_xlfn._xlws.FILTER($B$2:$B$6000,(IFERROR(VALUE(MID($A$2:$A$6000,4,2)),0)=MONTH(C2976))*(IFERROR(VALUE(RIGHT($A$2:$A$6000,4)),0)=YEAR(C2976)))),""))</f>
        <v/>
      </c>
      <c r="E2976" s="3">
        <f t="array" ref="E2976">IFERROR(_xlfn.LET(_xlpm.yr,IF(ISNUMBER(C2976),YEAR(C2976),VALUE(RIGHT(A2976,4))),_xlpm.mn,IF(ISNUMBER(C2976),MONTH(C2976),VALUE(MID(A2976,4,2)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7" spans="1:5" x14ac:dyDescent="0.25">
      <c r="A2977" s="65" t="s">
        <v>2987</v>
      </c>
      <c r="B2977" s="8">
        <v>103.4199579456</v>
      </c>
      <c r="C2977" s="13"/>
      <c r="D2977" s="3" t="str">
        <f t="array" ref="D2977">IF(C2977="","",IFERROR(AVERAGE(_xlfn._xlws.FILTER($B$2:$B$6000,(IFERROR(VALUE(MID($A$2:$A$6000,4,2)),0)=MONTH(C2977))*(IFERROR(VALUE(RIGHT($A$2:$A$6000,4)),0)=YEAR(C2977)))),""))</f>
        <v/>
      </c>
      <c r="E2977" s="3">
        <f t="array" ref="E2977">IFERROR(_xlfn.LET(_xlpm.yr,IF(ISNUMBER(C2977),YEAR(C2977),VALUE(RIGHT(A2977,4))),_xlpm.mn,IF(ISNUMBER(C2977),MONTH(C2977),VALUE(MID(A2977,4,2)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8" spans="1:5" x14ac:dyDescent="0.25">
      <c r="A2978" s="65" t="s">
        <v>2988</v>
      </c>
      <c r="B2978" s="8">
        <v>103.0715355744</v>
      </c>
      <c r="C2978" s="13"/>
      <c r="D2978" s="3" t="str">
        <f t="array" ref="D2978">IF(C2978="","",IFERROR(AVERAGE(_xlfn._xlws.FILTER($B$2:$B$6000,(IFERROR(VALUE(MID($A$2:$A$6000,4,2)),0)=MONTH(C2978))*(IFERROR(VALUE(RIGHT($A$2:$A$6000,4)),0)=YEAR(C2978)))),""))</f>
        <v/>
      </c>
      <c r="E2978" s="3">
        <f t="array" ref="E2978">IFERROR(_xlfn.LET(_xlpm.yr,IF(ISNUMBER(C2978),YEAR(C2978),VALUE(RIGHT(A2978,4))),_xlpm.mn,IF(ISNUMBER(C2978),MONTH(C2978),VALUE(MID(A2978,4,2)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9" spans="1:5" x14ac:dyDescent="0.25">
      <c r="A2979" s="65" t="s">
        <v>2989</v>
      </c>
      <c r="B2979" s="8">
        <v>102.579645168</v>
      </c>
      <c r="C2979" s="13"/>
      <c r="D2979" s="3" t="str">
        <f t="array" ref="D2979">IF(C2979="","",IFERROR(AVERAGE(_xlfn._xlws.FILTER($B$2:$B$6000,(IFERROR(VALUE(MID($A$2:$A$6000,4,2)),0)=MONTH(C2979))*(IFERROR(VALUE(RIGHT($A$2:$A$6000,4)),0)=YEAR(C2979)))),""))</f>
        <v/>
      </c>
      <c r="E2979" s="3">
        <f t="array" ref="E2979">IFERROR(_xlfn.LET(_xlpm.yr,IF(ISNUMBER(C2979),YEAR(C2979),VALUE(RIGHT(A2979,4))),_xlpm.mn,IF(ISNUMBER(C2979),MONTH(C2979),VALUE(MID(A2979,4,2)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80" spans="1:5" x14ac:dyDescent="0.25">
      <c r="A2980" s="65" t="s">
        <v>2990</v>
      </c>
      <c r="B2980" s="8">
        <v>101.81549952810001</v>
      </c>
      <c r="C2980" s="13"/>
      <c r="D2980" s="3" t="str">
        <f t="array" ref="D2980">IF(C2980="","",IFERROR(AVERAGE(_xlfn._xlws.FILTER($B$2:$B$6000,(IFERROR(VALUE(MID($A$2:$A$6000,4,2)),0)=MONTH(C2980))*(IFERROR(VALUE(RIGHT($A$2:$A$6000,4)),0)=YEAR(C2980)))),""))</f>
        <v/>
      </c>
      <c r="E2980" s="3">
        <f t="array" ref="E2980">IFERROR(_xlfn.LET(_xlpm.yr,IF(ISNUMBER(C2980),YEAR(C2980),VALUE(RIGHT(A2980,4))),_xlpm.mn,IF(ISNUMBER(C2980),MONTH(C2980),VALUE(MID(A2980,4,2)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1" spans="1:5" x14ac:dyDescent="0.25">
      <c r="A2981" s="65" t="s">
        <v>2991</v>
      </c>
      <c r="B2981" s="8">
        <v>101.9376536967</v>
      </c>
      <c r="C2981" s="13"/>
      <c r="D2981" s="3" t="str">
        <f t="array" ref="D2981">IF(C2981="","",IFERROR(AVERAGE(_xlfn._xlws.FILTER($B$2:$B$6000,(IFERROR(VALUE(MID($A$2:$A$6000,4,2)),0)=MONTH(C2981))*(IFERROR(VALUE(RIGHT($A$2:$A$6000,4)),0)=YEAR(C2981)))),""))</f>
        <v/>
      </c>
      <c r="E2981" s="3">
        <f t="array" ref="E2981">IFERROR(_xlfn.LET(_xlpm.yr,IF(ISNUMBER(C2981),YEAR(C2981),VALUE(RIGHT(A2981,4))),_xlpm.mn,IF(ISNUMBER(C2981),MONTH(C2981),VALUE(MID(A2981,4,2)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2" spans="1:5" x14ac:dyDescent="0.25">
      <c r="A2982" s="65" t="s">
        <v>2992</v>
      </c>
      <c r="B2982" s="8">
        <v>102.2226800901</v>
      </c>
      <c r="C2982" s="13"/>
      <c r="D2982" s="3" t="str">
        <f t="array" ref="D2982">IF(C2982="","",IFERROR(AVERAGE(_xlfn._xlws.FILTER($B$2:$B$6000,(IFERROR(VALUE(MID($A$2:$A$6000,4,2)),0)=MONTH(C2982))*(IFERROR(VALUE(RIGHT($A$2:$A$6000,4)),0)=YEAR(C2982)))),""))</f>
        <v/>
      </c>
      <c r="E2982" s="3">
        <f t="array" ref="E2982">IFERROR(_xlfn.LET(_xlpm.yr,IF(ISNUMBER(C2982),YEAR(C2982),VALUE(RIGHT(A2982,4))),_xlpm.mn,IF(ISNUMBER(C2982),MONTH(C2982),VALUE(MID(A2982,4,2)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3" spans="1:5" x14ac:dyDescent="0.25">
      <c r="A2983" s="65" t="s">
        <v>2993</v>
      </c>
      <c r="B2983" s="8">
        <v>102.6705787083</v>
      </c>
      <c r="C2983" s="13"/>
      <c r="D2983" s="3" t="str">
        <f t="array" ref="D2983">IF(C2983="","",IFERROR(AVERAGE(_xlfn._xlws.FILTER($B$2:$B$6000,(IFERROR(VALUE(MID($A$2:$A$6000,4,2)),0)=MONTH(C2983))*(IFERROR(VALUE(RIGHT($A$2:$A$6000,4)),0)=YEAR(C2983)))),""))</f>
        <v/>
      </c>
      <c r="E2983" s="3">
        <f t="array" ref="E2983">IFERROR(_xlfn.LET(_xlpm.yr,IF(ISNUMBER(C2983),YEAR(C2983),VALUE(RIGHT(A2983,4))),_xlpm.mn,IF(ISNUMBER(C2983),MONTH(C2983),VALUE(MID(A2983,4,2)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4" spans="1:5" x14ac:dyDescent="0.25">
      <c r="A2984" s="65" t="s">
        <v>2994</v>
      </c>
      <c r="B2984" s="8">
        <v>103.17955441079999</v>
      </c>
      <c r="C2984" s="13"/>
      <c r="D2984" s="3" t="str">
        <f t="array" ref="D2984">IF(C2984="","",IFERROR(AVERAGE(_xlfn._xlws.FILTER($B$2:$B$6000,(IFERROR(VALUE(MID($A$2:$A$6000,4,2)),0)=MONTH(C2984))*(IFERROR(VALUE(RIGHT($A$2:$A$6000,4)),0)=YEAR(C2984)))),""))</f>
        <v/>
      </c>
      <c r="E2984" s="3">
        <f t="array" ref="E2984">IFERROR(_xlfn.LET(_xlpm.yr,IF(ISNUMBER(C2984),YEAR(C2984),VALUE(RIGHT(A2984,4))),_xlpm.mn,IF(ISNUMBER(C2984),MONTH(C2984),VALUE(MID(A2984,4,2)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5" spans="1:5" x14ac:dyDescent="0.25">
      <c r="A2985" s="65" t="s">
        <v>2995</v>
      </c>
      <c r="B2985" s="8">
        <v>103.3017085794</v>
      </c>
      <c r="C2985" s="13"/>
      <c r="D2985" s="3" t="str">
        <f t="array" ref="D2985">IF(C2985="","",IFERROR(AVERAGE(_xlfn._xlws.FILTER($B$2:$B$6000,(IFERROR(VALUE(MID($A$2:$A$6000,4,2)),0)=MONTH(C2985))*(IFERROR(VALUE(RIGHT($A$2:$A$6000,4)),0)=YEAR(C2985)))),""))</f>
        <v/>
      </c>
      <c r="E2985" s="3">
        <f t="array" ref="E2985">IFERROR(_xlfn.LET(_xlpm.yr,IF(ISNUMBER(C2985),YEAR(C2985),VALUE(RIGHT(A2985,4))),_xlpm.mn,IF(ISNUMBER(C2985),MONTH(C2985),VALUE(MID(A2985,4,2)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6" spans="1:5" x14ac:dyDescent="0.25">
      <c r="A2986" s="65" t="s">
        <v>2996</v>
      </c>
      <c r="B2986" s="8">
        <v>102.7723738488</v>
      </c>
      <c r="C2986" s="13"/>
      <c r="D2986" s="3" t="str">
        <f t="array" ref="D2986">IF(C2986="","",IFERROR(AVERAGE(_xlfn._xlws.FILTER($B$2:$B$6000,(IFERROR(VALUE(MID($A$2:$A$6000,4,2)),0)=MONTH(C2986))*(IFERROR(VALUE(RIGHT($A$2:$A$6000,4)),0)=YEAR(C2986)))),""))</f>
        <v/>
      </c>
      <c r="E2986" s="3">
        <f t="array" ref="E2986">IFERROR(_xlfn.LET(_xlpm.yr,IF(ISNUMBER(C2986),YEAR(C2986),VALUE(RIGHT(A2986,4))),_xlpm.mn,IF(ISNUMBER(C2986),MONTH(C2986),VALUE(MID(A2986,4,2)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7" spans="1:5" x14ac:dyDescent="0.25">
      <c r="A2987" s="65" t="s">
        <v>2997</v>
      </c>
      <c r="B2987" s="8">
        <v>102.28375717439999</v>
      </c>
      <c r="C2987" s="13"/>
      <c r="D2987" s="3" t="str">
        <f t="array" ref="D2987">IF(C2987="","",IFERROR(AVERAGE(_xlfn._xlws.FILTER($B$2:$B$6000,(IFERROR(VALUE(MID($A$2:$A$6000,4,2)),0)=MONTH(C2987))*(IFERROR(VALUE(RIGHT($A$2:$A$6000,4)),0)=YEAR(C2987)))),""))</f>
        <v/>
      </c>
      <c r="E2987" s="3">
        <f t="array" ref="E2987">IFERROR(_xlfn.LET(_xlpm.yr,IF(ISNUMBER(C2987),YEAR(C2987),VALUE(RIGHT(A2987,4))),_xlpm.mn,IF(ISNUMBER(C2987),MONTH(C2987),VALUE(MID(A2987,4,2)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8" spans="1:5" x14ac:dyDescent="0.25">
      <c r="A2988" s="65" t="s">
        <v>2998</v>
      </c>
      <c r="B2988" s="8">
        <v>101.591550219</v>
      </c>
      <c r="C2988" s="13"/>
      <c r="D2988" s="3" t="str">
        <f t="array" ref="D2988">IF(C2988="","",IFERROR(AVERAGE(_xlfn._xlws.FILTER($B$2:$B$6000,(IFERROR(VALUE(MID($A$2:$A$6000,4,2)),0)=MONTH(C2988))*(IFERROR(VALUE(RIGHT($A$2:$A$6000,4)),0)=YEAR(C2988)))),""))</f>
        <v/>
      </c>
      <c r="E2988" s="3">
        <f t="array" ref="E2988">IFERROR(_xlfn.LET(_xlpm.yr,IF(ISNUMBER(C2988),YEAR(C2988),VALUE(RIGHT(A2988,4))),_xlpm.mn,IF(ISNUMBER(C2988),MONTH(C2988),VALUE(MID(A2988,4,2)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9" spans="1:5" x14ac:dyDescent="0.25">
      <c r="A2989" s="65" t="s">
        <v>2999</v>
      </c>
      <c r="B2989" s="8">
        <v>100.980779376</v>
      </c>
      <c r="C2989" s="13"/>
      <c r="D2989" s="3" t="str">
        <f t="array" ref="D2989">IF(C2989="","",IFERROR(AVERAGE(_xlfn._xlws.FILTER($B$2:$B$6000,(IFERROR(VALUE(MID($A$2:$A$6000,4,2)),0)=MONTH(C2989))*(IFERROR(VALUE(RIGHT($A$2:$A$6000,4)),0)=YEAR(C2989)))),""))</f>
        <v/>
      </c>
      <c r="E2989" s="3">
        <f t="array" ref="E2989">IFERROR(_xlfn.LET(_xlpm.yr,IF(ISNUMBER(C2989),YEAR(C2989),VALUE(RIGHT(A2989,4))),_xlpm.mn,IF(ISNUMBER(C2989),MONTH(C2989),VALUE(MID(A2989,4,2)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0" spans="1:5" x14ac:dyDescent="0.25">
      <c r="A2990" s="65" t="s">
        <v>3000</v>
      </c>
      <c r="B2990" s="8">
        <v>100.20713630820001</v>
      </c>
      <c r="C2990" s="13"/>
      <c r="D2990" s="3" t="str">
        <f t="array" ref="D2990">IF(C2990="","",IFERROR(AVERAGE(_xlfn._xlws.FILTER($B$2:$B$6000,(IFERROR(VALUE(MID($A$2:$A$6000,4,2)),0)=MONTH(C2990))*(IFERROR(VALUE(RIGHT($A$2:$A$6000,4)),0)=YEAR(C2990)))),""))</f>
        <v/>
      </c>
      <c r="E2990" s="3">
        <f t="array" ref="E2990">IFERROR(_xlfn.LET(_xlpm.yr,IF(ISNUMBER(C2990),YEAR(C2990),VALUE(RIGHT(A2990,4))),_xlpm.mn,IF(ISNUMBER(C2990),MONTH(C2990),VALUE(MID(A2990,4,2)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1" spans="1:5" x14ac:dyDescent="0.25">
      <c r="A2991" s="65" t="s">
        <v>3001</v>
      </c>
      <c r="B2991" s="8">
        <v>99.555647409000002</v>
      </c>
      <c r="C2991" s="13"/>
      <c r="D2991" s="3" t="str">
        <f t="array" ref="D2991">IF(C2991="","",IFERROR(AVERAGE(_xlfn._xlws.FILTER($B$2:$B$6000,(IFERROR(VALUE(MID($A$2:$A$6000,4,2)),0)=MONTH(C2991))*(IFERROR(VALUE(RIGHT($A$2:$A$6000,4)),0)=YEAR(C2991)))),""))</f>
        <v/>
      </c>
      <c r="E2991" s="3">
        <f t="array" ref="E2991">IFERROR(_xlfn.LET(_xlpm.yr,IF(ISNUMBER(C2991),YEAR(C2991),VALUE(RIGHT(A2991,4))),_xlpm.mn,IF(ISNUMBER(C2991),MONTH(C2991),VALUE(MID(A2991,4,2)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2" spans="1:5" x14ac:dyDescent="0.25">
      <c r="A2992" s="65" t="s">
        <v>3002</v>
      </c>
      <c r="B2992" s="8">
        <v>98.028720301500002</v>
      </c>
      <c r="C2992" s="13"/>
      <c r="D2992" s="3" t="str">
        <f t="array" ref="D2992">IF(C2992="","",IFERROR(AVERAGE(_xlfn._xlws.FILTER($B$2:$B$6000,(IFERROR(VALUE(MID($A$2:$A$6000,4,2)),0)=MONTH(C2992))*(IFERROR(VALUE(RIGHT($A$2:$A$6000,4)),0)=YEAR(C2992)))),""))</f>
        <v/>
      </c>
      <c r="E2992" s="3">
        <f t="array" ref="E2992">IFERROR(_xlfn.LET(_xlpm.yr,IF(ISNUMBER(C2992),YEAR(C2992),VALUE(RIGHT(A2992,4))),_xlpm.mn,IF(ISNUMBER(C2992),MONTH(C2992),VALUE(MID(A2992,4,2)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3" spans="1:5" x14ac:dyDescent="0.25">
      <c r="A2993" s="65" t="s">
        <v>3003</v>
      </c>
      <c r="B2993" s="8">
        <v>97.560462655200013</v>
      </c>
      <c r="C2993" s="13"/>
      <c r="D2993" s="3" t="str">
        <f t="array" ref="D2993">IF(C2993="","",IFERROR(AVERAGE(_xlfn._xlws.FILTER($B$2:$B$6000,(IFERROR(VALUE(MID($A$2:$A$6000,4,2)),0)=MONTH(C2993))*(IFERROR(VALUE(RIGHT($A$2:$A$6000,4)),0)=YEAR(C2993)))),""))</f>
        <v/>
      </c>
      <c r="E2993" s="3">
        <f t="array" ref="E2993">IFERROR(_xlfn.LET(_xlpm.yr,IF(ISNUMBER(C2993),YEAR(C2993),VALUE(RIGHT(A2993,4))),_xlpm.mn,IF(ISNUMBER(C2993),MONTH(C2993),VALUE(MID(A2993,4,2)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4" spans="1:5" x14ac:dyDescent="0.25">
      <c r="A2994" s="65" t="s">
        <v>3004</v>
      </c>
      <c r="B2994" s="8">
        <v>97.27543626180001</v>
      </c>
      <c r="C2994" s="13"/>
      <c r="D2994" s="3" t="str">
        <f t="array" ref="D2994">IF(C2994="","",IFERROR(AVERAGE(_xlfn._xlws.FILTER($B$2:$B$6000,(IFERROR(VALUE(MID($A$2:$A$6000,4,2)),0)=MONTH(C2994))*(IFERROR(VALUE(RIGHT($A$2:$A$6000,4)),0)=YEAR(C2994)))),""))</f>
        <v/>
      </c>
      <c r="E2994" s="3">
        <f t="array" ref="E2994">IFERROR(_xlfn.LET(_xlpm.yr,IF(ISNUMBER(C2994),YEAR(C2994),VALUE(RIGHT(A2994,4))),_xlpm.mn,IF(ISNUMBER(C2994),MONTH(C2994),VALUE(MID(A2994,4,2)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5" spans="1:5" x14ac:dyDescent="0.25">
      <c r="A2995" s="65" t="s">
        <v>3005</v>
      </c>
      <c r="B2995" s="8">
        <v>97.132923065100002</v>
      </c>
      <c r="C2995" s="13"/>
      <c r="D2995" s="3" t="str">
        <f t="array" ref="D2995">IF(C2995="","",IFERROR(AVERAGE(_xlfn._xlws.FILTER($B$2:$B$6000,(IFERROR(VALUE(MID($A$2:$A$6000,4,2)),0)=MONTH(C2995))*(IFERROR(VALUE(RIGHT($A$2:$A$6000,4)),0)=YEAR(C2995)))),""))</f>
        <v/>
      </c>
      <c r="E2995" s="3">
        <f t="array" ref="E2995">IFERROR(_xlfn.LET(_xlpm.yr,IF(ISNUMBER(C2995),YEAR(C2995),VALUE(RIGHT(A2995,4))),_xlpm.mn,IF(ISNUMBER(C2995),MONTH(C2995),VALUE(MID(A2995,4,2)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6" spans="1:5" x14ac:dyDescent="0.25">
      <c r="A2996" s="65" t="s">
        <v>3006</v>
      </c>
      <c r="B2996" s="8">
        <v>96.807178615499993</v>
      </c>
      <c r="C2996" s="13"/>
      <c r="D2996" s="3" t="str">
        <f t="array" ref="D2996">IF(C2996="","",IFERROR(AVERAGE(_xlfn._xlws.FILTER($B$2:$B$6000,(IFERROR(VALUE(MID($A$2:$A$6000,4,2)),0)=MONTH(C2996))*(IFERROR(VALUE(RIGHT($A$2:$A$6000,4)),0)=YEAR(C2996)))),""))</f>
        <v/>
      </c>
      <c r="E2996" s="3">
        <f t="array" ref="E2996">IFERROR(_xlfn.LET(_xlpm.yr,IF(ISNUMBER(C2996),YEAR(C2996),VALUE(RIGHT(A2996,4))),_xlpm.mn,IF(ISNUMBER(C2996),MONTH(C2996),VALUE(MID(A2996,4,2)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7" spans="1:5" x14ac:dyDescent="0.25">
      <c r="A2997" s="65" t="s">
        <v>3007</v>
      </c>
      <c r="B2997" s="8">
        <v>96.746101531200011</v>
      </c>
      <c r="C2997" s="13"/>
      <c r="D2997" s="3" t="str">
        <f t="array" ref="D2997">IF(C2997="","",IFERROR(AVERAGE(_xlfn._xlws.FILTER($B$2:$B$6000,(IFERROR(VALUE(MID($A$2:$A$6000,4,2)),0)=MONTH(C2997))*(IFERROR(VALUE(RIGHT($A$2:$A$6000,4)),0)=YEAR(C2997)))),""))</f>
        <v/>
      </c>
      <c r="E2997" s="3">
        <f t="array" ref="E2997">IFERROR(_xlfn.LET(_xlpm.yr,IF(ISNUMBER(C2997),YEAR(C2997),VALUE(RIGHT(A2997,4))),_xlpm.mn,IF(ISNUMBER(C2997),MONTH(C2997),VALUE(MID(A2997,4,2)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8" spans="1:5" x14ac:dyDescent="0.25">
      <c r="A2998" s="65" t="s">
        <v>3008</v>
      </c>
      <c r="B2998" s="8">
        <v>97.051486952700003</v>
      </c>
      <c r="C2998" s="13"/>
      <c r="D2998" s="3" t="str">
        <f t="array" ref="D2998">IF(C2998="","",IFERROR(AVERAGE(_xlfn._xlws.FILTER($B$2:$B$6000,(IFERROR(VALUE(MID($A$2:$A$6000,4,2)),0)=MONTH(C2998))*(IFERROR(VALUE(RIGHT($A$2:$A$6000,4)),0)=YEAR(C2998)))),""))</f>
        <v/>
      </c>
      <c r="E2998" s="3">
        <f t="array" ref="E2998">IFERROR(_xlfn.LET(_xlpm.yr,IF(ISNUMBER(C2998),YEAR(C2998),VALUE(RIGHT(A2998,4))),_xlpm.mn,IF(ISNUMBER(C2998),MONTH(C2998),VALUE(MID(A2998,4,2)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9" spans="1:5" x14ac:dyDescent="0.25">
      <c r="A2999" s="65" t="s">
        <v>3009</v>
      </c>
      <c r="B2999" s="8">
        <v>96.888614727900006</v>
      </c>
      <c r="C2999" s="13"/>
      <c r="D2999" s="3" t="str">
        <f t="array" ref="D2999">IF(C2999="","",IFERROR(AVERAGE(_xlfn._xlws.FILTER($B$2:$B$6000,(IFERROR(VALUE(MID($A$2:$A$6000,4,2)),0)=MONTH(C2999))*(IFERROR(VALUE(RIGHT($A$2:$A$6000,4)),0)=YEAR(C2999)))),""))</f>
        <v/>
      </c>
      <c r="E2999" s="3">
        <f t="array" ref="E2999">IFERROR(_xlfn.LET(_xlpm.yr,IF(ISNUMBER(C2999),YEAR(C2999),VALUE(RIGHT(A2999,4))),_xlpm.mn,IF(ISNUMBER(C2999),MONTH(C2999),VALUE(MID(A2999,4,2)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0" spans="1:5" x14ac:dyDescent="0.25">
      <c r="A3000" s="65" t="s">
        <v>3010</v>
      </c>
      <c r="B3000" s="8">
        <v>96.37963902540001</v>
      </c>
      <c r="C3000" s="13"/>
      <c r="D3000" s="3" t="str">
        <f t="array" ref="D3000">IF(C3000="","",IFERROR(AVERAGE(_xlfn._xlws.FILTER($B$2:$B$6000,(IFERROR(VALUE(MID($A$2:$A$6000,4,2)),0)=MONTH(C3000))*(IFERROR(VALUE(RIGHT($A$2:$A$6000,4)),0)=YEAR(C3000)))),""))</f>
        <v/>
      </c>
      <c r="E3000" s="3">
        <f t="array" ref="E3000">IFERROR(_xlfn.LET(_xlpm.yr,IF(ISNUMBER(C3000),YEAR(C3000),VALUE(RIGHT(A3000,4))),_xlpm.mn,IF(ISNUMBER(C3000),MONTH(C3000),VALUE(MID(A3000,4,2)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1" spans="1:5" x14ac:dyDescent="0.25">
      <c r="A3001" s="65" t="s">
        <v>3011</v>
      </c>
      <c r="B3001" s="8">
        <v>95.3350061525</v>
      </c>
      <c r="C3001" s="13"/>
      <c r="D3001" s="3" t="str">
        <f t="array" ref="D3001">IF(C3001="","",IFERROR(AVERAGE(_xlfn._xlws.FILTER($B$2:$B$6000,(IFERROR(VALUE(MID($A$2:$A$6000,4,2)),0)=MONTH(C3001))*(IFERROR(VALUE(RIGHT($A$2:$A$6000,4)),0)=YEAR(C3001)))),""))</f>
        <v/>
      </c>
      <c r="E3001" s="3">
        <f t="array" ref="E3001">IFERROR(_xlfn.LET(_xlpm.yr,IF(ISNUMBER(C3001),YEAR(C3001),VALUE(RIGHT(A3001,4))),_xlpm.mn,IF(ISNUMBER(C3001),MONTH(C3001),VALUE(MID(A3001,4,2)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2" spans="1:5" x14ac:dyDescent="0.25">
      <c r="A3002" s="65" t="s">
        <v>3012</v>
      </c>
      <c r="B3002" s="8">
        <v>95.597859828000011</v>
      </c>
      <c r="C3002" s="13"/>
      <c r="D3002" s="3" t="str">
        <f t="array" ref="D3002">IF(C3002="","",IFERROR(AVERAGE(_xlfn._xlws.FILTER($B$2:$B$6000,(IFERROR(VALUE(MID($A$2:$A$6000,4,2)),0)=MONTH(C3002))*(IFERROR(VALUE(RIGHT($A$2:$A$6000,4)),0)=YEAR(C3002)))),""))</f>
        <v/>
      </c>
      <c r="E3002" s="3">
        <f t="array" ref="E3002">IFERROR(_xlfn.LET(_xlpm.yr,IF(ISNUMBER(C3002),YEAR(C3002),VALUE(RIGHT(A3002,4))),_xlpm.mn,IF(ISNUMBER(C3002),MONTH(C3002),VALUE(MID(A3002,4,2)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3" spans="1:5" x14ac:dyDescent="0.25">
      <c r="A3003" s="65" t="s">
        <v>3013</v>
      </c>
      <c r="B3003" s="8">
        <v>96.123567179000005</v>
      </c>
      <c r="C3003" s="13"/>
      <c r="D3003" s="3" t="str">
        <f t="array" ref="D3003">IF(C3003="","",IFERROR(AVERAGE(_xlfn._xlws.FILTER($B$2:$B$6000,(IFERROR(VALUE(MID($A$2:$A$6000,4,2)),0)=MONTH(C3003))*(IFERROR(VALUE(RIGHT($A$2:$A$6000,4)),0)=YEAR(C3003)))),""))</f>
        <v/>
      </c>
      <c r="E3003" s="3">
        <f t="array" ref="E3003">IFERROR(_xlfn.LET(_xlpm.yr,IF(ISNUMBER(C3003),YEAR(C3003),VALUE(RIGHT(A3003,4))),_xlpm.mn,IF(ISNUMBER(C3003),MONTH(C3003),VALUE(MID(A3003,4,2)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4" spans="1:5" x14ac:dyDescent="0.25">
      <c r="A3004" s="65" t="s">
        <v>3014</v>
      </c>
      <c r="B3004" s="8">
        <v>96.143786692500001</v>
      </c>
      <c r="C3004" s="13"/>
      <c r="D3004" s="3" t="str">
        <f t="array" ref="D3004">IF(C3004="","",IFERROR(AVERAGE(_xlfn._xlws.FILTER($B$2:$B$6000,(IFERROR(VALUE(MID($A$2:$A$6000,4,2)),0)=MONTH(C3004))*(IFERROR(VALUE(RIGHT($A$2:$A$6000,4)),0)=YEAR(C3004)))),""))</f>
        <v/>
      </c>
      <c r="E3004" s="3">
        <f t="array" ref="E3004">IFERROR(_xlfn.LET(_xlpm.yr,IF(ISNUMBER(C3004),YEAR(C3004),VALUE(RIGHT(A3004,4))),_xlpm.mn,IF(ISNUMBER(C3004),MONTH(C3004),VALUE(MID(A3004,4,2)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5" spans="1:5" x14ac:dyDescent="0.25">
      <c r="A3005" s="65" t="s">
        <v>3015</v>
      </c>
      <c r="B3005" s="8">
        <v>96.73015258400001</v>
      </c>
      <c r="C3005" s="13"/>
      <c r="D3005" s="3" t="str">
        <f t="array" ref="D3005">IF(C3005="","",IFERROR(AVERAGE(_xlfn._xlws.FILTER($B$2:$B$6000,(IFERROR(VALUE(MID($A$2:$A$6000,4,2)),0)=MONTH(C3005))*(IFERROR(VALUE(RIGHT($A$2:$A$6000,4)),0)=YEAR(C3005)))),""))</f>
        <v/>
      </c>
      <c r="E3005" s="3">
        <f t="array" ref="E3005">IFERROR(_xlfn.LET(_xlpm.yr,IF(ISNUMBER(C3005),YEAR(C3005),VALUE(RIGHT(A3005,4))),_xlpm.mn,IF(ISNUMBER(C3005),MONTH(C3005),VALUE(MID(A3005,4,2)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6" spans="1:5" x14ac:dyDescent="0.25">
      <c r="A3006" s="65" t="s">
        <v>3016</v>
      </c>
      <c r="B3006" s="8">
        <v>96.73015258400001</v>
      </c>
      <c r="C3006" s="13"/>
      <c r="D3006" s="3" t="str">
        <f t="array" ref="D3006">IF(C3006="","",IFERROR(AVERAGE(_xlfn._xlws.FILTER($B$2:$B$6000,(IFERROR(VALUE(MID($A$2:$A$6000,4,2)),0)=MONTH(C3006))*(IFERROR(VALUE(RIGHT($A$2:$A$6000,4)),0)=YEAR(C3006)))),""))</f>
        <v/>
      </c>
      <c r="E3006" s="3">
        <f t="array" ref="E3006">IFERROR(_xlfn.LET(_xlpm.yr,IF(ISNUMBER(C3006),YEAR(C3006),VALUE(RIGHT(A3006,4))),_xlpm.mn,IF(ISNUMBER(C3006),MONTH(C3006),VALUE(MID(A3006,4,2)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7" spans="1:5" x14ac:dyDescent="0.25">
      <c r="A3007" s="65" t="s">
        <v>3017</v>
      </c>
      <c r="B3007" s="8">
        <v>97.316518475500018</v>
      </c>
      <c r="C3007" s="13"/>
      <c r="D3007" s="3" t="str">
        <f t="array" ref="D3007">IF(C3007="","",IFERROR(AVERAGE(_xlfn._xlws.FILTER($B$2:$B$6000,(IFERROR(VALUE(MID($A$2:$A$6000,4,2)),0)=MONTH(C3007))*(IFERROR(VALUE(RIGHT($A$2:$A$6000,4)),0)=YEAR(C3007)))),""))</f>
        <v/>
      </c>
      <c r="E3007" s="3">
        <f t="array" ref="E3007">IFERROR(_xlfn.LET(_xlpm.yr,IF(ISNUMBER(C3007),YEAR(C3007),VALUE(RIGHT(A3007,4))),_xlpm.mn,IF(ISNUMBER(C3007),MONTH(C3007),VALUE(MID(A3007,4,2)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8" spans="1:5" x14ac:dyDescent="0.25">
      <c r="A3008" s="65" t="s">
        <v>3018</v>
      </c>
      <c r="B3008" s="8">
        <v>98.044420961500009</v>
      </c>
      <c r="C3008" s="13"/>
      <c r="D3008" s="3" t="str">
        <f t="array" ref="D3008">IF(C3008="","",IFERROR(AVERAGE(_xlfn._xlws.FILTER($B$2:$B$6000,(IFERROR(VALUE(MID($A$2:$A$6000,4,2)),0)=MONTH(C3008))*(IFERROR(VALUE(RIGHT($A$2:$A$6000,4)),0)=YEAR(C3008)))),""))</f>
        <v/>
      </c>
      <c r="E3008" s="3">
        <f t="array" ref="E3008">IFERROR(_xlfn.LET(_xlpm.yr,IF(ISNUMBER(C3008),YEAR(C3008),VALUE(RIGHT(A3008,4))),_xlpm.mn,IF(ISNUMBER(C3008),MONTH(C3008),VALUE(MID(A3008,4,2)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9" spans="1:5" x14ac:dyDescent="0.25">
      <c r="A3009" s="65" t="s">
        <v>3019</v>
      </c>
      <c r="B3009" s="8">
        <v>98.105079502000009</v>
      </c>
      <c r="C3009" s="13"/>
      <c r="D3009" s="3" t="str">
        <f t="array" ref="D3009">IF(C3009="","",IFERROR(AVERAGE(_xlfn._xlws.FILTER($B$2:$B$6000,(IFERROR(VALUE(MID($A$2:$A$6000,4,2)),0)=MONTH(C3009))*(IFERROR(VALUE(RIGHT($A$2:$A$6000,4)),0)=YEAR(C3009)))),""))</f>
        <v/>
      </c>
      <c r="E3009" s="3">
        <f t="array" ref="E3009">IFERROR(_xlfn.LET(_xlpm.yr,IF(ISNUMBER(C3009),YEAR(C3009),VALUE(RIGHT(A3009,4))),_xlpm.mn,IF(ISNUMBER(C3009),MONTH(C3009),VALUE(MID(A3009,4,2)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0" spans="1:5" x14ac:dyDescent="0.25">
      <c r="A3010" s="65" t="s">
        <v>3020</v>
      </c>
      <c r="B3010" s="8">
        <v>98.024201447999999</v>
      </c>
      <c r="C3010" s="13"/>
      <c r="D3010" s="3" t="str">
        <f t="array" ref="D3010">IF(C3010="","",IFERROR(AVERAGE(_xlfn._xlws.FILTER($B$2:$B$6000,(IFERROR(VALUE(MID($A$2:$A$6000,4,2)),0)=MONTH(C3010))*(IFERROR(VALUE(RIGHT($A$2:$A$6000,4)),0)=YEAR(C3010)))),""))</f>
        <v/>
      </c>
      <c r="E3010" s="3">
        <f t="array" ref="E3010">IFERROR(_xlfn.LET(_xlpm.yr,IF(ISNUMBER(C3010),YEAR(C3010),VALUE(RIGHT(A3010,4))),_xlpm.mn,IF(ISNUMBER(C3010),MONTH(C3010),VALUE(MID(A3010,4,2)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1" spans="1:5" x14ac:dyDescent="0.25">
      <c r="A3011" s="65" t="s">
        <v>3021</v>
      </c>
      <c r="B3011" s="8">
        <v>97.902884367000013</v>
      </c>
      <c r="C3011" s="13"/>
      <c r="D3011" s="3" t="str">
        <f t="array" ref="D3011">IF(C3011="","",IFERROR(AVERAGE(_xlfn._xlws.FILTER($B$2:$B$6000,(IFERROR(VALUE(MID($A$2:$A$6000,4,2)),0)=MONTH(C3011))*(IFERROR(VALUE(RIGHT($A$2:$A$6000,4)),0)=YEAR(C3011)))),""))</f>
        <v/>
      </c>
      <c r="E3011" s="3">
        <f t="array" ref="E3011">IFERROR(_xlfn.LET(_xlpm.yr,IF(ISNUMBER(C3011),YEAR(C3011),VALUE(RIGHT(A3011,4))),_xlpm.mn,IF(ISNUMBER(C3011),MONTH(C3011),VALUE(MID(A3011,4,2)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2" spans="1:5" x14ac:dyDescent="0.25">
      <c r="A3012" s="65" t="s">
        <v>3022</v>
      </c>
      <c r="B3012" s="8">
        <v>97.983762421000009</v>
      </c>
      <c r="C3012" s="13"/>
      <c r="D3012" s="3" t="str">
        <f t="array" ref="D3012">IF(C3012="","",IFERROR(AVERAGE(_xlfn._xlws.FILTER($B$2:$B$6000,(IFERROR(VALUE(MID($A$2:$A$6000,4,2)),0)=MONTH(C3012))*(IFERROR(VALUE(RIGHT($A$2:$A$6000,4)),0)=YEAR(C3012)))),""))</f>
        <v/>
      </c>
      <c r="E3012" s="3">
        <f t="array" ref="E3012">IFERROR(_xlfn.LET(_xlpm.yr,IF(ISNUMBER(C3012),YEAR(C3012),VALUE(RIGHT(A3012,4))),_xlpm.mn,IF(ISNUMBER(C3012),MONTH(C3012),VALUE(MID(A3012,4,2)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3" spans="1:5" x14ac:dyDescent="0.25">
      <c r="A3013" s="65" t="s">
        <v>3023</v>
      </c>
      <c r="B3013" s="8">
        <v>98.0848599885</v>
      </c>
      <c r="C3013" s="13"/>
      <c r="D3013" s="3" t="str">
        <f t="array" ref="D3013">IF(C3013="","",IFERROR(AVERAGE(_xlfn._xlws.FILTER($B$2:$B$6000,(IFERROR(VALUE(MID($A$2:$A$6000,4,2)),0)=MONTH(C3013))*(IFERROR(VALUE(RIGHT($A$2:$A$6000,4)),0)=YEAR(C3013)))),""))</f>
        <v/>
      </c>
      <c r="E3013" s="3">
        <f t="array" ref="E3013">IFERROR(_xlfn.LET(_xlpm.yr,IF(ISNUMBER(C3013),YEAR(C3013),VALUE(RIGHT(A3013,4))),_xlpm.mn,IF(ISNUMBER(C3013),MONTH(C3013),VALUE(MID(A3013,4,2)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4" spans="1:5" x14ac:dyDescent="0.25">
      <c r="A3014" s="65" t="s">
        <v>3024</v>
      </c>
      <c r="B3014" s="8">
        <v>97.781567286000012</v>
      </c>
      <c r="C3014" s="13"/>
      <c r="D3014" s="3" t="str">
        <f t="array" ref="D3014">IF(C3014="","",IFERROR(AVERAGE(_xlfn._xlws.FILTER($B$2:$B$6000,(IFERROR(VALUE(MID($A$2:$A$6000,4,2)),0)=MONTH(C3014))*(IFERROR(VALUE(RIGHT($A$2:$A$6000,4)),0)=YEAR(C3014)))),""))</f>
        <v/>
      </c>
      <c r="E3014" s="3">
        <f t="array" ref="E3014">IFERROR(_xlfn.LET(_xlpm.yr,IF(ISNUMBER(C3014),YEAR(C3014),VALUE(RIGHT(A3014,4))),_xlpm.mn,IF(ISNUMBER(C3014),MONTH(C3014),VALUE(MID(A3014,4,2)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5" spans="1:5" x14ac:dyDescent="0.25">
      <c r="A3015" s="65" t="s">
        <v>3025</v>
      </c>
      <c r="B3015" s="8">
        <v>96.85146966500001</v>
      </c>
      <c r="C3015" s="13"/>
      <c r="D3015" s="3" t="str">
        <f t="array" ref="D3015">IF(C3015="","",IFERROR(AVERAGE(_xlfn._xlws.FILTER($B$2:$B$6000,(IFERROR(VALUE(MID($A$2:$A$6000,4,2)),0)=MONTH(C3015))*(IFERROR(VALUE(RIGHT($A$2:$A$6000,4)),0)=YEAR(C3015)))),""))</f>
        <v/>
      </c>
      <c r="E3015" s="3">
        <f t="array" ref="E3015">IFERROR(_xlfn.LET(_xlpm.yr,IF(ISNUMBER(C3015),YEAR(C3015),VALUE(RIGHT(A3015,4))),_xlpm.mn,IF(ISNUMBER(C3015),MONTH(C3015),VALUE(MID(A3015,4,2)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6" spans="1:5" x14ac:dyDescent="0.25">
      <c r="A3016" s="65" t="s">
        <v>3026</v>
      </c>
      <c r="B3016" s="8">
        <v>96.426859881500008</v>
      </c>
      <c r="C3016" s="13"/>
      <c r="D3016" s="3" t="str">
        <f t="array" ref="D3016">IF(C3016="","",IFERROR(AVERAGE(_xlfn._xlws.FILTER($B$2:$B$6000,(IFERROR(VALUE(MID($A$2:$A$6000,4,2)),0)=MONTH(C3016))*(IFERROR(VALUE(RIGHT($A$2:$A$6000,4)),0)=YEAR(C3016)))),""))</f>
        <v/>
      </c>
      <c r="E3016" s="3">
        <f t="array" ref="E3016">IFERROR(_xlfn.LET(_xlpm.yr,IF(ISNUMBER(C3016),YEAR(C3016),VALUE(RIGHT(A3016,4))),_xlpm.mn,IF(ISNUMBER(C3016),MONTH(C3016),VALUE(MID(A3016,4,2)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7" spans="1:5" x14ac:dyDescent="0.25">
      <c r="A3017" s="65" t="s">
        <v>3027</v>
      </c>
      <c r="B3017" s="8">
        <v>96.265103773500002</v>
      </c>
      <c r="C3017" s="13"/>
      <c r="D3017" s="3" t="str">
        <f t="array" ref="D3017">IF(C3017="","",IFERROR(AVERAGE(_xlfn._xlws.FILTER($B$2:$B$6000,(IFERROR(VALUE(MID($A$2:$A$6000,4,2)),0)=MONTH(C3017))*(IFERROR(VALUE(RIGHT($A$2:$A$6000,4)),0)=YEAR(C3017)))),""))</f>
        <v/>
      </c>
      <c r="E3017" s="3">
        <f t="array" ref="E3017">IFERROR(_xlfn.LET(_xlpm.yr,IF(ISNUMBER(C3017),YEAR(C3017),VALUE(RIGHT(A3017,4))),_xlpm.mn,IF(ISNUMBER(C3017),MONTH(C3017),VALUE(MID(A3017,4,2)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8" spans="1:5" x14ac:dyDescent="0.25">
      <c r="A3018" s="65" t="s">
        <v>3028</v>
      </c>
      <c r="B3018" s="8">
        <v>96.022469611500014</v>
      </c>
      <c r="C3018" s="13"/>
      <c r="D3018" s="3" t="str">
        <f t="array" ref="D3018">IF(C3018="","",IFERROR(AVERAGE(_xlfn._xlws.FILTER($B$2:$B$6000,(IFERROR(VALUE(MID($A$2:$A$6000,4,2)),0)=MONTH(C3018))*(IFERROR(VALUE(RIGHT($A$2:$A$6000,4)),0)=YEAR(C3018)))),""))</f>
        <v/>
      </c>
      <c r="E3018" s="3">
        <f t="array" ref="E3018">IFERROR(_xlfn.LET(_xlpm.yr,IF(ISNUMBER(C3018),YEAR(C3018),VALUE(RIGHT(A3018,4))),_xlpm.mn,IF(ISNUMBER(C3018),MONTH(C3018),VALUE(MID(A3018,4,2)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9" spans="1:5" x14ac:dyDescent="0.25">
      <c r="A3019" s="65" t="s">
        <v>3029</v>
      </c>
      <c r="B3019" s="8">
        <v>95.941591557500018</v>
      </c>
      <c r="C3019" s="13"/>
      <c r="D3019" s="3" t="str">
        <f t="array" ref="D3019">IF(C3019="","",IFERROR(AVERAGE(_xlfn._xlws.FILTER($B$2:$B$6000,(IFERROR(VALUE(MID($A$2:$A$6000,4,2)),0)=MONTH(C3019))*(IFERROR(VALUE(RIGHT($A$2:$A$6000,4)),0)=YEAR(C3019)))),""))</f>
        <v/>
      </c>
      <c r="E3019" s="3">
        <f t="array" ref="E3019">IFERROR(_xlfn.LET(_xlpm.yr,IF(ISNUMBER(C3019),YEAR(C3019),VALUE(RIGHT(A3019,4))),_xlpm.mn,IF(ISNUMBER(C3019),MONTH(C3019),VALUE(MID(A3019,4,2)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0" spans="1:5" x14ac:dyDescent="0.25">
      <c r="A3020" s="65" t="s">
        <v>3030</v>
      </c>
      <c r="B3020" s="8">
        <v>95.43610372000002</v>
      </c>
      <c r="C3020" s="13"/>
      <c r="D3020" s="3" t="str">
        <f t="array" ref="D3020">IF(C3020="","",IFERROR(AVERAGE(_xlfn._xlws.FILTER($B$2:$B$6000,(IFERROR(VALUE(MID($A$2:$A$6000,4,2)),0)=MONTH(C3020))*(IFERROR(VALUE(RIGHT($A$2:$A$6000,4)),0)=YEAR(C3020)))),""))</f>
        <v/>
      </c>
      <c r="E3020" s="3">
        <f t="array" ref="E3020">IFERROR(_xlfn.LET(_xlpm.yr,IF(ISNUMBER(C3020),YEAR(C3020),VALUE(RIGHT(A3020,4))),_xlpm.mn,IF(ISNUMBER(C3020),MONTH(C3020),VALUE(MID(A3020,4,2)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1" spans="1:5" x14ac:dyDescent="0.25">
      <c r="A3021" s="65" t="s">
        <v>3031</v>
      </c>
      <c r="B3021" s="8">
        <v>95.779835449499998</v>
      </c>
      <c r="C3021" s="13"/>
      <c r="D3021" s="3" t="str">
        <f t="array" ref="D3021">IF(C3021="","",IFERROR(AVERAGE(_xlfn._xlws.FILTER($B$2:$B$6000,(IFERROR(VALUE(MID($A$2:$A$6000,4,2)),0)=MONTH(C3021))*(IFERROR(VALUE(RIGHT($A$2:$A$6000,4)),0)=YEAR(C3021)))),""))</f>
        <v/>
      </c>
      <c r="E3021" s="3">
        <f t="array" ref="E3021">IFERROR(_xlfn.LET(_xlpm.yr,IF(ISNUMBER(C3021),YEAR(C3021),VALUE(RIGHT(A3021,4))),_xlpm.mn,IF(ISNUMBER(C3021),MONTH(C3021),VALUE(MID(A3021,4,2)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2" spans="1:5" x14ac:dyDescent="0.25">
      <c r="A3022" s="65" t="s">
        <v>3032</v>
      </c>
      <c r="B3022" s="8">
        <v>95.739396422500008</v>
      </c>
      <c r="C3022" s="13"/>
      <c r="D3022" s="3" t="str">
        <f t="array" ref="D3022">IF(C3022="","",IFERROR(AVERAGE(_xlfn._xlws.FILTER($B$2:$B$6000,(IFERROR(VALUE(MID($A$2:$A$6000,4,2)),0)=MONTH(C3022))*(IFERROR(VALUE(RIGHT($A$2:$A$6000,4)),0)=YEAR(C3022)))),""))</f>
        <v/>
      </c>
      <c r="E3022" s="3">
        <f t="array" ref="E3022">IFERROR(_xlfn.LET(_xlpm.yr,IF(ISNUMBER(C3022),YEAR(C3022),VALUE(RIGHT(A3022,4))),_xlpm.mn,IF(ISNUMBER(C3022),MONTH(C3022),VALUE(MID(A3022,4,2)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3" spans="1:5" x14ac:dyDescent="0.25">
      <c r="A3023" s="65" t="s">
        <v>3033</v>
      </c>
      <c r="B3023" s="8">
        <v>95.0284871697</v>
      </c>
      <c r="C3023" s="13"/>
      <c r="D3023" s="3" t="str">
        <f t="array" ref="D3023">IF(C3023="","",IFERROR(AVERAGE(_xlfn._xlws.FILTER($B$2:$B$6000,(IFERROR(VALUE(MID($A$2:$A$6000,4,2)),0)=MONTH(C3023))*(IFERROR(VALUE(RIGHT($A$2:$A$6000,4)),0)=YEAR(C3023)))),""))</f>
        <v/>
      </c>
      <c r="E3023" s="3">
        <f t="array" ref="E3023">IFERROR(_xlfn.LET(_xlpm.yr,IF(ISNUMBER(C3023),YEAR(C3023),VALUE(RIGHT(A3023,4))),_xlpm.mn,IF(ISNUMBER(C3023),MONTH(C3023),VALUE(MID(A3023,4,2)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4" spans="1:5" x14ac:dyDescent="0.25">
      <c r="A3024" s="65" t="s">
        <v>3034</v>
      </c>
      <c r="B3024" s="8">
        <v>94.826856600699998</v>
      </c>
      <c r="C3024" s="13"/>
      <c r="D3024" s="3" t="str">
        <f t="array" ref="D3024">IF(C3024="","",IFERROR(AVERAGE(_xlfn._xlws.FILTER($B$2:$B$6000,(IFERROR(VALUE(MID($A$2:$A$6000,4,2)),0)=MONTH(C3024))*(IFERROR(VALUE(RIGHT($A$2:$A$6000,4)),0)=YEAR(C3024)))),""))</f>
        <v/>
      </c>
      <c r="E3024" s="3">
        <f t="array" ref="E3024">IFERROR(_xlfn.LET(_xlpm.yr,IF(ISNUMBER(C3024),YEAR(C3024),VALUE(RIGHT(A3024,4))),_xlpm.mn,IF(ISNUMBER(C3024),MONTH(C3024),VALUE(MID(A3024,4,2)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5" spans="1:5" x14ac:dyDescent="0.25">
      <c r="A3025" s="65" t="s">
        <v>3035</v>
      </c>
      <c r="B3025" s="8">
        <v>95.008324112799983</v>
      </c>
      <c r="C3025" s="13"/>
      <c r="D3025" s="3" t="str">
        <f t="array" ref="D3025">IF(C3025="","",IFERROR(AVERAGE(_xlfn._xlws.FILTER($B$2:$B$6000,(IFERROR(VALUE(MID($A$2:$A$6000,4,2)),0)=MONTH(C3025))*(IFERROR(VALUE(RIGHT($A$2:$A$6000,4)),0)=YEAR(C3025)))),""))</f>
        <v/>
      </c>
      <c r="E3025" s="3">
        <f t="array" ref="E3025">IFERROR(_xlfn.LET(_xlpm.yr,IF(ISNUMBER(C3025),YEAR(C3025),VALUE(RIGHT(A3025,4))),_xlpm.mn,IF(ISNUMBER(C3025),MONTH(C3025),VALUE(MID(A3025,4,2)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6" spans="1:5" x14ac:dyDescent="0.25">
      <c r="A3026" s="65" t="s">
        <v>3036</v>
      </c>
      <c r="B3026" s="8">
        <v>94.302617121300003</v>
      </c>
      <c r="C3026" s="13"/>
      <c r="D3026" s="3" t="str">
        <f t="array" ref="D3026">IF(C3026="","",IFERROR(AVERAGE(_xlfn._xlws.FILTER($B$2:$B$6000,(IFERROR(VALUE(MID($A$2:$A$6000,4,2)),0)=MONTH(C3026))*(IFERROR(VALUE(RIGHT($A$2:$A$6000,4)),0)=YEAR(C3026)))),""))</f>
        <v/>
      </c>
      <c r="E3026" s="3">
        <f t="array" ref="E3026">IFERROR(_xlfn.LET(_xlpm.yr,IF(ISNUMBER(C3026),YEAR(C3026),VALUE(RIGHT(A3026,4))),_xlpm.mn,IF(ISNUMBER(C3026),MONTH(C3026),VALUE(MID(A3026,4,2)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7" spans="1:5" x14ac:dyDescent="0.25">
      <c r="A3027" s="65" t="s">
        <v>3037</v>
      </c>
      <c r="B3027" s="8">
        <v>94.1009865523</v>
      </c>
      <c r="C3027" s="13"/>
      <c r="D3027" s="3" t="str">
        <f t="array" ref="D3027">IF(C3027="","",IFERROR(AVERAGE(_xlfn._xlws.FILTER($B$2:$B$6000,(IFERROR(VALUE(MID($A$2:$A$6000,4,2)),0)=MONTH(C3027))*(IFERROR(VALUE(RIGHT($A$2:$A$6000,4)),0)=YEAR(C3027)))),""))</f>
        <v/>
      </c>
      <c r="E3027" s="3">
        <f t="array" ref="E3027">IFERROR(_xlfn.LET(_xlpm.yr,IF(ISNUMBER(C3027),YEAR(C3027),VALUE(RIGHT(A3027,4))),_xlpm.mn,IF(ISNUMBER(C3027),MONTH(C3027),VALUE(MID(A3027,4,2)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8" spans="1:5" x14ac:dyDescent="0.25">
      <c r="A3028" s="65" t="s">
        <v>3038</v>
      </c>
      <c r="B3028" s="8">
        <v>93.738051528100002</v>
      </c>
      <c r="C3028" s="13"/>
      <c r="D3028" s="3" t="str">
        <f t="array" ref="D3028">IF(C3028="","",IFERROR(AVERAGE(_xlfn._xlws.FILTER($B$2:$B$6000,(IFERROR(VALUE(MID($A$2:$A$6000,4,2)),0)=MONTH(C3028))*(IFERROR(VALUE(RIGHT($A$2:$A$6000,4)),0)=YEAR(C3028)))),""))</f>
        <v/>
      </c>
      <c r="E3028" s="3">
        <f t="array" ref="E3028">IFERROR(_xlfn.LET(_xlpm.yr,IF(ISNUMBER(C3028),YEAR(C3028),VALUE(RIGHT(A3028,4))),_xlpm.mn,IF(ISNUMBER(C3028),MONTH(C3028),VALUE(MID(A3028,4,2)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9" spans="1:5" x14ac:dyDescent="0.25">
      <c r="A3029" s="65" t="s">
        <v>3039</v>
      </c>
      <c r="B3029" s="8">
        <v>93.274301219399987</v>
      </c>
      <c r="C3029" s="13"/>
      <c r="D3029" s="3" t="str">
        <f t="array" ref="D3029">IF(C3029="","",IFERROR(AVERAGE(_xlfn._xlws.FILTER($B$2:$B$6000,(IFERROR(VALUE(MID($A$2:$A$6000,4,2)),0)=MONTH(C3029))*(IFERROR(VALUE(RIGHT($A$2:$A$6000,4)),0)=YEAR(C3029)))),""))</f>
        <v/>
      </c>
      <c r="E3029" s="3">
        <f t="array" ref="E3029">IFERROR(_xlfn.LET(_xlpm.yr,IF(ISNUMBER(C3029),YEAR(C3029),VALUE(RIGHT(A3029,4))),_xlpm.mn,IF(ISNUMBER(C3029),MONTH(C3029),VALUE(MID(A3029,4,2)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0" spans="1:5" x14ac:dyDescent="0.25">
      <c r="A3030" s="65" t="s">
        <v>3040</v>
      </c>
      <c r="B3030" s="8">
        <v>93.859029869499992</v>
      </c>
      <c r="C3030" s="13"/>
      <c r="D3030" s="3" t="str">
        <f t="array" ref="D3030">IF(C3030="","",IFERROR(AVERAGE(_xlfn._xlws.FILTER($B$2:$B$6000,(IFERROR(VALUE(MID($A$2:$A$6000,4,2)),0)=MONTH(C3030))*(IFERROR(VALUE(RIGHT($A$2:$A$6000,4)),0)=YEAR(C3030)))),""))</f>
        <v/>
      </c>
      <c r="E3030" s="3">
        <f t="array" ref="E3030">IFERROR(_xlfn.LET(_xlpm.yr,IF(ISNUMBER(C3030),YEAR(C3030),VALUE(RIGHT(A3030,4))),_xlpm.mn,IF(ISNUMBER(C3030),MONTH(C3030),VALUE(MID(A3030,4,2)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1" spans="1:5" x14ac:dyDescent="0.25">
      <c r="A3031" s="65" t="s">
        <v>3041</v>
      </c>
      <c r="B3031" s="8">
        <v>94.322780178199991</v>
      </c>
      <c r="C3031" s="13"/>
      <c r="D3031" s="3" t="str">
        <f t="array" ref="D3031">IF(C3031="","",IFERROR(AVERAGE(_xlfn._xlws.FILTER($B$2:$B$6000,(IFERROR(VALUE(MID($A$2:$A$6000,4,2)),0)=MONTH(C3031))*(IFERROR(VALUE(RIGHT($A$2:$A$6000,4)),0)=YEAR(C3031)))),""))</f>
        <v/>
      </c>
      <c r="E3031" s="3">
        <f t="array" ref="E3031">IFERROR(_xlfn.LET(_xlpm.yr,IF(ISNUMBER(C3031),YEAR(C3031),VALUE(RIGHT(A3031,4))),_xlpm.mn,IF(ISNUMBER(C3031),MONTH(C3031),VALUE(MID(A3031,4,2)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2" spans="1:5" x14ac:dyDescent="0.25">
      <c r="A3032" s="65" t="s">
        <v>3042</v>
      </c>
      <c r="B3032" s="8">
        <v>94.665552145500001</v>
      </c>
      <c r="C3032" s="13"/>
      <c r="D3032" s="3" t="str">
        <f t="array" ref="D3032">IF(C3032="","",IFERROR(AVERAGE(_xlfn._xlws.FILTER($B$2:$B$6000,(IFERROR(VALUE(MID($A$2:$A$6000,4,2)),0)=MONTH(C3032))*(IFERROR(VALUE(RIGHT($A$2:$A$6000,4)),0)=YEAR(C3032)))),""))</f>
        <v/>
      </c>
      <c r="E3032" s="3">
        <f t="array" ref="E3032">IFERROR(_xlfn.LET(_xlpm.yr,IF(ISNUMBER(C3032),YEAR(C3032),VALUE(RIGHT(A3032,4))),_xlpm.mn,IF(ISNUMBER(C3032),MONTH(C3032),VALUE(MID(A3032,4,2)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3" spans="1:5" x14ac:dyDescent="0.25">
      <c r="A3033" s="65" t="s">
        <v>3043</v>
      </c>
      <c r="B3033" s="8">
        <v>94.564736860999986</v>
      </c>
      <c r="C3033" s="13"/>
      <c r="D3033" s="3" t="str">
        <f t="array" ref="D3033">IF(C3033="","",IFERROR(AVERAGE(_xlfn._xlws.FILTER($B$2:$B$6000,(IFERROR(VALUE(MID($A$2:$A$6000,4,2)),0)=MONTH(C3033))*(IFERROR(VALUE(RIGHT($A$2:$A$6000,4)),0)=YEAR(C3033)))),""))</f>
        <v/>
      </c>
      <c r="E3033" s="3">
        <f t="array" ref="E3033">IFERROR(_xlfn.LET(_xlpm.yr,IF(ISNUMBER(C3033),YEAR(C3033),VALUE(RIGHT(A3033,4))),_xlpm.mn,IF(ISNUMBER(C3033),MONTH(C3033),VALUE(MID(A3033,4,2)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4" spans="1:5" x14ac:dyDescent="0.25">
      <c r="A3034" s="65" t="s">
        <v>3044</v>
      </c>
      <c r="B3034" s="8">
        <v>94.463921576499999</v>
      </c>
      <c r="C3034" s="13"/>
      <c r="D3034" s="3" t="str">
        <f t="array" ref="D3034">IF(C3034="","",IFERROR(AVERAGE(_xlfn._xlws.FILTER($B$2:$B$6000,(IFERROR(VALUE(MID($A$2:$A$6000,4,2)),0)=MONTH(C3034))*(IFERROR(VALUE(RIGHT($A$2:$A$6000,4)),0)=YEAR(C3034)))),""))</f>
        <v/>
      </c>
      <c r="E3034" s="3">
        <f t="array" ref="E3034">IFERROR(_xlfn.LET(_xlpm.yr,IF(ISNUMBER(C3034),YEAR(C3034),VALUE(RIGHT(A3034,4))),_xlpm.mn,IF(ISNUMBER(C3034),MONTH(C3034),VALUE(MID(A3034,4,2)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5" spans="1:5" x14ac:dyDescent="0.25">
      <c r="A3035" s="65" t="s">
        <v>3045</v>
      </c>
      <c r="B3035" s="8">
        <v>94.584899917899989</v>
      </c>
      <c r="C3035" s="13"/>
      <c r="D3035" s="3" t="str">
        <f t="array" ref="D3035">IF(C3035="","",IFERROR(AVERAGE(_xlfn._xlws.FILTER($B$2:$B$6000,(IFERROR(VALUE(MID($A$2:$A$6000,4,2)),0)=MONTH(C3035))*(IFERROR(VALUE(RIGHT($A$2:$A$6000,4)),0)=YEAR(C3035)))),""))</f>
        <v/>
      </c>
      <c r="E3035" s="3">
        <f t="array" ref="E3035">IFERROR(_xlfn.LET(_xlpm.yr,IF(ISNUMBER(C3035),YEAR(C3035),VALUE(RIGHT(A3035,4))),_xlpm.mn,IF(ISNUMBER(C3035),MONTH(C3035),VALUE(MID(A3035,4,2)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6" spans="1:5" x14ac:dyDescent="0.25">
      <c r="A3036" s="65" t="s">
        <v>3046</v>
      </c>
      <c r="B3036" s="8">
        <v>94.988161055899994</v>
      </c>
      <c r="C3036" s="13"/>
      <c r="D3036" s="3" t="str">
        <f t="array" ref="D3036">IF(C3036="","",IFERROR(AVERAGE(_xlfn._xlws.FILTER($B$2:$B$6000,(IFERROR(VALUE(MID($A$2:$A$6000,4,2)),0)=MONTH(C3036))*(IFERROR(VALUE(RIGHT($A$2:$A$6000,4)),0)=YEAR(C3036)))),""))</f>
        <v/>
      </c>
      <c r="E3036" s="3">
        <f t="array" ref="E3036">IFERROR(_xlfn.LET(_xlpm.yr,IF(ISNUMBER(C3036),YEAR(C3036),VALUE(RIGHT(A3036,4))),_xlpm.mn,IF(ISNUMBER(C3036),MONTH(C3036),VALUE(MID(A3036,4,2)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7" spans="1:5" x14ac:dyDescent="0.25">
      <c r="A3037" s="65" t="s">
        <v>3047</v>
      </c>
      <c r="B3037" s="8">
        <v>94.746204373099999</v>
      </c>
      <c r="C3037" s="13"/>
      <c r="D3037" s="3" t="str">
        <f t="array" ref="D3037">IF(C3037="","",IFERROR(AVERAGE(_xlfn._xlws.FILTER($B$2:$B$6000,(IFERROR(VALUE(MID($A$2:$A$6000,4,2)),0)=MONTH(C3037))*(IFERROR(VALUE(RIGHT($A$2:$A$6000,4)),0)=YEAR(C3037)))),""))</f>
        <v/>
      </c>
      <c r="E3037" s="3">
        <f t="array" ref="E3037">IFERROR(_xlfn.LET(_xlpm.yr,IF(ISNUMBER(C3037),YEAR(C3037),VALUE(RIGHT(A3037,4))),_xlpm.mn,IF(ISNUMBER(C3037),MONTH(C3037),VALUE(MID(A3037,4,2)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8" spans="1:5" x14ac:dyDescent="0.25">
      <c r="A3038" s="65" t="s">
        <v>3048</v>
      </c>
      <c r="B3038" s="8">
        <v>94.887345771399993</v>
      </c>
      <c r="C3038" s="13"/>
      <c r="D3038" s="3" t="str">
        <f t="array" ref="D3038">IF(C3038="","",IFERROR(AVERAGE(_xlfn._xlws.FILTER($B$2:$B$6000,(IFERROR(VALUE(MID($A$2:$A$6000,4,2)),0)=MONTH(C3038))*(IFERROR(VALUE(RIGHT($A$2:$A$6000,4)),0)=YEAR(C3038)))),""))</f>
        <v/>
      </c>
      <c r="E3038" s="3">
        <f t="array" ref="E3038">IFERROR(_xlfn.LET(_xlpm.yr,IF(ISNUMBER(C3038),YEAR(C3038),VALUE(RIGHT(A3038,4))),_xlpm.mn,IF(ISNUMBER(C3038),MONTH(C3038),VALUE(MID(A3038,4,2)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9" spans="1:5" x14ac:dyDescent="0.25">
      <c r="A3039" s="65" t="s">
        <v>3049</v>
      </c>
      <c r="B3039" s="8">
        <v>94.463921576499999</v>
      </c>
      <c r="C3039" s="13"/>
      <c r="D3039" s="3" t="str">
        <f t="array" ref="D3039">IF(C3039="","",IFERROR(AVERAGE(_xlfn._xlws.FILTER($B$2:$B$6000,(IFERROR(VALUE(MID($A$2:$A$6000,4,2)),0)=MONTH(C3039))*(IFERROR(VALUE(RIGHT($A$2:$A$6000,4)),0)=YEAR(C3039)))),""))</f>
        <v/>
      </c>
      <c r="E3039" s="3">
        <f t="array" ref="E3039">IFERROR(_xlfn.LET(_xlpm.yr,IF(ISNUMBER(C3039),YEAR(C3039),VALUE(RIGHT(A3039,4))),_xlpm.mn,IF(ISNUMBER(C3039),MONTH(C3039),VALUE(MID(A3039,4,2)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0" spans="1:5" x14ac:dyDescent="0.25">
      <c r="A3040" s="65" t="s">
        <v>3050</v>
      </c>
      <c r="B3040" s="8">
        <v>94.746204373099999</v>
      </c>
      <c r="C3040" s="13"/>
      <c r="D3040" s="3" t="str">
        <f t="array" ref="D3040">IF(C3040="","",IFERROR(AVERAGE(_xlfn._xlws.FILTER($B$2:$B$6000,(IFERROR(VALUE(MID($A$2:$A$6000,4,2)),0)=MONTH(C3040))*(IFERROR(VALUE(RIGHT($A$2:$A$6000,4)),0)=YEAR(C3040)))),""))</f>
        <v/>
      </c>
      <c r="E3040" s="3">
        <f t="array" ref="E3040">IFERROR(_xlfn.LET(_xlpm.yr,IF(ISNUMBER(C3040),YEAR(C3040),VALUE(RIGHT(A3040,4))),_xlpm.mn,IF(ISNUMBER(C3040),MONTH(C3040),VALUE(MID(A3040,4,2)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1" spans="1:5" x14ac:dyDescent="0.25">
      <c r="A3041" s="65" t="s">
        <v>3051</v>
      </c>
      <c r="B3041" s="8">
        <v>95.209954681799985</v>
      </c>
      <c r="C3041" s="13"/>
      <c r="D3041" s="3" t="str">
        <f t="array" ref="D3041">IF(C3041="","",IFERROR(AVERAGE(_xlfn._xlws.FILTER($B$2:$B$6000,(IFERROR(VALUE(MID($A$2:$A$6000,4,2)),0)=MONTH(C3041))*(IFERROR(VALUE(RIGHT($A$2:$A$6000,4)),0)=YEAR(C3041)))),""))</f>
        <v/>
      </c>
      <c r="E3041" s="3">
        <f t="array" ref="E3041">IFERROR(_xlfn.LET(_xlpm.yr,IF(ISNUMBER(C3041),YEAR(C3041),VALUE(RIGHT(A3041,4))),_xlpm.mn,IF(ISNUMBER(C3041),MONTH(C3041),VALUE(MID(A3041,4,2)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2" spans="1:5" x14ac:dyDescent="0.25">
      <c r="A3042" s="65" t="s">
        <v>3052</v>
      </c>
      <c r="B3042" s="8">
        <v>95.270443852499994</v>
      </c>
      <c r="C3042" s="13"/>
      <c r="D3042" s="3" t="str">
        <f t="array" ref="D3042">IF(C3042="","",IFERROR(AVERAGE(_xlfn._xlws.FILTER($B$2:$B$6000,(IFERROR(VALUE(MID($A$2:$A$6000,4,2)),0)=MONTH(C3042))*(IFERROR(VALUE(RIGHT($A$2:$A$6000,4)),0)=YEAR(C3042)))),""))</f>
        <v/>
      </c>
      <c r="E3042" s="3">
        <f t="array" ref="E3042">IFERROR(_xlfn.LET(_xlpm.yr,IF(ISNUMBER(C3042),YEAR(C3042),VALUE(RIGHT(A3042,4))),_xlpm.mn,IF(ISNUMBER(C3042),MONTH(C3042),VALUE(MID(A3042,4,2)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3" spans="1:5" x14ac:dyDescent="0.25">
      <c r="A3043" s="65" t="s">
        <v>3053</v>
      </c>
      <c r="B3043" s="8">
        <v>95.008324112799983</v>
      </c>
      <c r="C3043" s="13"/>
      <c r="D3043" s="3" t="str">
        <f t="array" ref="D3043">IF(C3043="","",IFERROR(AVERAGE(_xlfn._xlws.FILTER($B$2:$B$6000,(IFERROR(VALUE(MID($A$2:$A$6000,4,2)),0)=MONTH(C3043))*(IFERROR(VALUE(RIGHT($A$2:$A$6000,4)),0)=YEAR(C3043)))),""))</f>
        <v/>
      </c>
      <c r="E3043" s="3">
        <f t="array" ref="E3043">IFERROR(_xlfn.LET(_xlpm.yr,IF(ISNUMBER(C3043),YEAR(C3043),VALUE(RIGHT(A3043,4))),_xlpm.mn,IF(ISNUMBER(C3043),MONTH(C3043),VALUE(MID(A3043,4,2)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4" spans="1:5" x14ac:dyDescent="0.25">
      <c r="A3044" s="65" t="s">
        <v>3054</v>
      </c>
      <c r="B3044" s="8">
        <v>94.673491769999998</v>
      </c>
      <c r="C3044" s="13"/>
      <c r="D3044" s="3" t="str">
        <f t="array" ref="D3044">IF(C3044="","",IFERROR(AVERAGE(_xlfn._xlws.FILTER($B$2:$B$6000,(IFERROR(VALUE(MID($A$2:$A$6000,4,2)),0)=MONTH(C3044))*(IFERROR(VALUE(RIGHT($A$2:$A$6000,4)),0)=YEAR(C3044)))),""))</f>
        <v/>
      </c>
      <c r="E3044" s="3">
        <f t="array" ref="E3044">IFERROR(_xlfn.LET(_xlpm.yr,IF(ISNUMBER(C3044),YEAR(C3044),VALUE(RIGHT(A3044,4))),_xlpm.mn,IF(ISNUMBER(C3044),MONTH(C3044),VALUE(MID(A3044,4,2)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5" spans="1:5" x14ac:dyDescent="0.25">
      <c r="A3045" s="65" t="s">
        <v>3055</v>
      </c>
      <c r="B3045" s="8">
        <v>95.352584327000002</v>
      </c>
      <c r="C3045" s="13"/>
      <c r="D3045" s="3" t="str">
        <f t="array" ref="D3045">IF(C3045="","",IFERROR(AVERAGE(_xlfn._xlws.FILTER($B$2:$B$6000,(IFERROR(VALUE(MID($A$2:$A$6000,4,2)),0)=MONTH(C3045))*(IFERROR(VALUE(RIGHT($A$2:$A$6000,4)),0)=YEAR(C3045)))),""))</f>
        <v/>
      </c>
      <c r="E3045" s="3">
        <f t="array" ref="E3045">IFERROR(_xlfn.LET(_xlpm.yr,IF(ISNUMBER(C3045),YEAR(C3045),VALUE(RIGHT(A3045,4))),_xlpm.mn,IF(ISNUMBER(C3045),MONTH(C3045),VALUE(MID(A3045,4,2)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6" spans="1:5" x14ac:dyDescent="0.25">
      <c r="A3046" s="65" t="s">
        <v>3056</v>
      </c>
      <c r="B3046" s="8">
        <v>96.071623505000005</v>
      </c>
      <c r="C3046" s="13"/>
      <c r="D3046" s="3" t="str">
        <f t="array" ref="D3046">IF(C3046="","",IFERROR(AVERAGE(_xlfn._xlws.FILTER($B$2:$B$6000,(IFERROR(VALUE(MID($A$2:$A$6000,4,2)),0)=MONTH(C3046))*(IFERROR(VALUE(RIGHT($A$2:$A$6000,4)),0)=YEAR(C3046)))),""))</f>
        <v/>
      </c>
      <c r="E3046" s="3">
        <f t="array" ref="E3046">IFERROR(_xlfn.LET(_xlpm.yr,IF(ISNUMBER(C3046),YEAR(C3046),VALUE(RIGHT(A3046,4))),_xlpm.mn,IF(ISNUMBER(C3046),MONTH(C3046),VALUE(MID(A3046,4,2)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7" spans="1:5" x14ac:dyDescent="0.25">
      <c r="A3047" s="65" t="s">
        <v>3057</v>
      </c>
      <c r="B3047" s="8">
        <v>96.690796130500004</v>
      </c>
      <c r="C3047" s="13"/>
      <c r="D3047" s="3" t="str">
        <f t="array" ref="D3047">IF(C3047="","",IFERROR(AVERAGE(_xlfn._xlws.FILTER($B$2:$B$6000,(IFERROR(VALUE(MID($A$2:$A$6000,4,2)),0)=MONTH(C3047))*(IFERROR(VALUE(RIGHT($A$2:$A$6000,4)),0)=YEAR(C3047)))),""))</f>
        <v/>
      </c>
      <c r="E3047" s="3">
        <f t="array" ref="E3047">IFERROR(_xlfn.LET(_xlpm.yr,IF(ISNUMBER(C3047),YEAR(C3047),VALUE(RIGHT(A3047,4))),_xlpm.mn,IF(ISNUMBER(C3047),MONTH(C3047),VALUE(MID(A3047,4,2)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8" spans="1:5" x14ac:dyDescent="0.25">
      <c r="A3048" s="65" t="s">
        <v>3058</v>
      </c>
      <c r="B3048" s="8">
        <v>97.529675171500003</v>
      </c>
      <c r="C3048" s="13"/>
      <c r="D3048" s="3" t="str">
        <f t="array" ref="D3048">IF(C3048="","",IFERROR(AVERAGE(_xlfn._xlws.FILTER($B$2:$B$6000,(IFERROR(VALUE(MID($A$2:$A$6000,4,2)),0)=MONTH(C3048))*(IFERROR(VALUE(RIGHT($A$2:$A$6000,4)),0)=YEAR(C3048)))),""))</f>
        <v/>
      </c>
      <c r="E3048" s="3">
        <f t="array" ref="E3048">IFERROR(_xlfn.LET(_xlpm.yr,IF(ISNUMBER(C3048),YEAR(C3048),VALUE(RIGHT(A3048,4))),_xlpm.mn,IF(ISNUMBER(C3048),MONTH(C3048),VALUE(MID(A3048,4,2)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9" spans="1:5" x14ac:dyDescent="0.25">
      <c r="A3049" s="65" t="s">
        <v>3059</v>
      </c>
      <c r="B3049" s="8">
        <v>98.768020422500015</v>
      </c>
      <c r="C3049" s="13"/>
      <c r="D3049" s="3" t="str">
        <f t="array" ref="D3049">IF(C3049="","",IFERROR(AVERAGE(_xlfn._xlws.FILTER($B$2:$B$6000,(IFERROR(VALUE(MID($A$2:$A$6000,4,2)),0)=MONTH(C3049))*(IFERROR(VALUE(RIGHT($A$2:$A$6000,4)),0)=YEAR(C3049)))),""))</f>
        <v/>
      </c>
      <c r="E3049" s="3">
        <f t="array" ref="E3049">IFERROR(_xlfn.LET(_xlpm.yr,IF(ISNUMBER(C3049),YEAR(C3049),VALUE(RIGHT(A3049,4))),_xlpm.mn,IF(ISNUMBER(C3049),MONTH(C3049),VALUE(MID(A3049,4,2)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0" spans="1:5" x14ac:dyDescent="0.25">
      <c r="A3050" s="65" t="s">
        <v>3060</v>
      </c>
      <c r="B3050" s="8">
        <v>99.746712637000002</v>
      </c>
      <c r="C3050" s="13"/>
      <c r="D3050" s="3" t="str">
        <f t="array" ref="D3050">IF(C3050="","",IFERROR(AVERAGE(_xlfn._xlws.FILTER($B$2:$B$6000,(IFERROR(VALUE(MID($A$2:$A$6000,4,2)),0)=MONTH(C3050))*(IFERROR(VALUE(RIGHT($A$2:$A$6000,4)),0)=YEAR(C3050)))),""))</f>
        <v/>
      </c>
      <c r="E3050" s="3">
        <f t="array" ref="E3050">IFERROR(_xlfn.LET(_xlpm.yr,IF(ISNUMBER(C3050),YEAR(C3050),VALUE(RIGHT(A3050,4))),_xlpm.mn,IF(ISNUMBER(C3050),MONTH(C3050),VALUE(MID(A3050,4,2)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1" spans="1:5" x14ac:dyDescent="0.25">
      <c r="A3051" s="65" t="s">
        <v>3061</v>
      </c>
      <c r="B3051" s="8">
        <v>100.705431541</v>
      </c>
      <c r="C3051" s="13"/>
      <c r="D3051" s="3" t="str">
        <f t="array" ref="D3051">IF(C3051="","",IFERROR(AVERAGE(_xlfn._xlws.FILTER($B$2:$B$6000,(IFERROR(VALUE(MID($A$2:$A$6000,4,2)),0)=MONTH(C3051))*(IFERROR(VALUE(RIGHT($A$2:$A$6000,4)),0)=YEAR(C3051)))),""))</f>
        <v/>
      </c>
      <c r="E3051" s="3">
        <f t="array" ref="E3051">IFERROR(_xlfn.LET(_xlpm.yr,IF(ISNUMBER(C3051),YEAR(C3051),VALUE(RIGHT(A3051,4))),_xlpm.mn,IF(ISNUMBER(C3051),MONTH(C3051),VALUE(MID(A3051,4,2)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2" spans="1:5" x14ac:dyDescent="0.25">
      <c r="A3052" s="65" t="s">
        <v>3062</v>
      </c>
      <c r="B3052" s="8">
        <v>101.1648176825</v>
      </c>
      <c r="C3052" s="13"/>
      <c r="D3052" s="3" t="str">
        <f t="array" ref="D3052">IF(C3052="","",IFERROR(AVERAGE(_xlfn._xlws.FILTER($B$2:$B$6000,(IFERROR(VALUE(MID($A$2:$A$6000,4,2)),0)=MONTH(C3052))*(IFERROR(VALUE(RIGHT($A$2:$A$6000,4)),0)=YEAR(C3052)))),""))</f>
        <v/>
      </c>
      <c r="E3052" s="3">
        <f t="array" ref="E3052">IFERROR(_xlfn.LET(_xlpm.yr,IF(ISNUMBER(C3052),YEAR(C3052),VALUE(RIGHT(A3052,4))),_xlpm.mn,IF(ISNUMBER(C3052),MONTH(C3052),VALUE(MID(A3052,4,2)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3" spans="1:5" x14ac:dyDescent="0.25">
      <c r="A3053" s="65" t="s">
        <v>3063</v>
      </c>
      <c r="B3053" s="8">
        <v>101.36455078749999</v>
      </c>
      <c r="C3053" s="13"/>
      <c r="D3053" s="3" t="str">
        <f t="array" ref="D3053">IF(C3053="","",IFERROR(AVERAGE(_xlfn._xlws.FILTER($B$2:$B$6000,(IFERROR(VALUE(MID($A$2:$A$6000,4,2)),0)=MONTH(C3053))*(IFERROR(VALUE(RIGHT($A$2:$A$6000,4)),0)=YEAR(C3053)))),""))</f>
        <v/>
      </c>
      <c r="E3053" s="3">
        <f t="array" ref="E3053">IFERROR(_xlfn.LET(_xlpm.yr,IF(ISNUMBER(C3053),YEAR(C3053),VALUE(RIGHT(A3053,4))),_xlpm.mn,IF(ISNUMBER(C3053),MONTH(C3053),VALUE(MID(A3053,4,2)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4" spans="1:5" x14ac:dyDescent="0.25">
      <c r="A3054" s="65" t="s">
        <v>3064</v>
      </c>
      <c r="B3054" s="8">
        <v>102.0436433445</v>
      </c>
      <c r="C3054" s="13"/>
      <c r="D3054" s="3" t="str">
        <f t="array" ref="D3054">IF(C3054="","",IFERROR(AVERAGE(_xlfn._xlws.FILTER($B$2:$B$6000,(IFERROR(VALUE(MID($A$2:$A$6000,4,2)),0)=MONTH(C3054))*(IFERROR(VALUE(RIGHT($A$2:$A$6000,4)),0)=YEAR(C3054)))),""))</f>
        <v/>
      </c>
      <c r="E3054" s="3">
        <f t="array" ref="E3054">IFERROR(_xlfn.LET(_xlpm.yr,IF(ISNUMBER(C3054),YEAR(C3054),VALUE(RIGHT(A3054,4))),_xlpm.mn,IF(ISNUMBER(C3054),MONTH(C3054),VALUE(MID(A3054,4,2)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5" spans="1:5" x14ac:dyDescent="0.25">
      <c r="A3055" s="65" t="s">
        <v>3065</v>
      </c>
      <c r="B3055" s="8">
        <v>102.6428426595</v>
      </c>
      <c r="C3055" s="13"/>
      <c r="D3055" s="3" t="str">
        <f t="array" ref="D3055">IF(C3055="","",IFERROR(AVERAGE(_xlfn._xlws.FILTER($B$2:$B$6000,(IFERROR(VALUE(MID($A$2:$A$6000,4,2)),0)=MONTH(C3055))*(IFERROR(VALUE(RIGHT($A$2:$A$6000,4)),0)=YEAR(C3055)))),""))</f>
        <v/>
      </c>
      <c r="E3055" s="3">
        <f t="array" ref="E3055">IFERROR(_xlfn.LET(_xlpm.yr,IF(ISNUMBER(C3055),YEAR(C3055),VALUE(RIGHT(A3055,4))),_xlpm.mn,IF(ISNUMBER(C3055),MONTH(C3055),VALUE(MID(A3055,4,2)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6" spans="1:5" x14ac:dyDescent="0.25">
      <c r="A3056" s="65" t="s">
        <v>3066</v>
      </c>
      <c r="B3056" s="8">
        <v>103.5616149425</v>
      </c>
      <c r="C3056" s="13"/>
      <c r="D3056" s="3" t="str">
        <f t="array" ref="D3056">IF(C3056="","",IFERROR(AVERAGE(_xlfn._xlws.FILTER($B$2:$B$6000,(IFERROR(VALUE(MID($A$2:$A$6000,4,2)),0)=MONTH(C3056))*(IFERROR(VALUE(RIGHT($A$2:$A$6000,4)),0)=YEAR(C3056)))),""))</f>
        <v/>
      </c>
      <c r="E3056" s="3">
        <f t="array" ref="E3056">IFERROR(_xlfn.LET(_xlpm.yr,IF(ISNUMBER(C3056),YEAR(C3056),VALUE(RIGHT(A3056,4))),_xlpm.mn,IF(ISNUMBER(C3056),MONTH(C3056),VALUE(MID(A3056,4,2)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7" spans="1:5" x14ac:dyDescent="0.25">
      <c r="A3057" s="65" t="s">
        <v>3067</v>
      </c>
      <c r="B3057" s="8">
        <v>104.42046729400001</v>
      </c>
      <c r="C3057" s="13"/>
      <c r="D3057" s="3" t="str">
        <f t="array" ref="D3057">IF(C3057="","",IFERROR(AVERAGE(_xlfn._xlws.FILTER($B$2:$B$6000,(IFERROR(VALUE(MID($A$2:$A$6000,4,2)),0)=MONTH(C3057))*(IFERROR(VALUE(RIGHT($A$2:$A$6000,4)),0)=YEAR(C3057)))),""))</f>
        <v/>
      </c>
      <c r="E3057" s="3">
        <f t="array" ref="E3057">IFERROR(_xlfn.LET(_xlpm.yr,IF(ISNUMBER(C3057),YEAR(C3057),VALUE(RIGHT(A3057,4))),_xlpm.mn,IF(ISNUMBER(C3057),MONTH(C3057),VALUE(MID(A3057,4,2)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8" spans="1:5" x14ac:dyDescent="0.25">
      <c r="A3058" s="65" t="s">
        <v>3068</v>
      </c>
      <c r="B3058" s="8">
        <v>104.77998688300001</v>
      </c>
      <c r="C3058" s="13"/>
      <c r="D3058" s="3" t="str">
        <f t="array" ref="D3058">IF(C3058="","",IFERROR(AVERAGE(_xlfn._xlws.FILTER($B$2:$B$6000,(IFERROR(VALUE(MID($A$2:$A$6000,4,2)),0)=MONTH(C3058))*(IFERROR(VALUE(RIGHT($A$2:$A$6000,4)),0)=YEAR(C3058)))),""))</f>
        <v/>
      </c>
      <c r="E3058" s="3">
        <f t="array" ref="E3058">IFERROR(_xlfn.LET(_xlpm.yr,IF(ISNUMBER(C3058),YEAR(C3058),VALUE(RIGHT(A3058,4))),_xlpm.mn,IF(ISNUMBER(C3058),MONTH(C3058),VALUE(MID(A3058,4,2)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9" spans="1:5" x14ac:dyDescent="0.25">
      <c r="A3059" s="65" t="s">
        <v>3069</v>
      </c>
      <c r="B3059" s="8">
        <v>105.4790527505</v>
      </c>
      <c r="C3059" s="13"/>
      <c r="D3059" s="3" t="str">
        <f t="array" ref="D3059">IF(C3059="","",IFERROR(AVERAGE(_xlfn._xlws.FILTER($B$2:$B$6000,(IFERROR(VALUE(MID($A$2:$A$6000,4,2)),0)=MONTH(C3059))*(IFERROR(VALUE(RIGHT($A$2:$A$6000,4)),0)=YEAR(C3059)))),""))</f>
        <v/>
      </c>
      <c r="E3059" s="3">
        <f t="array" ref="E3059">IFERROR(_xlfn.LET(_xlpm.yr,IF(ISNUMBER(C3059),YEAR(C3059),VALUE(RIGHT(A3059,4))),_xlpm.mn,IF(ISNUMBER(C3059),MONTH(C3059),VALUE(MID(A3059,4,2)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0" spans="1:5" x14ac:dyDescent="0.25">
      <c r="A3060" s="65" t="s">
        <v>3070</v>
      </c>
      <c r="B3060" s="8">
        <v>105.6787858555</v>
      </c>
      <c r="C3060" s="13"/>
      <c r="D3060" s="3" t="str">
        <f t="array" ref="D3060">IF(C3060="","",IFERROR(AVERAGE(_xlfn._xlws.FILTER($B$2:$B$6000,(IFERROR(VALUE(MID($A$2:$A$6000,4,2)),0)=MONTH(C3060))*(IFERROR(VALUE(RIGHT($A$2:$A$6000,4)),0)=YEAR(C3060)))),""))</f>
        <v/>
      </c>
      <c r="E3060" s="3">
        <f t="array" ref="E3060">IFERROR(_xlfn.LET(_xlpm.yr,IF(ISNUMBER(C3060),YEAR(C3060),VALUE(RIGHT(A3060,4))),_xlpm.mn,IF(ISNUMBER(C3060),MONTH(C3060),VALUE(MID(A3060,4,2)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1" spans="1:5" x14ac:dyDescent="0.25">
      <c r="A3061" s="65" t="s">
        <v>3071</v>
      </c>
      <c r="B3061" s="8">
        <v>106.417798344</v>
      </c>
      <c r="C3061" s="13"/>
      <c r="D3061" s="3" t="str">
        <f t="array" ref="D3061">IF(C3061="","",IFERROR(AVERAGE(_xlfn._xlws.FILTER($B$2:$B$6000,(IFERROR(VALUE(MID($A$2:$A$6000,4,2)),0)=MONTH(C3061))*(IFERROR(VALUE(RIGHT($A$2:$A$6000,4)),0)=YEAR(C3061)))),""))</f>
        <v/>
      </c>
      <c r="E3061" s="3">
        <f t="array" ref="E3061">IFERROR(_xlfn.LET(_xlpm.yr,IF(ISNUMBER(C3061),YEAR(C3061),VALUE(RIGHT(A3061,4))),_xlpm.mn,IF(ISNUMBER(C3061),MONTH(C3061),VALUE(MID(A3061,4,2)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2" spans="1:5" x14ac:dyDescent="0.25">
      <c r="A3062" s="65" t="s">
        <v>3072</v>
      </c>
      <c r="B3062" s="8">
        <v>107.45641049</v>
      </c>
      <c r="C3062" s="13"/>
      <c r="D3062" s="3" t="str">
        <f t="array" ref="D3062">IF(C3062="","",IFERROR(AVERAGE(_xlfn._xlws.FILTER($B$2:$B$6000,(IFERROR(VALUE(MID($A$2:$A$6000,4,2)),0)=MONTH(C3062))*(IFERROR(VALUE(RIGHT($A$2:$A$6000,4)),0)=YEAR(C3062)))),""))</f>
        <v/>
      </c>
      <c r="E3062" s="3">
        <f t="array" ref="E3062">IFERROR(_xlfn.LET(_xlpm.yr,IF(ISNUMBER(C3062),YEAR(C3062),VALUE(RIGHT(A3062,4))),_xlpm.mn,IF(ISNUMBER(C3062),MONTH(C3062),VALUE(MID(A3062,4,2)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3" spans="1:5" x14ac:dyDescent="0.25">
      <c r="A3063" s="65" t="s">
        <v>3073</v>
      </c>
      <c r="B3063" s="8">
        <v>108.59488918850001</v>
      </c>
      <c r="C3063" s="13"/>
      <c r="D3063" s="3" t="str">
        <f t="array" ref="D3063">IF(C3063="","",IFERROR(AVERAGE(_xlfn._xlws.FILTER($B$2:$B$6000,(IFERROR(VALUE(MID($A$2:$A$6000,4,2)),0)=MONTH(C3063))*(IFERROR(VALUE(RIGHT($A$2:$A$6000,4)),0)=YEAR(C3063)))),""))</f>
        <v/>
      </c>
      <c r="E3063" s="3">
        <f t="array" ref="E3063">IFERROR(_xlfn.LET(_xlpm.yr,IF(ISNUMBER(C3063),YEAR(C3063),VALUE(RIGHT(A3063,4))),_xlpm.mn,IF(ISNUMBER(C3063),MONTH(C3063),VALUE(MID(A3063,4,2)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4" spans="1:5" x14ac:dyDescent="0.25">
      <c r="A3064" s="65" t="s">
        <v>3074</v>
      </c>
      <c r="B3064" s="8">
        <v>108.69475574099999</v>
      </c>
      <c r="C3064" s="13"/>
      <c r="D3064" s="3" t="str">
        <f t="array" ref="D3064">IF(C3064="","",IFERROR(AVERAGE(_xlfn._xlws.FILTER($B$2:$B$6000,(IFERROR(VALUE(MID($A$2:$A$6000,4,2)),0)=MONTH(C3064))*(IFERROR(VALUE(RIGHT($A$2:$A$6000,4)),0)=YEAR(C3064)))),""))</f>
        <v/>
      </c>
      <c r="E3064" s="3">
        <f t="array" ref="E3064">IFERROR(_xlfn.LET(_xlpm.yr,IF(ISNUMBER(C3064),YEAR(C3064),VALUE(RIGHT(A3064,4))),_xlpm.mn,IF(ISNUMBER(C3064),MONTH(C3064),VALUE(MID(A3064,4,2)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5" spans="1:5" x14ac:dyDescent="0.25">
      <c r="A3065" s="65" t="s">
        <v>3075</v>
      </c>
      <c r="B3065" s="8">
        <v>109.4229256104</v>
      </c>
      <c r="C3065" s="13"/>
      <c r="D3065" s="3" t="str">
        <f t="array" ref="D3065">IF(C3065="","",IFERROR(AVERAGE(_xlfn._xlws.FILTER($B$2:$B$6000,(IFERROR(VALUE(MID($A$2:$A$6000,4,2)),0)=MONTH(C3065))*(IFERROR(VALUE(RIGHT($A$2:$A$6000,4)),0)=YEAR(C3065)))),""))</f>
        <v/>
      </c>
      <c r="E3065" s="3">
        <f t="array" ref="E3065">IFERROR(_xlfn.LET(_xlpm.yr,IF(ISNUMBER(C3065),YEAR(C3065),VALUE(RIGHT(A3065,4))),_xlpm.mn,IF(ISNUMBER(C3065),MONTH(C3065),VALUE(MID(A3065,4,2)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6" spans="1:5" x14ac:dyDescent="0.25">
      <c r="A3066" s="65" t="s">
        <v>3076</v>
      </c>
      <c r="B3066" s="8">
        <v>110.1874354812</v>
      </c>
      <c r="C3066" s="13"/>
      <c r="D3066" s="3" t="str">
        <f t="array" ref="D3066">IF(C3066="","",IFERROR(AVERAGE(_xlfn._xlws.FILTER($B$2:$B$6000,(IFERROR(VALUE(MID($A$2:$A$6000,4,2)),0)=MONTH(C3066))*(IFERROR(VALUE(RIGHT($A$2:$A$6000,4)),0)=YEAR(C3066)))),""))</f>
        <v/>
      </c>
      <c r="E3066" s="3">
        <f t="array" ref="E3066">IFERROR(_xlfn.LET(_xlpm.yr,IF(ISNUMBER(C3066),YEAR(C3066),VALUE(RIGHT(A3066,4))),_xlpm.mn,IF(ISNUMBER(C3066),MONTH(C3066),VALUE(MID(A3066,4,2)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7" spans="1:5" x14ac:dyDescent="0.25">
      <c r="A3067" s="65" t="s">
        <v>3077</v>
      </c>
      <c r="B3067" s="8">
        <v>112.0104974808</v>
      </c>
      <c r="C3067" s="13"/>
      <c r="D3067" s="3" t="str">
        <f t="array" ref="D3067">IF(C3067="","",IFERROR(AVERAGE(_xlfn._xlws.FILTER($B$2:$B$6000,(IFERROR(VALUE(MID($A$2:$A$6000,4,2)),0)=MONTH(C3067))*(IFERROR(VALUE(RIGHT($A$2:$A$6000,4)),0)=YEAR(C3067)))),""))</f>
        <v/>
      </c>
      <c r="E3067" s="3">
        <f t="array" ref="E3067">IFERROR(_xlfn.LET(_xlpm.yr,IF(ISNUMBER(C3067),YEAR(C3067),VALUE(RIGHT(A3067,4))),_xlpm.mn,IF(ISNUMBER(C3067),MONTH(C3067),VALUE(MID(A3067,4,2)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8" spans="1:5" x14ac:dyDescent="0.25">
      <c r="A3068" s="65" t="s">
        <v>3078</v>
      </c>
      <c r="B3068" s="8">
        <v>114.5392608996</v>
      </c>
      <c r="C3068" s="13"/>
      <c r="D3068" s="3" t="str">
        <f t="array" ref="D3068">IF(C3068="","",IFERROR(AVERAGE(_xlfn._xlws.FILTER($B$2:$B$6000,(IFERROR(VALUE(MID($A$2:$A$6000,4,2)),0)=MONTH(C3068))*(IFERROR(VALUE(RIGHT($A$2:$A$6000,4)),0)=YEAR(C3068)))),""))</f>
        <v/>
      </c>
      <c r="E3068" s="3">
        <f t="array" ref="E3068">IFERROR(_xlfn.LET(_xlpm.yr,IF(ISNUMBER(C3068),YEAR(C3068),VALUE(RIGHT(A3068,4))),_xlpm.mn,IF(ISNUMBER(C3068),MONTH(C3068),VALUE(MID(A3068,4,2)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9" spans="1:5" x14ac:dyDescent="0.25">
      <c r="A3069" s="65" t="s">
        <v>3079</v>
      </c>
      <c r="B3069" s="8">
        <v>117.24444967319999</v>
      </c>
      <c r="C3069" s="13"/>
      <c r="D3069" s="3" t="str">
        <f t="array" ref="D3069">IF(C3069="","",IFERROR(AVERAGE(_xlfn._xlws.FILTER($B$2:$B$6000,(IFERROR(VALUE(MID($A$2:$A$6000,4,2)),0)=MONTH(C3069))*(IFERROR(VALUE(RIGHT($A$2:$A$6000,4)),0)=YEAR(C3069)))),""))</f>
        <v/>
      </c>
      <c r="E3069" s="3">
        <f t="array" ref="E3069">IFERROR(_xlfn.LET(_xlpm.yr,IF(ISNUMBER(C3069),YEAR(C3069),VALUE(RIGHT(A3069,4))),_xlpm.mn,IF(ISNUMBER(C3069),MONTH(C3069),VALUE(MID(A3069,4,2)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0" spans="1:5" x14ac:dyDescent="0.25">
      <c r="A3070" s="65" t="s">
        <v>3080</v>
      </c>
      <c r="B3070" s="8">
        <v>119.08711449</v>
      </c>
      <c r="C3070" s="13"/>
      <c r="D3070" s="3" t="str">
        <f t="array" ref="D3070">IF(C3070="","",IFERROR(AVERAGE(_xlfn._xlws.FILTER($B$2:$B$6000,(IFERROR(VALUE(MID($A$2:$A$6000,4,2)),0)=MONTH(C3070))*(IFERROR(VALUE(RIGHT($A$2:$A$6000,4)),0)=YEAR(C3070)))),""))</f>
        <v/>
      </c>
      <c r="E3070" s="3">
        <f t="array" ref="E3070">IFERROR(_xlfn.LET(_xlpm.yr,IF(ISNUMBER(C3070),YEAR(C3070),VALUE(RIGHT(A3070,4))),_xlpm.mn,IF(ISNUMBER(C3070),MONTH(C3070),VALUE(MID(A3070,4,2)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1" spans="1:5" x14ac:dyDescent="0.25">
      <c r="A3071" s="65" t="s">
        <v>3081</v>
      </c>
      <c r="B3071" s="8">
        <v>120.40050324240001</v>
      </c>
      <c r="C3071" s="13"/>
      <c r="D3071" s="3" t="str">
        <f t="array" ref="D3071">IF(C3071="","",IFERROR(AVERAGE(_xlfn._xlws.FILTER($B$2:$B$6000,(IFERROR(VALUE(MID($A$2:$A$6000,4,2)),0)=MONTH(C3071))*(IFERROR(VALUE(RIGHT($A$2:$A$6000,4)),0)=YEAR(C3071)))),""))</f>
        <v/>
      </c>
      <c r="E3071" s="3">
        <f t="array" ref="E3071">IFERROR(_xlfn.LET(_xlpm.yr,IF(ISNUMBER(C3071),YEAR(C3071),VALUE(RIGHT(A3071,4))),_xlpm.mn,IF(ISNUMBER(C3071),MONTH(C3071),VALUE(MID(A3071,4,2)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2" spans="1:5" x14ac:dyDescent="0.25">
      <c r="A3072" s="65" t="s">
        <v>3082</v>
      </c>
      <c r="B3072" s="8">
        <v>122.65482722039999</v>
      </c>
      <c r="C3072" s="13"/>
      <c r="D3072" s="3" t="str">
        <f t="array" ref="D3072">IF(C3072="","",IFERROR(AVERAGE(_xlfn._xlws.FILTER($B$2:$B$6000,(IFERROR(VALUE(MID($A$2:$A$6000,4,2)),0)=MONTH(C3072))*(IFERROR(VALUE(RIGHT($A$2:$A$6000,4)),0)=YEAR(C3072)))),""))</f>
        <v/>
      </c>
      <c r="E3072" s="3">
        <f t="array" ref="E3072">IFERROR(_xlfn.LET(_xlpm.yr,IF(ISNUMBER(C3072),YEAR(C3072),VALUE(RIGHT(A3072,4))),_xlpm.mn,IF(ISNUMBER(C3072),MONTH(C3072),VALUE(MID(A3072,4,2)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3" spans="1:5" x14ac:dyDescent="0.25">
      <c r="A3073" s="65" t="s">
        <v>3083</v>
      </c>
      <c r="B3073" s="8">
        <v>125.24239909080001</v>
      </c>
      <c r="C3073" s="13"/>
      <c r="D3073" s="3" t="str">
        <f t="array" ref="D3073">IF(C3073="","",IFERROR(AVERAGE(_xlfn._xlws.FILTER($B$2:$B$6000,(IFERROR(VALUE(MID($A$2:$A$6000,4,2)),0)=MONTH(C3073))*(IFERROR(VALUE(RIGHT($A$2:$A$6000,4)),0)=YEAR(C3073)))),""))</f>
        <v/>
      </c>
      <c r="E3073" s="3">
        <f t="array" ref="E3073">IFERROR(_xlfn.LET(_xlpm.yr,IF(ISNUMBER(C3073),YEAR(C3073),VALUE(RIGHT(A3073,4))),_xlpm.mn,IF(ISNUMBER(C3073),MONTH(C3073),VALUE(MID(A3073,4,2)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4" spans="1:5" x14ac:dyDescent="0.25">
      <c r="A3074" s="65" t="s">
        <v>3084</v>
      </c>
      <c r="B3074" s="8">
        <v>126.4185681228</v>
      </c>
      <c r="C3074" s="13"/>
      <c r="D3074" s="3" t="str">
        <f t="array" ref="D3074">IF(C3074="","",IFERROR(AVERAGE(_xlfn._xlws.FILTER($B$2:$B$6000,(IFERROR(VALUE(MID($A$2:$A$6000,4,2)),0)=MONTH(C3074))*(IFERROR(VALUE(RIGHT($A$2:$A$6000,4)),0)=YEAR(C3074)))),""))</f>
        <v/>
      </c>
      <c r="E3074" s="3">
        <f t="array" ref="E3074">IFERROR(_xlfn.LET(_xlpm.yr,IF(ISNUMBER(C3074),YEAR(C3074),VALUE(RIGHT(A3074,4))),_xlpm.mn,IF(ISNUMBER(C3074),MONTH(C3074),VALUE(MID(A3074,4,2)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5" spans="1:5" x14ac:dyDescent="0.25">
      <c r="A3075" s="65" t="s">
        <v>3085</v>
      </c>
      <c r="B3075" s="8">
        <v>128.06520476759999</v>
      </c>
      <c r="C3075" s="13"/>
      <c r="D3075" s="3" t="str">
        <f t="array" ref="D3075">IF(C3075="","",IFERROR(AVERAGE(_xlfn._xlws.FILTER($B$2:$B$6000,(IFERROR(VALUE(MID($A$2:$A$6000,4,2)),0)=MONTH(C3075))*(IFERROR(VALUE(RIGHT($A$2:$A$6000,4)),0)=YEAR(C3075)))),""))</f>
        <v/>
      </c>
      <c r="E3075" s="3">
        <f t="array" ref="E3075">IFERROR(_xlfn.LET(_xlpm.yr,IF(ISNUMBER(C3075),YEAR(C3075),VALUE(RIGHT(A3075,4))),_xlpm.mn,IF(ISNUMBER(C3075),MONTH(C3075),VALUE(MID(A3075,4,2)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6" spans="1:5" x14ac:dyDescent="0.25">
      <c r="A3076" s="65" t="s">
        <v>3086</v>
      </c>
      <c r="B3076" s="8">
        <v>128.2808357568</v>
      </c>
      <c r="C3076" s="13"/>
      <c r="D3076" s="3" t="str">
        <f t="array" ref="D3076">IF(C3076="","",IFERROR(AVERAGE(_xlfn._xlws.FILTER($B$2:$B$6000,(IFERROR(VALUE(MID($A$2:$A$6000,4,2)),0)=MONTH(C3076))*(IFERROR(VALUE(RIGHT($A$2:$A$6000,4)),0)=YEAR(C3076)))),""))</f>
        <v/>
      </c>
      <c r="E3076" s="3">
        <f t="array" ref="E3076">IFERROR(_xlfn.LET(_xlpm.yr,IF(ISNUMBER(C3076),YEAR(C3076),VALUE(RIGHT(A3076,4))),_xlpm.mn,IF(ISNUMBER(C3076),MONTH(C3076),VALUE(MID(A3076,4,2)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7" spans="1:5" x14ac:dyDescent="0.25">
      <c r="A3077" s="65" t="s">
        <v>3087</v>
      </c>
      <c r="B3077" s="8">
        <v>131.45649214319999</v>
      </c>
      <c r="C3077" s="13"/>
      <c r="D3077" s="3" t="str">
        <f t="array" ref="D3077">IF(C3077="","",IFERROR(AVERAGE(_xlfn._xlws.FILTER($B$2:$B$6000,(IFERROR(VALUE(MID($A$2:$A$6000,4,2)),0)=MONTH(C3077))*(IFERROR(VALUE(RIGHT($A$2:$A$6000,4)),0)=YEAR(C3077)))),""))</f>
        <v/>
      </c>
      <c r="E3077" s="3">
        <f t="array" ref="E3077">IFERROR(_xlfn.LET(_xlpm.yr,IF(ISNUMBER(C3077),YEAR(C3077),VALUE(RIGHT(A3077,4))),_xlpm.mn,IF(ISNUMBER(C3077),MONTH(C3077),VALUE(MID(A3077,4,2)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8" spans="1:5" x14ac:dyDescent="0.25">
      <c r="A3078" s="65" t="s">
        <v>3088</v>
      </c>
      <c r="B3078" s="8">
        <v>133.39717104600001</v>
      </c>
      <c r="C3078" s="13"/>
      <c r="D3078" s="3" t="str">
        <f t="array" ref="D3078">IF(C3078="","",IFERROR(AVERAGE(_xlfn._xlws.FILTER($B$2:$B$6000,(IFERROR(VALUE(MID($A$2:$A$6000,4,2)),0)=MONTH(C3078))*(IFERROR(VALUE(RIGHT($A$2:$A$6000,4)),0)=YEAR(C3078)))),""))</f>
        <v/>
      </c>
      <c r="E3078" s="3">
        <f t="array" ref="E3078">IFERROR(_xlfn.LET(_xlpm.yr,IF(ISNUMBER(C3078),YEAR(C3078),VALUE(RIGHT(A3078,4))),_xlpm.mn,IF(ISNUMBER(C3078),MONTH(C3078),VALUE(MID(A3078,4,2)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9" spans="1:5" x14ac:dyDescent="0.25">
      <c r="A3079" s="65" t="s">
        <v>3089</v>
      </c>
      <c r="B3079" s="8">
        <v>134.00485837919999</v>
      </c>
      <c r="C3079" s="13"/>
      <c r="D3079" s="3" t="str">
        <f t="array" ref="D3079">IF(C3079="","",IFERROR(AVERAGE(_xlfn._xlws.FILTER($B$2:$B$6000,(IFERROR(VALUE(MID($A$2:$A$6000,4,2)),0)=MONTH(C3079))*(IFERROR(VALUE(RIGHT($A$2:$A$6000,4)),0)=YEAR(C3079)))),""))</f>
        <v/>
      </c>
      <c r="E3079" s="3">
        <f t="array" ref="E3079">IFERROR(_xlfn.LET(_xlpm.yr,IF(ISNUMBER(C3079),YEAR(C3079),VALUE(RIGHT(A3079,4))),_xlpm.mn,IF(ISNUMBER(C3079),MONTH(C3079),VALUE(MID(A3079,4,2)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0" spans="1:5" x14ac:dyDescent="0.25">
      <c r="A3080" s="65" t="s">
        <v>3090</v>
      </c>
      <c r="B3080" s="8">
        <v>136.39640207759999</v>
      </c>
      <c r="C3080" s="13"/>
      <c r="D3080" s="3" t="str">
        <f t="array" ref="D3080">IF(C3080="","",IFERROR(AVERAGE(_xlfn._xlws.FILTER($B$2:$B$6000,(IFERROR(VALUE(MID($A$2:$A$6000,4,2)),0)=MONTH(C3080))*(IFERROR(VALUE(RIGHT($A$2:$A$6000,4)),0)=YEAR(C3080)))),""))</f>
        <v/>
      </c>
      <c r="E3080" s="3">
        <f t="array" ref="E3080">IFERROR(_xlfn.LET(_xlpm.yr,IF(ISNUMBER(C3080),YEAR(C3080),VALUE(RIGHT(A3080,4))),_xlpm.mn,IF(ISNUMBER(C3080),MONTH(C3080),VALUE(MID(A3080,4,2)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1" spans="1:5" x14ac:dyDescent="0.25">
      <c r="A3081" s="65" t="s">
        <v>3091</v>
      </c>
      <c r="B3081" s="8">
        <v>138.8663570448</v>
      </c>
      <c r="C3081" s="13"/>
      <c r="D3081" s="3" t="str">
        <f t="array" ref="D3081">IF(C3081="","",IFERROR(AVERAGE(_xlfn._xlws.FILTER($B$2:$B$6000,(IFERROR(VALUE(MID($A$2:$A$6000,4,2)),0)=MONTH(C3081))*(IFERROR(VALUE(RIGHT($A$2:$A$6000,4)),0)=YEAR(C3081)))),""))</f>
        <v/>
      </c>
      <c r="E3081" s="3">
        <f t="array" ref="E3081">IFERROR(_xlfn.LET(_xlpm.yr,IF(ISNUMBER(C3081),YEAR(C3081),VALUE(RIGHT(A3081,4))),_xlpm.mn,IF(ISNUMBER(C3081),MONTH(C3081),VALUE(MID(A3081,4,2)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2" spans="1:5" x14ac:dyDescent="0.25">
      <c r="A3082" s="65" t="s">
        <v>3092</v>
      </c>
      <c r="B3082" s="8">
        <v>139.65046973279999</v>
      </c>
      <c r="C3082" s="13"/>
      <c r="D3082" s="3" t="str">
        <f t="array" ref="D3082">IF(C3082="","",IFERROR(AVERAGE(_xlfn._xlws.FILTER($B$2:$B$6000,(IFERROR(VALUE(MID($A$2:$A$6000,4,2)),0)=MONTH(C3082))*(IFERROR(VALUE(RIGHT($A$2:$A$6000,4)),0)=YEAR(C3082)))),""))</f>
        <v/>
      </c>
      <c r="E3082" s="3">
        <f t="array" ref="E3082">IFERROR(_xlfn.LET(_xlpm.yr,IF(ISNUMBER(C3082),YEAR(C3082),VALUE(RIGHT(A3082,4))),_xlpm.mn,IF(ISNUMBER(C3082),MONTH(C3082),VALUE(MID(A3082,4,2)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3" spans="1:5" x14ac:dyDescent="0.25">
      <c r="A3083" s="65" t="s">
        <v>3093</v>
      </c>
      <c r="B3083" s="8">
        <v>141.39512046359999</v>
      </c>
      <c r="C3083" s="13"/>
      <c r="D3083" s="3" t="str">
        <f t="array" ref="D3083">IF(C3083="","",IFERROR(AVERAGE(_xlfn._xlws.FILTER($B$2:$B$6000,(IFERROR(VALUE(MID($A$2:$A$6000,4,2)),0)=MONTH(C3083))*(IFERROR(VALUE(RIGHT($A$2:$A$6000,4)),0)=YEAR(C3083)))),""))</f>
        <v/>
      </c>
      <c r="E3083" s="3">
        <f t="array" ref="E3083">IFERROR(_xlfn.LET(_xlpm.yr,IF(ISNUMBER(C3083),YEAR(C3083),VALUE(RIGHT(A3083,4))),_xlpm.mn,IF(ISNUMBER(C3083),MONTH(C3083),VALUE(MID(A3083,4,2)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4" spans="1:5" x14ac:dyDescent="0.25">
      <c r="A3084" s="65" t="s">
        <v>3094</v>
      </c>
      <c r="B3084" s="8">
        <v>142.2576444204</v>
      </c>
      <c r="C3084" s="13"/>
      <c r="D3084" s="3" t="str">
        <f t="array" ref="D3084">IF(C3084="","",IFERROR(AVERAGE(_xlfn._xlws.FILTER($B$2:$B$6000,(IFERROR(VALUE(MID($A$2:$A$6000,4,2)),0)=MONTH(C3084))*(IFERROR(VALUE(RIGHT($A$2:$A$6000,4)),0)=YEAR(C3084)))),""))</f>
        <v/>
      </c>
      <c r="E3084" s="3">
        <f t="array" ref="E3084">IFERROR(_xlfn.LET(_xlpm.yr,IF(ISNUMBER(C3084),YEAR(C3084),VALUE(RIGHT(A3084,4))),_xlpm.mn,IF(ISNUMBER(C3084),MONTH(C3084),VALUE(MID(A3084,4,2)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5" spans="1:5" x14ac:dyDescent="0.25">
      <c r="A3085" s="65" t="s">
        <v>3095</v>
      </c>
      <c r="B3085" s="8">
        <v>144.0022951512</v>
      </c>
      <c r="C3085" s="13"/>
      <c r="D3085" s="3" t="str">
        <f t="array" ref="D3085">IF(C3085="","",IFERROR(AVERAGE(_xlfn._xlws.FILTER($B$2:$B$6000,(IFERROR(VALUE(MID($A$2:$A$6000,4,2)),0)=MONTH(C3085))*(IFERROR(VALUE(RIGHT($A$2:$A$6000,4)),0)=YEAR(C3085)))),""))</f>
        <v/>
      </c>
      <c r="E3085" s="3">
        <f t="array" ref="E3085">IFERROR(_xlfn.LET(_xlpm.yr,IF(ISNUMBER(C3085),YEAR(C3085),VALUE(RIGHT(A3085,4))),_xlpm.mn,IF(ISNUMBER(C3085),MONTH(C3085),VALUE(MID(A3085,4,2)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6" spans="1:5" x14ac:dyDescent="0.25">
      <c r="A3086" s="65" t="s">
        <v>3096</v>
      </c>
      <c r="B3086" s="8">
        <v>142.38689323439999</v>
      </c>
      <c r="C3086" s="13"/>
      <c r="D3086" s="3" t="str">
        <f t="array" ref="D3086">IF(C3086="","",IFERROR(AVERAGE(_xlfn._xlws.FILTER($B$2:$B$6000,(IFERROR(VALUE(MID($A$2:$A$6000,4,2)),0)=MONTH(C3086))*(IFERROR(VALUE(RIGHT($A$2:$A$6000,4)),0)=YEAR(C3086)))),""))</f>
        <v/>
      </c>
      <c r="E3086" s="3">
        <f t="array" ref="E3086">IFERROR(_xlfn.LET(_xlpm.yr,IF(ISNUMBER(C3086),YEAR(C3086),VALUE(RIGHT(A3086,4))),_xlpm.mn,IF(ISNUMBER(C3086),MONTH(C3086),VALUE(MID(A3086,4,2)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7" spans="1:5" x14ac:dyDescent="0.25">
      <c r="A3087" s="65" t="s">
        <v>3097</v>
      </c>
      <c r="B3087" s="8">
        <v>142.7537702308</v>
      </c>
      <c r="C3087" s="13"/>
      <c r="D3087" s="3" t="str">
        <f t="array" ref="D3087">IF(C3087="","",IFERROR(AVERAGE(_xlfn._xlws.FILTER($B$2:$B$6000,(IFERROR(VALUE(MID($A$2:$A$6000,4,2)),0)=MONTH(C3087))*(IFERROR(VALUE(RIGHT($A$2:$A$6000,4)),0)=YEAR(C3087)))),""))</f>
        <v/>
      </c>
      <c r="E3087" s="3">
        <f t="array" ref="E3087">IFERROR(_xlfn.LET(_xlpm.yr,IF(ISNUMBER(C3087),YEAR(C3087),VALUE(RIGHT(A3087,4))),_xlpm.mn,IF(ISNUMBER(C3087),MONTH(C3087),VALUE(MID(A3087,4,2)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8" spans="1:5" x14ac:dyDescent="0.25">
      <c r="A3088" s="65" t="s">
        <v>3098</v>
      </c>
      <c r="B3088" s="8">
        <v>143.91232916679999</v>
      </c>
      <c r="C3088" s="13"/>
      <c r="D3088" s="3" t="str">
        <f t="array" ref="D3088">IF(C3088="","",IFERROR(AVERAGE(_xlfn._xlws.FILTER($B$2:$B$6000,(IFERROR(VALUE(MID($A$2:$A$6000,4,2)),0)=MONTH(C3088))*(IFERROR(VALUE(RIGHT($A$2:$A$6000,4)),0)=YEAR(C3088)))),""))</f>
        <v/>
      </c>
      <c r="E3088" s="3">
        <f t="array" ref="E3088">IFERROR(_xlfn.LET(_xlpm.yr,IF(ISNUMBER(C3088),YEAR(C3088),VALUE(RIGHT(A3088,4))),_xlpm.mn,IF(ISNUMBER(C3088),MONTH(C3088),VALUE(MID(A3088,4,2)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9" spans="1:5" x14ac:dyDescent="0.25">
      <c r="A3089" s="65" t="s">
        <v>3099</v>
      </c>
      <c r="B3089" s="8">
        <v>144.66539247520001</v>
      </c>
      <c r="C3089" s="13"/>
      <c r="D3089" s="3" t="str">
        <f t="array" ref="D3089">IF(C3089="","",IFERROR(AVERAGE(_xlfn._xlws.FILTER($B$2:$B$6000,(IFERROR(VALUE(MID($A$2:$A$6000,4,2)),0)=MONTH(C3089))*(IFERROR(VALUE(RIGHT($A$2:$A$6000,4)),0)=YEAR(C3089)))),""))</f>
        <v/>
      </c>
      <c r="E3089" s="3">
        <f t="array" ref="E3089">IFERROR(_xlfn.LET(_xlpm.yr,IF(ISNUMBER(C3089),YEAR(C3089),VALUE(RIGHT(A3089,4))),_xlpm.mn,IF(ISNUMBER(C3089),MONTH(C3089),VALUE(MID(A3089,4,2)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0" spans="1:5" x14ac:dyDescent="0.25">
      <c r="A3090" s="65" t="s">
        <v>3100</v>
      </c>
      <c r="B3090" s="8">
        <v>144.85848563120001</v>
      </c>
      <c r="C3090" s="13"/>
      <c r="D3090" s="3" t="str">
        <f t="array" ref="D3090">IF(C3090="","",IFERROR(AVERAGE(_xlfn._xlws.FILTER($B$2:$B$6000,(IFERROR(VALUE(MID($A$2:$A$6000,4,2)),0)=MONTH(C3090))*(IFERROR(VALUE(RIGHT($A$2:$A$6000,4)),0)=YEAR(C3090)))),""))</f>
        <v/>
      </c>
      <c r="E3090" s="3">
        <f t="array" ref="E3090">IFERROR(_xlfn.LET(_xlpm.yr,IF(ISNUMBER(C3090),YEAR(C3090),VALUE(RIGHT(A3090,4))),_xlpm.mn,IF(ISNUMBER(C3090),MONTH(C3090),VALUE(MID(A3090,4,2)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1" spans="1:5" x14ac:dyDescent="0.25">
      <c r="A3091" s="65" t="s">
        <v>3101</v>
      </c>
      <c r="B3091" s="8">
        <v>145.86257004239999</v>
      </c>
      <c r="C3091" s="13"/>
      <c r="D3091" s="3" t="str">
        <f t="array" ref="D3091">IF(C3091="","",IFERROR(AVERAGE(_xlfn._xlws.FILTER($B$2:$B$6000,(IFERROR(VALUE(MID($A$2:$A$6000,4,2)),0)=MONTH(C3091))*(IFERROR(VALUE(RIGHT($A$2:$A$6000,4)),0)=YEAR(C3091)))),""))</f>
        <v/>
      </c>
      <c r="E3091" s="3">
        <f t="array" ref="E3091">IFERROR(_xlfn.LET(_xlpm.yr,IF(ISNUMBER(C3091),YEAR(C3091),VALUE(RIGHT(A3091,4))),_xlpm.mn,IF(ISNUMBER(C3091),MONTH(C3091),VALUE(MID(A3091,4,2)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2" spans="1:5" x14ac:dyDescent="0.25">
      <c r="A3092" s="65" t="s">
        <v>3102</v>
      </c>
      <c r="B3092" s="8">
        <v>146.6928706132</v>
      </c>
      <c r="C3092" s="13"/>
      <c r="D3092" s="3" t="str">
        <f t="array" ref="D3092">IF(C3092="","",IFERROR(AVERAGE(_xlfn._xlws.FILTER($B$2:$B$6000,(IFERROR(VALUE(MID($A$2:$A$6000,4,2)),0)=MONTH(C3092))*(IFERROR(VALUE(RIGHT($A$2:$A$6000,4)),0)=YEAR(C3092)))),""))</f>
        <v/>
      </c>
      <c r="E3092" s="3">
        <f t="array" ref="E3092">IFERROR(_xlfn.LET(_xlpm.yr,IF(ISNUMBER(C3092),YEAR(C3092),VALUE(RIGHT(A3092,4))),_xlpm.mn,IF(ISNUMBER(C3092),MONTH(C3092),VALUE(MID(A3092,4,2)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3" spans="1:5" x14ac:dyDescent="0.25">
      <c r="A3093" s="65" t="s">
        <v>3103</v>
      </c>
      <c r="B3093" s="8">
        <v>146.7314892444</v>
      </c>
      <c r="C3093" s="13"/>
      <c r="D3093" s="3" t="str">
        <f t="array" ref="D3093">IF(C3093="","",IFERROR(AVERAGE(_xlfn._xlws.FILTER($B$2:$B$6000,(IFERROR(VALUE(MID($A$2:$A$6000,4,2)),0)=MONTH(C3093))*(IFERROR(VALUE(RIGHT($A$2:$A$6000,4)),0)=YEAR(C3093)))),""))</f>
        <v/>
      </c>
      <c r="E3093" s="3">
        <f t="array" ref="E3093">IFERROR(_xlfn.LET(_xlpm.yr,IF(ISNUMBER(C3093),YEAR(C3093),VALUE(RIGHT(A3093,4))),_xlpm.mn,IF(ISNUMBER(C3093),MONTH(C3093),VALUE(MID(A3093,4,2)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4" spans="1:5" x14ac:dyDescent="0.25">
      <c r="A3094" s="65" t="s">
        <v>3104</v>
      </c>
      <c r="B3094" s="8">
        <v>147.85142954919999</v>
      </c>
      <c r="C3094" s="13"/>
      <c r="D3094" s="3" t="str">
        <f t="array" ref="D3094">IF(C3094="","",IFERROR(AVERAGE(_xlfn._xlws.FILTER($B$2:$B$6000,(IFERROR(VALUE(MID($A$2:$A$6000,4,2)),0)=MONTH(C3094))*(IFERROR(VALUE(RIGHT($A$2:$A$6000,4)),0)=YEAR(C3094)))),""))</f>
        <v/>
      </c>
      <c r="E3094" s="3">
        <f t="array" ref="E3094">IFERROR(_xlfn.LET(_xlpm.yr,IF(ISNUMBER(C3094),YEAR(C3094),VALUE(RIGHT(A3094,4))),_xlpm.mn,IF(ISNUMBER(C3094),MONTH(C3094),VALUE(MID(A3094,4,2)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5" spans="1:5" x14ac:dyDescent="0.25">
      <c r="A3095" s="65" t="s">
        <v>3105</v>
      </c>
      <c r="B3095" s="8">
        <v>148.6431114888</v>
      </c>
      <c r="C3095" s="13"/>
      <c r="D3095" s="3" t="str">
        <f t="array" ref="D3095">IF(C3095="","",IFERROR(AVERAGE(_xlfn._xlws.FILTER($B$2:$B$6000,(IFERROR(VALUE(MID($A$2:$A$6000,4,2)),0)=MONTH(C3095))*(IFERROR(VALUE(RIGHT($A$2:$A$6000,4)),0)=YEAR(C3095)))),""))</f>
        <v/>
      </c>
      <c r="E3095" s="3">
        <f t="array" ref="E3095">IFERROR(_xlfn.LET(_xlpm.yr,IF(ISNUMBER(C3095),YEAR(C3095),VALUE(RIGHT(A3095,4))),_xlpm.mn,IF(ISNUMBER(C3095),MONTH(C3095),VALUE(MID(A3095,4,2)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6" spans="1:5" x14ac:dyDescent="0.25">
      <c r="A3096" s="65" t="s">
        <v>3106</v>
      </c>
      <c r="B3096" s="8">
        <v>148.97136985399999</v>
      </c>
      <c r="C3096" s="13"/>
      <c r="D3096" s="3" t="str">
        <f t="array" ref="D3096">IF(C3096="","",IFERROR(AVERAGE(_xlfn._xlws.FILTER($B$2:$B$6000,(IFERROR(VALUE(MID($A$2:$A$6000,4,2)),0)=MONTH(C3096))*(IFERROR(VALUE(RIGHT($A$2:$A$6000,4)),0)=YEAR(C3096)))),""))</f>
        <v/>
      </c>
      <c r="E3096" s="3">
        <f t="array" ref="E3096">IFERROR(_xlfn.LET(_xlpm.yr,IF(ISNUMBER(C3096),YEAR(C3096),VALUE(RIGHT(A3096,4))),_xlpm.mn,IF(ISNUMBER(C3096),MONTH(C3096),VALUE(MID(A3096,4,2)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7" spans="1:5" x14ac:dyDescent="0.25">
      <c r="A3097" s="65" t="s">
        <v>3107</v>
      </c>
      <c r="B3097" s="8">
        <v>148.73965806679999</v>
      </c>
      <c r="C3097" s="13"/>
      <c r="D3097" s="3" t="str">
        <f t="array" ref="D3097">IF(C3097="","",IFERROR(AVERAGE(_xlfn._xlws.FILTER($B$2:$B$6000,(IFERROR(VALUE(MID($A$2:$A$6000,4,2)),0)=MONTH(C3097))*(IFERROR(VALUE(RIGHT($A$2:$A$6000,4)),0)=YEAR(C3097)))),""))</f>
        <v/>
      </c>
      <c r="E3097" s="3">
        <f t="array" ref="E3097">IFERROR(_xlfn.LET(_xlpm.yr,IF(ISNUMBER(C3097),YEAR(C3097),VALUE(RIGHT(A3097,4))),_xlpm.mn,IF(ISNUMBER(C3097),MONTH(C3097),VALUE(MID(A3097,4,2)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8" spans="1:5" x14ac:dyDescent="0.25">
      <c r="A3098" s="65" t="s">
        <v>3108</v>
      </c>
      <c r="B3098" s="8">
        <v>149.41548411279999</v>
      </c>
      <c r="C3098" s="13"/>
      <c r="D3098" s="3" t="str">
        <f t="array" ref="D3098">IF(C3098="","",IFERROR(AVERAGE(_xlfn._xlws.FILTER($B$2:$B$6000,(IFERROR(VALUE(MID($A$2:$A$6000,4,2)),0)=MONTH(C3098))*(IFERROR(VALUE(RIGHT($A$2:$A$6000,4)),0)=YEAR(C3098)))),""))</f>
        <v/>
      </c>
      <c r="E3098" s="3">
        <f t="array" ref="E3098">IFERROR(_xlfn.LET(_xlpm.yr,IF(ISNUMBER(C3098),YEAR(C3098),VALUE(RIGHT(A3098,4))),_xlpm.mn,IF(ISNUMBER(C3098),MONTH(C3098),VALUE(MID(A3098,4,2)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9" spans="1:5" x14ac:dyDescent="0.25">
      <c r="A3099" s="65" t="s">
        <v>3109</v>
      </c>
      <c r="B3099" s="8">
        <v>149.68581453120001</v>
      </c>
      <c r="C3099" s="13"/>
      <c r="D3099" s="3" t="str">
        <f t="array" ref="D3099">IF(C3099="","",IFERROR(AVERAGE(_xlfn._xlws.FILTER($B$2:$B$6000,(IFERROR(VALUE(MID($A$2:$A$6000,4,2)),0)=MONTH(C3099))*(IFERROR(VALUE(RIGHT($A$2:$A$6000,4)),0)=YEAR(C3099)))),""))</f>
        <v/>
      </c>
      <c r="E3099" s="3">
        <f t="array" ref="E3099">IFERROR(_xlfn.LET(_xlpm.yr,IF(ISNUMBER(C3099),YEAR(C3099),VALUE(RIGHT(A3099,4))),_xlpm.mn,IF(ISNUMBER(C3099),MONTH(C3099),VALUE(MID(A3099,4,2)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0" spans="1:5" x14ac:dyDescent="0.25">
      <c r="A3100" s="65" t="s">
        <v>3110</v>
      </c>
      <c r="B3100" s="8">
        <v>149.9754542652</v>
      </c>
      <c r="C3100" s="13"/>
      <c r="D3100" s="3" t="str">
        <f t="array" ref="D3100">IF(C3100="","",IFERROR(AVERAGE(_xlfn._xlws.FILTER($B$2:$B$6000,(IFERROR(VALUE(MID($A$2:$A$6000,4,2)),0)=MONTH(C3100))*(IFERROR(VALUE(RIGHT($A$2:$A$6000,4)),0)=YEAR(C3100)))),""))</f>
        <v/>
      </c>
      <c r="E3100" s="3">
        <f t="array" ref="E3100">IFERROR(_xlfn.LET(_xlpm.yr,IF(ISNUMBER(C3100),YEAR(C3100),VALUE(RIGHT(A3100,4))),_xlpm.mn,IF(ISNUMBER(C3100),MONTH(C3100),VALUE(MID(A3100,4,2)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1" spans="1:5" x14ac:dyDescent="0.25">
      <c r="A3101" s="65" t="s">
        <v>3111</v>
      </c>
      <c r="B3101" s="8">
        <v>150.36164057720001</v>
      </c>
      <c r="C3101" s="13"/>
      <c r="D3101" s="3" t="str">
        <f t="array" ref="D3101">IF(C3101="","",IFERROR(AVERAGE(_xlfn._xlws.FILTER($B$2:$B$6000,(IFERROR(VALUE(MID($A$2:$A$6000,4,2)),0)=MONTH(C3101))*(IFERROR(VALUE(RIGHT($A$2:$A$6000,4)),0)=YEAR(C3101)))),""))</f>
        <v/>
      </c>
      <c r="E3101" s="3">
        <f t="array" ref="E3101">IFERROR(_xlfn.LET(_xlpm.yr,IF(ISNUMBER(C3101),YEAR(C3101),VALUE(RIGHT(A3101,4))),_xlpm.mn,IF(ISNUMBER(C3101),MONTH(C3101),VALUE(MID(A3101,4,2)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2" spans="1:5" x14ac:dyDescent="0.25">
      <c r="A3102" s="65" t="s">
        <v>3112</v>
      </c>
      <c r="B3102" s="8">
        <v>150.4388778396</v>
      </c>
      <c r="C3102" s="13"/>
      <c r="D3102" s="3" t="str">
        <f t="array" ref="D3102">IF(C3102="","",IFERROR(AVERAGE(_xlfn._xlws.FILTER($B$2:$B$6000,(IFERROR(VALUE(MID($A$2:$A$6000,4,2)),0)=MONTH(C3102))*(IFERROR(VALUE(RIGHT($A$2:$A$6000,4)),0)=YEAR(C3102)))),""))</f>
        <v/>
      </c>
      <c r="E3102" s="3">
        <f t="array" ref="E3102">IFERROR(_xlfn.LET(_xlpm.yr,IF(ISNUMBER(C3102),YEAR(C3102),VALUE(RIGHT(A3102,4))),_xlpm.mn,IF(ISNUMBER(C3102),MONTH(C3102),VALUE(MID(A3102,4,2)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3" spans="1:5" x14ac:dyDescent="0.25">
      <c r="A3103" s="65" t="s">
        <v>3113</v>
      </c>
      <c r="B3103" s="8">
        <v>151.21125046360001</v>
      </c>
      <c r="C3103" s="13"/>
      <c r="D3103" s="3" t="str">
        <f t="array" ref="D3103">IF(C3103="","",IFERROR(AVERAGE(_xlfn._xlws.FILTER($B$2:$B$6000,(IFERROR(VALUE(MID($A$2:$A$6000,4,2)),0)=MONTH(C3103))*(IFERROR(VALUE(RIGHT($A$2:$A$6000,4)),0)=YEAR(C3103)))),""))</f>
        <v/>
      </c>
      <c r="E3103" s="3">
        <f t="array" ref="E3103">IFERROR(_xlfn.LET(_xlpm.yr,IF(ISNUMBER(C3103),YEAR(C3103),VALUE(RIGHT(A3103,4))),_xlpm.mn,IF(ISNUMBER(C3103),MONTH(C3103),VALUE(MID(A3103,4,2)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4" spans="1:5" x14ac:dyDescent="0.25">
      <c r="A3104" s="65" t="s">
        <v>3114</v>
      </c>
      <c r="B3104" s="8">
        <v>151.40434361960001</v>
      </c>
      <c r="C3104" s="13"/>
      <c r="D3104" s="3" t="str">
        <f t="array" ref="D3104">IF(C3104="","",IFERROR(AVERAGE(_xlfn._xlws.FILTER($B$2:$B$6000,(IFERROR(VALUE(MID($A$2:$A$6000,4,2)),0)=MONTH(C3104))*(IFERROR(VALUE(RIGHT($A$2:$A$6000,4)),0)=YEAR(C3104)))),""))</f>
        <v/>
      </c>
      <c r="E3104" s="3">
        <f t="array" ref="E3104">IFERROR(_xlfn.LET(_xlpm.yr,IF(ISNUMBER(C3104),YEAR(C3104),VALUE(RIGHT(A3104,4))),_xlpm.mn,IF(ISNUMBER(C3104),MONTH(C3104),VALUE(MID(A3104,4,2)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5" spans="1:5" x14ac:dyDescent="0.25">
      <c r="A3105" s="65" t="s">
        <v>3115</v>
      </c>
      <c r="B3105" s="8">
        <v>150.81980104370001</v>
      </c>
      <c r="C3105" s="13"/>
      <c r="D3105" s="3" t="str">
        <f t="array" ref="D3105">IF(C3105="","",IFERROR(AVERAGE(_xlfn._xlws.FILTER($B$2:$B$6000,(IFERROR(VALUE(MID($A$2:$A$6000,4,2)),0)=MONTH(C3105))*(IFERROR(VALUE(RIGHT($A$2:$A$6000,4)),0)=YEAR(C3105)))),""))</f>
        <v/>
      </c>
      <c r="E3105" s="3">
        <f t="array" ref="E3105">IFERROR(_xlfn.LET(_xlpm.yr,IF(ISNUMBER(C3105),YEAR(C3105),VALUE(RIGHT(A3105,4))),_xlpm.mn,IF(ISNUMBER(C3105),MONTH(C3105),VALUE(MID(A3105,4,2)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6" spans="1:5" x14ac:dyDescent="0.25">
      <c r="A3106" s="65" t="s">
        <v>3116</v>
      </c>
      <c r="B3106" s="8">
        <v>150.83901620500001</v>
      </c>
      <c r="C3106" s="13"/>
      <c r="D3106" s="3" t="str">
        <f t="array" ref="D3106">IF(C3106="","",IFERROR(AVERAGE(_xlfn._xlws.FILTER($B$2:$B$6000,(IFERROR(VALUE(MID($A$2:$A$6000,4,2)),0)=MONTH(C3106))*(IFERROR(VALUE(RIGHT($A$2:$A$6000,4)),0)=YEAR(C3106)))),""))</f>
        <v/>
      </c>
      <c r="E3106" s="3">
        <f t="array" ref="E3106">IFERROR(_xlfn.LET(_xlpm.yr,IF(ISNUMBER(C3106),YEAR(C3106),VALUE(RIGHT(A3106,4))),_xlpm.mn,IF(ISNUMBER(C3106),MONTH(C3106),VALUE(MID(A3106,4,2)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7" spans="1:5" x14ac:dyDescent="0.25">
      <c r="A3107" s="65" t="s">
        <v>3117</v>
      </c>
      <c r="B3107" s="8">
        <v>151.1656739471</v>
      </c>
      <c r="C3107" s="13"/>
      <c r="D3107" s="3" t="str">
        <f t="array" ref="D3107">IF(C3107="","",IFERROR(AVERAGE(_xlfn._xlws.FILTER($B$2:$B$6000,(IFERROR(VALUE(MID($A$2:$A$6000,4,2)),0)=MONTH(C3107))*(IFERROR(VALUE(RIGHT($A$2:$A$6000,4)),0)=YEAR(C3107)))),""))</f>
        <v/>
      </c>
      <c r="E3107" s="3">
        <f t="array" ref="E3107">IFERROR(_xlfn.LET(_xlpm.yr,IF(ISNUMBER(C3107),YEAR(C3107),VALUE(RIGHT(A3107,4))),_xlpm.mn,IF(ISNUMBER(C3107),MONTH(C3107),VALUE(MID(A3107,4,2)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8" spans="1:5" x14ac:dyDescent="0.25">
      <c r="A3108" s="65" t="s">
        <v>3118</v>
      </c>
      <c r="B3108" s="8">
        <v>152.14564717339999</v>
      </c>
      <c r="C3108" s="13"/>
      <c r="D3108" s="3" t="str">
        <f t="array" ref="D3108">IF(C3108="","",IFERROR(AVERAGE(_xlfn._xlws.FILTER($B$2:$B$6000,(IFERROR(VALUE(MID($A$2:$A$6000,4,2)),0)=MONTH(C3108))*(IFERROR(VALUE(RIGHT($A$2:$A$6000,4)),0)=YEAR(C3108)))),""))</f>
        <v/>
      </c>
      <c r="E3108" s="3">
        <f t="array" ref="E3108">IFERROR(_xlfn.LET(_xlpm.yr,IF(ISNUMBER(C3108),YEAR(C3108),VALUE(RIGHT(A3108,4))),_xlpm.mn,IF(ISNUMBER(C3108),MONTH(C3108),VALUE(MID(A3108,4,2)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9" spans="1:5" x14ac:dyDescent="0.25">
      <c r="A3109" s="65" t="s">
        <v>3119</v>
      </c>
      <c r="B3109" s="8">
        <v>152.79896265759999</v>
      </c>
      <c r="C3109" s="13"/>
      <c r="D3109" s="3" t="str">
        <f t="array" ref="D3109">IF(C3109="","",IFERROR(AVERAGE(_xlfn._xlws.FILTER($B$2:$B$6000,(IFERROR(VALUE(MID($A$2:$A$6000,4,2)),0)=MONTH(C3109))*(IFERROR(VALUE(RIGHT($A$2:$A$6000,4)),0)=YEAR(C3109)))),""))</f>
        <v/>
      </c>
      <c r="E3109" s="3">
        <f t="array" ref="E3109">IFERROR(_xlfn.LET(_xlpm.yr,IF(ISNUMBER(C3109),YEAR(C3109),VALUE(RIGHT(A3109,4))),_xlpm.mn,IF(ISNUMBER(C3109),MONTH(C3109),VALUE(MID(A3109,4,2)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0" spans="1:5" x14ac:dyDescent="0.25">
      <c r="A3110" s="65" t="s">
        <v>3120</v>
      </c>
      <c r="B3110" s="8">
        <v>152.97189910930001</v>
      </c>
      <c r="C3110" s="13"/>
      <c r="D3110" s="3" t="str">
        <f t="array" ref="D3110">IF(C3110="","",IFERROR(AVERAGE(_xlfn._xlws.FILTER($B$2:$B$6000,(IFERROR(VALUE(MID($A$2:$A$6000,4,2)),0)=MONTH(C3110))*(IFERROR(VALUE(RIGHT($A$2:$A$6000,4)),0)=YEAR(C3110)))),""))</f>
        <v/>
      </c>
      <c r="E3110" s="3">
        <f t="array" ref="E3110">IFERROR(_xlfn.LET(_xlpm.yr,IF(ISNUMBER(C3110),YEAR(C3110),VALUE(RIGHT(A3110,4))),_xlpm.mn,IF(ISNUMBER(C3110),MONTH(C3110),VALUE(MID(A3110,4,2)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1" spans="1:5" x14ac:dyDescent="0.25">
      <c r="A3111" s="65" t="s">
        <v>3121</v>
      </c>
      <c r="B3111" s="8">
        <v>153.22169620619999</v>
      </c>
      <c r="C3111" s="13"/>
      <c r="D3111" s="3" t="str">
        <f t="array" ref="D3111">IF(C3111="","",IFERROR(AVERAGE(_xlfn._xlws.FILTER($B$2:$B$6000,(IFERROR(VALUE(MID($A$2:$A$6000,4,2)),0)=MONTH(C3111))*(IFERROR(VALUE(RIGHT($A$2:$A$6000,4)),0)=YEAR(C3111)))),""))</f>
        <v/>
      </c>
      <c r="E3111" s="3">
        <f t="array" ref="E3111">IFERROR(_xlfn.LET(_xlpm.yr,IF(ISNUMBER(C3111),YEAR(C3111),VALUE(RIGHT(A3111,4))),_xlpm.mn,IF(ISNUMBER(C3111),MONTH(C3111),VALUE(MID(A3111,4,2)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2" spans="1:5" x14ac:dyDescent="0.25">
      <c r="A3112" s="65" t="s">
        <v>3122</v>
      </c>
      <c r="B3112" s="8">
        <v>153.43306298050001</v>
      </c>
      <c r="C3112" s="13"/>
      <c r="D3112" s="3" t="str">
        <f t="array" ref="D3112">IF(C3112="","",IFERROR(AVERAGE(_xlfn._xlws.FILTER($B$2:$B$6000,(IFERROR(VALUE(MID($A$2:$A$6000,4,2)),0)=MONTH(C3112))*(IFERROR(VALUE(RIGHT($A$2:$A$6000,4)),0)=YEAR(C3112)))),""))</f>
        <v/>
      </c>
      <c r="E3112" s="3">
        <f t="array" ref="E3112">IFERROR(_xlfn.LET(_xlpm.yr,IF(ISNUMBER(C3112),YEAR(C3112),VALUE(RIGHT(A3112,4))),_xlpm.mn,IF(ISNUMBER(C3112),MONTH(C3112),VALUE(MID(A3112,4,2)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3" spans="1:5" x14ac:dyDescent="0.25">
      <c r="A3113" s="65" t="s">
        <v>3123</v>
      </c>
      <c r="B3113" s="8">
        <v>154.0863784647</v>
      </c>
      <c r="C3113" s="13"/>
      <c r="D3113" s="3" t="str">
        <f t="array" ref="D3113">IF(C3113="","",IFERROR(AVERAGE(_xlfn._xlws.FILTER($B$2:$B$6000,(IFERROR(VALUE(MID($A$2:$A$6000,4,2)),0)=MONTH(C3113))*(IFERROR(VALUE(RIGHT($A$2:$A$6000,4)),0)=YEAR(C3113)))),""))</f>
        <v/>
      </c>
      <c r="E3113" s="3">
        <f t="array" ref="E3113">IFERROR(_xlfn.LET(_xlpm.yr,IF(ISNUMBER(C3113),YEAR(C3113),VALUE(RIGHT(A3113,4))),_xlpm.mn,IF(ISNUMBER(C3113),MONTH(C3113),VALUE(MID(A3113,4,2)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4" spans="1:5" x14ac:dyDescent="0.25">
      <c r="A3114" s="65" t="s">
        <v>3124</v>
      </c>
      <c r="B3114" s="8">
        <v>155.1624274975</v>
      </c>
      <c r="C3114" s="13"/>
      <c r="D3114" s="3" t="str">
        <f t="array" ref="D3114">IF(C3114="","",IFERROR(AVERAGE(_xlfn._xlws.FILTER($B$2:$B$6000,(IFERROR(VALUE(MID($A$2:$A$6000,4,2)),0)=MONTH(C3114))*(IFERROR(VALUE(RIGHT($A$2:$A$6000,4)),0)=YEAR(C3114)))),""))</f>
        <v/>
      </c>
      <c r="E3114" s="3">
        <f t="array" ref="E3114">IFERROR(_xlfn.LET(_xlpm.yr,IF(ISNUMBER(C3114),YEAR(C3114),VALUE(RIGHT(A3114,4))),_xlpm.mn,IF(ISNUMBER(C3114),MONTH(C3114),VALUE(MID(A3114,4,2)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5" spans="1:5" x14ac:dyDescent="0.25">
      <c r="A3115" s="65" t="s">
        <v>3125</v>
      </c>
      <c r="B3115" s="8">
        <v>155.71966717519999</v>
      </c>
      <c r="C3115" s="13"/>
      <c r="D3115" s="3" t="str">
        <f t="array" ref="D3115">IF(C3115="","",IFERROR(AVERAGE(_xlfn._xlws.FILTER($B$2:$B$6000,(IFERROR(VALUE(MID($A$2:$A$6000,4,2)),0)=MONTH(C3115))*(IFERROR(VALUE(RIGHT($A$2:$A$6000,4)),0)=YEAR(C3115)))),""))</f>
        <v/>
      </c>
      <c r="E3115" s="3">
        <f t="array" ref="E3115">IFERROR(_xlfn.LET(_xlpm.yr,IF(ISNUMBER(C3115),YEAR(C3115),VALUE(RIGHT(A3115,4))),_xlpm.mn,IF(ISNUMBER(C3115),MONTH(C3115),VALUE(MID(A3115,4,2)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6" spans="1:5" x14ac:dyDescent="0.25">
      <c r="A3116" s="65" t="s">
        <v>3126</v>
      </c>
      <c r="B3116" s="8">
        <v>156.37298265940001</v>
      </c>
      <c r="C3116" s="13"/>
      <c r="D3116" s="3" t="str">
        <f t="array" ref="D3116">IF(C3116="","",IFERROR(AVERAGE(_xlfn._xlws.FILTER($B$2:$B$6000,(IFERROR(VALUE(MID($A$2:$A$6000,4,2)),0)=MONTH(C3116))*(IFERROR(VALUE(RIGHT($A$2:$A$6000,4)),0)=YEAR(C3116)))),""))</f>
        <v/>
      </c>
      <c r="E3116" s="3">
        <f t="array" ref="E3116">IFERROR(_xlfn.LET(_xlpm.yr,IF(ISNUMBER(C3116),YEAR(C3116),VALUE(RIGHT(A3116,4))),_xlpm.mn,IF(ISNUMBER(C3116),MONTH(C3116),VALUE(MID(A3116,4,2)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7" spans="1:5" x14ac:dyDescent="0.25">
      <c r="A3117" s="65" t="s">
        <v>3127</v>
      </c>
      <c r="B3117" s="8">
        <v>156.2769068529</v>
      </c>
      <c r="C3117" s="13"/>
      <c r="D3117" s="3" t="str">
        <f t="array" ref="D3117">IF(C3117="","",IFERROR(AVERAGE(_xlfn._xlws.FILTER($B$2:$B$6000,(IFERROR(VALUE(MID($A$2:$A$6000,4,2)),0)=MONTH(C3117))*(IFERROR(VALUE(RIGHT($A$2:$A$6000,4)),0)=YEAR(C3117)))),""))</f>
        <v/>
      </c>
      <c r="E3117" s="3">
        <f t="array" ref="E3117">IFERROR(_xlfn.LET(_xlpm.yr,IF(ISNUMBER(C3117),YEAR(C3117),VALUE(RIGHT(A3117,4))),_xlpm.mn,IF(ISNUMBER(C3117),MONTH(C3117),VALUE(MID(A3117,4,2)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8" spans="1:5" x14ac:dyDescent="0.25">
      <c r="A3118" s="65" t="s">
        <v>3128</v>
      </c>
      <c r="B3118" s="8">
        <v>156.96865265970001</v>
      </c>
      <c r="C3118" s="13"/>
      <c r="D3118" s="3" t="str">
        <f t="array" ref="D3118">IF(C3118="","",IFERROR(AVERAGE(_xlfn._xlws.FILTER($B$2:$B$6000,(IFERROR(VALUE(MID($A$2:$A$6000,4,2)),0)=MONTH(C3118))*(IFERROR(VALUE(RIGHT($A$2:$A$6000,4)),0)=YEAR(C3118)))),""))</f>
        <v/>
      </c>
      <c r="E3118" s="3">
        <f t="array" ref="E3118">IFERROR(_xlfn.LET(_xlpm.yr,IF(ISNUMBER(C3118),YEAR(C3118),VALUE(RIGHT(A3118,4))),_xlpm.mn,IF(ISNUMBER(C3118),MONTH(C3118),VALUE(MID(A3118,4,2)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9" spans="1:5" x14ac:dyDescent="0.25">
      <c r="A3119" s="65" t="s">
        <v>3129</v>
      </c>
      <c r="B3119" s="8">
        <v>156.75728588539999</v>
      </c>
      <c r="C3119" s="13"/>
      <c r="D3119" s="3" t="str">
        <f t="array" ref="D3119">IF(C3119="","",IFERROR(AVERAGE(_xlfn._xlws.FILTER($B$2:$B$6000,(IFERROR(VALUE(MID($A$2:$A$6000,4,2)),0)=MONTH(C3119))*(IFERROR(VALUE(RIGHT($A$2:$A$6000,4)),0)=YEAR(C3119)))),""))</f>
        <v/>
      </c>
      <c r="E3119" s="3">
        <f t="array" ref="E3119">IFERROR(_xlfn.LET(_xlpm.yr,IF(ISNUMBER(C3119),YEAR(C3119),VALUE(RIGHT(A3119,4))),_xlpm.mn,IF(ISNUMBER(C3119),MONTH(C3119),VALUE(MID(A3119,4,2)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0" spans="1:5" x14ac:dyDescent="0.25">
      <c r="A3120" s="65" t="s">
        <v>3130</v>
      </c>
      <c r="B3120" s="8">
        <v>156.8725768532</v>
      </c>
      <c r="C3120" s="13"/>
      <c r="D3120" s="3" t="str">
        <f t="array" ref="D3120">IF(C3120="","",IFERROR(AVERAGE(_xlfn._xlws.FILTER($B$2:$B$6000,(IFERROR(VALUE(MID($A$2:$A$6000,4,2)),0)=MONTH(C3120))*(IFERROR(VALUE(RIGHT($A$2:$A$6000,4)),0)=YEAR(C3120)))),""))</f>
        <v/>
      </c>
      <c r="E3120" s="3">
        <f t="array" ref="E3120">IFERROR(_xlfn.LET(_xlpm.yr,IF(ISNUMBER(C3120),YEAR(C3120),VALUE(RIGHT(A3120,4))),_xlpm.mn,IF(ISNUMBER(C3120),MONTH(C3120),VALUE(MID(A3120,4,2)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1" spans="1:5" x14ac:dyDescent="0.25">
      <c r="A3121" s="65" t="s">
        <v>3131</v>
      </c>
      <c r="B3121" s="8">
        <v>157.12237395010001</v>
      </c>
      <c r="C3121" s="13"/>
      <c r="D3121" s="3" t="str">
        <f t="array" ref="D3121">IF(C3121="","",IFERROR(AVERAGE(_xlfn._xlws.FILTER($B$2:$B$6000,(IFERROR(VALUE(MID($A$2:$A$6000,4,2)),0)=MONTH(C3121))*(IFERROR(VALUE(RIGHT($A$2:$A$6000,4)),0)=YEAR(C3121)))),""))</f>
        <v/>
      </c>
      <c r="E3121" s="3">
        <f t="array" ref="E3121">IFERROR(_xlfn.LET(_xlpm.yr,IF(ISNUMBER(C3121),YEAR(C3121),VALUE(RIGHT(A3121,4))),_xlpm.mn,IF(ISNUMBER(C3121),MONTH(C3121),VALUE(MID(A3121,4,2)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2" spans="1:5" x14ac:dyDescent="0.25">
      <c r="A3122" s="65" t="s">
        <v>3132</v>
      </c>
      <c r="B3122" s="8">
        <v>157.44903169220001</v>
      </c>
      <c r="C3122" s="13"/>
      <c r="D3122" s="3" t="str">
        <f t="array" ref="D3122">IF(C3122="","",IFERROR(AVERAGE(_xlfn._xlws.FILTER($B$2:$B$6000,(IFERROR(VALUE(MID($A$2:$A$6000,4,2)),0)=MONTH(C3122))*(IFERROR(VALUE(RIGHT($A$2:$A$6000,4)),0)=YEAR(C3122)))),""))</f>
        <v/>
      </c>
      <c r="E3122" s="3">
        <f t="array" ref="E3122">IFERROR(_xlfn.LET(_xlpm.yr,IF(ISNUMBER(C3122),YEAR(C3122),VALUE(RIGHT(A3122,4))),_xlpm.mn,IF(ISNUMBER(C3122),MONTH(C3122),VALUE(MID(A3122,4,2)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3" spans="1:5" x14ac:dyDescent="0.25">
      <c r="A3123" s="65" t="s">
        <v>3133</v>
      </c>
      <c r="B3123" s="8">
        <v>158.08313201510001</v>
      </c>
      <c r="C3123" s="13"/>
      <c r="D3123" s="3" t="str">
        <f t="array" ref="D3123">IF(C3123="","",IFERROR(AVERAGE(_xlfn._xlws.FILTER($B$2:$B$6000,(IFERROR(VALUE(MID($A$2:$A$6000,4,2)),0)=MONTH(C3123))*(IFERROR(VALUE(RIGHT($A$2:$A$6000,4)),0)=YEAR(C3123)))),""))</f>
        <v/>
      </c>
      <c r="E3123" s="3">
        <f t="array" ref="E3123">IFERROR(_xlfn.LET(_xlpm.yr,IF(ISNUMBER(C3123),YEAR(C3123),VALUE(RIGHT(A3123,4))),_xlpm.mn,IF(ISNUMBER(C3123),MONTH(C3123),VALUE(MID(A3123,4,2)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4" spans="1:5" x14ac:dyDescent="0.25">
      <c r="A3124" s="65" t="s">
        <v>3134</v>
      </c>
      <c r="B3124" s="8">
        <v>157.87176524079999</v>
      </c>
      <c r="C3124" s="13"/>
      <c r="D3124" s="3" t="str">
        <f t="array" ref="D3124">IF(C3124="","",IFERROR(AVERAGE(_xlfn._xlws.FILTER($B$2:$B$6000,(IFERROR(VALUE(MID($A$2:$A$6000,4,2)),0)=MONTH(C3124))*(IFERROR(VALUE(RIGHT($A$2:$A$6000,4)),0)=YEAR(C3124)))),""))</f>
        <v/>
      </c>
      <c r="E3124" s="3">
        <f t="array" ref="E3124">IFERROR(_xlfn.LET(_xlpm.yr,IF(ISNUMBER(C3124),YEAR(C3124),VALUE(RIGHT(A3124,4))),_xlpm.mn,IF(ISNUMBER(C3124),MONTH(C3124),VALUE(MID(A3124,4,2)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5" spans="1:5" x14ac:dyDescent="0.25">
      <c r="A3125" s="65" t="s">
        <v>3135</v>
      </c>
      <c r="B3125" s="8">
        <v>157.00424446</v>
      </c>
      <c r="C3125" s="13"/>
      <c r="D3125" s="3" t="str">
        <f t="array" ref="D3125">IF(C3125="","",IFERROR(AVERAGE(_xlfn._xlws.FILTER($B$2:$B$6000,(IFERROR(VALUE(MID($A$2:$A$6000,4,2)),0)=MONTH(C3125))*(IFERROR(VALUE(RIGHT($A$2:$A$6000,4)),0)=YEAR(C3125)))),""))</f>
        <v/>
      </c>
      <c r="E3125" s="3">
        <f t="array" ref="E3125">IFERROR(_xlfn.LET(_xlpm.yr,IF(ISNUMBER(C3125),YEAR(C3125),VALUE(RIGHT(A3125,4))),_xlpm.mn,IF(ISNUMBER(C3125),MONTH(C3125),VALUE(MID(A3125,4,2)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6" spans="1:5" x14ac:dyDescent="0.25">
      <c r="A3126" s="65" t="s">
        <v>3136</v>
      </c>
      <c r="B3126" s="8">
        <v>157.8211832925</v>
      </c>
      <c r="C3126" s="13"/>
      <c r="D3126" s="3" t="str">
        <f t="array" ref="D3126">IF(C3126="","",IFERROR(AVERAGE(_xlfn._xlws.FILTER($B$2:$B$6000,(IFERROR(VALUE(MID($A$2:$A$6000,4,2)),0)=MONTH(C3126))*(IFERROR(VALUE(RIGHT($A$2:$A$6000,4)),0)=YEAR(C3126)))),""))</f>
        <v/>
      </c>
      <c r="E3126" s="3">
        <f t="array" ref="E3126">IFERROR(_xlfn.LET(_xlpm.yr,IF(ISNUMBER(C3126),YEAR(C3126),VALUE(RIGHT(A3126,4))),_xlpm.mn,IF(ISNUMBER(C3126),MONTH(C3126),VALUE(MID(A3126,4,2)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7" spans="1:5" x14ac:dyDescent="0.25">
      <c r="A3127" s="65" t="s">
        <v>3137</v>
      </c>
      <c r="B3127" s="8">
        <v>157.23222738999999</v>
      </c>
      <c r="C3127" s="13"/>
      <c r="D3127" s="3" t="str">
        <f t="array" ref="D3127">IF(C3127="","",IFERROR(AVERAGE(_xlfn._xlws.FILTER($B$2:$B$6000,(IFERROR(VALUE(MID($A$2:$A$6000,4,2)),0)=MONTH(C3127))*(IFERROR(VALUE(RIGHT($A$2:$A$6000,4)),0)=YEAR(C3127)))),""))</f>
        <v/>
      </c>
      <c r="E3127" s="3">
        <f t="array" ref="E3127">IFERROR(_xlfn.LET(_xlpm.yr,IF(ISNUMBER(C3127),YEAR(C3127),VALUE(RIGHT(A3127,4))),_xlpm.mn,IF(ISNUMBER(C3127),MONTH(C3127),VALUE(MID(A3127,4,2)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8" spans="1:5" x14ac:dyDescent="0.25">
      <c r="A3128" s="65" t="s">
        <v>3138</v>
      </c>
      <c r="B3128" s="8">
        <v>157.5932003625</v>
      </c>
      <c r="C3128" s="13"/>
      <c r="D3128" s="3" t="str">
        <f t="array" ref="D3128">IF(C3128="","",IFERROR(AVERAGE(_xlfn._xlws.FILTER($B$2:$B$6000,(IFERROR(VALUE(MID($A$2:$A$6000,4,2)),0)=MONTH(C3128))*(IFERROR(VALUE(RIGHT($A$2:$A$6000,4)),0)=YEAR(C3128)))),""))</f>
        <v/>
      </c>
      <c r="E3128" s="3">
        <f t="array" ref="E3128">IFERROR(_xlfn.LET(_xlpm.yr,IF(ISNUMBER(C3128),YEAR(C3128),VALUE(RIGHT(A3128,4))),_xlpm.mn,IF(ISNUMBER(C3128),MONTH(C3128),VALUE(MID(A3128,4,2)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9" spans="1:5" x14ac:dyDescent="0.25">
      <c r="A3129" s="65" t="s">
        <v>3139</v>
      </c>
      <c r="B3129" s="8">
        <v>157.53620462999999</v>
      </c>
      <c r="C3129" s="13"/>
      <c r="D3129" s="3" t="str">
        <f t="array" ref="D3129">IF(C3129="","",IFERROR(AVERAGE(_xlfn._xlws.FILTER($B$2:$B$6000,(IFERROR(VALUE(MID($A$2:$A$6000,4,2)),0)=MONTH(C3129))*(IFERROR(VALUE(RIGHT($A$2:$A$6000,4)),0)=YEAR(C3129)))),""))</f>
        <v/>
      </c>
      <c r="E3129" s="3">
        <f t="array" ref="E3129">IFERROR(_xlfn.LET(_xlpm.yr,IF(ISNUMBER(C3129),YEAR(C3129),VALUE(RIGHT(A3129,4))),_xlpm.mn,IF(ISNUMBER(C3129),MONTH(C3129),VALUE(MID(A3129,4,2)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0" spans="1:5" x14ac:dyDescent="0.25">
      <c r="A3130" s="65" t="s">
        <v>3140</v>
      </c>
      <c r="B3130" s="8">
        <v>158.61912354750001</v>
      </c>
      <c r="C3130" s="13"/>
      <c r="D3130" s="3" t="str">
        <f t="array" ref="D3130">IF(C3130="","",IFERROR(AVERAGE(_xlfn._xlws.FILTER($B$2:$B$6000,(IFERROR(VALUE(MID($A$2:$A$6000,4,2)),0)=MONTH(C3130))*(IFERROR(VALUE(RIGHT($A$2:$A$6000,4)),0)=YEAR(C3130)))),""))</f>
        <v/>
      </c>
      <c r="E3130" s="3">
        <f t="array" ref="E3130">IFERROR(_xlfn.LET(_xlpm.yr,IF(ISNUMBER(C3130),YEAR(C3130),VALUE(RIGHT(A3130,4))),_xlpm.mn,IF(ISNUMBER(C3130),MONTH(C3130),VALUE(MID(A3130,4,2)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1" spans="1:5" x14ac:dyDescent="0.25">
      <c r="A3131" s="65" t="s">
        <v>3141</v>
      </c>
      <c r="B3131" s="8">
        <v>159.64504673249999</v>
      </c>
      <c r="C3131" s="13"/>
      <c r="D3131" s="3" t="str">
        <f t="array" ref="D3131">IF(C3131="","",IFERROR(AVERAGE(_xlfn._xlws.FILTER($B$2:$B$6000,(IFERROR(VALUE(MID($A$2:$A$6000,4,2)),0)=MONTH(C3131))*(IFERROR(VALUE(RIGHT($A$2:$A$6000,4)),0)=YEAR(C3131)))),""))</f>
        <v/>
      </c>
      <c r="E3131" s="3">
        <f t="array" ref="E3131">IFERROR(_xlfn.LET(_xlpm.yr,IF(ISNUMBER(C3131),YEAR(C3131),VALUE(RIGHT(A3131,4))),_xlpm.mn,IF(ISNUMBER(C3131),MONTH(C3131),VALUE(MID(A3131,4,2)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2" spans="1:5" x14ac:dyDescent="0.25">
      <c r="A3132" s="65" t="s">
        <v>3142</v>
      </c>
      <c r="B3132" s="8">
        <v>160.40498983250001</v>
      </c>
      <c r="C3132" s="13"/>
      <c r="D3132" s="3" t="str">
        <f t="array" ref="D3132">IF(C3132="","",IFERROR(AVERAGE(_xlfn._xlws.FILTER($B$2:$B$6000,(IFERROR(VALUE(MID($A$2:$A$6000,4,2)),0)=MONTH(C3132))*(IFERROR(VALUE(RIGHT($A$2:$A$6000,4)),0)=YEAR(C3132)))),""))</f>
        <v/>
      </c>
      <c r="E3132" s="3">
        <f t="array" ref="E3132">IFERROR(_xlfn.LET(_xlpm.yr,IF(ISNUMBER(C3132),YEAR(C3132),VALUE(RIGHT(A3132,4))),_xlpm.mn,IF(ISNUMBER(C3132),MONTH(C3132),VALUE(MID(A3132,4,2)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3" spans="1:5" x14ac:dyDescent="0.25">
      <c r="A3133" s="65" t="s">
        <v>3143</v>
      </c>
      <c r="B3133" s="8">
        <v>159.56905242249999</v>
      </c>
      <c r="C3133" s="13"/>
      <c r="D3133" s="3" t="str">
        <f t="array" ref="D3133">IF(C3133="","",IFERROR(AVERAGE(_xlfn._xlws.FILTER($B$2:$B$6000,(IFERROR(VALUE(MID($A$2:$A$6000,4,2)),0)=MONTH(C3133))*(IFERROR(VALUE(RIGHT($A$2:$A$6000,4)),0)=YEAR(C3133)))),""))</f>
        <v/>
      </c>
      <c r="E3133" s="3">
        <f t="array" ref="E3133">IFERROR(_xlfn.LET(_xlpm.yr,IF(ISNUMBER(C3133),YEAR(C3133),VALUE(RIGHT(A3133,4))),_xlpm.mn,IF(ISNUMBER(C3133),MONTH(C3133),VALUE(MID(A3133,4,2)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4" spans="1:5" x14ac:dyDescent="0.25">
      <c r="A3134" s="65" t="s">
        <v>3144</v>
      </c>
      <c r="B3134" s="8">
        <v>160.49998271999999</v>
      </c>
      <c r="C3134" s="13"/>
      <c r="D3134" s="3" t="str">
        <f t="array" ref="D3134">IF(C3134="","",IFERROR(AVERAGE(_xlfn._xlws.FILTER($B$2:$B$6000,(IFERROR(VALUE(MID($A$2:$A$6000,4,2)),0)=MONTH(C3134))*(IFERROR(VALUE(RIGHT($A$2:$A$6000,4)),0)=YEAR(C3134)))),""))</f>
        <v/>
      </c>
      <c r="E3134" s="3">
        <f t="array" ref="E3134">IFERROR(_xlfn.LET(_xlpm.yr,IF(ISNUMBER(C3134),YEAR(C3134),VALUE(RIGHT(A3134,4))),_xlpm.mn,IF(ISNUMBER(C3134),MONTH(C3134),VALUE(MID(A3134,4,2)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5" spans="1:5" x14ac:dyDescent="0.25">
      <c r="A3135" s="65" t="s">
        <v>3145</v>
      </c>
      <c r="B3135" s="8">
        <v>160.68996849499999</v>
      </c>
      <c r="C3135" s="13"/>
      <c r="D3135" s="3" t="str">
        <f t="array" ref="D3135">IF(C3135="","",IFERROR(AVERAGE(_xlfn._xlws.FILTER($B$2:$B$6000,(IFERROR(VALUE(MID($A$2:$A$6000,4,2)),0)=MONTH(C3135))*(IFERROR(VALUE(RIGHT($A$2:$A$6000,4)),0)=YEAR(C3135)))),""))</f>
        <v/>
      </c>
      <c r="E3135" s="3">
        <f t="array" ref="E3135">IFERROR(_xlfn.LET(_xlpm.yr,IF(ISNUMBER(C3135),YEAR(C3135),VALUE(RIGHT(A3135,4))),_xlpm.mn,IF(ISNUMBER(C3135),MONTH(C3135),VALUE(MID(A3135,4,2)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6" spans="1:5" x14ac:dyDescent="0.25">
      <c r="A3136" s="65" t="s">
        <v>3146</v>
      </c>
      <c r="B3136" s="8">
        <v>160.51898129750001</v>
      </c>
      <c r="C3136" s="13"/>
      <c r="D3136" s="3" t="str">
        <f t="array" ref="D3136">IF(C3136="","",IFERROR(AVERAGE(_xlfn._xlws.FILTER($B$2:$B$6000,(IFERROR(VALUE(MID($A$2:$A$6000,4,2)),0)=MONTH(C3136))*(IFERROR(VALUE(RIGHT($A$2:$A$6000,4)),0)=YEAR(C3136)))),""))</f>
        <v/>
      </c>
      <c r="E3136" s="3">
        <f t="array" ref="E3136">IFERROR(_xlfn.LET(_xlpm.yr,IF(ISNUMBER(C3136),YEAR(C3136),VALUE(RIGHT(A3136,4))),_xlpm.mn,IF(ISNUMBER(C3136),MONTH(C3136),VALUE(MID(A3136,4,2)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7" spans="1:5" x14ac:dyDescent="0.25">
      <c r="A3137" s="65" t="s">
        <v>3147</v>
      </c>
      <c r="B3137" s="8">
        <v>160.72796564999999</v>
      </c>
      <c r="C3137" s="13"/>
      <c r="D3137" s="3" t="str">
        <f t="array" ref="D3137">IF(C3137="","",IFERROR(AVERAGE(_xlfn._xlws.FILTER($B$2:$B$6000,(IFERROR(VALUE(MID($A$2:$A$6000,4,2)),0)=MONTH(C3137))*(IFERROR(VALUE(RIGHT($A$2:$A$6000,4)),0)=YEAR(C3137)))),""))</f>
        <v/>
      </c>
      <c r="E3137" s="3">
        <f t="array" ref="E3137">IFERROR(_xlfn.LET(_xlpm.yr,IF(ISNUMBER(C3137),YEAR(C3137),VALUE(RIGHT(A3137,4))),_xlpm.mn,IF(ISNUMBER(C3137),MONTH(C3137),VALUE(MID(A3137,4,2)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8" spans="1:5" x14ac:dyDescent="0.25">
      <c r="A3138" s="65" t="s">
        <v>3148</v>
      </c>
      <c r="B3138" s="8">
        <v>160.99394573500001</v>
      </c>
      <c r="C3138" s="13"/>
      <c r="D3138" s="3" t="str">
        <f t="array" ref="D3138">IF(C3138="","",IFERROR(AVERAGE(_xlfn._xlws.FILTER($B$2:$B$6000,(IFERROR(VALUE(MID($A$2:$A$6000,4,2)),0)=MONTH(C3138))*(IFERROR(VALUE(RIGHT($A$2:$A$6000,4)),0)=YEAR(C3138)))),""))</f>
        <v/>
      </c>
      <c r="E3138" s="3">
        <f t="array" ref="E3138">IFERROR(_xlfn.LET(_xlpm.yr,IF(ISNUMBER(C3138),YEAR(C3138),VALUE(RIGHT(A3138,4))),_xlpm.mn,IF(ISNUMBER(C3138),MONTH(C3138),VALUE(MID(A3138,4,2)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9" spans="1:5" x14ac:dyDescent="0.25">
      <c r="A3139" s="65" t="s">
        <v>3149</v>
      </c>
      <c r="B3139" s="8">
        <v>160.48098414250001</v>
      </c>
      <c r="C3139" s="13"/>
      <c r="D3139" s="3" t="str">
        <f t="array" ref="D3139">IF(C3139="","",IFERROR(AVERAGE(_xlfn._xlws.FILTER($B$2:$B$6000,(IFERROR(VALUE(MID($A$2:$A$6000,4,2)),0)=MONTH(C3139))*(IFERROR(VALUE(RIGHT($A$2:$A$6000,4)),0)=YEAR(C3139)))),""))</f>
        <v/>
      </c>
      <c r="E3139" s="3">
        <f t="array" ref="E3139">IFERROR(_xlfn.LET(_xlpm.yr,IF(ISNUMBER(C3139),YEAR(C3139),VALUE(RIGHT(A3139,4))),_xlpm.mn,IF(ISNUMBER(C3139),MONTH(C3139),VALUE(MID(A3139,4,2)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0" spans="1:5" x14ac:dyDescent="0.25">
      <c r="A3140" s="65" t="s">
        <v>3150</v>
      </c>
      <c r="B3140" s="8">
        <v>159.87302966249999</v>
      </c>
      <c r="C3140" s="13"/>
      <c r="D3140" s="3" t="str">
        <f t="array" ref="D3140">IF(C3140="","",IFERROR(AVERAGE(_xlfn._xlws.FILTER($B$2:$B$6000,(IFERROR(VALUE(MID($A$2:$A$6000,4,2)),0)=MONTH(C3140))*(IFERROR(VALUE(RIGHT($A$2:$A$6000,4)),0)=YEAR(C3140)))),""))</f>
        <v/>
      </c>
      <c r="E3140" s="3">
        <f t="array" ref="E3140">IFERROR(_xlfn.LET(_xlpm.yr,IF(ISNUMBER(C3140),YEAR(C3140),VALUE(RIGHT(A3140,4))),_xlpm.mn,IF(ISNUMBER(C3140),MONTH(C3140),VALUE(MID(A3140,4,2)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1" spans="1:5" x14ac:dyDescent="0.25">
      <c r="A3141" s="65" t="s">
        <v>3151</v>
      </c>
      <c r="B3141" s="8">
        <v>158.31514630749999</v>
      </c>
      <c r="C3141" s="13"/>
      <c r="D3141" s="3" t="str">
        <f t="array" ref="D3141">IF(C3141="","",IFERROR(AVERAGE(_xlfn._xlws.FILTER($B$2:$B$6000,(IFERROR(VALUE(MID($A$2:$A$6000,4,2)),0)=MONTH(C3141))*(IFERROR(VALUE(RIGHT($A$2:$A$6000,4)),0)=YEAR(C3141)))),""))</f>
        <v/>
      </c>
      <c r="E3141" s="3">
        <f t="array" ref="E3141">IFERROR(_xlfn.LET(_xlpm.yr,IF(ISNUMBER(C3141),YEAR(C3141),VALUE(RIGHT(A3141,4))),_xlpm.mn,IF(ISNUMBER(C3141),MONTH(C3141),VALUE(MID(A3141,4,2)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2" spans="1:5" x14ac:dyDescent="0.25">
      <c r="A3142" s="65" t="s">
        <v>3152</v>
      </c>
      <c r="B3142" s="8">
        <v>157.6691946725</v>
      </c>
      <c r="C3142" s="13"/>
      <c r="D3142" s="3" t="str">
        <f t="array" ref="D3142">IF(C3142="","",IFERROR(AVERAGE(_xlfn._xlws.FILTER($B$2:$B$6000,(IFERROR(VALUE(MID($A$2:$A$6000,4,2)),0)=MONTH(C3142))*(IFERROR(VALUE(RIGHT($A$2:$A$6000,4)),0)=YEAR(C3142)))),""))</f>
        <v/>
      </c>
      <c r="E3142" s="3">
        <f t="array" ref="E3142">IFERROR(_xlfn.LET(_xlpm.yr,IF(ISNUMBER(C3142),YEAR(C3142),VALUE(RIGHT(A3142,4))),_xlpm.mn,IF(ISNUMBER(C3142),MONTH(C3142),VALUE(MID(A3142,4,2)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3" spans="1:5" x14ac:dyDescent="0.25">
      <c r="A3143" s="65" t="s">
        <v>3153</v>
      </c>
      <c r="B3143" s="8">
        <v>158.52413066</v>
      </c>
      <c r="C3143" s="13"/>
      <c r="D3143" s="3" t="str">
        <f t="array" ref="D3143">IF(C3143="","",IFERROR(AVERAGE(_xlfn._xlws.FILTER($B$2:$B$6000,(IFERROR(VALUE(MID($A$2:$A$6000,4,2)),0)=MONTH(C3143))*(IFERROR(VALUE(RIGHT($A$2:$A$6000,4)),0)=YEAR(C3143)))),""))</f>
        <v/>
      </c>
      <c r="E3143" s="3">
        <f t="array" ref="E3143">IFERROR(_xlfn.LET(_xlpm.yr,IF(ISNUMBER(C3143),YEAR(C3143),VALUE(RIGHT(A3143,4))),_xlpm.mn,IF(ISNUMBER(C3143),MONTH(C3143),VALUE(MID(A3143,4,2)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4" spans="1:5" x14ac:dyDescent="0.25">
      <c r="A3144" s="65" t="s">
        <v>3154</v>
      </c>
      <c r="B3144" s="8">
        <v>158.35314346249999</v>
      </c>
      <c r="C3144" s="13"/>
      <c r="D3144" s="3" t="str">
        <f t="array" ref="D3144">IF(C3144="","",IFERROR(AVERAGE(_xlfn._xlws.FILTER($B$2:$B$6000,(IFERROR(VALUE(MID($A$2:$A$6000,4,2)),0)=MONTH(C3144))*(IFERROR(VALUE(RIGHT($A$2:$A$6000,4)),0)=YEAR(C3144)))),""))</f>
        <v/>
      </c>
      <c r="E3144" s="3">
        <f t="array" ref="E3144">IFERROR(_xlfn.LET(_xlpm.yr,IF(ISNUMBER(C3144),YEAR(C3144),VALUE(RIGHT(A3144,4))),_xlpm.mn,IF(ISNUMBER(C3144),MONTH(C3144),VALUE(MID(A3144,4,2)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5" spans="1:5" x14ac:dyDescent="0.25">
      <c r="A3145" s="65" t="s">
        <v>3155</v>
      </c>
      <c r="B3145" s="8">
        <v>155.69867937719999</v>
      </c>
      <c r="C3145" s="13"/>
      <c r="D3145" s="3" t="str">
        <f t="array" ref="D3145">IF(C3145="","",IFERROR(AVERAGE(_xlfn._xlws.FILTER($B$2:$B$6000,(IFERROR(VALUE(MID($A$2:$A$6000,4,2)),0)=MONTH(C3145))*(IFERROR(VALUE(RIGHT($A$2:$A$6000,4)),0)=YEAR(C3145)))),""))</f>
        <v/>
      </c>
      <c r="E3145" s="3">
        <f t="array" ref="E3145">IFERROR(_xlfn.LET(_xlpm.yr,IF(ISNUMBER(C3145),YEAR(C3145),VALUE(RIGHT(A3145,4))),_xlpm.mn,IF(ISNUMBER(C3145),MONTH(C3145),VALUE(MID(A3145,4,2)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6" spans="1:5" x14ac:dyDescent="0.25">
      <c r="A3146" s="65" t="s">
        <v>3156</v>
      </c>
      <c r="B3146" s="8">
        <v>154.74209189999999</v>
      </c>
      <c r="C3146" s="13"/>
      <c r="D3146" s="3" t="str">
        <f t="array" ref="D3146">IF(C3146="","",IFERROR(AVERAGE(_xlfn._xlws.FILTER($B$2:$B$6000,(IFERROR(VALUE(MID($A$2:$A$6000,4,2)),0)=MONTH(C3146))*(IFERROR(VALUE(RIGHT($A$2:$A$6000,4)),0)=YEAR(C3146)))),""))</f>
        <v/>
      </c>
      <c r="E3146" s="3">
        <f t="array" ref="E3146">IFERROR(_xlfn.LET(_xlpm.yr,IF(ISNUMBER(C3146),YEAR(C3146),VALUE(RIGHT(A3146,4))),_xlpm.mn,IF(ISNUMBER(C3146),MONTH(C3146),VALUE(MID(A3146,4,2)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7" spans="1:5" x14ac:dyDescent="0.25">
      <c r="A3147" s="65" t="s">
        <v>3157</v>
      </c>
      <c r="B3147" s="8">
        <v>154.51701249359999</v>
      </c>
      <c r="C3147" s="13"/>
      <c r="D3147" s="3" t="str">
        <f t="array" ref="D3147">IF(C3147="","",IFERROR(AVERAGE(_xlfn._xlws.FILTER($B$2:$B$6000,(IFERROR(VALUE(MID($A$2:$A$6000,4,2)),0)=MONTH(C3147))*(IFERROR(VALUE(RIGHT($A$2:$A$6000,4)),0)=YEAR(C3147)))),""))</f>
        <v/>
      </c>
      <c r="E3147" s="3">
        <f t="array" ref="E3147">IFERROR(_xlfn.LET(_xlpm.yr,IF(ISNUMBER(C3147),YEAR(C3147),VALUE(RIGHT(A3147,4))),_xlpm.mn,IF(ISNUMBER(C3147),MONTH(C3147),VALUE(MID(A3147,4,2)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8" spans="1:5" x14ac:dyDescent="0.25">
      <c r="A3148" s="65" t="s">
        <v>3158</v>
      </c>
      <c r="B3148" s="8">
        <v>154.19815000119999</v>
      </c>
      <c r="C3148" s="13"/>
      <c r="D3148" s="3" t="str">
        <f t="array" ref="D3148">IF(C3148="","",IFERROR(AVERAGE(_xlfn._xlws.FILTER($B$2:$B$6000,(IFERROR(VALUE(MID($A$2:$A$6000,4,2)),0)=MONTH(C3148))*(IFERROR(VALUE(RIGHT($A$2:$A$6000,4)),0)=YEAR(C3148)))),""))</f>
        <v/>
      </c>
      <c r="E3148" s="3">
        <f t="array" ref="E3148">IFERROR(_xlfn.LET(_xlpm.yr,IF(ISNUMBER(C3148),YEAR(C3148),VALUE(RIGHT(A3148,4))),_xlpm.mn,IF(ISNUMBER(C3148),MONTH(C3148),VALUE(MID(A3148,4,2)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9" spans="1:5" x14ac:dyDescent="0.25">
      <c r="A3149" s="65" t="s">
        <v>3159</v>
      </c>
      <c r="B3149" s="8">
        <v>154.36695955600001</v>
      </c>
      <c r="C3149" s="13"/>
      <c r="D3149" s="3" t="str">
        <f t="array" ref="D3149">IF(C3149="","",IFERROR(AVERAGE(_xlfn._xlws.FILTER($B$2:$B$6000,(IFERROR(VALUE(MID($A$2:$A$6000,4,2)),0)=MONTH(C3149))*(IFERROR(VALUE(RIGHT($A$2:$A$6000,4)),0)=YEAR(C3149)))),""))</f>
        <v/>
      </c>
      <c r="E3149" s="3">
        <f t="array" ref="E3149">IFERROR(_xlfn.LET(_xlpm.yr,IF(ISNUMBER(C3149),YEAR(C3149),VALUE(RIGHT(A3149,4))),_xlpm.mn,IF(ISNUMBER(C3149),MONTH(C3149),VALUE(MID(A3149,4,2)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0" spans="1:5" x14ac:dyDescent="0.25">
      <c r="A3150" s="65" t="s">
        <v>3160</v>
      </c>
      <c r="B3150" s="8">
        <v>153.8417742744</v>
      </c>
      <c r="C3150" s="13"/>
      <c r="D3150" s="3" t="str">
        <f t="array" ref="D3150">IF(C3150="","",IFERROR(AVERAGE(_xlfn._xlws.FILTER($B$2:$B$6000,(IFERROR(VALUE(MID($A$2:$A$6000,4,2)),0)=MONTH(C3150))*(IFERROR(VALUE(RIGHT($A$2:$A$6000,4)),0)=YEAR(C3150)))),""))</f>
        <v/>
      </c>
      <c r="E3150" s="3">
        <f t="array" ref="E3150">IFERROR(_xlfn.LET(_xlpm.yr,IF(ISNUMBER(C3150),YEAR(C3150),VALUE(RIGHT(A3150,4))),_xlpm.mn,IF(ISNUMBER(C3150),MONTH(C3150),VALUE(MID(A3150,4,2)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1" spans="1:5" x14ac:dyDescent="0.25">
      <c r="A3151" s="65" t="s">
        <v>3161</v>
      </c>
      <c r="B3151" s="8">
        <v>153.4478853132</v>
      </c>
      <c r="C3151" s="13"/>
      <c r="D3151" s="3" t="str">
        <f t="array" ref="D3151">IF(C3151="","",IFERROR(AVERAGE(_xlfn._xlws.FILTER($B$2:$B$6000,(IFERROR(VALUE(MID($A$2:$A$6000,4,2)),0)=MONTH(C3151))*(IFERROR(VALUE(RIGHT($A$2:$A$6000,4)),0)=YEAR(C3151)))),""))</f>
        <v/>
      </c>
      <c r="E3151" s="3">
        <f t="array" ref="E3151">IFERROR(_xlfn.LET(_xlpm.yr,IF(ISNUMBER(C3151),YEAR(C3151),VALUE(RIGHT(A3151,4))),_xlpm.mn,IF(ISNUMBER(C3151),MONTH(C3151),VALUE(MID(A3151,4,2)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2" spans="1:5" x14ac:dyDescent="0.25">
      <c r="A3152" s="65" t="s">
        <v>3162</v>
      </c>
      <c r="B3152" s="8">
        <v>153.0352397348</v>
      </c>
      <c r="C3152" s="13"/>
      <c r="D3152" s="3" t="str">
        <f t="array" ref="D3152">IF(C3152="","",IFERROR(AVERAGE(_xlfn._xlws.FILTER($B$2:$B$6000,(IFERROR(VALUE(MID($A$2:$A$6000,4,2)),0)=MONTH(C3152))*(IFERROR(VALUE(RIGHT($A$2:$A$6000,4)),0)=YEAR(C3152)))),""))</f>
        <v/>
      </c>
      <c r="E3152" s="3">
        <f t="array" ref="E3152">IFERROR(_xlfn.LET(_xlpm.yr,IF(ISNUMBER(C3152),YEAR(C3152),VALUE(RIGHT(A3152,4))),_xlpm.mn,IF(ISNUMBER(C3152),MONTH(C3152),VALUE(MID(A3152,4,2)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3" spans="1:5" x14ac:dyDescent="0.25">
      <c r="A3153" s="65" t="s">
        <v>3163</v>
      </c>
      <c r="B3153" s="8">
        <v>152.64135077360001</v>
      </c>
      <c r="C3153" s="13"/>
      <c r="D3153" s="3" t="str">
        <f t="array" ref="D3153">IF(C3153="","",IFERROR(AVERAGE(_xlfn._xlws.FILTER($B$2:$B$6000,(IFERROR(VALUE(MID($A$2:$A$6000,4,2)),0)=MONTH(C3153))*(IFERROR(VALUE(RIGHT($A$2:$A$6000,4)),0)=YEAR(C3153)))),""))</f>
        <v/>
      </c>
      <c r="E3153" s="3">
        <f t="array" ref="E3153">IFERROR(_xlfn.LET(_xlpm.yr,IF(ISNUMBER(C3153),YEAR(C3153),VALUE(RIGHT(A3153,4))),_xlpm.mn,IF(ISNUMBER(C3153),MONTH(C3153),VALUE(MID(A3153,4,2)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4" spans="1:5" x14ac:dyDescent="0.25">
      <c r="A3154" s="65" t="s">
        <v>3164</v>
      </c>
      <c r="B3154" s="8">
        <v>152.6225941564</v>
      </c>
      <c r="C3154" s="13"/>
      <c r="D3154" s="3" t="str">
        <f t="array" ref="D3154">IF(C3154="","",IFERROR(AVERAGE(_xlfn._xlws.FILTER($B$2:$B$6000,(IFERROR(VALUE(MID($A$2:$A$6000,4,2)),0)=MONTH(C3154))*(IFERROR(VALUE(RIGHT($A$2:$A$6000,4)),0)=YEAR(C3154)))),""))</f>
        <v/>
      </c>
      <c r="E3154" s="3">
        <f t="array" ref="E3154">IFERROR(_xlfn.LET(_xlpm.yr,IF(ISNUMBER(C3154),YEAR(C3154),VALUE(RIGHT(A3154,4))),_xlpm.mn,IF(ISNUMBER(C3154),MONTH(C3154),VALUE(MID(A3154,4,2)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5" spans="1:5" x14ac:dyDescent="0.25">
      <c r="A3155" s="65" t="s">
        <v>3165</v>
      </c>
      <c r="B3155" s="8">
        <v>151.4034140384</v>
      </c>
      <c r="C3155" s="13"/>
      <c r="D3155" s="3" t="str">
        <f t="array" ref="D3155">IF(C3155="","",IFERROR(AVERAGE(_xlfn._xlws.FILTER($B$2:$B$6000,(IFERROR(VALUE(MID($A$2:$A$6000,4,2)),0)=MONTH(C3155))*(IFERROR(VALUE(RIGHT($A$2:$A$6000,4)),0)=YEAR(C3155)))),""))</f>
        <v/>
      </c>
      <c r="E3155" s="3">
        <f t="array" ref="E3155">IFERROR(_xlfn.LET(_xlpm.yr,IF(ISNUMBER(C3155),YEAR(C3155),VALUE(RIGHT(A3155,4))),_xlpm.mn,IF(ISNUMBER(C3155),MONTH(C3155),VALUE(MID(A3155,4,2)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6" spans="1:5" x14ac:dyDescent="0.25">
      <c r="A3156" s="65" t="s">
        <v>3166</v>
      </c>
      <c r="B3156" s="8">
        <v>151.51595374159999</v>
      </c>
      <c r="C3156" s="13"/>
      <c r="D3156" s="3" t="str">
        <f t="array" ref="D3156">IF(C3156="","",IFERROR(AVERAGE(_xlfn._xlws.FILTER($B$2:$B$6000,(IFERROR(VALUE(MID($A$2:$A$6000,4,2)),0)=MONTH(C3156))*(IFERROR(VALUE(RIGHT($A$2:$A$6000,4)),0)=YEAR(C3156)))),""))</f>
        <v/>
      </c>
      <c r="E3156" s="3">
        <f t="array" ref="E3156">IFERROR(_xlfn.LET(_xlpm.yr,IF(ISNUMBER(C3156),YEAR(C3156),VALUE(RIGHT(A3156,4))),_xlpm.mn,IF(ISNUMBER(C3156),MONTH(C3156),VALUE(MID(A3156,4,2)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7" spans="1:5" x14ac:dyDescent="0.25">
      <c r="A3157" s="65" t="s">
        <v>3167</v>
      </c>
      <c r="B3157" s="8">
        <v>151.4971971244</v>
      </c>
      <c r="C3157" s="13"/>
      <c r="D3157" s="3" t="str">
        <f t="array" ref="D3157">IF(C3157="","",IFERROR(AVERAGE(_xlfn._xlws.FILTER($B$2:$B$6000,(IFERROR(VALUE(MID($A$2:$A$6000,4,2)),0)=MONTH(C3157))*(IFERROR(VALUE(RIGHT($A$2:$A$6000,4)),0)=YEAR(C3157)))),""))</f>
        <v/>
      </c>
      <c r="E3157" s="3">
        <f t="array" ref="E3157">IFERROR(_xlfn.LET(_xlpm.yr,IF(ISNUMBER(C3157),YEAR(C3157),VALUE(RIGHT(A3157,4))),_xlpm.mn,IF(ISNUMBER(C3157),MONTH(C3157),VALUE(MID(A3157,4,2)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8" spans="1:5" x14ac:dyDescent="0.25">
      <c r="A3158" s="65" t="s">
        <v>3168</v>
      </c>
      <c r="B3158" s="8">
        <v>151.96611255440001</v>
      </c>
      <c r="C3158" s="13"/>
      <c r="D3158" s="3" t="str">
        <f t="array" ref="D3158">IF(C3158="","",IFERROR(AVERAGE(_xlfn._xlws.FILTER($B$2:$B$6000,(IFERROR(VALUE(MID($A$2:$A$6000,4,2)),0)=MONTH(C3158))*(IFERROR(VALUE(RIGHT($A$2:$A$6000,4)),0)=YEAR(C3158)))),""))</f>
        <v/>
      </c>
      <c r="E3158" s="3">
        <f t="array" ref="E3158">IFERROR(_xlfn.LET(_xlpm.yr,IF(ISNUMBER(C3158),YEAR(C3158),VALUE(RIGHT(A3158,4))),_xlpm.mn,IF(ISNUMBER(C3158),MONTH(C3158),VALUE(MID(A3158,4,2)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9" spans="1:5" x14ac:dyDescent="0.25">
      <c r="A3159" s="65" t="s">
        <v>3169</v>
      </c>
      <c r="B3159" s="8">
        <v>151.55346697600001</v>
      </c>
      <c r="C3159" s="13"/>
      <c r="D3159" s="3" t="str">
        <f t="array" ref="D3159">IF(C3159="","",IFERROR(AVERAGE(_xlfn._xlws.FILTER($B$2:$B$6000,(IFERROR(VALUE(MID($A$2:$A$6000,4,2)),0)=MONTH(C3159))*(IFERROR(VALUE(RIGHT($A$2:$A$6000,4)),0)=YEAR(C3159)))),""))</f>
        <v/>
      </c>
      <c r="E3159" s="3">
        <f t="array" ref="E3159">IFERROR(_xlfn.LET(_xlpm.yr,IF(ISNUMBER(C3159),YEAR(C3159),VALUE(RIGHT(A3159,4))),_xlpm.mn,IF(ISNUMBER(C3159),MONTH(C3159),VALUE(MID(A3159,4,2)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0" spans="1:5" x14ac:dyDescent="0.25">
      <c r="A3160" s="65" t="s">
        <v>3170</v>
      </c>
      <c r="B3160" s="8">
        <v>150.29677362359999</v>
      </c>
      <c r="C3160" s="13"/>
      <c r="D3160" s="3" t="str">
        <f t="array" ref="D3160">IF(C3160="","",IFERROR(AVERAGE(_xlfn._xlws.FILTER($B$2:$B$6000,(IFERROR(VALUE(MID($A$2:$A$6000,4,2)),0)=MONTH(C3160))*(IFERROR(VALUE(RIGHT($A$2:$A$6000,4)),0)=YEAR(C3160)))),""))</f>
        <v/>
      </c>
      <c r="E3160" s="3">
        <f t="array" ref="E3160">IFERROR(_xlfn.LET(_xlpm.yr,IF(ISNUMBER(C3160),YEAR(C3160),VALUE(RIGHT(A3160,4))),_xlpm.mn,IF(ISNUMBER(C3160),MONTH(C3160),VALUE(MID(A3160,4,2)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1" spans="1:5" x14ac:dyDescent="0.25">
      <c r="A3161" s="65" t="s">
        <v>3171</v>
      </c>
      <c r="B3161" s="8">
        <v>149.52775231839999</v>
      </c>
      <c r="C3161" s="13"/>
      <c r="D3161" s="3" t="str">
        <f t="array" ref="D3161">IF(C3161="","",IFERROR(AVERAGE(_xlfn._xlws.FILTER($B$2:$B$6000,(IFERROR(VALUE(MID($A$2:$A$6000,4,2)),0)=MONTH(C3161))*(IFERROR(VALUE(RIGHT($A$2:$A$6000,4)),0)=YEAR(C3161)))),""))</f>
        <v/>
      </c>
      <c r="E3161" s="3">
        <f t="array" ref="E3161">IFERROR(_xlfn.LET(_xlpm.yr,IF(ISNUMBER(C3161),YEAR(C3161),VALUE(RIGHT(A3161,4))),_xlpm.mn,IF(ISNUMBER(C3161),MONTH(C3161),VALUE(MID(A3161,4,2)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2" spans="1:5" x14ac:dyDescent="0.25">
      <c r="A3162" s="65" t="s">
        <v>3172</v>
      </c>
      <c r="B3162" s="8">
        <v>149.79034495920001</v>
      </c>
      <c r="C3162" s="13"/>
      <c r="D3162" s="3" t="str">
        <f t="array" ref="D3162">IF(C3162="","",IFERROR(AVERAGE(_xlfn._xlws.FILTER($B$2:$B$6000,(IFERROR(VALUE(MID($A$2:$A$6000,4,2)),0)=MONTH(C3162))*(IFERROR(VALUE(RIGHT($A$2:$A$6000,4)),0)=YEAR(C3162)))),""))</f>
        <v/>
      </c>
      <c r="E3162" s="3">
        <f t="array" ref="E3162">IFERROR(_xlfn.LET(_xlpm.yr,IF(ISNUMBER(C3162),YEAR(C3162),VALUE(RIGHT(A3162,4))),_xlpm.mn,IF(ISNUMBER(C3162),MONTH(C3162),VALUE(MID(A3162,4,2)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3" spans="1:5" x14ac:dyDescent="0.25">
      <c r="A3163" s="65" t="s">
        <v>3173</v>
      </c>
      <c r="B3163" s="8">
        <v>148.98381041959999</v>
      </c>
      <c r="C3163" s="13"/>
      <c r="D3163" s="3" t="str">
        <f t="array" ref="D3163">IF(C3163="","",IFERROR(AVERAGE(_xlfn._xlws.FILTER($B$2:$B$6000,(IFERROR(VALUE(MID($A$2:$A$6000,4,2)),0)=MONTH(C3163))*(IFERROR(VALUE(RIGHT($A$2:$A$6000,4)),0)=YEAR(C3163)))),""))</f>
        <v/>
      </c>
      <c r="E3163" s="3">
        <f t="array" ref="E3163">IFERROR(_xlfn.LET(_xlpm.yr,IF(ISNUMBER(C3163),YEAR(C3163),VALUE(RIGHT(A3163,4))),_xlpm.mn,IF(ISNUMBER(C3163),MONTH(C3163),VALUE(MID(A3163,4,2)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4" spans="1:5" x14ac:dyDescent="0.25">
      <c r="A3164" s="65" t="s">
        <v>3174</v>
      </c>
      <c r="B3164" s="8">
        <v>147.4067445762</v>
      </c>
      <c r="C3164" s="13"/>
      <c r="D3164" s="3" t="str">
        <f t="array" ref="D3164">IF(C3164="","",IFERROR(AVERAGE(_xlfn._xlws.FILTER($B$2:$B$6000,(IFERROR(VALUE(MID($A$2:$A$6000,4,2)),0)=MONTH(C3164))*(IFERROR(VALUE(RIGHT($A$2:$A$6000,4)),0)=YEAR(C3164)))),""))</f>
        <v/>
      </c>
      <c r="E3164" s="3">
        <f t="array" ref="E3164">IFERROR(_xlfn.LET(_xlpm.yr,IF(ISNUMBER(C3164),YEAR(C3164),VALUE(RIGHT(A3164,4))),_xlpm.mn,IF(ISNUMBER(C3164),MONTH(C3164),VALUE(MID(A3164,4,2)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5" spans="1:5" x14ac:dyDescent="0.25">
      <c r="A3165" s="65" t="s">
        <v>3175</v>
      </c>
      <c r="B3165" s="8">
        <v>147.22013013820001</v>
      </c>
      <c r="C3165" s="13"/>
      <c r="D3165" s="3" t="str">
        <f t="array" ref="D3165">IF(C3165="","",IFERROR(AVERAGE(_xlfn._xlws.FILTER($B$2:$B$6000,(IFERROR(VALUE(MID($A$2:$A$6000,4,2)),0)=MONTH(C3165))*(IFERROR(VALUE(RIGHT($A$2:$A$6000,4)),0)=YEAR(C3165)))),""))</f>
        <v/>
      </c>
      <c r="E3165" s="3">
        <f t="array" ref="E3165">IFERROR(_xlfn.LET(_xlpm.yr,IF(ISNUMBER(C3165),YEAR(C3165),VALUE(RIGHT(A3165,4))),_xlpm.mn,IF(ISNUMBER(C3165),MONTH(C3165),VALUE(MID(A3165,4,2)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6" spans="1:5" x14ac:dyDescent="0.25">
      <c r="A3166" s="65" t="s">
        <v>3176</v>
      </c>
      <c r="B3166" s="8">
        <v>146.6976097118</v>
      </c>
      <c r="C3166" s="13"/>
      <c r="D3166" s="3" t="str">
        <f t="array" ref="D3166">IF(C3166="","",IFERROR(AVERAGE(_xlfn._xlws.FILTER($B$2:$B$6000,(IFERROR(VALUE(MID($A$2:$A$6000,4,2)),0)=MONTH(C3166))*(IFERROR(VALUE(RIGHT($A$2:$A$6000,4)),0)=YEAR(C3166)))),""))</f>
        <v/>
      </c>
      <c r="E3166" s="3">
        <f t="array" ref="E3166">IFERROR(_xlfn.LET(_xlpm.yr,IF(ISNUMBER(C3166),YEAR(C3166),VALUE(RIGHT(A3166,4))),_xlpm.mn,IF(ISNUMBER(C3166),MONTH(C3166),VALUE(MID(A3166,4,2)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7" spans="1:5" x14ac:dyDescent="0.25">
      <c r="A3167" s="65" t="s">
        <v>3177</v>
      </c>
      <c r="B3167" s="8">
        <v>146.39902661100001</v>
      </c>
      <c r="C3167" s="13"/>
      <c r="D3167" s="3" t="str">
        <f t="array" ref="D3167">IF(C3167="","",IFERROR(AVERAGE(_xlfn._xlws.FILTER($B$2:$B$6000,(IFERROR(VALUE(MID($A$2:$A$6000,4,2)),0)=MONTH(C3167))*(IFERROR(VALUE(RIGHT($A$2:$A$6000,4)),0)=YEAR(C3167)))),""))</f>
        <v/>
      </c>
      <c r="E3167" s="3">
        <f t="array" ref="E3167">IFERROR(_xlfn.LET(_xlpm.yr,IF(ISNUMBER(C3167),YEAR(C3167),VALUE(RIGHT(A3167,4))),_xlpm.mn,IF(ISNUMBER(C3167),MONTH(C3167),VALUE(MID(A3167,4,2)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8" spans="1:5" x14ac:dyDescent="0.25">
      <c r="A3168" s="65" t="s">
        <v>3178</v>
      </c>
      <c r="B3168" s="8">
        <v>146.0631206226</v>
      </c>
      <c r="C3168" s="13"/>
      <c r="D3168" s="3" t="str">
        <f t="array" ref="D3168">IF(C3168="","",IFERROR(AVERAGE(_xlfn._xlws.FILTER($B$2:$B$6000,(IFERROR(VALUE(MID($A$2:$A$6000,4,2)),0)=MONTH(C3168))*(IFERROR(VALUE(RIGHT($A$2:$A$6000,4)),0)=YEAR(C3168)))),""))</f>
        <v/>
      </c>
      <c r="E3168" s="3">
        <f t="array" ref="E3168">IFERROR(_xlfn.LET(_xlpm.yr,IF(ISNUMBER(C3168),YEAR(C3168),VALUE(RIGHT(A3168,4))),_xlpm.mn,IF(ISNUMBER(C3168),MONTH(C3168),VALUE(MID(A3168,4,2)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9" spans="1:5" x14ac:dyDescent="0.25">
      <c r="A3169" s="65" t="s">
        <v>3179</v>
      </c>
      <c r="B3169" s="8">
        <v>145.9511519598</v>
      </c>
      <c r="C3169" s="13"/>
      <c r="D3169" s="3" t="str">
        <f t="array" ref="D3169">IF(C3169="","",IFERROR(AVERAGE(_xlfn._xlws.FILTER($B$2:$B$6000,(IFERROR(VALUE(MID($A$2:$A$6000,4,2)),0)=MONTH(C3169))*(IFERROR(VALUE(RIGHT($A$2:$A$6000,4)),0)=YEAR(C3169)))),""))</f>
        <v/>
      </c>
      <c r="E3169" s="3">
        <f t="array" ref="E3169">IFERROR(_xlfn.LET(_xlpm.yr,IF(ISNUMBER(C3169),YEAR(C3169),VALUE(RIGHT(A3169,4))),_xlpm.mn,IF(ISNUMBER(C3169),MONTH(C3169),VALUE(MID(A3169,4,2)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0" spans="1:5" x14ac:dyDescent="0.25">
      <c r="A3170" s="65" t="s">
        <v>3180</v>
      </c>
      <c r="B3170" s="8">
        <v>145.68989174660001</v>
      </c>
      <c r="C3170" s="13"/>
      <c r="D3170" s="3" t="str">
        <f t="array" ref="D3170">IF(C3170="","",IFERROR(AVERAGE(_xlfn._xlws.FILTER($B$2:$B$6000,(IFERROR(VALUE(MID($A$2:$A$6000,4,2)),0)=MONTH(C3170))*(IFERROR(VALUE(RIGHT($A$2:$A$6000,4)),0)=YEAR(C3170)))),""))</f>
        <v/>
      </c>
      <c r="E3170" s="3">
        <f t="array" ref="E3170">IFERROR(_xlfn.LET(_xlpm.yr,IF(ISNUMBER(C3170),YEAR(C3170),VALUE(RIGHT(A3170,4))),_xlpm.mn,IF(ISNUMBER(C3170),MONTH(C3170),VALUE(MID(A3170,4,2)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1" spans="1:5" x14ac:dyDescent="0.25">
      <c r="A3171" s="65" t="s">
        <v>3181</v>
      </c>
      <c r="B3171" s="8">
        <v>146.10044351019999</v>
      </c>
      <c r="C3171" s="13"/>
      <c r="D3171" s="3" t="str">
        <f t="array" ref="D3171">IF(C3171="","",IFERROR(AVERAGE(_xlfn._xlws.FILTER($B$2:$B$6000,(IFERROR(VALUE(MID($A$2:$A$6000,4,2)),0)=MONTH(C3171))*(IFERROR(VALUE(RIGHT($A$2:$A$6000,4)),0)=YEAR(C3171)))),""))</f>
        <v/>
      </c>
      <c r="E3171" s="3">
        <f t="array" ref="E3171">IFERROR(_xlfn.LET(_xlpm.yr,IF(ISNUMBER(C3171),YEAR(C3171),VALUE(RIGHT(A3171,4))),_xlpm.mn,IF(ISNUMBER(C3171),MONTH(C3171),VALUE(MID(A3171,4,2)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2" spans="1:5" x14ac:dyDescent="0.25">
      <c r="A3172" s="65" t="s">
        <v>3182</v>
      </c>
      <c r="B3172" s="8">
        <v>145.14870987640001</v>
      </c>
      <c r="C3172" s="13"/>
      <c r="D3172" s="3" t="str">
        <f t="array" ref="D3172">IF(C3172="","",IFERROR(AVERAGE(_xlfn._xlws.FILTER($B$2:$B$6000,(IFERROR(VALUE(MID($A$2:$A$6000,4,2)),0)=MONTH(C3172))*(IFERROR(VALUE(RIGHT($A$2:$A$6000,4)),0)=YEAR(C3172)))),""))</f>
        <v/>
      </c>
      <c r="E3172" s="3">
        <f t="array" ref="E3172">IFERROR(_xlfn.LET(_xlpm.yr,IF(ISNUMBER(C3172),YEAR(C3172),VALUE(RIGHT(A3172,4))),_xlpm.mn,IF(ISNUMBER(C3172),MONTH(C3172),VALUE(MID(A3172,4,2)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3" spans="1:5" x14ac:dyDescent="0.25">
      <c r="A3173" s="65" t="s">
        <v>3183</v>
      </c>
      <c r="B3173" s="8">
        <v>145.3913086458</v>
      </c>
      <c r="C3173" s="13"/>
      <c r="D3173" s="3" t="str">
        <f t="array" ref="D3173">IF(C3173="","",IFERROR(AVERAGE(_xlfn._xlws.FILTER($B$2:$B$6000,(IFERROR(VALUE(MID($A$2:$A$6000,4,2)),0)=MONTH(C3173))*(IFERROR(VALUE(RIGHT($A$2:$A$6000,4)),0)=YEAR(C3173)))),""))</f>
        <v/>
      </c>
      <c r="E3173" s="3">
        <f t="array" ref="E3173">IFERROR(_xlfn.LET(_xlpm.yr,IF(ISNUMBER(C3173),YEAR(C3173),VALUE(RIGHT(A3173,4))),_xlpm.mn,IF(ISNUMBER(C3173),MONTH(C3173),VALUE(MID(A3173,4,2)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4" spans="1:5" x14ac:dyDescent="0.25">
      <c r="A3174" s="65" t="s">
        <v>3184</v>
      </c>
      <c r="B3174" s="8">
        <v>144.81280388799999</v>
      </c>
      <c r="C3174" s="13"/>
      <c r="D3174" s="3" t="str">
        <f t="array" ref="D3174">IF(C3174="","",IFERROR(AVERAGE(_xlfn._xlws.FILTER($B$2:$B$6000,(IFERROR(VALUE(MID($A$2:$A$6000,4,2)),0)=MONTH(C3174))*(IFERROR(VALUE(RIGHT($A$2:$A$6000,4)),0)=YEAR(C3174)))),""))</f>
        <v/>
      </c>
      <c r="E3174" s="3">
        <f t="array" ref="E3174">IFERROR(_xlfn.LET(_xlpm.yr,IF(ISNUMBER(C3174),YEAR(C3174),VALUE(RIGHT(A3174,4))),_xlpm.mn,IF(ISNUMBER(C3174),MONTH(C3174),VALUE(MID(A3174,4,2)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5" spans="1:5" x14ac:dyDescent="0.25">
      <c r="A3175" s="65" t="s">
        <v>3185</v>
      </c>
      <c r="B3175" s="8">
        <v>143.59981004100001</v>
      </c>
      <c r="C3175" s="13"/>
      <c r="D3175" s="3" t="str">
        <f t="array" ref="D3175">IF(C3175="","",IFERROR(AVERAGE(_xlfn._xlws.FILTER($B$2:$B$6000,(IFERROR(VALUE(MID($A$2:$A$6000,4,2)),0)=MONTH(C3175))*(IFERROR(VALUE(RIGHT($A$2:$A$6000,4)),0)=YEAR(C3175)))),""))</f>
        <v/>
      </c>
      <c r="E3175" s="3">
        <f t="array" ref="E3175">IFERROR(_xlfn.LET(_xlpm.yr,IF(ISNUMBER(C3175),YEAR(C3175),VALUE(RIGHT(A3175,4))),_xlpm.mn,IF(ISNUMBER(C3175),MONTH(C3175),VALUE(MID(A3175,4,2)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6" spans="1:5" x14ac:dyDescent="0.25">
      <c r="A3176" s="65" t="s">
        <v>3186</v>
      </c>
      <c r="B3176" s="8">
        <v>142.89067517660001</v>
      </c>
      <c r="C3176" s="13"/>
      <c r="D3176" s="3" t="str">
        <f t="array" ref="D3176">IF(C3176="","",IFERROR(AVERAGE(_xlfn._xlws.FILTER($B$2:$B$6000,(IFERROR(VALUE(MID($A$2:$A$6000,4,2)),0)=MONTH(C3176))*(IFERROR(VALUE(RIGHT($A$2:$A$6000,4)),0)=YEAR(C3176)))),""))</f>
        <v/>
      </c>
      <c r="E3176" s="3">
        <f t="array" ref="E3176">IFERROR(_xlfn.LET(_xlpm.yr,IF(ISNUMBER(C3176),YEAR(C3176),VALUE(RIGHT(A3176,4))),_xlpm.mn,IF(ISNUMBER(C3176),MONTH(C3176),VALUE(MID(A3176,4,2)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7" spans="1:5" x14ac:dyDescent="0.25">
      <c r="A3177" s="65" t="s">
        <v>3187</v>
      </c>
      <c r="B3177" s="8">
        <v>142.36815475020001</v>
      </c>
      <c r="C3177" s="13"/>
      <c r="D3177" s="3" t="str">
        <f t="array" ref="D3177">IF(C3177="","",IFERROR(AVERAGE(_xlfn._xlws.FILTER($B$2:$B$6000,(IFERROR(VALUE(MID($A$2:$A$6000,4,2)),0)=MONTH(C3177))*(IFERROR(VALUE(RIGHT($A$2:$A$6000,4)),0)=YEAR(C3177)))),""))</f>
        <v/>
      </c>
      <c r="E3177" s="3">
        <f t="array" ref="E3177">IFERROR(_xlfn.LET(_xlpm.yr,IF(ISNUMBER(C3177),YEAR(C3177),VALUE(RIGHT(A3177,4))),_xlpm.mn,IF(ISNUMBER(C3177),MONTH(C3177),VALUE(MID(A3177,4,2)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8" spans="1:5" x14ac:dyDescent="0.25">
      <c r="A3178" s="65" t="s">
        <v>3188</v>
      </c>
      <c r="B3178" s="8">
        <v>143.05862817080001</v>
      </c>
      <c r="C3178" s="13"/>
      <c r="D3178" s="3" t="str">
        <f t="array" ref="D3178">IF(C3178="","",IFERROR(AVERAGE(_xlfn._xlws.FILTER($B$2:$B$6000,(IFERROR(VALUE(MID($A$2:$A$6000,4,2)),0)=MONTH(C3178))*(IFERROR(VALUE(RIGHT($A$2:$A$6000,4)),0)=YEAR(C3178)))),""))</f>
        <v/>
      </c>
      <c r="E3178" s="3">
        <f t="array" ref="E3178">IFERROR(_xlfn.LET(_xlpm.yr,IF(ISNUMBER(C3178),YEAR(C3178),VALUE(RIGHT(A3178,4))),_xlpm.mn,IF(ISNUMBER(C3178),MONTH(C3178),VALUE(MID(A3178,4,2)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9" spans="1:5" x14ac:dyDescent="0.25">
      <c r="A3179" s="65" t="s">
        <v>3189</v>
      </c>
      <c r="B3179" s="8">
        <v>142.79736795759999</v>
      </c>
      <c r="C3179" s="13"/>
      <c r="D3179" s="3" t="str">
        <f t="array" ref="D3179">IF(C3179="","",IFERROR(AVERAGE(_xlfn._xlws.FILTER($B$2:$B$6000,(IFERROR(VALUE(MID($A$2:$A$6000,4,2)),0)=MONTH(C3179))*(IFERROR(VALUE(RIGHT($A$2:$A$6000,4)),0)=YEAR(C3179)))),""))</f>
        <v/>
      </c>
      <c r="E3179" s="3">
        <f t="array" ref="E3179">IFERROR(_xlfn.LET(_xlpm.yr,IF(ISNUMBER(C3179),YEAR(C3179),VALUE(RIGHT(A3179,4))),_xlpm.mn,IF(ISNUMBER(C3179),MONTH(C3179),VALUE(MID(A3179,4,2)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0" spans="1:5" x14ac:dyDescent="0.25">
      <c r="A3180" s="65" t="s">
        <v>3190</v>
      </c>
      <c r="B3180" s="8">
        <v>142.4614619692</v>
      </c>
      <c r="C3180" s="13"/>
      <c r="D3180" s="3" t="str">
        <f t="array" ref="D3180">IF(C3180="","",IFERROR(AVERAGE(_xlfn._xlws.FILTER($B$2:$B$6000,(IFERROR(VALUE(MID($A$2:$A$6000,4,2)),0)=MONTH(C3180))*(IFERROR(VALUE(RIGHT($A$2:$A$6000,4)),0)=YEAR(C3180)))),""))</f>
        <v/>
      </c>
      <c r="E3180" s="3">
        <f t="array" ref="E3180">IFERROR(_xlfn.LET(_xlpm.yr,IF(ISNUMBER(C3180),YEAR(C3180),VALUE(RIGHT(A3180,4))),_xlpm.mn,IF(ISNUMBER(C3180),MONTH(C3180),VALUE(MID(A3180,4,2)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1" spans="1:5" x14ac:dyDescent="0.25">
      <c r="A3181" s="65" t="s">
        <v>3191</v>
      </c>
      <c r="B3181" s="8">
        <v>143.35721127159999</v>
      </c>
      <c r="C3181" s="13"/>
      <c r="D3181" s="3" t="str">
        <f t="array" ref="D3181">IF(C3181="","",IFERROR(AVERAGE(_xlfn._xlws.FILTER($B$2:$B$6000,(IFERROR(VALUE(MID($A$2:$A$6000,4,2)),0)=MONTH(C3181))*(IFERROR(VALUE(RIGHT($A$2:$A$6000,4)),0)=YEAR(C3181)))),""))</f>
        <v/>
      </c>
      <c r="E3181" s="3">
        <f t="array" ref="E3181">IFERROR(_xlfn.LET(_xlpm.yr,IF(ISNUMBER(C3181),YEAR(C3181),VALUE(RIGHT(A3181,4))),_xlpm.mn,IF(ISNUMBER(C3181),MONTH(C3181),VALUE(MID(A3181,4,2)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2" spans="1:5" x14ac:dyDescent="0.25">
      <c r="A3182" s="65" t="s">
        <v>3192</v>
      </c>
      <c r="B3182" s="8">
        <v>143.39453415919999</v>
      </c>
      <c r="C3182" s="13"/>
      <c r="D3182" s="3" t="str">
        <f t="array" ref="D3182">IF(C3182="","",IFERROR(AVERAGE(_xlfn._xlws.FILTER($B$2:$B$6000,(IFERROR(VALUE(MID($A$2:$A$6000,4,2)),0)=MONTH(C3182))*(IFERROR(VALUE(RIGHT($A$2:$A$6000,4)),0)=YEAR(C3182)))),""))</f>
        <v/>
      </c>
      <c r="E3182" s="3">
        <f t="array" ref="E3182">IFERROR(_xlfn.LET(_xlpm.yr,IF(ISNUMBER(C3182),YEAR(C3182),VALUE(RIGHT(A3182,4))),_xlpm.mn,IF(ISNUMBER(C3182),MONTH(C3182),VALUE(MID(A3182,4,2)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3" spans="1:5" x14ac:dyDescent="0.25">
      <c r="A3183" s="65" t="s">
        <v>3193</v>
      </c>
      <c r="B3183" s="8">
        <v>143.133273946</v>
      </c>
      <c r="C3183" s="13"/>
      <c r="D3183" s="3" t="str">
        <f t="array" ref="D3183">IF(C3183="","",IFERROR(AVERAGE(_xlfn._xlws.FILTER($B$2:$B$6000,(IFERROR(VALUE(MID($A$2:$A$6000,4,2)),0)=MONTH(C3183))*(IFERROR(VALUE(RIGHT($A$2:$A$6000,4)),0)=YEAR(C3183)))),""))</f>
        <v/>
      </c>
      <c r="E3183" s="3">
        <f t="array" ref="E3183">IFERROR(_xlfn.LET(_xlpm.yr,IF(ISNUMBER(C3183),YEAR(C3183),VALUE(RIGHT(A3183,4))),_xlpm.mn,IF(ISNUMBER(C3183),MONTH(C3183),VALUE(MID(A3183,4,2)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4" spans="1:5" x14ac:dyDescent="0.25">
      <c r="A3184" s="65" t="s">
        <v>3194</v>
      </c>
      <c r="B3184" s="8">
        <v>143.0959510584</v>
      </c>
      <c r="C3184" s="13"/>
      <c r="D3184" s="3" t="str">
        <f t="array" ref="D3184">IF(C3184="","",IFERROR(AVERAGE(_xlfn._xlws.FILTER($B$2:$B$6000,(IFERROR(VALUE(MID($A$2:$A$6000,4,2)),0)=MONTH(C3184))*(IFERROR(VALUE(RIGHT($A$2:$A$6000,4)),0)=YEAR(C3184)))),""))</f>
        <v/>
      </c>
      <c r="E3184" s="3">
        <f t="array" ref="E3184">IFERROR(_xlfn.LET(_xlpm.yr,IF(ISNUMBER(C3184),YEAR(C3184),VALUE(RIGHT(A3184,4))),_xlpm.mn,IF(ISNUMBER(C3184),MONTH(C3184),VALUE(MID(A3184,4,2)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5" spans="1:5" x14ac:dyDescent="0.25">
      <c r="A3185" s="65" t="s">
        <v>3195</v>
      </c>
      <c r="B3185" s="8">
        <v>143.02130528320001</v>
      </c>
      <c r="C3185" s="13"/>
      <c r="D3185" s="3" t="str">
        <f t="array" ref="D3185">IF(C3185="","",IFERROR(AVERAGE(_xlfn._xlws.FILTER($B$2:$B$6000,(IFERROR(VALUE(MID($A$2:$A$6000,4,2)),0)=MONTH(C3185))*(IFERROR(VALUE(RIGHT($A$2:$A$6000,4)),0)=YEAR(C3185)))),""))</f>
        <v/>
      </c>
      <c r="E3185" s="3">
        <f t="array" ref="E3185">IFERROR(_xlfn.LET(_xlpm.yr,IF(ISNUMBER(C3185),YEAR(C3185),VALUE(RIGHT(A3185,4))),_xlpm.mn,IF(ISNUMBER(C3185),MONTH(C3185),VALUE(MID(A3185,4,2)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6" spans="1:5" x14ac:dyDescent="0.25">
      <c r="A3186" s="65" t="s">
        <v>3196</v>
      </c>
      <c r="B3186" s="8">
        <v>142.5508874304</v>
      </c>
      <c r="C3186" s="13"/>
      <c r="D3186" s="3" t="str">
        <f t="array" ref="D3186">IF(C3186="","",IFERROR(AVERAGE(_xlfn._xlws.FILTER($B$2:$B$6000,(IFERROR(VALUE(MID($A$2:$A$6000,4,2)),0)=MONTH(C3186))*(IFERROR(VALUE(RIGHT($A$2:$A$6000,4)),0)=YEAR(C3186)))),""))</f>
        <v/>
      </c>
      <c r="E3186" s="3">
        <f t="array" ref="E3186">IFERROR(_xlfn.LET(_xlpm.yr,IF(ISNUMBER(C3186),YEAR(C3186),VALUE(RIGHT(A3186,4))),_xlpm.mn,IF(ISNUMBER(C3186),MONTH(C3186),VALUE(MID(A3186,4,2)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7" spans="1:5" x14ac:dyDescent="0.25">
      <c r="A3187" s="65" t="s">
        <v>3197</v>
      </c>
      <c r="B3187" s="8">
        <v>142.14168603120001</v>
      </c>
      <c r="C3187" s="13"/>
      <c r="D3187" s="3" t="str">
        <f t="array" ref="D3187">IF(C3187="","",IFERROR(AVERAGE(_xlfn._xlws.FILTER($B$2:$B$6000,(IFERROR(VALUE(MID($A$2:$A$6000,4,2)),0)=MONTH(C3187))*(IFERROR(VALUE(RIGHT($A$2:$A$6000,4)),0)=YEAR(C3187)))),""))</f>
        <v/>
      </c>
      <c r="E3187" s="3">
        <f t="array" ref="E3187">IFERROR(_xlfn.LET(_xlpm.yr,IF(ISNUMBER(C3187),YEAR(C3187),VALUE(RIGHT(A3187,4))),_xlpm.mn,IF(ISNUMBER(C3187),MONTH(C3187),VALUE(MID(A3187,4,2)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8" spans="1:5" x14ac:dyDescent="0.25">
      <c r="A3188" s="65" t="s">
        <v>3198</v>
      </c>
      <c r="B3188" s="8">
        <v>142.34628673079999</v>
      </c>
      <c r="C3188" s="13"/>
      <c r="D3188" s="3" t="str">
        <f t="array" ref="D3188">IF(C3188="","",IFERROR(AVERAGE(_xlfn._xlws.FILTER($B$2:$B$6000,(IFERROR(VALUE(MID($A$2:$A$6000,4,2)),0)=MONTH(C3188))*(IFERROR(VALUE(RIGHT($A$2:$A$6000,4)),0)=YEAR(C3188)))),""))</f>
        <v/>
      </c>
      <c r="E3188" s="3">
        <f t="array" ref="E3188">IFERROR(_xlfn.LET(_xlpm.yr,IF(ISNUMBER(C3188),YEAR(C3188),VALUE(RIGHT(A3188,4))),_xlpm.mn,IF(ISNUMBER(C3188),MONTH(C3188),VALUE(MID(A3188,4,2)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9" spans="1:5" x14ac:dyDescent="0.25">
      <c r="A3189" s="65" t="s">
        <v>3199</v>
      </c>
      <c r="B3189" s="8">
        <v>141.6766844412</v>
      </c>
      <c r="C3189" s="13"/>
      <c r="D3189" s="3" t="str">
        <f t="array" ref="D3189">IF(C3189="","",IFERROR(AVERAGE(_xlfn._xlws.FILTER($B$2:$B$6000,(IFERROR(VALUE(MID($A$2:$A$6000,4,2)),0)=MONTH(C3189))*(IFERROR(VALUE(RIGHT($A$2:$A$6000,4)),0)=YEAR(C3189)))),""))</f>
        <v/>
      </c>
      <c r="E3189" s="3">
        <f t="array" ref="E3189">IFERROR(_xlfn.LET(_xlpm.yr,IF(ISNUMBER(C3189),YEAR(C3189),VALUE(RIGHT(A3189,4))),_xlpm.mn,IF(ISNUMBER(C3189),MONTH(C3189),VALUE(MID(A3189,4,2)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0" spans="1:5" x14ac:dyDescent="0.25">
      <c r="A3190" s="65" t="s">
        <v>3200</v>
      </c>
      <c r="B3190" s="8">
        <v>141.8812851408</v>
      </c>
      <c r="C3190" s="13"/>
      <c r="D3190" s="3" t="str">
        <f t="array" ref="D3190">IF(C3190="","",IFERROR(AVERAGE(_xlfn._xlws.FILTER($B$2:$B$6000,(IFERROR(VALUE(MID($A$2:$A$6000,4,2)),0)=MONTH(C3190))*(IFERROR(VALUE(RIGHT($A$2:$A$6000,4)),0)=YEAR(C3190)))),""))</f>
        <v/>
      </c>
      <c r="E3190" s="3">
        <f t="array" ref="E3190">IFERROR(_xlfn.LET(_xlpm.yr,IF(ISNUMBER(C3190),YEAR(C3190),VALUE(RIGHT(A3190,4))),_xlpm.mn,IF(ISNUMBER(C3190),MONTH(C3190),VALUE(MID(A3190,4,2)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1" spans="1:5" x14ac:dyDescent="0.25">
      <c r="A3191" s="65" t="s">
        <v>3201</v>
      </c>
      <c r="B3191" s="8">
        <v>141.5092838688</v>
      </c>
      <c r="C3191" s="13"/>
      <c r="D3191" s="3" t="str">
        <f t="array" ref="D3191">IF(C3191="","",IFERROR(AVERAGE(_xlfn._xlws.FILTER($B$2:$B$6000,(IFERROR(VALUE(MID($A$2:$A$6000,4,2)),0)=MONTH(C3191))*(IFERROR(VALUE(RIGHT($A$2:$A$6000,4)),0)=YEAR(C3191)))),""))</f>
        <v/>
      </c>
      <c r="E3191" s="3">
        <f t="array" ref="E3191">IFERROR(_xlfn.LET(_xlpm.yr,IF(ISNUMBER(C3191),YEAR(C3191),VALUE(RIGHT(A3191,4))),_xlpm.mn,IF(ISNUMBER(C3191),MONTH(C3191),VALUE(MID(A3191,4,2)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2" spans="1:5" x14ac:dyDescent="0.25">
      <c r="A3192" s="65" t="s">
        <v>3202</v>
      </c>
      <c r="B3192" s="8">
        <v>140.72808119760001</v>
      </c>
      <c r="C3192" s="13"/>
      <c r="D3192" s="3" t="str">
        <f t="array" ref="D3192">IF(C3192="","",IFERROR(AVERAGE(_xlfn._xlws.FILTER($B$2:$B$6000,(IFERROR(VALUE(MID($A$2:$A$6000,4,2)),0)=MONTH(C3192))*(IFERROR(VALUE(RIGHT($A$2:$A$6000,4)),0)=YEAR(C3192)))),""))</f>
        <v/>
      </c>
      <c r="E3192" s="3">
        <f t="array" ref="E3192">IFERROR(_xlfn.LET(_xlpm.yr,IF(ISNUMBER(C3192),YEAR(C3192),VALUE(RIGHT(A3192,4))),_xlpm.mn,IF(ISNUMBER(C3192),MONTH(C3192),VALUE(MID(A3192,4,2)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3" spans="1:5" x14ac:dyDescent="0.25">
      <c r="A3193" s="65" t="s">
        <v>3203</v>
      </c>
      <c r="B3193" s="8">
        <v>141.174482724</v>
      </c>
      <c r="C3193" s="13"/>
      <c r="D3193" s="3" t="str">
        <f t="array" ref="D3193">IF(C3193="","",IFERROR(AVERAGE(_xlfn._xlws.FILTER($B$2:$B$6000,(IFERROR(VALUE(MID($A$2:$A$6000,4,2)),0)=MONTH(C3193))*(IFERROR(VALUE(RIGHT($A$2:$A$6000,4)),0)=YEAR(C3193)))),""))</f>
        <v/>
      </c>
      <c r="E3193" s="3">
        <f t="array" ref="E3193">IFERROR(_xlfn.LET(_xlpm.yr,IF(ISNUMBER(C3193),YEAR(C3193),VALUE(RIGHT(A3193,4))),_xlpm.mn,IF(ISNUMBER(C3193),MONTH(C3193),VALUE(MID(A3193,4,2)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4" spans="1:5" x14ac:dyDescent="0.25">
      <c r="A3194" s="65" t="s">
        <v>3204</v>
      </c>
      <c r="B3194" s="8">
        <v>141.13728259679999</v>
      </c>
      <c r="C3194" s="13"/>
      <c r="D3194" s="3" t="str">
        <f t="array" ref="D3194">IF(C3194="","",IFERROR(AVERAGE(_xlfn._xlws.FILTER($B$2:$B$6000,(IFERROR(VALUE(MID($A$2:$A$6000,4,2)),0)=MONTH(C3194))*(IFERROR(VALUE(RIGHT($A$2:$A$6000,4)),0)=YEAR(C3194)))),""))</f>
        <v/>
      </c>
      <c r="E3194" s="3">
        <f t="array" ref="E3194">IFERROR(_xlfn.LET(_xlpm.yr,IF(ISNUMBER(C3194),YEAR(C3194),VALUE(RIGHT(A3194,4))),_xlpm.mn,IF(ISNUMBER(C3194),MONTH(C3194),VALUE(MID(A3194,4,2)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5" spans="1:5" x14ac:dyDescent="0.25">
      <c r="A3195" s="65" t="s">
        <v>3205</v>
      </c>
      <c r="B3195" s="8">
        <v>140.61648081600001</v>
      </c>
      <c r="C3195" s="13"/>
      <c r="D3195" s="3" t="str">
        <f t="array" ref="D3195">IF(C3195="","",IFERROR(AVERAGE(_xlfn._xlws.FILTER($B$2:$B$6000,(IFERROR(VALUE(MID($A$2:$A$6000,4,2)),0)=MONTH(C3195))*(IFERROR(VALUE(RIGHT($A$2:$A$6000,4)),0)=YEAR(C3195)))),""))</f>
        <v/>
      </c>
      <c r="E3195" s="3">
        <f t="array" ref="E3195">IFERROR(_xlfn.LET(_xlpm.yr,IF(ISNUMBER(C3195),YEAR(C3195),VALUE(RIGHT(A3195,4))),_xlpm.mn,IF(ISNUMBER(C3195),MONTH(C3195),VALUE(MID(A3195,4,2)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6" spans="1:5" x14ac:dyDescent="0.25">
      <c r="A3196" s="65" t="s">
        <v>3206</v>
      </c>
      <c r="B3196" s="8">
        <v>141.13728259679999</v>
      </c>
      <c r="C3196" s="13"/>
      <c r="D3196" s="3" t="str">
        <f t="array" ref="D3196">IF(C3196="","",IFERROR(AVERAGE(_xlfn._xlws.FILTER($B$2:$B$6000,(IFERROR(VALUE(MID($A$2:$A$6000,4,2)),0)=MONTH(C3196))*(IFERROR(VALUE(RIGHT($A$2:$A$6000,4)),0)=YEAR(C3196)))),""))</f>
        <v/>
      </c>
      <c r="E3196" s="3">
        <f t="array" ref="E3196">IFERROR(_xlfn.LET(_xlpm.yr,IF(ISNUMBER(C3196),YEAR(C3196),VALUE(RIGHT(A3196,4))),_xlpm.mn,IF(ISNUMBER(C3196),MONTH(C3196),VALUE(MID(A3196,4,2)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7" spans="1:5" x14ac:dyDescent="0.25">
      <c r="A3197" s="65" t="s">
        <v>3207</v>
      </c>
      <c r="B3197" s="8">
        <v>142.2160862856</v>
      </c>
      <c r="C3197" s="13"/>
      <c r="D3197" s="3" t="str">
        <f t="array" ref="D3197">IF(C3197="","",IFERROR(AVERAGE(_xlfn._xlws.FILTER($B$2:$B$6000,(IFERROR(VALUE(MID($A$2:$A$6000,4,2)),0)=MONTH(C3197))*(IFERROR(VALUE(RIGHT($A$2:$A$6000,4)),0)=YEAR(C3197)))),""))</f>
        <v/>
      </c>
      <c r="E3197" s="3">
        <f t="array" ref="E3197">IFERROR(_xlfn.LET(_xlpm.yr,IF(ISNUMBER(C3197),YEAR(C3197),VALUE(RIGHT(A3197,4))),_xlpm.mn,IF(ISNUMBER(C3197),MONTH(C3197),VALUE(MID(A3197,4,2)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8" spans="1:5" x14ac:dyDescent="0.25">
      <c r="A3198" s="65" t="s">
        <v>3208</v>
      </c>
      <c r="B3198" s="8">
        <v>141.36048335999999</v>
      </c>
      <c r="C3198" s="13"/>
      <c r="D3198" s="3" t="str">
        <f t="array" ref="D3198">IF(C3198="","",IFERROR(AVERAGE(_xlfn._xlws.FILTER($B$2:$B$6000,(IFERROR(VALUE(MID($A$2:$A$6000,4,2)),0)=MONTH(C3198))*(IFERROR(VALUE(RIGHT($A$2:$A$6000,4)),0)=YEAR(C3198)))),""))</f>
        <v/>
      </c>
      <c r="E3198" s="3">
        <f t="array" ref="E3198">IFERROR(_xlfn.LET(_xlpm.yr,IF(ISNUMBER(C3198),YEAR(C3198),VALUE(RIGHT(A3198,4))),_xlpm.mn,IF(ISNUMBER(C3198),MONTH(C3198),VALUE(MID(A3198,4,2)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9" spans="1:5" x14ac:dyDescent="0.25">
      <c r="A3199" s="65" t="s">
        <v>3209</v>
      </c>
      <c r="B3199" s="8">
        <v>140.6350808796</v>
      </c>
      <c r="C3199" s="13"/>
      <c r="D3199" s="3" t="str">
        <f t="array" ref="D3199">IF(C3199="","",IFERROR(AVERAGE(_xlfn._xlws.FILTER($B$2:$B$6000,(IFERROR(VALUE(MID($A$2:$A$6000,4,2)),0)=MONTH(C3199))*(IFERROR(VALUE(RIGHT($A$2:$A$6000,4)),0)=YEAR(C3199)))),""))</f>
        <v/>
      </c>
      <c r="E3199" s="3">
        <f t="array" ref="E3199">IFERROR(_xlfn.LET(_xlpm.yr,IF(ISNUMBER(C3199),YEAR(C3199),VALUE(RIGHT(A3199,4))),_xlpm.mn,IF(ISNUMBER(C3199),MONTH(C3199),VALUE(MID(A3199,4,2)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0" spans="1:5" x14ac:dyDescent="0.25">
      <c r="A3200" s="65" t="s">
        <v>3210</v>
      </c>
      <c r="B3200" s="8">
        <v>141.08148240599999</v>
      </c>
      <c r="C3200" s="13"/>
      <c r="D3200" s="3" t="str">
        <f t="array" ref="D3200">IF(C3200="","",IFERROR(AVERAGE(_xlfn._xlws.FILTER($B$2:$B$6000,(IFERROR(VALUE(MID($A$2:$A$6000,4,2)),0)=MONTH(C3200))*(IFERROR(VALUE(RIGHT($A$2:$A$6000,4)),0)=YEAR(C3200)))),""))</f>
        <v/>
      </c>
      <c r="E3200" s="3">
        <f t="array" ref="E3200">IFERROR(_xlfn.LET(_xlpm.yr,IF(ISNUMBER(C3200),YEAR(C3200),VALUE(RIGHT(A3200,4))),_xlpm.mn,IF(ISNUMBER(C3200),MONTH(C3200),VALUE(MID(A3200,4,2)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1" spans="1:5" x14ac:dyDescent="0.25">
      <c r="A3201" s="65" t="s">
        <v>3211</v>
      </c>
      <c r="B3201" s="8">
        <v>141.82548495</v>
      </c>
      <c r="C3201" s="13"/>
      <c r="D3201" s="3" t="str">
        <f t="array" ref="D3201">IF(C3201="","",IFERROR(AVERAGE(_xlfn._xlws.FILTER($B$2:$B$6000,(IFERROR(VALUE(MID($A$2:$A$6000,4,2)),0)=MONTH(C3201))*(IFERROR(VALUE(RIGHT($A$2:$A$6000,4)),0)=YEAR(C3201)))),""))</f>
        <v/>
      </c>
      <c r="E3201" s="3">
        <f t="array" ref="E3201">IFERROR(_xlfn.LET(_xlpm.yr,IF(ISNUMBER(C3201),YEAR(C3201),VALUE(RIGHT(A3201,4))),_xlpm.mn,IF(ISNUMBER(C3201),MONTH(C3201),VALUE(MID(A3201,4,2)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2" spans="1:5" x14ac:dyDescent="0.25">
      <c r="A3202" s="65" t="s">
        <v>3212</v>
      </c>
      <c r="B3202" s="8">
        <v>141.75108469560001</v>
      </c>
      <c r="C3202" s="13"/>
      <c r="D3202" s="3" t="str">
        <f t="array" ref="D3202">IF(C3202="","",IFERROR(AVERAGE(_xlfn._xlws.FILTER($B$2:$B$6000,(IFERROR(VALUE(MID($A$2:$A$6000,4,2)),0)=MONTH(C3202))*(IFERROR(VALUE(RIGHT($A$2:$A$6000,4)),0)=YEAR(C3202)))),""))</f>
        <v/>
      </c>
      <c r="E3202" s="3">
        <f t="array" ref="E3202">IFERROR(_xlfn.LET(_xlpm.yr,IF(ISNUMBER(C3202),YEAR(C3202),VALUE(RIGHT(A3202,4))),_xlpm.mn,IF(ISNUMBER(C3202),MONTH(C3202),VALUE(MID(A3202,4,2)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3" spans="1:5" x14ac:dyDescent="0.25">
      <c r="A3203" s="65" t="s">
        <v>3213</v>
      </c>
      <c r="B3203" s="8">
        <v>141.1186825332</v>
      </c>
      <c r="C3203" s="13"/>
      <c r="D3203" s="3" t="str">
        <f t="array" ref="D3203">IF(C3203="","",IFERROR(AVERAGE(_xlfn._xlws.FILTER($B$2:$B$6000,(IFERROR(VALUE(MID($A$2:$A$6000,4,2)),0)=MONTH(C3203))*(IFERROR(VALUE(RIGHT($A$2:$A$6000,4)),0)=YEAR(C3203)))),""))</f>
        <v/>
      </c>
      <c r="E3203" s="3">
        <f t="array" ref="E3203">IFERROR(_xlfn.LET(_xlpm.yr,IF(ISNUMBER(C3203),YEAR(C3203),VALUE(RIGHT(A3203,4))),_xlpm.mn,IF(ISNUMBER(C3203),MONTH(C3203),VALUE(MID(A3203,4,2)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4" spans="1:5" x14ac:dyDescent="0.25">
      <c r="A3204" s="65" t="s">
        <v>3214</v>
      </c>
      <c r="B3204" s="8">
        <v>140.3002797348</v>
      </c>
      <c r="C3204" s="13"/>
      <c r="D3204" s="3" t="str">
        <f t="array" ref="D3204">IF(C3204="","",IFERROR(AVERAGE(_xlfn._xlws.FILTER($B$2:$B$6000,(IFERROR(VALUE(MID($A$2:$A$6000,4,2)),0)=MONTH(C3204))*(IFERROR(VALUE(RIGHT($A$2:$A$6000,4)),0)=YEAR(C3204)))),""))</f>
        <v/>
      </c>
      <c r="E3204" s="3">
        <f t="array" ref="E3204">IFERROR(_xlfn.LET(_xlpm.yr,IF(ISNUMBER(C3204),YEAR(C3204),VALUE(RIGHT(A3204,4))),_xlpm.mn,IF(ISNUMBER(C3204),MONTH(C3204),VALUE(MID(A3204,4,2)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5" spans="1:5" x14ac:dyDescent="0.25">
      <c r="A3205" s="65" t="s">
        <v>3215</v>
      </c>
      <c r="B3205" s="8">
        <v>139.83527814479999</v>
      </c>
      <c r="C3205" s="13"/>
      <c r="D3205" s="3" t="str">
        <f t="array" ref="D3205">IF(C3205="","",IFERROR(AVERAGE(_xlfn._xlws.FILTER($B$2:$B$6000,(IFERROR(VALUE(MID($A$2:$A$6000,4,2)),0)=MONTH(C3205))*(IFERROR(VALUE(RIGHT($A$2:$A$6000,4)),0)=YEAR(C3205)))),""))</f>
        <v/>
      </c>
      <c r="E3205" s="3">
        <f t="array" ref="E3205">IFERROR(_xlfn.LET(_xlpm.yr,IF(ISNUMBER(C3205),YEAR(C3205),VALUE(RIGHT(A3205,4))),_xlpm.mn,IF(ISNUMBER(C3205),MONTH(C3205),VALUE(MID(A3205,4,2)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6" spans="1:5" x14ac:dyDescent="0.25">
      <c r="A3206" s="65" t="s">
        <v>3216</v>
      </c>
      <c r="B3206" s="8">
        <v>139.21452104560001</v>
      </c>
      <c r="C3206" s="13"/>
      <c r="D3206" s="3" t="str">
        <f t="array" ref="D3206">IF(C3206="","",IFERROR(AVERAGE(_xlfn._xlws.FILTER($B$2:$B$6000,(IFERROR(VALUE(MID($A$2:$A$6000,4,2)),0)=MONTH(C3206))*(IFERROR(VALUE(RIGHT($A$2:$A$6000,4)),0)=YEAR(C3206)))),""))</f>
        <v/>
      </c>
      <c r="E3206" s="3">
        <f t="array" ref="E3206">IFERROR(_xlfn.LET(_xlpm.yr,IF(ISNUMBER(C3206),YEAR(C3206),VALUE(RIGHT(A3206,4))),_xlpm.mn,IF(ISNUMBER(C3206),MONTH(C3206),VALUE(MID(A3206,4,2)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7" spans="1:5" x14ac:dyDescent="0.25">
      <c r="A3207" s="65" t="s">
        <v>3217</v>
      </c>
      <c r="B3207" s="8">
        <v>138.10759402959999</v>
      </c>
      <c r="C3207" s="13"/>
      <c r="D3207" s="3" t="str">
        <f t="array" ref="D3207">IF(C3207="","",IFERROR(AVERAGE(_xlfn._xlws.FILTER($B$2:$B$6000,(IFERROR(VALUE(MID($A$2:$A$6000,4,2)),0)=MONTH(C3207))*(IFERROR(VALUE(RIGHT($A$2:$A$6000,4)),0)=YEAR(C3207)))),""))</f>
        <v/>
      </c>
      <c r="E3207" s="3">
        <f t="array" ref="E3207">IFERROR(_xlfn.LET(_xlpm.yr,IF(ISNUMBER(C3207),YEAR(C3207),VALUE(RIGHT(A3207,4))),_xlpm.mn,IF(ISNUMBER(C3207),MONTH(C3207),VALUE(MID(A3207,4,2)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8" spans="1:5" x14ac:dyDescent="0.25">
      <c r="A3208" s="65" t="s">
        <v>3218</v>
      </c>
      <c r="B3208" s="8">
        <v>138.64260875400001</v>
      </c>
      <c r="C3208" s="13"/>
      <c r="D3208" s="3" t="str">
        <f t="array" ref="D3208">IF(C3208="","",IFERROR(AVERAGE(_xlfn._xlws.FILTER($B$2:$B$6000,(IFERROR(VALUE(MID($A$2:$A$6000,4,2)),0)=MONTH(C3208))*(IFERROR(VALUE(RIGHT($A$2:$A$6000,4)),0)=YEAR(C3208)))),""))</f>
        <v/>
      </c>
      <c r="E3208" s="3">
        <f t="array" ref="E3208">IFERROR(_xlfn.LET(_xlpm.yr,IF(ISNUMBER(C3208),YEAR(C3208),VALUE(RIGHT(A3208,4))),_xlpm.mn,IF(ISNUMBER(C3208),MONTH(C3208),VALUE(MID(A3208,4,2)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9" spans="1:5" x14ac:dyDescent="0.25">
      <c r="A3209" s="65" t="s">
        <v>3219</v>
      </c>
      <c r="B3209" s="8">
        <v>138.60571118679999</v>
      </c>
      <c r="C3209" s="13"/>
      <c r="D3209" s="3" t="str">
        <f t="array" ref="D3209">IF(C3209="","",IFERROR(AVERAGE(_xlfn._xlws.FILTER($B$2:$B$6000,(IFERROR(VALUE(MID($A$2:$A$6000,4,2)),0)=MONTH(C3209))*(IFERROR(VALUE(RIGHT($A$2:$A$6000,4)),0)=YEAR(C3209)))),""))</f>
        <v/>
      </c>
      <c r="E3209" s="3">
        <f t="array" ref="E3209">IFERROR(_xlfn.LET(_xlpm.yr,IF(ISNUMBER(C3209),YEAR(C3209),VALUE(RIGHT(A3209,4))),_xlpm.mn,IF(ISNUMBER(C3209),MONTH(C3209),VALUE(MID(A3209,4,2)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0" spans="1:5" x14ac:dyDescent="0.25">
      <c r="A3210" s="65" t="s">
        <v>3220</v>
      </c>
      <c r="B3210" s="8">
        <v>138.95623807519999</v>
      </c>
      <c r="C3210" s="13"/>
      <c r="D3210" s="3" t="str">
        <f t="array" ref="D3210">IF(C3210="","",IFERROR(AVERAGE(_xlfn._xlws.FILTER($B$2:$B$6000,(IFERROR(VALUE(MID($A$2:$A$6000,4,2)),0)=MONTH(C3210))*(IFERROR(VALUE(RIGHT($A$2:$A$6000,4)),0)=YEAR(C3210)))),""))</f>
        <v/>
      </c>
      <c r="E3210" s="3">
        <f t="array" ref="E3210">IFERROR(_xlfn.LET(_xlpm.yr,IF(ISNUMBER(C3210),YEAR(C3210),VALUE(RIGHT(A3210,4))),_xlpm.mn,IF(ISNUMBER(C3210),MONTH(C3210),VALUE(MID(A3210,4,2)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1" spans="1:5" x14ac:dyDescent="0.25">
      <c r="A3211" s="65" t="s">
        <v>3221</v>
      </c>
      <c r="B3211" s="8">
        <v>139.28831618000001</v>
      </c>
      <c r="C3211" s="13"/>
      <c r="D3211" s="3" t="str">
        <f t="array" ref="D3211">IF(C3211="","",IFERROR(AVERAGE(_xlfn._xlws.FILTER($B$2:$B$6000,(IFERROR(VALUE(MID($A$2:$A$6000,4,2)),0)=MONTH(C3211))*(IFERROR(VALUE(RIGHT($A$2:$A$6000,4)),0)=YEAR(C3211)))),""))</f>
        <v/>
      </c>
      <c r="E3211" s="3">
        <f t="array" ref="E3211">IFERROR(_xlfn.LET(_xlpm.yr,IF(ISNUMBER(C3211),YEAR(C3211),VALUE(RIGHT(A3211,4))),_xlpm.mn,IF(ISNUMBER(C3211),MONTH(C3211),VALUE(MID(A3211,4,2)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2" spans="1:5" x14ac:dyDescent="0.25">
      <c r="A3212" s="65" t="s">
        <v>3222</v>
      </c>
      <c r="B3212" s="8">
        <v>138.7717502392</v>
      </c>
      <c r="C3212" s="13"/>
      <c r="D3212" s="3" t="str">
        <f t="array" ref="D3212">IF(C3212="","",IFERROR(AVERAGE(_xlfn._xlws.FILTER($B$2:$B$6000,(IFERROR(VALUE(MID($A$2:$A$6000,4,2)),0)=MONTH(C3212))*(IFERROR(VALUE(RIGHT($A$2:$A$6000,4)),0)=YEAR(C3212)))),""))</f>
        <v/>
      </c>
      <c r="E3212" s="3">
        <f t="array" ref="E3212">IFERROR(_xlfn.LET(_xlpm.yr,IF(ISNUMBER(C3212),YEAR(C3212),VALUE(RIGHT(A3212,4))),_xlpm.mn,IF(ISNUMBER(C3212),MONTH(C3212),VALUE(MID(A3212,4,2)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3" spans="1:5" x14ac:dyDescent="0.25">
      <c r="A3213" s="65" t="s">
        <v>3223</v>
      </c>
      <c r="B3213" s="8">
        <v>138.79019902280001</v>
      </c>
      <c r="C3213" s="13"/>
      <c r="D3213" s="3" t="str">
        <f t="array" ref="D3213">IF(C3213="","",IFERROR(AVERAGE(_xlfn._xlws.FILTER($B$2:$B$6000,(IFERROR(VALUE(MID($A$2:$A$6000,4,2)),0)=MONTH(C3213))*(IFERROR(VALUE(RIGHT($A$2:$A$6000,4)),0)=YEAR(C3213)))),""))</f>
        <v/>
      </c>
      <c r="E3213" s="3">
        <f t="array" ref="E3213">IFERROR(_xlfn.LET(_xlpm.yr,IF(ISNUMBER(C3213),YEAR(C3213),VALUE(RIGHT(A3213,4))),_xlpm.mn,IF(ISNUMBER(C3213),MONTH(C3213),VALUE(MID(A3213,4,2)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4" spans="1:5" x14ac:dyDescent="0.25">
      <c r="A3214" s="65" t="s">
        <v>3224</v>
      </c>
      <c r="B3214" s="8">
        <v>138.60571118679999</v>
      </c>
      <c r="C3214" s="13"/>
      <c r="D3214" s="3" t="str">
        <f t="array" ref="D3214">IF(C3214="","",IFERROR(AVERAGE(_xlfn._xlws.FILTER($B$2:$B$6000,(IFERROR(VALUE(MID($A$2:$A$6000,4,2)),0)=MONTH(C3214))*(IFERROR(VALUE(RIGHT($A$2:$A$6000,4)),0)=YEAR(C3214)))),""))</f>
        <v/>
      </c>
      <c r="E3214" s="3">
        <f t="array" ref="E3214">IFERROR(_xlfn.LET(_xlpm.yr,IF(ISNUMBER(C3214),YEAR(C3214),VALUE(RIGHT(A3214,4))),_xlpm.mn,IF(ISNUMBER(C3214),MONTH(C3214),VALUE(MID(A3214,4,2)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5" spans="1:5" x14ac:dyDescent="0.25">
      <c r="A3215" s="65" t="s">
        <v>3225</v>
      </c>
      <c r="B3215" s="8">
        <v>138.14449159680001</v>
      </c>
      <c r="C3215" s="13"/>
      <c r="D3215" s="3" t="str">
        <f t="array" ref="D3215">IF(C3215="","",IFERROR(AVERAGE(_xlfn._xlws.FILTER($B$2:$B$6000,(IFERROR(VALUE(MID($A$2:$A$6000,4,2)),0)=MONTH(C3215))*(IFERROR(VALUE(RIGHT($A$2:$A$6000,4)),0)=YEAR(C3215)))),""))</f>
        <v/>
      </c>
      <c r="E3215" s="3">
        <f t="array" ref="E3215">IFERROR(_xlfn.LET(_xlpm.yr,IF(ISNUMBER(C3215),YEAR(C3215),VALUE(RIGHT(A3215,4))),_xlpm.mn,IF(ISNUMBER(C3215),MONTH(C3215),VALUE(MID(A3215,4,2)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6" spans="1:5" x14ac:dyDescent="0.25">
      <c r="A3216" s="65" t="s">
        <v>3226</v>
      </c>
      <c r="B3216" s="8">
        <v>139.15917469479999</v>
      </c>
      <c r="C3216" s="13"/>
      <c r="D3216" s="3" t="str">
        <f t="array" ref="D3216">IF(C3216="","",IFERROR(AVERAGE(_xlfn._xlws.FILTER($B$2:$B$6000,(IFERROR(VALUE(MID($A$2:$A$6000,4,2)),0)=MONTH(C3216))*(IFERROR(VALUE(RIGHT($A$2:$A$6000,4)),0)=YEAR(C3216)))),""))</f>
        <v/>
      </c>
      <c r="E3216" s="3">
        <f t="array" ref="E3216">IFERROR(_xlfn.LET(_xlpm.yr,IF(ISNUMBER(C3216),YEAR(C3216),VALUE(RIGHT(A3216,4))),_xlpm.mn,IF(ISNUMBER(C3216),MONTH(C3216),VALUE(MID(A3216,4,2)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7" spans="1:5" x14ac:dyDescent="0.25">
      <c r="A3217" s="65" t="s">
        <v>3227</v>
      </c>
      <c r="B3217" s="8">
        <v>139.17762347839999</v>
      </c>
      <c r="C3217" s="13"/>
      <c r="D3217" s="3" t="str">
        <f t="array" ref="D3217">IF(C3217="","",IFERROR(AVERAGE(_xlfn._xlws.FILTER($B$2:$B$6000,(IFERROR(VALUE(MID($A$2:$A$6000,4,2)),0)=MONTH(C3217))*(IFERROR(VALUE(RIGHT($A$2:$A$6000,4)),0)=YEAR(C3217)))),""))</f>
        <v/>
      </c>
      <c r="E3217" s="3">
        <f t="array" ref="E3217">IFERROR(_xlfn.LET(_xlpm.yr,IF(ISNUMBER(C3217),YEAR(C3217),VALUE(RIGHT(A3217,4))),_xlpm.mn,IF(ISNUMBER(C3217),MONTH(C3217),VALUE(MID(A3217,4,2)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8" spans="1:5" x14ac:dyDescent="0.25">
      <c r="A3218" s="65" t="s">
        <v>3228</v>
      </c>
      <c r="B3218" s="8">
        <v>139.6941894192</v>
      </c>
      <c r="C3218" s="13"/>
      <c r="D3218" s="3" t="str">
        <f t="array" ref="D3218">IF(C3218="","",IFERROR(AVERAGE(_xlfn._xlws.FILTER($B$2:$B$6000,(IFERROR(VALUE(MID($A$2:$A$6000,4,2)),0)=MONTH(C3218))*(IFERROR(VALUE(RIGHT($A$2:$A$6000,4)),0)=YEAR(C3218)))),""))</f>
        <v/>
      </c>
      <c r="E3218" s="3">
        <f t="array" ref="E3218">IFERROR(_xlfn.LET(_xlpm.yr,IF(ISNUMBER(C3218),YEAR(C3218),VALUE(RIGHT(A3218,4))),_xlpm.mn,IF(ISNUMBER(C3218),MONTH(C3218),VALUE(MID(A3218,4,2)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9" spans="1:5" x14ac:dyDescent="0.25">
      <c r="A3219" s="65" t="s">
        <v>3229</v>
      </c>
      <c r="B3219" s="8">
        <v>139.71263820280001</v>
      </c>
      <c r="C3219" s="13"/>
      <c r="D3219" s="3" t="str">
        <f t="array" ref="D3219">IF(C3219="","",IFERROR(AVERAGE(_xlfn._xlws.FILTER($B$2:$B$6000,(IFERROR(VALUE(MID($A$2:$A$6000,4,2)),0)=MONTH(C3219))*(IFERROR(VALUE(RIGHT($A$2:$A$6000,4)),0)=YEAR(C3219)))),""))</f>
        <v/>
      </c>
      <c r="E3219" s="3">
        <f t="array" ref="E3219">IFERROR(_xlfn.LET(_xlpm.yr,IF(ISNUMBER(C3219),YEAR(C3219),VALUE(RIGHT(A3219,4))),_xlpm.mn,IF(ISNUMBER(C3219),MONTH(C3219),VALUE(MID(A3219,4,2)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0" spans="1:5" x14ac:dyDescent="0.25">
      <c r="A3220" s="65" t="s">
        <v>3230</v>
      </c>
      <c r="B3220" s="8">
        <v>140.24765292719999</v>
      </c>
      <c r="C3220" s="13"/>
      <c r="D3220" s="3" t="str">
        <f t="array" ref="D3220">IF(C3220="","",IFERROR(AVERAGE(_xlfn._xlws.FILTER($B$2:$B$6000,(IFERROR(VALUE(MID($A$2:$A$6000,4,2)),0)=MONTH(C3220))*(IFERROR(VALUE(RIGHT($A$2:$A$6000,4)),0)=YEAR(C3220)))),""))</f>
        <v/>
      </c>
      <c r="E3220" s="3">
        <f t="array" ref="E3220">IFERROR(_xlfn.LET(_xlpm.yr,IF(ISNUMBER(C3220),YEAR(C3220),VALUE(RIGHT(A3220,4))),_xlpm.mn,IF(ISNUMBER(C3220),MONTH(C3220),VALUE(MID(A3220,4,2)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1" spans="1:5" x14ac:dyDescent="0.25">
      <c r="A3221" s="65" t="s">
        <v>3231</v>
      </c>
      <c r="B3221" s="8">
        <v>140.78266765160001</v>
      </c>
      <c r="C3221" s="13"/>
      <c r="D3221" s="3" t="str">
        <f t="array" ref="D3221">IF(C3221="","",IFERROR(AVERAGE(_xlfn._xlws.FILTER($B$2:$B$6000,(IFERROR(VALUE(MID($A$2:$A$6000,4,2)),0)=MONTH(C3221))*(IFERROR(VALUE(RIGHT($A$2:$A$6000,4)),0)=YEAR(C3221)))),""))</f>
        <v/>
      </c>
      <c r="E3221" s="3">
        <f t="array" ref="E3221">IFERROR(_xlfn.LET(_xlpm.yr,IF(ISNUMBER(C3221),YEAR(C3221),VALUE(RIGHT(A3221,4))),_xlpm.mn,IF(ISNUMBER(C3221),MONTH(C3221),VALUE(MID(A3221,4,2)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2" spans="1:5" x14ac:dyDescent="0.25">
      <c r="A3222" s="65" t="s">
        <v>3232</v>
      </c>
      <c r="B3222" s="8">
        <v>140.21075536000001</v>
      </c>
      <c r="C3222" s="13"/>
      <c r="D3222" s="3" t="str">
        <f t="array" ref="D3222">IF(C3222="","",IFERROR(AVERAGE(_xlfn._xlws.FILTER($B$2:$B$6000,(IFERROR(VALUE(MID($A$2:$A$6000,4,2)),0)=MONTH(C3222))*(IFERROR(VALUE(RIGHT($A$2:$A$6000,4)),0)=YEAR(C3222)))),""))</f>
        <v/>
      </c>
      <c r="E3222" s="3">
        <f t="array" ref="E3222">IFERROR(_xlfn.LET(_xlpm.yr,IF(ISNUMBER(C3222),YEAR(C3222),VALUE(RIGHT(A3222,4))),_xlpm.mn,IF(ISNUMBER(C3222),MONTH(C3222),VALUE(MID(A3222,4,2)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3" spans="1:5" x14ac:dyDescent="0.25">
      <c r="A3223" s="65" t="s">
        <v>3233</v>
      </c>
      <c r="B3223" s="8">
        <v>140.59817981559999</v>
      </c>
      <c r="C3223" s="13"/>
      <c r="D3223" s="3" t="str">
        <f t="array" ref="D3223">IF(C3223="","",IFERROR(AVERAGE(_xlfn._xlws.FILTER($B$2:$B$6000,(IFERROR(VALUE(MID($A$2:$A$6000,4,2)),0)=MONTH(C3223))*(IFERROR(VALUE(RIGHT($A$2:$A$6000,4)),0)=YEAR(C3223)))),""))</f>
        <v/>
      </c>
      <c r="E3223" s="3">
        <f t="array" ref="E3223">IFERROR(_xlfn.LET(_xlpm.yr,IF(ISNUMBER(C3223),YEAR(C3223),VALUE(RIGHT(A3223,4))),_xlpm.mn,IF(ISNUMBER(C3223),MONTH(C3223),VALUE(MID(A3223,4,2)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4" spans="1:5" x14ac:dyDescent="0.25">
      <c r="A3224" s="65" t="s">
        <v>3234</v>
      </c>
      <c r="B3224" s="8">
        <v>140.89336035319999</v>
      </c>
      <c r="C3224" s="13"/>
      <c r="D3224" s="3" t="str">
        <f t="array" ref="D3224">IF(C3224="","",IFERROR(AVERAGE(_xlfn._xlws.FILTER($B$2:$B$6000,(IFERROR(VALUE(MID($A$2:$A$6000,4,2)),0)=MONTH(C3224))*(IFERROR(VALUE(RIGHT($A$2:$A$6000,4)),0)=YEAR(C3224)))),""))</f>
        <v/>
      </c>
      <c r="E3224" s="3">
        <f t="array" ref="E3224">IFERROR(_xlfn.LET(_xlpm.yr,IF(ISNUMBER(C3224),YEAR(C3224),VALUE(RIGHT(A3224,4))),_xlpm.mn,IF(ISNUMBER(C3224),MONTH(C3224),VALUE(MID(A3224,4,2)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5" spans="1:5" x14ac:dyDescent="0.25">
      <c r="A3225" s="65" t="s">
        <v>3235</v>
      </c>
      <c r="B3225" s="8">
        <v>141.96338980199999</v>
      </c>
      <c r="C3225" s="13"/>
      <c r="D3225" s="3" t="str">
        <f t="array" ref="D3225">IF(C3225="","",IFERROR(AVERAGE(_xlfn._xlws.FILTER($B$2:$B$6000,(IFERROR(VALUE(MID($A$2:$A$6000,4,2)),0)=MONTH(C3225))*(IFERROR(VALUE(RIGHT($A$2:$A$6000,4)),0)=YEAR(C3225)))),""))</f>
        <v/>
      </c>
      <c r="E3225" s="3">
        <f t="array" ref="E3225">IFERROR(_xlfn.LET(_xlpm.yr,IF(ISNUMBER(C3225),YEAR(C3225),VALUE(RIGHT(A3225,4))),_xlpm.mn,IF(ISNUMBER(C3225),MONTH(C3225),VALUE(MID(A3225,4,2)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6" spans="1:5" x14ac:dyDescent="0.25">
      <c r="A3226" s="65" t="s">
        <v>3236</v>
      </c>
      <c r="B3226" s="8">
        <v>142.5537508772</v>
      </c>
      <c r="C3226" s="13"/>
      <c r="D3226" s="3" t="str">
        <f t="array" ref="D3226">IF(C3226="","",IFERROR(AVERAGE(_xlfn._xlws.FILTER($B$2:$B$6000,(IFERROR(VALUE(MID($A$2:$A$6000,4,2)),0)=MONTH(C3226))*(IFERROR(VALUE(RIGHT($A$2:$A$6000,4)),0)=YEAR(C3226)))),""))</f>
        <v/>
      </c>
      <c r="E3226" s="3">
        <f t="array" ref="E3226">IFERROR(_xlfn.LET(_xlpm.yr,IF(ISNUMBER(C3226),YEAR(C3226),VALUE(RIGHT(A3226,4))),_xlpm.mn,IF(ISNUMBER(C3226),MONTH(C3226),VALUE(MID(A3226,4,2)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7" spans="1:5" x14ac:dyDescent="0.25">
      <c r="A3227" s="65" t="s">
        <v>3237</v>
      </c>
      <c r="B3227" s="8">
        <v>140.54747388289999</v>
      </c>
      <c r="C3227" s="13"/>
      <c r="D3227" s="3" t="str">
        <f t="array" ref="D3227">IF(C3227="","",IFERROR(AVERAGE(_xlfn._xlws.FILTER($B$2:$B$6000,(IFERROR(VALUE(MID($A$2:$A$6000,4,2)),0)=MONTH(C3227))*(IFERROR(VALUE(RIGHT($A$2:$A$6000,4)),0)=YEAR(C3227)))),""))</f>
        <v/>
      </c>
      <c r="E3227" s="3">
        <f t="array" ref="E3227">IFERROR(_xlfn.LET(_xlpm.yr,IF(ISNUMBER(C3227),YEAR(C3227),VALUE(RIGHT(A3227,4))),_xlpm.mn,IF(ISNUMBER(C3227),MONTH(C3227),VALUE(MID(A3227,4,2)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8" spans="1:5" x14ac:dyDescent="0.25">
      <c r="A3228" s="65" t="s">
        <v>3238</v>
      </c>
      <c r="B3228" s="8">
        <v>142.0169905196</v>
      </c>
      <c r="C3228" s="13"/>
      <c r="D3228" s="3" t="str">
        <f t="array" ref="D3228">IF(C3228="","",IFERROR(AVERAGE(_xlfn._xlws.FILTER($B$2:$B$6000,(IFERROR(VALUE(MID($A$2:$A$6000,4,2)),0)=MONTH(C3228))*(IFERROR(VALUE(RIGHT($A$2:$A$6000,4)),0)=YEAR(C3228)))),""))</f>
        <v/>
      </c>
      <c r="E3228" s="3">
        <f t="array" ref="E3228">IFERROR(_xlfn.LET(_xlpm.yr,IF(ISNUMBER(C3228),YEAR(C3228),VALUE(RIGHT(A3228,4))),_xlpm.mn,IF(ISNUMBER(C3228),MONTH(C3228),VALUE(MID(A3228,4,2)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9" spans="1:5" x14ac:dyDescent="0.25">
      <c r="A3229" s="65" t="s">
        <v>3239</v>
      </c>
      <c r="B3229" s="8">
        <v>143.32322753</v>
      </c>
      <c r="C3229" s="13"/>
      <c r="D3229" s="3" t="str">
        <f t="array" ref="D3229">IF(C3229="","",IFERROR(AVERAGE(_xlfn._xlws.FILTER($B$2:$B$6000,(IFERROR(VALUE(MID($A$2:$A$6000,4,2)),0)=MONTH(C3229))*(IFERROR(VALUE(RIGHT($A$2:$A$6000,4)),0)=YEAR(C3229)))),""))</f>
        <v/>
      </c>
      <c r="E3229" s="3">
        <f t="array" ref="E3229">IFERROR(_xlfn.LET(_xlpm.yr,IF(ISNUMBER(C3229),YEAR(C3229),VALUE(RIGHT(A3229,4))),_xlpm.mn,IF(ISNUMBER(C3229),MONTH(C3229),VALUE(MID(A3229,4,2)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0" spans="1:5" x14ac:dyDescent="0.25">
      <c r="A3230" s="65" t="s">
        <v>3240</v>
      </c>
      <c r="B3230" s="8">
        <v>144.86531288949999</v>
      </c>
      <c r="C3230" s="13"/>
      <c r="D3230" s="3" t="str">
        <f t="array" ref="D3230">IF(C3230="","",IFERROR(AVERAGE(_xlfn._xlws.FILTER($B$2:$B$6000,(IFERROR(VALUE(MID($A$2:$A$6000,4,2)),0)=MONTH(C3230))*(IFERROR(VALUE(RIGHT($A$2:$A$6000,4)),0)=YEAR(C3230)))),""))</f>
        <v/>
      </c>
      <c r="E3230" s="3">
        <f t="array" ref="E3230">IFERROR(_xlfn.LET(_xlpm.yr,IF(ISNUMBER(C3230),YEAR(C3230),VALUE(RIGHT(A3230,4))),_xlpm.mn,IF(ISNUMBER(C3230),MONTH(C3230),VALUE(MID(A3230,4,2)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1" spans="1:5" x14ac:dyDescent="0.25">
      <c r="A3231" s="65" t="s">
        <v>3241</v>
      </c>
      <c r="B3231" s="8">
        <v>145.5184313947</v>
      </c>
      <c r="C3231" s="13"/>
      <c r="D3231" s="3" t="str">
        <f t="array" ref="D3231">IF(C3231="","",IFERROR(AVERAGE(_xlfn._xlws.FILTER($B$2:$B$6000,(IFERROR(VALUE(MID($A$2:$A$6000,4,2)),0)=MONTH(C3231))*(IFERROR(VALUE(RIGHT($A$2:$A$6000,4)),0)=YEAR(C3231)))),""))</f>
        <v/>
      </c>
      <c r="E3231" s="3">
        <f t="array" ref="E3231">IFERROR(_xlfn.LET(_xlpm.yr,IF(ISNUMBER(C3231),YEAR(C3231),VALUE(RIGHT(A3231,4))),_xlpm.mn,IF(ISNUMBER(C3231),MONTH(C3231),VALUE(MID(A3231,4,2)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2" spans="1:5" x14ac:dyDescent="0.25">
      <c r="A3232" s="65" t="s">
        <v>3242</v>
      </c>
      <c r="B3232" s="8">
        <v>146.80652622439999</v>
      </c>
      <c r="C3232" s="13"/>
      <c r="D3232" s="3" t="str">
        <f t="array" ref="D3232">IF(C3232="","",IFERROR(AVERAGE(_xlfn._xlws.FILTER($B$2:$B$6000,(IFERROR(VALUE(MID($A$2:$A$6000,4,2)),0)=MONTH(C3232))*(IFERROR(VALUE(RIGHT($A$2:$A$6000,4)),0)=YEAR(C3232)))),""))</f>
        <v/>
      </c>
      <c r="E3232" s="3">
        <f t="array" ref="E3232">IFERROR(_xlfn.LET(_xlpm.yr,IF(ISNUMBER(C3232),YEAR(C3232),VALUE(RIGHT(A3232,4))),_xlpm.mn,IF(ISNUMBER(C3232),MONTH(C3232),VALUE(MID(A3232,4,2)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3" spans="1:5" x14ac:dyDescent="0.25">
      <c r="A3233" s="65" t="s">
        <v>3243</v>
      </c>
      <c r="B3233" s="8">
        <v>149.36457370310001</v>
      </c>
      <c r="C3233" s="13"/>
      <c r="D3233" s="3" t="str">
        <f t="array" ref="D3233">IF(C3233="","",IFERROR(AVERAGE(_xlfn._xlws.FILTER($B$2:$B$6000,(IFERROR(VALUE(MID($A$2:$A$6000,4,2)),0)=MONTH(C3233))*(IFERROR(VALUE(RIGHT($A$2:$A$6000,4)),0)=YEAR(C3233)))),""))</f>
        <v/>
      </c>
      <c r="E3233" s="3">
        <f t="array" ref="E3233">IFERROR(_xlfn.LET(_xlpm.yr,IF(ISNUMBER(C3233),YEAR(C3233),VALUE(RIGHT(A3233,4))),_xlpm.mn,IF(ISNUMBER(C3233),MONTH(C3233),VALUE(MID(A3233,4,2)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4" spans="1:5" x14ac:dyDescent="0.25">
      <c r="A3234" s="65" t="s">
        <v>3244</v>
      </c>
      <c r="B3234" s="8">
        <v>149.8362704013</v>
      </c>
      <c r="C3234" s="13"/>
      <c r="D3234" s="3" t="str">
        <f t="array" ref="D3234">IF(C3234="","",IFERROR(AVERAGE(_xlfn._xlws.FILTER($B$2:$B$6000,(IFERROR(VALUE(MID($A$2:$A$6000,4,2)),0)=MONTH(C3234))*(IFERROR(VALUE(RIGHT($A$2:$A$6000,4)),0)=YEAR(C3234)))),""))</f>
        <v/>
      </c>
      <c r="E3234" s="3">
        <f t="array" ref="E3234">IFERROR(_xlfn.LET(_xlpm.yr,IF(ISNUMBER(C3234),YEAR(C3234),VALUE(RIGHT(A3234,4))),_xlpm.mn,IF(ISNUMBER(C3234),MONTH(C3234),VALUE(MID(A3234,4,2)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5" spans="1:5" x14ac:dyDescent="0.25">
      <c r="A3235" s="65" t="s">
        <v>3245</v>
      </c>
      <c r="B3235" s="8">
        <v>150.77966379770001</v>
      </c>
      <c r="C3235" s="13"/>
      <c r="D3235" s="3" t="str">
        <f t="array" ref="D3235">IF(C3235="","",IFERROR(AVERAGE(_xlfn._xlws.FILTER($B$2:$B$6000,(IFERROR(VALUE(MID($A$2:$A$6000,4,2)),0)=MONTH(C3235))*(IFERROR(VALUE(RIGHT($A$2:$A$6000,4)),0)=YEAR(C3235)))),""))</f>
        <v/>
      </c>
      <c r="E3235" s="3">
        <f t="array" ref="E3235">IFERROR(_xlfn.LET(_xlpm.yr,IF(ISNUMBER(C3235),YEAR(C3235),VALUE(RIGHT(A3235,4))),_xlpm.mn,IF(ISNUMBER(C3235),MONTH(C3235),VALUE(MID(A3235,4,2)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6" spans="1:5" x14ac:dyDescent="0.25">
      <c r="A3236" s="65" t="s">
        <v>3246</v>
      </c>
      <c r="B3236" s="8">
        <v>152.57573968700001</v>
      </c>
      <c r="C3236" s="13"/>
      <c r="D3236" s="3" t="str">
        <f t="array" ref="D3236">IF(C3236="","",IFERROR(AVERAGE(_xlfn._xlws.FILTER($B$2:$B$6000,(IFERROR(VALUE(MID($A$2:$A$6000,4,2)),0)=MONTH(C3236))*(IFERROR(VALUE(RIGHT($A$2:$A$6000,4)),0)=YEAR(C3236)))),""))</f>
        <v/>
      </c>
      <c r="E3236" s="3">
        <f t="array" ref="E3236">IFERROR(_xlfn.LET(_xlpm.yr,IF(ISNUMBER(C3236),YEAR(C3236),VALUE(RIGHT(A3236,4))),_xlpm.mn,IF(ISNUMBER(C3236),MONTH(C3236),VALUE(MID(A3236,4,2)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7" spans="1:5" x14ac:dyDescent="0.25">
      <c r="A3237" s="65" t="s">
        <v>3247</v>
      </c>
      <c r="B3237" s="8">
        <v>152.9022989396</v>
      </c>
      <c r="C3237" s="13"/>
      <c r="D3237" s="3" t="str">
        <f t="array" ref="D3237">IF(C3237="","",IFERROR(AVERAGE(_xlfn._xlws.FILTER($B$2:$B$6000,(IFERROR(VALUE(MID($A$2:$A$6000,4,2)),0)=MONTH(C3237))*(IFERROR(VALUE(RIGHT($A$2:$A$6000,4)),0)=YEAR(C3237)))),""))</f>
        <v/>
      </c>
      <c r="E3237" s="3">
        <f t="array" ref="E3237">IFERROR(_xlfn.LET(_xlpm.yr,IF(ISNUMBER(C3237),YEAR(C3237),VALUE(RIGHT(A3237,4))),_xlpm.mn,IF(ISNUMBER(C3237),MONTH(C3237),VALUE(MID(A3237,4,2)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8" spans="1:5" x14ac:dyDescent="0.25">
      <c r="A3238" s="65" t="s">
        <v>3248</v>
      </c>
      <c r="B3238" s="8">
        <v>153.99082978160001</v>
      </c>
      <c r="C3238" s="13"/>
      <c r="D3238" s="3" t="str">
        <f t="array" ref="D3238">IF(C3238="","",IFERROR(AVERAGE(_xlfn._xlws.FILTER($B$2:$B$6000,(IFERROR(VALUE(MID($A$2:$A$6000,4,2)),0)=MONTH(C3238))*(IFERROR(VALUE(RIGHT($A$2:$A$6000,4)),0)=YEAR(C3238)))),""))</f>
        <v/>
      </c>
      <c r="E3238" s="3">
        <f t="array" ref="E3238">IFERROR(_xlfn.LET(_xlpm.yr,IF(ISNUMBER(C3238),YEAR(C3238),VALUE(RIGHT(A3238,4))),_xlpm.mn,IF(ISNUMBER(C3238),MONTH(C3238),VALUE(MID(A3238,4,2)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9" spans="1:5" x14ac:dyDescent="0.25">
      <c r="A3239" s="65" t="s">
        <v>3249</v>
      </c>
      <c r="B3239" s="8">
        <v>154.73465919029999</v>
      </c>
      <c r="C3239" s="13"/>
      <c r="D3239" s="3" t="str">
        <f t="array" ref="D3239">IF(C3239="","",IFERROR(AVERAGE(_xlfn._xlws.FILTER($B$2:$B$6000,(IFERROR(VALUE(MID($A$2:$A$6000,4,2)),0)=MONTH(C3239))*(IFERROR(VALUE(RIGHT($A$2:$A$6000,4)),0)=YEAR(C3239)))),""))</f>
        <v/>
      </c>
      <c r="E3239" s="3">
        <f t="array" ref="E3239">IFERROR(_xlfn.LET(_xlpm.yr,IF(ISNUMBER(C3239),YEAR(C3239),VALUE(RIGHT(A3239,4))),_xlpm.mn,IF(ISNUMBER(C3239),MONTH(C3239),VALUE(MID(A3239,4,2)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0" spans="1:5" x14ac:dyDescent="0.25">
      <c r="A3240" s="65" t="s">
        <v>3250</v>
      </c>
      <c r="B3240" s="8">
        <v>156.1134649235</v>
      </c>
      <c r="C3240" s="13"/>
      <c r="D3240" s="3" t="str">
        <f t="array" ref="D3240">IF(C3240="","",IFERROR(AVERAGE(_xlfn._xlws.FILTER($B$2:$B$6000,(IFERROR(VALUE(MID($A$2:$A$6000,4,2)),0)=MONTH(C3240))*(IFERROR(VALUE(RIGHT($A$2:$A$6000,4)),0)=YEAR(C3240)))),""))</f>
        <v/>
      </c>
      <c r="E3240" s="3">
        <f t="array" ref="E3240">IFERROR(_xlfn.LET(_xlpm.yr,IF(ISNUMBER(C3240),YEAR(C3240),VALUE(RIGHT(A3240,4))),_xlpm.mn,IF(ISNUMBER(C3240),MONTH(C3240),VALUE(MID(A3240,4,2)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1" spans="1:5" x14ac:dyDescent="0.25">
      <c r="A3241" s="65" t="s">
        <v>3251</v>
      </c>
      <c r="B3241" s="8">
        <v>157.05685831989999</v>
      </c>
      <c r="C3241" s="13"/>
      <c r="D3241" s="3" t="str">
        <f t="array" ref="D3241">IF(C3241="","",IFERROR(AVERAGE(_xlfn._xlws.FILTER($B$2:$B$6000,(IFERROR(VALUE(MID($A$2:$A$6000,4,2)),0)=MONTH(C3241))*(IFERROR(VALUE(RIGHT($A$2:$A$6000,4)),0)=YEAR(C3241)))),""))</f>
        <v/>
      </c>
      <c r="E3241" s="3">
        <f t="array" ref="E3241">IFERROR(_xlfn.LET(_xlpm.yr,IF(ISNUMBER(C3241),YEAR(C3241),VALUE(RIGHT(A3241,4))),_xlpm.mn,IF(ISNUMBER(C3241),MONTH(C3241),VALUE(MID(A3241,4,2)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2" spans="1:5" x14ac:dyDescent="0.25">
      <c r="A3242" s="65" t="s">
        <v>3252</v>
      </c>
      <c r="B3242" s="8">
        <v>157.0750005006</v>
      </c>
      <c r="C3242" s="13"/>
      <c r="D3242" s="3" t="str">
        <f t="array" ref="D3242">IF(C3242="","",IFERROR(AVERAGE(_xlfn._xlws.FILTER($B$2:$B$6000,(IFERROR(VALUE(MID($A$2:$A$6000,4,2)),0)=MONTH(C3242))*(IFERROR(VALUE(RIGHT($A$2:$A$6000,4)),0)=YEAR(C3242)))),""))</f>
        <v/>
      </c>
      <c r="E3242" s="3">
        <f t="array" ref="E3242">IFERROR(_xlfn.LET(_xlpm.yr,IF(ISNUMBER(C3242),YEAR(C3242),VALUE(RIGHT(A3242,4))),_xlpm.mn,IF(ISNUMBER(C3242),MONTH(C3242),VALUE(MID(A3242,4,2)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3" spans="1:5" x14ac:dyDescent="0.25">
      <c r="A3243" s="65" t="s">
        <v>3253</v>
      </c>
      <c r="B3243" s="8">
        <v>157.60112374089999</v>
      </c>
      <c r="C3243" s="13"/>
      <c r="D3243" s="3" t="str">
        <f t="array" ref="D3243">IF(C3243="","",IFERROR(AVERAGE(_xlfn._xlws.FILTER($B$2:$B$6000,(IFERROR(VALUE(MID($A$2:$A$6000,4,2)),0)=MONTH(C3243))*(IFERROR(VALUE(RIGHT($A$2:$A$6000,4)),0)=YEAR(C3243)))),""))</f>
        <v/>
      </c>
      <c r="E3243" s="3">
        <f t="array" ref="E3243">IFERROR(_xlfn.LET(_xlpm.yr,IF(ISNUMBER(C3243),YEAR(C3243),VALUE(RIGHT(A3243,4))),_xlpm.mn,IF(ISNUMBER(C3243),MONTH(C3243),VALUE(MID(A3243,4,2)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4" spans="1:5" x14ac:dyDescent="0.25">
      <c r="A3244" s="65" t="s">
        <v>3254</v>
      </c>
      <c r="B3244" s="8">
        <v>158.56265931799999</v>
      </c>
      <c r="C3244" s="13"/>
      <c r="D3244" s="3" t="str">
        <f t="array" ref="D3244">IF(C3244="","",IFERROR(AVERAGE(_xlfn._xlws.FILTER($B$2:$B$6000,(IFERROR(VALUE(MID($A$2:$A$6000,4,2)),0)=MONTH(C3244))*(IFERROR(VALUE(RIGHT($A$2:$A$6000,4)),0)=YEAR(C3244)))),""))</f>
        <v/>
      </c>
      <c r="E3244" s="3">
        <f t="array" ref="E3244">IFERROR(_xlfn.LET(_xlpm.yr,IF(ISNUMBER(C3244),YEAR(C3244),VALUE(RIGHT(A3244,4))),_xlpm.mn,IF(ISNUMBER(C3244),MONTH(C3244),VALUE(MID(A3244,4,2)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5" spans="1:5" x14ac:dyDescent="0.25">
      <c r="A3245" s="65" t="s">
        <v>3255</v>
      </c>
      <c r="B3245" s="8">
        <v>158.36309533030001</v>
      </c>
      <c r="C3245" s="13"/>
      <c r="D3245" s="3" t="str">
        <f t="array" ref="D3245">IF(C3245="","",IFERROR(AVERAGE(_xlfn._xlws.FILTER($B$2:$B$6000,(IFERROR(VALUE(MID($A$2:$A$6000,4,2)),0)=MONTH(C3245))*(IFERROR(VALUE(RIGHT($A$2:$A$6000,4)),0)=YEAR(C3245)))),""))</f>
        <v/>
      </c>
      <c r="E3245" s="3">
        <f t="array" ref="E3245">IFERROR(_xlfn.LET(_xlpm.yr,IF(ISNUMBER(C3245),YEAR(C3245),VALUE(RIGHT(A3245,4))),_xlpm.mn,IF(ISNUMBER(C3245),MONTH(C3245),VALUE(MID(A3245,4,2)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6" spans="1:5" x14ac:dyDescent="0.25">
      <c r="A3246" s="65" t="s">
        <v>3256</v>
      </c>
      <c r="B3246" s="8">
        <v>158.96178729339999</v>
      </c>
      <c r="C3246" s="13"/>
      <c r="D3246" s="3" t="str">
        <f t="array" ref="D3246">IF(C3246="","",IFERROR(AVERAGE(_xlfn._xlws.FILTER($B$2:$B$6000,(IFERROR(VALUE(MID($A$2:$A$6000,4,2)),0)=MONTH(C3246))*(IFERROR(VALUE(RIGHT($A$2:$A$6000,4)),0)=YEAR(C3246)))),""))</f>
        <v/>
      </c>
      <c r="E3246" s="3">
        <f t="array" ref="E3246">IFERROR(_xlfn.LET(_xlpm.yr,IF(ISNUMBER(C3246),YEAR(C3246),VALUE(RIGHT(A3246,4))),_xlpm.mn,IF(ISNUMBER(C3246),MONTH(C3246),VALUE(MID(A3246,4,2)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7" spans="1:5" x14ac:dyDescent="0.25">
      <c r="A3247" s="65" t="s">
        <v>3257</v>
      </c>
      <c r="B3247" s="8">
        <v>159.88703850909999</v>
      </c>
      <c r="C3247" s="13"/>
      <c r="D3247" s="3" t="str">
        <f t="array" ref="D3247">IF(C3247="","",IFERROR(AVERAGE(_xlfn._xlws.FILTER($B$2:$B$6000,(IFERROR(VALUE(MID($A$2:$A$6000,4,2)),0)=MONTH(C3247))*(IFERROR(VALUE(RIGHT($A$2:$A$6000,4)),0)=YEAR(C3247)))),""))</f>
        <v/>
      </c>
      <c r="E3247" s="3">
        <f t="array" ref="E3247">IFERROR(_xlfn.LET(_xlpm.yr,IF(ISNUMBER(C3247),YEAR(C3247),VALUE(RIGHT(A3247,4))),_xlpm.mn,IF(ISNUMBER(C3247),MONTH(C3247),VALUE(MID(A3247,4,2)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8" spans="1:5" x14ac:dyDescent="0.25">
      <c r="A3248" s="65" t="s">
        <v>3258</v>
      </c>
      <c r="B3248" s="8">
        <v>159.39719963019999</v>
      </c>
      <c r="C3248" s="13"/>
      <c r="D3248" s="3" t="str">
        <f t="array" ref="D3248">IF(C3248="","",IFERROR(AVERAGE(_xlfn._xlws.FILTER($B$2:$B$6000,(IFERROR(VALUE(MID($A$2:$A$6000,4,2)),0)=MONTH(C3248))*(IFERROR(VALUE(RIGHT($A$2:$A$6000,4)),0)=YEAR(C3248)))),""))</f>
        <v/>
      </c>
      <c r="E3248" s="3">
        <f t="array" ref="E3248">IFERROR(_xlfn.LET(_xlpm.yr,IF(ISNUMBER(C3248),YEAR(C3248),VALUE(RIGHT(A3248,4))),_xlpm.mn,IF(ISNUMBER(C3248),MONTH(C3248),VALUE(MID(A3248,4,2)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9" spans="1:5" x14ac:dyDescent="0.25">
      <c r="A3249" s="65" t="s">
        <v>3259</v>
      </c>
      <c r="B3249" s="8">
        <v>159.18323896499999</v>
      </c>
      <c r="C3249" s="13"/>
      <c r="D3249" s="3" t="str">
        <f t="array" ref="D3249">IF(C3249="","",IFERROR(AVERAGE(_xlfn._xlws.FILTER($B$2:$B$6000,(IFERROR(VALUE(MID($A$2:$A$6000,4,2)),0)=MONTH(C3249))*(IFERROR(VALUE(RIGHT($A$2:$A$6000,4)),0)=YEAR(C3249)))),""))</f>
        <v/>
      </c>
      <c r="E3249" s="3">
        <f t="array" ref="E3249">IFERROR(_xlfn.LET(_xlpm.yr,IF(ISNUMBER(C3249),YEAR(C3249),VALUE(RIGHT(A3249,4))),_xlpm.mn,IF(ISNUMBER(C3249),MONTH(C3249),VALUE(MID(A3249,4,2)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0" spans="1:5" x14ac:dyDescent="0.25">
      <c r="A3250" s="65" t="s">
        <v>3260</v>
      </c>
      <c r="B3250" s="8">
        <v>159.36433479999999</v>
      </c>
      <c r="C3250" s="13"/>
      <c r="D3250" s="3" t="str">
        <f t="array" ref="D3250">IF(C3250="","",IFERROR(AVERAGE(_xlfn._xlws.FILTER($B$2:$B$6000,(IFERROR(VALUE(MID($A$2:$A$6000,4,2)),0)=MONTH(C3250))*(IFERROR(VALUE(RIGHT($A$2:$A$6000,4)),0)=YEAR(C3250)))),""))</f>
        <v/>
      </c>
      <c r="E3250" s="3">
        <f t="array" ref="E3250">IFERROR(_xlfn.LET(_xlpm.yr,IF(ISNUMBER(C3250),YEAR(C3250),VALUE(RIGHT(A3250,4))),_xlpm.mn,IF(ISNUMBER(C3250),MONTH(C3250),VALUE(MID(A3250,4,2)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1" spans="1:5" x14ac:dyDescent="0.25">
      <c r="A3251" s="65" t="s">
        <v>3261</v>
      </c>
      <c r="B3251" s="8">
        <v>159.8532935545</v>
      </c>
      <c r="C3251" s="13"/>
      <c r="D3251" s="3" t="str">
        <f t="array" ref="D3251">IF(C3251="","",IFERROR(AVERAGE(_xlfn._xlws.FILTER($B$2:$B$6000,(IFERROR(VALUE(MID($A$2:$A$6000,4,2)),0)=MONTH(C3251))*(IFERROR(VALUE(RIGHT($A$2:$A$6000,4)),0)=YEAR(C3251)))),""))</f>
        <v/>
      </c>
      <c r="E3251" s="3">
        <f t="array" ref="E3251">IFERROR(_xlfn.LET(_xlpm.yr,IF(ISNUMBER(C3251),YEAR(C3251),VALUE(RIGHT(A3251,4))),_xlpm.mn,IF(ISNUMBER(C3251),MONTH(C3251),VALUE(MID(A3251,4,2)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2" spans="1:5" x14ac:dyDescent="0.25">
      <c r="A3252" s="65" t="s">
        <v>3262</v>
      </c>
      <c r="B3252" s="8">
        <v>158.748608961</v>
      </c>
      <c r="C3252" s="13"/>
      <c r="D3252" s="3" t="str">
        <f t="array" ref="D3252">IF(C3252="","",IFERROR(AVERAGE(_xlfn._xlws.FILTER($B$2:$B$6000,(IFERROR(VALUE(MID($A$2:$A$6000,4,2)),0)=MONTH(C3252))*(IFERROR(VALUE(RIGHT($A$2:$A$6000,4)),0)=YEAR(C3252)))),""))</f>
        <v/>
      </c>
      <c r="E3252" s="3">
        <f t="array" ref="E3252">IFERROR(_xlfn.LET(_xlpm.yr,IF(ISNUMBER(C3252),YEAR(C3252),VALUE(RIGHT(A3252,4))),_xlpm.mn,IF(ISNUMBER(C3252),MONTH(C3252),VALUE(MID(A3252,4,2)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3" spans="1:5" x14ac:dyDescent="0.25">
      <c r="A3253" s="65" t="s">
        <v>3263</v>
      </c>
      <c r="B3253" s="8">
        <v>158.69428021050001</v>
      </c>
      <c r="C3253" s="13"/>
      <c r="D3253" s="3" t="str">
        <f t="array" ref="D3253">IF(C3253="","",IFERROR(AVERAGE(_xlfn._xlws.FILTER($B$2:$B$6000,(IFERROR(VALUE(MID($A$2:$A$6000,4,2)),0)=MONTH(C3253))*(IFERROR(VALUE(RIGHT($A$2:$A$6000,4)),0)=YEAR(C3253)))),""))</f>
        <v/>
      </c>
      <c r="E3253" s="3">
        <f t="array" ref="E3253">IFERROR(_xlfn.LET(_xlpm.yr,IF(ISNUMBER(C3253),YEAR(C3253),VALUE(RIGHT(A3253,4))),_xlpm.mn,IF(ISNUMBER(C3253),MONTH(C3253),VALUE(MID(A3253,4,2)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4" spans="1:5" x14ac:dyDescent="0.25">
      <c r="A3254" s="65" t="s">
        <v>3264</v>
      </c>
      <c r="B3254" s="8">
        <v>157.51715728299999</v>
      </c>
      <c r="C3254" s="13"/>
      <c r="D3254" s="3" t="str">
        <f t="array" ref="D3254">IF(C3254="","",IFERROR(AVERAGE(_xlfn._xlws.FILTER($B$2:$B$6000,(IFERROR(VALUE(MID($A$2:$A$6000,4,2)),0)=MONTH(C3254))*(IFERROR(VALUE(RIGHT($A$2:$A$6000,4)),0)=YEAR(C3254)))),""))</f>
        <v/>
      </c>
      <c r="E3254" s="3">
        <f t="array" ref="E3254">IFERROR(_xlfn.LET(_xlpm.yr,IF(ISNUMBER(C3254),YEAR(C3254),VALUE(RIGHT(A3254,4))),_xlpm.mn,IF(ISNUMBER(C3254),MONTH(C3254),VALUE(MID(A3254,4,2)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5" spans="1:5" x14ac:dyDescent="0.25">
      <c r="A3255" s="65" t="s">
        <v>3265</v>
      </c>
      <c r="B3255" s="8">
        <v>157.35417103149999</v>
      </c>
      <c r="C3255" s="13"/>
      <c r="D3255" s="3" t="str">
        <f t="array" ref="D3255">IF(C3255="","",IFERROR(AVERAGE(_xlfn._xlws.FILTER($B$2:$B$6000,(IFERROR(VALUE(MID($A$2:$A$6000,4,2)),0)=MONTH(C3255))*(IFERROR(VALUE(RIGHT($A$2:$A$6000,4)),0)=YEAR(C3255)))),""))</f>
        <v/>
      </c>
      <c r="E3255" s="3">
        <f t="array" ref="E3255">IFERROR(_xlfn.LET(_xlpm.yr,IF(ISNUMBER(C3255),YEAR(C3255),VALUE(RIGHT(A3255,4))),_xlpm.mn,IF(ISNUMBER(C3255),MONTH(C3255),VALUE(MID(A3255,4,2)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6" spans="1:5" x14ac:dyDescent="0.25">
      <c r="A3256" s="65" t="s">
        <v>3266</v>
      </c>
      <c r="B3256" s="8">
        <v>156.1951576875</v>
      </c>
      <c r="C3256" s="13"/>
      <c r="D3256" s="3" t="str">
        <f t="array" ref="D3256">IF(C3256="","",IFERROR(AVERAGE(_xlfn._xlws.FILTER($B$2:$B$6000,(IFERROR(VALUE(MID($A$2:$A$6000,4,2)),0)=MONTH(C3256))*(IFERROR(VALUE(RIGHT($A$2:$A$6000,4)),0)=YEAR(C3256)))),""))</f>
        <v/>
      </c>
      <c r="E3256" s="3">
        <f t="array" ref="E3256">IFERROR(_xlfn.LET(_xlpm.yr,IF(ISNUMBER(C3256),YEAR(C3256),VALUE(RIGHT(A3256,4))),_xlpm.mn,IF(ISNUMBER(C3256),MONTH(C3256),VALUE(MID(A3256,4,2)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7" spans="1:5" x14ac:dyDescent="0.25">
      <c r="A3257" s="65" t="s">
        <v>3267</v>
      </c>
      <c r="B3257" s="8">
        <v>155.99595226899999</v>
      </c>
      <c r="C3257" s="13"/>
      <c r="D3257" s="3" t="str">
        <f t="array" ref="D3257">IF(C3257="","",IFERROR(AVERAGE(_xlfn._xlws.FILTER($B$2:$B$6000,(IFERROR(VALUE(MID($A$2:$A$6000,4,2)),0)=MONTH(C3257))*(IFERROR(VALUE(RIGHT($A$2:$A$6000,4)),0)=YEAR(C3257)))),""))</f>
        <v/>
      </c>
      <c r="E3257" s="3">
        <f t="array" ref="E3257">IFERROR(_xlfn.LET(_xlpm.yr,IF(ISNUMBER(C3257),YEAR(C3257),VALUE(RIGHT(A3257,4))),_xlpm.mn,IF(ISNUMBER(C3257),MONTH(C3257),VALUE(MID(A3257,4,2)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8" spans="1:5" x14ac:dyDescent="0.25">
      <c r="A3258" s="65" t="s">
        <v>3268</v>
      </c>
      <c r="B3258" s="8">
        <v>155.97784268550001</v>
      </c>
      <c r="C3258" s="13"/>
      <c r="D3258" s="3" t="str">
        <f t="array" ref="D3258">IF(C3258="","",IFERROR(AVERAGE(_xlfn._xlws.FILTER($B$2:$B$6000,(IFERROR(VALUE(MID($A$2:$A$6000,4,2)),0)=MONTH(C3258))*(IFERROR(VALUE(RIGHT($A$2:$A$6000,4)),0)=YEAR(C3258)))),""))</f>
        <v/>
      </c>
      <c r="E3258" s="3">
        <f t="array" ref="E3258">IFERROR(_xlfn.LET(_xlpm.yr,IF(ISNUMBER(C3258),YEAR(C3258),VALUE(RIGHT(A3258,4))),_xlpm.mn,IF(ISNUMBER(C3258),MONTH(C3258),VALUE(MID(A3258,4,2)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9" spans="1:5" x14ac:dyDescent="0.25">
      <c r="A3259" s="65" t="s">
        <v>3269</v>
      </c>
      <c r="B3259" s="8">
        <v>156.44869185650001</v>
      </c>
      <c r="C3259" s="13"/>
      <c r="D3259" s="3" t="str">
        <f t="array" ref="D3259">IF(C3259="","",IFERROR(AVERAGE(_xlfn._xlws.FILTER($B$2:$B$6000,(IFERROR(VALUE(MID($A$2:$A$6000,4,2)),0)=MONTH(C3259))*(IFERROR(VALUE(RIGHT($A$2:$A$6000,4)),0)=YEAR(C3259)))),""))</f>
        <v/>
      </c>
      <c r="E3259" s="3">
        <f t="array" ref="E3259">IFERROR(_xlfn.LET(_xlpm.yr,IF(ISNUMBER(C3259),YEAR(C3259),VALUE(RIGHT(A3259,4))),_xlpm.mn,IF(ISNUMBER(C3259),MONTH(C3259),VALUE(MID(A3259,4,2)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0" spans="1:5" x14ac:dyDescent="0.25">
      <c r="A3260" s="65" t="s">
        <v>3270</v>
      </c>
      <c r="B3260" s="8">
        <v>155.52510309799999</v>
      </c>
      <c r="C3260" s="13"/>
      <c r="D3260" s="3" t="str">
        <f t="array" ref="D3260">IF(C3260="","",IFERROR(AVERAGE(_xlfn._xlws.FILTER($B$2:$B$6000,(IFERROR(VALUE(MID($A$2:$A$6000,4,2)),0)=MONTH(C3260))*(IFERROR(VALUE(RIGHT($A$2:$A$6000,4)),0)=YEAR(C3260)))),""))</f>
        <v/>
      </c>
      <c r="E3260" s="3">
        <f t="array" ref="E3260">IFERROR(_xlfn.LET(_xlpm.yr,IF(ISNUMBER(C3260),YEAR(C3260),VALUE(RIGHT(A3260,4))),_xlpm.mn,IF(ISNUMBER(C3260),MONTH(C3260),VALUE(MID(A3260,4,2)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1" spans="1:5" x14ac:dyDescent="0.25">
      <c r="A3261" s="65" t="s">
        <v>3271</v>
      </c>
      <c r="B3261" s="8">
        <v>155.959733102</v>
      </c>
      <c r="C3261" s="13"/>
      <c r="D3261" s="3" t="str">
        <f t="array" ref="D3261">IF(C3261="","",IFERROR(AVERAGE(_xlfn._xlws.FILTER($B$2:$B$6000,(IFERROR(VALUE(MID($A$2:$A$6000,4,2)),0)=MONTH(C3261))*(IFERROR(VALUE(RIGHT($A$2:$A$6000,4)),0)=YEAR(C3261)))),""))</f>
        <v/>
      </c>
      <c r="E3261" s="3">
        <f t="array" ref="E3261">IFERROR(_xlfn.LET(_xlpm.yr,IF(ISNUMBER(C3261),YEAR(C3261),VALUE(RIGHT(A3261,4))),_xlpm.mn,IF(ISNUMBER(C3261),MONTH(C3261),VALUE(MID(A3261,4,2)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2" spans="1:5" x14ac:dyDescent="0.25">
      <c r="A3262" s="65" t="s">
        <v>3272</v>
      </c>
      <c r="B3262" s="8">
        <v>155.94162351849999</v>
      </c>
      <c r="C3262" s="13"/>
      <c r="D3262" s="3" t="str">
        <f t="array" ref="D3262">IF(C3262="","",IFERROR(AVERAGE(_xlfn._xlws.FILTER($B$2:$B$6000,(IFERROR(VALUE(MID($A$2:$A$6000,4,2)),0)=MONTH(C3262))*(IFERROR(VALUE(RIGHT($A$2:$A$6000,4)),0)=YEAR(C3262)))),""))</f>
        <v/>
      </c>
      <c r="E3262" s="3">
        <f t="array" ref="E3262">IFERROR(_xlfn.LET(_xlpm.yr,IF(ISNUMBER(C3262),YEAR(C3262),VALUE(RIGHT(A3262,4))),_xlpm.mn,IF(ISNUMBER(C3262),MONTH(C3262),VALUE(MID(A3262,4,2)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3" spans="1:5" x14ac:dyDescent="0.25">
      <c r="A3263" s="65" t="s">
        <v>3273</v>
      </c>
      <c r="B3263" s="8">
        <v>156.82899311</v>
      </c>
      <c r="C3263" s="13"/>
      <c r="D3263" s="3" t="str">
        <f t="array" ref="D3263">IF(C3263="","",IFERROR(AVERAGE(_xlfn._xlws.FILTER($B$2:$B$6000,(IFERROR(VALUE(MID($A$2:$A$6000,4,2)),0)=MONTH(C3263))*(IFERROR(VALUE(RIGHT($A$2:$A$6000,4)),0)=YEAR(C3263)))),""))</f>
        <v/>
      </c>
      <c r="E3263" s="3">
        <f t="array" ref="E3263">IFERROR(_xlfn.LET(_xlpm.yr,IF(ISNUMBER(C3263),YEAR(C3263),VALUE(RIGHT(A3263,4))),_xlpm.mn,IF(ISNUMBER(C3263),MONTH(C3263),VALUE(MID(A3263,4,2)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4" spans="1:5" x14ac:dyDescent="0.25">
      <c r="A3264" s="65" t="s">
        <v>3274</v>
      </c>
      <c r="B3264" s="8">
        <v>157.154965613</v>
      </c>
      <c r="C3264" s="13"/>
      <c r="D3264" s="3" t="str">
        <f t="array" ref="D3264">IF(C3264="","",IFERROR(AVERAGE(_xlfn._xlws.FILTER($B$2:$B$6000,(IFERROR(VALUE(MID($A$2:$A$6000,4,2)),0)=MONTH(C3264))*(IFERROR(VALUE(RIGHT($A$2:$A$6000,4)),0)=YEAR(C3264)))),""))</f>
        <v/>
      </c>
      <c r="E3264" s="3">
        <f t="array" ref="E3264">IFERROR(_xlfn.LET(_xlpm.yr,IF(ISNUMBER(C3264),YEAR(C3264),VALUE(RIGHT(A3264,4))),_xlpm.mn,IF(ISNUMBER(C3264),MONTH(C3264),VALUE(MID(A3264,4,2)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5" spans="1:5" x14ac:dyDescent="0.25">
      <c r="A3265" s="65" t="s">
        <v>3275</v>
      </c>
      <c r="B3265" s="8">
        <v>156.30381518850001</v>
      </c>
      <c r="C3265" s="13"/>
      <c r="D3265" s="3" t="str">
        <f t="array" ref="D3265">IF(C3265="","",IFERROR(AVERAGE(_xlfn._xlws.FILTER($B$2:$B$6000,(IFERROR(VALUE(MID($A$2:$A$6000,4,2)),0)=MONTH(C3265))*(IFERROR(VALUE(RIGHT($A$2:$A$6000,4)),0)=YEAR(C3265)))),""))</f>
        <v/>
      </c>
      <c r="E3265" s="3">
        <f t="array" ref="E3265">IFERROR(_xlfn.LET(_xlpm.yr,IF(ISNUMBER(C3265),YEAR(C3265),VALUE(RIGHT(A3265,4))),_xlpm.mn,IF(ISNUMBER(C3265),MONTH(C3265),VALUE(MID(A3265,4,2)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6" spans="1:5" x14ac:dyDescent="0.25">
      <c r="A3266" s="65" t="s">
        <v>3276</v>
      </c>
      <c r="B3266" s="8">
        <v>155.7243085165</v>
      </c>
      <c r="C3266" s="13"/>
      <c r="D3266" s="3" t="str">
        <f t="array" ref="D3266">IF(C3266="","",IFERROR(AVERAGE(_xlfn._xlws.FILTER($B$2:$B$6000,(IFERROR(VALUE(MID($A$2:$A$6000,4,2)),0)=MONTH(C3266))*(IFERROR(VALUE(RIGHT($A$2:$A$6000,4)),0)=YEAR(C3266)))),""))</f>
        <v/>
      </c>
      <c r="E3266" s="3">
        <f t="array" ref="E3266">IFERROR(_xlfn.LET(_xlpm.yr,IF(ISNUMBER(C3266),YEAR(C3266),VALUE(RIGHT(A3266,4))),_xlpm.mn,IF(ISNUMBER(C3266),MONTH(C3266),VALUE(MID(A3266,4,2)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7" spans="1:5" x14ac:dyDescent="0.25">
      <c r="A3267" s="65" t="s">
        <v>3277</v>
      </c>
      <c r="B3267" s="8">
        <v>155.27156892900001</v>
      </c>
      <c r="C3267" s="13"/>
      <c r="D3267" s="3" t="str">
        <f t="array" ref="D3267">IF(C3267="","",IFERROR(AVERAGE(_xlfn._xlws.FILTER($B$2:$B$6000,(IFERROR(VALUE(MID($A$2:$A$6000,4,2)),0)=MONTH(C3267))*(IFERROR(VALUE(RIGHT($A$2:$A$6000,4)),0)=YEAR(C3267)))),""))</f>
        <v/>
      </c>
      <c r="E3267" s="3">
        <f t="array" ref="E3267">IFERROR(_xlfn.LET(_xlpm.yr,IF(ISNUMBER(C3267),YEAR(C3267),VALUE(RIGHT(A3267,4))),_xlpm.mn,IF(ISNUMBER(C3267),MONTH(C3267),VALUE(MID(A3267,4,2)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8" spans="1:5" x14ac:dyDescent="0.25">
      <c r="A3268" s="65" t="s">
        <v>3278</v>
      </c>
      <c r="B3268" s="8">
        <v>155.92351393499999</v>
      </c>
      <c r="C3268" s="13"/>
      <c r="D3268" s="3" t="str">
        <f t="array" ref="D3268">IF(C3268="","",IFERROR(AVERAGE(_xlfn._xlws.FILTER($B$2:$B$6000,(IFERROR(VALUE(MID($A$2:$A$6000,4,2)),0)=MONTH(C3268))*(IFERROR(VALUE(RIGHT($A$2:$A$6000,4)),0)=YEAR(C3268)))),""))</f>
        <v/>
      </c>
      <c r="E3268" s="3">
        <f t="array" ref="E3268">IFERROR(_xlfn.LET(_xlpm.yr,IF(ISNUMBER(C3268),YEAR(C3268),VALUE(RIGHT(A3268,4))),_xlpm.mn,IF(ISNUMBER(C3268),MONTH(C3268),VALUE(MID(A3268,4,2)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9" spans="1:5" x14ac:dyDescent="0.25">
      <c r="A3269" s="65" t="s">
        <v>3279</v>
      </c>
      <c r="B3269" s="8">
        <v>155.50699351450001</v>
      </c>
      <c r="C3269" s="13"/>
      <c r="D3269" s="3" t="str">
        <f t="array" ref="D3269">IF(C3269="","",IFERROR(AVERAGE(_xlfn._xlws.FILTER($B$2:$B$6000,(IFERROR(VALUE(MID($A$2:$A$6000,4,2)),0)=MONTH(C3269))*(IFERROR(VALUE(RIGHT($A$2:$A$6000,4)),0)=YEAR(C3269)))),""))</f>
        <v/>
      </c>
      <c r="E3269" s="3">
        <f t="array" ref="E3269">IFERROR(_xlfn.LET(_xlpm.yr,IF(ISNUMBER(C3269),YEAR(C3269),VALUE(RIGHT(A3269,4))),_xlpm.mn,IF(ISNUMBER(C3269),MONTH(C3269),VALUE(MID(A3269,4,2)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70" spans="1:5" x14ac:dyDescent="0.25">
      <c r="A3270" s="65" t="s">
        <v>3280</v>
      </c>
      <c r="B3270" s="8">
        <v>154.22529963420001</v>
      </c>
      <c r="C3270" s="13"/>
      <c r="D3270" s="3" t="str">
        <f t="array" ref="D3270">IF(C3270="","",IFERROR(AVERAGE(_xlfn._xlws.FILTER($B$2:$B$6000,(IFERROR(VALUE(MID($A$2:$A$6000,4,2)),0)=MONTH(C3270))*(IFERROR(VALUE(RIGHT($A$2:$A$6000,4)),0)=YEAR(C3270)))),""))</f>
        <v/>
      </c>
      <c r="E3270" s="3">
        <f t="array" ref="E3270">IFERROR(_xlfn.LET(_xlpm.yr,IF(ISNUMBER(C3270),YEAR(C3270),VALUE(RIGHT(A3270,4))),_xlpm.mn,IF(ISNUMBER(C3270),MONTH(C3270),VALUE(MID(A3270,4,2)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1" spans="1:5" x14ac:dyDescent="0.25">
      <c r="A3271" s="65" t="s">
        <v>3281</v>
      </c>
      <c r="B3271" s="8">
        <v>154.29762947340001</v>
      </c>
      <c r="C3271" s="13"/>
      <c r="D3271" s="3" t="str">
        <f t="array" ref="D3271">IF(C3271="","",IFERROR(AVERAGE(_xlfn._xlws.FILTER($B$2:$B$6000,(IFERROR(VALUE(MID($A$2:$A$6000,4,2)),0)=MONTH(C3271))*(IFERROR(VALUE(RIGHT($A$2:$A$6000,4)),0)=YEAR(C3271)))),""))</f>
        <v/>
      </c>
      <c r="E3271" s="3">
        <f t="array" ref="E3271">IFERROR(_xlfn.LET(_xlpm.yr,IF(ISNUMBER(C3271),YEAR(C3271),VALUE(RIGHT(A3271,4))),_xlpm.mn,IF(ISNUMBER(C3271),MONTH(C3271),VALUE(MID(A3271,4,2)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2" spans="1:5" x14ac:dyDescent="0.25">
      <c r="A3272" s="65" t="s">
        <v>3282</v>
      </c>
      <c r="B3272" s="8">
        <v>154.27954701359999</v>
      </c>
      <c r="C3272" s="13"/>
      <c r="D3272" s="3" t="str">
        <f t="array" ref="D3272">IF(C3272="","",IFERROR(AVERAGE(_xlfn._xlws.FILTER($B$2:$B$6000,(IFERROR(VALUE(MID($A$2:$A$6000,4,2)),0)=MONTH(C3272))*(IFERROR(VALUE(RIGHT($A$2:$A$6000,4)),0)=YEAR(C3272)))),""))</f>
        <v/>
      </c>
      <c r="E3272" s="3">
        <f t="array" ref="E3272">IFERROR(_xlfn.LET(_xlpm.yr,IF(ISNUMBER(C3272),YEAR(C3272),VALUE(RIGHT(A3272,4))),_xlpm.mn,IF(ISNUMBER(C3272),MONTH(C3272),VALUE(MID(A3272,4,2)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3" spans="1:5" x14ac:dyDescent="0.25">
      <c r="A3273" s="65" t="s">
        <v>3283</v>
      </c>
      <c r="B3273" s="8">
        <v>154.98476294579999</v>
      </c>
      <c r="C3273" s="13"/>
      <c r="D3273" s="3" t="str">
        <f t="array" ref="D3273">IF(C3273="","",IFERROR(AVERAGE(_xlfn._xlws.FILTER($B$2:$B$6000,(IFERROR(VALUE(MID($A$2:$A$6000,4,2)),0)=MONTH(C3273))*(IFERROR(VALUE(RIGHT($A$2:$A$6000,4)),0)=YEAR(C3273)))),""))</f>
        <v/>
      </c>
      <c r="E3273" s="3">
        <f t="array" ref="E3273">IFERROR(_xlfn.LET(_xlpm.yr,IF(ISNUMBER(C3273),YEAR(C3273),VALUE(RIGHT(A3273,4))),_xlpm.mn,IF(ISNUMBER(C3273),MONTH(C3273),VALUE(MID(A3273,4,2)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4" spans="1:5" x14ac:dyDescent="0.25">
      <c r="A3274" s="65" t="s">
        <v>3284</v>
      </c>
      <c r="B3274" s="8">
        <v>154.91243310659999</v>
      </c>
      <c r="C3274" s="13"/>
      <c r="D3274" s="3" t="str">
        <f t="array" ref="D3274">IF(C3274="","",IFERROR(AVERAGE(_xlfn._xlws.FILTER($B$2:$B$6000,(IFERROR(VALUE(MID($A$2:$A$6000,4,2)),0)=MONTH(C3274))*(IFERROR(VALUE(RIGHT($A$2:$A$6000,4)),0)=YEAR(C3274)))),""))</f>
        <v/>
      </c>
      <c r="E3274" s="3">
        <f t="array" ref="E3274">IFERROR(_xlfn.LET(_xlpm.yr,IF(ISNUMBER(C3274),YEAR(C3274),VALUE(RIGHT(A3274,4))),_xlpm.mn,IF(ISNUMBER(C3274),MONTH(C3274),VALUE(MID(A3274,4,2)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5" spans="1:5" x14ac:dyDescent="0.25">
      <c r="A3275" s="65" t="s">
        <v>3285</v>
      </c>
      <c r="B3275" s="8">
        <v>154.78585588799999</v>
      </c>
      <c r="C3275" s="13"/>
      <c r="D3275" s="3" t="str">
        <f t="array" ref="D3275">IF(C3275="","",IFERROR(AVERAGE(_xlfn._xlws.FILTER($B$2:$B$6000,(IFERROR(VALUE(MID($A$2:$A$6000,4,2)),0)=MONTH(C3275))*(IFERROR(VALUE(RIGHT($A$2:$A$6000,4)),0)=YEAR(C3275)))),""))</f>
        <v/>
      </c>
      <c r="E3275" s="3">
        <f t="array" ref="E3275">IFERROR(_xlfn.LET(_xlpm.yr,IF(ISNUMBER(C3275),YEAR(C3275),VALUE(RIGHT(A3275,4))),_xlpm.mn,IF(ISNUMBER(C3275),MONTH(C3275),VALUE(MID(A3275,4,2)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6" spans="1:5" x14ac:dyDescent="0.25">
      <c r="A3276" s="65" t="s">
        <v>3286</v>
      </c>
      <c r="B3276" s="8">
        <v>155.0028454056</v>
      </c>
      <c r="C3276" s="13"/>
      <c r="D3276" s="3" t="str">
        <f t="array" ref="D3276">IF(C3276="","",IFERROR(AVERAGE(_xlfn._xlws.FILTER($B$2:$B$6000,(IFERROR(VALUE(MID($A$2:$A$6000,4,2)),0)=MONTH(C3276))*(IFERROR(VALUE(RIGHT($A$2:$A$6000,4)),0)=YEAR(C3276)))),""))</f>
        <v/>
      </c>
      <c r="E3276" s="3">
        <f t="array" ref="E3276">IFERROR(_xlfn.LET(_xlpm.yr,IF(ISNUMBER(C3276),YEAR(C3276),VALUE(RIGHT(A3276,4))),_xlpm.mn,IF(ISNUMBER(C3276),MONTH(C3276),VALUE(MID(A3276,4,2)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7" spans="1:5" x14ac:dyDescent="0.25">
      <c r="A3277" s="65" t="s">
        <v>3287</v>
      </c>
      <c r="B3277" s="8">
        <v>155.3644946016</v>
      </c>
      <c r="C3277" s="13"/>
      <c r="D3277" s="3" t="str">
        <f t="array" ref="D3277">IF(C3277="","",IFERROR(AVERAGE(_xlfn._xlws.FILTER($B$2:$B$6000,(IFERROR(VALUE(MID($A$2:$A$6000,4,2)),0)=MONTH(C3277))*(IFERROR(VALUE(RIGHT($A$2:$A$6000,4)),0)=YEAR(C3277)))),""))</f>
        <v/>
      </c>
      <c r="E3277" s="3">
        <f t="array" ref="E3277">IFERROR(_xlfn.LET(_xlpm.yr,IF(ISNUMBER(C3277),YEAR(C3277),VALUE(RIGHT(A3277,4))),_xlpm.mn,IF(ISNUMBER(C3277),MONTH(C3277),VALUE(MID(A3277,4,2)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8" spans="1:5" x14ac:dyDescent="0.25">
      <c r="A3278" s="65" t="s">
        <v>3288</v>
      </c>
      <c r="B3278" s="8">
        <v>154.98476294579999</v>
      </c>
      <c r="C3278" s="13"/>
      <c r="D3278" s="3" t="str">
        <f t="array" ref="D3278">IF(C3278="","",IFERROR(AVERAGE(_xlfn._xlws.FILTER($B$2:$B$6000,(IFERROR(VALUE(MID($A$2:$A$6000,4,2)),0)=MONTH(C3278))*(IFERROR(VALUE(RIGHT($A$2:$A$6000,4)),0)=YEAR(C3278)))),""))</f>
        <v/>
      </c>
      <c r="E3278" s="3">
        <f t="array" ref="E3278">IFERROR(_xlfn.LET(_xlpm.yr,IF(ISNUMBER(C3278),YEAR(C3278),VALUE(RIGHT(A3278,4))),_xlpm.mn,IF(ISNUMBER(C3278),MONTH(C3278),VALUE(MID(A3278,4,2)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9" spans="1:5" x14ac:dyDescent="0.25">
      <c r="A3279" s="65" t="s">
        <v>3289</v>
      </c>
      <c r="B3279" s="8">
        <v>155.34641214179999</v>
      </c>
      <c r="C3279" s="13"/>
      <c r="D3279" s="3" t="str">
        <f t="array" ref="D3279">IF(C3279="","",IFERROR(AVERAGE(_xlfn._xlws.FILTER($B$2:$B$6000,(IFERROR(VALUE(MID($A$2:$A$6000,4,2)),0)=MONTH(C3279))*(IFERROR(VALUE(RIGHT($A$2:$A$6000,4)),0)=YEAR(C3279)))),""))</f>
        <v/>
      </c>
      <c r="E3279" s="3">
        <f t="array" ref="E3279">IFERROR(_xlfn.LET(_xlpm.yr,IF(ISNUMBER(C3279),YEAR(C3279),VALUE(RIGHT(A3279,4))),_xlpm.mn,IF(ISNUMBER(C3279),MONTH(C3279),VALUE(MID(A3279,4,2)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0" spans="1:5" x14ac:dyDescent="0.25">
      <c r="A3280" s="65" t="s">
        <v>3290</v>
      </c>
      <c r="B3280" s="8">
        <v>155.74422625739999</v>
      </c>
      <c r="C3280" s="13"/>
      <c r="D3280" s="3" t="str">
        <f t="array" ref="D3280">IF(C3280="","",IFERROR(AVERAGE(_xlfn._xlws.FILTER($B$2:$B$6000,(IFERROR(VALUE(MID($A$2:$A$6000,4,2)),0)=MONTH(C3280))*(IFERROR(VALUE(RIGHT($A$2:$A$6000,4)),0)=YEAR(C3280)))),""))</f>
        <v/>
      </c>
      <c r="E3280" s="3">
        <f t="array" ref="E3280">IFERROR(_xlfn.LET(_xlpm.yr,IF(ISNUMBER(C3280),YEAR(C3280),VALUE(RIGHT(A3280,4))),_xlpm.mn,IF(ISNUMBER(C3280),MONTH(C3280),VALUE(MID(A3280,4,2)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1" spans="1:5" x14ac:dyDescent="0.25">
      <c r="A3281" s="65" t="s">
        <v>3291</v>
      </c>
      <c r="B3281" s="8">
        <v>156.43135972979999</v>
      </c>
      <c r="C3281" s="13"/>
      <c r="D3281" s="3" t="str">
        <f t="array" ref="D3281">IF(C3281="","",IFERROR(AVERAGE(_xlfn._xlws.FILTER($B$2:$B$6000,(IFERROR(VALUE(MID($A$2:$A$6000,4,2)),0)=MONTH(C3281))*(IFERROR(VALUE(RIGHT($A$2:$A$6000,4)),0)=YEAR(C3281)))),""))</f>
        <v/>
      </c>
      <c r="E3281" s="3">
        <f t="array" ref="E3281">IFERROR(_xlfn.LET(_xlpm.yr,IF(ISNUMBER(C3281),YEAR(C3281),VALUE(RIGHT(A3281,4))),_xlpm.mn,IF(ISNUMBER(C3281),MONTH(C3281),VALUE(MID(A3281,4,2)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2" spans="1:5" x14ac:dyDescent="0.25">
      <c r="A3282" s="65" t="s">
        <v>3292</v>
      </c>
      <c r="B3282" s="8">
        <v>155.58148411920001</v>
      </c>
      <c r="C3282" s="13"/>
      <c r="D3282" s="3" t="str">
        <f t="array" ref="D3282">IF(C3282="","",IFERROR(AVERAGE(_xlfn._xlws.FILTER($B$2:$B$6000,(IFERROR(VALUE(MID($A$2:$A$6000,4,2)),0)=MONTH(C3282))*(IFERROR(VALUE(RIGHT($A$2:$A$6000,4)),0)=YEAR(C3282)))),""))</f>
        <v/>
      </c>
      <c r="E3282" s="3">
        <f t="array" ref="E3282">IFERROR(_xlfn.LET(_xlpm.yr,IF(ISNUMBER(C3282),YEAR(C3282),VALUE(RIGHT(A3282,4))),_xlpm.mn,IF(ISNUMBER(C3282),MONTH(C3282),VALUE(MID(A3282,4,2)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3" spans="1:5" x14ac:dyDescent="0.25">
      <c r="A3283" s="65" t="s">
        <v>3293</v>
      </c>
      <c r="B3283" s="8">
        <v>154.85818572720001</v>
      </c>
      <c r="C3283" s="13"/>
      <c r="D3283" s="3" t="str">
        <f t="array" ref="D3283">IF(C3283="","",IFERROR(AVERAGE(_xlfn._xlws.FILTER($B$2:$B$6000,(IFERROR(VALUE(MID($A$2:$A$6000,4,2)),0)=MONTH(C3283))*(IFERROR(VALUE(RIGHT($A$2:$A$6000,4)),0)=YEAR(C3283)))),""))</f>
        <v/>
      </c>
      <c r="E3283" s="3">
        <f t="array" ref="E3283">IFERROR(_xlfn.LET(_xlpm.yr,IF(ISNUMBER(C3283),YEAR(C3283),VALUE(RIGHT(A3283,4))),_xlpm.mn,IF(ISNUMBER(C3283),MONTH(C3283),VALUE(MID(A3283,4,2)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4" spans="1:5" x14ac:dyDescent="0.25">
      <c r="A3284" s="65" t="s">
        <v>3294</v>
      </c>
      <c r="B3284" s="8">
        <v>154.7677734282</v>
      </c>
      <c r="C3284" s="13"/>
      <c r="D3284" s="3" t="str">
        <f t="array" ref="D3284">IF(C3284="","",IFERROR(AVERAGE(_xlfn._xlws.FILTER($B$2:$B$6000,(IFERROR(VALUE(MID($A$2:$A$6000,4,2)),0)=MONTH(C3284))*(IFERROR(VALUE(RIGHT($A$2:$A$6000,4)),0)=YEAR(C3284)))),""))</f>
        <v/>
      </c>
      <c r="E3284" s="3">
        <f t="array" ref="E3284">IFERROR(_xlfn.LET(_xlpm.yr,IF(ISNUMBER(C3284),YEAR(C3284),VALUE(RIGHT(A3284,4))),_xlpm.mn,IF(ISNUMBER(C3284),MONTH(C3284),VALUE(MID(A3284,4,2)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5" spans="1:5" x14ac:dyDescent="0.25">
      <c r="A3285" s="65" t="s">
        <v>3295</v>
      </c>
      <c r="B3285" s="8">
        <v>155.0390103252</v>
      </c>
      <c r="C3285" s="13"/>
      <c r="D3285" s="3" t="str">
        <f t="array" ref="D3285">IF(C3285="","",IFERROR(AVERAGE(_xlfn._xlws.FILTER($B$2:$B$6000,(IFERROR(VALUE(MID($A$2:$A$6000,4,2)),0)=MONTH(C3285))*(IFERROR(VALUE(RIGHT($A$2:$A$6000,4)),0)=YEAR(C3285)))),""))</f>
        <v/>
      </c>
      <c r="E3285" s="3">
        <f t="array" ref="E3285">IFERROR(_xlfn.LET(_xlpm.yr,IF(ISNUMBER(C3285),YEAR(C3285),VALUE(RIGHT(A3285,4))),_xlpm.mn,IF(ISNUMBER(C3285),MONTH(C3285),VALUE(MID(A3285,4,2)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6" spans="1:5" x14ac:dyDescent="0.25">
      <c r="A3286" s="65" t="s">
        <v>3296</v>
      </c>
      <c r="B3286" s="8">
        <v>155.61764903880001</v>
      </c>
      <c r="C3286" s="13"/>
      <c r="D3286" s="3" t="str">
        <f t="array" ref="D3286">IF(C3286="","",IFERROR(AVERAGE(_xlfn._xlws.FILTER($B$2:$B$6000,(IFERROR(VALUE(MID($A$2:$A$6000,4,2)),0)=MONTH(C3286))*(IFERROR(VALUE(RIGHT($A$2:$A$6000,4)),0)=YEAR(C3286)))),""))</f>
        <v/>
      </c>
      <c r="E3286" s="3">
        <f t="array" ref="E3286">IFERROR(_xlfn.LET(_xlpm.yr,IF(ISNUMBER(C3286),YEAR(C3286),VALUE(RIGHT(A3286,4))),_xlpm.mn,IF(ISNUMBER(C3286),MONTH(C3286),VALUE(MID(A3286,4,2)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7" spans="1:5" x14ac:dyDescent="0.25">
      <c r="A3287" s="65" t="s">
        <v>3297</v>
      </c>
      <c r="B3287" s="8">
        <v>155.9250508554</v>
      </c>
      <c r="C3287" s="13"/>
      <c r="D3287" s="3" t="str">
        <f t="array" ref="D3287">IF(C3287="","",IFERROR(AVERAGE(_xlfn._xlws.FILTER($B$2:$B$6000,(IFERROR(VALUE(MID($A$2:$A$6000,4,2)),0)=MONTH(C3287))*(IFERROR(VALUE(RIGHT($A$2:$A$6000,4)),0)=YEAR(C3287)))),""))</f>
        <v/>
      </c>
      <c r="E3287" s="3">
        <f t="array" ref="E3287">IFERROR(_xlfn.LET(_xlpm.yr,IF(ISNUMBER(C3287),YEAR(C3287),VALUE(RIGHT(A3287,4))),_xlpm.mn,IF(ISNUMBER(C3287),MONTH(C3287),VALUE(MID(A3287,4,2)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8" spans="1:5" x14ac:dyDescent="0.25">
      <c r="A3288" s="65" t="s">
        <v>3298</v>
      </c>
      <c r="B3288" s="8">
        <v>155.34641214179999</v>
      </c>
      <c r="C3288" s="13"/>
      <c r="D3288" s="3" t="str">
        <f t="array" ref="D3288">IF(C3288="","",IFERROR(AVERAGE(_xlfn._xlws.FILTER($B$2:$B$6000,(IFERROR(VALUE(MID($A$2:$A$6000,4,2)),0)=MONTH(C3288))*(IFERROR(VALUE(RIGHT($A$2:$A$6000,4)),0)=YEAR(C3288)))),""))</f>
        <v/>
      </c>
      <c r="E3288" s="3">
        <f t="array" ref="E3288">IFERROR(_xlfn.LET(_xlpm.yr,IF(ISNUMBER(C3288),YEAR(C3288),VALUE(RIGHT(A3288,4))),_xlpm.mn,IF(ISNUMBER(C3288),MONTH(C3288),VALUE(MID(A3288,4,2)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9" spans="1:5" x14ac:dyDescent="0.25">
      <c r="A3289" s="65" t="s">
        <v>3299</v>
      </c>
      <c r="B3289" s="8">
        <v>156.84725630520001</v>
      </c>
      <c r="C3289" s="13"/>
      <c r="D3289" s="3" t="str">
        <f t="array" ref="D3289">IF(C3289="","",IFERROR(AVERAGE(_xlfn._xlws.FILTER($B$2:$B$6000,(IFERROR(VALUE(MID($A$2:$A$6000,4,2)),0)=MONTH(C3289))*(IFERROR(VALUE(RIGHT($A$2:$A$6000,4)),0)=YEAR(C3289)))),""))</f>
        <v/>
      </c>
      <c r="E3289" s="3">
        <f t="array" ref="E3289">IFERROR(_xlfn.LET(_xlpm.yr,IF(ISNUMBER(C3289),YEAR(C3289),VALUE(RIGHT(A3289,4))),_xlpm.mn,IF(ISNUMBER(C3289),MONTH(C3289),VALUE(MID(A3289,4,2)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0" spans="1:5" x14ac:dyDescent="0.25">
      <c r="A3290" s="65" t="s">
        <v>3300</v>
      </c>
      <c r="B3290" s="8">
        <v>155.83463855639999</v>
      </c>
      <c r="C3290" s="13"/>
      <c r="D3290" s="3" t="str">
        <f t="array" ref="D3290">IF(C3290="","",IFERROR(AVERAGE(_xlfn._xlws.FILTER($B$2:$B$6000,(IFERROR(VALUE(MID($A$2:$A$6000,4,2)),0)=MONTH(C3290))*(IFERROR(VALUE(RIGHT($A$2:$A$6000,4)),0)=YEAR(C3290)))),""))</f>
        <v/>
      </c>
      <c r="E3290" s="3">
        <f t="array" ref="E3290">IFERROR(_xlfn.LET(_xlpm.yr,IF(ISNUMBER(C3290),YEAR(C3290),VALUE(RIGHT(A3290,4))),_xlpm.mn,IF(ISNUMBER(C3290),MONTH(C3290),VALUE(MID(A3290,4,2)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1" spans="1:5" x14ac:dyDescent="0.25">
      <c r="A3291" s="65" t="s">
        <v>3301</v>
      </c>
      <c r="B3291" s="8">
        <v>156.2867000514</v>
      </c>
      <c r="C3291" s="13"/>
      <c r="D3291" s="3" t="str">
        <f t="array" ref="D3291">IF(C3291="","",IFERROR(AVERAGE(_xlfn._xlws.FILTER($B$2:$B$6000,(IFERROR(VALUE(MID($A$2:$A$6000,4,2)),0)=MONTH(C3291))*(IFERROR(VALUE(RIGHT($A$2:$A$6000,4)),0)=YEAR(C3291)))),""))</f>
        <v/>
      </c>
      <c r="E3291" s="3">
        <f t="array" ref="E3291">IFERROR(_xlfn.LET(_xlpm.yr,IF(ISNUMBER(C3291),YEAR(C3291),VALUE(RIGHT(A3291,4))),_xlpm.mn,IF(ISNUMBER(C3291),MONTH(C3291),VALUE(MID(A3291,4,2)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2" spans="1:5" x14ac:dyDescent="0.25">
      <c r="A3292" s="65" t="s">
        <v>3302</v>
      </c>
      <c r="B3292" s="8">
        <v>155.54531919959999</v>
      </c>
      <c r="C3292" s="13"/>
      <c r="D3292" s="3" t="str">
        <f t="array" ref="D3292">IF(C3292="","",IFERROR(AVERAGE(_xlfn._xlws.FILTER($B$2:$B$6000,(IFERROR(VALUE(MID($A$2:$A$6000,4,2)),0)=MONTH(C3292))*(IFERROR(VALUE(RIGHT($A$2:$A$6000,4)),0)=YEAR(C3292)))),""))</f>
        <v/>
      </c>
      <c r="E3292" s="3">
        <f t="array" ref="E3292">IFERROR(_xlfn.LET(_xlpm.yr,IF(ISNUMBER(C3292),YEAR(C3292),VALUE(RIGHT(A3292,4))),_xlpm.mn,IF(ISNUMBER(C3292),MONTH(C3292),VALUE(MID(A3292,4,2)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3" spans="1:5" x14ac:dyDescent="0.25">
      <c r="A3293" s="65" t="s">
        <v>3303</v>
      </c>
      <c r="B3293" s="8">
        <v>155.99279634800001</v>
      </c>
      <c r="C3293" s="13"/>
      <c r="D3293" s="3" t="str">
        <f t="array" ref="D3293">IF(C3293="","",IFERROR(AVERAGE(_xlfn._xlws.FILTER($B$2:$B$6000,(IFERROR(VALUE(MID($A$2:$A$6000,4,2)),0)=MONTH(C3293))*(IFERROR(VALUE(RIGHT($A$2:$A$6000,4)),0)=YEAR(C3293)))),""))</f>
        <v/>
      </c>
      <c r="E3293" s="3">
        <f t="array" ref="E3293">IFERROR(_xlfn.LET(_xlpm.yr,IF(ISNUMBER(C3293),YEAR(C3293),VALUE(RIGHT(A3293,4))),_xlpm.mn,IF(ISNUMBER(C3293),MONTH(C3293),VALUE(MID(A3293,4,2)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4" spans="1:5" x14ac:dyDescent="0.25">
      <c r="A3294" s="65" t="s">
        <v>3304</v>
      </c>
      <c r="B3294" s="8">
        <v>154.747597025</v>
      </c>
      <c r="C3294" s="13"/>
      <c r="D3294" s="3" t="str">
        <f t="array" ref="D3294">IF(C3294="","",IFERROR(AVERAGE(_xlfn._xlws.FILTER($B$2:$B$6000,(IFERROR(VALUE(MID($A$2:$A$6000,4,2)),0)=MONTH(C3294))*(IFERROR(VALUE(RIGHT($A$2:$A$6000,4)),0)=YEAR(C3294)))),""))</f>
        <v/>
      </c>
      <c r="E3294" s="3">
        <f t="array" ref="E3294">IFERROR(_xlfn.LET(_xlpm.yr,IF(ISNUMBER(C3294),YEAR(C3294),VALUE(RIGHT(A3294,4))),_xlpm.mn,IF(ISNUMBER(C3294),MONTH(C3294),VALUE(MID(A3294,4,2)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5" spans="1:5" x14ac:dyDescent="0.25">
      <c r="A3295" s="65" t="s">
        <v>3305</v>
      </c>
      <c r="B3295" s="8">
        <v>155.48749807199999</v>
      </c>
      <c r="C3295" s="13"/>
      <c r="D3295" s="3" t="str">
        <f t="array" ref="D3295">IF(C3295="","",IFERROR(AVERAGE(_xlfn._xlws.FILTER($B$2:$B$6000,(IFERROR(VALUE(MID($A$2:$A$6000,4,2)),0)=MONTH(C3295))*(IFERROR(VALUE(RIGHT($A$2:$A$6000,4)),0)=YEAR(C3295)))),""))</f>
        <v/>
      </c>
      <c r="E3295" s="3">
        <f t="array" ref="E3295">IFERROR(_xlfn.LET(_xlpm.yr,IF(ISNUMBER(C3295),YEAR(C3295),VALUE(RIGHT(A3295,4))),_xlpm.mn,IF(ISNUMBER(C3295),MONTH(C3295),VALUE(MID(A3295,4,2)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6" spans="1:5" x14ac:dyDescent="0.25">
      <c r="A3296" s="65" t="s">
        <v>3306</v>
      </c>
      <c r="B3296" s="8">
        <v>154.80173612600001</v>
      </c>
      <c r="C3296" s="13"/>
      <c r="D3296" s="3" t="str">
        <f t="array" ref="D3296">IF(C3296="","",IFERROR(AVERAGE(_xlfn._xlws.FILTER($B$2:$B$6000,(IFERROR(VALUE(MID($A$2:$A$6000,4,2)),0)=MONTH(C3296))*(IFERROR(VALUE(RIGHT($A$2:$A$6000,4)),0)=YEAR(C3296)))),""))</f>
        <v/>
      </c>
      <c r="E3296" s="3">
        <f t="array" ref="E3296">IFERROR(_xlfn.LET(_xlpm.yr,IF(ISNUMBER(C3296),YEAR(C3296),VALUE(RIGHT(A3296,4))),_xlpm.mn,IF(ISNUMBER(C3296),MONTH(C3296),VALUE(MID(A3296,4,2)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7" spans="1:5" x14ac:dyDescent="0.25">
      <c r="A3297" s="65" t="s">
        <v>3307</v>
      </c>
      <c r="B3297" s="8">
        <v>156.17326001800001</v>
      </c>
      <c r="C3297" s="13"/>
      <c r="D3297" s="3" t="str">
        <f t="array" ref="D3297">IF(C3297="","",IFERROR(AVERAGE(_xlfn._xlws.FILTER($B$2:$B$6000,(IFERROR(VALUE(MID($A$2:$A$6000,4,2)),0)=MONTH(C3297))*(IFERROR(VALUE(RIGHT($A$2:$A$6000,4)),0)=YEAR(C3297)))),""))</f>
        <v/>
      </c>
      <c r="E3297" s="3">
        <f t="array" ref="E3297">IFERROR(_xlfn.LET(_xlpm.yr,IF(ISNUMBER(C3297),YEAR(C3297),VALUE(RIGHT(A3297,4))),_xlpm.mn,IF(ISNUMBER(C3297),MONTH(C3297),VALUE(MID(A3297,4,2)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8" spans="1:5" x14ac:dyDescent="0.25">
      <c r="A3298" s="65" t="s">
        <v>3308</v>
      </c>
      <c r="B3298" s="8">
        <v>155.81233267799999</v>
      </c>
      <c r="C3298" s="13"/>
      <c r="D3298" s="3" t="str">
        <f t="array" ref="D3298">IF(C3298="","",IFERROR(AVERAGE(_xlfn._xlws.FILTER($B$2:$B$6000,(IFERROR(VALUE(MID($A$2:$A$6000,4,2)),0)=MONTH(C3298))*(IFERROR(VALUE(RIGHT($A$2:$A$6000,4)),0)=YEAR(C3298)))),""))</f>
        <v/>
      </c>
      <c r="E3298" s="3">
        <f t="array" ref="E3298">IFERROR(_xlfn.LET(_xlpm.yr,IF(ISNUMBER(C3298),YEAR(C3298),VALUE(RIGHT(A3298,4))),_xlpm.mn,IF(ISNUMBER(C3298),MONTH(C3298),VALUE(MID(A3298,4,2)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9" spans="1:5" x14ac:dyDescent="0.25">
      <c r="A3299" s="65" t="s">
        <v>3309</v>
      </c>
      <c r="B3299" s="8">
        <v>156.33567732099999</v>
      </c>
      <c r="C3299" s="13"/>
      <c r="D3299" s="3" t="str">
        <f t="array" ref="D3299">IF(C3299="","",IFERROR(AVERAGE(_xlfn._xlws.FILTER($B$2:$B$6000,(IFERROR(VALUE(MID($A$2:$A$6000,4,2)),0)=MONTH(C3299))*(IFERROR(VALUE(RIGHT($A$2:$A$6000,4)),0)=YEAR(C3299)))),""))</f>
        <v/>
      </c>
      <c r="E3299" s="3">
        <f t="array" ref="E3299">IFERROR(_xlfn.LET(_xlpm.yr,IF(ISNUMBER(C3299),YEAR(C3299),VALUE(RIGHT(A3299,4))),_xlpm.mn,IF(ISNUMBER(C3299),MONTH(C3299),VALUE(MID(A3299,4,2)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0" spans="1:5" x14ac:dyDescent="0.25">
      <c r="A3300" s="65" t="s">
        <v>3310</v>
      </c>
      <c r="B3300" s="8">
        <v>156.40786278900001</v>
      </c>
      <c r="C3300" s="13"/>
      <c r="D3300" s="3" t="str">
        <f t="array" ref="D3300">IF(C3300="","",IFERROR(AVERAGE(_xlfn._xlws.FILTER($B$2:$B$6000,(IFERROR(VALUE(MID($A$2:$A$6000,4,2)),0)=MONTH(C3300))*(IFERROR(VALUE(RIGHT($A$2:$A$6000,4)),0)=YEAR(C3300)))),""))</f>
        <v/>
      </c>
      <c r="E3300" s="3">
        <f t="array" ref="E3300">IFERROR(_xlfn.LET(_xlpm.yr,IF(ISNUMBER(C3300),YEAR(C3300),VALUE(RIGHT(A3300,4))),_xlpm.mn,IF(ISNUMBER(C3300),MONTH(C3300),VALUE(MID(A3300,4,2)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1" spans="1:5" x14ac:dyDescent="0.25">
      <c r="A3301" s="65" t="s">
        <v>3311</v>
      </c>
      <c r="B3301" s="8">
        <v>154.89196796100001</v>
      </c>
      <c r="C3301" s="13"/>
      <c r="D3301" s="3" t="str">
        <f t="array" ref="D3301">IF(C3301="","",IFERROR(AVERAGE(_xlfn._xlws.FILTER($B$2:$B$6000,(IFERROR(VALUE(MID($A$2:$A$6000,4,2)),0)=MONTH(C3301))*(IFERROR(VALUE(RIGHT($A$2:$A$6000,4)),0)=YEAR(C3301)))),""))</f>
        <v/>
      </c>
      <c r="E3301" s="3">
        <f t="array" ref="E3301">IFERROR(_xlfn.LET(_xlpm.yr,IF(ISNUMBER(C3301),YEAR(C3301),VALUE(RIGHT(A3301,4))),_xlpm.mn,IF(ISNUMBER(C3301),MONTH(C3301),VALUE(MID(A3301,4,2)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2" spans="1:5" x14ac:dyDescent="0.25">
      <c r="A3302" s="65" t="s">
        <v>3312</v>
      </c>
      <c r="B3302" s="8">
        <v>155.52359080599999</v>
      </c>
      <c r="C3302" s="13"/>
      <c r="D3302" s="3" t="str">
        <f t="array" ref="D3302">IF(C3302="","",IFERROR(AVERAGE(_xlfn._xlws.FILTER($B$2:$B$6000,(IFERROR(VALUE(MID($A$2:$A$6000,4,2)),0)=MONTH(C3302))*(IFERROR(VALUE(RIGHT($A$2:$A$6000,4)),0)=YEAR(C3302)))),""))</f>
        <v/>
      </c>
      <c r="E3302" s="3">
        <f t="array" ref="E3302">IFERROR(_xlfn.LET(_xlpm.yr,IF(ISNUMBER(C3302),YEAR(C3302),VALUE(RIGHT(A3302,4))),_xlpm.mn,IF(ISNUMBER(C3302),MONTH(C3302),VALUE(MID(A3302,4,2)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3" spans="1:5" x14ac:dyDescent="0.25">
      <c r="A3303" s="65" t="s">
        <v>3313</v>
      </c>
      <c r="B3303" s="8">
        <v>154.89196796100001</v>
      </c>
      <c r="C3303" s="13"/>
      <c r="D3303" s="3" t="str">
        <f t="array" ref="D3303">IF(C3303="","",IFERROR(AVERAGE(_xlfn._xlws.FILTER($B$2:$B$6000,(IFERROR(VALUE(MID($A$2:$A$6000,4,2)),0)=MONTH(C3303))*(IFERROR(VALUE(RIGHT($A$2:$A$6000,4)),0)=YEAR(C3303)))),""))</f>
        <v/>
      </c>
      <c r="E3303" s="3">
        <f t="array" ref="E3303">IFERROR(_xlfn.LET(_xlpm.yr,IF(ISNUMBER(C3303),YEAR(C3303),VALUE(RIGHT(A3303,4))),_xlpm.mn,IF(ISNUMBER(C3303),MONTH(C3303),VALUE(MID(A3303,4,2)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4" spans="1:5" x14ac:dyDescent="0.25">
      <c r="A3304" s="65" t="s">
        <v>3314</v>
      </c>
      <c r="B3304" s="8">
        <v>156.08302818300001</v>
      </c>
      <c r="C3304" s="13"/>
      <c r="D3304" s="3" t="str">
        <f t="array" ref="D3304">IF(C3304="","",IFERROR(AVERAGE(_xlfn._xlws.FILTER($B$2:$B$6000,(IFERROR(VALUE(MID($A$2:$A$6000,4,2)),0)=MONTH(C3304))*(IFERROR(VALUE(RIGHT($A$2:$A$6000,4)),0)=YEAR(C3304)))),""))</f>
        <v/>
      </c>
      <c r="E3304" s="3">
        <f t="array" ref="E3304">IFERROR(_xlfn.LET(_xlpm.yr,IF(ISNUMBER(C3304),YEAR(C3304),VALUE(RIGHT(A3304,4))),_xlpm.mn,IF(ISNUMBER(C3304),MONTH(C3304),VALUE(MID(A3304,4,2)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5" spans="1:5" x14ac:dyDescent="0.25">
      <c r="A3305" s="65" t="s">
        <v>3315</v>
      </c>
      <c r="B3305" s="8">
        <v>156.010842715</v>
      </c>
      <c r="C3305" s="13"/>
      <c r="D3305" s="3" t="str">
        <f t="array" ref="D3305">IF(C3305="","",IFERROR(AVERAGE(_xlfn._xlws.FILTER($B$2:$B$6000,(IFERROR(VALUE(MID($A$2:$A$6000,4,2)),0)=MONTH(C3305))*(IFERROR(VALUE(RIGHT($A$2:$A$6000,4)),0)=YEAR(C3305)))),""))</f>
        <v/>
      </c>
      <c r="E3305" s="3">
        <f t="array" ref="E3305">IFERROR(_xlfn.LET(_xlpm.yr,IF(ISNUMBER(C3305),YEAR(C3305),VALUE(RIGHT(A3305,4))),_xlpm.mn,IF(ISNUMBER(C3305),MONTH(C3305),VALUE(MID(A3305,4,2)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6" spans="1:5" x14ac:dyDescent="0.25">
      <c r="A3306" s="65" t="s">
        <v>3316</v>
      </c>
      <c r="B3306" s="8">
        <v>156.64246556000001</v>
      </c>
      <c r="C3306" s="13"/>
      <c r="D3306" s="3" t="str">
        <f t="array" ref="D3306">IF(C3306="","",IFERROR(AVERAGE(_xlfn._xlws.FILTER($B$2:$B$6000,(IFERROR(VALUE(MID($A$2:$A$6000,4,2)),0)=MONTH(C3306))*(IFERROR(VALUE(RIGHT($A$2:$A$6000,4)),0)=YEAR(C3306)))),""))</f>
        <v/>
      </c>
      <c r="E3306" s="3">
        <f t="array" ref="E3306">IFERROR(_xlfn.LET(_xlpm.yr,IF(ISNUMBER(C3306),YEAR(C3306),VALUE(RIGHT(A3306,4))),_xlpm.mn,IF(ISNUMBER(C3306),MONTH(C3306),VALUE(MID(A3306,4,2)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7" spans="1:5" x14ac:dyDescent="0.25">
      <c r="A3307" s="65" t="s">
        <v>3317</v>
      </c>
      <c r="B3307" s="8">
        <v>159.07872510499999</v>
      </c>
      <c r="C3307" s="13"/>
      <c r="D3307" s="3" t="str">
        <f t="array" ref="D3307">IF(C3307="","",IFERROR(AVERAGE(_xlfn._xlws.FILTER($B$2:$B$6000,(IFERROR(VALUE(MID($A$2:$A$6000,4,2)),0)=MONTH(C3307))*(IFERROR(VALUE(RIGHT($A$2:$A$6000,4)),0)=YEAR(C3307)))),""))</f>
        <v/>
      </c>
      <c r="E3307" s="3">
        <f t="array" ref="E3307">IFERROR(_xlfn.LET(_xlpm.yr,IF(ISNUMBER(C3307),YEAR(C3307),VALUE(RIGHT(A3307,4))),_xlpm.mn,IF(ISNUMBER(C3307),MONTH(C3307),VALUE(MID(A3307,4,2)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8" spans="1:5" x14ac:dyDescent="0.25">
      <c r="A3308" s="65" t="s">
        <v>3318</v>
      </c>
      <c r="B3308" s="8">
        <v>159.98104345499999</v>
      </c>
      <c r="C3308" s="13"/>
      <c r="D3308" s="3" t="str">
        <f t="array" ref="D3308">IF(C3308="","",IFERROR(AVERAGE(_xlfn._xlws.FILTER($B$2:$B$6000,(IFERROR(VALUE(MID($A$2:$A$6000,4,2)),0)=MONTH(C3308))*(IFERROR(VALUE(RIGHT($A$2:$A$6000,4)),0)=YEAR(C3308)))),""))</f>
        <v/>
      </c>
      <c r="E3308" s="3">
        <f t="array" ref="E3308">IFERROR(_xlfn.LET(_xlpm.yr,IF(ISNUMBER(C3308),YEAR(C3308),VALUE(RIGHT(A3308,4))),_xlpm.mn,IF(ISNUMBER(C3308),MONTH(C3308),VALUE(MID(A3308,4,2)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9" spans="1:5" x14ac:dyDescent="0.25">
      <c r="A3309" s="65" t="s">
        <v>3319</v>
      </c>
      <c r="B3309" s="8">
        <v>160.72094450200001</v>
      </c>
      <c r="C3309" s="13"/>
      <c r="D3309" s="3" t="str">
        <f t="array" ref="D3309">IF(C3309="","",IFERROR(AVERAGE(_xlfn._xlws.FILTER($B$2:$B$6000,(IFERROR(VALUE(MID($A$2:$A$6000,4,2)),0)=MONTH(C3309))*(IFERROR(VALUE(RIGHT($A$2:$A$6000,4)),0)=YEAR(C3309)))),""))</f>
        <v/>
      </c>
      <c r="E3309" s="3">
        <f t="array" ref="E3309">IFERROR(_xlfn.LET(_xlpm.yr,IF(ISNUMBER(C3309),YEAR(C3309),VALUE(RIGHT(A3309,4))),_xlpm.mn,IF(ISNUMBER(C3309),MONTH(C3309),VALUE(MID(A3309,4,2)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0" spans="1:5" x14ac:dyDescent="0.25">
      <c r="A3310" s="65" t="s">
        <v>3320</v>
      </c>
      <c r="B3310" s="8">
        <v>162.417303</v>
      </c>
      <c r="C3310" s="13"/>
      <c r="D3310" s="3" t="str">
        <f t="array" ref="D3310">IF(C3310="","",IFERROR(AVERAGE(_xlfn._xlws.FILTER($B$2:$B$6000,(IFERROR(VALUE(MID($A$2:$A$6000,4,2)),0)=MONTH(C3310))*(IFERROR(VALUE(RIGHT($A$2:$A$6000,4)),0)=YEAR(C3310)))),""))</f>
        <v/>
      </c>
      <c r="E3310" s="3">
        <f t="array" ref="E3310">IFERROR(_xlfn.LET(_xlpm.yr,IF(ISNUMBER(C3310),YEAR(C3310),VALUE(RIGHT(A3310,4))),_xlpm.mn,IF(ISNUMBER(C3310),MONTH(C3310),VALUE(MID(A3310,4,2)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1" spans="1:5" x14ac:dyDescent="0.25">
      <c r="A3311" s="65" t="s">
        <v>3321</v>
      </c>
      <c r="B3311" s="8">
        <v>165.160350784</v>
      </c>
      <c r="C3311" s="13"/>
      <c r="D3311" s="3" t="str">
        <f t="array" ref="D3311">IF(C3311="","",IFERROR(AVERAGE(_xlfn._xlws.FILTER($B$2:$B$6000,(IFERROR(VALUE(MID($A$2:$A$6000,4,2)),0)=MONTH(C3311))*(IFERROR(VALUE(RIGHT($A$2:$A$6000,4)),0)=YEAR(C3311)))),""))</f>
        <v/>
      </c>
      <c r="E3311" s="3">
        <f t="array" ref="E3311">IFERROR(_xlfn.LET(_xlpm.yr,IF(ISNUMBER(C3311),YEAR(C3311),VALUE(RIGHT(A3311,4))),_xlpm.mn,IF(ISNUMBER(C3311),MONTH(C3311),VALUE(MID(A3311,4,2)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2" spans="1:5" x14ac:dyDescent="0.25">
      <c r="A3312" s="65" t="s">
        <v>3322</v>
      </c>
      <c r="B3312" s="8">
        <v>170.646446352</v>
      </c>
      <c r="C3312" s="13"/>
      <c r="D3312" s="3" t="str">
        <f t="array" ref="D3312">IF(C3312="","",IFERROR(AVERAGE(_xlfn._xlws.FILTER($B$2:$B$6000,(IFERROR(VALUE(MID($A$2:$A$6000,4,2)),0)=MONTH(C3312))*(IFERROR(VALUE(RIGHT($A$2:$A$6000,4)),0)=YEAR(C3312)))),""))</f>
        <v/>
      </c>
      <c r="E3312" s="3">
        <f t="array" ref="E3312">IFERROR(_xlfn.LET(_xlpm.yr,IF(ISNUMBER(C3312),YEAR(C3312),VALUE(RIGHT(A3312,4))),_xlpm.mn,IF(ISNUMBER(C3312),MONTH(C3312),VALUE(MID(A3312,4,2)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3" spans="1:5" x14ac:dyDescent="0.25">
      <c r="A3313" s="65" t="s">
        <v>3323</v>
      </c>
      <c r="B3313" s="8">
        <v>170.89909549000001</v>
      </c>
      <c r="C3313" s="13"/>
      <c r="D3313" s="3" t="str">
        <f t="array" ref="D3313">IF(C3313="","",IFERROR(AVERAGE(_xlfn._xlws.FILTER($B$2:$B$6000,(IFERROR(VALUE(MID($A$2:$A$6000,4,2)),0)=MONTH(C3313))*(IFERROR(VALUE(RIGHT($A$2:$A$6000,4)),0)=YEAR(C3313)))),""))</f>
        <v/>
      </c>
      <c r="E3313" s="3">
        <f t="array" ref="E3313">IFERROR(_xlfn.LET(_xlpm.yr,IF(ISNUMBER(C3313),YEAR(C3313),VALUE(RIGHT(A3313,4))),_xlpm.mn,IF(ISNUMBER(C3313),MONTH(C3313),VALUE(MID(A3313,4,2)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4" spans="1:5" x14ac:dyDescent="0.25">
      <c r="A3314" s="65" t="s">
        <v>3324</v>
      </c>
      <c r="B3314" s="8">
        <v>169.72521738</v>
      </c>
      <c r="C3314" s="13"/>
      <c r="D3314" s="3" t="str">
        <f t="array" ref="D3314">IF(C3314="","",IFERROR(AVERAGE(_xlfn._xlws.FILTER($B$2:$B$6000,(IFERROR(VALUE(MID($A$2:$A$6000,4,2)),0)=MONTH(C3314))*(IFERROR(VALUE(RIGHT($A$2:$A$6000,4)),0)=YEAR(C3314)))),""))</f>
        <v/>
      </c>
      <c r="E3314" s="3">
        <f t="array" ref="E3314">IFERROR(_xlfn.LET(_xlpm.yr,IF(ISNUMBER(C3314),YEAR(C3314),VALUE(RIGHT(A3314,4))),_xlpm.mn,IF(ISNUMBER(C3314),MONTH(C3314),VALUE(MID(A3314,4,2)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5" spans="1:5" x14ac:dyDescent="0.25">
      <c r="A3315" s="65" t="s">
        <v>3325</v>
      </c>
      <c r="B3315" s="8">
        <v>170.04953308200001</v>
      </c>
      <c r="C3315" s="13"/>
      <c r="D3315" s="3" t="str">
        <f t="array" ref="D3315">IF(C3315="","",IFERROR(AVERAGE(_xlfn._xlws.FILTER($B$2:$B$6000,(IFERROR(VALUE(MID($A$2:$A$6000,4,2)),0)=MONTH(C3315))*(IFERROR(VALUE(RIGHT($A$2:$A$6000,4)),0)=YEAR(C3315)))),""))</f>
        <v/>
      </c>
      <c r="E3315" s="3">
        <f t="array" ref="E3315">IFERROR(_xlfn.LET(_xlpm.yr,IF(ISNUMBER(C3315),YEAR(C3315),VALUE(RIGHT(A3315,4))),_xlpm.mn,IF(ISNUMBER(C3315),MONTH(C3315),VALUE(MID(A3315,4,2)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6" spans="1:5" x14ac:dyDescent="0.25">
      <c r="A3316" s="65" t="s">
        <v>3326</v>
      </c>
      <c r="B3316" s="8">
        <v>171.32877835100001</v>
      </c>
      <c r="C3316" s="13"/>
      <c r="D3316" s="3" t="str">
        <f t="array" ref="D3316">IF(C3316="","",IFERROR(AVERAGE(_xlfn._xlws.FILTER($B$2:$B$6000,(IFERROR(VALUE(MID($A$2:$A$6000,4,2)),0)=MONTH(C3316))*(IFERROR(VALUE(RIGHT($A$2:$A$6000,4)),0)=YEAR(C3316)))),""))</f>
        <v/>
      </c>
      <c r="E3316" s="3">
        <f t="array" ref="E3316">IFERROR(_xlfn.LET(_xlpm.yr,IF(ISNUMBER(C3316),YEAR(C3316),VALUE(RIGHT(A3316,4))),_xlpm.mn,IF(ISNUMBER(C3316),MONTH(C3316),VALUE(MID(A3316,4,2)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7" spans="1:5" x14ac:dyDescent="0.25">
      <c r="A3317" s="65" t="s">
        <v>3327</v>
      </c>
      <c r="B3317" s="8">
        <v>172.06749744999999</v>
      </c>
      <c r="C3317" s="13"/>
      <c r="D3317" s="3" t="str">
        <f t="array" ref="D3317">IF(C3317="","",IFERROR(AVERAGE(_xlfn._xlws.FILTER($B$2:$B$6000,(IFERROR(VALUE(MID($A$2:$A$6000,4,2)),0)=MONTH(C3317))*(IFERROR(VALUE(RIGHT($A$2:$A$6000,4)),0)=YEAR(C3317)))),""))</f>
        <v/>
      </c>
      <c r="E3317" s="3">
        <f t="array" ref="E3317">IFERROR(_xlfn.LET(_xlpm.yr,IF(ISNUMBER(C3317),YEAR(C3317),VALUE(RIGHT(A3317,4))),_xlpm.mn,IF(ISNUMBER(C3317),MONTH(C3317),VALUE(MID(A3317,4,2)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8" spans="1:5" x14ac:dyDescent="0.25">
      <c r="A3318" s="65" t="s">
        <v>3328</v>
      </c>
      <c r="B3318" s="8">
        <v>173.85123381099999</v>
      </c>
      <c r="C3318" s="13"/>
      <c r="D3318" s="3" t="str">
        <f t="array" ref="D3318">IF(C3318="","",IFERROR(AVERAGE(_xlfn._xlws.FILTER($B$2:$B$6000,(IFERROR(VALUE(MID($A$2:$A$6000,4,2)),0)=MONTH(C3318))*(IFERROR(VALUE(RIGHT($A$2:$A$6000,4)),0)=YEAR(C3318)))),""))</f>
        <v/>
      </c>
      <c r="E3318" s="3">
        <f t="array" ref="E3318">IFERROR(_xlfn.LET(_xlpm.yr,IF(ISNUMBER(C3318),YEAR(C3318),VALUE(RIGHT(A3318,4))),_xlpm.mn,IF(ISNUMBER(C3318),MONTH(C3318),VALUE(MID(A3318,4,2)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9" spans="1:5" x14ac:dyDescent="0.25">
      <c r="A3319" s="65" t="s">
        <v>3329</v>
      </c>
      <c r="B3319" s="8">
        <v>173.74312857699999</v>
      </c>
      <c r="C3319" s="13"/>
      <c r="D3319" s="3" t="str">
        <f t="array" ref="D3319">IF(C3319="","",IFERROR(AVERAGE(_xlfn._xlws.FILTER($B$2:$B$6000,(IFERROR(VALUE(MID($A$2:$A$6000,4,2)),0)=MONTH(C3319))*(IFERROR(VALUE(RIGHT($A$2:$A$6000,4)),0)=YEAR(C3319)))),""))</f>
        <v/>
      </c>
      <c r="E3319" s="3">
        <f t="array" ref="E3319">IFERROR(_xlfn.LET(_xlpm.yr,IF(ISNUMBER(C3319),YEAR(C3319),VALUE(RIGHT(A3319,4))),_xlpm.mn,IF(ISNUMBER(C3319),MONTH(C3319),VALUE(MID(A3319,4,2)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0" spans="1:5" x14ac:dyDescent="0.25">
      <c r="A3320" s="65" t="s">
        <v>3330</v>
      </c>
      <c r="B3320" s="8">
        <v>174.84219845600001</v>
      </c>
      <c r="C3320" s="13"/>
      <c r="D3320" s="3" t="str">
        <f t="array" ref="D3320">IF(C3320="","",IFERROR(AVERAGE(_xlfn._xlws.FILTER($B$2:$B$6000,(IFERROR(VALUE(MID($A$2:$A$6000,4,2)),0)=MONTH(C3320))*(IFERROR(VALUE(RIGHT($A$2:$A$6000,4)),0)=YEAR(C3320)))),""))</f>
        <v/>
      </c>
      <c r="E3320" s="3">
        <f t="array" ref="E3320">IFERROR(_xlfn.LET(_xlpm.yr,IF(ISNUMBER(C3320),YEAR(C3320),VALUE(RIGHT(A3320,4))),_xlpm.mn,IF(ISNUMBER(C3320),MONTH(C3320),VALUE(MID(A3320,4,2)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1" spans="1:5" x14ac:dyDescent="0.25">
      <c r="A3321" s="65" t="s">
        <v>3331</v>
      </c>
      <c r="B3321" s="8">
        <v>174.73409322200001</v>
      </c>
      <c r="C3321" s="13"/>
      <c r="D3321" s="3" t="str">
        <f t="array" ref="D3321">IF(C3321="","",IFERROR(AVERAGE(_xlfn._xlws.FILTER($B$2:$B$6000,(IFERROR(VALUE(MID($A$2:$A$6000,4,2)),0)=MONTH(C3321))*(IFERROR(VALUE(RIGHT($A$2:$A$6000,4)),0)=YEAR(C3321)))),""))</f>
        <v/>
      </c>
      <c r="E3321" s="3">
        <f t="array" ref="E3321">IFERROR(_xlfn.LET(_xlpm.yr,IF(ISNUMBER(C3321),YEAR(C3321),VALUE(RIGHT(A3321,4))),_xlpm.mn,IF(ISNUMBER(C3321),MONTH(C3321),VALUE(MID(A3321,4,2)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2" spans="1:5" x14ac:dyDescent="0.25">
      <c r="A3322" s="65" t="s">
        <v>3332</v>
      </c>
      <c r="B3322" s="8">
        <v>175.833163101</v>
      </c>
      <c r="C3322" s="13"/>
      <c r="D3322" s="3" t="str">
        <f t="array" ref="D3322">IF(C3322="","",IFERROR(AVERAGE(_xlfn._xlws.FILTER($B$2:$B$6000,(IFERROR(VALUE(MID($A$2:$A$6000,4,2)),0)=MONTH(C3322))*(IFERROR(VALUE(RIGHT($A$2:$A$6000,4)),0)=YEAR(C3322)))),""))</f>
        <v/>
      </c>
      <c r="E3322" s="3">
        <f t="array" ref="E3322">IFERROR(_xlfn.LET(_xlpm.yr,IF(ISNUMBER(C3322),YEAR(C3322),VALUE(RIGHT(A3322,4))),_xlpm.mn,IF(ISNUMBER(C3322),MONTH(C3322),VALUE(MID(A3322,4,2)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3" spans="1:5" x14ac:dyDescent="0.25">
      <c r="A3323" s="65" t="s">
        <v>3333</v>
      </c>
      <c r="B3323" s="8">
        <v>177.076373292</v>
      </c>
      <c r="C3323" s="13"/>
      <c r="D3323" s="3" t="str">
        <f t="array" ref="D3323">IF(C3323="","",IFERROR(AVERAGE(_xlfn._xlws.FILTER($B$2:$B$6000,(IFERROR(VALUE(MID($A$2:$A$6000,4,2)),0)=MONTH(C3323))*(IFERROR(VALUE(RIGHT($A$2:$A$6000,4)),0)=YEAR(C3323)))),""))</f>
        <v/>
      </c>
      <c r="E3323" s="3">
        <f t="array" ref="E3323">IFERROR(_xlfn.LET(_xlpm.yr,IF(ISNUMBER(C3323),YEAR(C3323),VALUE(RIGHT(A3323,4))),_xlpm.mn,IF(ISNUMBER(C3323),MONTH(C3323),VALUE(MID(A3323,4,2)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4" spans="1:5" x14ac:dyDescent="0.25">
      <c r="A3324" s="65" t="s">
        <v>3334</v>
      </c>
      <c r="B3324" s="8">
        <v>177.130425909</v>
      </c>
      <c r="C3324" s="13"/>
      <c r="D3324" s="3" t="str">
        <f t="array" ref="D3324">IF(C3324="","",IFERROR(AVERAGE(_xlfn._xlws.FILTER($B$2:$B$6000,(IFERROR(VALUE(MID($A$2:$A$6000,4,2)),0)=MONTH(C3324))*(IFERROR(VALUE(RIGHT($A$2:$A$6000,4)),0)=YEAR(C3324)))),""))</f>
        <v/>
      </c>
      <c r="E3324" s="3">
        <f t="array" ref="E3324">IFERROR(_xlfn.LET(_xlpm.yr,IF(ISNUMBER(C3324),YEAR(C3324),VALUE(RIGHT(A3324,4))),_xlpm.mn,IF(ISNUMBER(C3324),MONTH(C3324),VALUE(MID(A3324,4,2)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5" spans="1:5" x14ac:dyDescent="0.25">
      <c r="A3325" s="65" t="s">
        <v>3335</v>
      </c>
      <c r="B3325" s="8">
        <v>177.76103977400001</v>
      </c>
      <c r="C3325" s="13"/>
      <c r="D3325" s="3" t="str">
        <f t="array" ref="D3325">IF(C3325="","",IFERROR(AVERAGE(_xlfn._xlws.FILTER($B$2:$B$6000,(IFERROR(VALUE(MID($A$2:$A$6000,4,2)),0)=MONTH(C3325))*(IFERROR(VALUE(RIGHT($A$2:$A$6000,4)),0)=YEAR(C3325)))),""))</f>
        <v/>
      </c>
      <c r="E3325" s="3">
        <f t="array" ref="E3325">IFERROR(_xlfn.LET(_xlpm.yr,IF(ISNUMBER(C3325),YEAR(C3325),VALUE(RIGHT(A3325,4))),_xlpm.mn,IF(ISNUMBER(C3325),MONTH(C3325),VALUE(MID(A3325,4,2)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6" spans="1:5" x14ac:dyDescent="0.25">
      <c r="A3326" s="65" t="s">
        <v>3336</v>
      </c>
      <c r="B3326" s="8">
        <v>177.59888192299999</v>
      </c>
      <c r="C3326" s="13"/>
      <c r="D3326" s="3" t="str">
        <f t="array" ref="D3326">IF(C3326="","",IFERROR(AVERAGE(_xlfn._xlws.FILTER($B$2:$B$6000,(IFERROR(VALUE(MID($A$2:$A$6000,4,2)),0)=MONTH(C3326))*(IFERROR(VALUE(RIGHT($A$2:$A$6000,4)),0)=YEAR(C3326)))),""))</f>
        <v/>
      </c>
      <c r="E3326" s="3">
        <f t="array" ref="E3326">IFERROR(_xlfn.LET(_xlpm.yr,IF(ISNUMBER(C3326),YEAR(C3326),VALUE(RIGHT(A3326,4))),_xlpm.mn,IF(ISNUMBER(C3326),MONTH(C3326),VALUE(MID(A3326,4,2)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7" spans="1:5" x14ac:dyDescent="0.25">
      <c r="A3327" s="65" t="s">
        <v>3337</v>
      </c>
      <c r="B3327" s="8">
        <v>176.93223298000001</v>
      </c>
      <c r="C3327" s="13"/>
      <c r="D3327" s="3" t="str">
        <f t="array" ref="D3327">IF(C3327="","",IFERROR(AVERAGE(_xlfn._xlws.FILTER($B$2:$B$6000,(IFERROR(VALUE(MID($A$2:$A$6000,4,2)),0)=MONTH(C3327))*(IFERROR(VALUE(RIGHT($A$2:$A$6000,4)),0)=YEAR(C3327)))),""))</f>
        <v/>
      </c>
      <c r="E3327" s="3">
        <f t="array" ref="E3327">IFERROR(_xlfn.LET(_xlpm.yr,IF(ISNUMBER(C3327),YEAR(C3327),VALUE(RIGHT(A3327,4))),_xlpm.mn,IF(ISNUMBER(C3327),MONTH(C3327),VALUE(MID(A3327,4,2)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8" spans="1:5" x14ac:dyDescent="0.25">
      <c r="A3328" s="65" t="s">
        <v>3338</v>
      </c>
      <c r="B3328" s="8">
        <v>178.98623242599999</v>
      </c>
      <c r="C3328" s="13"/>
      <c r="D3328" s="3" t="str">
        <f t="array" ref="D3328">IF(C3328="","",IFERROR(AVERAGE(_xlfn._xlws.FILTER($B$2:$B$6000,(IFERROR(VALUE(MID($A$2:$A$6000,4,2)),0)=MONTH(C3328))*(IFERROR(VALUE(RIGHT($A$2:$A$6000,4)),0)=YEAR(C3328)))),""))</f>
        <v/>
      </c>
      <c r="E3328" s="3">
        <f t="array" ref="E3328">IFERROR(_xlfn.LET(_xlpm.yr,IF(ISNUMBER(C3328),YEAR(C3328),VALUE(RIGHT(A3328,4))),_xlpm.mn,IF(ISNUMBER(C3328),MONTH(C3328),VALUE(MID(A3328,4,2)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9" spans="1:5" x14ac:dyDescent="0.25">
      <c r="A3329" s="65" t="s">
        <v>3339</v>
      </c>
      <c r="B3329" s="8">
        <v>180.84203894300001</v>
      </c>
      <c r="C3329" s="13"/>
      <c r="D3329" s="3" t="str">
        <f t="array" ref="D3329">IF(C3329="","",IFERROR(AVERAGE(_xlfn._xlws.FILTER($B$2:$B$6000,(IFERROR(VALUE(MID($A$2:$A$6000,4,2)),0)=MONTH(C3329))*(IFERROR(VALUE(RIGHT($A$2:$A$6000,4)),0)=YEAR(C3329)))),""))</f>
        <v/>
      </c>
      <c r="E3329" s="3">
        <f t="array" ref="E3329">IFERROR(_xlfn.LET(_xlpm.yr,IF(ISNUMBER(C3329),YEAR(C3329),VALUE(RIGHT(A3329,4))),_xlpm.mn,IF(ISNUMBER(C3329),MONTH(C3329),VALUE(MID(A3329,4,2)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0" spans="1:5" x14ac:dyDescent="0.25">
      <c r="A3330" s="65" t="s">
        <v>3340</v>
      </c>
      <c r="B3330" s="8">
        <v>181.400582652</v>
      </c>
      <c r="C3330" s="13"/>
      <c r="D3330" s="3" t="str">
        <f t="array" ref="D3330">IF(C3330="","",IFERROR(AVERAGE(_xlfn._xlws.FILTER($B$2:$B$6000,(IFERROR(VALUE(MID($A$2:$A$6000,4,2)),0)=MONTH(C3330))*(IFERROR(VALUE(RIGHT($A$2:$A$6000,4)),0)=YEAR(C3330)))),""))</f>
        <v/>
      </c>
      <c r="E3330" s="3">
        <f t="array" ref="E3330">IFERROR(_xlfn.LET(_xlpm.yr,IF(ISNUMBER(C3330),YEAR(C3330),VALUE(RIGHT(A3330,4))),_xlpm.mn,IF(ISNUMBER(C3330),MONTH(C3330),VALUE(MID(A3330,4,2)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1" spans="1:5" x14ac:dyDescent="0.25">
      <c r="A3331" s="65" t="s">
        <v>3341</v>
      </c>
      <c r="B3331" s="8">
        <v>181.25644234000001</v>
      </c>
      <c r="C3331" s="13"/>
      <c r="D3331" s="3" t="str">
        <f t="array" ref="D3331">IF(C3331="","",IFERROR(AVERAGE(_xlfn._xlws.FILTER($B$2:$B$6000,(IFERROR(VALUE(MID($A$2:$A$6000,4,2)),0)=MONTH(C3331))*(IFERROR(VALUE(RIGHT($A$2:$A$6000,4)),0)=YEAR(C3331)))),""))</f>
        <v/>
      </c>
      <c r="E3331" s="3">
        <f t="array" ref="E3331">IFERROR(_xlfn.LET(_xlpm.yr,IF(ISNUMBER(C3331),YEAR(C3331),VALUE(RIGHT(A3331,4))),_xlpm.mn,IF(ISNUMBER(C3331),MONTH(C3331),VALUE(MID(A3331,4,2)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2" spans="1:5" x14ac:dyDescent="0.25">
      <c r="A3332" s="65" t="s">
        <v>3342</v>
      </c>
      <c r="B3332" s="8">
        <v>181.833003588</v>
      </c>
      <c r="C3332" s="13"/>
      <c r="D3332" s="3" t="str">
        <f t="array" ref="D3332">IF(C3332="","",IFERROR(AVERAGE(_xlfn._xlws.FILTER($B$2:$B$6000,(IFERROR(VALUE(MID($A$2:$A$6000,4,2)),0)=MONTH(C3332))*(IFERROR(VALUE(RIGHT($A$2:$A$6000,4)),0)=YEAR(C3332)))),""))</f>
        <v/>
      </c>
      <c r="E3332" s="3">
        <f t="array" ref="E3332">IFERROR(_xlfn.LET(_xlpm.yr,IF(ISNUMBER(C3332),YEAR(C3332),VALUE(RIGHT(A3332,4))),_xlpm.mn,IF(ISNUMBER(C3332),MONTH(C3332),VALUE(MID(A3332,4,2)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3" spans="1:5" x14ac:dyDescent="0.25">
      <c r="A3333" s="65" t="s">
        <v>3343</v>
      </c>
      <c r="B3333" s="8">
        <v>181.760933432</v>
      </c>
      <c r="C3333" s="13"/>
      <c r="D3333" s="3" t="str">
        <f t="array" ref="D3333">IF(C3333="","",IFERROR(AVERAGE(_xlfn._xlws.FILTER($B$2:$B$6000,(IFERROR(VALUE(MID($A$2:$A$6000,4,2)),0)=MONTH(C3333))*(IFERROR(VALUE(RIGHT($A$2:$A$6000,4)),0)=YEAR(C3333)))),""))</f>
        <v/>
      </c>
      <c r="E3333" s="3">
        <f t="array" ref="E3333">IFERROR(_xlfn.LET(_xlpm.yr,IF(ISNUMBER(C3333),YEAR(C3333),VALUE(RIGHT(A3333,4))),_xlpm.mn,IF(ISNUMBER(C3333),MONTH(C3333),VALUE(MID(A3333,4,2)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4" spans="1:5" x14ac:dyDescent="0.25">
      <c r="A3334" s="65" t="s">
        <v>3344</v>
      </c>
      <c r="B3334" s="8">
        <v>181.49106521300001</v>
      </c>
      <c r="C3334" s="13"/>
      <c r="D3334" s="3" t="str">
        <f t="array" ref="D3334">IF(C3334="","",IFERROR(AVERAGE(_xlfn._xlws.FILTER($B$2:$B$6000,(IFERROR(VALUE(MID($A$2:$A$6000,4,2)),0)=MONTH(C3334))*(IFERROR(VALUE(RIGHT($A$2:$A$6000,4)),0)=YEAR(C3334)))),""))</f>
        <v/>
      </c>
      <c r="E3334" s="3">
        <f t="array" ref="E3334">IFERROR(_xlfn.LET(_xlpm.yr,IF(ISNUMBER(C3334),YEAR(C3334),VALUE(RIGHT(A3334,4))),_xlpm.mn,IF(ISNUMBER(C3334),MONTH(C3334),VALUE(MID(A3334,4,2)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5" spans="1:5" x14ac:dyDescent="0.25">
      <c r="A3335" s="65" t="s">
        <v>3345</v>
      </c>
      <c r="B3335" s="8">
        <v>180.6259638098</v>
      </c>
      <c r="C3335" s="13"/>
      <c r="D3335" s="3" t="str">
        <f t="array" ref="D3335">IF(C3335="","",IFERROR(AVERAGE(_xlfn._xlws.FILTER($B$2:$B$6000,(IFERROR(VALUE(MID($A$2:$A$6000,4,2)),0)=MONTH(C3335))*(IFERROR(VALUE(RIGHT($A$2:$A$6000,4)),0)=YEAR(C3335)))),""))</f>
        <v/>
      </c>
      <c r="E3335" s="3">
        <f t="array" ref="E3335">IFERROR(_xlfn.LET(_xlpm.yr,IF(ISNUMBER(C3335),YEAR(C3335),VALUE(RIGHT(A3335,4))),_xlpm.mn,IF(ISNUMBER(C3335),MONTH(C3335),VALUE(MID(A3335,4,2)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6" spans="1:5" x14ac:dyDescent="0.25">
      <c r="A3336" s="65" t="s">
        <v>3346</v>
      </c>
      <c r="B3336" s="8">
        <v>181.23874397040001</v>
      </c>
      <c r="C3336" s="13"/>
      <c r="D3336" s="3" t="str">
        <f t="array" ref="D3336">IF(C3336="","",IFERROR(AVERAGE(_xlfn._xlws.FILTER($B$2:$B$6000,(IFERROR(VALUE(MID($A$2:$A$6000,4,2)),0)=MONTH(C3336))*(IFERROR(VALUE(RIGHT($A$2:$A$6000,4)),0)=YEAR(C3336)))),""))</f>
        <v/>
      </c>
      <c r="E3336" s="3">
        <f t="array" ref="E3336">IFERROR(_xlfn.LET(_xlpm.yr,IF(ISNUMBER(C3336),YEAR(C3336),VALUE(RIGHT(A3336,4))),_xlpm.mn,IF(ISNUMBER(C3336),MONTH(C3336),VALUE(MID(A3336,4,2)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7" spans="1:5" x14ac:dyDescent="0.25">
      <c r="A3337" s="65" t="s">
        <v>3347</v>
      </c>
      <c r="B3337" s="8">
        <v>181.56315699659999</v>
      </c>
      <c r="C3337" s="13"/>
      <c r="D3337" s="3" t="str">
        <f t="array" ref="D3337">IF(C3337="","",IFERROR(AVERAGE(_xlfn._xlws.FILTER($B$2:$B$6000,(IFERROR(VALUE(MID($A$2:$A$6000,4,2)),0)=MONTH(C3337))*(IFERROR(VALUE(RIGHT($A$2:$A$6000,4)),0)=YEAR(C3337)))),""))</f>
        <v/>
      </c>
      <c r="E3337" s="3">
        <f t="array" ref="E3337">IFERROR(_xlfn.LET(_xlpm.yr,IF(ISNUMBER(C3337),YEAR(C3337),VALUE(RIGHT(A3337,4))),_xlpm.mn,IF(ISNUMBER(C3337),MONTH(C3337),VALUE(MID(A3337,4,2)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8" spans="1:5" x14ac:dyDescent="0.25">
      <c r="A3338" s="65" t="s">
        <v>3348</v>
      </c>
      <c r="B3338" s="8">
        <v>180.78817032289999</v>
      </c>
      <c r="C3338" s="13"/>
      <c r="D3338" s="3" t="str">
        <f t="array" ref="D3338">IF(C3338="","",IFERROR(AVERAGE(_xlfn._xlws.FILTER($B$2:$B$6000,(IFERROR(VALUE(MID($A$2:$A$6000,4,2)),0)=MONTH(C3338))*(IFERROR(VALUE(RIGHT($A$2:$A$6000,4)),0)=YEAR(C3338)))),""))</f>
        <v/>
      </c>
      <c r="E3338" s="3">
        <f t="array" ref="E3338">IFERROR(_xlfn.LET(_xlpm.yr,IF(ISNUMBER(C3338),YEAR(C3338),VALUE(RIGHT(A3338,4))),_xlpm.mn,IF(ISNUMBER(C3338),MONTH(C3338),VALUE(MID(A3338,4,2)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9" spans="1:5" x14ac:dyDescent="0.25">
      <c r="A3339" s="65" t="s">
        <v>3349</v>
      </c>
      <c r="B3339" s="8">
        <v>180.22945899999999</v>
      </c>
      <c r="C3339" s="13"/>
      <c r="D3339" s="3" t="str">
        <f t="array" ref="D3339">IF(C3339="","",IFERROR(AVERAGE(_xlfn._xlws.FILTER($B$2:$B$6000,(IFERROR(VALUE(MID($A$2:$A$6000,4,2)),0)=MONTH(C3339))*(IFERROR(VALUE(RIGHT($A$2:$A$6000,4)),0)=YEAR(C3339)))),""))</f>
        <v/>
      </c>
      <c r="E3339" s="3">
        <f t="array" ref="E3339">IFERROR(_xlfn.LET(_xlpm.yr,IF(ISNUMBER(C3339),YEAR(C3339),VALUE(RIGHT(A3339,4))),_xlpm.mn,IF(ISNUMBER(C3339),MONTH(C3339),VALUE(MID(A3339,4,2)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0" spans="1:5" x14ac:dyDescent="0.25">
      <c r="A3340" s="65" t="s">
        <v>3350</v>
      </c>
      <c r="B3340" s="8">
        <v>179.90504597379999</v>
      </c>
      <c r="C3340" s="13"/>
      <c r="D3340" s="3" t="str">
        <f t="array" ref="D3340">IF(C3340="","",IFERROR(AVERAGE(_xlfn._xlws.FILTER($B$2:$B$6000,(IFERROR(VALUE(MID($A$2:$A$6000,4,2)),0)=MONTH(C3340))*(IFERROR(VALUE(RIGHT($A$2:$A$6000,4)),0)=YEAR(C3340)))),""))</f>
        <v/>
      </c>
      <c r="E3340" s="3">
        <f t="array" ref="E3340">IFERROR(_xlfn.LET(_xlpm.yr,IF(ISNUMBER(C3340),YEAR(C3340),VALUE(RIGHT(A3340,4))),_xlpm.mn,IF(ISNUMBER(C3340),MONTH(C3340),VALUE(MID(A3340,4,2)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1" spans="1:5" x14ac:dyDescent="0.25">
      <c r="A3341" s="65" t="s">
        <v>3351</v>
      </c>
      <c r="B3341" s="8">
        <v>180.35561962130001</v>
      </c>
      <c r="C3341" s="13"/>
      <c r="D3341" s="3" t="str">
        <f t="array" ref="D3341">IF(C3341="","",IFERROR(AVERAGE(_xlfn._xlws.FILTER($B$2:$B$6000,(IFERROR(VALUE(MID($A$2:$A$6000,4,2)),0)=MONTH(C3341))*(IFERROR(VALUE(RIGHT($A$2:$A$6000,4)),0)=YEAR(C3341)))),""))</f>
        <v/>
      </c>
      <c r="E3341" s="3">
        <f t="array" ref="E3341">IFERROR(_xlfn.LET(_xlpm.yr,IF(ISNUMBER(C3341),YEAR(C3341),VALUE(RIGHT(A3341,4))),_xlpm.mn,IF(ISNUMBER(C3341),MONTH(C3341),VALUE(MID(A3341,4,2)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2" spans="1:5" x14ac:dyDescent="0.25">
      <c r="A3342" s="65" t="s">
        <v>3352</v>
      </c>
      <c r="B3342" s="8">
        <v>178.84169216570001</v>
      </c>
      <c r="C3342" s="13"/>
      <c r="D3342" s="3" t="str">
        <f t="array" ref="D3342">IF(C3342="","",IFERROR(AVERAGE(_xlfn._xlws.FILTER($B$2:$B$6000,(IFERROR(VALUE(MID($A$2:$A$6000,4,2)),0)=MONTH(C3342))*(IFERROR(VALUE(RIGHT($A$2:$A$6000,4)),0)=YEAR(C3342)))),""))</f>
        <v/>
      </c>
      <c r="E3342" s="3">
        <f t="array" ref="E3342">IFERROR(_xlfn.LET(_xlpm.yr,IF(ISNUMBER(C3342),YEAR(C3342),VALUE(RIGHT(A3342,4))),_xlpm.mn,IF(ISNUMBER(C3342),MONTH(C3342),VALUE(MID(A3342,4,2)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3" spans="1:5" x14ac:dyDescent="0.25">
      <c r="A3343" s="65" t="s">
        <v>3353</v>
      </c>
      <c r="B3343" s="8">
        <v>178.3370496805</v>
      </c>
      <c r="C3343" s="13"/>
      <c r="D3343" s="3" t="str">
        <f t="array" ref="D3343">IF(C3343="","",IFERROR(AVERAGE(_xlfn._xlws.FILTER($B$2:$B$6000,(IFERROR(VALUE(MID($A$2:$A$6000,4,2)),0)=MONTH(C3343))*(IFERROR(VALUE(RIGHT($A$2:$A$6000,4)),0)=YEAR(C3343)))),""))</f>
        <v/>
      </c>
      <c r="E3343" s="3">
        <f t="array" ref="E3343">IFERROR(_xlfn.LET(_xlpm.yr,IF(ISNUMBER(C3343),YEAR(C3343),VALUE(RIGHT(A3343,4))),_xlpm.mn,IF(ISNUMBER(C3343),MONTH(C3343),VALUE(MID(A3343,4,2)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4" spans="1:5" x14ac:dyDescent="0.25">
      <c r="A3344" s="65" t="s">
        <v>3354</v>
      </c>
      <c r="B3344" s="8">
        <v>177.2016040888</v>
      </c>
      <c r="C3344" s="13"/>
      <c r="D3344" s="3" t="str">
        <f t="array" ref="D3344">IF(C3344="","",IFERROR(AVERAGE(_xlfn._xlws.FILTER($B$2:$B$6000,(IFERROR(VALUE(MID($A$2:$A$6000,4,2)),0)=MONTH(C3344))*(IFERROR(VALUE(RIGHT($A$2:$A$6000,4)),0)=YEAR(C3344)))),""))</f>
        <v/>
      </c>
      <c r="E3344" s="3">
        <f t="array" ref="E3344">IFERROR(_xlfn.LET(_xlpm.yr,IF(ISNUMBER(C3344),YEAR(C3344),VALUE(RIGHT(A3344,4))),_xlpm.mn,IF(ISNUMBER(C3344),MONTH(C3344),VALUE(MID(A3344,4,2)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5" spans="1:5" x14ac:dyDescent="0.25">
      <c r="A3345" s="65" t="s">
        <v>3355</v>
      </c>
      <c r="B3345" s="8">
        <v>176.3905715233</v>
      </c>
      <c r="C3345" s="13"/>
      <c r="D3345" s="3" t="str">
        <f t="array" ref="D3345">IF(C3345="","",IFERROR(AVERAGE(_xlfn._xlws.FILTER($B$2:$B$6000,(IFERROR(VALUE(MID($A$2:$A$6000,4,2)),0)=MONTH(C3345))*(IFERROR(VALUE(RIGHT($A$2:$A$6000,4)),0)=YEAR(C3345)))),""))</f>
        <v/>
      </c>
      <c r="E3345" s="3">
        <f t="array" ref="E3345">IFERROR(_xlfn.LET(_xlpm.yr,IF(ISNUMBER(C3345),YEAR(C3345),VALUE(RIGHT(A3345,4))),_xlpm.mn,IF(ISNUMBER(C3345),MONTH(C3345),VALUE(MID(A3345,4,2)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6" spans="1:5" x14ac:dyDescent="0.25">
      <c r="A3346" s="65" t="s">
        <v>3356</v>
      </c>
      <c r="B3346" s="8">
        <v>175.77779136269999</v>
      </c>
      <c r="C3346" s="13"/>
      <c r="D3346" s="3" t="str">
        <f t="array" ref="D3346">IF(C3346="","",IFERROR(AVERAGE(_xlfn._xlws.FILTER($B$2:$B$6000,(IFERROR(VALUE(MID($A$2:$A$6000,4,2)),0)=MONTH(C3346))*(IFERROR(VALUE(RIGHT($A$2:$A$6000,4)),0)=YEAR(C3346)))),""))</f>
        <v/>
      </c>
      <c r="E3346" s="3">
        <f t="array" ref="E3346">IFERROR(_xlfn.LET(_xlpm.yr,IF(ISNUMBER(C3346),YEAR(C3346),VALUE(RIGHT(A3346,4))),_xlpm.mn,IF(ISNUMBER(C3346),MONTH(C3346),VALUE(MID(A3346,4,2)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7" spans="1:5" x14ac:dyDescent="0.25">
      <c r="A3347" s="65" t="s">
        <v>3357</v>
      </c>
      <c r="B3347" s="8">
        <v>173.57899196290001</v>
      </c>
      <c r="C3347" s="13"/>
      <c r="D3347" s="3" t="str">
        <f t="array" ref="D3347">IF(C3347="","",IFERROR(AVERAGE(_xlfn._xlws.FILTER($B$2:$B$6000,(IFERROR(VALUE(MID($A$2:$A$6000,4,2)),0)=MONTH(C3347))*(IFERROR(VALUE(RIGHT($A$2:$A$6000,4)),0)=YEAR(C3347)))),""))</f>
        <v/>
      </c>
      <c r="E3347" s="3">
        <f t="array" ref="E3347">IFERROR(_xlfn.LET(_xlpm.yr,IF(ISNUMBER(C3347),YEAR(C3347),VALUE(RIGHT(A3347,4))),_xlpm.mn,IF(ISNUMBER(C3347),MONTH(C3347),VALUE(MID(A3347,4,2)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8" spans="1:5" x14ac:dyDescent="0.25">
      <c r="A3348" s="65" t="s">
        <v>3358</v>
      </c>
      <c r="B3348" s="8">
        <v>172.84005118100001</v>
      </c>
      <c r="C3348" s="13"/>
      <c r="D3348" s="3" t="str">
        <f t="array" ref="D3348">IF(C3348="","",IFERROR(AVERAGE(_xlfn._xlws.FILTER($B$2:$B$6000,(IFERROR(VALUE(MID($A$2:$A$6000,4,2)),0)=MONTH(C3348))*(IFERROR(VALUE(RIGHT($A$2:$A$6000,4)),0)=YEAR(C3348)))),""))</f>
        <v/>
      </c>
      <c r="E3348" s="3">
        <f t="array" ref="E3348">IFERROR(_xlfn.LET(_xlpm.yr,IF(ISNUMBER(C3348),YEAR(C3348),VALUE(RIGHT(A3348,4))),_xlpm.mn,IF(ISNUMBER(C3348),MONTH(C3348),VALUE(MID(A3348,4,2)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9" spans="1:5" x14ac:dyDescent="0.25">
      <c r="A3349" s="65" t="s">
        <v>3359</v>
      </c>
      <c r="B3349" s="8">
        <v>171.79472031879999</v>
      </c>
      <c r="C3349" s="13"/>
      <c r="D3349" s="3" t="str">
        <f t="array" ref="D3349">IF(C3349="","",IFERROR(AVERAGE(_xlfn._xlws.FILTER($B$2:$B$6000,(IFERROR(VALUE(MID($A$2:$A$6000,4,2)),0)=MONTH(C3349))*(IFERROR(VALUE(RIGHT($A$2:$A$6000,4)),0)=YEAR(C3349)))),""))</f>
        <v/>
      </c>
      <c r="E3349" s="3">
        <f t="array" ref="E3349">IFERROR(_xlfn.LET(_xlpm.yr,IF(ISNUMBER(C3349),YEAR(C3349),VALUE(RIGHT(A3349,4))),_xlpm.mn,IF(ISNUMBER(C3349),MONTH(C3349),VALUE(MID(A3349,4,2)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0" spans="1:5" x14ac:dyDescent="0.25">
      <c r="A3350" s="65" t="s">
        <v>3360</v>
      </c>
      <c r="B3350" s="8">
        <v>171.30810077949999</v>
      </c>
      <c r="C3350" s="13"/>
      <c r="D3350" s="3" t="str">
        <f t="array" ref="D3350">IF(C3350="","",IFERROR(AVERAGE(_xlfn._xlws.FILTER($B$2:$B$6000,(IFERROR(VALUE(MID($A$2:$A$6000,4,2)),0)=MONTH(C3350))*(IFERROR(VALUE(RIGHT($A$2:$A$6000,4)),0)=YEAR(C3350)))),""))</f>
        <v/>
      </c>
      <c r="E3350" s="3">
        <f t="array" ref="E3350">IFERROR(_xlfn.LET(_xlpm.yr,IF(ISNUMBER(C3350),YEAR(C3350),VALUE(RIGHT(A3350,4))),_xlpm.mn,IF(ISNUMBER(C3350),MONTH(C3350),VALUE(MID(A3350,4,2)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1" spans="1:5" x14ac:dyDescent="0.25">
      <c r="A3351" s="65" t="s">
        <v>3361</v>
      </c>
      <c r="B3351" s="8">
        <v>171.90285799419999</v>
      </c>
      <c r="C3351" s="13"/>
      <c r="D3351" s="3" t="str">
        <f t="array" ref="D3351">IF(C3351="","",IFERROR(AVERAGE(_xlfn._xlws.FILTER($B$2:$B$6000,(IFERROR(VALUE(MID($A$2:$A$6000,4,2)),0)=MONTH(C3351))*(IFERROR(VALUE(RIGHT($A$2:$A$6000,4)),0)=YEAR(C3351)))),""))</f>
        <v/>
      </c>
      <c r="E3351" s="3">
        <f t="array" ref="E3351">IFERROR(_xlfn.LET(_xlpm.yr,IF(ISNUMBER(C3351),YEAR(C3351),VALUE(RIGHT(A3351,4))),_xlpm.mn,IF(ISNUMBER(C3351),MONTH(C3351),VALUE(MID(A3351,4,2)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2" spans="1:5" x14ac:dyDescent="0.25">
      <c r="A3352" s="65" t="s">
        <v>3362</v>
      </c>
      <c r="B3352" s="8">
        <v>170.2267240255</v>
      </c>
      <c r="C3352" s="13"/>
      <c r="D3352" s="3" t="str">
        <f t="array" ref="D3352">IF(C3352="","",IFERROR(AVERAGE(_xlfn._xlws.FILTER($B$2:$B$6000,(IFERROR(VALUE(MID($A$2:$A$6000,4,2)),0)=MONTH(C3352))*(IFERROR(VALUE(RIGHT($A$2:$A$6000,4)),0)=YEAR(C3352)))),""))</f>
        <v/>
      </c>
      <c r="E3352" s="3">
        <f t="array" ref="E3352">IFERROR(_xlfn.LET(_xlpm.yr,IF(ISNUMBER(C3352),YEAR(C3352),VALUE(RIGHT(A3352,4))),_xlpm.mn,IF(ISNUMBER(C3352),MONTH(C3352),VALUE(MID(A3352,4,2)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3" spans="1:5" x14ac:dyDescent="0.25">
      <c r="A3353" s="65" t="s">
        <v>3363</v>
      </c>
      <c r="B3353" s="8">
        <v>170.29881580910001</v>
      </c>
      <c r="C3353" s="13"/>
      <c r="D3353" s="3" t="str">
        <f t="array" ref="D3353">IF(C3353="","",IFERROR(AVERAGE(_xlfn._xlws.FILTER($B$2:$B$6000,(IFERROR(VALUE(MID($A$2:$A$6000,4,2)),0)=MONTH(C3353))*(IFERROR(VALUE(RIGHT($A$2:$A$6000,4)),0)=YEAR(C3353)))),""))</f>
        <v/>
      </c>
      <c r="E3353" s="3">
        <f t="array" ref="E3353">IFERROR(_xlfn.LET(_xlpm.yr,IF(ISNUMBER(C3353),YEAR(C3353),VALUE(RIGHT(A3353,4))),_xlpm.mn,IF(ISNUMBER(C3353),MONTH(C3353),VALUE(MID(A3353,4,2)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4" spans="1:5" x14ac:dyDescent="0.25">
      <c r="A3354" s="65" t="s">
        <v>3364</v>
      </c>
      <c r="B3354" s="8">
        <v>168.38027716709999</v>
      </c>
      <c r="C3354" s="13"/>
      <c r="D3354" s="3" t="str">
        <f t="array" ref="D3354">IF(C3354="","",IFERROR(AVERAGE(_xlfn._xlws.FILTER($B$2:$B$6000,(IFERROR(VALUE(MID($A$2:$A$6000,4,2)),0)=MONTH(C3354))*(IFERROR(VALUE(RIGHT($A$2:$A$6000,4)),0)=YEAR(C3354)))),""))</f>
        <v/>
      </c>
      <c r="E3354" s="3">
        <f t="array" ref="E3354">IFERROR(_xlfn.LET(_xlpm.yr,IF(ISNUMBER(C3354),YEAR(C3354),VALUE(RIGHT(A3354,4))),_xlpm.mn,IF(ISNUMBER(C3354),MONTH(C3354),VALUE(MID(A3354,4,2)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5" spans="1:5" x14ac:dyDescent="0.25">
      <c r="A3355" s="65" t="s">
        <v>3365</v>
      </c>
      <c r="B3355" s="8">
        <v>169.0973229551</v>
      </c>
      <c r="C3355" s="13"/>
      <c r="D3355" s="3" t="str">
        <f t="array" ref="D3355">IF(C3355="","",IFERROR(AVERAGE(_xlfn._xlws.FILTER($B$2:$B$6000,(IFERROR(VALUE(MID($A$2:$A$6000,4,2)),0)=MONTH(C3355))*(IFERROR(VALUE(RIGHT($A$2:$A$6000,4)),0)=YEAR(C3355)))),""))</f>
        <v/>
      </c>
      <c r="E3355" s="3">
        <f t="array" ref="E3355">IFERROR(_xlfn.LET(_xlpm.yr,IF(ISNUMBER(C3355),YEAR(C3355),VALUE(RIGHT(A3355,4))),_xlpm.mn,IF(ISNUMBER(C3355),MONTH(C3355),VALUE(MID(A3355,4,2)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6" spans="1:5" x14ac:dyDescent="0.25">
      <c r="A3356" s="65" t="s">
        <v>3366</v>
      </c>
      <c r="B3356" s="8">
        <v>167.95004969429999</v>
      </c>
      <c r="C3356" s="13"/>
      <c r="D3356" s="3" t="str">
        <f t="array" ref="D3356">IF(C3356="","",IFERROR(AVERAGE(_xlfn._xlws.FILTER($B$2:$B$6000,(IFERROR(VALUE(MID($A$2:$A$6000,4,2)),0)=MONTH(C3356))*(IFERROR(VALUE(RIGHT($A$2:$A$6000,4)),0)=YEAR(C3356)))),""))</f>
        <v/>
      </c>
      <c r="E3356" s="3">
        <f t="array" ref="E3356">IFERROR(_xlfn.LET(_xlpm.yr,IF(ISNUMBER(C3356),YEAR(C3356),VALUE(RIGHT(A3356,4))),_xlpm.mn,IF(ISNUMBER(C3356),MONTH(C3356),VALUE(MID(A3356,4,2)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7" spans="1:5" x14ac:dyDescent="0.25">
      <c r="A3357" s="65" t="s">
        <v>3367</v>
      </c>
      <c r="B3357" s="8">
        <v>168.02175427309999</v>
      </c>
      <c r="C3357" s="13"/>
      <c r="D3357" s="3" t="str">
        <f t="array" ref="D3357">IF(C3357="","",IFERROR(AVERAGE(_xlfn._xlws.FILTER($B$2:$B$6000,(IFERROR(VALUE(MID($A$2:$A$6000,4,2)),0)=MONTH(C3357))*(IFERROR(VALUE(RIGHT($A$2:$A$6000,4)),0)=YEAR(C3357)))),""))</f>
        <v/>
      </c>
      <c r="E3357" s="3">
        <f t="array" ref="E3357">IFERROR(_xlfn.LET(_xlpm.yr,IF(ISNUMBER(C3357),YEAR(C3357),VALUE(RIGHT(A3357,4))),_xlpm.mn,IF(ISNUMBER(C3357),MONTH(C3357),VALUE(MID(A3357,4,2)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8" spans="1:5" x14ac:dyDescent="0.25">
      <c r="A3358" s="65" t="s">
        <v>3368</v>
      </c>
      <c r="B3358" s="8">
        <v>167.75286210260001</v>
      </c>
      <c r="C3358" s="13"/>
      <c r="D3358" s="3" t="str">
        <f t="array" ref="D3358">IF(C3358="","",IFERROR(AVERAGE(_xlfn._xlws.FILTER($B$2:$B$6000,(IFERROR(VALUE(MID($A$2:$A$6000,4,2)),0)=MONTH(C3358))*(IFERROR(VALUE(RIGHT($A$2:$A$6000,4)),0)=YEAR(C3358)))),""))</f>
        <v/>
      </c>
      <c r="E3358" s="3">
        <f t="array" ref="E3358">IFERROR(_xlfn.LET(_xlpm.yr,IF(ISNUMBER(C3358),YEAR(C3358),VALUE(RIGHT(A3358,4))),_xlpm.mn,IF(ISNUMBER(C3358),MONTH(C3358),VALUE(MID(A3358,4,2)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9" spans="1:5" x14ac:dyDescent="0.25">
      <c r="A3359" s="65" t="s">
        <v>3369</v>
      </c>
      <c r="B3359" s="8">
        <v>166.76692414409999</v>
      </c>
      <c r="C3359" s="13"/>
      <c r="D3359" s="3" t="str">
        <f t="array" ref="D3359">IF(C3359="","",IFERROR(AVERAGE(_xlfn._xlws.FILTER($B$2:$B$6000,(IFERROR(VALUE(MID($A$2:$A$6000,4,2)),0)=MONTH(C3359))*(IFERROR(VALUE(RIGHT($A$2:$A$6000,4)),0)=YEAR(C3359)))),""))</f>
        <v/>
      </c>
      <c r="E3359" s="3">
        <f t="array" ref="E3359">IFERROR(_xlfn.LET(_xlpm.yr,IF(ISNUMBER(C3359),YEAR(C3359),VALUE(RIGHT(A3359,4))),_xlpm.mn,IF(ISNUMBER(C3359),MONTH(C3359),VALUE(MID(A3359,4,2)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0" spans="1:5" x14ac:dyDescent="0.25">
      <c r="A3360" s="65" t="s">
        <v>3370</v>
      </c>
      <c r="B3360" s="8">
        <v>166.31877052659999</v>
      </c>
      <c r="C3360" s="13"/>
      <c r="D3360" s="3" t="str">
        <f t="array" ref="D3360">IF(C3360="","",IFERROR(AVERAGE(_xlfn._xlws.FILTER($B$2:$B$6000,(IFERROR(VALUE(MID($A$2:$A$6000,4,2)),0)=MONTH(C3360))*(IFERROR(VALUE(RIGHT($A$2:$A$6000,4)),0)=YEAR(C3360)))),""))</f>
        <v/>
      </c>
      <c r="E3360" s="3">
        <f t="array" ref="E3360">IFERROR(_xlfn.LET(_xlpm.yr,IF(ISNUMBER(C3360),YEAR(C3360),VALUE(RIGHT(A3360,4))),_xlpm.mn,IF(ISNUMBER(C3360),MONTH(C3360),VALUE(MID(A3360,4,2)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1" spans="1:5" x14ac:dyDescent="0.25">
      <c r="A3361" s="65" t="s">
        <v>3371</v>
      </c>
      <c r="B3361" s="8">
        <v>166.1215829349</v>
      </c>
      <c r="C3361" s="13"/>
      <c r="D3361" s="3" t="str">
        <f t="array" ref="D3361">IF(C3361="","",IFERROR(AVERAGE(_xlfn._xlws.FILTER($B$2:$B$6000,(IFERROR(VALUE(MID($A$2:$A$6000,4,2)),0)=MONTH(C3361))*(IFERROR(VALUE(RIGHT($A$2:$A$6000,4)),0)=YEAR(C3361)))),""))</f>
        <v/>
      </c>
      <c r="E3361" s="3">
        <f t="array" ref="E3361">IFERROR(_xlfn.LET(_xlpm.yr,IF(ISNUMBER(C3361),YEAR(C3361),VALUE(RIGHT(A3361,4))),_xlpm.mn,IF(ISNUMBER(C3361),MONTH(C3361),VALUE(MID(A3361,4,2)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2" spans="1:5" x14ac:dyDescent="0.25">
      <c r="A3362" s="65" t="s">
        <v>3372</v>
      </c>
      <c r="B3362" s="8">
        <v>164.83090051650001</v>
      </c>
      <c r="C3362" s="13"/>
      <c r="D3362" s="3" t="str">
        <f t="array" ref="D3362">IF(C3362="","",IFERROR(AVERAGE(_xlfn._xlws.FILTER($B$2:$B$6000,(IFERROR(VALUE(MID($A$2:$A$6000,4,2)),0)=MONTH(C3362))*(IFERROR(VALUE(RIGHT($A$2:$A$6000,4)),0)=YEAR(C3362)))),""))</f>
        <v/>
      </c>
      <c r="E3362" s="3">
        <f t="array" ref="E3362">IFERROR(_xlfn.LET(_xlpm.yr,IF(ISNUMBER(C3362),YEAR(C3362),VALUE(RIGHT(A3362,4))),_xlpm.mn,IF(ISNUMBER(C3362),MONTH(C3362),VALUE(MID(A3362,4,2)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3" spans="1:5" x14ac:dyDescent="0.25">
      <c r="A3363" s="65" t="s">
        <v>3373</v>
      </c>
      <c r="B3363" s="8">
        <v>164.43652533310001</v>
      </c>
      <c r="C3363" s="13"/>
      <c r="D3363" s="3" t="str">
        <f t="array" ref="D3363">IF(C3363="","",IFERROR(AVERAGE(_xlfn._xlws.FILTER($B$2:$B$6000,(IFERROR(VALUE(MID($A$2:$A$6000,4,2)),0)=MONTH(C3363))*(IFERROR(VALUE(RIGHT($A$2:$A$6000,4)),0)=YEAR(C3363)))),""))</f>
        <v/>
      </c>
      <c r="E3363" s="3">
        <f t="array" ref="E3363">IFERROR(_xlfn.LET(_xlpm.yr,IF(ISNUMBER(C3363),YEAR(C3363),VALUE(RIGHT(A3363,4))),_xlpm.mn,IF(ISNUMBER(C3363),MONTH(C3363),VALUE(MID(A3363,4,2)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4" spans="1:5" x14ac:dyDescent="0.25">
      <c r="A3364" s="65" t="s">
        <v>3374</v>
      </c>
      <c r="B3364" s="8">
        <v>165.3149064234</v>
      </c>
      <c r="C3364" s="13"/>
      <c r="D3364" s="3" t="str">
        <f t="array" ref="D3364">IF(C3364="","",IFERROR(AVERAGE(_xlfn._xlws.FILTER($B$2:$B$6000,(IFERROR(VALUE(MID($A$2:$A$6000,4,2)),0)=MONTH(C3364))*(IFERROR(VALUE(RIGHT($A$2:$A$6000,4)),0)=YEAR(C3364)))),""))</f>
        <v/>
      </c>
      <c r="E3364" s="3">
        <f t="array" ref="E3364">IFERROR(_xlfn.LET(_xlpm.yr,IF(ISNUMBER(C3364),YEAR(C3364),VALUE(RIGHT(A3364,4))),_xlpm.mn,IF(ISNUMBER(C3364),MONTH(C3364),VALUE(MID(A3364,4,2)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5" spans="1:5" x14ac:dyDescent="0.25">
      <c r="A3365" s="65" t="s">
        <v>3375</v>
      </c>
      <c r="B3365" s="8">
        <v>164.86675280590001</v>
      </c>
      <c r="C3365" s="13"/>
      <c r="D3365" s="3" t="str">
        <f t="array" ref="D3365">IF(C3365="","",IFERROR(AVERAGE(_xlfn._xlws.FILTER($B$2:$B$6000,(IFERROR(VALUE(MID($A$2:$A$6000,4,2)),0)=MONTH(C3365))*(IFERROR(VALUE(RIGHT($A$2:$A$6000,4)),0)=YEAR(C3365)))),""))</f>
        <v/>
      </c>
      <c r="E3365" s="3">
        <f t="array" ref="E3365">IFERROR(_xlfn.LET(_xlpm.yr,IF(ISNUMBER(C3365),YEAR(C3365),VALUE(RIGHT(A3365,4))),_xlpm.mn,IF(ISNUMBER(C3365),MONTH(C3365),VALUE(MID(A3365,4,2)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6" spans="1:5" x14ac:dyDescent="0.25">
      <c r="A3366" s="65" t="s">
        <v>3376</v>
      </c>
      <c r="B3366" s="8">
        <v>163.7194795451</v>
      </c>
      <c r="C3366" s="13"/>
      <c r="D3366" s="3" t="str">
        <f t="array" ref="D3366">IF(C3366="","",IFERROR(AVERAGE(_xlfn._xlws.FILTER($B$2:$B$6000,(IFERROR(VALUE(MID($A$2:$A$6000,4,2)),0)=MONTH(C3366))*(IFERROR(VALUE(RIGHT($A$2:$A$6000,4)),0)=YEAR(C3366)))),""))</f>
        <v/>
      </c>
      <c r="E3366" s="3">
        <f t="array" ref="E3366">IFERROR(_xlfn.LET(_xlpm.yr,IF(ISNUMBER(C3366),YEAR(C3366),VALUE(RIGHT(A3366,4))),_xlpm.mn,IF(ISNUMBER(C3366),MONTH(C3366),VALUE(MID(A3366,4,2)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7" spans="1:5" x14ac:dyDescent="0.25">
      <c r="A3367" s="65" t="s">
        <v>3377</v>
      </c>
      <c r="B3367" s="8">
        <v>163.86288870269999</v>
      </c>
      <c r="C3367" s="13"/>
      <c r="D3367" s="3" t="str">
        <f t="array" ref="D3367">IF(C3367="","",IFERROR(AVERAGE(_xlfn._xlws.FILTER($B$2:$B$6000,(IFERROR(VALUE(MID($A$2:$A$6000,4,2)),0)=MONTH(C3367))*(IFERROR(VALUE(RIGHT($A$2:$A$6000,4)),0)=YEAR(C3367)))),""))</f>
        <v/>
      </c>
      <c r="E3367" s="3">
        <f t="array" ref="E3367">IFERROR(_xlfn.LET(_xlpm.yr,IF(ISNUMBER(C3367),YEAR(C3367),VALUE(RIGHT(A3367,4))),_xlpm.mn,IF(ISNUMBER(C3367),MONTH(C3367),VALUE(MID(A3367,4,2)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8" spans="1:5" x14ac:dyDescent="0.25">
      <c r="A3368" s="65" t="s">
        <v>3378</v>
      </c>
      <c r="B3368" s="8">
        <v>162.66183700779999</v>
      </c>
      <c r="C3368" s="13"/>
      <c r="D3368" s="3" t="str">
        <f t="array" ref="D3368">IF(C3368="","",IFERROR(AVERAGE(_xlfn._xlws.FILTER($B$2:$B$6000,(IFERROR(VALUE(MID($A$2:$A$6000,4,2)),0)=MONTH(C3368))*(IFERROR(VALUE(RIGHT($A$2:$A$6000,4)),0)=YEAR(C3368)))),""))</f>
        <v/>
      </c>
      <c r="E3368" s="3">
        <f t="array" ref="E3368">IFERROR(_xlfn.LET(_xlpm.yr,IF(ISNUMBER(C3368),YEAR(C3368),VALUE(RIGHT(A3368,4))),_xlpm.mn,IF(ISNUMBER(C3368),MONTH(C3368),VALUE(MID(A3368,4,2)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9" spans="1:5" x14ac:dyDescent="0.25">
      <c r="A3369" s="65" t="s">
        <v>3379</v>
      </c>
      <c r="B3369" s="8">
        <v>162.4467232714</v>
      </c>
      <c r="C3369" s="13"/>
      <c r="D3369" s="3" t="str">
        <f t="array" ref="D3369">IF(C3369="","",IFERROR(AVERAGE(_xlfn._xlws.FILTER($B$2:$B$6000,(IFERROR(VALUE(MID($A$2:$A$6000,4,2)),0)=MONTH(C3369))*(IFERROR(VALUE(RIGHT($A$2:$A$6000,4)),0)=YEAR(C3369)))),""))</f>
        <v/>
      </c>
      <c r="E3369" s="3">
        <f t="array" ref="E3369">IFERROR(_xlfn.LET(_xlpm.yr,IF(ISNUMBER(C3369),YEAR(C3369),VALUE(RIGHT(A3369,4))),_xlpm.mn,IF(ISNUMBER(C3369),MONTH(C3369),VALUE(MID(A3369,4,2)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0" spans="1:5" x14ac:dyDescent="0.25">
      <c r="A3370" s="65" t="s">
        <v>3380</v>
      </c>
      <c r="B3370" s="8">
        <v>162.75146773130001</v>
      </c>
      <c r="C3370" s="13"/>
      <c r="D3370" s="3" t="str">
        <f t="array" ref="D3370">IF(C3370="","",IFERROR(AVERAGE(_xlfn._xlws.FILTER($B$2:$B$6000,(IFERROR(VALUE(MID($A$2:$A$6000,4,2)),0)=MONTH(C3370))*(IFERROR(VALUE(RIGHT($A$2:$A$6000,4)),0)=YEAR(C3370)))),""))</f>
        <v/>
      </c>
      <c r="E3370" s="3">
        <f t="array" ref="E3370">IFERROR(_xlfn.LET(_xlpm.yr,IF(ISNUMBER(C3370),YEAR(C3370),VALUE(RIGHT(A3370,4))),_xlpm.mn,IF(ISNUMBER(C3370),MONTH(C3370),VALUE(MID(A3370,4,2)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1" spans="1:5" x14ac:dyDescent="0.25">
      <c r="A3371" s="65" t="s">
        <v>3381</v>
      </c>
      <c r="B3371" s="8">
        <v>162.28538796909999</v>
      </c>
      <c r="C3371" s="13"/>
      <c r="D3371" s="3" t="str">
        <f t="array" ref="D3371">IF(C3371="","",IFERROR(AVERAGE(_xlfn._xlws.FILTER($B$2:$B$6000,(IFERROR(VALUE(MID($A$2:$A$6000,4,2)),0)=MONTH(C3371))*(IFERROR(VALUE(RIGHT($A$2:$A$6000,4)),0)=YEAR(C3371)))),""))</f>
        <v/>
      </c>
      <c r="E3371" s="3">
        <f t="array" ref="E3371">IFERROR(_xlfn.LET(_xlpm.yr,IF(ISNUMBER(C3371),YEAR(C3371),VALUE(RIGHT(A3371,4))),_xlpm.mn,IF(ISNUMBER(C3371),MONTH(C3371),VALUE(MID(A3371,4,2)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2" spans="1:5" x14ac:dyDescent="0.25">
      <c r="A3372" s="65" t="s">
        <v>3382</v>
      </c>
      <c r="B3372" s="8">
        <v>163.54021809810001</v>
      </c>
      <c r="C3372" s="13"/>
      <c r="D3372" s="3" t="str">
        <f t="array" ref="D3372">IF(C3372="","",IFERROR(AVERAGE(_xlfn._xlws.FILTER($B$2:$B$6000,(IFERROR(VALUE(MID($A$2:$A$6000,4,2)),0)=MONTH(C3372))*(IFERROR(VALUE(RIGHT($A$2:$A$6000,4)),0)=YEAR(C3372)))),""))</f>
        <v/>
      </c>
      <c r="E3372" s="3">
        <f t="array" ref="E3372">IFERROR(_xlfn.LET(_xlpm.yr,IF(ISNUMBER(C3372),YEAR(C3372),VALUE(RIGHT(A3372,4))),_xlpm.mn,IF(ISNUMBER(C3372),MONTH(C3372),VALUE(MID(A3372,4,2)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3" spans="1:5" x14ac:dyDescent="0.25">
      <c r="A3373" s="65" t="s">
        <v>3383</v>
      </c>
      <c r="B3373" s="8">
        <v>162.37501869260001</v>
      </c>
      <c r="C3373" s="13"/>
      <c r="D3373" s="3" t="str">
        <f t="array" ref="D3373">IF(C3373="","",IFERROR(AVERAGE(_xlfn._xlws.FILTER($B$2:$B$6000,(IFERROR(VALUE(MID($A$2:$A$6000,4,2)),0)=MONTH(C3373))*(IFERROR(VALUE(RIGHT($A$2:$A$6000,4)),0)=YEAR(C3373)))),""))</f>
        <v/>
      </c>
      <c r="E3373" s="3">
        <f t="array" ref="E3373">IFERROR(_xlfn.LET(_xlpm.yr,IF(ISNUMBER(C3373),YEAR(C3373),VALUE(RIGHT(A3373,4))),_xlpm.mn,IF(ISNUMBER(C3373),MONTH(C3373),VALUE(MID(A3373,4,2)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4" spans="1:5" x14ac:dyDescent="0.25">
      <c r="A3374" s="65" t="s">
        <v>3384</v>
      </c>
      <c r="B3374" s="8">
        <v>162.052348088</v>
      </c>
      <c r="C3374" s="13"/>
      <c r="D3374" s="3" t="str">
        <f t="array" ref="D3374">IF(C3374="","",IFERROR(AVERAGE(_xlfn._xlws.FILTER($B$2:$B$6000,(IFERROR(VALUE(MID($A$2:$A$6000,4,2)),0)=MONTH(C3374))*(IFERROR(VALUE(RIGHT($A$2:$A$6000,4)),0)=YEAR(C3374)))),""))</f>
        <v/>
      </c>
      <c r="E3374" s="3">
        <f t="array" ref="E3374">IFERROR(_xlfn.LET(_xlpm.yr,IF(ISNUMBER(C3374),YEAR(C3374),VALUE(RIGHT(A3374,4))),_xlpm.mn,IF(ISNUMBER(C3374),MONTH(C3374),VALUE(MID(A3374,4,2)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5" spans="1:5" x14ac:dyDescent="0.25">
      <c r="A3375" s="65" t="s">
        <v>3385</v>
      </c>
      <c r="B3375" s="8">
        <v>160.13120063100001</v>
      </c>
      <c r="C3375" s="13"/>
      <c r="D3375" s="3" t="str">
        <f t="array" ref="D3375">IF(C3375="","",IFERROR(AVERAGE(_xlfn._xlws.FILTER($B$2:$B$6000,(IFERROR(VALUE(MID($A$2:$A$6000,4,2)),0)=MONTH(C3375))*(IFERROR(VALUE(RIGHT($A$2:$A$6000,4)),0)=YEAR(C3375)))),""))</f>
        <v/>
      </c>
      <c r="E3375" s="3">
        <f t="array" ref="E3375">IFERROR(_xlfn.LET(_xlpm.yr,IF(ISNUMBER(C3375),YEAR(C3375),VALUE(RIGHT(A3375,4))),_xlpm.mn,IF(ISNUMBER(C3375),MONTH(C3375),VALUE(MID(A3375,4,2)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6" spans="1:5" x14ac:dyDescent="0.25">
      <c r="A3376" s="65" t="s">
        <v>3386</v>
      </c>
      <c r="B3376" s="8">
        <v>160.0777641903</v>
      </c>
      <c r="C3376" s="13"/>
      <c r="D3376" s="3" t="str">
        <f t="array" ref="D3376">IF(C3376="","",IFERROR(AVERAGE(_xlfn._xlws.FILTER($B$2:$B$6000,(IFERROR(VALUE(MID($A$2:$A$6000,4,2)),0)=MONTH(C3376))*(IFERROR(VALUE(RIGHT($A$2:$A$6000,4)),0)=YEAR(C3376)))),""))</f>
        <v/>
      </c>
      <c r="E3376" s="3">
        <f t="array" ref="E3376">IFERROR(_xlfn.LET(_xlpm.yr,IF(ISNUMBER(C3376),YEAR(C3376),VALUE(RIGHT(A3376,4))),_xlpm.mn,IF(ISNUMBER(C3376),MONTH(C3376),VALUE(MID(A3376,4,2)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7" spans="1:5" x14ac:dyDescent="0.25">
      <c r="A3377" s="65" t="s">
        <v>3387</v>
      </c>
      <c r="B3377" s="8">
        <v>159.22278113909999</v>
      </c>
      <c r="C3377" s="13"/>
      <c r="D3377" s="3" t="str">
        <f t="array" ref="D3377">IF(C3377="","",IFERROR(AVERAGE(_xlfn._xlws.FILTER($B$2:$B$6000,(IFERROR(VALUE(MID($A$2:$A$6000,4,2)),0)=MONTH(C3377))*(IFERROR(VALUE(RIGHT($A$2:$A$6000,4)),0)=YEAR(C3377)))),""))</f>
        <v/>
      </c>
      <c r="E3377" s="3">
        <f t="array" ref="E3377">IFERROR(_xlfn.LET(_xlpm.yr,IF(ISNUMBER(C3377),YEAR(C3377),VALUE(RIGHT(A3377,4))),_xlpm.mn,IF(ISNUMBER(C3377),MONTH(C3377),VALUE(MID(A3377,4,2)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8" spans="1:5" x14ac:dyDescent="0.25">
      <c r="A3378" s="65" t="s">
        <v>3388</v>
      </c>
      <c r="B3378" s="8">
        <v>158.51029526310001</v>
      </c>
      <c r="C3378" s="13"/>
      <c r="D3378" s="3" t="str">
        <f t="array" ref="D3378">IF(C3378="","",IFERROR(AVERAGE(_xlfn._xlws.FILTER($B$2:$B$6000,(IFERROR(VALUE(MID($A$2:$A$6000,4,2)),0)=MONTH(C3378))*(IFERROR(VALUE(RIGHT($A$2:$A$6000,4)),0)=YEAR(C3378)))),""))</f>
        <v/>
      </c>
      <c r="E3378" s="3">
        <f t="array" ref="E3378">IFERROR(_xlfn.LET(_xlpm.yr,IF(ISNUMBER(C3378),YEAR(C3378),VALUE(RIGHT(A3378,4))),_xlpm.mn,IF(ISNUMBER(C3378),MONTH(C3378),VALUE(MID(A3378,4,2)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9" spans="1:5" x14ac:dyDescent="0.25">
      <c r="A3379" s="65" t="s">
        <v>3389</v>
      </c>
      <c r="B3379" s="8">
        <v>158.86653820110001</v>
      </c>
      <c r="C3379" s="13"/>
      <c r="D3379" s="3" t="str">
        <f t="array" ref="D3379">IF(C3379="","",IFERROR(AVERAGE(_xlfn._xlws.FILTER($B$2:$B$6000,(IFERROR(VALUE(MID($A$2:$A$6000,4,2)),0)=MONTH(C3379))*(IFERROR(VALUE(RIGHT($A$2:$A$6000,4)),0)=YEAR(C3379)))),""))</f>
        <v/>
      </c>
      <c r="E3379" s="3">
        <f t="array" ref="E3379">IFERROR(_xlfn.LET(_xlpm.yr,IF(ISNUMBER(C3379),YEAR(C3379),VALUE(RIGHT(A3379,4))),_xlpm.mn,IF(ISNUMBER(C3379),MONTH(C3379),VALUE(MID(A3379,4,2)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0" spans="1:5" x14ac:dyDescent="0.25">
      <c r="A3380" s="65" t="s">
        <v>3390</v>
      </c>
      <c r="B3380" s="8">
        <v>158.99122322939999</v>
      </c>
      <c r="C3380" s="13"/>
      <c r="D3380" s="3" t="str">
        <f t="array" ref="D3380">IF(C3380="","",IFERROR(AVERAGE(_xlfn._xlws.FILTER($B$2:$B$6000,(IFERROR(VALUE(MID($A$2:$A$6000,4,2)),0)=MONTH(C3380))*(IFERROR(VALUE(RIGHT($A$2:$A$6000,4)),0)=YEAR(C3380)))),""))</f>
        <v/>
      </c>
      <c r="E3380" s="3">
        <f t="array" ref="E3380">IFERROR(_xlfn.LET(_xlpm.yr,IF(ISNUMBER(C3380),YEAR(C3380),VALUE(RIGHT(A3380,4))),_xlpm.mn,IF(ISNUMBER(C3380),MONTH(C3380),VALUE(MID(A3380,4,2)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1" spans="1:5" x14ac:dyDescent="0.25">
      <c r="A3381" s="65" t="s">
        <v>3391</v>
      </c>
      <c r="B3381" s="8">
        <v>159.25840543289999</v>
      </c>
      <c r="C3381" s="13"/>
      <c r="D3381" s="3" t="str">
        <f t="array" ref="D3381">IF(C3381="","",IFERROR(AVERAGE(_xlfn._xlws.FILTER($B$2:$B$6000,(IFERROR(VALUE(MID($A$2:$A$6000,4,2)),0)=MONTH(C3381))*(IFERROR(VALUE(RIGHT($A$2:$A$6000,4)),0)=YEAR(C3381)))),""))</f>
        <v/>
      </c>
      <c r="E3381" s="3">
        <f t="array" ref="E3381">IFERROR(_xlfn.LET(_xlpm.yr,IF(ISNUMBER(C3381),YEAR(C3381),VALUE(RIGHT(A3381,4))),_xlpm.mn,IF(ISNUMBER(C3381),MONTH(C3381),VALUE(MID(A3381,4,2)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2" spans="1:5" x14ac:dyDescent="0.25">
      <c r="A3382" s="65" t="s">
        <v>3392</v>
      </c>
      <c r="B3382" s="8">
        <v>158.4212345286</v>
      </c>
      <c r="C3382" s="13"/>
      <c r="D3382" s="3" t="str">
        <f t="array" ref="D3382">IF(C3382="","",IFERROR(AVERAGE(_xlfn._xlws.FILTER($B$2:$B$6000,(IFERROR(VALUE(MID($A$2:$A$6000,4,2)),0)=MONTH(C3382))*(IFERROR(VALUE(RIGHT($A$2:$A$6000,4)),0)=YEAR(C3382)))),""))</f>
        <v/>
      </c>
      <c r="E3382" s="3">
        <f t="array" ref="E3382">IFERROR(_xlfn.LET(_xlpm.yr,IF(ISNUMBER(C3382),YEAR(C3382),VALUE(RIGHT(A3382,4))),_xlpm.mn,IF(ISNUMBER(C3382),MONTH(C3382),VALUE(MID(A3382,4,2)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3" spans="1:5" x14ac:dyDescent="0.25">
      <c r="A3383" s="65" t="s">
        <v>3393</v>
      </c>
      <c r="B3383" s="8">
        <v>158.72404102589999</v>
      </c>
      <c r="C3383" s="13"/>
      <c r="D3383" s="3" t="str">
        <f t="array" ref="D3383">IF(C3383="","",IFERROR(AVERAGE(_xlfn._xlws.FILTER($B$2:$B$6000,(IFERROR(VALUE(MID($A$2:$A$6000,4,2)),0)=MONTH(C3383))*(IFERROR(VALUE(RIGHT($A$2:$A$6000,4)),0)=YEAR(C3383)))),""))</f>
        <v/>
      </c>
      <c r="E3383" s="3">
        <f t="array" ref="E3383">IFERROR(_xlfn.LET(_xlpm.yr,IF(ISNUMBER(C3383),YEAR(C3383),VALUE(RIGHT(A3383,4))),_xlpm.mn,IF(ISNUMBER(C3383),MONTH(C3383),VALUE(MID(A3383,4,2)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4" spans="1:5" x14ac:dyDescent="0.25">
      <c r="A3384" s="65" t="s">
        <v>3394</v>
      </c>
      <c r="B3384" s="8">
        <v>158.10061588440001</v>
      </c>
      <c r="C3384" s="13"/>
      <c r="D3384" s="3" t="str">
        <f t="array" ref="D3384">IF(C3384="","",IFERROR(AVERAGE(_xlfn._xlws.FILTER($B$2:$B$6000,(IFERROR(VALUE(MID($A$2:$A$6000,4,2)),0)=MONTH(C3384))*(IFERROR(VALUE(RIGHT($A$2:$A$6000,4)),0)=YEAR(C3384)))),""))</f>
        <v/>
      </c>
      <c r="E3384" s="3">
        <f t="array" ref="E3384">IFERROR(_xlfn.LET(_xlpm.yr,IF(ISNUMBER(C3384),YEAR(C3384),VALUE(RIGHT(A3384,4))),_xlpm.mn,IF(ISNUMBER(C3384),MONTH(C3384),VALUE(MID(A3384,4,2)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5" spans="1:5" x14ac:dyDescent="0.25">
      <c r="A3385" s="65" t="s">
        <v>3395</v>
      </c>
      <c r="B3385" s="8">
        <v>157.69093650569999</v>
      </c>
      <c r="C3385" s="13"/>
      <c r="D3385" s="3" t="str">
        <f t="array" ref="D3385">IF(C3385="","",IFERROR(AVERAGE(_xlfn._xlws.FILTER($B$2:$B$6000,(IFERROR(VALUE(MID($A$2:$A$6000,4,2)),0)=MONTH(C3385))*(IFERROR(VALUE(RIGHT($A$2:$A$6000,4)),0)=YEAR(C3385)))),""))</f>
        <v/>
      </c>
      <c r="E3385" s="3">
        <f t="array" ref="E3385">IFERROR(_xlfn.LET(_xlpm.yr,IF(ISNUMBER(C3385),YEAR(C3385),VALUE(RIGHT(A3385,4))),_xlpm.mn,IF(ISNUMBER(C3385),MONTH(C3385),VALUE(MID(A3385,4,2)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6" spans="1:5" x14ac:dyDescent="0.25">
      <c r="A3386" s="65" t="s">
        <v>3396</v>
      </c>
      <c r="B3386" s="8">
        <v>156.90720204210001</v>
      </c>
      <c r="C3386" s="13"/>
      <c r="D3386" s="3" t="str">
        <f t="array" ref="D3386">IF(C3386="","",IFERROR(AVERAGE(_xlfn._xlws.FILTER($B$2:$B$6000,(IFERROR(VALUE(MID($A$2:$A$6000,4,2)),0)=MONTH(C3386))*(IFERROR(VALUE(RIGHT($A$2:$A$6000,4)),0)=YEAR(C3386)))),""))</f>
        <v/>
      </c>
      <c r="E3386" s="3">
        <f t="array" ref="E3386">IFERROR(_xlfn.LET(_xlpm.yr,IF(ISNUMBER(C3386),YEAR(C3386),VALUE(RIGHT(A3386,4))),_xlpm.mn,IF(ISNUMBER(C3386),MONTH(C3386),VALUE(MID(A3386,4,2)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7" spans="1:5" x14ac:dyDescent="0.25">
      <c r="A3387" s="65" t="s">
        <v>3397</v>
      </c>
      <c r="B3387" s="8">
        <v>157.10313565800001</v>
      </c>
      <c r="C3387" s="13"/>
      <c r="D3387" s="3" t="str">
        <f t="array" ref="D3387">IF(C3387="","",IFERROR(AVERAGE(_xlfn._xlws.FILTER($B$2:$B$6000,(IFERROR(VALUE(MID($A$2:$A$6000,4,2)),0)=MONTH(C3387))*(IFERROR(VALUE(RIGHT($A$2:$A$6000,4)),0)=YEAR(C3387)))),""))</f>
        <v/>
      </c>
      <c r="E3387" s="3">
        <f t="array" ref="E3387">IFERROR(_xlfn.LET(_xlpm.yr,IF(ISNUMBER(C3387),YEAR(C3387),VALUE(RIGHT(A3387,4))),_xlpm.mn,IF(ISNUMBER(C3387),MONTH(C3387),VALUE(MID(A3387,4,2)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8" spans="1:5" x14ac:dyDescent="0.25">
      <c r="A3388" s="65" t="s">
        <v>3398</v>
      </c>
      <c r="B3388" s="8">
        <v>156.40846192890001</v>
      </c>
      <c r="C3388" s="13"/>
      <c r="D3388" s="3" t="str">
        <f t="array" ref="D3388">IF(C3388="","",IFERROR(AVERAGE(_xlfn._xlws.FILTER($B$2:$B$6000,(IFERROR(VALUE(MID($A$2:$A$6000,4,2)),0)=MONTH(C3388))*(IFERROR(VALUE(RIGHT($A$2:$A$6000,4)),0)=YEAR(C3388)))),""))</f>
        <v/>
      </c>
      <c r="E3388" s="3">
        <f t="array" ref="E3388">IFERROR(_xlfn.LET(_xlpm.yr,IF(ISNUMBER(C3388),YEAR(C3388),VALUE(RIGHT(A3388,4))),_xlpm.mn,IF(ISNUMBER(C3388),MONTH(C3388),VALUE(MID(A3388,4,2)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9" spans="1:5" x14ac:dyDescent="0.25">
      <c r="A3389" s="65" t="s">
        <v>3399</v>
      </c>
      <c r="B3389" s="8">
        <v>155.6247274653</v>
      </c>
      <c r="C3389" s="13"/>
      <c r="D3389" s="3" t="str">
        <f t="array" ref="D3389">IF(C3389="","",IFERROR(AVERAGE(_xlfn._xlws.FILTER($B$2:$B$6000,(IFERROR(VALUE(MID($A$2:$A$6000,4,2)),0)=MONTH(C3389))*(IFERROR(VALUE(RIGHT($A$2:$A$6000,4)),0)=YEAR(C3389)))),""))</f>
        <v/>
      </c>
      <c r="E3389" s="3">
        <f t="array" ref="E3389">IFERROR(_xlfn.LET(_xlpm.yr,IF(ISNUMBER(C3389),YEAR(C3389),VALUE(RIGHT(A3389,4))),_xlpm.mn,IF(ISNUMBER(C3389),MONTH(C3389),VALUE(MID(A3389,4,2)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0" spans="1:5" x14ac:dyDescent="0.25">
      <c r="A3390" s="65" t="s">
        <v>3400</v>
      </c>
      <c r="B3390" s="8">
        <v>154.8588051486</v>
      </c>
      <c r="C3390" s="13"/>
      <c r="D3390" s="3" t="str">
        <f t="array" ref="D3390">IF(C3390="","",IFERROR(AVERAGE(_xlfn._xlws.FILTER($B$2:$B$6000,(IFERROR(VALUE(MID($A$2:$A$6000,4,2)),0)=MONTH(C3390))*(IFERROR(VALUE(RIGHT($A$2:$A$6000,4)),0)=YEAR(C3390)))),""))</f>
        <v/>
      </c>
      <c r="E3390" s="3">
        <f t="array" ref="E3390">IFERROR(_xlfn.LET(_xlpm.yr,IF(ISNUMBER(C3390),YEAR(C3390),VALUE(RIGHT(A3390,4))),_xlpm.mn,IF(ISNUMBER(C3390),MONTH(C3390),VALUE(MID(A3390,4,2)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1" spans="1:5" x14ac:dyDescent="0.25">
      <c r="A3391" s="65" t="s">
        <v>3401</v>
      </c>
      <c r="B3391" s="8">
        <v>155.00130232379999</v>
      </c>
      <c r="C3391" s="13"/>
      <c r="D3391" s="3" t="str">
        <f t="array" ref="D3391">IF(C3391="","",IFERROR(AVERAGE(_xlfn._xlws.FILTER($B$2:$B$6000,(IFERROR(VALUE(MID($A$2:$A$6000,4,2)),0)=MONTH(C3391))*(IFERROR(VALUE(RIGHT($A$2:$A$6000,4)),0)=YEAR(C3391)))),""))</f>
        <v/>
      </c>
      <c r="E3391" s="3">
        <f t="array" ref="E3391">IFERROR(_xlfn.LET(_xlpm.yr,IF(ISNUMBER(C3391),YEAR(C3391),VALUE(RIGHT(A3391,4))),_xlpm.mn,IF(ISNUMBER(C3391),MONTH(C3391),VALUE(MID(A3391,4,2)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2" spans="1:5" x14ac:dyDescent="0.25">
      <c r="A3392" s="65" t="s">
        <v>3402</v>
      </c>
      <c r="B3392" s="8">
        <v>153.96819780359999</v>
      </c>
      <c r="C3392" s="13"/>
      <c r="D3392" s="3" t="str">
        <f t="array" ref="D3392">IF(C3392="","",IFERROR(AVERAGE(_xlfn._xlws.FILTER($B$2:$B$6000,(IFERROR(VALUE(MID($A$2:$A$6000,4,2)),0)=MONTH(C3392))*(IFERROR(VALUE(RIGHT($A$2:$A$6000,4)),0)=YEAR(C3392)))),""))</f>
        <v/>
      </c>
      <c r="E3392" s="3">
        <f t="array" ref="E3392">IFERROR(_xlfn.LET(_xlpm.yr,IF(ISNUMBER(C3392),YEAR(C3392),VALUE(RIGHT(A3392,4))),_xlpm.mn,IF(ISNUMBER(C3392),MONTH(C3392),VALUE(MID(A3392,4,2)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3" spans="1:5" x14ac:dyDescent="0.25">
      <c r="A3393" s="65" t="s">
        <v>3403</v>
      </c>
      <c r="B3393" s="8">
        <v>153.0241540179</v>
      </c>
      <c r="C3393" s="13"/>
      <c r="D3393" s="3" t="str">
        <f t="array" ref="D3393">IF(C3393="","",IFERROR(AVERAGE(_xlfn._xlws.FILTER($B$2:$B$6000,(IFERROR(VALUE(MID($A$2:$A$6000,4,2)),0)=MONTH(C3393))*(IFERROR(VALUE(RIGHT($A$2:$A$6000,4)),0)=YEAR(C3393)))),""))</f>
        <v/>
      </c>
      <c r="E3393" s="3">
        <f t="array" ref="E3393">IFERROR(_xlfn.LET(_xlpm.yr,IF(ISNUMBER(C3393),YEAR(C3393),VALUE(RIGHT(A3393,4))),_xlpm.mn,IF(ISNUMBER(C3393),MONTH(C3393),VALUE(MID(A3393,4,2)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4" spans="1:5" x14ac:dyDescent="0.25">
      <c r="A3394" s="65" t="s">
        <v>3404</v>
      </c>
      <c r="B3394" s="8">
        <v>152.72134752060001</v>
      </c>
      <c r="C3394" s="13"/>
      <c r="D3394" s="3" t="str">
        <f t="array" ref="D3394">IF(C3394="","",IFERROR(AVERAGE(_xlfn._xlws.FILTER($B$2:$B$6000,(IFERROR(VALUE(MID($A$2:$A$6000,4,2)),0)=MONTH(C3394))*(IFERROR(VALUE(RIGHT($A$2:$A$6000,4)),0)=YEAR(C3394)))),""))</f>
        <v/>
      </c>
      <c r="E3394" s="3">
        <f t="array" ref="E3394">IFERROR(_xlfn.LET(_xlpm.yr,IF(ISNUMBER(C3394),YEAR(C3394),VALUE(RIGHT(A3394,4))),_xlpm.mn,IF(ISNUMBER(C3394),MONTH(C3394),VALUE(MID(A3394,4,2)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5" spans="1:5" x14ac:dyDescent="0.25">
      <c r="A3395" s="65" t="s">
        <v>3405</v>
      </c>
      <c r="B3395" s="8">
        <v>153.0954026055</v>
      </c>
      <c r="C3395" s="13"/>
      <c r="D3395" s="3" t="str">
        <f t="array" ref="D3395">IF(C3395="","",IFERROR(AVERAGE(_xlfn._xlws.FILTER($B$2:$B$6000,(IFERROR(VALUE(MID($A$2:$A$6000,4,2)),0)=MONTH(C3395))*(IFERROR(VALUE(RIGHT($A$2:$A$6000,4)),0)=YEAR(C3395)))),""))</f>
        <v/>
      </c>
      <c r="E3395" s="3">
        <f t="array" ref="E3395">IFERROR(_xlfn.LET(_xlpm.yr,IF(ISNUMBER(C3395),YEAR(C3395),VALUE(RIGHT(A3395,4))),_xlpm.mn,IF(ISNUMBER(C3395),MONTH(C3395),VALUE(MID(A3395,4,2)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6" spans="1:5" x14ac:dyDescent="0.25">
      <c r="A3396" s="65" t="s">
        <v>3406</v>
      </c>
      <c r="B3396" s="8">
        <v>152.5610381985</v>
      </c>
      <c r="C3396" s="13"/>
      <c r="D3396" s="3" t="str">
        <f t="array" ref="D3396">IF(C3396="","",IFERROR(AVERAGE(_xlfn._xlws.FILTER($B$2:$B$6000,(IFERROR(VALUE(MID($A$2:$A$6000,4,2)),0)=MONTH(C3396))*(IFERROR(VALUE(RIGHT($A$2:$A$6000,4)),0)=YEAR(C3396)))),""))</f>
        <v/>
      </c>
      <c r="E3396" s="3">
        <f t="array" ref="E3396">IFERROR(_xlfn.LET(_xlpm.yr,IF(ISNUMBER(C3396),YEAR(C3396),VALUE(RIGHT(A3396,4))),_xlpm.mn,IF(ISNUMBER(C3396),MONTH(C3396),VALUE(MID(A3396,4,2)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7" spans="1:5" x14ac:dyDescent="0.25">
      <c r="A3397" s="65" t="s">
        <v>3407</v>
      </c>
      <c r="B3397" s="8">
        <v>150.837275385</v>
      </c>
      <c r="C3397" s="13"/>
      <c r="D3397" s="3" t="str">
        <f t="array" ref="D3397">IF(C3397="","",IFERROR(AVERAGE(_xlfn._xlws.FILTER($B$2:$B$6000,(IFERROR(VALUE(MID($A$2:$A$6000,4,2)),0)=MONTH(C3397))*(IFERROR(VALUE(RIGHT($A$2:$A$6000,4)),0)=YEAR(C3397)))),""))</f>
        <v/>
      </c>
      <c r="E3397" s="3">
        <f t="array" ref="E3397">IFERROR(_xlfn.LET(_xlpm.yr,IF(ISNUMBER(C3397),YEAR(C3397),VALUE(RIGHT(A3397,4))),_xlpm.mn,IF(ISNUMBER(C3397),MONTH(C3397),VALUE(MID(A3397,4,2)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8" spans="1:5" x14ac:dyDescent="0.25">
      <c r="A3398" s="65" t="s">
        <v>3408</v>
      </c>
      <c r="B3398" s="8">
        <v>150.97965865379999</v>
      </c>
      <c r="C3398" s="13"/>
      <c r="D3398" s="3" t="str">
        <f t="array" ref="D3398">IF(C3398="","",IFERROR(AVERAGE(_xlfn._xlws.FILTER($B$2:$B$6000,(IFERROR(VALUE(MID($A$2:$A$6000,4,2)),0)=MONTH(C3398))*(IFERROR(VALUE(RIGHT($A$2:$A$6000,4)),0)=YEAR(C3398)))),""))</f>
        <v/>
      </c>
      <c r="E3398" s="3">
        <f t="array" ref="E3398">IFERROR(_xlfn.LET(_xlpm.yr,IF(ISNUMBER(C3398),YEAR(C3398),VALUE(RIGHT(A3398,4))),_xlpm.mn,IF(ISNUMBER(C3398),MONTH(C3398),VALUE(MID(A3398,4,2)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9" spans="1:5" x14ac:dyDescent="0.25">
      <c r="A3399" s="65" t="s">
        <v>3409</v>
      </c>
      <c r="B3399" s="8">
        <v>150.23214649260001</v>
      </c>
      <c r="C3399" s="13"/>
      <c r="D3399" s="3" t="str">
        <f t="array" ref="D3399">IF(C3399="","",IFERROR(AVERAGE(_xlfn._xlws.FILTER($B$2:$B$6000,(IFERROR(VALUE(MID($A$2:$A$6000,4,2)),0)=MONTH(C3399))*(IFERROR(VALUE(RIGHT($A$2:$A$6000,4)),0)=YEAR(C3399)))),""))</f>
        <v/>
      </c>
      <c r="E3399" s="3">
        <f t="array" ref="E3399">IFERROR(_xlfn.LET(_xlpm.yr,IF(ISNUMBER(C3399),YEAR(C3399),VALUE(RIGHT(A3399,4))),_xlpm.mn,IF(ISNUMBER(C3399),MONTH(C3399),VALUE(MID(A3399,4,2)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0" spans="1:5" x14ac:dyDescent="0.25">
      <c r="A3400" s="65" t="s">
        <v>3410</v>
      </c>
      <c r="B3400" s="8">
        <v>150.69489211620001</v>
      </c>
      <c r="C3400" s="13"/>
      <c r="D3400" s="3" t="str">
        <f t="array" ref="D3400">IF(C3400="","",IFERROR(AVERAGE(_xlfn._xlws.FILTER($B$2:$B$6000,(IFERROR(VALUE(MID($A$2:$A$6000,4,2)),0)=MONTH(C3400))*(IFERROR(VALUE(RIGHT($A$2:$A$6000,4)),0)=YEAR(C3400)))),""))</f>
        <v/>
      </c>
      <c r="E3400" s="3">
        <f t="array" ref="E3400">IFERROR(_xlfn.LET(_xlpm.yr,IF(ISNUMBER(C3400),YEAR(C3400),VALUE(RIGHT(A3400,4))),_xlpm.mn,IF(ISNUMBER(C3400),MONTH(C3400),VALUE(MID(A3400,4,2)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1" spans="1:5" x14ac:dyDescent="0.25">
      <c r="A3401" s="65" t="s">
        <v>3411</v>
      </c>
      <c r="B3401" s="8">
        <v>149.7338050518</v>
      </c>
      <c r="C3401" s="13"/>
      <c r="D3401" s="3" t="str">
        <f t="array" ref="D3401">IF(C3401="","",IFERROR(AVERAGE(_xlfn._xlws.FILTER($B$2:$B$6000,(IFERROR(VALUE(MID($A$2:$A$6000,4,2)),0)=MONTH(C3401))*(IFERROR(VALUE(RIGHT($A$2:$A$6000,4)),0)=YEAR(C3401)))),""))</f>
        <v/>
      </c>
      <c r="E3401" s="3">
        <f t="array" ref="E3401">IFERROR(_xlfn.LET(_xlpm.yr,IF(ISNUMBER(C3401),YEAR(C3401),VALUE(RIGHT(A3401,4))),_xlpm.mn,IF(ISNUMBER(C3401),MONTH(C3401),VALUE(MID(A3401,4,2)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2" spans="1:5" x14ac:dyDescent="0.25">
      <c r="A3402" s="65" t="s">
        <v>3412</v>
      </c>
      <c r="B3402" s="8">
        <v>149.235463611</v>
      </c>
      <c r="C3402" s="13"/>
      <c r="D3402" s="3" t="str">
        <f t="array" ref="D3402">IF(C3402="","",IFERROR(AVERAGE(_xlfn._xlws.FILTER($B$2:$B$6000,(IFERROR(VALUE(MID($A$2:$A$6000,4,2)),0)=MONTH(C3402))*(IFERROR(VALUE(RIGHT($A$2:$A$6000,4)),0)=YEAR(C3402)))),""))</f>
        <v/>
      </c>
      <c r="E3402" s="3">
        <f t="array" ref="E3402">IFERROR(_xlfn.LET(_xlpm.yr,IF(ISNUMBER(C3402),YEAR(C3402),VALUE(RIGHT(A3402,4))),_xlpm.mn,IF(ISNUMBER(C3402),MONTH(C3402),VALUE(MID(A3402,4,2)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3" spans="1:5" x14ac:dyDescent="0.25">
      <c r="A3403" s="65" t="s">
        <v>3413</v>
      </c>
      <c r="B3403" s="8">
        <v>147.98961000899999</v>
      </c>
      <c r="C3403" s="13"/>
      <c r="D3403" s="3" t="str">
        <f t="array" ref="D3403">IF(C3403="","",IFERROR(AVERAGE(_xlfn._xlws.FILTER($B$2:$B$6000,(IFERROR(VALUE(MID($A$2:$A$6000,4,2)),0)=MONTH(C3403))*(IFERROR(VALUE(RIGHT($A$2:$A$6000,4)),0)=YEAR(C3403)))),""))</f>
        <v/>
      </c>
      <c r="E3403" s="3">
        <f t="array" ref="E3403">IFERROR(_xlfn.LET(_xlpm.yr,IF(ISNUMBER(C3403),YEAR(C3403),VALUE(RIGHT(A3403,4))),_xlpm.mn,IF(ISNUMBER(C3403),MONTH(C3403),VALUE(MID(A3403,4,2)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4" spans="1:5" x14ac:dyDescent="0.25">
      <c r="A3404" s="65" t="s">
        <v>3414</v>
      </c>
      <c r="B3404" s="8">
        <v>148.6837284444</v>
      </c>
      <c r="C3404" s="13"/>
      <c r="D3404" s="3" t="str">
        <f t="array" ref="D3404">IF(C3404="","",IFERROR(AVERAGE(_xlfn._xlws.FILTER($B$2:$B$6000,(IFERROR(VALUE(MID($A$2:$A$6000,4,2)),0)=MONTH(C3404))*(IFERROR(VALUE(RIGHT($A$2:$A$6000,4)),0)=YEAR(C3404)))),""))</f>
        <v/>
      </c>
      <c r="E3404" s="3">
        <f t="array" ref="E3404">IFERROR(_xlfn.LET(_xlpm.yr,IF(ISNUMBER(C3404),YEAR(C3404),VALUE(RIGHT(A3404,4))),_xlpm.mn,IF(ISNUMBER(C3404),MONTH(C3404),VALUE(MID(A3404,4,2)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5" spans="1:5" x14ac:dyDescent="0.25">
      <c r="A3405" s="65" t="s">
        <v>3415</v>
      </c>
      <c r="B3405" s="8">
        <v>148.36336608959999</v>
      </c>
      <c r="C3405" s="13"/>
      <c r="D3405" s="3" t="str">
        <f t="array" ref="D3405">IF(C3405="","",IFERROR(AVERAGE(_xlfn._xlws.FILTER($B$2:$B$6000,(IFERROR(VALUE(MID($A$2:$A$6000,4,2)),0)=MONTH(C3405))*(IFERROR(VALUE(RIGHT($A$2:$A$6000,4)),0)=YEAR(C3405)))),""))</f>
        <v/>
      </c>
      <c r="E3405" s="3">
        <f t="array" ref="E3405">IFERROR(_xlfn.LET(_xlpm.yr,IF(ISNUMBER(C3405),YEAR(C3405),VALUE(RIGHT(A3405,4))),_xlpm.mn,IF(ISNUMBER(C3405),MONTH(C3405),VALUE(MID(A3405,4,2)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6" spans="1:5" x14ac:dyDescent="0.25">
      <c r="A3406" s="65" t="s">
        <v>3416</v>
      </c>
      <c r="B3406" s="8">
        <v>148.11419536919999</v>
      </c>
      <c r="C3406" s="13"/>
      <c r="D3406" s="3" t="str">
        <f t="array" ref="D3406">IF(C3406="","",IFERROR(AVERAGE(_xlfn._xlws.FILTER($B$2:$B$6000,(IFERROR(VALUE(MID($A$2:$A$6000,4,2)),0)=MONTH(C3406))*(IFERROR(VALUE(RIGHT($A$2:$A$6000,4)),0)=YEAR(C3406)))),""))</f>
        <v/>
      </c>
      <c r="E3406" s="3">
        <f t="array" ref="E3406">IFERROR(_xlfn.LET(_xlpm.yr,IF(ISNUMBER(C3406),YEAR(C3406),VALUE(RIGHT(A3406,4))),_xlpm.mn,IF(ISNUMBER(C3406),MONTH(C3406),VALUE(MID(A3406,4,2)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7" spans="1:5" x14ac:dyDescent="0.25">
      <c r="A3407" s="65" t="s">
        <v>3417</v>
      </c>
      <c r="B3407" s="8">
        <v>148.3099723638</v>
      </c>
      <c r="C3407" s="13"/>
      <c r="D3407" s="3" t="str">
        <f t="array" ref="D3407">IF(C3407="","",IFERROR(AVERAGE(_xlfn._xlws.FILTER($B$2:$B$6000,(IFERROR(VALUE(MID($A$2:$A$6000,4,2)),0)=MONTH(C3407))*(IFERROR(VALUE(RIGHT($A$2:$A$6000,4)),0)=YEAR(C3407)))),""))</f>
        <v/>
      </c>
      <c r="E3407" s="3">
        <f t="array" ref="E3407">IFERROR(_xlfn.LET(_xlpm.yr,IF(ISNUMBER(C3407),YEAR(C3407),VALUE(RIGHT(A3407,4))),_xlpm.mn,IF(ISNUMBER(C3407),MONTH(C3407),VALUE(MID(A3407,4,2)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8" spans="1:5" x14ac:dyDescent="0.25">
      <c r="A3408" s="65" t="s">
        <v>3418</v>
      </c>
      <c r="B3408" s="8">
        <v>147.18870412199999</v>
      </c>
      <c r="C3408" s="13"/>
      <c r="D3408" s="3" t="str">
        <f t="array" ref="D3408">IF(C3408="","",IFERROR(AVERAGE(_xlfn._xlws.FILTER($B$2:$B$6000,(IFERROR(VALUE(MID($A$2:$A$6000,4,2)),0)=MONTH(C3408))*(IFERROR(VALUE(RIGHT($A$2:$A$6000,4)),0)=YEAR(C3408)))),""))</f>
        <v/>
      </c>
      <c r="E3408" s="3">
        <f t="array" ref="E3408">IFERROR(_xlfn.LET(_xlpm.yr,IF(ISNUMBER(C3408),YEAR(C3408),VALUE(RIGHT(A3408,4))),_xlpm.mn,IF(ISNUMBER(C3408),MONTH(C3408),VALUE(MID(A3408,4,2)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9" spans="1:5" x14ac:dyDescent="0.25">
      <c r="A3409" s="65" t="s">
        <v>3419</v>
      </c>
      <c r="B3409" s="8">
        <v>147.18870412199999</v>
      </c>
      <c r="C3409" s="13"/>
      <c r="D3409" s="3" t="str">
        <f t="array" ref="D3409">IF(C3409="","",IFERROR(AVERAGE(_xlfn._xlws.FILTER($B$2:$B$6000,(IFERROR(VALUE(MID($A$2:$A$6000,4,2)),0)=MONTH(C3409))*(IFERROR(VALUE(RIGHT($A$2:$A$6000,4)),0)=YEAR(C3409)))),""))</f>
        <v/>
      </c>
      <c r="E3409" s="3">
        <f t="array" ref="E3409">IFERROR(_xlfn.LET(_xlpm.yr,IF(ISNUMBER(C3409),YEAR(C3409),VALUE(RIGHT(A3409,4))),_xlpm.mn,IF(ISNUMBER(C3409),MONTH(C3409),VALUE(MID(A3409,4,2)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0" spans="1:5" x14ac:dyDescent="0.25">
      <c r="A3410" s="65" t="s">
        <v>3420</v>
      </c>
      <c r="B3410" s="8">
        <v>146.15642542320001</v>
      </c>
      <c r="C3410" s="13"/>
      <c r="D3410" s="3" t="str">
        <f t="array" ref="D3410">IF(C3410="","",IFERROR(AVERAGE(_xlfn._xlws.FILTER($B$2:$B$6000,(IFERROR(VALUE(MID($A$2:$A$6000,4,2)),0)=MONTH(C3410))*(IFERROR(VALUE(RIGHT($A$2:$A$6000,4)),0)=YEAR(C3410)))),""))</f>
        <v/>
      </c>
      <c r="E3410" s="3">
        <f t="array" ref="E3410">IFERROR(_xlfn.LET(_xlpm.yr,IF(ISNUMBER(C3410),YEAR(C3410),VALUE(RIGHT(A3410,4))),_xlpm.mn,IF(ISNUMBER(C3410),MONTH(C3410),VALUE(MID(A3410,4,2)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1" spans="1:5" x14ac:dyDescent="0.25">
      <c r="A3411" s="65" t="s">
        <v>3421</v>
      </c>
      <c r="B3411" s="8">
        <v>145.69367979960001</v>
      </c>
      <c r="C3411" s="13"/>
      <c r="D3411" s="3" t="str">
        <f t="array" ref="D3411">IF(C3411="","",IFERROR(AVERAGE(_xlfn._xlws.FILTER($B$2:$B$6000,(IFERROR(VALUE(MID($A$2:$A$6000,4,2)),0)=MONTH(C3411))*(IFERROR(VALUE(RIGHT($A$2:$A$6000,4)),0)=YEAR(C3411)))),""))</f>
        <v/>
      </c>
      <c r="E3411" s="3">
        <f t="array" ref="E3411">IFERROR(_xlfn.LET(_xlpm.yr,IF(ISNUMBER(C3411),YEAR(C3411),VALUE(RIGHT(A3411,4))),_xlpm.mn,IF(ISNUMBER(C3411),MONTH(C3411),VALUE(MID(A3411,4,2)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2" spans="1:5" x14ac:dyDescent="0.25">
      <c r="A3412" s="65" t="s">
        <v>3422</v>
      </c>
      <c r="B3412" s="8">
        <v>145.8716588856</v>
      </c>
      <c r="C3412" s="13"/>
      <c r="D3412" s="3" t="str">
        <f t="array" ref="D3412">IF(C3412="","",IFERROR(AVERAGE(_xlfn._xlws.FILTER($B$2:$B$6000,(IFERROR(VALUE(MID($A$2:$A$6000,4,2)),0)=MONTH(C3412))*(IFERROR(VALUE(RIGHT($A$2:$A$6000,4)),0)=YEAR(C3412)))),""))</f>
        <v/>
      </c>
      <c r="E3412" s="3">
        <f t="array" ref="E3412">IFERROR(_xlfn.LET(_xlpm.yr,IF(ISNUMBER(C3412),YEAR(C3412),VALUE(RIGHT(A3412,4))),_xlpm.mn,IF(ISNUMBER(C3412),MONTH(C3412),VALUE(MID(A3412,4,2)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3" spans="1:5" x14ac:dyDescent="0.25">
      <c r="A3413" s="65" t="s">
        <v>3423</v>
      </c>
      <c r="B3413" s="8">
        <v>145.97844633720001</v>
      </c>
      <c r="C3413" s="13"/>
      <c r="D3413" s="3" t="str">
        <f t="array" ref="D3413">IF(C3413="","",IFERROR(AVERAGE(_xlfn._xlws.FILTER($B$2:$B$6000,(IFERROR(VALUE(MID($A$2:$A$6000,4,2)),0)=MONTH(C3413))*(IFERROR(VALUE(RIGHT($A$2:$A$6000,4)),0)=YEAR(C3413)))),""))</f>
        <v/>
      </c>
      <c r="E3413" s="3">
        <f t="array" ref="E3413">IFERROR(_xlfn.LET(_xlpm.yr,IF(ISNUMBER(C3413),YEAR(C3413),VALUE(RIGHT(A3413,4))),_xlpm.mn,IF(ISNUMBER(C3413),MONTH(C3413),VALUE(MID(A3413,4,2)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4" spans="1:5" x14ac:dyDescent="0.25">
      <c r="A3414" s="65" t="s">
        <v>3424</v>
      </c>
      <c r="B3414" s="8">
        <v>144.76818855240001</v>
      </c>
      <c r="C3414" s="13"/>
      <c r="D3414" s="3" t="str">
        <f t="array" ref="D3414">IF(C3414="","",IFERROR(AVERAGE(_xlfn._xlws.FILTER($B$2:$B$6000,(IFERROR(VALUE(MID($A$2:$A$6000,4,2)),0)=MONTH(C3414))*(IFERROR(VALUE(RIGHT($A$2:$A$6000,4)),0)=YEAR(C3414)))),""))</f>
        <v/>
      </c>
      <c r="E3414" s="3">
        <f t="array" ref="E3414">IFERROR(_xlfn.LET(_xlpm.yr,IF(ISNUMBER(C3414),YEAR(C3414),VALUE(RIGHT(A3414,4))),_xlpm.mn,IF(ISNUMBER(C3414),MONTH(C3414),VALUE(MID(A3414,4,2)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5" spans="1:5" x14ac:dyDescent="0.25">
      <c r="A3415" s="65" t="s">
        <v>3425</v>
      </c>
      <c r="B3415" s="8">
        <v>143.72153780400001</v>
      </c>
      <c r="C3415" s="13"/>
      <c r="D3415" s="3" t="str">
        <f t="array" ref="D3415">IF(C3415="","",IFERROR(AVERAGE(_xlfn._xlws.FILTER($B$2:$B$6000,(IFERROR(VALUE(MID($A$2:$A$6000,4,2)),0)=MONTH(C3415))*(IFERROR(VALUE(RIGHT($A$2:$A$6000,4)),0)=YEAR(C3415)))),""))</f>
        <v/>
      </c>
      <c r="E3415" s="3">
        <f t="array" ref="E3415">IFERROR(_xlfn.LET(_xlpm.yr,IF(ISNUMBER(C3415),YEAR(C3415),VALUE(RIGHT(A3415,4))),_xlpm.mn,IF(ISNUMBER(C3415),MONTH(C3415),VALUE(MID(A3415,4,2)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6" spans="1:5" x14ac:dyDescent="0.25">
      <c r="A3416" s="65" t="s">
        <v>3426</v>
      </c>
      <c r="B3416" s="8">
        <v>143.89949909399999</v>
      </c>
      <c r="C3416" s="13"/>
      <c r="D3416" s="3" t="str">
        <f t="array" ref="D3416">IF(C3416="","",IFERROR(AVERAGE(_xlfn._xlws.FILTER($B$2:$B$6000,(IFERROR(VALUE(MID($A$2:$A$6000,4,2)),0)=MONTH(C3416))*(IFERROR(VALUE(RIGHT($A$2:$A$6000,4)),0)=YEAR(C3416)))),""))</f>
        <v/>
      </c>
      <c r="E3416" s="3">
        <f t="array" ref="E3416">IFERROR(_xlfn.LET(_xlpm.yr,IF(ISNUMBER(C3416),YEAR(C3416),VALUE(RIGHT(A3416,4))),_xlpm.mn,IF(ISNUMBER(C3416),MONTH(C3416),VALUE(MID(A3416,4,2)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7" spans="1:5" x14ac:dyDescent="0.25">
      <c r="A3417" s="65" t="s">
        <v>3427</v>
      </c>
      <c r="B3417" s="8">
        <v>143.02748877299999</v>
      </c>
      <c r="C3417" s="13"/>
      <c r="D3417" s="3" t="str">
        <f t="array" ref="D3417">IF(C3417="","",IFERROR(AVERAGE(_xlfn._xlws.FILTER($B$2:$B$6000,(IFERROR(VALUE(MID($A$2:$A$6000,4,2)),0)=MONTH(C3417))*(IFERROR(VALUE(RIGHT($A$2:$A$6000,4)),0)=YEAR(C3417)))),""))</f>
        <v/>
      </c>
      <c r="E3417" s="3">
        <f t="array" ref="E3417">IFERROR(_xlfn.LET(_xlpm.yr,IF(ISNUMBER(C3417),YEAR(C3417),VALUE(RIGHT(A3417,4))),_xlpm.mn,IF(ISNUMBER(C3417),MONTH(C3417),VALUE(MID(A3417,4,2)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8" spans="1:5" x14ac:dyDescent="0.25">
      <c r="A3418" s="65" t="s">
        <v>3428</v>
      </c>
      <c r="B3418" s="8">
        <v>143.15206167599999</v>
      </c>
      <c r="C3418" s="13"/>
      <c r="D3418" s="3" t="str">
        <f t="array" ref="D3418">IF(C3418="","",IFERROR(AVERAGE(_xlfn._xlws.FILTER($B$2:$B$6000,(IFERROR(VALUE(MID($A$2:$A$6000,4,2)),0)=MONTH(C3418))*(IFERROR(VALUE(RIGHT($A$2:$A$6000,4)),0)=YEAR(C3418)))),""))</f>
        <v/>
      </c>
      <c r="E3418" s="3">
        <f t="array" ref="E3418">IFERROR(_xlfn.LET(_xlpm.yr,IF(ISNUMBER(C3418),YEAR(C3418),VALUE(RIGHT(A3418,4))),_xlpm.mn,IF(ISNUMBER(C3418),MONTH(C3418),VALUE(MID(A3418,4,2)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9" spans="1:5" x14ac:dyDescent="0.25">
      <c r="A3419" s="65" t="s">
        <v>3429</v>
      </c>
      <c r="B3419" s="8">
        <v>142.04870167799999</v>
      </c>
      <c r="C3419" s="13"/>
      <c r="D3419" s="3" t="str">
        <f t="array" ref="D3419">IF(C3419="","",IFERROR(AVERAGE(_xlfn._xlws.FILTER($B$2:$B$6000,(IFERROR(VALUE(MID($A$2:$A$6000,4,2)),0)=MONTH(C3419))*(IFERROR(VALUE(RIGHT($A$2:$A$6000,4)),0)=YEAR(C3419)))),""))</f>
        <v/>
      </c>
      <c r="E3419" s="3">
        <f t="array" ref="E3419">IFERROR(_xlfn.LET(_xlpm.yr,IF(ISNUMBER(C3419),YEAR(C3419),VALUE(RIGHT(A3419,4))),_xlpm.mn,IF(ISNUMBER(C3419),MONTH(C3419),VALUE(MID(A3419,4,2)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0" spans="1:5" x14ac:dyDescent="0.25">
      <c r="A3420" s="65" t="s">
        <v>3430</v>
      </c>
      <c r="B3420" s="8">
        <v>140.73178813199999</v>
      </c>
      <c r="C3420" s="13"/>
      <c r="D3420" s="3" t="str">
        <f t="array" ref="D3420">IF(C3420="","",IFERROR(AVERAGE(_xlfn._xlws.FILTER($B$2:$B$6000,(IFERROR(VALUE(MID($A$2:$A$6000,4,2)),0)=MONTH(C3420))*(IFERROR(VALUE(RIGHT($A$2:$A$6000,4)),0)=YEAR(C3420)))),""))</f>
        <v/>
      </c>
      <c r="E3420" s="3">
        <f t="array" ref="E3420">IFERROR(_xlfn.LET(_xlpm.yr,IF(ISNUMBER(C3420),YEAR(C3420),VALUE(RIGHT(A3420,4))),_xlpm.mn,IF(ISNUMBER(C3420),MONTH(C3420),VALUE(MID(A3420,4,2)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1" spans="1:5" x14ac:dyDescent="0.25">
      <c r="A3421" s="65" t="s">
        <v>3431</v>
      </c>
      <c r="B3421" s="8">
        <v>140.162312004</v>
      </c>
      <c r="C3421" s="13"/>
      <c r="D3421" s="3" t="str">
        <f t="array" ref="D3421">IF(C3421="","",IFERROR(AVERAGE(_xlfn._xlws.FILTER($B$2:$B$6000,(IFERROR(VALUE(MID($A$2:$A$6000,4,2)),0)=MONTH(C3421))*(IFERROR(VALUE(RIGHT($A$2:$A$6000,4)),0)=YEAR(C3421)))),""))</f>
        <v/>
      </c>
      <c r="E3421" s="3">
        <f t="array" ref="E3421">IFERROR(_xlfn.LET(_xlpm.yr,IF(ISNUMBER(C3421),YEAR(C3421),VALUE(RIGHT(A3421,4))),_xlpm.mn,IF(ISNUMBER(C3421),MONTH(C3421),VALUE(MID(A3421,4,2)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2" spans="1:5" x14ac:dyDescent="0.25">
      <c r="A3422" s="65" t="s">
        <v>3432</v>
      </c>
      <c r="B3422" s="8">
        <v>139.450466844</v>
      </c>
      <c r="C3422" s="13"/>
      <c r="D3422" s="3" t="str">
        <f t="array" ref="D3422">IF(C3422="","",IFERROR(AVERAGE(_xlfn._xlws.FILTER($B$2:$B$6000,(IFERROR(VALUE(MID($A$2:$A$6000,4,2)),0)=MONTH(C3422))*(IFERROR(VALUE(RIGHT($A$2:$A$6000,4)),0)=YEAR(C3422)))),""))</f>
        <v/>
      </c>
      <c r="E3422" s="3">
        <f t="array" ref="E3422">IFERROR(_xlfn.LET(_xlpm.yr,IF(ISNUMBER(C3422),YEAR(C3422),VALUE(RIGHT(A3422,4))),_xlpm.mn,IF(ISNUMBER(C3422),MONTH(C3422),VALUE(MID(A3422,4,2)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3" spans="1:5" x14ac:dyDescent="0.25">
      <c r="A3423" s="65" t="s">
        <v>3433</v>
      </c>
      <c r="B3423" s="8">
        <v>138.43608749099999</v>
      </c>
      <c r="C3423" s="13"/>
      <c r="D3423" s="3" t="str">
        <f t="array" ref="D3423">IF(C3423="","",IFERROR(AVERAGE(_xlfn._xlws.FILTER($B$2:$B$6000,(IFERROR(VALUE(MID($A$2:$A$6000,4,2)),0)=MONTH(C3423))*(IFERROR(VALUE(RIGHT($A$2:$A$6000,4)),0)=YEAR(C3423)))),""))</f>
        <v/>
      </c>
      <c r="E3423" s="3">
        <f t="array" ref="E3423">IFERROR(_xlfn.LET(_xlpm.yr,IF(ISNUMBER(C3423),YEAR(C3423),VALUE(RIGHT(A3423,4))),_xlpm.mn,IF(ISNUMBER(C3423),MONTH(C3423),VALUE(MID(A3423,4,2)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4" spans="1:5" x14ac:dyDescent="0.25">
      <c r="A3424" s="65" t="s">
        <v>3434</v>
      </c>
      <c r="B3424" s="8">
        <v>138.77421394199999</v>
      </c>
      <c r="C3424" s="13"/>
      <c r="D3424" s="3" t="str">
        <f t="array" ref="D3424">IF(C3424="","",IFERROR(AVERAGE(_xlfn._xlws.FILTER($B$2:$B$6000,(IFERROR(VALUE(MID($A$2:$A$6000,4,2)),0)=MONTH(C3424))*(IFERROR(VALUE(RIGHT($A$2:$A$6000,4)),0)=YEAR(C3424)))),""))</f>
        <v/>
      </c>
      <c r="E3424" s="3">
        <f t="array" ref="E3424">IFERROR(_xlfn.LET(_xlpm.yr,IF(ISNUMBER(C3424),YEAR(C3424),VALUE(RIGHT(A3424,4))),_xlpm.mn,IF(ISNUMBER(C3424),MONTH(C3424),VALUE(MID(A3424,4,2)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5" spans="1:5" x14ac:dyDescent="0.25">
      <c r="A3425" s="65" t="s">
        <v>3435</v>
      </c>
      <c r="B3425" s="8">
        <v>138.685233297</v>
      </c>
      <c r="C3425" s="13"/>
      <c r="D3425" s="3" t="str">
        <f t="array" ref="D3425">IF(C3425="","",IFERROR(AVERAGE(_xlfn._xlws.FILTER($B$2:$B$6000,(IFERROR(VALUE(MID($A$2:$A$6000,4,2)),0)=MONTH(C3425))*(IFERROR(VALUE(RIGHT($A$2:$A$6000,4)),0)=YEAR(C3425)))),""))</f>
        <v/>
      </c>
      <c r="E3425" s="3">
        <f t="array" ref="E3425">IFERROR(_xlfn.LET(_xlpm.yr,IF(ISNUMBER(C3425),YEAR(C3425),VALUE(RIGHT(A3425,4))),_xlpm.mn,IF(ISNUMBER(C3425),MONTH(C3425),VALUE(MID(A3425,4,2)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6" spans="1:5" x14ac:dyDescent="0.25">
      <c r="A3426" s="65" t="s">
        <v>3436</v>
      </c>
      <c r="B3426" s="8">
        <v>138.24033007200001</v>
      </c>
      <c r="C3426" s="13"/>
      <c r="D3426" s="3" t="str">
        <f t="array" ref="D3426">IF(C3426="","",IFERROR(AVERAGE(_xlfn._xlws.FILTER($B$2:$B$6000,(IFERROR(VALUE(MID($A$2:$A$6000,4,2)),0)=MONTH(C3426))*(IFERROR(VALUE(RIGHT($A$2:$A$6000,4)),0)=YEAR(C3426)))),""))</f>
        <v/>
      </c>
      <c r="E3426" s="3">
        <f t="array" ref="E3426">IFERROR(_xlfn.LET(_xlpm.yr,IF(ISNUMBER(C3426),YEAR(C3426),VALUE(RIGHT(A3426,4))),_xlpm.mn,IF(ISNUMBER(C3426),MONTH(C3426),VALUE(MID(A3426,4,2)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7" spans="1:5" x14ac:dyDescent="0.25">
      <c r="A3427" s="65" t="s">
        <v>3437</v>
      </c>
      <c r="B3427" s="8">
        <v>137.06578555799999</v>
      </c>
      <c r="C3427" s="13"/>
      <c r="D3427" s="3" t="str">
        <f t="array" ref="D3427">IF(C3427="","",IFERROR(AVERAGE(_xlfn._xlws.FILTER($B$2:$B$6000,(IFERROR(VALUE(MID($A$2:$A$6000,4,2)),0)=MONTH(C3427))*(IFERROR(VALUE(RIGHT($A$2:$A$6000,4)),0)=YEAR(C3427)))),""))</f>
        <v/>
      </c>
      <c r="E3427" s="3">
        <f t="array" ref="E3427">IFERROR(_xlfn.LET(_xlpm.yr,IF(ISNUMBER(C3427),YEAR(C3427),VALUE(RIGHT(A3427,4))),_xlpm.mn,IF(ISNUMBER(C3427),MONTH(C3427),VALUE(MID(A3427,4,2)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8" spans="1:5" x14ac:dyDescent="0.25">
      <c r="A3428" s="65" t="s">
        <v>3438</v>
      </c>
      <c r="B3428" s="8">
        <v>135.766668141</v>
      </c>
      <c r="C3428" s="13"/>
      <c r="D3428" s="3" t="str">
        <f t="array" ref="D3428">IF(C3428="","",IFERROR(AVERAGE(_xlfn._xlws.FILTER($B$2:$B$6000,(IFERROR(VALUE(MID($A$2:$A$6000,4,2)),0)=MONTH(C3428))*(IFERROR(VALUE(RIGHT($A$2:$A$6000,4)),0)=YEAR(C3428)))),""))</f>
        <v/>
      </c>
      <c r="E3428" s="3">
        <f t="array" ref="E3428">IFERROR(_xlfn.LET(_xlpm.yr,IF(ISNUMBER(C3428),YEAR(C3428),VALUE(RIGHT(A3428,4))),_xlpm.mn,IF(ISNUMBER(C3428),MONTH(C3428),VALUE(MID(A3428,4,2)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9" spans="1:5" x14ac:dyDescent="0.25">
      <c r="A3429" s="65" t="s">
        <v>3439</v>
      </c>
      <c r="B3429" s="8">
        <v>135.85564878599999</v>
      </c>
      <c r="C3429" s="13"/>
      <c r="D3429" s="3" t="str">
        <f t="array" ref="D3429">IF(C3429="","",IFERROR(AVERAGE(_xlfn._xlws.FILTER($B$2:$B$6000,(IFERROR(VALUE(MID($A$2:$A$6000,4,2)),0)=MONTH(C3429))*(IFERROR(VALUE(RIGHT($A$2:$A$6000,4)),0)=YEAR(C3429)))),""))</f>
        <v/>
      </c>
      <c r="E3429" s="3">
        <f t="array" ref="E3429">IFERROR(_xlfn.LET(_xlpm.yr,IF(ISNUMBER(C3429),YEAR(C3429),VALUE(RIGHT(A3429,4))),_xlpm.mn,IF(ISNUMBER(C3429),MONTH(C3429),VALUE(MID(A3429,4,2)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0" spans="1:5" x14ac:dyDescent="0.25">
      <c r="A3430" s="65" t="s">
        <v>3440</v>
      </c>
      <c r="B3430" s="8">
        <v>136.887824268</v>
      </c>
      <c r="C3430" s="13"/>
      <c r="D3430" s="3" t="str">
        <f t="array" ref="D3430">IF(C3430="","",IFERROR(AVERAGE(_xlfn._xlws.FILTER($B$2:$B$6000,(IFERROR(VALUE(MID($A$2:$A$6000,4,2)),0)=MONTH(C3430))*(IFERROR(VALUE(RIGHT($A$2:$A$6000,4)),0)=YEAR(C3430)))),""))</f>
        <v/>
      </c>
      <c r="E3430" s="3">
        <f t="array" ref="E3430">IFERROR(_xlfn.LET(_xlpm.yr,IF(ISNUMBER(C3430),YEAR(C3430),VALUE(RIGHT(A3430,4))),_xlpm.mn,IF(ISNUMBER(C3430),MONTH(C3430),VALUE(MID(A3430,4,2)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1" spans="1:5" x14ac:dyDescent="0.25">
      <c r="A3431" s="65" t="s">
        <v>3441</v>
      </c>
      <c r="B3431" s="8">
        <v>136.870028139</v>
      </c>
      <c r="C3431" s="13"/>
      <c r="D3431" s="3" t="str">
        <f t="array" ref="D3431">IF(C3431="","",IFERROR(AVERAGE(_xlfn._xlws.FILTER($B$2:$B$6000,(IFERROR(VALUE(MID($A$2:$A$6000,4,2)),0)=MONTH(C3431))*(IFERROR(VALUE(RIGHT($A$2:$A$6000,4)),0)=YEAR(C3431)))),""))</f>
        <v/>
      </c>
      <c r="E3431" s="3">
        <f t="array" ref="E3431">IFERROR(_xlfn.LET(_xlpm.yr,IF(ISNUMBER(C3431),YEAR(C3431),VALUE(RIGHT(A3431,4))),_xlpm.mn,IF(ISNUMBER(C3431),MONTH(C3431),VALUE(MID(A3431,4,2)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2" spans="1:5" x14ac:dyDescent="0.25">
      <c r="A3432" s="65" t="s">
        <v>3442</v>
      </c>
      <c r="B3432" s="8">
        <v>135.80226039900001</v>
      </c>
      <c r="C3432" s="13"/>
      <c r="D3432" s="3" t="str">
        <f t="array" ref="D3432">IF(C3432="","",IFERROR(AVERAGE(_xlfn._xlws.FILTER($B$2:$B$6000,(IFERROR(VALUE(MID($A$2:$A$6000,4,2)),0)=MONTH(C3432))*(IFERROR(VALUE(RIGHT($A$2:$A$6000,4)),0)=YEAR(C3432)))),""))</f>
        <v/>
      </c>
      <c r="E3432" s="3">
        <f t="array" ref="E3432">IFERROR(_xlfn.LET(_xlpm.yr,IF(ISNUMBER(C3432),YEAR(C3432),VALUE(RIGHT(A3432,4))),_xlpm.mn,IF(ISNUMBER(C3432),MONTH(C3432),VALUE(MID(A3432,4,2)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3" spans="1:5" x14ac:dyDescent="0.25">
      <c r="A3433" s="65" t="s">
        <v>3443</v>
      </c>
      <c r="B3433" s="8">
        <v>134.431958466</v>
      </c>
      <c r="C3433" s="13"/>
      <c r="D3433" s="3" t="str">
        <f t="array" ref="D3433">IF(C3433="","",IFERROR(AVERAGE(_xlfn._xlws.FILTER($B$2:$B$6000,(IFERROR(VALUE(MID($A$2:$A$6000,4,2)),0)=MONTH(C3433))*(IFERROR(VALUE(RIGHT($A$2:$A$6000,4)),0)=YEAR(C3433)))),""))</f>
        <v/>
      </c>
      <c r="E3433" s="3">
        <f t="array" ref="E3433">IFERROR(_xlfn.LET(_xlpm.yr,IF(ISNUMBER(C3433),YEAR(C3433),VALUE(RIGHT(A3433,4))),_xlpm.mn,IF(ISNUMBER(C3433),MONTH(C3433),VALUE(MID(A3433,4,2)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4" spans="1:5" x14ac:dyDescent="0.25">
      <c r="A3434" s="65" t="s">
        <v>3444</v>
      </c>
      <c r="B3434" s="8">
        <v>132.385403631</v>
      </c>
      <c r="C3434" s="13"/>
      <c r="D3434" s="3" t="str">
        <f t="array" ref="D3434">IF(C3434="","",IFERROR(AVERAGE(_xlfn._xlws.FILTER($B$2:$B$6000,(IFERROR(VALUE(MID($A$2:$A$6000,4,2)),0)=MONTH(C3434))*(IFERROR(VALUE(RIGHT($A$2:$A$6000,4)),0)=YEAR(C3434)))),""))</f>
        <v/>
      </c>
      <c r="E3434" s="3">
        <f t="array" ref="E3434">IFERROR(_xlfn.LET(_xlpm.yr,IF(ISNUMBER(C3434),YEAR(C3434),VALUE(RIGHT(A3434,4))),_xlpm.mn,IF(ISNUMBER(C3434),MONTH(C3434),VALUE(MID(A3434,4,2)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5" spans="1:5" x14ac:dyDescent="0.25">
      <c r="A3435" s="65" t="s">
        <v>3445</v>
      </c>
      <c r="B3435" s="8">
        <v>133.02606427500001</v>
      </c>
      <c r="C3435" s="13"/>
      <c r="D3435" s="3" t="str">
        <f t="array" ref="D3435">IF(C3435="","",IFERROR(AVERAGE(_xlfn._xlws.FILTER($B$2:$B$6000,(IFERROR(VALUE(MID($A$2:$A$6000,4,2)),0)=MONTH(C3435))*(IFERROR(VALUE(RIGHT($A$2:$A$6000,4)),0)=YEAR(C3435)))),""))</f>
        <v/>
      </c>
      <c r="E3435" s="3">
        <f t="array" ref="E3435">IFERROR(_xlfn.LET(_xlpm.yr,IF(ISNUMBER(C3435),YEAR(C3435),VALUE(RIGHT(A3435,4))),_xlpm.mn,IF(ISNUMBER(C3435),MONTH(C3435),VALUE(MID(A3435,4,2)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6" spans="1:5" x14ac:dyDescent="0.25">
      <c r="A3436" s="65" t="s">
        <v>3446</v>
      </c>
      <c r="B3436" s="8">
        <v>131.31763589100001</v>
      </c>
      <c r="C3436" s="13"/>
      <c r="D3436" s="3" t="str">
        <f t="array" ref="D3436">IF(C3436="","",IFERROR(AVERAGE(_xlfn._xlws.FILTER($B$2:$B$6000,(IFERROR(VALUE(MID($A$2:$A$6000,4,2)),0)=MONTH(C3436))*(IFERROR(VALUE(RIGHT($A$2:$A$6000,4)),0)=YEAR(C3436)))),""))</f>
        <v/>
      </c>
      <c r="E3436" s="3">
        <f t="array" ref="E3436">IFERROR(_xlfn.LET(_xlpm.yr,IF(ISNUMBER(C3436),YEAR(C3436),VALUE(RIGHT(A3436,4))),_xlpm.mn,IF(ISNUMBER(C3436),MONTH(C3436),VALUE(MID(A3436,4,2)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7" spans="1:5" x14ac:dyDescent="0.25">
      <c r="A3437" s="65" t="s">
        <v>3447</v>
      </c>
      <c r="B3437" s="8">
        <v>131.69135460000001</v>
      </c>
      <c r="C3437" s="13"/>
      <c r="D3437" s="3" t="str">
        <f t="array" ref="D3437">IF(C3437="","",IFERROR(AVERAGE(_xlfn._xlws.FILTER($B$2:$B$6000,(IFERROR(VALUE(MID($A$2:$A$6000,4,2)),0)=MONTH(C3437))*(IFERROR(VALUE(RIGHT($A$2:$A$6000,4)),0)=YEAR(C3437)))),""))</f>
        <v/>
      </c>
      <c r="E3437" s="3">
        <f t="array" ref="E3437">IFERROR(_xlfn.LET(_xlpm.yr,IF(ISNUMBER(C3437),YEAR(C3437),VALUE(RIGHT(A3437,4))),_xlpm.mn,IF(ISNUMBER(C3437),MONTH(C3437),VALUE(MID(A3437,4,2)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8" spans="1:5" x14ac:dyDescent="0.25">
      <c r="A3438" s="65" t="s">
        <v>3448</v>
      </c>
      <c r="B3438" s="8">
        <v>133.55194078139999</v>
      </c>
      <c r="C3438" s="13"/>
      <c r="D3438" s="3" t="str">
        <f t="array" ref="D3438">IF(C3438="","",IFERROR(AVERAGE(_xlfn._xlws.FILTER($B$2:$B$6000,(IFERROR(VALUE(MID($A$2:$A$6000,4,2)),0)=MONTH(C3438))*(IFERROR(VALUE(RIGHT($A$2:$A$6000,4)),0)=YEAR(C3438)))),""))</f>
        <v/>
      </c>
      <c r="E3438" s="3">
        <f t="array" ref="E3438">IFERROR(_xlfn.LET(_xlpm.yr,IF(ISNUMBER(C3438),YEAR(C3438),VALUE(RIGHT(A3438,4))),_xlpm.mn,IF(ISNUMBER(C3438),MONTH(C3438),VALUE(MID(A3438,4,2)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39" spans="1:5" x14ac:dyDescent="0.25">
      <c r="A3439" s="65" t="s">
        <v>3449</v>
      </c>
      <c r="B3439" s="8">
        <v>134.0197864376</v>
      </c>
      <c r="C3439" s="13"/>
      <c r="D3439" s="3" t="str">
        <f t="array" ref="D3439">IF(C3439="","",IFERROR(AVERAGE(_xlfn._xlws.FILTER($B$2:$B$6000,(IFERROR(VALUE(MID($A$2:$A$6000,4,2)),0)=MONTH(C3439))*(IFERROR(VALUE(RIGHT($A$2:$A$6000,4)),0)=YEAR(C3439)))),""))</f>
        <v/>
      </c>
      <c r="E3439" s="3">
        <f t="array" ref="E3439">IFERROR(_xlfn.LET(_xlpm.yr,IF(ISNUMBER(C3439),YEAR(C3439),VALUE(RIGHT(A3439,4))),_xlpm.mn,IF(ISNUMBER(C3439),MONTH(C3439),VALUE(MID(A3439,4,2)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0" spans="1:5" x14ac:dyDescent="0.25">
      <c r="A3440" s="65" t="s">
        <v>3450</v>
      </c>
      <c r="B3440" s="8">
        <v>133.85783986429999</v>
      </c>
      <c r="C3440" s="13"/>
      <c r="D3440" s="3" t="str">
        <f t="array" ref="D3440">IF(C3440="","",IFERROR(AVERAGE(_xlfn._xlws.FILTER($B$2:$B$6000,(IFERROR(VALUE(MID($A$2:$A$6000,4,2)),0)=MONTH(C3440))*(IFERROR(VALUE(RIGHT($A$2:$A$6000,4)),0)=YEAR(C3440)))),""))</f>
        <v/>
      </c>
      <c r="E3440" s="3">
        <f t="array" ref="E3440">IFERROR(_xlfn.LET(_xlpm.yr,IF(ISNUMBER(C3440),YEAR(C3440),VALUE(RIGHT(A3440,4))),_xlpm.mn,IF(ISNUMBER(C3440),MONTH(C3440),VALUE(MID(A3440,4,2)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1" spans="1:5" x14ac:dyDescent="0.25">
      <c r="A3441" s="65" t="s">
        <v>3451</v>
      </c>
      <c r="B3441" s="8">
        <v>132.40032070460001</v>
      </c>
      <c r="C3441" s="13"/>
      <c r="D3441" s="3" t="str">
        <f t="array" ref="D3441">IF(C3441="","",IFERROR(AVERAGE(_xlfn._xlws.FILTER($B$2:$B$6000,(IFERROR(VALUE(MID($A$2:$A$6000,4,2)),0)=MONTH(C3441))*(IFERROR(VALUE(RIGHT($A$2:$A$6000,4)),0)=YEAR(C3441)))),""))</f>
        <v/>
      </c>
      <c r="E3441" s="3">
        <f t="array" ref="E3441">IFERROR(_xlfn.LET(_xlpm.yr,IF(ISNUMBER(C3441),YEAR(C3441),VALUE(RIGHT(A3441,4))),_xlpm.mn,IF(ISNUMBER(C3441),MONTH(C3441),VALUE(MID(A3441,4,2)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2" spans="1:5" x14ac:dyDescent="0.25">
      <c r="A3442" s="65" t="s">
        <v>3452</v>
      </c>
      <c r="B3442" s="8">
        <v>132.3643325772</v>
      </c>
      <c r="C3442" s="13"/>
      <c r="D3442" s="3" t="str">
        <f t="array" ref="D3442">IF(C3442="","",IFERROR(AVERAGE(_xlfn._xlws.FILTER($B$2:$B$6000,(IFERROR(VALUE(MID($A$2:$A$6000,4,2)),0)=MONTH(C3442))*(IFERROR(VALUE(RIGHT($A$2:$A$6000,4)),0)=YEAR(C3442)))),""))</f>
        <v/>
      </c>
      <c r="E3442" s="3">
        <f t="array" ref="E3442">IFERROR(_xlfn.LET(_xlpm.yr,IF(ISNUMBER(C3442),YEAR(C3442),VALUE(RIGHT(A3442,4))),_xlpm.mn,IF(ISNUMBER(C3442),MONTH(C3442),VALUE(MID(A3442,4,2)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3" spans="1:5" x14ac:dyDescent="0.25">
      <c r="A3443" s="65" t="s">
        <v>3453</v>
      </c>
      <c r="B3443" s="8">
        <v>132.616249469</v>
      </c>
      <c r="C3443" s="13"/>
      <c r="D3443" s="3" t="str">
        <f t="array" ref="D3443">IF(C3443="","",IFERROR(AVERAGE(_xlfn._xlws.FILTER($B$2:$B$6000,(IFERROR(VALUE(MID($A$2:$A$6000,4,2)),0)=MONTH(C3443))*(IFERROR(VALUE(RIGHT($A$2:$A$6000,4)),0)=YEAR(C3443)))),""))</f>
        <v/>
      </c>
      <c r="E3443" s="3">
        <f t="array" ref="E3443">IFERROR(_xlfn.LET(_xlpm.yr,IF(ISNUMBER(C3443),YEAR(C3443),VALUE(RIGHT(A3443,4))),_xlpm.mn,IF(ISNUMBER(C3443),MONTH(C3443),VALUE(MID(A3443,4,2)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4" spans="1:5" x14ac:dyDescent="0.25">
      <c r="A3444" s="65" t="s">
        <v>3454</v>
      </c>
      <c r="B3444" s="8">
        <v>132.86816636079999</v>
      </c>
      <c r="C3444" s="13"/>
      <c r="D3444" s="3" t="str">
        <f t="array" ref="D3444">IF(C3444="","",IFERROR(AVERAGE(_xlfn._xlws.FILTER($B$2:$B$6000,(IFERROR(VALUE(MID($A$2:$A$6000,4,2)),0)=MONTH(C3444))*(IFERROR(VALUE(RIGHT($A$2:$A$6000,4)),0)=YEAR(C3444)))),""))</f>
        <v/>
      </c>
      <c r="E3444" s="3">
        <f t="array" ref="E3444">IFERROR(_xlfn.LET(_xlpm.yr,IF(ISNUMBER(C3444),YEAR(C3444),VALUE(RIGHT(A3444,4))),_xlpm.mn,IF(ISNUMBER(C3444),MONTH(C3444),VALUE(MID(A3444,4,2)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5" spans="1:5" x14ac:dyDescent="0.25">
      <c r="A3445" s="65" t="s">
        <v>3455</v>
      </c>
      <c r="B3445" s="8">
        <v>133.0121188704</v>
      </c>
      <c r="C3445" s="13"/>
      <c r="D3445" s="3" t="str">
        <f t="array" ref="D3445">IF(C3445="","",IFERROR(AVERAGE(_xlfn._xlws.FILTER($B$2:$B$6000,(IFERROR(VALUE(MID($A$2:$A$6000,4,2)),0)=MONTH(C3445))*(IFERROR(VALUE(RIGHT($A$2:$A$6000,4)),0)=YEAR(C3445)))),""))</f>
        <v/>
      </c>
      <c r="E3445" s="3">
        <f t="array" ref="E3445">IFERROR(_xlfn.LET(_xlpm.yr,IF(ISNUMBER(C3445),YEAR(C3445),VALUE(RIGHT(A3445,4))),_xlpm.mn,IF(ISNUMBER(C3445),MONTH(C3445),VALUE(MID(A3445,4,2)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6" spans="1:5" x14ac:dyDescent="0.25">
      <c r="A3446" s="65" t="s">
        <v>3456</v>
      </c>
      <c r="B3446" s="8">
        <v>132.77819604230001</v>
      </c>
      <c r="C3446" s="13"/>
      <c r="D3446" s="3" t="str">
        <f t="array" ref="D3446">IF(C3446="","",IFERROR(AVERAGE(_xlfn._xlws.FILTER($B$2:$B$6000,(IFERROR(VALUE(MID($A$2:$A$6000,4,2)),0)=MONTH(C3446))*(IFERROR(VALUE(RIGHT($A$2:$A$6000,4)),0)=YEAR(C3446)))),""))</f>
        <v/>
      </c>
      <c r="E3446" s="3">
        <f t="array" ref="E3446">IFERROR(_xlfn.LET(_xlpm.yr,IF(ISNUMBER(C3446),YEAR(C3446),VALUE(RIGHT(A3446,4))),_xlpm.mn,IF(ISNUMBER(C3446),MONTH(C3446),VALUE(MID(A3446,4,2)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7" spans="1:5" x14ac:dyDescent="0.25">
      <c r="A3447" s="65" t="s">
        <v>3457</v>
      </c>
      <c r="B3447" s="8">
        <v>132.41831476830001</v>
      </c>
      <c r="C3447" s="13"/>
      <c r="D3447" s="3" t="str">
        <f t="array" ref="D3447">IF(C3447="","",IFERROR(AVERAGE(_xlfn._xlws.FILTER($B$2:$B$6000,(IFERROR(VALUE(MID($A$2:$A$6000,4,2)),0)=MONTH(C3447))*(IFERROR(VALUE(RIGHT($A$2:$A$6000,4)),0)=YEAR(C3447)))),""))</f>
        <v/>
      </c>
      <c r="E3447" s="3">
        <f t="array" ref="E3447">IFERROR(_xlfn.LET(_xlpm.yr,IF(ISNUMBER(C3447),YEAR(C3447),VALUE(RIGHT(A3447,4))),_xlpm.mn,IF(ISNUMBER(C3447),MONTH(C3447),VALUE(MID(A3447,4,2)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8" spans="1:5" x14ac:dyDescent="0.25">
      <c r="A3448" s="65" t="s">
        <v>3458</v>
      </c>
      <c r="B3448" s="8">
        <v>131.93247504839999</v>
      </c>
      <c r="C3448" s="13"/>
      <c r="D3448" s="3" t="str">
        <f t="array" ref="D3448">IF(C3448="","",IFERROR(AVERAGE(_xlfn._xlws.FILTER($B$2:$B$6000,(IFERROR(VALUE(MID($A$2:$A$6000,4,2)),0)=MONTH(C3448))*(IFERROR(VALUE(RIGHT($A$2:$A$6000,4)),0)=YEAR(C3448)))),""))</f>
        <v/>
      </c>
      <c r="E3448" s="3">
        <f t="array" ref="E3448">IFERROR(_xlfn.LET(_xlpm.yr,IF(ISNUMBER(C3448),YEAR(C3448),VALUE(RIGHT(A3448,4))),_xlpm.mn,IF(ISNUMBER(C3448),MONTH(C3448),VALUE(MID(A3448,4,2)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9" spans="1:5" x14ac:dyDescent="0.25">
      <c r="A3449" s="65" t="s">
        <v>3459</v>
      </c>
      <c r="B3449" s="8">
        <v>132.40032070460001</v>
      </c>
      <c r="C3449" s="13"/>
      <c r="D3449" s="3" t="str">
        <f t="array" ref="D3449">IF(C3449="","",IFERROR(AVERAGE(_xlfn._xlws.FILTER($B$2:$B$6000,(IFERROR(VALUE(MID($A$2:$A$6000,4,2)),0)=MONTH(C3449))*(IFERROR(VALUE(RIGHT($A$2:$A$6000,4)),0)=YEAR(C3449)))),""))</f>
        <v/>
      </c>
      <c r="E3449" s="3">
        <f t="array" ref="E3449">IFERROR(_xlfn.LET(_xlpm.yr,IF(ISNUMBER(C3449),YEAR(C3449),VALUE(RIGHT(A3449,4))),_xlpm.mn,IF(ISNUMBER(C3449),MONTH(C3449),VALUE(MID(A3449,4,2)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0" spans="1:5" x14ac:dyDescent="0.25">
      <c r="A3450" s="65" t="s">
        <v>3460</v>
      </c>
      <c r="B3450" s="8">
        <v>132.9401426156</v>
      </c>
      <c r="C3450" s="13"/>
      <c r="D3450" s="3" t="str">
        <f t="array" ref="D3450">IF(C3450="","",IFERROR(AVERAGE(_xlfn._xlws.FILTER($B$2:$B$6000,(IFERROR(VALUE(MID($A$2:$A$6000,4,2)),0)=MONTH(C3450))*(IFERROR(VALUE(RIGHT($A$2:$A$6000,4)),0)=YEAR(C3450)))),""))</f>
        <v/>
      </c>
      <c r="E3450" s="3">
        <f t="array" ref="E3450">IFERROR(_xlfn.LET(_xlpm.yr,IF(ISNUMBER(C3450),YEAR(C3450),VALUE(RIGHT(A3450,4))),_xlpm.mn,IF(ISNUMBER(C3450),MONTH(C3450),VALUE(MID(A3450,4,2)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1" spans="1:5" x14ac:dyDescent="0.25">
      <c r="A3451" s="65" t="s">
        <v>3461</v>
      </c>
      <c r="B3451" s="8">
        <v>134.2537092657</v>
      </c>
      <c r="C3451" s="13"/>
      <c r="D3451" s="3" t="str">
        <f t="array" ref="D3451">IF(C3451="","",IFERROR(AVERAGE(_xlfn._xlws.FILTER($B$2:$B$6000,(IFERROR(VALUE(MID($A$2:$A$6000,4,2)),0)=MONTH(C3451))*(IFERROR(VALUE(RIGHT($A$2:$A$6000,4)),0)=YEAR(C3451)))),""))</f>
        <v/>
      </c>
      <c r="E3451" s="3">
        <f t="array" ref="E3451">IFERROR(_xlfn.LET(_xlpm.yr,IF(ISNUMBER(C3451),YEAR(C3451),VALUE(RIGHT(A3451,4))),_xlpm.mn,IF(ISNUMBER(C3451),MONTH(C3451),VALUE(MID(A3451,4,2)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2" spans="1:5" x14ac:dyDescent="0.25">
      <c r="A3452" s="65" t="s">
        <v>3462</v>
      </c>
      <c r="B3452" s="8">
        <v>134.595596476</v>
      </c>
      <c r="C3452" s="13"/>
      <c r="D3452" s="3" t="str">
        <f t="array" ref="D3452">IF(C3452="","",IFERROR(AVERAGE(_xlfn._xlws.FILTER($B$2:$B$6000,(IFERROR(VALUE(MID($A$2:$A$6000,4,2)),0)=MONTH(C3452))*(IFERROR(VALUE(RIGHT($A$2:$A$6000,4)),0)=YEAR(C3452)))),""))</f>
        <v/>
      </c>
      <c r="E3452" s="3">
        <f t="array" ref="E3452">IFERROR(_xlfn.LET(_xlpm.yr,IF(ISNUMBER(C3452),YEAR(C3452),VALUE(RIGHT(A3452,4))),_xlpm.mn,IF(ISNUMBER(C3452),MONTH(C3452),VALUE(MID(A3452,4,2)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3" spans="1:5" x14ac:dyDescent="0.25">
      <c r="A3453" s="65" t="s">
        <v>3463</v>
      </c>
      <c r="B3453" s="8">
        <v>135.6572462343</v>
      </c>
      <c r="C3453" s="13"/>
      <c r="D3453" s="3" t="str">
        <f t="array" ref="D3453">IF(C3453="","",IFERROR(AVERAGE(_xlfn._xlws.FILTER($B$2:$B$6000,(IFERROR(VALUE(MID($A$2:$A$6000,4,2)),0)=MONTH(C3453))*(IFERROR(VALUE(RIGHT($A$2:$A$6000,4)),0)=YEAR(C3453)))),""))</f>
        <v/>
      </c>
      <c r="E3453" s="3">
        <f t="array" ref="E3453">IFERROR(_xlfn.LET(_xlpm.yr,IF(ISNUMBER(C3453),YEAR(C3453),VALUE(RIGHT(A3453,4))),_xlpm.mn,IF(ISNUMBER(C3453),MONTH(C3453),VALUE(MID(A3453,4,2)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4" spans="1:5" x14ac:dyDescent="0.25">
      <c r="A3454" s="65" t="s">
        <v>3464</v>
      </c>
      <c r="B3454" s="8">
        <v>136.50296722819999</v>
      </c>
      <c r="C3454" s="13"/>
      <c r="D3454" s="3" t="str">
        <f t="array" ref="D3454">IF(C3454="","",IFERROR(AVERAGE(_xlfn._xlws.FILTER($B$2:$B$6000,(IFERROR(VALUE(MID($A$2:$A$6000,4,2)),0)=MONTH(C3454))*(IFERROR(VALUE(RIGHT($A$2:$A$6000,4)),0)=YEAR(C3454)))),""))</f>
        <v/>
      </c>
      <c r="E3454" s="3">
        <f t="array" ref="E3454">IFERROR(_xlfn.LET(_xlpm.yr,IF(ISNUMBER(C3454),YEAR(C3454),VALUE(RIGHT(A3454,4))),_xlpm.mn,IF(ISNUMBER(C3454),MONTH(C3454),VALUE(MID(A3454,4,2)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5" spans="1:5" x14ac:dyDescent="0.25">
      <c r="A3455" s="65" t="s">
        <v>3465</v>
      </c>
      <c r="B3455" s="8">
        <v>137.69057543240001</v>
      </c>
      <c r="C3455" s="13"/>
      <c r="D3455" s="3" t="str">
        <f t="array" ref="D3455">IF(C3455="","",IFERROR(AVERAGE(_xlfn._xlws.FILTER($B$2:$B$6000,(IFERROR(VALUE(MID($A$2:$A$6000,4,2)),0)=MONTH(C3455))*(IFERROR(VALUE(RIGHT($A$2:$A$6000,4)),0)=YEAR(C3455)))),""))</f>
        <v/>
      </c>
      <c r="E3455" s="3">
        <f t="array" ref="E3455">IFERROR(_xlfn.LET(_xlpm.yr,IF(ISNUMBER(C3455),YEAR(C3455),VALUE(RIGHT(A3455,4))),_xlpm.mn,IF(ISNUMBER(C3455),MONTH(C3455),VALUE(MID(A3455,4,2)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6" spans="1:5" x14ac:dyDescent="0.25">
      <c r="A3456" s="65" t="s">
        <v>3466</v>
      </c>
      <c r="B3456" s="8">
        <v>139.9275932976</v>
      </c>
      <c r="C3456" s="13"/>
      <c r="D3456" s="3" t="str">
        <f t="array" ref="D3456">IF(C3456="","",IFERROR(AVERAGE(_xlfn._xlws.FILTER($B$2:$B$6000,(IFERROR(VALUE(MID($A$2:$A$6000,4,2)),0)=MONTH(C3456))*(IFERROR(VALUE(RIGHT($A$2:$A$6000,4)),0)=YEAR(C3456)))),""))</f>
        <v/>
      </c>
      <c r="E3456" s="3">
        <f t="array" ref="E3456">IFERROR(_xlfn.LET(_xlpm.yr,IF(ISNUMBER(C3456),YEAR(C3456),VALUE(RIGHT(A3456,4))),_xlpm.mn,IF(ISNUMBER(C3456),MONTH(C3456),VALUE(MID(A3456,4,2)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7" spans="1:5" x14ac:dyDescent="0.25">
      <c r="A3457" s="65" t="s">
        <v>3467</v>
      </c>
      <c r="B3457" s="8">
        <v>140.3816677826</v>
      </c>
      <c r="C3457" s="13"/>
      <c r="D3457" s="3" t="str">
        <f t="array" ref="D3457">IF(C3457="","",IFERROR(AVERAGE(_xlfn._xlws.FILTER($B$2:$B$6000,(IFERROR(VALUE(MID($A$2:$A$6000,4,2)),0)=MONTH(C3457))*(IFERROR(VALUE(RIGHT($A$2:$A$6000,4)),0)=YEAR(C3457)))),""))</f>
        <v/>
      </c>
      <c r="E3457" s="3">
        <f t="array" ref="E3457">IFERROR(_xlfn.LET(_xlpm.yr,IF(ISNUMBER(C3457),YEAR(C3457),VALUE(RIGHT(A3457,4))),_xlpm.mn,IF(ISNUMBER(C3457),MONTH(C3457),VALUE(MID(A3457,4,2)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8" spans="1:5" x14ac:dyDescent="0.25">
      <c r="A3458" s="65" t="s">
        <v>3468</v>
      </c>
      <c r="B3458" s="8">
        <v>139.11025922459999</v>
      </c>
      <c r="C3458" s="13"/>
      <c r="D3458" s="3" t="str">
        <f t="array" ref="D3458">IF(C3458="","",IFERROR(AVERAGE(_xlfn._xlws.FILTER($B$2:$B$6000,(IFERROR(VALUE(MID($A$2:$A$6000,4,2)),0)=MONTH(C3458))*(IFERROR(VALUE(RIGHT($A$2:$A$6000,4)),0)=YEAR(C3458)))),""))</f>
        <v/>
      </c>
      <c r="E3458" s="3">
        <f t="array" ref="E3458">IFERROR(_xlfn.LET(_xlpm.yr,IF(ISNUMBER(C3458),YEAR(C3458),VALUE(RIGHT(A3458,4))),_xlpm.mn,IF(ISNUMBER(C3458),MONTH(C3458),VALUE(MID(A3458,4,2)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9" spans="1:5" x14ac:dyDescent="0.25">
      <c r="A3459" s="65" t="s">
        <v>3469</v>
      </c>
      <c r="B3459" s="8">
        <v>139.01944432760001</v>
      </c>
      <c r="C3459" s="13"/>
      <c r="D3459" s="3" t="str">
        <f t="array" ref="D3459">IF(C3459="","",IFERROR(AVERAGE(_xlfn._xlws.FILTER($B$2:$B$6000,(IFERROR(VALUE(MID($A$2:$A$6000,4,2)),0)=MONTH(C3459))*(IFERROR(VALUE(RIGHT($A$2:$A$6000,4)),0)=YEAR(C3459)))),""))</f>
        <v/>
      </c>
      <c r="E3459" s="3">
        <f t="array" ref="E3459">IFERROR(_xlfn.LET(_xlpm.yr,IF(ISNUMBER(C3459),YEAR(C3459),VALUE(RIGHT(A3459,4))),_xlpm.mn,IF(ISNUMBER(C3459),MONTH(C3459),VALUE(MID(A3459,4,2)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0" spans="1:5" x14ac:dyDescent="0.25">
      <c r="A3460" s="65" t="s">
        <v>3470</v>
      </c>
      <c r="B3460" s="8">
        <v>139.61882264779999</v>
      </c>
      <c r="C3460" s="13"/>
      <c r="D3460" s="3" t="str">
        <f t="array" ref="D3460">IF(C3460="","",IFERROR(AVERAGE(_xlfn._xlws.FILTER($B$2:$B$6000,(IFERROR(VALUE(MID($A$2:$A$6000,4,2)),0)=MONTH(C3460))*(IFERROR(VALUE(RIGHT($A$2:$A$6000,4)),0)=YEAR(C3460)))),""))</f>
        <v/>
      </c>
      <c r="E3460" s="3">
        <f t="array" ref="E3460">IFERROR(_xlfn.LET(_xlpm.yr,IF(ISNUMBER(C3460),YEAR(C3460),VALUE(RIGHT(A3460,4))),_xlpm.mn,IF(ISNUMBER(C3460),MONTH(C3460),VALUE(MID(A3460,4,2)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1" spans="1:5" x14ac:dyDescent="0.25">
      <c r="A3461" s="65" t="s">
        <v>3471</v>
      </c>
      <c r="B3461" s="8">
        <v>139.49168179200001</v>
      </c>
      <c r="C3461" s="13"/>
      <c r="D3461" s="3" t="str">
        <f t="array" ref="D3461">IF(C3461="","",IFERROR(AVERAGE(_xlfn._xlws.FILTER($B$2:$B$6000,(IFERROR(VALUE(MID($A$2:$A$6000,4,2)),0)=MONTH(C3461))*(IFERROR(VALUE(RIGHT($A$2:$A$6000,4)),0)=YEAR(C3461)))),""))</f>
        <v/>
      </c>
      <c r="E3461" s="3">
        <f t="array" ref="E3461">IFERROR(_xlfn.LET(_xlpm.yr,IF(ISNUMBER(C3461),YEAR(C3461),VALUE(RIGHT(A3461,4))),_xlpm.mn,IF(ISNUMBER(C3461),MONTH(C3461),VALUE(MID(A3461,4,2)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2" spans="1:5" x14ac:dyDescent="0.25">
      <c r="A3462" s="65" t="s">
        <v>3472</v>
      </c>
      <c r="B3462" s="8">
        <v>139.4190298744</v>
      </c>
      <c r="C3462" s="13"/>
      <c r="D3462" s="3" t="str">
        <f t="array" ref="D3462">IF(C3462="","",IFERROR(AVERAGE(_xlfn._xlws.FILTER($B$2:$B$6000,(IFERROR(VALUE(MID($A$2:$A$6000,4,2)),0)=MONTH(C3462))*(IFERROR(VALUE(RIGHT($A$2:$A$6000,4)),0)=YEAR(C3462)))),""))</f>
        <v/>
      </c>
      <c r="E3462" s="3">
        <f t="array" ref="E3462">IFERROR(_xlfn.LET(_xlpm.yr,IF(ISNUMBER(C3462),YEAR(C3462),VALUE(RIGHT(A3462,4))),_xlpm.mn,IF(ISNUMBER(C3462),MONTH(C3462),VALUE(MID(A3462,4,2)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3" spans="1:5" x14ac:dyDescent="0.25">
      <c r="A3463" s="65" t="s">
        <v>3473</v>
      </c>
      <c r="B3463" s="8">
        <v>138.56536984260001</v>
      </c>
      <c r="C3463" s="13"/>
      <c r="D3463" s="3" t="str">
        <f t="array" ref="D3463">IF(C3463="","",IFERROR(AVERAGE(_xlfn._xlws.FILTER($B$2:$B$6000,(IFERROR(VALUE(MID($A$2:$A$6000,4,2)),0)=MONTH(C3463))*(IFERROR(VALUE(RIGHT($A$2:$A$6000,4)),0)=YEAR(C3463)))),""))</f>
        <v/>
      </c>
      <c r="E3463" s="3">
        <f t="array" ref="E3463">IFERROR(_xlfn.LET(_xlpm.yr,IF(ISNUMBER(C3463),YEAR(C3463),VALUE(RIGHT(A3463,4))),_xlpm.mn,IF(ISNUMBER(C3463),MONTH(C3463),VALUE(MID(A3463,4,2)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4" spans="1:5" x14ac:dyDescent="0.25">
      <c r="A3464" s="65" t="s">
        <v>3474</v>
      </c>
      <c r="B3464" s="8">
        <v>138.63802176019999</v>
      </c>
      <c r="C3464" s="13"/>
      <c r="D3464" s="3" t="str">
        <f t="array" ref="D3464">IF(C3464="","",IFERROR(AVERAGE(_xlfn._xlws.FILTER($B$2:$B$6000,(IFERROR(VALUE(MID($A$2:$A$6000,4,2)),0)=MONTH(C3464))*(IFERROR(VALUE(RIGHT($A$2:$A$6000,4)),0)=YEAR(C3464)))),""))</f>
        <v/>
      </c>
      <c r="E3464" s="3">
        <f t="array" ref="E3464">IFERROR(_xlfn.LET(_xlpm.yr,IF(ISNUMBER(C3464),YEAR(C3464),VALUE(RIGHT(A3464,4))),_xlpm.mn,IF(ISNUMBER(C3464),MONTH(C3464),VALUE(MID(A3464,4,2)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5" spans="1:5" x14ac:dyDescent="0.25">
      <c r="A3465" s="65" t="s">
        <v>3475</v>
      </c>
      <c r="B3465" s="8">
        <v>138.27476217220001</v>
      </c>
      <c r="C3465" s="13"/>
      <c r="D3465" s="3" t="str">
        <f t="array" ref="D3465">IF(C3465="","",IFERROR(AVERAGE(_xlfn._xlws.FILTER($B$2:$B$6000,(IFERROR(VALUE(MID($A$2:$A$6000,4,2)),0)=MONTH(C3465))*(IFERROR(VALUE(RIGHT($A$2:$A$6000,4)),0)=YEAR(C3465)))),""))</f>
        <v/>
      </c>
      <c r="E3465" s="3">
        <f t="array" ref="E3465">IFERROR(_xlfn.LET(_xlpm.yr,IF(ISNUMBER(C3465),YEAR(C3465),VALUE(RIGHT(A3465,4))),_xlpm.mn,IF(ISNUMBER(C3465),MONTH(C3465),VALUE(MID(A3465,4,2)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6" spans="1:5" x14ac:dyDescent="0.25">
      <c r="A3466" s="65" t="s">
        <v>3476</v>
      </c>
      <c r="B3466" s="8">
        <v>138.42006600740001</v>
      </c>
      <c r="C3466" s="13"/>
      <c r="D3466" s="3" t="str">
        <f t="array" ref="D3466">IF(C3466="","",IFERROR(AVERAGE(_xlfn._xlws.FILTER($B$2:$B$6000,(IFERROR(VALUE(MID($A$2:$A$6000,4,2)),0)=MONTH(C3466))*(IFERROR(VALUE(RIGHT($A$2:$A$6000,4)),0)=YEAR(C3466)))),""))</f>
        <v/>
      </c>
      <c r="E3466" s="3">
        <f t="array" ref="E3466">IFERROR(_xlfn.LET(_xlpm.yr,IF(ISNUMBER(C3466),YEAR(C3466),VALUE(RIGHT(A3466,4))),_xlpm.mn,IF(ISNUMBER(C3466),MONTH(C3466),VALUE(MID(A3466,4,2)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7" spans="1:5" x14ac:dyDescent="0.25">
      <c r="A3467" s="65" t="s">
        <v>3477</v>
      </c>
      <c r="B3467" s="8">
        <v>138.87414049239999</v>
      </c>
      <c r="C3467" s="13"/>
      <c r="D3467" s="3" t="str">
        <f t="array" ref="D3467">IF(C3467="","",IFERROR(AVERAGE(_xlfn._xlws.FILTER($B$2:$B$6000,(IFERROR(VALUE(MID($A$2:$A$6000,4,2)),0)=MONTH(C3467))*(IFERROR(VALUE(RIGHT($A$2:$A$6000,4)),0)=YEAR(C3467)))),""))</f>
        <v/>
      </c>
      <c r="E3467" s="3">
        <f t="array" ref="E3467">IFERROR(_xlfn.LET(_xlpm.yr,IF(ISNUMBER(C3467),YEAR(C3467),VALUE(RIGHT(A3467,4))),_xlpm.mn,IF(ISNUMBER(C3467),MONTH(C3467),VALUE(MID(A3467,4,2)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8" spans="1:5" x14ac:dyDescent="0.25">
      <c r="A3468" s="65" t="s">
        <v>3478</v>
      </c>
      <c r="B3468" s="8">
        <v>138.83781453360001</v>
      </c>
      <c r="C3468" s="13"/>
      <c r="D3468" s="3" t="str">
        <f t="array" ref="D3468">IF(C3468="","",IFERROR(AVERAGE(_xlfn._xlws.FILTER($B$2:$B$6000,(IFERROR(VALUE(MID($A$2:$A$6000,4,2)),0)=MONTH(C3468))*(IFERROR(VALUE(RIGHT($A$2:$A$6000,4)),0)=YEAR(C3468)))),""))</f>
        <v/>
      </c>
      <c r="E3468" s="3">
        <f t="array" ref="E3468">IFERROR(_xlfn.LET(_xlpm.yr,IF(ISNUMBER(C3468),YEAR(C3468),VALUE(RIGHT(A3468,4))),_xlpm.mn,IF(ISNUMBER(C3468),MONTH(C3468),VALUE(MID(A3468,4,2)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9" spans="1:5" x14ac:dyDescent="0.25">
      <c r="A3469" s="65" t="s">
        <v>3479</v>
      </c>
      <c r="B3469" s="8">
        <v>138.98311836880001</v>
      </c>
      <c r="C3469" s="13"/>
      <c r="D3469" s="3" t="str">
        <f t="array" ref="D3469">IF(C3469="","",IFERROR(AVERAGE(_xlfn._xlws.FILTER($B$2:$B$6000,(IFERROR(VALUE(MID($A$2:$A$6000,4,2)),0)=MONTH(C3469))*(IFERROR(VALUE(RIGHT($A$2:$A$6000,4)),0)=YEAR(C3469)))),""))</f>
        <v/>
      </c>
      <c r="E3469" s="3">
        <f t="array" ref="E3469">IFERROR(_xlfn.LET(_xlpm.yr,IF(ISNUMBER(C3469),YEAR(C3469),VALUE(RIGHT(A3469,4))),_xlpm.mn,IF(ISNUMBER(C3469),MONTH(C3469),VALUE(MID(A3469,4,2)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0" spans="1:5" x14ac:dyDescent="0.25">
      <c r="A3470" s="65" t="s">
        <v>3480</v>
      </c>
      <c r="B3470" s="8">
        <v>139.65514860659999</v>
      </c>
      <c r="C3470" s="13"/>
      <c r="D3470" s="3" t="str">
        <f t="array" ref="D3470">IF(C3470="","",IFERROR(AVERAGE(_xlfn._xlws.FILTER($B$2:$B$6000,(IFERROR(VALUE(MID($A$2:$A$6000,4,2)),0)=MONTH(C3470))*(IFERROR(VALUE(RIGHT($A$2:$A$6000,4)),0)=YEAR(C3470)))),""))</f>
        <v/>
      </c>
      <c r="E3470" s="3">
        <f t="array" ref="E3470">IFERROR(_xlfn.LET(_xlpm.yr,IF(ISNUMBER(C3470),YEAR(C3470),VALUE(RIGHT(A3470,4))),_xlpm.mn,IF(ISNUMBER(C3470),MONTH(C3470),VALUE(MID(A3470,4,2)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1" spans="1:5" x14ac:dyDescent="0.25">
      <c r="A3471" s="65" t="s">
        <v>3481</v>
      </c>
      <c r="B3471" s="8">
        <v>140.7086014118</v>
      </c>
      <c r="C3471" s="13"/>
      <c r="D3471" s="3" t="str">
        <f t="array" ref="D3471">IF(C3471="","",IFERROR(AVERAGE(_xlfn._xlws.FILTER($B$2:$B$6000,(IFERROR(VALUE(MID($A$2:$A$6000,4,2)),0)=MONTH(C3471))*(IFERROR(VALUE(RIGHT($A$2:$A$6000,4)),0)=YEAR(C3471)))),""))</f>
        <v/>
      </c>
      <c r="E3471" s="3">
        <f t="array" ref="E3471">IFERROR(_xlfn.LET(_xlpm.yr,IF(ISNUMBER(C3471),YEAR(C3471),VALUE(RIGHT(A3471,4))),_xlpm.mn,IF(ISNUMBER(C3471),MONTH(C3471),VALUE(MID(A3471,4,2)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2" spans="1:5" x14ac:dyDescent="0.25">
      <c r="A3472" s="65" t="s">
        <v>3482</v>
      </c>
      <c r="B3472" s="8">
        <v>141.81654315520001</v>
      </c>
      <c r="C3472" s="13"/>
      <c r="D3472" s="3" t="str">
        <f t="array" ref="D3472">IF(C3472="","",IFERROR(AVERAGE(_xlfn._xlws.FILTER($B$2:$B$6000,(IFERROR(VALUE(MID($A$2:$A$6000,4,2)),0)=MONTH(C3472))*(IFERROR(VALUE(RIGHT($A$2:$A$6000,4)),0)=YEAR(C3472)))),""))</f>
        <v/>
      </c>
      <c r="E3472" s="3">
        <f t="array" ref="E3472">IFERROR(_xlfn.LET(_xlpm.yr,IF(ISNUMBER(C3472),YEAR(C3472),VALUE(RIGHT(A3472,4))),_xlpm.mn,IF(ISNUMBER(C3472),MONTH(C3472),VALUE(MID(A3472,4,2)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3" spans="1:5" x14ac:dyDescent="0.25">
      <c r="A3473" s="65" t="s">
        <v>3483</v>
      </c>
      <c r="B3473" s="8">
        <v>141.01737206160001</v>
      </c>
      <c r="C3473" s="13"/>
      <c r="D3473" s="3" t="str">
        <f t="array" ref="D3473">IF(C3473="","",IFERROR(AVERAGE(_xlfn._xlws.FILTER($B$2:$B$6000,(IFERROR(VALUE(MID($A$2:$A$6000,4,2)),0)=MONTH(C3473))*(IFERROR(VALUE(RIGHT($A$2:$A$6000,4)),0)=YEAR(C3473)))),""))</f>
        <v/>
      </c>
      <c r="E3473" s="3">
        <f t="array" ref="E3473">IFERROR(_xlfn.LET(_xlpm.yr,IF(ISNUMBER(C3473),YEAR(C3473),VALUE(RIGHT(A3473,4))),_xlpm.mn,IF(ISNUMBER(C3473),MONTH(C3473),VALUE(MID(A3473,4,2)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4" spans="1:5" x14ac:dyDescent="0.25">
      <c r="A3474" s="65" t="s">
        <v>3484</v>
      </c>
      <c r="B3474" s="8">
        <v>140.79941630880001</v>
      </c>
      <c r="C3474" s="13"/>
      <c r="D3474" s="3" t="str">
        <f t="array" ref="D3474">IF(C3474="","",IFERROR(AVERAGE(_xlfn._xlws.FILTER($B$2:$B$6000,(IFERROR(VALUE(MID($A$2:$A$6000,4,2)),0)=MONTH(C3474))*(IFERROR(VALUE(RIGHT($A$2:$A$6000,4)),0)=YEAR(C3474)))),""))</f>
        <v/>
      </c>
      <c r="E3474" s="3">
        <f t="array" ref="E3474">IFERROR(_xlfn.LET(_xlpm.yr,IF(ISNUMBER(C3474),YEAR(C3474),VALUE(RIGHT(A3474,4))),_xlpm.mn,IF(ISNUMBER(C3474),MONTH(C3474),VALUE(MID(A3474,4,2)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5" spans="1:5" x14ac:dyDescent="0.25">
      <c r="A3475" s="65" t="s">
        <v>3485</v>
      </c>
      <c r="B3475" s="8">
        <v>141.5077725054</v>
      </c>
      <c r="C3475" s="13"/>
      <c r="D3475" s="3" t="str">
        <f t="array" ref="D3475">IF(C3475="","",IFERROR(AVERAGE(_xlfn._xlws.FILTER($B$2:$B$6000,(IFERROR(VALUE(MID($A$2:$A$6000,4,2)),0)=MONTH(C3475))*(IFERROR(VALUE(RIGHT($A$2:$A$6000,4)),0)=YEAR(C3475)))),""))</f>
        <v/>
      </c>
      <c r="E3475" s="3">
        <f t="array" ref="E3475">IFERROR(_xlfn.LET(_xlpm.yr,IF(ISNUMBER(C3475),YEAR(C3475),VALUE(RIGHT(A3475,4))),_xlpm.mn,IF(ISNUMBER(C3475),MONTH(C3475),VALUE(MID(A3475,4,2)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6" spans="1:5" x14ac:dyDescent="0.25">
      <c r="A3476" s="65" t="s">
        <v>3486</v>
      </c>
      <c r="B3476" s="8">
        <v>141.16267589680001</v>
      </c>
      <c r="C3476" s="13"/>
      <c r="D3476" s="3" t="str">
        <f t="array" ref="D3476">IF(C3476="","",IFERROR(AVERAGE(_xlfn._xlws.FILTER($B$2:$B$6000,(IFERROR(VALUE(MID($A$2:$A$6000,4,2)),0)=MONTH(C3476))*(IFERROR(VALUE(RIGHT($A$2:$A$6000,4)),0)=YEAR(C3476)))),""))</f>
        <v/>
      </c>
      <c r="E3476" s="3">
        <f t="array" ref="E3476">IFERROR(_xlfn.LET(_xlpm.yr,IF(ISNUMBER(C3476),YEAR(C3476),VALUE(RIGHT(A3476,4))),_xlpm.mn,IF(ISNUMBER(C3476),MONTH(C3476),VALUE(MID(A3476,4,2)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7" spans="1:5" x14ac:dyDescent="0.25">
      <c r="A3477" s="65" t="s">
        <v>3487</v>
      </c>
      <c r="B3477" s="8">
        <v>141.14451291739999</v>
      </c>
      <c r="C3477" s="13"/>
      <c r="D3477" s="3" t="str">
        <f t="array" ref="D3477">IF(C3477="","",IFERROR(AVERAGE(_xlfn._xlws.FILTER($B$2:$B$6000,(IFERROR(VALUE(MID($A$2:$A$6000,4,2)),0)=MONTH(C3477))*(IFERROR(VALUE(RIGHT($A$2:$A$6000,4)),0)=YEAR(C3477)))),""))</f>
        <v/>
      </c>
      <c r="E3477" s="3">
        <f t="array" ref="E3477">IFERROR(_xlfn.LET(_xlpm.yr,IF(ISNUMBER(C3477),YEAR(C3477),VALUE(RIGHT(A3477,4))),_xlpm.mn,IF(ISNUMBER(C3477),MONTH(C3477),VALUE(MID(A3477,4,2)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8" spans="1:5" x14ac:dyDescent="0.25">
      <c r="A3478" s="65" t="s">
        <v>3488</v>
      </c>
      <c r="B3478" s="8">
        <v>141.5479951202</v>
      </c>
      <c r="C3478" s="13"/>
      <c r="D3478" s="3" t="str">
        <f t="array" ref="D3478">IF(C3478="","",IFERROR(AVERAGE(_xlfn._xlws.FILTER($B$2:$B$6000,(IFERROR(VALUE(MID($A$2:$A$6000,4,2)),0)=MONTH(C3478))*(IFERROR(VALUE(RIGHT($A$2:$A$6000,4)),0)=YEAR(C3478)))),""))</f>
        <v/>
      </c>
      <c r="E3478" s="3">
        <f t="array" ref="E3478">IFERROR(_xlfn.LET(_xlpm.yr,IF(ISNUMBER(C3478),YEAR(C3478),VALUE(RIGHT(A3478,4))),_xlpm.mn,IF(ISNUMBER(C3478),MONTH(C3478),VALUE(MID(A3478,4,2)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79" spans="1:5" x14ac:dyDescent="0.25">
      <c r="A3479" s="65" t="s">
        <v>3489</v>
      </c>
      <c r="B3479" s="8">
        <v>140.12172672860001</v>
      </c>
      <c r="C3479" s="13"/>
      <c r="D3479" s="3" t="str">
        <f t="array" ref="D3479">IF(C3479="","",IFERROR(AVERAGE(_xlfn._xlws.FILTER($B$2:$B$6000,(IFERROR(VALUE(MID($A$2:$A$6000,4,2)),0)=MONTH(C3479))*(IFERROR(VALUE(RIGHT($A$2:$A$6000,4)),0)=YEAR(C3479)))),""))</f>
        <v/>
      </c>
      <c r="E3479" s="3">
        <f t="array" ref="E3479">IFERROR(_xlfn.LET(_xlpm.yr,IF(ISNUMBER(C3479),YEAR(C3479),VALUE(RIGHT(A3479,4))),_xlpm.mn,IF(ISNUMBER(C3479),MONTH(C3479),VALUE(MID(A3479,4,2)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0" spans="1:5" x14ac:dyDescent="0.25">
      <c r="A3480" s="65" t="s">
        <v>3490</v>
      </c>
      <c r="B3480" s="8">
        <v>139.2257376108</v>
      </c>
      <c r="C3480" s="13"/>
      <c r="D3480" s="3" t="str">
        <f t="array" ref="D3480">IF(C3480="","",IFERROR(AVERAGE(_xlfn._xlws.FILTER($B$2:$B$6000,(IFERROR(VALUE(MID($A$2:$A$6000,4,2)),0)=MONTH(C3480))*(IFERROR(VALUE(RIGHT($A$2:$A$6000,4)),0)=YEAR(C3480)))),""))</f>
        <v/>
      </c>
      <c r="E3480" s="3">
        <f t="array" ref="E3480">IFERROR(_xlfn.LET(_xlpm.yr,IF(ISNUMBER(C3480),YEAR(C3480),VALUE(RIGHT(A3480,4))),_xlpm.mn,IF(ISNUMBER(C3480),MONTH(C3480),VALUE(MID(A3480,4,2)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1" spans="1:5" x14ac:dyDescent="0.25">
      <c r="A3481" s="65" t="s">
        <v>3491</v>
      </c>
      <c r="B3481" s="8">
        <v>139.02459719660001</v>
      </c>
      <c r="C3481" s="13"/>
      <c r="D3481" s="3" t="str">
        <f t="array" ref="D3481">IF(C3481="","",IFERROR(AVERAGE(_xlfn._xlws.FILTER($B$2:$B$6000,(IFERROR(VALUE(MID($A$2:$A$6000,4,2)),0)=MONTH(C3481))*(IFERROR(VALUE(RIGHT($A$2:$A$6000,4)),0)=YEAR(C3481)))),""))</f>
        <v/>
      </c>
      <c r="E3481" s="3">
        <f t="array" ref="E3481">IFERROR(_xlfn.LET(_xlpm.yr,IF(ISNUMBER(C3481),YEAR(C3481),VALUE(RIGHT(A3481,4))),_xlpm.mn,IF(ISNUMBER(C3481),MONTH(C3481),VALUE(MID(A3481,4,2)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2" spans="1:5" x14ac:dyDescent="0.25">
      <c r="A3482" s="65" t="s">
        <v>3492</v>
      </c>
      <c r="B3482" s="8">
        <v>137.7263272504</v>
      </c>
      <c r="C3482" s="13"/>
      <c r="D3482" s="3" t="str">
        <f t="array" ref="D3482">IF(C3482="","",IFERROR(AVERAGE(_xlfn._xlws.FILTER($B$2:$B$6000,(IFERROR(VALUE(MID($A$2:$A$6000,4,2)),0)=MONTH(C3482))*(IFERROR(VALUE(RIGHT($A$2:$A$6000,4)),0)=YEAR(C3482)))),""))</f>
        <v/>
      </c>
      <c r="E3482" s="3">
        <f t="array" ref="E3482">IFERROR(_xlfn.LET(_xlpm.yr,IF(ISNUMBER(C3482),YEAR(C3482),VALUE(RIGHT(A3482,4))),_xlpm.mn,IF(ISNUMBER(C3482),MONTH(C3482),VALUE(MID(A3482,4,2)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3" spans="1:5" x14ac:dyDescent="0.25">
      <c r="A3483" s="65" t="s">
        <v>3493</v>
      </c>
      <c r="B3483" s="8">
        <v>137.37890289859999</v>
      </c>
      <c r="C3483" s="13"/>
      <c r="D3483" s="3" t="str">
        <f t="array" ref="D3483">IF(C3483="","",IFERROR(AVERAGE(_xlfn._xlws.FILTER($B$2:$B$6000,(IFERROR(VALUE(MID($A$2:$A$6000,4,2)),0)=MONTH(C3483))*(IFERROR(VALUE(RIGHT($A$2:$A$6000,4)),0)=YEAR(C3483)))),""))</f>
        <v/>
      </c>
      <c r="E3483" s="3">
        <f t="array" ref="E3483">IFERROR(_xlfn.LET(_xlpm.yr,IF(ISNUMBER(C3483),YEAR(C3483),VALUE(RIGHT(A3483,4))),_xlpm.mn,IF(ISNUMBER(C3483),MONTH(C3483),VALUE(MID(A3483,4,2)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4" spans="1:5" x14ac:dyDescent="0.25">
      <c r="A3484" s="65" t="s">
        <v>3494</v>
      </c>
      <c r="B3484" s="8">
        <v>136.51948476519999</v>
      </c>
      <c r="C3484" s="13"/>
      <c r="D3484" s="3" t="str">
        <f t="array" ref="D3484">IF(C3484="","",IFERROR(AVERAGE(_xlfn._xlws.FILTER($B$2:$B$6000,(IFERROR(VALUE(MID($A$2:$A$6000,4,2)),0)=MONTH(C3484))*(IFERROR(VALUE(RIGHT($A$2:$A$6000,4)),0)=YEAR(C3484)))),""))</f>
        <v/>
      </c>
      <c r="E3484" s="3">
        <f t="array" ref="E3484">IFERROR(_xlfn.LET(_xlpm.yr,IF(ISNUMBER(C3484),YEAR(C3484),VALUE(RIGHT(A3484,4))),_xlpm.mn,IF(ISNUMBER(C3484),MONTH(C3484),VALUE(MID(A3484,4,2)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5" spans="1:5" x14ac:dyDescent="0.25">
      <c r="A3485" s="65" t="s">
        <v>3495</v>
      </c>
      <c r="B3485" s="8">
        <v>136.8120526404</v>
      </c>
      <c r="C3485" s="13"/>
      <c r="D3485" s="3" t="str">
        <f t="array" ref="D3485">IF(C3485="","",IFERROR(AVERAGE(_xlfn._xlws.FILTER($B$2:$B$6000,(IFERROR(VALUE(MID($A$2:$A$6000,4,2)),0)=MONTH(C3485))*(IFERROR(VALUE(RIGHT($A$2:$A$6000,4)),0)=YEAR(C3485)))),""))</f>
        <v/>
      </c>
      <c r="E3485" s="3">
        <f t="array" ref="E3485">IFERROR(_xlfn.LET(_xlpm.yr,IF(ISNUMBER(C3485),YEAR(C3485),VALUE(RIGHT(A3485,4))),_xlpm.mn,IF(ISNUMBER(C3485),MONTH(C3485),VALUE(MID(A3485,4,2)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6" spans="1:5" x14ac:dyDescent="0.25">
      <c r="A3486" s="65" t="s">
        <v>3496</v>
      </c>
      <c r="B3486" s="8">
        <v>136.08063295240001</v>
      </c>
      <c r="C3486" s="13"/>
      <c r="D3486" s="3" t="str">
        <f t="array" ref="D3486">IF(C3486="","",IFERROR(AVERAGE(_xlfn._xlws.FILTER($B$2:$B$6000,(IFERROR(VALUE(MID($A$2:$A$6000,4,2)),0)=MONTH(C3486))*(IFERROR(VALUE(RIGHT($A$2:$A$6000,4)),0)=YEAR(C3486)))),""))</f>
        <v/>
      </c>
      <c r="E3486" s="3">
        <f t="array" ref="E3486">IFERROR(_xlfn.LET(_xlpm.yr,IF(ISNUMBER(C3486),YEAR(C3486),VALUE(RIGHT(A3486,4))),_xlpm.mn,IF(ISNUMBER(C3486),MONTH(C3486),VALUE(MID(A3486,4,2)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7" spans="1:5" x14ac:dyDescent="0.25">
      <c r="A3487" s="65" t="s">
        <v>3497</v>
      </c>
      <c r="B3487" s="8">
        <v>134.27036922459999</v>
      </c>
      <c r="C3487" s="13"/>
      <c r="D3487" s="3" t="str">
        <f t="array" ref="D3487">IF(C3487="","",IFERROR(AVERAGE(_xlfn._xlws.FILTER($B$2:$B$6000,(IFERROR(VALUE(MID($A$2:$A$6000,4,2)),0)=MONTH(C3487))*(IFERROR(VALUE(RIGHT($A$2:$A$6000,4)),0)=YEAR(C3487)))),""))</f>
        <v/>
      </c>
      <c r="E3487" s="3">
        <f t="array" ref="E3487">IFERROR(_xlfn.LET(_xlpm.yr,IF(ISNUMBER(C3487),YEAR(C3487),VALUE(RIGHT(A3487,4))),_xlpm.mn,IF(ISNUMBER(C3487),MONTH(C3487),VALUE(MID(A3487,4,2)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8" spans="1:5" x14ac:dyDescent="0.25">
      <c r="A3488" s="65" t="s">
        <v>3498</v>
      </c>
      <c r="B3488" s="8">
        <v>134.27036922459999</v>
      </c>
      <c r="C3488" s="13"/>
      <c r="D3488" s="3" t="str">
        <f t="array" ref="D3488">IF(C3488="","",IFERROR(AVERAGE(_xlfn._xlws.FILTER($B$2:$B$6000,(IFERROR(VALUE(MID($A$2:$A$6000,4,2)),0)=MONTH(C3488))*(IFERROR(VALUE(RIGHT($A$2:$A$6000,4)),0)=YEAR(C3488)))),""))</f>
        <v/>
      </c>
      <c r="E3488" s="3">
        <f t="array" ref="E3488">IFERROR(_xlfn.LET(_xlpm.yr,IF(ISNUMBER(C3488),YEAR(C3488),VALUE(RIGHT(A3488,4))),_xlpm.mn,IF(ISNUMBER(C3488),MONTH(C3488),VALUE(MID(A3488,4,2)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9" spans="1:5" x14ac:dyDescent="0.25">
      <c r="A3489" s="65" t="s">
        <v>3499</v>
      </c>
      <c r="B3489" s="8">
        <v>133.72180445859999</v>
      </c>
      <c r="C3489" s="13"/>
      <c r="D3489" s="3" t="str">
        <f t="array" ref="D3489">IF(C3489="","",IFERROR(AVERAGE(_xlfn._xlws.FILTER($B$2:$B$6000,(IFERROR(VALUE(MID($A$2:$A$6000,4,2)),0)=MONTH(C3489))*(IFERROR(VALUE(RIGHT($A$2:$A$6000,4)),0)=YEAR(C3489)))),""))</f>
        <v/>
      </c>
      <c r="E3489" s="3">
        <f t="array" ref="E3489">IFERROR(_xlfn.LET(_xlpm.yr,IF(ISNUMBER(C3489),YEAR(C3489),VALUE(RIGHT(A3489,4))),_xlpm.mn,IF(ISNUMBER(C3489),MONTH(C3489),VALUE(MID(A3489,4,2)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0" spans="1:5" x14ac:dyDescent="0.25">
      <c r="A3490" s="65" t="s">
        <v>3500</v>
      </c>
      <c r="B3490" s="8">
        <v>131.49097441020001</v>
      </c>
      <c r="C3490" s="13"/>
      <c r="D3490" s="3" t="str">
        <f t="array" ref="D3490">IF(C3490="","",IFERROR(AVERAGE(_xlfn._xlws.FILTER($B$2:$B$6000,(IFERROR(VALUE(MID($A$2:$A$6000,4,2)),0)=MONTH(C3490))*(IFERROR(VALUE(RIGHT($A$2:$A$6000,4)),0)=YEAR(C3490)))),""))</f>
        <v/>
      </c>
      <c r="E3490" s="3">
        <f t="array" ref="E3490">IFERROR(_xlfn.LET(_xlpm.yr,IF(ISNUMBER(C3490),YEAR(C3490),VALUE(RIGHT(A3490,4))),_xlpm.mn,IF(ISNUMBER(C3490),MONTH(C3490),VALUE(MID(A3490,4,2)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1" spans="1:5" x14ac:dyDescent="0.25">
      <c r="A3491" s="65" t="s">
        <v>3501</v>
      </c>
      <c r="B3491" s="8">
        <v>129.644139698</v>
      </c>
      <c r="C3491" s="13"/>
      <c r="D3491" s="3" t="str">
        <f t="array" ref="D3491">IF(C3491="","",IFERROR(AVERAGE(_xlfn._xlws.FILTER($B$2:$B$6000,(IFERROR(VALUE(MID($A$2:$A$6000,4,2)),0)=MONTH(C3491))*(IFERROR(VALUE(RIGHT($A$2:$A$6000,4)),0)=YEAR(C3491)))),""))</f>
        <v/>
      </c>
      <c r="E3491" s="3">
        <f t="array" ref="E3491">IFERROR(_xlfn.LET(_xlpm.yr,IF(ISNUMBER(C3491),YEAR(C3491),VALUE(RIGHT(A3491,4))),_xlpm.mn,IF(ISNUMBER(C3491),MONTH(C3491),VALUE(MID(A3491,4,2)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2" spans="1:5" x14ac:dyDescent="0.25">
      <c r="A3492" s="65" t="s">
        <v>3502</v>
      </c>
      <c r="B3492" s="8">
        <v>128.43729721279999</v>
      </c>
      <c r="C3492" s="13"/>
      <c r="D3492" s="3" t="str">
        <f t="array" ref="D3492">IF(C3492="","",IFERROR(AVERAGE(_xlfn._xlws.FILTER($B$2:$B$6000,(IFERROR(VALUE(MID($A$2:$A$6000,4,2)),0)=MONTH(C3492))*(IFERROR(VALUE(RIGHT($A$2:$A$6000,4)),0)=YEAR(C3492)))),""))</f>
        <v/>
      </c>
      <c r="E3492" s="3">
        <f t="array" ref="E3492">IFERROR(_xlfn.LET(_xlpm.yr,IF(ISNUMBER(C3492),YEAR(C3492),VALUE(RIGHT(A3492,4))),_xlpm.mn,IF(ISNUMBER(C3492),MONTH(C3492),VALUE(MID(A3492,4,2)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3" spans="1:5" x14ac:dyDescent="0.25">
      <c r="A3493" s="65" t="s">
        <v>3503</v>
      </c>
      <c r="B3493" s="8">
        <v>127.68759203259999</v>
      </c>
      <c r="C3493" s="13"/>
      <c r="D3493" s="3" t="str">
        <f t="array" ref="D3493">IF(C3493="","",IFERROR(AVERAGE(_xlfn._xlws.FILTER($B$2:$B$6000,(IFERROR(VALUE(MID($A$2:$A$6000,4,2)),0)=MONTH(C3493))*(IFERROR(VALUE(RIGHT($A$2:$A$6000,4)),0)=YEAR(C3493)))),""))</f>
        <v/>
      </c>
      <c r="E3493" s="3">
        <f t="array" ref="E3493">IFERROR(_xlfn.LET(_xlpm.yr,IF(ISNUMBER(C3493),YEAR(C3493),VALUE(RIGHT(A3493,4))),_xlpm.mn,IF(ISNUMBER(C3493),MONTH(C3493),VALUE(MID(A3493,4,2)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4" spans="1:5" x14ac:dyDescent="0.25">
      <c r="A3494" s="65" t="s">
        <v>3504</v>
      </c>
      <c r="B3494" s="8">
        <v>124.81676975720001</v>
      </c>
      <c r="C3494" s="13"/>
      <c r="D3494" s="3" t="str">
        <f t="array" ref="D3494">IF(C3494="","",IFERROR(AVERAGE(_xlfn._xlws.FILTER($B$2:$B$6000,(IFERROR(VALUE(MID($A$2:$A$6000,4,2)),0)=MONTH(C3494))*(IFERROR(VALUE(RIGHT($A$2:$A$6000,4)),0)=YEAR(C3494)))),""))</f>
        <v/>
      </c>
      <c r="E3494" s="3">
        <f t="array" ref="E3494">IFERROR(_xlfn.LET(_xlpm.yr,IF(ISNUMBER(C3494),YEAR(C3494),VALUE(RIGHT(A3494,4))),_xlpm.mn,IF(ISNUMBER(C3494),MONTH(C3494),VALUE(MID(A3494,4,2)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5" spans="1:5" x14ac:dyDescent="0.25">
      <c r="A3495" s="65" t="s">
        <v>3505</v>
      </c>
      <c r="B3495" s="8">
        <v>123.6282127642</v>
      </c>
      <c r="C3495" s="13"/>
      <c r="D3495" s="3" t="str">
        <f t="array" ref="D3495">IF(C3495="","",IFERROR(AVERAGE(_xlfn._xlws.FILTER($B$2:$B$6000,(IFERROR(VALUE(MID($A$2:$A$6000,4,2)),0)=MONTH(C3495))*(IFERROR(VALUE(RIGHT($A$2:$A$6000,4)),0)=YEAR(C3495)))),""))</f>
        <v/>
      </c>
      <c r="E3495" s="3">
        <f t="array" ref="E3495">IFERROR(_xlfn.LET(_xlpm.yr,IF(ISNUMBER(C3495),YEAR(C3495),VALUE(RIGHT(A3495,4))),_xlpm.mn,IF(ISNUMBER(C3495),MONTH(C3495),VALUE(MID(A3495,4,2)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6" spans="1:5" x14ac:dyDescent="0.25">
      <c r="A3496" s="65" t="s">
        <v>3506</v>
      </c>
      <c r="B3496" s="8">
        <v>123.0065060294</v>
      </c>
      <c r="C3496" s="13"/>
      <c r="D3496" s="3" t="str">
        <f t="array" ref="D3496">IF(C3496="","",IFERROR(AVERAGE(_xlfn._xlws.FILTER($B$2:$B$6000,(IFERROR(VALUE(MID($A$2:$A$6000,4,2)),0)=MONTH(C3496))*(IFERROR(VALUE(RIGHT($A$2:$A$6000,4)),0)=YEAR(C3496)))),""))</f>
        <v/>
      </c>
      <c r="E3496" s="3">
        <f t="array" ref="E3496">IFERROR(_xlfn.LET(_xlpm.yr,IF(ISNUMBER(C3496),YEAR(C3496),VALUE(RIGHT(A3496,4))),_xlpm.mn,IF(ISNUMBER(C3496),MONTH(C3496),VALUE(MID(A3496,4,2)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7" spans="1:5" x14ac:dyDescent="0.25">
      <c r="A3497" s="65" t="s">
        <v>3507</v>
      </c>
      <c r="B3497" s="8">
        <v>120.8305324576</v>
      </c>
      <c r="C3497" s="13"/>
      <c r="D3497" s="3" t="str">
        <f t="array" ref="D3497">IF(C3497="","",IFERROR(AVERAGE(_xlfn._xlws.FILTER($B$2:$B$6000,(IFERROR(VALUE(MID($A$2:$A$6000,4,2)),0)=MONTH(C3497))*(IFERROR(VALUE(RIGHT($A$2:$A$6000,4)),0)=YEAR(C3497)))),""))</f>
        <v/>
      </c>
      <c r="E3497" s="3">
        <f t="array" ref="E3497">IFERROR(_xlfn.LET(_xlpm.yr,IF(ISNUMBER(C3497),YEAR(C3497),VALUE(RIGHT(A3497,4))),_xlpm.mn,IF(ISNUMBER(C3497),MONTH(C3497),VALUE(MID(A3497,4,2)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8" spans="1:5" x14ac:dyDescent="0.25">
      <c r="A3498" s="65" t="s">
        <v>3508</v>
      </c>
      <c r="B3498" s="8">
        <v>118.2339925652</v>
      </c>
      <c r="C3498" s="13"/>
      <c r="D3498" s="3" t="str">
        <f t="array" ref="D3498">IF(C3498="","",IFERROR(AVERAGE(_xlfn._xlws.FILTER($B$2:$B$6000,(IFERROR(VALUE(MID($A$2:$A$6000,4,2)),0)=MONTH(C3498))*(IFERROR(VALUE(RIGHT($A$2:$A$6000,4)),0)=YEAR(C3498)))),""))</f>
        <v/>
      </c>
      <c r="E3498" s="3">
        <f t="array" ref="E3498">IFERROR(_xlfn.LET(_xlpm.yr,IF(ISNUMBER(C3498),YEAR(C3498),VALUE(RIGHT(A3498,4))),_xlpm.mn,IF(ISNUMBER(C3498),MONTH(C3498),VALUE(MID(A3498,4,2)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9" spans="1:5" x14ac:dyDescent="0.25">
      <c r="A3499" s="65" t="s">
        <v>3509</v>
      </c>
      <c r="B3499" s="8">
        <v>116.6418437658</v>
      </c>
      <c r="C3499" s="13"/>
      <c r="D3499" s="3" t="str">
        <f t="array" ref="D3499">IF(C3499="","",IFERROR(AVERAGE(_xlfn._xlws.FILTER($B$2:$B$6000,(IFERROR(VALUE(MID($A$2:$A$6000,4,2)),0)=MONTH(C3499))*(IFERROR(VALUE(RIGHT($A$2:$A$6000,4)),0)=YEAR(C3499)))),""))</f>
        <v/>
      </c>
      <c r="E3499" s="3">
        <f t="array" ref="E3499">IFERROR(_xlfn.LET(_xlpm.yr,IF(ISNUMBER(C3499),YEAR(C3499),VALUE(RIGHT(A3499,4))),_xlpm.mn,IF(ISNUMBER(C3499),MONTH(C3499),VALUE(MID(A3499,4,2)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0" spans="1:5" x14ac:dyDescent="0.25">
      <c r="A3500" s="65" t="s">
        <v>3510</v>
      </c>
      <c r="B3500" s="8">
        <v>116.18139120079999</v>
      </c>
      <c r="C3500" s="13"/>
      <c r="D3500" s="3" t="str">
        <f t="array" ref="D3500">IF(C3500="","",IFERROR(AVERAGE(_xlfn._xlws.FILTER($B$2:$B$6000,(IFERROR(VALUE(MID($A$2:$A$6000,4,2)),0)=MONTH(C3500))*(IFERROR(VALUE(RIGHT($A$2:$A$6000,4)),0)=YEAR(C3500)))),""))</f>
        <v/>
      </c>
      <c r="E3500" s="3">
        <f t="array" ref="E3500">IFERROR(_xlfn.LET(_xlpm.yr,IF(ISNUMBER(C3500),YEAR(C3500),VALUE(RIGHT(A3500,4))),_xlpm.mn,IF(ISNUMBER(C3500),MONTH(C3500),VALUE(MID(A3500,4,2)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1" spans="1:5" x14ac:dyDescent="0.25">
      <c r="A3501" s="65" t="s">
        <v>3511</v>
      </c>
      <c r="B3501" s="8">
        <v>116.4576627398</v>
      </c>
      <c r="C3501" s="13"/>
      <c r="D3501" s="3" t="str">
        <f t="array" ref="D3501">IF(C3501="","",IFERROR(AVERAGE(_xlfn._xlws.FILTER($B$2:$B$6000,(IFERROR(VALUE(MID($A$2:$A$6000,4,2)),0)=MONTH(C3501))*(IFERROR(VALUE(RIGHT($A$2:$A$6000,4)),0)=YEAR(C3501)))),""))</f>
        <v/>
      </c>
      <c r="E3501" s="3">
        <f t="array" ref="E3501">IFERROR(_xlfn.LET(_xlpm.yr,IF(ISNUMBER(C3501),YEAR(C3501),VALUE(RIGHT(A3501,4))),_xlpm.mn,IF(ISNUMBER(C3501),MONTH(C3501),VALUE(MID(A3501,4,2)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2" spans="1:5" x14ac:dyDescent="0.25">
      <c r="A3502" s="65" t="s">
        <v>3512</v>
      </c>
      <c r="B3502" s="8">
        <v>116.5681713554</v>
      </c>
      <c r="C3502" s="13"/>
      <c r="D3502" s="3" t="str">
        <f t="array" ref="D3502">IF(C3502="","",IFERROR(AVERAGE(_xlfn._xlws.FILTER($B$2:$B$6000,(IFERROR(VALUE(MID($A$2:$A$6000,4,2)),0)=MONTH(C3502))*(IFERROR(VALUE(RIGHT($A$2:$A$6000,4)),0)=YEAR(C3502)))),""))</f>
        <v/>
      </c>
      <c r="E3502" s="3">
        <f t="array" ref="E3502">IFERROR(_xlfn.LET(_xlpm.yr,IF(ISNUMBER(C3502),YEAR(C3502),VALUE(RIGHT(A3502,4))),_xlpm.mn,IF(ISNUMBER(C3502),MONTH(C3502),VALUE(MID(A3502,4,2)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3" spans="1:5" x14ac:dyDescent="0.25">
      <c r="A3503" s="65" t="s">
        <v>3513</v>
      </c>
      <c r="B3503" s="8">
        <v>116.6234256632</v>
      </c>
      <c r="C3503" s="13"/>
      <c r="D3503" s="3" t="str">
        <f t="array" ref="D3503">IF(C3503="","",IFERROR(AVERAGE(_xlfn._xlws.FILTER($B$2:$B$6000,(IFERROR(VALUE(MID($A$2:$A$6000,4,2)),0)=MONTH(C3503))*(IFERROR(VALUE(RIGHT($A$2:$A$6000,4)),0)=YEAR(C3503)))),""))</f>
        <v/>
      </c>
      <c r="E3503" s="3">
        <f t="array" ref="E3503">IFERROR(_xlfn.LET(_xlpm.yr,IF(ISNUMBER(C3503),YEAR(C3503),VALUE(RIGHT(A3503,4))),_xlpm.mn,IF(ISNUMBER(C3503),MONTH(C3503),VALUE(MID(A3503,4,2)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4" spans="1:5" x14ac:dyDescent="0.25">
      <c r="A3504" s="65" t="s">
        <v>3514</v>
      </c>
      <c r="B3504" s="8">
        <v>117.17596874119999</v>
      </c>
      <c r="C3504" s="13"/>
      <c r="D3504" s="3" t="str">
        <f t="array" ref="D3504">IF(C3504="","",IFERROR(AVERAGE(_xlfn._xlws.FILTER($B$2:$B$6000,(IFERROR(VALUE(MID($A$2:$A$6000,4,2)),0)=MONTH(C3504))*(IFERROR(VALUE(RIGHT($A$2:$A$6000,4)),0)=YEAR(C3504)))),""))</f>
        <v/>
      </c>
      <c r="E3504" s="3">
        <f t="array" ref="E3504">IFERROR(_xlfn.LET(_xlpm.yr,IF(ISNUMBER(C3504),YEAR(C3504),VALUE(RIGHT(A3504,4))),_xlpm.mn,IF(ISNUMBER(C3504),MONTH(C3504),VALUE(MID(A3504,4,2)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5" spans="1:5" x14ac:dyDescent="0.25">
      <c r="A3505" s="65" t="s">
        <v>3515</v>
      </c>
      <c r="B3505" s="8">
        <v>116.9181153048</v>
      </c>
      <c r="C3505" s="13"/>
      <c r="D3505" s="3" t="str">
        <f t="array" ref="D3505">IF(C3505="","",IFERROR(AVERAGE(_xlfn._xlws.FILTER($B$2:$B$6000,(IFERROR(VALUE(MID($A$2:$A$6000,4,2)),0)=MONTH(C3505))*(IFERROR(VALUE(RIGHT($A$2:$A$6000,4)),0)=YEAR(C3505)))),""))</f>
        <v/>
      </c>
      <c r="E3505" s="3">
        <f t="array" ref="E3505">IFERROR(_xlfn.LET(_xlpm.yr,IF(ISNUMBER(C3505),YEAR(C3505),VALUE(RIGHT(A3505,4))),_xlpm.mn,IF(ISNUMBER(C3505),MONTH(C3505),VALUE(MID(A3505,4,2)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6" spans="1:5" x14ac:dyDescent="0.25">
      <c r="A3506" s="65" t="s">
        <v>3516</v>
      </c>
      <c r="B3506" s="8">
        <v>116.9917877152</v>
      </c>
      <c r="C3506" s="13"/>
      <c r="D3506" s="3" t="str">
        <f t="array" ref="D3506">IF(C3506="","",IFERROR(AVERAGE(_xlfn._xlws.FILTER($B$2:$B$6000,(IFERROR(VALUE(MID($A$2:$A$6000,4,2)),0)=MONTH(C3506))*(IFERROR(VALUE(RIGHT($A$2:$A$6000,4)),0)=YEAR(C3506)))),""))</f>
        <v/>
      </c>
      <c r="E3506" s="3">
        <f t="array" ref="E3506">IFERROR(_xlfn.LET(_xlpm.yr,IF(ISNUMBER(C3506),YEAR(C3506),VALUE(RIGHT(A3506,4))),_xlpm.mn,IF(ISNUMBER(C3506),MONTH(C3506),VALUE(MID(A3506,4,2)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7" spans="1:5" x14ac:dyDescent="0.25">
      <c r="A3507" s="65" t="s">
        <v>3517</v>
      </c>
      <c r="B3507" s="8">
        <v>115.13155935259999</v>
      </c>
      <c r="C3507" s="13"/>
      <c r="D3507" s="3" t="str">
        <f t="array" ref="D3507">IF(C3507="","",IFERROR(AVERAGE(_xlfn._xlws.FILTER($B$2:$B$6000,(IFERROR(VALUE(MID($A$2:$A$6000,4,2)),0)=MONTH(C3507))*(IFERROR(VALUE(RIGHT($A$2:$A$6000,4)),0)=YEAR(C3507)))),""))</f>
        <v/>
      </c>
      <c r="E3507" s="3">
        <f t="array" ref="E3507">IFERROR(_xlfn.LET(_xlpm.yr,IF(ISNUMBER(C3507),YEAR(C3507),VALUE(RIGHT(A3507,4))),_xlpm.mn,IF(ISNUMBER(C3507),MONTH(C3507),VALUE(MID(A3507,4,2)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8" spans="1:5" x14ac:dyDescent="0.25">
      <c r="A3508" s="65" t="s">
        <v>3518</v>
      </c>
      <c r="B3508" s="8">
        <v>115.0394688396</v>
      </c>
      <c r="C3508" s="13"/>
      <c r="D3508" s="3" t="str">
        <f t="array" ref="D3508">IF(C3508="","",IFERROR(AVERAGE(_xlfn._xlws.FILTER($B$2:$B$6000,(IFERROR(VALUE(MID($A$2:$A$6000,4,2)),0)=MONTH(C3508))*(IFERROR(VALUE(RIGHT($A$2:$A$6000,4)),0)=YEAR(C3508)))),""))</f>
        <v/>
      </c>
      <c r="E3508" s="3">
        <f t="array" ref="E3508">IFERROR(_xlfn.LET(_xlpm.yr,IF(ISNUMBER(C3508),YEAR(C3508),VALUE(RIGHT(A3508,4))),_xlpm.mn,IF(ISNUMBER(C3508),MONTH(C3508),VALUE(MID(A3508,4,2)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9" spans="1:5" x14ac:dyDescent="0.25">
      <c r="A3509" s="65" t="s">
        <v>3519</v>
      </c>
      <c r="B3509" s="8">
        <v>112.9213870406</v>
      </c>
      <c r="C3509" s="13"/>
      <c r="D3509" s="3" t="str">
        <f t="array" ref="D3509">IF(C3509="","",IFERROR(AVERAGE(_xlfn._xlws.FILTER($B$2:$B$6000,(IFERROR(VALUE(MID($A$2:$A$6000,4,2)),0)=MONTH(C3509))*(IFERROR(VALUE(RIGHT($A$2:$A$6000,4)),0)=YEAR(C3509)))),""))</f>
        <v/>
      </c>
      <c r="E3509" s="3">
        <f t="array" ref="E3509">IFERROR(_xlfn.LET(_xlpm.yr,IF(ISNUMBER(C3509),YEAR(C3509),VALUE(RIGHT(A3509,4))),_xlpm.mn,IF(ISNUMBER(C3509),MONTH(C3509),VALUE(MID(A3509,4,2)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0" spans="1:5" x14ac:dyDescent="0.25">
      <c r="A3510" s="65" t="s">
        <v>3520</v>
      </c>
      <c r="B3510" s="8">
        <v>111.5584474482</v>
      </c>
      <c r="C3510" s="13"/>
      <c r="D3510" s="3" t="str">
        <f t="array" ref="D3510">IF(C3510="","",IFERROR(AVERAGE(_xlfn._xlws.FILTER($B$2:$B$6000,(IFERROR(VALUE(MID($A$2:$A$6000,4,2)),0)=MONTH(C3510))*(IFERROR(VALUE(RIGHT($A$2:$A$6000,4)),0)=YEAR(C3510)))),""))</f>
        <v/>
      </c>
      <c r="E3510" s="3">
        <f t="array" ref="E3510">IFERROR(_xlfn.LET(_xlpm.yr,IF(ISNUMBER(C3510),YEAR(C3510),VALUE(RIGHT(A3510,4))),_xlpm.mn,IF(ISNUMBER(C3510),MONTH(C3510),VALUE(MID(A3510,4,2)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1" spans="1:5" x14ac:dyDescent="0.25">
      <c r="A3511" s="65" t="s">
        <v>3521</v>
      </c>
      <c r="B3511" s="8">
        <v>109.9192363168</v>
      </c>
      <c r="C3511" s="13"/>
      <c r="D3511" s="3" t="str">
        <f t="array" ref="D3511">IF(C3511="","",IFERROR(AVERAGE(_xlfn._xlws.FILTER($B$2:$B$6000,(IFERROR(VALUE(MID($A$2:$A$6000,4,2)),0)=MONTH(C3511))*(IFERROR(VALUE(RIGHT($A$2:$A$6000,4)),0)=YEAR(C3511)))),""))</f>
        <v/>
      </c>
      <c r="E3511" s="3">
        <f t="array" ref="E3511">IFERROR(_xlfn.LET(_xlpm.yr,IF(ISNUMBER(C3511),YEAR(C3511),VALUE(RIGHT(A3511,4))),_xlpm.mn,IF(ISNUMBER(C3511),MONTH(C3511),VALUE(MID(A3511,4,2)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2" spans="1:5" x14ac:dyDescent="0.25">
      <c r="A3512" s="65" t="s">
        <v>3522</v>
      </c>
      <c r="B3512" s="8">
        <v>109.58771047</v>
      </c>
      <c r="C3512" s="13"/>
      <c r="D3512" s="3" t="str">
        <f t="array" ref="D3512">IF(C3512="","",IFERROR(AVERAGE(_xlfn._xlws.FILTER($B$2:$B$6000,(IFERROR(VALUE(MID($A$2:$A$6000,4,2)),0)=MONTH(C3512))*(IFERROR(VALUE(RIGHT($A$2:$A$6000,4)),0)=YEAR(C3512)))),""))</f>
        <v/>
      </c>
      <c r="E3512" s="3">
        <f t="array" ref="E3512">IFERROR(_xlfn.LET(_xlpm.yr,IF(ISNUMBER(C3512),YEAR(C3512),VALUE(RIGHT(A3512,4))),_xlpm.mn,IF(ISNUMBER(C3512),MONTH(C3512),VALUE(MID(A3512,4,2)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3" spans="1:5" x14ac:dyDescent="0.25">
      <c r="A3513" s="65" t="s">
        <v>3523</v>
      </c>
      <c r="B3513" s="8">
        <v>109.2377665206</v>
      </c>
      <c r="C3513" s="13"/>
      <c r="D3513" s="3" t="str">
        <f t="array" ref="D3513">IF(C3513="","",IFERROR(AVERAGE(_xlfn._xlws.FILTER($B$2:$B$6000,(IFERROR(VALUE(MID($A$2:$A$6000,4,2)),0)=MONTH(C3513))*(IFERROR(VALUE(RIGHT($A$2:$A$6000,4)),0)=YEAR(C3513)))),""))</f>
        <v/>
      </c>
      <c r="E3513" s="3">
        <f t="array" ref="E3513">IFERROR(_xlfn.LET(_xlpm.yr,IF(ISNUMBER(C3513),YEAR(C3513),VALUE(RIGHT(A3513,4))),_xlpm.mn,IF(ISNUMBER(C3513),MONTH(C3513),VALUE(MID(A3513,4,2)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4" spans="1:5" x14ac:dyDescent="0.25">
      <c r="A3514" s="65" t="s">
        <v>3524</v>
      </c>
      <c r="B3514" s="8">
        <v>108.9614949816</v>
      </c>
      <c r="C3514" s="13"/>
      <c r="D3514" s="3" t="str">
        <f t="array" ref="D3514">IF(C3514="","",IFERROR(AVERAGE(_xlfn._xlws.FILTER($B$2:$B$6000,(IFERROR(VALUE(MID($A$2:$A$6000,4,2)),0)=MONTH(C3514))*(IFERROR(VALUE(RIGHT($A$2:$A$6000,4)),0)=YEAR(C3514)))),""))</f>
        <v/>
      </c>
      <c r="E3514" s="3">
        <f t="array" ref="E3514">IFERROR(_xlfn.LET(_xlpm.yr,IF(ISNUMBER(C3514),YEAR(C3514),VALUE(RIGHT(A3514,4))),_xlpm.mn,IF(ISNUMBER(C3514),MONTH(C3514),VALUE(MID(A3514,4,2)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5" spans="1:5" x14ac:dyDescent="0.25">
      <c r="A3515" s="65" t="s">
        <v>3525</v>
      </c>
      <c r="B3515" s="8">
        <v>108.97991308420001</v>
      </c>
      <c r="C3515" s="13"/>
      <c r="D3515" s="3" t="str">
        <f t="array" ref="D3515">IF(C3515="","",IFERROR(AVERAGE(_xlfn._xlws.FILTER($B$2:$B$6000,(IFERROR(VALUE(MID($A$2:$A$6000,4,2)),0)=MONTH(C3515))*(IFERROR(VALUE(RIGHT($A$2:$A$6000,4)),0)=YEAR(C3515)))),""))</f>
        <v/>
      </c>
      <c r="E3515" s="3">
        <f t="array" ref="E3515">IFERROR(_xlfn.LET(_xlpm.yr,IF(ISNUMBER(C3515),YEAR(C3515),VALUE(RIGHT(A3515,4))),_xlpm.mn,IF(ISNUMBER(C3515),MONTH(C3515),VALUE(MID(A3515,4,2)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6" spans="1:5" x14ac:dyDescent="0.25">
      <c r="A3516" s="65" t="s">
        <v>3526</v>
      </c>
      <c r="B3516" s="8">
        <v>108.22477087759999</v>
      </c>
      <c r="C3516" s="13"/>
      <c r="D3516" s="3" t="str">
        <f t="array" ref="D3516">IF(C3516="","",IFERROR(AVERAGE(_xlfn._xlws.FILTER($B$2:$B$6000,(IFERROR(VALUE(MID($A$2:$A$6000,4,2)),0)=MONTH(C3516))*(IFERROR(VALUE(RIGHT($A$2:$A$6000,4)),0)=YEAR(C3516)))),""))</f>
        <v/>
      </c>
      <c r="E3516" s="3">
        <f t="array" ref="E3516">IFERROR(_xlfn.LET(_xlpm.yr,IF(ISNUMBER(C3516),YEAR(C3516),VALUE(RIGHT(A3516,4))),_xlpm.mn,IF(ISNUMBER(C3516),MONTH(C3516),VALUE(MID(A3516,4,2)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7" spans="1:5" x14ac:dyDescent="0.25">
      <c r="A3517" s="65" t="s">
        <v>3527</v>
      </c>
      <c r="B3517" s="8">
        <v>107.93008123600001</v>
      </c>
      <c r="C3517" s="13"/>
      <c r="D3517" s="3" t="str">
        <f t="array" ref="D3517">IF(C3517="","",IFERROR(AVERAGE(_xlfn._xlws.FILTER($B$2:$B$6000,(IFERROR(VALUE(MID($A$2:$A$6000,4,2)),0)=MONTH(C3517))*(IFERROR(VALUE(RIGHT($A$2:$A$6000,4)),0)=YEAR(C3517)))),""))</f>
        <v/>
      </c>
      <c r="E3517" s="3">
        <f t="array" ref="E3517">IFERROR(_xlfn.LET(_xlpm.yr,IF(ISNUMBER(C3517),YEAR(C3517),VALUE(RIGHT(A3517,4))),_xlpm.mn,IF(ISNUMBER(C3517),MONTH(C3517),VALUE(MID(A3517,4,2)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8" spans="1:5" x14ac:dyDescent="0.25">
      <c r="A3518" s="65" t="s">
        <v>3528</v>
      </c>
      <c r="B3518" s="8">
        <v>107.6169734918</v>
      </c>
      <c r="C3518" s="13"/>
      <c r="D3518" s="3" t="str">
        <f t="array" ref="D3518">IF(C3518="","",IFERROR(AVERAGE(_xlfn._xlws.FILTER($B$2:$B$6000,(IFERROR(VALUE(MID($A$2:$A$6000,4,2)),0)=MONTH(C3518))*(IFERROR(VALUE(RIGHT($A$2:$A$6000,4)),0)=YEAR(C3518)))),""))</f>
        <v/>
      </c>
      <c r="E3518" s="3">
        <f t="array" ref="E3518">IFERROR(_xlfn.LET(_xlpm.yr,IF(ISNUMBER(C3518),YEAR(C3518),VALUE(RIGHT(A3518,4))),_xlpm.mn,IF(ISNUMBER(C3518),MONTH(C3518),VALUE(MID(A3518,4,2)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9" spans="1:5" x14ac:dyDescent="0.25">
      <c r="A3519" s="65" t="s">
        <v>3529</v>
      </c>
      <c r="B3519" s="8">
        <v>107.7090640048</v>
      </c>
      <c r="C3519" s="13"/>
      <c r="D3519" s="3" t="str">
        <f t="array" ref="D3519">IF(C3519="","",IFERROR(AVERAGE(_xlfn._xlws.FILTER($B$2:$B$6000,(IFERROR(VALUE(MID($A$2:$A$6000,4,2)),0)=MONTH(C3519))*(IFERROR(VALUE(RIGHT($A$2:$A$6000,4)),0)=YEAR(C3519)))),""))</f>
        <v/>
      </c>
      <c r="E3519" s="3">
        <f t="array" ref="E3519">IFERROR(_xlfn.LET(_xlpm.yr,IF(ISNUMBER(C3519),YEAR(C3519),VALUE(RIGHT(A3519,4))),_xlpm.mn,IF(ISNUMBER(C3519),MONTH(C3519),VALUE(MID(A3519,4,2)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20" spans="1:5" x14ac:dyDescent="0.25">
      <c r="A3520" s="65" t="s">
        <v>3530</v>
      </c>
      <c r="B3520" s="8">
        <v>106.71827682</v>
      </c>
      <c r="C3520" s="13"/>
      <c r="D3520" s="3" t="str">
        <f t="array" ref="D3520">IF(C3520="","",IFERROR(AVERAGE(_xlfn._xlws.FILTER($B$2:$B$6000,(IFERROR(VALUE(MID($A$2:$A$6000,4,2)),0)=MONTH(C3520))*(IFERROR(VALUE(RIGHT($A$2:$A$6000,4)),0)=YEAR(C3520)))),""))</f>
        <v/>
      </c>
      <c r="E3520" s="3">
        <f t="array" ref="E3520">IFERROR(_xlfn.LET(_xlpm.yr,IF(ISNUMBER(C3520),YEAR(C3520),VALUE(RIGHT(A3520,4))),_xlpm.mn,IF(ISNUMBER(C3520),MONTH(C3520),VALUE(MID(A3520,4,2)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1" spans="1:5" x14ac:dyDescent="0.25">
      <c r="A3521" s="65" t="s">
        <v>3531</v>
      </c>
      <c r="B3521" s="8">
        <v>105.9454892982</v>
      </c>
      <c r="C3521" s="13"/>
      <c r="D3521" s="3" t="str">
        <f t="array" ref="D3521">IF(C3521="","",IFERROR(AVERAGE(_xlfn._xlws.FILTER($B$2:$B$6000,(IFERROR(VALUE(MID($A$2:$A$6000,4,2)),0)=MONTH(C3521))*(IFERROR(VALUE(RIGHT($A$2:$A$6000,4)),0)=YEAR(C3521)))),""))</f>
        <v/>
      </c>
      <c r="E3521" s="3">
        <f t="array" ref="E3521">IFERROR(_xlfn.LET(_xlpm.yr,IF(ISNUMBER(C3521),YEAR(C3521),VALUE(RIGHT(A3521,4))),_xlpm.mn,IF(ISNUMBER(C3521),MONTH(C3521),VALUE(MID(A3521,4,2)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2" spans="1:5" x14ac:dyDescent="0.25">
      <c r="A3522" s="65" t="s">
        <v>3532</v>
      </c>
      <c r="B3522" s="8">
        <v>105.2279008851</v>
      </c>
      <c r="C3522" s="13"/>
      <c r="D3522" s="3" t="str">
        <f t="array" ref="D3522">IF(C3522="","",IFERROR(AVERAGE(_xlfn._xlws.FILTER($B$2:$B$6000,(IFERROR(VALUE(MID($A$2:$A$6000,4,2)),0)=MONTH(C3522))*(IFERROR(VALUE(RIGHT($A$2:$A$6000,4)),0)=YEAR(C3522)))),""))</f>
        <v/>
      </c>
      <c r="E3522" s="3">
        <f t="array" ref="E3522">IFERROR(_xlfn.LET(_xlpm.yr,IF(ISNUMBER(C3522),YEAR(C3522),VALUE(RIGHT(A3522,4))),_xlpm.mn,IF(ISNUMBER(C3522),MONTH(C3522),VALUE(MID(A3522,4,2)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3" spans="1:5" x14ac:dyDescent="0.25">
      <c r="A3523" s="65" t="s">
        <v>3533</v>
      </c>
      <c r="B3523" s="8">
        <v>105.72469286339999</v>
      </c>
      <c r="C3523" s="13"/>
      <c r="D3523" s="3" t="str">
        <f t="array" ref="D3523">IF(C3523="","",IFERROR(AVERAGE(_xlfn._xlws.FILTER($B$2:$B$6000,(IFERROR(VALUE(MID($A$2:$A$6000,4,2)),0)=MONTH(C3523))*(IFERROR(VALUE(RIGHT($A$2:$A$6000,4)),0)=YEAR(C3523)))),""))</f>
        <v/>
      </c>
      <c r="E3523" s="3">
        <f t="array" ref="E3523">IFERROR(_xlfn.LET(_xlpm.yr,IF(ISNUMBER(C3523),YEAR(C3523),VALUE(RIGHT(A3523,4))),_xlpm.mn,IF(ISNUMBER(C3523),MONTH(C3523),VALUE(MID(A3523,4,2)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4" spans="1:5" x14ac:dyDescent="0.25">
      <c r="A3524" s="65" t="s">
        <v>3534</v>
      </c>
      <c r="B3524" s="8">
        <v>105.1911014793</v>
      </c>
      <c r="C3524" s="13"/>
      <c r="D3524" s="3" t="str">
        <f t="array" ref="D3524">IF(C3524="","",IFERROR(AVERAGE(_xlfn._xlws.FILTER($B$2:$B$6000,(IFERROR(VALUE(MID($A$2:$A$6000,4,2)),0)=MONTH(C3524))*(IFERROR(VALUE(RIGHT($A$2:$A$6000,4)),0)=YEAR(C3524)))),""))</f>
        <v/>
      </c>
      <c r="E3524" s="3">
        <f t="array" ref="E3524">IFERROR(_xlfn.LET(_xlpm.yr,IF(ISNUMBER(C3524),YEAR(C3524),VALUE(RIGHT(A3524,4))),_xlpm.mn,IF(ISNUMBER(C3524),MONTH(C3524),VALUE(MID(A3524,4,2)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5" spans="1:5" x14ac:dyDescent="0.25">
      <c r="A3525" s="65" t="s">
        <v>3535</v>
      </c>
      <c r="B3525" s="8">
        <v>102.7071415878</v>
      </c>
      <c r="C3525" s="13"/>
      <c r="D3525" s="3" t="str">
        <f t="array" ref="D3525">IF(C3525="","",IFERROR(AVERAGE(_xlfn._xlws.FILTER($B$2:$B$6000,(IFERROR(VALUE(MID($A$2:$A$6000,4,2)),0)=MONTH(C3525))*(IFERROR(VALUE(RIGHT($A$2:$A$6000,4)),0)=YEAR(C3525)))),""))</f>
        <v/>
      </c>
      <c r="E3525" s="3">
        <f t="array" ref="E3525">IFERROR(_xlfn.LET(_xlpm.yr,IF(ISNUMBER(C3525),YEAR(C3525),VALUE(RIGHT(A3525,4))),_xlpm.mn,IF(ISNUMBER(C3525),MONTH(C3525),VALUE(MID(A3525,4,2)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6" spans="1:5" x14ac:dyDescent="0.25">
      <c r="A3526" s="65" t="s">
        <v>3536</v>
      </c>
      <c r="B3526" s="8">
        <v>101.2719647616</v>
      </c>
      <c r="C3526" s="13"/>
      <c r="D3526" s="3" t="str">
        <f t="array" ref="D3526">IF(C3526="","",IFERROR(AVERAGE(_xlfn._xlws.FILTER($B$2:$B$6000,(IFERROR(VALUE(MID($A$2:$A$6000,4,2)),0)=MONTH(C3526))*(IFERROR(VALUE(RIGHT($A$2:$A$6000,4)),0)=YEAR(C3526)))),""))</f>
        <v/>
      </c>
      <c r="E3526" s="3">
        <f t="array" ref="E3526">IFERROR(_xlfn.LET(_xlpm.yr,IF(ISNUMBER(C3526),YEAR(C3526),VALUE(RIGHT(A3526,4))),_xlpm.mn,IF(ISNUMBER(C3526),MONTH(C3526),VALUE(MID(A3526,4,2)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7" spans="1:5" x14ac:dyDescent="0.25">
      <c r="A3527" s="65" t="s">
        <v>3537</v>
      </c>
      <c r="B3527" s="8">
        <v>100.5359766456</v>
      </c>
      <c r="C3527" s="13"/>
      <c r="D3527" s="3" t="str">
        <f t="array" ref="D3527">IF(C3527="","",IFERROR(AVERAGE(_xlfn._xlws.FILTER($B$2:$B$6000,(IFERROR(VALUE(MID($A$2:$A$6000,4,2)),0)=MONTH(C3527))*(IFERROR(VALUE(RIGHT($A$2:$A$6000,4)),0)=YEAR(C3527)))),""))</f>
        <v/>
      </c>
      <c r="E3527" s="3">
        <f t="array" ref="E3527">IFERROR(_xlfn.LET(_xlpm.yr,IF(ISNUMBER(C3527),YEAR(C3527),VALUE(RIGHT(A3527,4))),_xlpm.mn,IF(ISNUMBER(C3527),MONTH(C3527),VALUE(MID(A3527,4,2)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8" spans="1:5" x14ac:dyDescent="0.25">
      <c r="A3528" s="65" t="s">
        <v>3538</v>
      </c>
      <c r="B3528" s="8">
        <v>100.94077010940001</v>
      </c>
      <c r="C3528" s="13"/>
      <c r="D3528" s="3" t="str">
        <f t="array" ref="D3528">IF(C3528="","",IFERROR(AVERAGE(_xlfn._xlws.FILTER($B$2:$B$6000,(IFERROR(VALUE(MID($A$2:$A$6000,4,2)),0)=MONTH(C3528))*(IFERROR(VALUE(RIGHT($A$2:$A$6000,4)),0)=YEAR(C3528)))),""))</f>
        <v/>
      </c>
      <c r="E3528" s="3">
        <f t="array" ref="E3528">IFERROR(_xlfn.LET(_xlpm.yr,IF(ISNUMBER(C3528),YEAR(C3528),VALUE(RIGHT(A3528,4))),_xlpm.mn,IF(ISNUMBER(C3528),MONTH(C3528),VALUE(MID(A3528,4,2)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9" spans="1:5" x14ac:dyDescent="0.25">
      <c r="A3529" s="65" t="s">
        <v>3539</v>
      </c>
      <c r="B3529" s="8">
        <v>99.91038674699999</v>
      </c>
      <c r="C3529" s="13"/>
      <c r="D3529" s="3" t="str">
        <f t="array" ref="D3529">IF(C3529="","",IFERROR(AVERAGE(_xlfn._xlws.FILTER($B$2:$B$6000,(IFERROR(VALUE(MID($A$2:$A$6000,4,2)),0)=MONTH(C3529))*(IFERROR(VALUE(RIGHT($A$2:$A$6000,4)),0)=YEAR(C3529)))),""))</f>
        <v/>
      </c>
      <c r="E3529" s="3">
        <f t="array" ref="E3529">IFERROR(_xlfn.LET(_xlpm.yr,IF(ISNUMBER(C3529),YEAR(C3529),VALUE(RIGHT(A3529,4))),_xlpm.mn,IF(ISNUMBER(C3529),MONTH(C3529),VALUE(MID(A3529,4,2)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0" spans="1:5" x14ac:dyDescent="0.25">
      <c r="A3530" s="65" t="s">
        <v>3540</v>
      </c>
      <c r="B3530" s="8">
        <v>99.339995957100001</v>
      </c>
      <c r="C3530" s="13"/>
      <c r="D3530" s="3" t="str">
        <f t="array" ref="D3530">IF(C3530="","",IFERROR(AVERAGE(_xlfn._xlws.FILTER($B$2:$B$6000,(IFERROR(VALUE(MID($A$2:$A$6000,4,2)),0)=MONTH(C3530))*(IFERROR(VALUE(RIGHT($A$2:$A$6000,4)),0)=YEAR(C3530)))),""))</f>
        <v/>
      </c>
      <c r="E3530" s="3">
        <f t="array" ref="E3530">IFERROR(_xlfn.LET(_xlpm.yr,IF(ISNUMBER(C3530),YEAR(C3530),VALUE(RIGHT(A3530,4))),_xlpm.mn,IF(ISNUMBER(C3530),MONTH(C3530),VALUE(MID(A3530,4,2)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1" spans="1:5" x14ac:dyDescent="0.25">
      <c r="A3531" s="65" t="s">
        <v>3541</v>
      </c>
      <c r="B3531" s="8">
        <v>99.008801304900004</v>
      </c>
      <c r="C3531" s="13"/>
      <c r="D3531" s="3" t="str">
        <f t="array" ref="D3531">IF(C3531="","",IFERROR(AVERAGE(_xlfn._xlws.FILTER($B$2:$B$6000,(IFERROR(VALUE(MID($A$2:$A$6000,4,2)),0)=MONTH(C3531))*(IFERROR(VALUE(RIGHT($A$2:$A$6000,4)),0)=YEAR(C3531)))),""))</f>
        <v/>
      </c>
      <c r="E3531" s="3">
        <f t="array" ref="E3531">IFERROR(_xlfn.LET(_xlpm.yr,IF(ISNUMBER(C3531),YEAR(C3531),VALUE(RIGHT(A3531,4))),_xlpm.mn,IF(ISNUMBER(C3531),MONTH(C3531),VALUE(MID(A3531,4,2)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2" spans="1:5" x14ac:dyDescent="0.25">
      <c r="A3532" s="65" t="s">
        <v>3542</v>
      </c>
      <c r="B3532" s="8">
        <v>98.25441348599999</v>
      </c>
      <c r="C3532" s="13"/>
      <c r="D3532" s="3" t="str">
        <f t="array" ref="D3532">IF(C3532="","",IFERROR(AVERAGE(_xlfn._xlws.FILTER($B$2:$B$6000,(IFERROR(VALUE(MID($A$2:$A$6000,4,2)),0)=MONTH(C3532))*(IFERROR(VALUE(RIGHT($A$2:$A$6000,4)),0)=YEAR(C3532)))),""))</f>
        <v/>
      </c>
      <c r="E3532" s="3">
        <f t="array" ref="E3532">IFERROR(_xlfn.LET(_xlpm.yr,IF(ISNUMBER(C3532),YEAR(C3532),VALUE(RIGHT(A3532,4))),_xlpm.mn,IF(ISNUMBER(C3532),MONTH(C3532),VALUE(MID(A3532,4,2)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3" spans="1:5" x14ac:dyDescent="0.25">
      <c r="A3533" s="65" t="s">
        <v>3543</v>
      </c>
      <c r="B3533" s="8">
        <v>98.10721586279999</v>
      </c>
      <c r="C3533" s="13"/>
      <c r="D3533" s="3" t="str">
        <f t="array" ref="D3533">IF(C3533="","",IFERROR(AVERAGE(_xlfn._xlws.FILTER($B$2:$B$6000,(IFERROR(VALUE(MID($A$2:$A$6000,4,2)),0)=MONTH(C3533))*(IFERROR(VALUE(RIGHT($A$2:$A$6000,4)),0)=YEAR(C3533)))),""))</f>
        <v/>
      </c>
      <c r="E3533" s="3">
        <f t="array" ref="E3533">IFERROR(_xlfn.LET(_xlpm.yr,IF(ISNUMBER(C3533),YEAR(C3533),VALUE(RIGHT(A3533,4))),_xlpm.mn,IF(ISNUMBER(C3533),MONTH(C3533),VALUE(MID(A3533,4,2)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4" spans="1:5" x14ac:dyDescent="0.25">
      <c r="A3534" s="65" t="s">
        <v>3544</v>
      </c>
      <c r="B3534" s="8">
        <v>98.052016754099995</v>
      </c>
      <c r="C3534" s="13"/>
      <c r="D3534" s="3" t="str">
        <f t="array" ref="D3534">IF(C3534="","",IFERROR(AVERAGE(_xlfn._xlws.FILTER($B$2:$B$6000,(IFERROR(VALUE(MID($A$2:$A$6000,4,2)),0)=MONTH(C3534))*(IFERROR(VALUE(RIGHT($A$2:$A$6000,4)),0)=YEAR(C3534)))),""))</f>
        <v/>
      </c>
      <c r="E3534" s="3">
        <f t="array" ref="E3534">IFERROR(_xlfn.LET(_xlpm.yr,IF(ISNUMBER(C3534),YEAR(C3534),VALUE(RIGHT(A3534,4))),_xlpm.mn,IF(ISNUMBER(C3534),MONTH(C3534),VALUE(MID(A3534,4,2)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5" spans="1:5" x14ac:dyDescent="0.25">
      <c r="A3535" s="65" t="s">
        <v>3545</v>
      </c>
      <c r="B3535" s="8">
        <v>97.132031609099997</v>
      </c>
      <c r="C3535" s="13"/>
      <c r="D3535" s="3" t="str">
        <f t="array" ref="D3535">IF(C3535="","",IFERROR(AVERAGE(_xlfn._xlws.FILTER($B$2:$B$6000,(IFERROR(VALUE(MID($A$2:$A$6000,4,2)),0)=MONTH(C3535))*(IFERROR(VALUE(RIGHT($A$2:$A$6000,4)),0)=YEAR(C3535)))),""))</f>
        <v/>
      </c>
      <c r="E3535" s="3">
        <f t="array" ref="E3535">IFERROR(_xlfn.LET(_xlpm.yr,IF(ISNUMBER(C3535),YEAR(C3535),VALUE(RIGHT(A3535,4))),_xlpm.mn,IF(ISNUMBER(C3535),MONTH(C3535),VALUE(MID(A3535,4,2)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6" spans="1:5" x14ac:dyDescent="0.25">
      <c r="A3536" s="65" t="s">
        <v>3546</v>
      </c>
      <c r="B3536" s="8">
        <v>97.20563042069999</v>
      </c>
      <c r="C3536" s="13"/>
      <c r="D3536" s="3" t="str">
        <f t="array" ref="D3536">IF(C3536="","",IFERROR(AVERAGE(_xlfn._xlws.FILTER($B$2:$B$6000,(IFERROR(VALUE(MID($A$2:$A$6000,4,2)),0)=MONTH(C3536))*(IFERROR(VALUE(RIGHT($A$2:$A$6000,4)),0)=YEAR(C3536)))),""))</f>
        <v/>
      </c>
      <c r="E3536" s="3">
        <f t="array" ref="E3536">IFERROR(_xlfn.LET(_xlpm.yr,IF(ISNUMBER(C3536),YEAR(C3536),VALUE(RIGHT(A3536,4))),_xlpm.mn,IF(ISNUMBER(C3536),MONTH(C3536),VALUE(MID(A3536,4,2)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7" spans="1:5" x14ac:dyDescent="0.25">
      <c r="A3537" s="65" t="s">
        <v>3547</v>
      </c>
      <c r="B3537" s="8">
        <v>96.892835471399991</v>
      </c>
      <c r="C3537" s="13"/>
      <c r="D3537" s="3" t="str">
        <f t="array" ref="D3537">IF(C3537="","",IFERROR(AVERAGE(_xlfn._xlws.FILTER($B$2:$B$6000,(IFERROR(VALUE(MID($A$2:$A$6000,4,2)),0)=MONTH(C3537))*(IFERROR(VALUE(RIGHT($A$2:$A$6000,4)),0)=YEAR(C3537)))),""))</f>
        <v/>
      </c>
      <c r="E3537" s="3">
        <f t="array" ref="E3537">IFERROR(_xlfn.LET(_xlpm.yr,IF(ISNUMBER(C3537),YEAR(C3537),VALUE(RIGHT(A3537,4))),_xlpm.mn,IF(ISNUMBER(C3537),MONTH(C3537),VALUE(MID(A3537,4,2)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8" spans="1:5" x14ac:dyDescent="0.25">
      <c r="A3538" s="65" t="s">
        <v>3548</v>
      </c>
      <c r="B3538" s="8">
        <v>96.8008369569</v>
      </c>
      <c r="C3538" s="13"/>
      <c r="D3538" s="3" t="str">
        <f t="array" ref="D3538">IF(C3538="","",IFERROR(AVERAGE(_xlfn._xlws.FILTER($B$2:$B$6000,(IFERROR(VALUE(MID($A$2:$A$6000,4,2)),0)=MONTH(C3538))*(IFERROR(VALUE(RIGHT($A$2:$A$6000,4)),0)=YEAR(C3538)))),""))</f>
        <v/>
      </c>
      <c r="E3538" s="3">
        <f t="array" ref="E3538">IFERROR(_xlfn.LET(_xlpm.yr,IF(ISNUMBER(C3538),YEAR(C3538),VALUE(RIGHT(A3538,4))),_xlpm.mn,IF(ISNUMBER(C3538),MONTH(C3538),VALUE(MID(A3538,4,2)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9" spans="1:5" x14ac:dyDescent="0.25">
      <c r="A3539" s="65" t="s">
        <v>3549</v>
      </c>
      <c r="B3539" s="8">
        <v>97.371227746800002</v>
      </c>
      <c r="C3539" s="13"/>
      <c r="D3539" s="3" t="str">
        <f t="array" ref="D3539">IF(C3539="","",IFERROR(AVERAGE(_xlfn._xlws.FILTER($B$2:$B$6000,(IFERROR(VALUE(MID($A$2:$A$6000,4,2)),0)=MONTH(C3539))*(IFERROR(VALUE(RIGHT($A$2:$A$6000,4)),0)=YEAR(C3539)))),""))</f>
        <v/>
      </c>
      <c r="E3539" s="3">
        <f t="array" ref="E3539">IFERROR(_xlfn.LET(_xlpm.yr,IF(ISNUMBER(C3539),YEAR(C3539),VALUE(RIGHT(A3539,4))),_xlpm.mn,IF(ISNUMBER(C3539),MONTH(C3539),VALUE(MID(A3539,4,2)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0" spans="1:5" x14ac:dyDescent="0.25">
      <c r="A3540" s="65" t="s">
        <v>3550</v>
      </c>
      <c r="B3540" s="8">
        <v>97.518425369999989</v>
      </c>
      <c r="C3540" s="13"/>
      <c r="D3540" s="3" t="str">
        <f t="array" ref="D3540">IF(C3540="","",IFERROR(AVERAGE(_xlfn._xlws.FILTER($B$2:$B$6000,(IFERROR(VALUE(MID($A$2:$A$6000,4,2)),0)=MONTH(C3540))*(IFERROR(VALUE(RIGHT($A$2:$A$6000,4)),0)=YEAR(C3540)))),""))</f>
        <v/>
      </c>
      <c r="E3540" s="3">
        <f t="array" ref="E3540">IFERROR(_xlfn.LET(_xlpm.yr,IF(ISNUMBER(C3540),YEAR(C3540),VALUE(RIGHT(A3540,4))),_xlpm.mn,IF(ISNUMBER(C3540),MONTH(C3540),VALUE(MID(A3540,4,2)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1" spans="1:5" x14ac:dyDescent="0.25">
      <c r="A3541" s="65" t="s">
        <v>3551</v>
      </c>
      <c r="B3541" s="8">
        <v>97.076832500399988</v>
      </c>
      <c r="C3541" s="13"/>
      <c r="D3541" s="3" t="str">
        <f t="array" ref="D3541">IF(C3541="","",IFERROR(AVERAGE(_xlfn._xlws.FILTER($B$2:$B$6000,(IFERROR(VALUE(MID($A$2:$A$6000,4,2)),0)=MONTH(C3541))*(IFERROR(VALUE(RIGHT($A$2:$A$6000,4)),0)=YEAR(C3541)))),""))</f>
        <v/>
      </c>
      <c r="E3541" s="3">
        <f t="array" ref="E3541">IFERROR(_xlfn.LET(_xlpm.yr,IF(ISNUMBER(C3541),YEAR(C3541),VALUE(RIGHT(A3541,4))),_xlpm.mn,IF(ISNUMBER(C3541),MONTH(C3541),VALUE(MID(A3541,4,2)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2" spans="1:5" x14ac:dyDescent="0.25">
      <c r="A3542" s="65" t="s">
        <v>3552</v>
      </c>
      <c r="B3542" s="8">
        <v>96.285645275699991</v>
      </c>
      <c r="C3542" s="13"/>
      <c r="D3542" s="3" t="str">
        <f t="array" ref="D3542">IF(C3542="","",IFERROR(AVERAGE(_xlfn._xlws.FILTER($B$2:$B$6000,(IFERROR(VALUE(MID($A$2:$A$6000,4,2)),0)=MONTH(C3542))*(IFERROR(VALUE(RIGHT($A$2:$A$6000,4)),0)=YEAR(C3542)))),""))</f>
        <v/>
      </c>
      <c r="E3542" s="3">
        <f t="array" ref="E3542">IFERROR(_xlfn.LET(_xlpm.yr,IF(ISNUMBER(C3542),YEAR(C3542),VALUE(RIGHT(A3542,4))),_xlpm.mn,IF(ISNUMBER(C3542),MONTH(C3542),VALUE(MID(A3542,4,2)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3" spans="1:5" x14ac:dyDescent="0.25">
      <c r="A3543" s="65" t="s">
        <v>3553</v>
      </c>
      <c r="B3543" s="8">
        <v>95.652083222399995</v>
      </c>
      <c r="C3543" s="13"/>
      <c r="D3543" s="3" t="str">
        <f t="array" ref="D3543">IF(C3543="","",IFERROR(AVERAGE(_xlfn._xlws.FILTER($B$2:$B$6000,(IFERROR(VALUE(MID($A$2:$A$6000,4,2)),0)=MONTH(C3543))*(IFERROR(VALUE(RIGHT($A$2:$A$6000,4)),0)=YEAR(C3543)))),""))</f>
        <v/>
      </c>
      <c r="E3543" s="3">
        <f t="array" ref="E3543">IFERROR(_xlfn.LET(_xlpm.yr,IF(ISNUMBER(C3543),YEAR(C3543),VALUE(RIGHT(A3543,4))),_xlpm.mn,IF(ISNUMBER(C3543),MONTH(C3543),VALUE(MID(A3543,4,2)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4" spans="1:5" x14ac:dyDescent="0.25">
      <c r="A3544" s="65" t="s">
        <v>3554</v>
      </c>
      <c r="B3544" s="8">
        <v>95.707024108799999</v>
      </c>
      <c r="C3544" s="13"/>
      <c r="D3544" s="3" t="str">
        <f t="array" ref="D3544">IF(C3544="","",IFERROR(AVERAGE(_xlfn._xlws.FILTER($B$2:$B$6000,(IFERROR(VALUE(MID($A$2:$A$6000,4,2)),0)=MONTH(C3544))*(IFERROR(VALUE(RIGHT($A$2:$A$6000,4)),0)=YEAR(C3544)))),""))</f>
        <v/>
      </c>
      <c r="E3544" s="3">
        <f t="array" ref="E3544">IFERROR(_xlfn.LET(_xlpm.yr,IF(ISNUMBER(C3544),YEAR(C3544),VALUE(RIGHT(A3544,4))),_xlpm.mn,IF(ISNUMBER(C3544),MONTH(C3544),VALUE(MID(A3544,4,2)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5" spans="1:5" x14ac:dyDescent="0.25">
      <c r="A3545" s="65" t="s">
        <v>3555</v>
      </c>
      <c r="B3545" s="8">
        <v>95.157615244799999</v>
      </c>
      <c r="C3545" s="13"/>
      <c r="D3545" s="3" t="str">
        <f t="array" ref="D3545">IF(C3545="","",IFERROR(AVERAGE(_xlfn._xlws.FILTER($B$2:$B$6000,(IFERROR(VALUE(MID($A$2:$A$6000,4,2)),0)=MONTH(C3545))*(IFERROR(VALUE(RIGHT($A$2:$A$6000,4)),0)=YEAR(C3545)))),""))</f>
        <v/>
      </c>
      <c r="E3545" s="3">
        <f t="array" ref="E3545">IFERROR(_xlfn.LET(_xlpm.yr,IF(ISNUMBER(C3545),YEAR(C3545),VALUE(RIGHT(A3545,4))),_xlpm.mn,IF(ISNUMBER(C3545),MONTH(C3545),VALUE(MID(A3545,4,2)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6" spans="1:5" x14ac:dyDescent="0.25">
      <c r="A3546" s="65" t="s">
        <v>3556</v>
      </c>
      <c r="B3546" s="8">
        <v>95.304124275199996</v>
      </c>
      <c r="C3546" s="13"/>
      <c r="D3546" s="3" t="str">
        <f t="array" ref="D3546">IF(C3546="","",IFERROR(AVERAGE(_xlfn._xlws.FILTER($B$2:$B$6000,(IFERROR(VALUE(MID($A$2:$A$6000,4,2)),0)=MONTH(C3546))*(IFERROR(VALUE(RIGHT($A$2:$A$6000,4)),0)=YEAR(C3546)))),""))</f>
        <v/>
      </c>
      <c r="E3546" s="3">
        <f t="array" ref="E3546">IFERROR(_xlfn.LET(_xlpm.yr,IF(ISNUMBER(C3546),YEAR(C3546),VALUE(RIGHT(A3546,4))),_xlpm.mn,IF(ISNUMBER(C3546),MONTH(C3546),VALUE(MID(A3546,4,2)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7" spans="1:5" x14ac:dyDescent="0.25">
      <c r="A3547" s="65" t="s">
        <v>3557</v>
      </c>
      <c r="B3547" s="8">
        <v>95.340751532799999</v>
      </c>
      <c r="C3547" s="13"/>
      <c r="D3547" s="3" t="str">
        <f t="array" ref="D3547">IF(C3547="","",IFERROR(AVERAGE(_xlfn._xlws.FILTER($B$2:$B$6000,(IFERROR(VALUE(MID($A$2:$A$6000,4,2)),0)=MONTH(C3547))*(IFERROR(VALUE(RIGHT($A$2:$A$6000,4)),0)=YEAR(C3547)))),""))</f>
        <v/>
      </c>
      <c r="E3547" s="3">
        <f t="array" ref="E3547">IFERROR(_xlfn.LET(_xlpm.yr,IF(ISNUMBER(C3547),YEAR(C3547),VALUE(RIGHT(A3547,4))),_xlpm.mn,IF(ISNUMBER(C3547),MONTH(C3547),VALUE(MID(A3547,4,2)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8" spans="1:5" x14ac:dyDescent="0.25">
      <c r="A3548" s="65" t="s">
        <v>3558</v>
      </c>
      <c r="B3548" s="8">
        <v>95.597142336000005</v>
      </c>
      <c r="C3548" s="13"/>
      <c r="D3548" s="3" t="str">
        <f t="array" ref="D3548">IF(C3548="","",IFERROR(AVERAGE(_xlfn._xlws.FILTER($B$2:$B$6000,(IFERROR(VALUE(MID($A$2:$A$6000,4,2)),0)=MONTH(C3548))*(IFERROR(VALUE(RIGHT($A$2:$A$6000,4)),0)=YEAR(C3548)))),""))</f>
        <v/>
      </c>
      <c r="E3548" s="3">
        <f t="array" ref="E3548">IFERROR(_xlfn.LET(_xlpm.yr,IF(ISNUMBER(C3548),YEAR(C3548),VALUE(RIGHT(A3548,4))),_xlpm.mn,IF(ISNUMBER(C3548),MONTH(C3548),VALUE(MID(A3548,4,2)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9" spans="1:5" x14ac:dyDescent="0.25">
      <c r="A3549" s="65" t="s">
        <v>3559</v>
      </c>
      <c r="B3549" s="8">
        <v>95.688710479999997</v>
      </c>
      <c r="C3549" s="13"/>
      <c r="D3549" s="3" t="str">
        <f t="array" ref="D3549">IF(C3549="","",IFERROR(AVERAGE(_xlfn._xlws.FILTER($B$2:$B$6000,(IFERROR(VALUE(MID($A$2:$A$6000,4,2)),0)=MONTH(C3549))*(IFERROR(VALUE(RIGHT($A$2:$A$6000,4)),0)=YEAR(C3549)))),""))</f>
        <v/>
      </c>
      <c r="E3549" s="3">
        <f t="array" ref="E3549">IFERROR(_xlfn.LET(_xlpm.yr,IF(ISNUMBER(C3549),YEAR(C3549),VALUE(RIGHT(A3549,4))),_xlpm.mn,IF(ISNUMBER(C3549),MONTH(C3549),VALUE(MID(A3549,4,2)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0" spans="1:5" x14ac:dyDescent="0.25">
      <c r="A3550" s="65" t="s">
        <v>3560</v>
      </c>
      <c r="B3550" s="8">
        <v>96.622705548799985</v>
      </c>
      <c r="C3550" s="13"/>
      <c r="D3550" s="3" t="str">
        <f t="array" ref="D3550">IF(C3550="","",IFERROR(AVERAGE(_xlfn._xlws.FILTER($B$2:$B$6000,(IFERROR(VALUE(MID($A$2:$A$6000,4,2)),0)=MONTH(C3550))*(IFERROR(VALUE(RIGHT($A$2:$A$6000,4)),0)=YEAR(C3550)))),""))</f>
        <v/>
      </c>
      <c r="E3550" s="3">
        <f t="array" ref="E3550">IFERROR(_xlfn.LET(_xlpm.yr,IF(ISNUMBER(C3550),YEAR(C3550),VALUE(RIGHT(A3550,4))),_xlpm.mn,IF(ISNUMBER(C3550),MONTH(C3550),VALUE(MID(A3550,4,2)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1" spans="1:5" x14ac:dyDescent="0.25">
      <c r="A3551" s="65" t="s">
        <v>3561</v>
      </c>
      <c r="B3551" s="8">
        <v>96.787528207999998</v>
      </c>
      <c r="C3551" s="13"/>
      <c r="D3551" s="3" t="str">
        <f t="array" ref="D3551">IF(C3551="","",IFERROR(AVERAGE(_xlfn._xlws.FILTER($B$2:$B$6000,(IFERROR(VALUE(MID($A$2:$A$6000,4,2)),0)=MONTH(C3551))*(IFERROR(VALUE(RIGHT($A$2:$A$6000,4)),0)=YEAR(C3551)))),""))</f>
        <v/>
      </c>
      <c r="E3551" s="3">
        <f t="array" ref="E3551">IFERROR(_xlfn.LET(_xlpm.yr,IF(ISNUMBER(C3551),YEAR(C3551),VALUE(RIGHT(A3551,4))),_xlpm.mn,IF(ISNUMBER(C3551),MONTH(C3551),VALUE(MID(A3551,4,2)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2" spans="1:5" x14ac:dyDescent="0.25">
      <c r="A3552" s="65" t="s">
        <v>3562</v>
      </c>
      <c r="B3552" s="8">
        <v>96.329687488000005</v>
      </c>
      <c r="C3552" s="13"/>
      <c r="D3552" s="3" t="str">
        <f t="array" ref="D3552">IF(C3552="","",IFERROR(AVERAGE(_xlfn._xlws.FILTER($B$2:$B$6000,(IFERROR(VALUE(MID($A$2:$A$6000,4,2)),0)=MONTH(C3552))*(IFERROR(VALUE(RIGHT($A$2:$A$6000,4)),0)=YEAR(C3552)))),""))</f>
        <v/>
      </c>
      <c r="E3552" s="3">
        <f t="array" ref="E3552">IFERROR(_xlfn.LET(_xlpm.yr,IF(ISNUMBER(C3552),YEAR(C3552),VALUE(RIGHT(A3552,4))),_xlpm.mn,IF(ISNUMBER(C3552),MONTH(C3552),VALUE(MID(A3552,4,2)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3" spans="1:5" x14ac:dyDescent="0.25">
      <c r="A3553" s="65" t="s">
        <v>3563</v>
      </c>
      <c r="B3553" s="8">
        <v>96.201492086399995</v>
      </c>
      <c r="C3553" s="13"/>
      <c r="D3553" s="3" t="str">
        <f t="array" ref="D3553">IF(C3553="","",IFERROR(AVERAGE(_xlfn._xlws.FILTER($B$2:$B$6000,(IFERROR(VALUE(MID($A$2:$A$6000,4,2)),0)=MONTH(C3553))*(IFERROR(VALUE(RIGHT($A$2:$A$6000,4)),0)=YEAR(C3553)))),""))</f>
        <v/>
      </c>
      <c r="E3553" s="3">
        <f t="array" ref="E3553">IFERROR(_xlfn.LET(_xlpm.yr,IF(ISNUMBER(C3553),YEAR(C3553),VALUE(RIGHT(A3553,4))),_xlpm.mn,IF(ISNUMBER(C3553),MONTH(C3553),VALUE(MID(A3553,4,2)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4" spans="1:5" x14ac:dyDescent="0.25">
      <c r="A3554" s="65" t="s">
        <v>3564</v>
      </c>
      <c r="B3554" s="8">
        <v>96.000042169599993</v>
      </c>
      <c r="C3554" s="13"/>
      <c r="D3554" s="3" t="str">
        <f t="array" ref="D3554">IF(C3554="","",IFERROR(AVERAGE(_xlfn._xlws.FILTER($B$2:$B$6000,(IFERROR(VALUE(MID($A$2:$A$6000,4,2)),0)=MONTH(C3554))*(IFERROR(VALUE(RIGHT($A$2:$A$6000,4)),0)=YEAR(C3554)))),""))</f>
        <v/>
      </c>
      <c r="E3554" s="3">
        <f t="array" ref="E3554">IFERROR(_xlfn.LET(_xlpm.yr,IF(ISNUMBER(C3554),YEAR(C3554),VALUE(RIGHT(A3554,4))),_xlpm.mn,IF(ISNUMBER(C3554),MONTH(C3554),VALUE(MID(A3554,4,2)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5" spans="1:5" x14ac:dyDescent="0.25">
      <c r="A3555" s="65" t="s">
        <v>3565</v>
      </c>
      <c r="B3555" s="8">
        <v>96.421255631999998</v>
      </c>
      <c r="C3555" s="13"/>
      <c r="D3555" s="3" t="str">
        <f t="array" ref="D3555">IF(C3555="","",IFERROR(AVERAGE(_xlfn._xlws.FILTER($B$2:$B$6000,(IFERROR(VALUE(MID($A$2:$A$6000,4,2)),0)=MONTH(C3555))*(IFERROR(VALUE(RIGHT($A$2:$A$6000,4)),0)=YEAR(C3555)))),""))</f>
        <v/>
      </c>
      <c r="E3555" s="3">
        <f t="array" ref="E3555">IFERROR(_xlfn.LET(_xlpm.yr,IF(ISNUMBER(C3555),YEAR(C3555),VALUE(RIGHT(A3555,4))),_xlpm.mn,IF(ISNUMBER(C3555),MONTH(C3555),VALUE(MID(A3555,4,2)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6" spans="1:5" x14ac:dyDescent="0.25">
      <c r="A3556" s="65" t="s">
        <v>3566</v>
      </c>
      <c r="B3556" s="8">
        <v>96.219805715199996</v>
      </c>
      <c r="C3556" s="13"/>
      <c r="D3556" s="3" t="str">
        <f t="array" ref="D3556">IF(C3556="","",IFERROR(AVERAGE(_xlfn._xlws.FILTER($B$2:$B$6000,(IFERROR(VALUE(MID($A$2:$A$6000,4,2)),0)=MONTH(C3556))*(IFERROR(VALUE(RIGHT($A$2:$A$6000,4)),0)=YEAR(C3556)))),""))</f>
        <v/>
      </c>
      <c r="E3556" s="3">
        <f t="array" ref="E3556">IFERROR(_xlfn.LET(_xlpm.yr,IF(ISNUMBER(C3556),YEAR(C3556),VALUE(RIGHT(A3556,4))),_xlpm.mn,IF(ISNUMBER(C3556),MONTH(C3556),VALUE(MID(A3556,4,2)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7" spans="1:5" x14ac:dyDescent="0.25">
      <c r="A3557" s="65" t="s">
        <v>3567</v>
      </c>
      <c r="B3557" s="8">
        <v>96.512823776000005</v>
      </c>
      <c r="C3557" s="13"/>
      <c r="D3557" s="3" t="str">
        <f t="array" ref="D3557">IF(C3557="","",IFERROR(AVERAGE(_xlfn._xlws.FILTER($B$2:$B$6000,(IFERROR(VALUE(MID($A$2:$A$6000,4,2)),0)=MONTH(C3557))*(IFERROR(VALUE(RIGHT($A$2:$A$6000,4)),0)=YEAR(C3557)))),""))</f>
        <v/>
      </c>
      <c r="E3557" s="3">
        <f t="array" ref="E3557">IFERROR(_xlfn.LET(_xlpm.yr,IF(ISNUMBER(C3557),YEAR(C3557),VALUE(RIGHT(A3557,4))),_xlpm.mn,IF(ISNUMBER(C3557),MONTH(C3557),VALUE(MID(A3557,4,2)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8" spans="1:5" x14ac:dyDescent="0.25">
      <c r="A3558" s="65" t="s">
        <v>3568</v>
      </c>
      <c r="B3558" s="8">
        <v>96.183178457600008</v>
      </c>
      <c r="C3558" s="13"/>
      <c r="D3558" s="3" t="str">
        <f t="array" ref="D3558">IF(C3558="","",IFERROR(AVERAGE(_xlfn._xlws.FILTER($B$2:$B$6000,(IFERROR(VALUE(MID($A$2:$A$6000,4,2)),0)=MONTH(C3558))*(IFERROR(VALUE(RIGHT($A$2:$A$6000,4)),0)=YEAR(C3558)))),""))</f>
        <v/>
      </c>
      <c r="E3558" s="3">
        <f t="array" ref="E3558">IFERROR(_xlfn.LET(_xlpm.yr,IF(ISNUMBER(C3558),YEAR(C3558),VALUE(RIGHT(A3558,4))),_xlpm.mn,IF(ISNUMBER(C3558),MONTH(C3558),VALUE(MID(A3558,4,2)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9" spans="1:5" x14ac:dyDescent="0.25">
      <c r="A3559" s="65" t="s">
        <v>3569</v>
      </c>
      <c r="B3559" s="8">
        <v>95.340751532799999</v>
      </c>
      <c r="C3559" s="13"/>
      <c r="D3559" s="3" t="str">
        <f t="array" ref="D3559">IF(C3559="","",IFERROR(AVERAGE(_xlfn._xlws.FILTER($B$2:$B$6000,(IFERROR(VALUE(MID($A$2:$A$6000,4,2)),0)=MONTH(C3559))*(IFERROR(VALUE(RIGHT($A$2:$A$6000,4)),0)=YEAR(C3559)))),""))</f>
        <v/>
      </c>
      <c r="E3559" s="3">
        <f t="array" ref="E3559">IFERROR(_xlfn.LET(_xlpm.yr,IF(ISNUMBER(C3559),YEAR(C3559),VALUE(RIGHT(A3559,4))),_xlpm.mn,IF(ISNUMBER(C3559),MONTH(C3559),VALUE(MID(A3559,4,2)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0" spans="1:5" x14ac:dyDescent="0.25">
      <c r="A3560" s="65" t="s">
        <v>3570</v>
      </c>
      <c r="B3560" s="8">
        <v>95.908474025599986</v>
      </c>
      <c r="C3560" s="13"/>
      <c r="D3560" s="3" t="str">
        <f t="array" ref="D3560">IF(C3560="","",IFERROR(AVERAGE(_xlfn._xlws.FILTER($B$2:$B$6000,(IFERROR(VALUE(MID($A$2:$A$6000,4,2)),0)=MONTH(C3560))*(IFERROR(VALUE(RIGHT($A$2:$A$6000,4)),0)=YEAR(C3560)))),""))</f>
        <v/>
      </c>
      <c r="E3560" s="3">
        <f t="array" ref="E3560">IFERROR(_xlfn.LET(_xlpm.yr,IF(ISNUMBER(C3560),YEAR(C3560),VALUE(RIGHT(A3560,4))),_xlpm.mn,IF(ISNUMBER(C3560),MONTH(C3560),VALUE(MID(A3560,4,2)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1" spans="1:5" x14ac:dyDescent="0.25">
      <c r="A3561" s="65" t="s">
        <v>3571</v>
      </c>
      <c r="B3561" s="8">
        <v>95.96341491199999</v>
      </c>
      <c r="C3561" s="13"/>
      <c r="D3561" s="3" t="str">
        <f t="array" ref="D3561">IF(C3561="","",IFERROR(AVERAGE(_xlfn._xlws.FILTER($B$2:$B$6000,(IFERROR(VALUE(MID($A$2:$A$6000,4,2)),0)=MONTH(C3561))*(IFERROR(VALUE(RIGHT($A$2:$A$6000,4)),0)=YEAR(C3561)))),""))</f>
        <v/>
      </c>
      <c r="E3561" s="3">
        <f t="array" ref="E3561">IFERROR(_xlfn.LET(_xlpm.yr,IF(ISNUMBER(C3561),YEAR(C3561),VALUE(RIGHT(A3561,4))),_xlpm.mn,IF(ISNUMBER(C3561),MONTH(C3561),VALUE(MID(A3561,4,2)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2" spans="1:5" x14ac:dyDescent="0.25">
      <c r="A3562" s="65" t="s">
        <v>3572</v>
      </c>
      <c r="B3562" s="8">
        <v>96.659332806400002</v>
      </c>
      <c r="C3562" s="13"/>
      <c r="D3562" s="3" t="str">
        <f t="array" ref="D3562">IF(C3562="","",IFERROR(AVERAGE(_xlfn._xlws.FILTER($B$2:$B$6000,(IFERROR(VALUE(MID($A$2:$A$6000,4,2)),0)=MONTH(C3562))*(IFERROR(VALUE(RIGHT($A$2:$A$6000,4)),0)=YEAR(C3562)))),""))</f>
        <v/>
      </c>
      <c r="E3562" s="3">
        <f t="array" ref="E3562">IFERROR(_xlfn.LET(_xlpm.yr,IF(ISNUMBER(C3562),YEAR(C3562),VALUE(RIGHT(A3562,4))),_xlpm.mn,IF(ISNUMBER(C3562),MONTH(C3562),VALUE(MID(A3562,4,2)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3" spans="1:5" x14ac:dyDescent="0.25">
      <c r="A3563" s="65" t="s">
        <v>3573</v>
      </c>
      <c r="B3563" s="8">
        <v>96.247074843600004</v>
      </c>
      <c r="C3563" s="13"/>
      <c r="D3563" s="3" t="str">
        <f t="array" ref="D3563">IF(C3563="","",IFERROR(AVERAGE(_xlfn._xlws.FILTER($B$2:$B$6000,(IFERROR(VALUE(MID($A$2:$A$6000,4,2)),0)=MONTH(C3563))*(IFERROR(VALUE(RIGHT($A$2:$A$6000,4)),0)=YEAR(C3563)))),""))</f>
        <v/>
      </c>
      <c r="E3563" s="3">
        <f t="array" ref="E3563">IFERROR(_xlfn.LET(_xlpm.yr,IF(ISNUMBER(C3563),YEAR(C3563),VALUE(RIGHT(A3563,4))),_xlpm.mn,IF(ISNUMBER(C3563),MONTH(C3563),VALUE(MID(A3563,4,2)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4" spans="1:5" x14ac:dyDescent="0.25">
      <c r="A3564" s="65" t="s">
        <v>3574</v>
      </c>
      <c r="B3564" s="8">
        <v>96.740555857800004</v>
      </c>
      <c r="C3564" s="13"/>
      <c r="D3564" s="3" t="str">
        <f t="array" ref="D3564">IF(C3564="","",IFERROR(AVERAGE(_xlfn._xlws.FILTER($B$2:$B$6000,(IFERROR(VALUE(MID($A$2:$A$6000,4,2)),0)=MONTH(C3564))*(IFERROR(VALUE(RIGHT($A$2:$A$6000,4)),0)=YEAR(C3564)))),""))</f>
        <v/>
      </c>
      <c r="E3564" s="3">
        <f t="array" ref="E3564">IFERROR(_xlfn.LET(_xlpm.yr,IF(ISNUMBER(C3564),YEAR(C3564),VALUE(RIGHT(A3564,4))),_xlpm.mn,IF(ISNUMBER(C3564),MONTH(C3564),VALUE(MID(A3564,4,2)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5" spans="1:5" x14ac:dyDescent="0.25">
      <c r="A3565" s="65" t="s">
        <v>3575</v>
      </c>
      <c r="B3565" s="8">
        <v>97.215759797399997</v>
      </c>
      <c r="C3565" s="13"/>
      <c r="D3565" s="3" t="str">
        <f t="array" ref="D3565">IF(C3565="","",IFERROR(AVERAGE(_xlfn._xlws.FILTER($B$2:$B$6000,(IFERROR(VALUE(MID($A$2:$A$6000,4,2)),0)=MONTH(C3565))*(IFERROR(VALUE(RIGHT($A$2:$A$6000,4)),0)=YEAR(C3565)))),""))</f>
        <v/>
      </c>
      <c r="E3565" s="3">
        <f t="array" ref="E3565">IFERROR(_xlfn.LET(_xlpm.yr,IF(ISNUMBER(C3565),YEAR(C3565),VALUE(RIGHT(A3565,4))),_xlpm.mn,IF(ISNUMBER(C3565),MONTH(C3565),VALUE(MID(A3565,4,2)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6" spans="1:5" x14ac:dyDescent="0.25">
      <c r="A3566" s="65" t="s">
        <v>3576</v>
      </c>
      <c r="B3566" s="8">
        <v>97.489915916400008</v>
      </c>
      <c r="C3566" s="13"/>
      <c r="D3566" s="3" t="str">
        <f t="array" ref="D3566">IF(C3566="","",IFERROR(AVERAGE(_xlfn._xlws.FILTER($B$2:$B$6000,(IFERROR(VALUE(MID($A$2:$A$6000,4,2)),0)=MONTH(C3566))*(IFERROR(VALUE(RIGHT($A$2:$A$6000,4)),0)=YEAR(C3566)))),""))</f>
        <v/>
      </c>
      <c r="E3566" s="3">
        <f t="array" ref="E3566">IFERROR(_xlfn.LET(_xlpm.yr,IF(ISNUMBER(C3566),YEAR(C3566),VALUE(RIGHT(A3566,4))),_xlpm.mn,IF(ISNUMBER(C3566),MONTH(C3566),VALUE(MID(A3566,4,2)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7" spans="1:5" x14ac:dyDescent="0.25">
      <c r="A3567" s="65" t="s">
        <v>3577</v>
      </c>
      <c r="B3567" s="8">
        <v>97.10609734980001</v>
      </c>
      <c r="C3567" s="13"/>
      <c r="D3567" s="3" t="str">
        <f t="array" ref="D3567">IF(C3567="","",IFERROR(AVERAGE(_xlfn._xlws.FILTER($B$2:$B$6000,(IFERROR(VALUE(MID($A$2:$A$6000,4,2)),0)=MONTH(C3567))*(IFERROR(VALUE(RIGHT($A$2:$A$6000,4)),0)=YEAR(C3567)))),""))</f>
        <v/>
      </c>
      <c r="E3567" s="3">
        <f t="array" ref="E3567">IFERROR(_xlfn.LET(_xlpm.yr,IF(ISNUMBER(C3567),YEAR(C3567),VALUE(RIGHT(A3567,4))),_xlpm.mn,IF(ISNUMBER(C3567),MONTH(C3567),VALUE(MID(A3567,4,2)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8" spans="1:5" x14ac:dyDescent="0.25">
      <c r="A3568" s="65" t="s">
        <v>3578</v>
      </c>
      <c r="B3568" s="8">
        <v>97.032989051400008</v>
      </c>
      <c r="C3568" s="13"/>
      <c r="D3568" s="3" t="str">
        <f t="array" ref="D3568">IF(C3568="","",IFERROR(AVERAGE(_xlfn._xlws.FILTER($B$2:$B$6000,(IFERROR(VALUE(MID($A$2:$A$6000,4,2)),0)=MONTH(C3568))*(IFERROR(VALUE(RIGHT($A$2:$A$6000,4)),0)=YEAR(C3568)))),""))</f>
        <v/>
      </c>
      <c r="E3568" s="3">
        <f t="array" ref="E3568">IFERROR(_xlfn.LET(_xlpm.yr,IF(ISNUMBER(C3568),YEAR(C3568),VALUE(RIGHT(A3568,4))),_xlpm.mn,IF(ISNUMBER(C3568),MONTH(C3568),VALUE(MID(A3568,4,2)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9" spans="1:5" x14ac:dyDescent="0.25">
      <c r="A3569" s="65" t="s">
        <v>3579</v>
      </c>
      <c r="B3569" s="8">
        <v>97.252313946600012</v>
      </c>
      <c r="C3569" s="13"/>
      <c r="D3569" s="3" t="str">
        <f t="array" ref="D3569">IF(C3569="","",IFERROR(AVERAGE(_xlfn._xlws.FILTER($B$2:$B$6000,(IFERROR(VALUE(MID($A$2:$A$6000,4,2)),0)=MONTH(C3569))*(IFERROR(VALUE(RIGHT($A$2:$A$6000,4)),0)=YEAR(C3569)))),""))</f>
        <v/>
      </c>
      <c r="E3569" s="3">
        <f t="array" ref="E3569">IFERROR(_xlfn.LET(_xlpm.yr,IF(ISNUMBER(C3569),YEAR(C3569),VALUE(RIGHT(A3569,4))),_xlpm.mn,IF(ISNUMBER(C3569),MONTH(C3569),VALUE(MID(A3569,4,2)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0" spans="1:5" x14ac:dyDescent="0.25">
      <c r="A3570" s="65" t="s">
        <v>3580</v>
      </c>
      <c r="B3570" s="8">
        <v>97.489915916400008</v>
      </c>
      <c r="C3570" s="13"/>
      <c r="D3570" s="3" t="str">
        <f t="array" ref="D3570">IF(C3570="","",IFERROR(AVERAGE(_xlfn._xlws.FILTER($B$2:$B$6000,(IFERROR(VALUE(MID($A$2:$A$6000,4,2)),0)=MONTH(C3570))*(IFERROR(VALUE(RIGHT($A$2:$A$6000,4)),0)=YEAR(C3570)))),""))</f>
        <v/>
      </c>
      <c r="E3570" s="3">
        <f t="array" ref="E3570">IFERROR(_xlfn.LET(_xlpm.yr,IF(ISNUMBER(C3570),YEAR(C3570),VALUE(RIGHT(A3570,4))),_xlpm.mn,IF(ISNUMBER(C3570),MONTH(C3570),VALUE(MID(A3570,4,2)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1" spans="1:5" x14ac:dyDescent="0.25">
      <c r="A3571" s="65" t="s">
        <v>3581</v>
      </c>
      <c r="B3571" s="8">
        <v>97.745794960799998</v>
      </c>
      <c r="C3571" s="13"/>
      <c r="D3571" s="3" t="str">
        <f t="array" ref="D3571">IF(C3571="","",IFERROR(AVERAGE(_xlfn._xlws.FILTER($B$2:$B$6000,(IFERROR(VALUE(MID($A$2:$A$6000,4,2)),0)=MONTH(C3571))*(IFERROR(VALUE(RIGHT($A$2:$A$6000,4)),0)=YEAR(C3571)))),""))</f>
        <v/>
      </c>
      <c r="E3571" s="3">
        <f t="array" ref="E3571">IFERROR(_xlfn.LET(_xlpm.yr,IF(ISNUMBER(C3571),YEAR(C3571),VALUE(RIGHT(A3571,4))),_xlpm.mn,IF(ISNUMBER(C3571),MONTH(C3571),VALUE(MID(A3571,4,2)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2" spans="1:5" x14ac:dyDescent="0.25">
      <c r="A3572" s="65" t="s">
        <v>3582</v>
      </c>
      <c r="B3572" s="8">
        <v>98.604817467000004</v>
      </c>
      <c r="C3572" s="13"/>
      <c r="D3572" s="3" t="str">
        <f t="array" ref="D3572">IF(C3572="","",IFERROR(AVERAGE(_xlfn._xlws.FILTER($B$2:$B$6000,(IFERROR(VALUE(MID($A$2:$A$6000,4,2)),0)=MONTH(C3572))*(IFERROR(VALUE(RIGHT($A$2:$A$6000,4)),0)=YEAR(C3572)))),""))</f>
        <v/>
      </c>
      <c r="E3572" s="3">
        <f t="array" ref="E3572">IFERROR(_xlfn.LET(_xlpm.yr,IF(ISNUMBER(C3572),YEAR(C3572),VALUE(RIGHT(A3572,4))),_xlpm.mn,IF(ISNUMBER(C3572),MONTH(C3572),VALUE(MID(A3572,4,2)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3" spans="1:5" x14ac:dyDescent="0.25">
      <c r="A3573" s="65" t="s">
        <v>3583</v>
      </c>
      <c r="B3573" s="8">
        <v>99.080021406600011</v>
      </c>
      <c r="C3573" s="13"/>
      <c r="D3573" s="3" t="str">
        <f t="array" ref="D3573">IF(C3573="","",IFERROR(AVERAGE(_xlfn._xlws.FILTER($B$2:$B$6000,(IFERROR(VALUE(MID($A$2:$A$6000,4,2)),0)=MONTH(C3573))*(IFERROR(VALUE(RIGHT($A$2:$A$6000,4)),0)=YEAR(C3573)))),""))</f>
        <v/>
      </c>
      <c r="E3573" s="3">
        <f t="array" ref="E3573">IFERROR(_xlfn.LET(_xlpm.yr,IF(ISNUMBER(C3573),YEAR(C3573),VALUE(RIGHT(A3573,4))),_xlpm.mn,IF(ISNUMBER(C3573),MONTH(C3573),VALUE(MID(A3573,4,2)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4" spans="1:5" x14ac:dyDescent="0.25">
      <c r="A3574" s="65" t="s">
        <v>3584</v>
      </c>
      <c r="B3574" s="8">
        <v>99.975598062000003</v>
      </c>
      <c r="C3574" s="13"/>
      <c r="D3574" s="3" t="str">
        <f t="array" ref="D3574">IF(C3574="","",IFERROR(AVERAGE(_xlfn._xlws.FILTER($B$2:$B$6000,(IFERROR(VALUE(MID($A$2:$A$6000,4,2)),0)=MONTH(C3574))*(IFERROR(VALUE(RIGHT($A$2:$A$6000,4)),0)=YEAR(C3574)))),""))</f>
        <v/>
      </c>
      <c r="E3574" s="3">
        <f t="array" ref="E3574">IFERROR(_xlfn.LET(_xlpm.yr,IF(ISNUMBER(C3574),YEAR(C3574),VALUE(RIGHT(A3574,4))),_xlpm.mn,IF(ISNUMBER(C3574),MONTH(C3574),VALUE(MID(A3574,4,2)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5" spans="1:5" x14ac:dyDescent="0.25">
      <c r="A3575" s="65" t="s">
        <v>3585</v>
      </c>
      <c r="B3575" s="8">
        <v>100.15836880800001</v>
      </c>
      <c r="C3575" s="13"/>
      <c r="D3575" s="3" t="str">
        <f t="array" ref="D3575">IF(C3575="","",IFERROR(AVERAGE(_xlfn._xlws.FILTER($B$2:$B$6000,(IFERROR(VALUE(MID($A$2:$A$6000,4,2)),0)=MONTH(C3575))*(IFERROR(VALUE(RIGHT($A$2:$A$6000,4)),0)=YEAR(C3575)))),""))</f>
        <v/>
      </c>
      <c r="E3575" s="3">
        <f t="array" ref="E3575">IFERROR(_xlfn.LET(_xlpm.yr,IF(ISNUMBER(C3575),YEAR(C3575),VALUE(RIGHT(A3575,4))),_xlpm.mn,IF(ISNUMBER(C3575),MONTH(C3575),VALUE(MID(A3575,4,2)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6" spans="1:5" x14ac:dyDescent="0.25">
      <c r="A3576" s="65" t="s">
        <v>3586</v>
      </c>
      <c r="B3576" s="8">
        <v>100.65184982220001</v>
      </c>
      <c r="C3576" s="13"/>
      <c r="D3576" s="3" t="str">
        <f t="array" ref="D3576">IF(C3576="","",IFERROR(AVERAGE(_xlfn._xlws.FILTER($B$2:$B$6000,(IFERROR(VALUE(MID($A$2:$A$6000,4,2)),0)=MONTH(C3576))*(IFERROR(VALUE(RIGHT($A$2:$A$6000,4)),0)=YEAR(C3576)))),""))</f>
        <v/>
      </c>
      <c r="E3576" s="3">
        <f t="array" ref="E3576">IFERROR(_xlfn.LET(_xlpm.yr,IF(ISNUMBER(C3576),YEAR(C3576),VALUE(RIGHT(A3576,4))),_xlpm.mn,IF(ISNUMBER(C3576),MONTH(C3576),VALUE(MID(A3576,4,2)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7" spans="1:5" x14ac:dyDescent="0.25">
      <c r="A3577" s="65" t="s">
        <v>3587</v>
      </c>
      <c r="B3577" s="8">
        <v>101.8398596712</v>
      </c>
      <c r="C3577" s="13"/>
      <c r="D3577" s="3" t="str">
        <f t="array" ref="D3577">IF(C3577="","",IFERROR(AVERAGE(_xlfn._xlws.FILTER($B$2:$B$6000,(IFERROR(VALUE(MID($A$2:$A$6000,4,2)),0)=MONTH(C3577))*(IFERROR(VALUE(RIGHT($A$2:$A$6000,4)),0)=YEAR(C3577)))),""))</f>
        <v/>
      </c>
      <c r="E3577" s="3">
        <f t="array" ref="E3577">IFERROR(_xlfn.LET(_xlpm.yr,IF(ISNUMBER(C3577),YEAR(C3577),VALUE(RIGHT(A3577,4))),_xlpm.mn,IF(ISNUMBER(C3577),MONTH(C3577),VALUE(MID(A3577,4,2)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8" spans="1:5" x14ac:dyDescent="0.25">
      <c r="A3578" s="65" t="s">
        <v>3588</v>
      </c>
      <c r="B3578" s="8">
        <v>102.16884701399999</v>
      </c>
      <c r="C3578" s="13"/>
      <c r="D3578" s="3" t="str">
        <f t="array" ref="D3578">IF(C3578="","",IFERROR(AVERAGE(_xlfn._xlws.FILTER($B$2:$B$6000,(IFERROR(VALUE(MID($A$2:$A$6000,4,2)),0)=MONTH(C3578))*(IFERROR(VALUE(RIGHT($A$2:$A$6000,4)),0)=YEAR(C3578)))),""))</f>
        <v/>
      </c>
      <c r="E3578" s="3">
        <f t="array" ref="E3578">IFERROR(_xlfn.LET(_xlpm.yr,IF(ISNUMBER(C3578),YEAR(C3578),VALUE(RIGHT(A3578,4))),_xlpm.mn,IF(ISNUMBER(C3578),MONTH(C3578),VALUE(MID(A3578,4,2)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9" spans="1:5" x14ac:dyDescent="0.25">
      <c r="A3579" s="65" t="s">
        <v>3589</v>
      </c>
      <c r="B3579" s="8">
        <v>102.4612802076</v>
      </c>
      <c r="C3579" s="13"/>
      <c r="D3579" s="3" t="str">
        <f t="array" ref="D3579">IF(C3579="","",IFERROR(AVERAGE(_xlfn._xlws.FILTER($B$2:$B$6000,(IFERROR(VALUE(MID($A$2:$A$6000,4,2)),0)=MONTH(C3579))*(IFERROR(VALUE(RIGHT($A$2:$A$6000,4)),0)=YEAR(C3579)))),""))</f>
        <v/>
      </c>
      <c r="E3579" s="3">
        <f t="array" ref="E3579">IFERROR(_xlfn.LET(_xlpm.yr,IF(ISNUMBER(C3579),YEAR(C3579),VALUE(RIGHT(A3579,4))),_xlpm.mn,IF(ISNUMBER(C3579),MONTH(C3579),VALUE(MID(A3579,4,2)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0" spans="1:5" x14ac:dyDescent="0.25">
      <c r="A3580" s="65" t="s">
        <v>3590</v>
      </c>
      <c r="B3580" s="8">
        <v>103.2837485646</v>
      </c>
      <c r="C3580" s="13"/>
      <c r="D3580" s="3" t="str">
        <f t="array" ref="D3580">IF(C3580="","",IFERROR(AVERAGE(_xlfn._xlws.FILTER($B$2:$B$6000,(IFERROR(VALUE(MID($A$2:$A$6000,4,2)),0)=MONTH(C3580))*(IFERROR(VALUE(RIGHT($A$2:$A$6000,4)),0)=YEAR(C3580)))),""))</f>
        <v/>
      </c>
      <c r="E3580" s="3">
        <f t="array" ref="E3580">IFERROR(_xlfn.LET(_xlpm.yr,IF(ISNUMBER(C3580),YEAR(C3580),VALUE(RIGHT(A3580,4))),_xlpm.mn,IF(ISNUMBER(C3580),MONTH(C3580),VALUE(MID(A3580,4,2)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1" spans="1:5" x14ac:dyDescent="0.25">
      <c r="A3581" s="65" t="s">
        <v>3591</v>
      </c>
      <c r="B3581" s="8">
        <v>104.34381889140001</v>
      </c>
      <c r="C3581" s="13"/>
      <c r="D3581" s="3" t="str">
        <f t="array" ref="D3581">IF(C3581="","",IFERROR(AVERAGE(_xlfn._xlws.FILTER($B$2:$B$6000,(IFERROR(VALUE(MID($A$2:$A$6000,4,2)),0)=MONTH(C3581))*(IFERROR(VALUE(RIGHT($A$2:$A$6000,4)),0)=YEAR(C3581)))),""))</f>
        <v/>
      </c>
      <c r="E3581" s="3">
        <f t="array" ref="E3581">IFERROR(_xlfn.LET(_xlpm.yr,IF(ISNUMBER(C3581),YEAR(C3581),VALUE(RIGHT(A3581,4))),_xlpm.mn,IF(ISNUMBER(C3581),MONTH(C3581),VALUE(MID(A3581,4,2)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2" spans="1:5" x14ac:dyDescent="0.25">
      <c r="A3582" s="65" t="s">
        <v>3592</v>
      </c>
      <c r="B3582" s="8">
        <v>104.4352042644</v>
      </c>
      <c r="C3582" s="13"/>
      <c r="D3582" s="3" t="str">
        <f t="array" ref="D3582">IF(C3582="","",IFERROR(AVERAGE(_xlfn._xlws.FILTER($B$2:$B$6000,(IFERROR(VALUE(MID($A$2:$A$6000,4,2)),0)=MONTH(C3582))*(IFERROR(VALUE(RIGHT($A$2:$A$6000,4)),0)=YEAR(C3582)))),""))</f>
        <v/>
      </c>
      <c r="E3582" s="3">
        <f t="array" ref="E3582">IFERROR(_xlfn.LET(_xlpm.yr,IF(ISNUMBER(C3582),YEAR(C3582),VALUE(RIGHT(A3582,4))),_xlpm.mn,IF(ISNUMBER(C3582),MONTH(C3582),VALUE(MID(A3582,4,2)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3" spans="1:5" x14ac:dyDescent="0.25">
      <c r="A3583" s="65" t="s">
        <v>3593</v>
      </c>
      <c r="B3583" s="8">
        <v>105.78770778480001</v>
      </c>
      <c r="C3583" s="13"/>
      <c r="D3583" s="3" t="str">
        <f t="array" ref="D3583">IF(C3583="","",IFERROR(AVERAGE(_xlfn._xlws.FILTER($B$2:$B$6000,(IFERROR(VALUE(MID($A$2:$A$6000,4,2)),0)=MONTH(C3583))*(IFERROR(VALUE(RIGHT($A$2:$A$6000,4)),0)=YEAR(C3583)))),""))</f>
        <v/>
      </c>
      <c r="E3583" s="3">
        <f t="array" ref="E3583">IFERROR(_xlfn.LET(_xlpm.yr,IF(ISNUMBER(C3583),YEAR(C3583),VALUE(RIGHT(A3583,4))),_xlpm.mn,IF(ISNUMBER(C3583),MONTH(C3583),VALUE(MID(A3583,4,2)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4" spans="1:5" x14ac:dyDescent="0.25">
      <c r="A3584" s="65" t="s">
        <v>3594</v>
      </c>
      <c r="B3584" s="8">
        <v>106.1314013435</v>
      </c>
      <c r="C3584" s="13"/>
      <c r="D3584" s="3" t="str">
        <f t="array" ref="D3584">IF(C3584="","",IFERROR(AVERAGE(_xlfn._xlws.FILTER($B$2:$B$6000,(IFERROR(VALUE(MID($A$2:$A$6000,4,2)),0)=MONTH(C3584))*(IFERROR(VALUE(RIGHT($A$2:$A$6000,4)),0)=YEAR(C3584)))),""))</f>
        <v/>
      </c>
      <c r="E3584" s="3">
        <f t="array" ref="E3584">IFERROR(_xlfn.LET(_xlpm.yr,IF(ISNUMBER(C3584),YEAR(C3584),VALUE(RIGHT(A3584,4))),_xlpm.mn,IF(ISNUMBER(C3584),MONTH(C3584),VALUE(MID(A3584,4,2)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5" spans="1:5" x14ac:dyDescent="0.25">
      <c r="A3585" s="65" t="s">
        <v>3595</v>
      </c>
      <c r="B3585" s="8">
        <v>106.8223373125</v>
      </c>
      <c r="C3585" s="13"/>
      <c r="D3585" s="3" t="str">
        <f t="array" ref="D3585">IF(C3585="","",IFERROR(AVERAGE(_xlfn._xlws.FILTER($B$2:$B$6000,(IFERROR(VALUE(MID($A$2:$A$6000,4,2)),0)=MONTH(C3585))*(IFERROR(VALUE(RIGHT($A$2:$A$6000,4)),0)=YEAR(C3585)))),""))</f>
        <v/>
      </c>
      <c r="E3585" s="3">
        <f t="array" ref="E3585">IFERROR(_xlfn.LET(_xlpm.yr,IF(ISNUMBER(C3585),YEAR(C3585),VALUE(RIGHT(A3585,4))),_xlpm.mn,IF(ISNUMBER(C3585),MONTH(C3585),VALUE(MID(A3585,4,2)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6" spans="1:5" x14ac:dyDescent="0.25">
      <c r="A3586" s="65" t="s">
        <v>3596</v>
      </c>
      <c r="B3586" s="8">
        <v>109.5497161375</v>
      </c>
      <c r="C3586" s="13"/>
      <c r="D3586" s="3" t="str">
        <f t="array" ref="D3586">IF(C3586="","",IFERROR(AVERAGE(_xlfn._xlws.FILTER($B$2:$B$6000,(IFERROR(VALUE(MID($A$2:$A$6000,4,2)),0)=MONTH(C3586))*(IFERROR(VALUE(RIGHT($A$2:$A$6000,4)),0)=YEAR(C3586)))),""))</f>
        <v/>
      </c>
      <c r="E3586" s="3">
        <f t="array" ref="E3586">IFERROR(_xlfn.LET(_xlpm.yr,IF(ISNUMBER(C3586),YEAR(C3586),VALUE(RIGHT(A3586,4))),_xlpm.mn,IF(ISNUMBER(C3586),MONTH(C3586),VALUE(MID(A3586,4,2)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7" spans="1:5" x14ac:dyDescent="0.25">
      <c r="A3587" s="65" t="s">
        <v>3597</v>
      </c>
      <c r="B3587" s="8">
        <v>111.0043181775</v>
      </c>
      <c r="C3587" s="13"/>
      <c r="D3587" s="3" t="str">
        <f t="array" ref="D3587">IF(C3587="","",IFERROR(AVERAGE(_xlfn._xlws.FILTER($B$2:$B$6000,(IFERROR(VALUE(MID($A$2:$A$6000,4,2)),0)=MONTH(C3587))*(IFERROR(VALUE(RIGHT($A$2:$A$6000,4)),0)=YEAR(C3587)))),""))</f>
        <v/>
      </c>
      <c r="E3587" s="3">
        <f t="array" ref="E3587">IFERROR(_xlfn.LET(_xlpm.yr,IF(ISNUMBER(C3587),YEAR(C3587),VALUE(RIGHT(A3587,4))),_xlpm.mn,IF(ISNUMBER(C3587),MONTH(C3587),VALUE(MID(A3587,4,2)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8" spans="1:5" x14ac:dyDescent="0.25">
      <c r="A3588" s="65" t="s">
        <v>3598</v>
      </c>
      <c r="B3588" s="8">
        <v>111.9134444525</v>
      </c>
      <c r="C3588" s="13"/>
      <c r="D3588" s="3" t="str">
        <f t="array" ref="D3588">IF(C3588="","",IFERROR(AVERAGE(_xlfn._xlws.FILTER($B$2:$B$6000,(IFERROR(VALUE(MID($A$2:$A$6000,4,2)),0)=MONTH(C3588))*(IFERROR(VALUE(RIGHT($A$2:$A$6000,4)),0)=YEAR(C3588)))),""))</f>
        <v/>
      </c>
      <c r="E3588" s="3">
        <f t="array" ref="E3588">IFERROR(_xlfn.LET(_xlpm.yr,IF(ISNUMBER(C3588),YEAR(C3588),VALUE(RIGHT(A3588,4))),_xlpm.mn,IF(ISNUMBER(C3588),MONTH(C3588),VALUE(MID(A3588,4,2)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9" spans="1:5" x14ac:dyDescent="0.25">
      <c r="A3589" s="65" t="s">
        <v>3599</v>
      </c>
      <c r="B3589" s="8">
        <v>113.44077659449999</v>
      </c>
      <c r="C3589" s="13"/>
      <c r="D3589" s="3" t="str">
        <f t="array" ref="D3589">IF(C3589="","",IFERROR(AVERAGE(_xlfn._xlws.FILTER($B$2:$B$6000,(IFERROR(VALUE(MID($A$2:$A$6000,4,2)),0)=MONTH(C3589))*(IFERROR(VALUE(RIGHT($A$2:$A$6000,4)),0)=YEAR(C3589)))),""))</f>
        <v/>
      </c>
      <c r="E3589" s="3">
        <f t="array" ref="E3589">IFERROR(_xlfn.LET(_xlpm.yr,IF(ISNUMBER(C3589),YEAR(C3589),VALUE(RIGHT(A3589,4))),_xlpm.mn,IF(ISNUMBER(C3589),MONTH(C3589),VALUE(MID(A3589,4,2)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0" spans="1:5" x14ac:dyDescent="0.25">
      <c r="A3590" s="65" t="s">
        <v>3600</v>
      </c>
      <c r="B3590" s="8">
        <v>115.6954097565</v>
      </c>
      <c r="C3590" s="13"/>
      <c r="D3590" s="3" t="str">
        <f t="array" ref="D3590">IF(C3590="","",IFERROR(AVERAGE(_xlfn._xlws.FILTER($B$2:$B$6000,(IFERROR(VALUE(MID($A$2:$A$6000,4,2)),0)=MONTH(C3590))*(IFERROR(VALUE(RIGHT($A$2:$A$6000,4)),0)=YEAR(C3590)))),""))</f>
        <v/>
      </c>
      <c r="E3590" s="3">
        <f t="array" ref="E3590">IFERROR(_xlfn.LET(_xlpm.yr,IF(ISNUMBER(C3590),YEAR(C3590),VALUE(RIGHT(A3590,4))),_xlpm.mn,IF(ISNUMBER(C3590),MONTH(C3590),VALUE(MID(A3590,4,2)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1" spans="1:5" x14ac:dyDescent="0.25">
      <c r="A3591" s="65" t="s">
        <v>3601</v>
      </c>
      <c r="B3591" s="8">
        <v>116.4227107765</v>
      </c>
      <c r="C3591" s="13"/>
      <c r="D3591" s="3" t="str">
        <f t="array" ref="D3591">IF(C3591="","",IFERROR(AVERAGE(_xlfn._xlws.FILTER($B$2:$B$6000,(IFERROR(VALUE(MID($A$2:$A$6000,4,2)),0)=MONTH(C3591))*(IFERROR(VALUE(RIGHT($A$2:$A$6000,4)),0)=YEAR(C3591)))),""))</f>
        <v/>
      </c>
      <c r="E3591" s="3">
        <f t="array" ref="E3591">IFERROR(_xlfn.LET(_xlpm.yr,IF(ISNUMBER(C3591),YEAR(C3591),VALUE(RIGHT(A3591,4))),_xlpm.mn,IF(ISNUMBER(C3591),MONTH(C3591),VALUE(MID(A3591,4,2)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2" spans="1:5" x14ac:dyDescent="0.25">
      <c r="A3592" s="65" t="s">
        <v>3602</v>
      </c>
      <c r="B3592" s="8">
        <v>118.259145852</v>
      </c>
      <c r="C3592" s="13"/>
      <c r="D3592" s="3" t="str">
        <f t="array" ref="D3592">IF(C3592="","",IFERROR(AVERAGE(_xlfn._xlws.FILTER($B$2:$B$6000,(IFERROR(VALUE(MID($A$2:$A$6000,4,2)),0)=MONTH(C3592))*(IFERROR(VALUE(RIGHT($A$2:$A$6000,4)),0)=YEAR(C3592)))),""))</f>
        <v/>
      </c>
      <c r="E3592" s="3">
        <f t="array" ref="E3592">IFERROR(_xlfn.LET(_xlpm.yr,IF(ISNUMBER(C3592),YEAR(C3592),VALUE(RIGHT(A3592,4))),_xlpm.mn,IF(ISNUMBER(C3592),MONTH(C3592),VALUE(MID(A3592,4,2)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3" spans="1:5" x14ac:dyDescent="0.25">
      <c r="A3593" s="65" t="s">
        <v>3603</v>
      </c>
      <c r="B3593" s="8">
        <v>117.240924424</v>
      </c>
      <c r="C3593" s="13"/>
      <c r="D3593" s="3" t="str">
        <f t="array" ref="D3593">IF(C3593="","",IFERROR(AVERAGE(_xlfn._xlws.FILTER($B$2:$B$6000,(IFERROR(VALUE(MID($A$2:$A$6000,4,2)),0)=MONTH(C3593))*(IFERROR(VALUE(RIGHT($A$2:$A$6000,4)),0)=YEAR(C3593)))),""))</f>
        <v/>
      </c>
      <c r="E3593" s="3">
        <f t="array" ref="E3593">IFERROR(_xlfn.LET(_xlpm.yr,IF(ISNUMBER(C3593),YEAR(C3593),VALUE(RIGHT(A3593,4))),_xlpm.mn,IF(ISNUMBER(C3593),MONTH(C3593),VALUE(MID(A3593,4,2)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4" spans="1:5" x14ac:dyDescent="0.25">
      <c r="A3594" s="65" t="s">
        <v>3604</v>
      </c>
      <c r="B3594" s="8">
        <v>118.91371676999999</v>
      </c>
      <c r="C3594" s="13"/>
      <c r="D3594" s="3" t="str">
        <f t="array" ref="D3594">IF(C3594="","",IFERROR(AVERAGE(_xlfn._xlws.FILTER($B$2:$B$6000,(IFERROR(VALUE(MID($A$2:$A$6000,4,2)),0)=MONTH(C3594))*(IFERROR(VALUE(RIGHT($A$2:$A$6000,4)),0)=YEAR(C3594)))),""))</f>
        <v/>
      </c>
      <c r="E3594" s="3">
        <f t="array" ref="E3594">IFERROR(_xlfn.LET(_xlpm.yr,IF(ISNUMBER(C3594),YEAR(C3594),VALUE(RIGHT(A3594,4))),_xlpm.mn,IF(ISNUMBER(C3594),MONTH(C3594),VALUE(MID(A3594,4,2)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5" spans="1:5" x14ac:dyDescent="0.25">
      <c r="A3595" s="65" t="s">
        <v>3605</v>
      </c>
      <c r="B3595" s="8">
        <v>120.0955809275</v>
      </c>
      <c r="C3595" s="13"/>
      <c r="D3595" s="3" t="str">
        <f t="array" ref="D3595">IF(C3595="","",IFERROR(AVERAGE(_xlfn._xlws.FILTER($B$2:$B$6000,(IFERROR(VALUE(MID($A$2:$A$6000,4,2)),0)=MONTH(C3595))*(IFERROR(VALUE(RIGHT($A$2:$A$6000,4)),0)=YEAR(C3595)))),""))</f>
        <v/>
      </c>
      <c r="E3595" s="3">
        <f t="array" ref="E3595">IFERROR(_xlfn.LET(_xlpm.yr,IF(ISNUMBER(C3595),YEAR(C3595),VALUE(RIGHT(A3595,4))),_xlpm.mn,IF(ISNUMBER(C3595),MONTH(C3595),VALUE(MID(A3595,4,2)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6" spans="1:5" x14ac:dyDescent="0.25">
      <c r="A3596" s="65" t="s">
        <v>3606</v>
      </c>
      <c r="B3596" s="8">
        <v>120.20467608049999</v>
      </c>
      <c r="C3596" s="13"/>
      <c r="D3596" s="3" t="str">
        <f t="array" ref="D3596">IF(C3596="","",IFERROR(AVERAGE(_xlfn._xlws.FILTER($B$2:$B$6000,(IFERROR(VALUE(MID($A$2:$A$6000,4,2)),0)=MONTH(C3596))*(IFERROR(VALUE(RIGHT($A$2:$A$6000,4)),0)=YEAR(C3596)))),""))</f>
        <v/>
      </c>
      <c r="E3596" s="3">
        <f t="array" ref="E3596">IFERROR(_xlfn.LET(_xlpm.yr,IF(ISNUMBER(C3596),YEAR(C3596),VALUE(RIGHT(A3596,4))),_xlpm.mn,IF(ISNUMBER(C3596),MONTH(C3596),VALUE(MID(A3596,4,2)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7" spans="1:5" x14ac:dyDescent="0.25">
      <c r="A3597" s="65" t="s">
        <v>3607</v>
      </c>
      <c r="B3597" s="8">
        <v>120.98652467700001</v>
      </c>
      <c r="C3597" s="13"/>
      <c r="D3597" s="3" t="str">
        <f t="array" ref="D3597">IF(C3597="","",IFERROR(AVERAGE(_xlfn._xlws.FILTER($B$2:$B$6000,(IFERROR(VALUE(MID($A$2:$A$6000,4,2)),0)=MONTH(C3597))*(IFERROR(VALUE(RIGHT($A$2:$A$6000,4)),0)=YEAR(C3597)))),""))</f>
        <v/>
      </c>
      <c r="E3597" s="3">
        <f t="array" ref="E3597">IFERROR(_xlfn.LET(_xlpm.yr,IF(ISNUMBER(C3597),YEAR(C3597),VALUE(RIGHT(A3597,4))),_xlpm.mn,IF(ISNUMBER(C3597),MONTH(C3597),VALUE(MID(A3597,4,2)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8" spans="1:5" x14ac:dyDescent="0.25">
      <c r="A3598" s="65" t="s">
        <v>3608</v>
      </c>
      <c r="B3598" s="8">
        <v>121.4774528655</v>
      </c>
      <c r="C3598" s="13"/>
      <c r="D3598" s="3" t="str">
        <f t="array" ref="D3598">IF(C3598="","",IFERROR(AVERAGE(_xlfn._xlws.FILTER($B$2:$B$6000,(IFERROR(VALUE(MID($A$2:$A$6000,4,2)),0)=MONTH(C3598))*(IFERROR(VALUE(RIGHT($A$2:$A$6000,4)),0)=YEAR(C3598)))),""))</f>
        <v/>
      </c>
      <c r="E3598" s="3">
        <f t="array" ref="E3598">IFERROR(_xlfn.LET(_xlpm.yr,IF(ISNUMBER(C3598),YEAR(C3598),VALUE(RIGHT(A3598,4))),_xlpm.mn,IF(ISNUMBER(C3598),MONTH(C3598),VALUE(MID(A3598,4,2)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9" spans="1:5" x14ac:dyDescent="0.25">
      <c r="A3599" s="65" t="s">
        <v>3609</v>
      </c>
      <c r="B3599" s="8">
        <v>122.659317023</v>
      </c>
      <c r="C3599" s="13"/>
      <c r="D3599" s="3" t="str">
        <f t="array" ref="D3599">IF(C3599="","",IFERROR(AVERAGE(_xlfn._xlws.FILTER($B$2:$B$6000,(IFERROR(VALUE(MID($A$2:$A$6000,4,2)),0)=MONTH(C3599))*(IFERROR(VALUE(RIGHT($A$2:$A$6000,4)),0)=YEAR(C3599)))),""))</f>
        <v/>
      </c>
      <c r="E3599" s="3">
        <f t="array" ref="E3599">IFERROR(_xlfn.LET(_xlpm.yr,IF(ISNUMBER(C3599),YEAR(C3599),VALUE(RIGHT(A3599,4))),_xlpm.mn,IF(ISNUMBER(C3599),MONTH(C3599),VALUE(MID(A3599,4,2)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0" spans="1:5" x14ac:dyDescent="0.25">
      <c r="A3600" s="65" t="s">
        <v>3610</v>
      </c>
      <c r="B3600" s="8">
        <v>123.3320704665</v>
      </c>
      <c r="C3600" s="13"/>
      <c r="D3600" s="3" t="str">
        <f t="array" ref="D3600">IF(C3600="","",IFERROR(AVERAGE(_xlfn._xlws.FILTER($B$2:$B$6000,(IFERROR(VALUE(MID($A$2:$A$6000,4,2)),0)=MONTH(C3600))*(IFERROR(VALUE(RIGHT($A$2:$A$6000,4)),0)=YEAR(C3600)))),""))</f>
        <v/>
      </c>
      <c r="E3600" s="3">
        <f t="array" ref="E3600">IFERROR(_xlfn.LET(_xlpm.yr,IF(ISNUMBER(C3600),YEAR(C3600),VALUE(RIGHT(A3600,4))),_xlpm.mn,IF(ISNUMBER(C3600),MONTH(C3600),VALUE(MID(A3600,4,2)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1" spans="1:5" x14ac:dyDescent="0.25">
      <c r="A3601" s="65" t="s">
        <v>3611</v>
      </c>
      <c r="B3601" s="8">
        <v>124.85940260850001</v>
      </c>
      <c r="C3601" s="13"/>
      <c r="D3601" s="3" t="str">
        <f t="array" ref="D3601">IF(C3601="","",IFERROR(AVERAGE(_xlfn._xlws.FILTER($B$2:$B$6000,(IFERROR(VALUE(MID($A$2:$A$6000,4,2)),0)=MONTH(C3601))*(IFERROR(VALUE(RIGHT($A$2:$A$6000,4)),0)=YEAR(C3601)))),""))</f>
        <v/>
      </c>
      <c r="E3601" s="3">
        <f t="array" ref="E3601">IFERROR(_xlfn.LET(_xlpm.yr,IF(ISNUMBER(C3601),YEAR(C3601),VALUE(RIGHT(A3601,4))),_xlpm.mn,IF(ISNUMBER(C3601),MONTH(C3601),VALUE(MID(A3601,4,2)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2" spans="1:5" x14ac:dyDescent="0.25">
      <c r="A3602" s="65" t="s">
        <v>3612</v>
      </c>
      <c r="B3602" s="8">
        <v>125.67761625599999</v>
      </c>
      <c r="C3602" s="13"/>
      <c r="D3602" s="3" t="str">
        <f t="array" ref="D3602">IF(C3602="","",IFERROR(AVERAGE(_xlfn._xlws.FILTER($B$2:$B$6000,(IFERROR(VALUE(MID($A$2:$A$6000,4,2)),0)=MONTH(C3602))*(IFERROR(VALUE(RIGHT($A$2:$A$6000,4)),0)=YEAR(C3602)))),""))</f>
        <v/>
      </c>
      <c r="E3602" s="3">
        <f t="array" ref="E3602">IFERROR(_xlfn.LET(_xlpm.yr,IF(ISNUMBER(C3602),YEAR(C3602),VALUE(RIGHT(A3602,4))),_xlpm.mn,IF(ISNUMBER(C3602),MONTH(C3602),VALUE(MID(A3602,4,2)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3" spans="1:5" x14ac:dyDescent="0.25">
      <c r="A3603" s="65" t="s">
        <v>3613</v>
      </c>
      <c r="B3603" s="8">
        <v>124.9654397124</v>
      </c>
      <c r="C3603" s="13"/>
      <c r="D3603" s="3" t="str">
        <f t="array" ref="D3603">IF(C3603="","",IFERROR(AVERAGE(_xlfn._xlws.FILTER($B$2:$B$6000,(IFERROR(VALUE(MID($A$2:$A$6000,4,2)),0)=MONTH(C3603))*(IFERROR(VALUE(RIGHT($A$2:$A$6000,4)),0)=YEAR(C3603)))),""))</f>
        <v/>
      </c>
      <c r="E3603" s="3">
        <f t="array" ref="E3603">IFERROR(_xlfn.LET(_xlpm.yr,IF(ISNUMBER(C3603),YEAR(C3603),VALUE(RIGHT(A3603,4))),_xlpm.mn,IF(ISNUMBER(C3603),MONTH(C3603),VALUE(MID(A3603,4,2)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4" spans="1:5" x14ac:dyDescent="0.25">
      <c r="A3604" s="65" t="s">
        <v>3614</v>
      </c>
      <c r="B3604" s="8">
        <v>125.6502805992</v>
      </c>
      <c r="C3604" s="13"/>
      <c r="D3604" s="3" t="str">
        <f t="array" ref="D3604">IF(C3604="","",IFERROR(AVERAGE(_xlfn._xlws.FILTER($B$2:$B$6000,(IFERROR(VALUE(MID($A$2:$A$6000,4,2)),0)=MONTH(C3604))*(IFERROR(VALUE(RIGHT($A$2:$A$6000,4)),0)=YEAR(C3604)))),""))</f>
        <v/>
      </c>
      <c r="E3604" s="3">
        <f t="array" ref="E3604">IFERROR(_xlfn.LET(_xlpm.yr,IF(ISNUMBER(C3604),YEAR(C3604),VALUE(RIGHT(A3604,4))),_xlpm.mn,IF(ISNUMBER(C3604),MONTH(C3604),VALUE(MID(A3604,4,2)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5" spans="1:5" x14ac:dyDescent="0.25">
      <c r="A3605" s="65" t="s">
        <v>3615</v>
      </c>
      <c r="B3605" s="8">
        <v>124.6951077834</v>
      </c>
      <c r="C3605" s="13"/>
      <c r="D3605" s="3" t="str">
        <f t="array" ref="D3605">IF(C3605="","",IFERROR(AVERAGE(_xlfn._xlws.FILTER($B$2:$B$6000,(IFERROR(VALUE(MID($A$2:$A$6000,4,2)),0)=MONTH(C3605))*(IFERROR(VALUE(RIGHT($A$2:$A$6000,4)),0)=YEAR(C3605)))),""))</f>
        <v/>
      </c>
      <c r="E3605" s="3">
        <f t="array" ref="E3605">IFERROR(_xlfn.LET(_xlpm.yr,IF(ISNUMBER(C3605),YEAR(C3605),VALUE(RIGHT(A3605,4))),_xlpm.mn,IF(ISNUMBER(C3605),MONTH(C3605),VALUE(MID(A3605,4,2)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6" spans="1:5" x14ac:dyDescent="0.25">
      <c r="A3606" s="65" t="s">
        <v>3616</v>
      </c>
      <c r="B3606" s="8">
        <v>124.6770856548</v>
      </c>
      <c r="C3606" s="13"/>
      <c r="D3606" s="3" t="str">
        <f t="array" ref="D3606">IF(C3606="","",IFERROR(AVERAGE(_xlfn._xlws.FILTER($B$2:$B$6000,(IFERROR(VALUE(MID($A$2:$A$6000,4,2)),0)=MONTH(C3606))*(IFERROR(VALUE(RIGHT($A$2:$A$6000,4)),0)=YEAR(C3606)))),""))</f>
        <v/>
      </c>
      <c r="E3606" s="3">
        <f t="array" ref="E3606">IFERROR(_xlfn.LET(_xlpm.yr,IF(ISNUMBER(C3606),YEAR(C3606),VALUE(RIGHT(A3606,4))),_xlpm.mn,IF(ISNUMBER(C3606),MONTH(C3606),VALUE(MID(A3606,4,2)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7" spans="1:5" x14ac:dyDescent="0.25">
      <c r="A3607" s="65" t="s">
        <v>3617</v>
      </c>
      <c r="B3607" s="8">
        <v>125.343904413</v>
      </c>
      <c r="C3607" s="13"/>
      <c r="D3607" s="3" t="str">
        <f t="array" ref="D3607">IF(C3607="","",IFERROR(AVERAGE(_xlfn._xlws.FILTER($B$2:$B$6000,(IFERROR(VALUE(MID($A$2:$A$6000,4,2)),0)=MONTH(C3607))*(IFERROR(VALUE(RIGHT($A$2:$A$6000,4)),0)=YEAR(C3607)))),""))</f>
        <v/>
      </c>
      <c r="E3607" s="3">
        <f t="array" ref="E3607">IFERROR(_xlfn.LET(_xlpm.yr,IF(ISNUMBER(C3607),YEAR(C3607),VALUE(RIGHT(A3607,4))),_xlpm.mn,IF(ISNUMBER(C3607),MONTH(C3607),VALUE(MID(A3607,4,2)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8" spans="1:5" x14ac:dyDescent="0.25">
      <c r="A3608" s="65" t="s">
        <v>3618</v>
      </c>
      <c r="B3608" s="8">
        <v>125.9566567854</v>
      </c>
      <c r="C3608" s="13"/>
      <c r="D3608" s="3" t="str">
        <f t="array" ref="D3608">IF(C3608="","",IFERROR(AVERAGE(_xlfn._xlws.FILTER($B$2:$B$6000,(IFERROR(VALUE(MID($A$2:$A$6000,4,2)),0)=MONTH(C3608))*(IFERROR(VALUE(RIGHT($A$2:$A$6000,4)),0)=YEAR(C3608)))),""))</f>
        <v/>
      </c>
      <c r="E3608" s="3">
        <f t="array" ref="E3608">IFERROR(_xlfn.LET(_xlpm.yr,IF(ISNUMBER(C3608),YEAR(C3608),VALUE(RIGHT(A3608,4))),_xlpm.mn,IF(ISNUMBER(C3608),MONTH(C3608),VALUE(MID(A3608,4,2)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9" spans="1:5" x14ac:dyDescent="0.25">
      <c r="A3609" s="65" t="s">
        <v>3619</v>
      </c>
      <c r="B3609" s="8">
        <v>124.803240555</v>
      </c>
      <c r="C3609" s="13"/>
      <c r="D3609" s="3" t="str">
        <f t="array" ref="D3609">IF(C3609="","",IFERROR(AVERAGE(_xlfn._xlws.FILTER($B$2:$B$6000,(IFERROR(VALUE(MID($A$2:$A$6000,4,2)),0)=MONTH(C3609))*(IFERROR(VALUE(RIGHT($A$2:$A$6000,4)),0)=YEAR(C3609)))),""))</f>
        <v/>
      </c>
      <c r="E3609" s="3">
        <f t="array" ref="E3609">IFERROR(_xlfn.LET(_xlpm.yr,IF(ISNUMBER(C3609),YEAR(C3609),VALUE(RIGHT(A3609,4))),_xlpm.mn,IF(ISNUMBER(C3609),MONTH(C3609),VALUE(MID(A3609,4,2)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0" spans="1:5" x14ac:dyDescent="0.25">
      <c r="A3610" s="65" t="s">
        <v>3620</v>
      </c>
      <c r="B3610" s="8">
        <v>123.7759792248</v>
      </c>
      <c r="C3610" s="13"/>
      <c r="D3610" s="3" t="str">
        <f t="array" ref="D3610">IF(C3610="","",IFERROR(AVERAGE(_xlfn._xlws.FILTER($B$2:$B$6000,(IFERROR(VALUE(MID($A$2:$A$6000,4,2)),0)=MONTH(C3610))*(IFERROR(VALUE(RIGHT($A$2:$A$6000,4)),0)=YEAR(C3610)))),""))</f>
        <v/>
      </c>
      <c r="E3610" s="3">
        <f t="array" ref="E3610">IFERROR(_xlfn.LET(_xlpm.yr,IF(ISNUMBER(C3610),YEAR(C3610),VALUE(RIGHT(A3610,4))),_xlpm.mn,IF(ISNUMBER(C3610),MONTH(C3610),VALUE(MID(A3610,4,2)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1" spans="1:5" x14ac:dyDescent="0.25">
      <c r="A3611" s="65" t="s">
        <v>3621</v>
      </c>
      <c r="B3611" s="8">
        <v>123.902134125</v>
      </c>
      <c r="C3611" s="13"/>
      <c r="D3611" s="3" t="str">
        <f t="array" ref="D3611">IF(C3611="","",IFERROR(AVERAGE(_xlfn._xlws.FILTER($B$2:$B$6000,(IFERROR(VALUE(MID($A$2:$A$6000,4,2)),0)=MONTH(C3611))*(IFERROR(VALUE(RIGHT($A$2:$A$6000,4)),0)=YEAR(C3611)))),""))</f>
        <v/>
      </c>
      <c r="E3611" s="3">
        <f t="array" ref="E3611">IFERROR(_xlfn.LET(_xlpm.yr,IF(ISNUMBER(C3611),YEAR(C3611),VALUE(RIGHT(A3611,4))),_xlpm.mn,IF(ISNUMBER(C3611),MONTH(C3611),VALUE(MID(A3611,4,2)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2" spans="1:5" x14ac:dyDescent="0.25">
      <c r="A3612" s="65" t="s">
        <v>3622</v>
      </c>
      <c r="B3612" s="8">
        <v>123.9562005108</v>
      </c>
      <c r="C3612" s="13"/>
      <c r="D3612" s="3" t="str">
        <f t="array" ref="D3612">IF(C3612="","",IFERROR(AVERAGE(_xlfn._xlws.FILTER($B$2:$B$6000,(IFERROR(VALUE(MID($A$2:$A$6000,4,2)),0)=MONTH(C3612))*(IFERROR(VALUE(RIGHT($A$2:$A$6000,4)),0)=YEAR(C3612)))),""))</f>
        <v/>
      </c>
      <c r="E3612" s="3">
        <f t="array" ref="E3612">IFERROR(_xlfn.LET(_xlpm.yr,IF(ISNUMBER(C3612),YEAR(C3612),VALUE(RIGHT(A3612,4))),_xlpm.mn,IF(ISNUMBER(C3612),MONTH(C3612),VALUE(MID(A3612,4,2)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3" spans="1:5" x14ac:dyDescent="0.25">
      <c r="A3613" s="65" t="s">
        <v>3623</v>
      </c>
      <c r="B3613" s="8">
        <v>124.6590635262</v>
      </c>
      <c r="C3613" s="13"/>
      <c r="D3613" s="3" t="str">
        <f t="array" ref="D3613">IF(C3613="","",IFERROR(AVERAGE(_xlfn._xlws.FILTER($B$2:$B$6000,(IFERROR(VALUE(MID($A$2:$A$6000,4,2)),0)=MONTH(C3613))*(IFERROR(VALUE(RIGHT($A$2:$A$6000,4)),0)=YEAR(C3613)))),""))</f>
        <v/>
      </c>
      <c r="E3613" s="3">
        <f t="array" ref="E3613">IFERROR(_xlfn.LET(_xlpm.yr,IF(ISNUMBER(C3613),YEAR(C3613),VALUE(RIGHT(A3613,4))),_xlpm.mn,IF(ISNUMBER(C3613),MONTH(C3613),VALUE(MID(A3613,4,2)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4" spans="1:5" x14ac:dyDescent="0.25">
      <c r="A3614" s="65" t="s">
        <v>3624</v>
      </c>
      <c r="B3614" s="8">
        <v>124.98346184099999</v>
      </c>
      <c r="C3614" s="13"/>
      <c r="D3614" s="3" t="str">
        <f t="array" ref="D3614">IF(C3614="","",IFERROR(AVERAGE(_xlfn._xlws.FILTER($B$2:$B$6000,(IFERROR(VALUE(MID($A$2:$A$6000,4,2)),0)=MONTH(C3614))*(IFERROR(VALUE(RIGHT($A$2:$A$6000,4)),0)=YEAR(C3614)))),""))</f>
        <v/>
      </c>
      <c r="E3614" s="3">
        <f t="array" ref="E3614">IFERROR(_xlfn.LET(_xlpm.yr,IF(ISNUMBER(C3614),YEAR(C3614),VALUE(RIGHT(A3614,4))),_xlpm.mn,IF(ISNUMBER(C3614),MONTH(C3614),VALUE(MID(A3614,4,2)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5" spans="1:5" x14ac:dyDescent="0.25">
      <c r="A3615" s="65" t="s">
        <v>3625</v>
      </c>
      <c r="B3615" s="8">
        <v>124.24455456840001</v>
      </c>
      <c r="C3615" s="13"/>
      <c r="D3615" s="3" t="str">
        <f t="array" ref="D3615">IF(C3615="","",IFERROR(AVERAGE(_xlfn._xlws.FILTER($B$2:$B$6000,(IFERROR(VALUE(MID($A$2:$A$6000,4,2)),0)=MONTH(C3615))*(IFERROR(VALUE(RIGHT($A$2:$A$6000,4)),0)=YEAR(C3615)))),""))</f>
        <v/>
      </c>
      <c r="E3615" s="3">
        <f t="array" ref="E3615">IFERROR(_xlfn.LET(_xlpm.yr,IF(ISNUMBER(C3615),YEAR(C3615),VALUE(RIGHT(A3615,4))),_xlpm.mn,IF(ISNUMBER(C3615),MONTH(C3615),VALUE(MID(A3615,4,2)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6" spans="1:5" x14ac:dyDescent="0.25">
      <c r="A3616" s="65" t="s">
        <v>3626</v>
      </c>
      <c r="B3616" s="8">
        <v>122.009810622</v>
      </c>
      <c r="C3616" s="13"/>
      <c r="D3616" s="3" t="str">
        <f t="array" ref="D3616">IF(C3616="","",IFERROR(AVERAGE(_xlfn._xlws.FILTER($B$2:$B$6000,(IFERROR(VALUE(MID($A$2:$A$6000,4,2)),0)=MONTH(C3616))*(IFERROR(VALUE(RIGHT($A$2:$A$6000,4)),0)=YEAR(C3616)))),""))</f>
        <v/>
      </c>
      <c r="E3616" s="3">
        <f t="array" ref="E3616">IFERROR(_xlfn.LET(_xlpm.yr,IF(ISNUMBER(C3616),YEAR(C3616),VALUE(RIGHT(A3616,4))),_xlpm.mn,IF(ISNUMBER(C3616),MONTH(C3616),VALUE(MID(A3616,4,2)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7" spans="1:5" x14ac:dyDescent="0.25">
      <c r="A3617" s="65" t="s">
        <v>3627</v>
      </c>
      <c r="B3617" s="8">
        <v>122.5144302228</v>
      </c>
      <c r="C3617" s="13"/>
      <c r="D3617" s="3" t="str">
        <f t="array" ref="D3617">IF(C3617="","",IFERROR(AVERAGE(_xlfn._xlws.FILTER($B$2:$B$6000,(IFERROR(VALUE(MID($A$2:$A$6000,4,2)),0)=MONTH(C3617))*(IFERROR(VALUE(RIGHT($A$2:$A$6000,4)),0)=YEAR(C3617)))),""))</f>
        <v/>
      </c>
      <c r="E3617" s="3">
        <f t="array" ref="E3617">IFERROR(_xlfn.LET(_xlpm.yr,IF(ISNUMBER(C3617),YEAR(C3617),VALUE(RIGHT(A3617,4))),_xlpm.mn,IF(ISNUMBER(C3617),MONTH(C3617),VALUE(MID(A3617,4,2)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8" spans="1:5" x14ac:dyDescent="0.25">
      <c r="A3618" s="65" t="s">
        <v>3628</v>
      </c>
      <c r="B3618" s="8">
        <v>120.928482906</v>
      </c>
      <c r="C3618" s="13"/>
      <c r="D3618" s="3" t="str">
        <f t="array" ref="D3618">IF(C3618="","",IFERROR(AVERAGE(_xlfn._xlws.FILTER($B$2:$B$6000,(IFERROR(VALUE(MID($A$2:$A$6000,4,2)),0)=MONTH(C3618))*(IFERROR(VALUE(RIGHT($A$2:$A$6000,4)),0)=YEAR(C3618)))),""))</f>
        <v/>
      </c>
      <c r="E3618" s="3">
        <f t="array" ref="E3618">IFERROR(_xlfn.LET(_xlpm.yr,IF(ISNUMBER(C3618),YEAR(C3618),VALUE(RIGHT(A3618,4))),_xlpm.mn,IF(ISNUMBER(C3618),MONTH(C3618),VALUE(MID(A3618,4,2)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9" spans="1:5" x14ac:dyDescent="0.25">
      <c r="A3619" s="65" t="s">
        <v>3629</v>
      </c>
      <c r="B3619" s="8">
        <v>120.7843058772</v>
      </c>
      <c r="C3619" s="13"/>
      <c r="D3619" s="3" t="str">
        <f t="array" ref="D3619">IF(C3619="","",IFERROR(AVERAGE(_xlfn._xlws.FILTER($B$2:$B$6000,(IFERROR(VALUE(MID($A$2:$A$6000,4,2)),0)=MONTH(C3619))*(IFERROR(VALUE(RIGHT($A$2:$A$6000,4)),0)=YEAR(C3619)))),""))</f>
        <v/>
      </c>
      <c r="E3619" s="3">
        <f t="array" ref="E3619">IFERROR(_xlfn.LET(_xlpm.yr,IF(ISNUMBER(C3619),YEAR(C3619),VALUE(RIGHT(A3619,4))),_xlpm.mn,IF(ISNUMBER(C3619),MONTH(C3619),VALUE(MID(A3619,4,2)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0" spans="1:5" x14ac:dyDescent="0.25">
      <c r="A3620" s="65" t="s">
        <v>3630</v>
      </c>
      <c r="B3620" s="8">
        <v>121.79354507879999</v>
      </c>
      <c r="C3620" s="13"/>
      <c r="D3620" s="3" t="str">
        <f t="array" ref="D3620">IF(C3620="","",IFERROR(AVERAGE(_xlfn._xlws.FILTER($B$2:$B$6000,(IFERROR(VALUE(MID($A$2:$A$6000,4,2)),0)=MONTH(C3620))*(IFERROR(VALUE(RIGHT($A$2:$A$6000,4)),0)=YEAR(C3620)))),""))</f>
        <v/>
      </c>
      <c r="E3620" s="3">
        <f t="array" ref="E3620">IFERROR(_xlfn.LET(_xlpm.yr,IF(ISNUMBER(C3620),YEAR(C3620),VALUE(RIGHT(A3620,4))),_xlpm.mn,IF(ISNUMBER(C3620),MONTH(C3620),VALUE(MID(A3620,4,2)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1" spans="1:5" x14ac:dyDescent="0.25">
      <c r="A3621" s="65" t="s">
        <v>3631</v>
      </c>
      <c r="B3621" s="8">
        <v>120.65815097700001</v>
      </c>
      <c r="C3621" s="13"/>
      <c r="D3621" s="3" t="str">
        <f t="array" ref="D3621">IF(C3621="","",IFERROR(AVERAGE(_xlfn._xlws.FILTER($B$2:$B$6000,(IFERROR(VALUE(MID($A$2:$A$6000,4,2)),0)=MONTH(C3621))*(IFERROR(VALUE(RIGHT($A$2:$A$6000,4)),0)=YEAR(C3621)))),""))</f>
        <v/>
      </c>
      <c r="E3621" s="3">
        <f t="array" ref="E3621">IFERROR(_xlfn.LET(_xlpm.yr,IF(ISNUMBER(C3621),YEAR(C3621),VALUE(RIGHT(A3621,4))),_xlpm.mn,IF(ISNUMBER(C3621),MONTH(C3621),VALUE(MID(A3621,4,2)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2" spans="1:5" x14ac:dyDescent="0.25">
      <c r="A3622" s="65" t="s">
        <v>3632</v>
      </c>
      <c r="B3622" s="8">
        <v>120.26676509399999</v>
      </c>
      <c r="C3622" s="13"/>
      <c r="D3622" s="3" t="str">
        <f t="array" ref="D3622">IF(C3622="","",IFERROR(AVERAGE(_xlfn._xlws.FILTER($B$2:$B$6000,(IFERROR(VALUE(MID($A$2:$A$6000,4,2)),0)=MONTH(C3622))*(IFERROR(VALUE(RIGHT($A$2:$A$6000,4)),0)=YEAR(C3622)))),""))</f>
        <v/>
      </c>
      <c r="E3622" s="3">
        <f t="array" ref="E3622">IFERROR(_xlfn.LET(_xlpm.yr,IF(ISNUMBER(C3622),YEAR(C3622),VALUE(RIGHT(A3622,4))),_xlpm.mn,IF(ISNUMBER(C3622),MONTH(C3622),VALUE(MID(A3622,4,2)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3" spans="1:5" x14ac:dyDescent="0.25">
      <c r="A3623" s="65" t="s">
        <v>3633</v>
      </c>
      <c r="B3623" s="8">
        <v>119.85538264349999</v>
      </c>
      <c r="C3623" s="13"/>
      <c r="D3623" s="3" t="str">
        <f t="array" ref="D3623">IF(C3623="","",IFERROR(AVERAGE(_xlfn._xlws.FILTER($B$2:$B$6000,(IFERROR(VALUE(MID($A$2:$A$6000,4,2)),0)=MONTH(C3623))*(IFERROR(VALUE(RIGHT($A$2:$A$6000,4)),0)=YEAR(C3623)))),""))</f>
        <v/>
      </c>
      <c r="E3623" s="3">
        <f t="array" ref="E3623">IFERROR(_xlfn.LET(_xlpm.yr,IF(ISNUMBER(C3623),YEAR(C3623),VALUE(RIGHT(A3623,4))),_xlpm.mn,IF(ISNUMBER(C3623),MONTH(C3623),VALUE(MID(A3623,4,2)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4" spans="1:5" x14ac:dyDescent="0.25">
      <c r="A3624" s="65" t="s">
        <v>3634</v>
      </c>
      <c r="B3624" s="8">
        <v>120.016358385</v>
      </c>
      <c r="C3624" s="13"/>
      <c r="D3624" s="3" t="str">
        <f t="array" ref="D3624">IF(C3624="","",IFERROR(AVERAGE(_xlfn._xlws.FILTER($B$2:$B$6000,(IFERROR(VALUE(MID($A$2:$A$6000,4,2)),0)=MONTH(C3624))*(IFERROR(VALUE(RIGHT($A$2:$A$6000,4)),0)=YEAR(C3624)))),""))</f>
        <v/>
      </c>
      <c r="E3624" s="3">
        <f t="array" ref="E3624">IFERROR(_xlfn.LET(_xlpm.yr,IF(ISNUMBER(C3624),YEAR(C3624),VALUE(RIGHT(A3624,4))),_xlpm.mn,IF(ISNUMBER(C3624),MONTH(C3624),VALUE(MID(A3624,4,2)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5" spans="1:5" x14ac:dyDescent="0.25">
      <c r="A3625" s="65" t="s">
        <v>3635</v>
      </c>
      <c r="B3625" s="8">
        <v>118.0667632935</v>
      </c>
      <c r="C3625" s="13"/>
      <c r="D3625" s="3" t="str">
        <f t="array" ref="D3625">IF(C3625="","",IFERROR(AVERAGE(_xlfn._xlws.FILTER($B$2:$B$6000,(IFERROR(VALUE(MID($A$2:$A$6000,4,2)),0)=MONTH(C3625))*(IFERROR(VALUE(RIGHT($A$2:$A$6000,4)),0)=YEAR(C3625)))),""))</f>
        <v/>
      </c>
      <c r="E3625" s="3">
        <f t="array" ref="E3625">IFERROR(_xlfn.LET(_xlpm.yr,IF(ISNUMBER(C3625),YEAR(C3625),VALUE(RIGHT(A3625,4))),_xlpm.mn,IF(ISNUMBER(C3625),MONTH(C3625),VALUE(MID(A3625,4,2)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6" spans="1:5" x14ac:dyDescent="0.25">
      <c r="A3626" s="65" t="s">
        <v>3636</v>
      </c>
      <c r="B3626" s="8">
        <v>117.02936407049999</v>
      </c>
      <c r="C3626" s="13"/>
      <c r="D3626" s="3" t="str">
        <f t="array" ref="D3626">IF(C3626="","",IFERROR(AVERAGE(_xlfn._xlws.FILTER($B$2:$B$6000,(IFERROR(VALUE(MID($A$2:$A$6000,4,2)),0)=MONTH(C3626))*(IFERROR(VALUE(RIGHT($A$2:$A$6000,4)),0)=YEAR(C3626)))),""))</f>
        <v/>
      </c>
      <c r="E3626" s="3">
        <f t="array" ref="E3626">IFERROR(_xlfn.LET(_xlpm.yr,IF(ISNUMBER(C3626),YEAR(C3626),VALUE(RIGHT(A3626,4))),_xlpm.mn,IF(ISNUMBER(C3626),MONTH(C3626),VALUE(MID(A3626,4,2)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7" spans="1:5" x14ac:dyDescent="0.25">
      <c r="A3627" s="65" t="s">
        <v>3637</v>
      </c>
      <c r="B3627" s="8">
        <v>116.296030137</v>
      </c>
      <c r="C3627" s="13"/>
      <c r="D3627" s="3" t="str">
        <f t="array" ref="D3627">IF(C3627="","",IFERROR(AVERAGE(_xlfn._xlws.FILTER($B$2:$B$6000,(IFERROR(VALUE(MID($A$2:$A$6000,4,2)),0)=MONTH(C3627))*(IFERROR(VALUE(RIGHT($A$2:$A$6000,4)),0)=YEAR(C3627)))),""))</f>
        <v/>
      </c>
      <c r="E3627" s="3">
        <f t="array" ref="E3627">IFERROR(_xlfn.LET(_xlpm.yr,IF(ISNUMBER(C3627),YEAR(C3627),VALUE(RIGHT(A3627,4))),_xlpm.mn,IF(ISNUMBER(C3627),MONTH(C3627),VALUE(MID(A3627,4,2)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8" spans="1:5" x14ac:dyDescent="0.25">
      <c r="A3628" s="65" t="s">
        <v>3638</v>
      </c>
      <c r="B3628" s="8">
        <v>115.0976551725</v>
      </c>
      <c r="C3628" s="13"/>
      <c r="D3628" s="3" t="str">
        <f t="array" ref="D3628">IF(C3628="","",IFERROR(AVERAGE(_xlfn._xlws.FILTER($B$2:$B$6000,(IFERROR(VALUE(MID($A$2:$A$6000,4,2)),0)=MONTH(C3628))*(IFERROR(VALUE(RIGHT($A$2:$A$6000,4)),0)=YEAR(C3628)))),""))</f>
        <v/>
      </c>
      <c r="E3628" s="3">
        <f t="array" ref="E3628">IFERROR(_xlfn.LET(_xlpm.yr,IF(ISNUMBER(C3628),YEAR(C3628),VALUE(RIGHT(A3628,4))),_xlpm.mn,IF(ISNUMBER(C3628),MONTH(C3628),VALUE(MID(A3628,4,2)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9" spans="1:5" x14ac:dyDescent="0.25">
      <c r="A3629" s="65" t="s">
        <v>3639</v>
      </c>
      <c r="B3629" s="8">
        <v>113.59521491850001</v>
      </c>
      <c r="C3629" s="13"/>
      <c r="D3629" s="3" t="str">
        <f t="array" ref="D3629">IF(C3629="","",IFERROR(AVERAGE(_xlfn._xlws.FILTER($B$2:$B$6000,(IFERROR(VALUE(MID($A$2:$A$6000,4,2)),0)=MONTH(C3629))*(IFERROR(VALUE(RIGHT($A$2:$A$6000,4)),0)=YEAR(C3629)))),""))</f>
        <v/>
      </c>
      <c r="E3629" s="3">
        <f t="array" ref="E3629">IFERROR(_xlfn.LET(_xlpm.yr,IF(ISNUMBER(C3629),YEAR(C3629),VALUE(RIGHT(A3629,4))),_xlpm.mn,IF(ISNUMBER(C3629),MONTH(C3629),VALUE(MID(A3629,4,2)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0" spans="1:5" x14ac:dyDescent="0.25">
      <c r="A3630" s="65" t="s">
        <v>3640</v>
      </c>
      <c r="B3630" s="8">
        <v>112.1643194385</v>
      </c>
      <c r="C3630" s="13"/>
      <c r="D3630" s="3" t="str">
        <f t="array" ref="D3630">IF(C3630="","",IFERROR(AVERAGE(_xlfn._xlws.FILTER($B$2:$B$6000,(IFERROR(VALUE(MID($A$2:$A$6000,4,2)),0)=MONTH(C3630))*(IFERROR(VALUE(RIGHT($A$2:$A$6000,4)),0)=YEAR(C3630)))),""))</f>
        <v/>
      </c>
      <c r="E3630" s="3">
        <f t="array" ref="E3630">IFERROR(_xlfn.LET(_xlpm.yr,IF(ISNUMBER(C3630),YEAR(C3630),VALUE(RIGHT(A3630,4))),_xlpm.mn,IF(ISNUMBER(C3630),MONTH(C3630),VALUE(MID(A3630,4,2)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1" spans="1:5" x14ac:dyDescent="0.25">
      <c r="A3631" s="65" t="s">
        <v>3641</v>
      </c>
      <c r="B3631" s="8">
        <v>110.5187896365</v>
      </c>
      <c r="C3631" s="13"/>
      <c r="D3631" s="3" t="str">
        <f t="array" ref="D3631">IF(C3631="","",IFERROR(AVERAGE(_xlfn._xlws.FILTER($B$2:$B$6000,(IFERROR(VALUE(MID($A$2:$A$6000,4,2)),0)=MONTH(C3631))*(IFERROR(VALUE(RIGHT($A$2:$A$6000,4)),0)=YEAR(C3631)))),""))</f>
        <v/>
      </c>
      <c r="E3631" s="3">
        <f t="array" ref="E3631">IFERROR(_xlfn.LET(_xlpm.yr,IF(ISNUMBER(C3631),YEAR(C3631),VALUE(RIGHT(A3631,4))),_xlpm.mn,IF(ISNUMBER(C3631),MONTH(C3631),VALUE(MID(A3631,4,2)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2" spans="1:5" x14ac:dyDescent="0.25">
      <c r="A3632" s="65" t="s">
        <v>3642</v>
      </c>
      <c r="B3632" s="8">
        <v>107.99683635300001</v>
      </c>
      <c r="C3632" s="13"/>
      <c r="D3632" s="3" t="str">
        <f t="array" ref="D3632">IF(C3632="","",IFERROR(AVERAGE(_xlfn._xlws.FILTER($B$2:$B$6000,(IFERROR(VALUE(MID($A$2:$A$6000,4,2)),0)=MONTH(C3632))*(IFERROR(VALUE(RIGHT($A$2:$A$6000,4)),0)=YEAR(C3632)))),""))</f>
        <v/>
      </c>
      <c r="E3632" s="3">
        <f t="array" ref="E3632">IFERROR(_xlfn.LET(_xlpm.yr,IF(ISNUMBER(C3632),YEAR(C3632),VALUE(RIGHT(A3632,4))),_xlpm.mn,IF(ISNUMBER(C3632),MONTH(C3632),VALUE(MID(A3632,4,2)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3" spans="1:5" x14ac:dyDescent="0.25">
      <c r="A3633" s="65" t="s">
        <v>3643</v>
      </c>
      <c r="B3633" s="8">
        <v>105.4391106825</v>
      </c>
      <c r="C3633" s="13"/>
      <c r="D3633" s="3" t="str">
        <f t="array" ref="D3633">IF(C3633="","",IFERROR(AVERAGE(_xlfn._xlws.FILTER($B$2:$B$6000,(IFERROR(VALUE(MID($A$2:$A$6000,4,2)),0)=MONTH(C3633))*(IFERROR(VALUE(RIGHT($A$2:$A$6000,4)),0)=YEAR(C3633)))),""))</f>
        <v/>
      </c>
      <c r="E3633" s="3">
        <f t="array" ref="E3633">IFERROR(_xlfn.LET(_xlpm.yr,IF(ISNUMBER(C3633),YEAR(C3633),VALUE(RIGHT(A3633,4))),_xlpm.mn,IF(ISNUMBER(C3633),MONTH(C3633),VALUE(MID(A3633,4,2)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4" spans="1:5" x14ac:dyDescent="0.25">
      <c r="A3634" s="65" t="s">
        <v>3644</v>
      </c>
      <c r="B3634" s="8">
        <v>104.562687201</v>
      </c>
      <c r="C3634" s="13"/>
      <c r="D3634" s="3" t="str">
        <f t="array" ref="D3634">IF(C3634="","",IFERROR(AVERAGE(_xlfn._xlws.FILTER($B$2:$B$6000,(IFERROR(VALUE(MID($A$2:$A$6000,4,2)),0)=MONTH(C3634))*(IFERROR(VALUE(RIGHT($A$2:$A$6000,4)),0)=YEAR(C3634)))),""))</f>
        <v/>
      </c>
      <c r="E3634" s="3">
        <f t="array" ref="E3634">IFERROR(_xlfn.LET(_xlpm.yr,IF(ISNUMBER(C3634),YEAR(C3634),VALUE(RIGHT(A3634,4))),_xlpm.mn,IF(ISNUMBER(C3634),MONTH(C3634),VALUE(MID(A3634,4,2)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5" spans="1:5" x14ac:dyDescent="0.25">
      <c r="A3635" s="65" t="s">
        <v>3645</v>
      </c>
      <c r="B3635" s="8">
        <v>104.312280492</v>
      </c>
      <c r="C3635" s="13"/>
      <c r="D3635" s="3" t="str">
        <f t="array" ref="D3635">IF(C3635="","",IFERROR(AVERAGE(_xlfn._xlws.FILTER($B$2:$B$6000,(IFERROR(VALUE(MID($A$2:$A$6000,4,2)),0)=MONTH(C3635))*(IFERROR(VALUE(RIGHT($A$2:$A$6000,4)),0)=YEAR(C3635)))),""))</f>
        <v/>
      </c>
      <c r="E3635" s="3">
        <f t="array" ref="E3635">IFERROR(_xlfn.LET(_xlpm.yr,IF(ISNUMBER(C3635),YEAR(C3635),VALUE(RIGHT(A3635,4))),_xlpm.mn,IF(ISNUMBER(C3635),MONTH(C3635),VALUE(MID(A3635,4,2)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6" spans="1:5" x14ac:dyDescent="0.25">
      <c r="A3636" s="65" t="s">
        <v>3646</v>
      </c>
      <c r="B3636" s="8">
        <v>104.40171145950001</v>
      </c>
      <c r="C3636" s="13"/>
      <c r="D3636" s="3" t="str">
        <f t="array" ref="D3636">IF(C3636="","",IFERROR(AVERAGE(_xlfn._xlws.FILTER($B$2:$B$6000,(IFERROR(VALUE(MID($A$2:$A$6000,4,2)),0)=MONTH(C3636))*(IFERROR(VALUE(RIGHT($A$2:$A$6000,4)),0)=YEAR(C3636)))),""))</f>
        <v/>
      </c>
      <c r="E3636" s="3">
        <f t="array" ref="E3636">IFERROR(_xlfn.LET(_xlpm.yr,IF(ISNUMBER(C3636),YEAR(C3636),VALUE(RIGHT(A3636,4))),_xlpm.mn,IF(ISNUMBER(C3636),MONTH(C3636),VALUE(MID(A3636,4,2)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7" spans="1:5" x14ac:dyDescent="0.25">
      <c r="A3637" s="65" t="s">
        <v>3647</v>
      </c>
      <c r="B3637" s="8">
        <v>102.881385012</v>
      </c>
      <c r="C3637" s="13"/>
      <c r="D3637" s="3" t="str">
        <f t="array" ref="D3637">IF(C3637="","",IFERROR(AVERAGE(_xlfn._xlws.FILTER($B$2:$B$6000,(IFERROR(VALUE(MID($A$2:$A$6000,4,2)),0)=MONTH(C3637))*(IFERROR(VALUE(RIGHT($A$2:$A$6000,4)),0)=YEAR(C3637)))),""))</f>
        <v/>
      </c>
      <c r="E3637" s="3">
        <f t="array" ref="E3637">IFERROR(_xlfn.LET(_xlpm.yr,IF(ISNUMBER(C3637),YEAR(C3637),VALUE(RIGHT(A3637,4))),_xlpm.mn,IF(ISNUMBER(C3637),MONTH(C3637),VALUE(MID(A3637,4,2)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8" spans="1:5" x14ac:dyDescent="0.25">
      <c r="A3638" s="65" t="s">
        <v>3648</v>
      </c>
      <c r="B3638" s="8">
        <v>101.1821966295</v>
      </c>
      <c r="C3638" s="13"/>
      <c r="D3638" s="3" t="str">
        <f t="array" ref="D3638">IF(C3638="","",IFERROR(AVERAGE(_xlfn._xlws.FILTER($B$2:$B$6000,(IFERROR(VALUE(MID($A$2:$A$6000,4,2)),0)=MONTH(C3638))*(IFERROR(VALUE(RIGHT($A$2:$A$6000,4)),0)=YEAR(C3638)))),""))</f>
        <v/>
      </c>
      <c r="E3638" s="3">
        <f t="array" ref="E3638">IFERROR(_xlfn.LET(_xlpm.yr,IF(ISNUMBER(C3638),YEAR(C3638),VALUE(RIGHT(A3638,4))),_xlpm.mn,IF(ISNUMBER(C3638),MONTH(C3638),VALUE(MID(A3638,4,2)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9" spans="1:5" x14ac:dyDescent="0.25">
      <c r="A3639" s="65" t="s">
        <v>3649</v>
      </c>
      <c r="B3639" s="8">
        <v>101.772441015</v>
      </c>
      <c r="C3639" s="13"/>
      <c r="D3639" s="3" t="str">
        <f t="array" ref="D3639">IF(C3639="","",IFERROR(AVERAGE(_xlfn._xlws.FILTER($B$2:$B$6000,(IFERROR(VALUE(MID($A$2:$A$6000,4,2)),0)=MONTH(C3639))*(IFERROR(VALUE(RIGHT($A$2:$A$6000,4)),0)=YEAR(C3639)))),""))</f>
        <v/>
      </c>
      <c r="E3639" s="3">
        <f t="array" ref="E3639">IFERROR(_xlfn.LET(_xlpm.yr,IF(ISNUMBER(C3639),YEAR(C3639),VALUE(RIGHT(A3639,4))),_xlpm.mn,IF(ISNUMBER(C3639),MONTH(C3639),VALUE(MID(A3639,4,2)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0" spans="1:5" x14ac:dyDescent="0.25">
      <c r="A3640" s="65" t="s">
        <v>3650</v>
      </c>
      <c r="B3640" s="8">
        <v>100.80658656599999</v>
      </c>
      <c r="C3640" s="13"/>
      <c r="D3640" s="3" t="str">
        <f t="array" ref="D3640">IF(C3640="","",IFERROR(AVERAGE(_xlfn._xlws.FILTER($B$2:$B$6000,(IFERROR(VALUE(MID($A$2:$A$6000,4,2)),0)=MONTH(C3640))*(IFERROR(VALUE(RIGHT($A$2:$A$6000,4)),0)=YEAR(C3640)))),""))</f>
        <v/>
      </c>
      <c r="E3640" s="3">
        <f t="array" ref="E3640">IFERROR(_xlfn.LET(_xlpm.yr,IF(ISNUMBER(C3640),YEAR(C3640),VALUE(RIGHT(A3640,4))),_xlpm.mn,IF(ISNUMBER(C3640),MONTH(C3640),VALUE(MID(A3640,4,2)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1" spans="1:5" x14ac:dyDescent="0.25">
      <c r="A3641" s="65" t="s">
        <v>3651</v>
      </c>
      <c r="B3641" s="8">
        <v>99.7155287625</v>
      </c>
      <c r="C3641" s="13"/>
      <c r="D3641" s="3" t="str">
        <f t="array" ref="D3641">IF(C3641="","",IFERROR(AVERAGE(_xlfn._xlws.FILTER($B$2:$B$6000,(IFERROR(VALUE(MID($A$2:$A$6000,4,2)),0)=MONTH(C3641))*(IFERROR(VALUE(RIGHT($A$2:$A$6000,4)),0)=YEAR(C3641)))),""))</f>
        <v/>
      </c>
      <c r="E3641" s="3">
        <f t="array" ref="E3641">IFERROR(_xlfn.LET(_xlpm.yr,IF(ISNUMBER(C3641),YEAR(C3641),VALUE(RIGHT(A3641,4))),_xlpm.mn,IF(ISNUMBER(C3641),MONTH(C3641),VALUE(MID(A3641,4,2)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2" spans="1:5" x14ac:dyDescent="0.25">
      <c r="A3642" s="65" t="s">
        <v>3652</v>
      </c>
      <c r="B3642" s="8">
        <v>100.484635083</v>
      </c>
      <c r="C3642" s="13"/>
      <c r="D3642" s="3" t="str">
        <f t="array" ref="D3642">IF(C3642="","",IFERROR(AVERAGE(_xlfn._xlws.FILTER($B$2:$B$6000,(IFERROR(VALUE(MID($A$2:$A$6000,4,2)),0)=MONTH(C3642))*(IFERROR(VALUE(RIGHT($A$2:$A$6000,4)),0)=YEAR(C3642)))),""))</f>
        <v/>
      </c>
      <c r="E3642" s="3">
        <f t="array" ref="E3642">IFERROR(_xlfn.LET(_xlpm.yr,IF(ISNUMBER(C3642),YEAR(C3642),VALUE(RIGHT(A3642,4))),_xlpm.mn,IF(ISNUMBER(C3642),MONTH(C3642),VALUE(MID(A3642,4,2)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3" spans="1:5" x14ac:dyDescent="0.25">
      <c r="A3643" s="65" t="s">
        <v>3653</v>
      </c>
      <c r="B3643" s="8">
        <v>99.143170570500004</v>
      </c>
      <c r="C3643" s="13"/>
      <c r="D3643" s="3" t="str">
        <f t="array" ref="D3643">IF(C3643="","",IFERROR(AVERAGE(_xlfn._xlws.FILTER($B$2:$B$6000,(IFERROR(VALUE(MID($A$2:$A$6000,4,2)),0)=MONTH(C3643))*(IFERROR(VALUE(RIGHT($A$2:$A$6000,4)),0)=YEAR(C3643)))),""))</f>
        <v/>
      </c>
      <c r="E3643" s="3">
        <f t="array" ref="E3643">IFERROR(_xlfn.LET(_xlpm.yr,IF(ISNUMBER(C3643),YEAR(C3643),VALUE(RIGHT(A3643,4))),_xlpm.mn,IF(ISNUMBER(C3643),MONTH(C3643),VALUE(MID(A3643,4,2)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4" spans="1:5" x14ac:dyDescent="0.25">
      <c r="A3644" s="65" t="s">
        <v>3654</v>
      </c>
      <c r="B3644" s="8">
        <v>98.752092497500001</v>
      </c>
      <c r="C3644" s="13"/>
      <c r="D3644" s="3" t="str">
        <f t="array" ref="D3644">IF(C3644="","",IFERROR(AVERAGE(_xlfn._xlws.FILTER($B$2:$B$6000,(IFERROR(VALUE(MID($A$2:$A$6000,4,2)),0)=MONTH(C3644))*(IFERROR(VALUE(RIGHT($A$2:$A$6000,4)),0)=YEAR(C3644)))),""))</f>
        <v/>
      </c>
      <c r="E3644" s="3">
        <f t="array" ref="E3644">IFERROR(_xlfn.LET(_xlpm.yr,IF(ISNUMBER(C3644),YEAR(C3644),VALUE(RIGHT(A3644,4))),_xlpm.mn,IF(ISNUMBER(C3644),MONTH(C3644),VALUE(MID(A3644,4,2)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5" spans="1:5" x14ac:dyDescent="0.25">
      <c r="A3645" s="65" t="s">
        <v>3655</v>
      </c>
      <c r="B3645" s="8">
        <v>98.09076626720001</v>
      </c>
      <c r="C3645" s="13"/>
      <c r="D3645" s="3" t="str">
        <f t="array" ref="D3645">IF(C3645="","",IFERROR(AVERAGE(_xlfn._xlws.FILTER($B$2:$B$6000,(IFERROR(VALUE(MID($A$2:$A$6000,4,2)),0)=MONTH(C3645))*(IFERROR(VALUE(RIGHT($A$2:$A$6000,4)),0)=YEAR(C3645)))),""))</f>
        <v/>
      </c>
      <c r="E3645" s="3">
        <f t="array" ref="E3645">IFERROR(_xlfn.LET(_xlpm.yr,IF(ISNUMBER(C3645),YEAR(C3645),VALUE(RIGHT(A3645,4))),_xlpm.mn,IF(ISNUMBER(C3645),MONTH(C3645),VALUE(MID(A3645,4,2)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6" spans="1:5" x14ac:dyDescent="0.25">
      <c r="A3646" s="65" t="s">
        <v>3656</v>
      </c>
      <c r="B3646" s="8">
        <v>97.786913674900006</v>
      </c>
      <c r="C3646" s="13"/>
      <c r="D3646" s="3" t="str">
        <f t="array" ref="D3646">IF(C3646="","",IFERROR(AVERAGE(_xlfn._xlws.FILTER($B$2:$B$6000,(IFERROR(VALUE(MID($A$2:$A$6000,4,2)),0)=MONTH(C3646))*(IFERROR(VALUE(RIGHT($A$2:$A$6000,4)),0)=YEAR(C3646)))),""))</f>
        <v/>
      </c>
      <c r="E3646" s="3">
        <f t="array" ref="E3646">IFERROR(_xlfn.LET(_xlpm.yr,IF(ISNUMBER(C3646),YEAR(C3646),VALUE(RIGHT(A3646,4))),_xlpm.mn,IF(ISNUMBER(C3646),MONTH(C3646),VALUE(MID(A3646,4,2)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7" spans="1:5" x14ac:dyDescent="0.25">
      <c r="A3647" s="65" t="s">
        <v>3657</v>
      </c>
      <c r="B3647" s="8">
        <v>96.535755941899993</v>
      </c>
      <c r="C3647" s="13"/>
      <c r="D3647" s="3" t="str">
        <f t="array" ref="D3647">IF(C3647="","",IFERROR(AVERAGE(_xlfn._xlws.FILTER($B$2:$B$6000,(IFERROR(VALUE(MID($A$2:$A$6000,4,2)),0)=MONTH(C3647))*(IFERROR(VALUE(RIGHT($A$2:$A$6000,4)),0)=YEAR(C3647)))),""))</f>
        <v/>
      </c>
      <c r="E3647" s="3">
        <f t="array" ref="E3647">IFERROR(_xlfn.LET(_xlpm.yr,IF(ISNUMBER(C3647),YEAR(C3647),VALUE(RIGHT(A3647,4))),_xlpm.mn,IF(ISNUMBER(C3647),MONTH(C3647),VALUE(MID(A3647,4,2)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8" spans="1:5" x14ac:dyDescent="0.25">
      <c r="A3648" s="65" t="s">
        <v>3658</v>
      </c>
      <c r="B3648" s="8">
        <v>96.571503305700006</v>
      </c>
      <c r="C3648" s="13"/>
      <c r="D3648" s="3" t="str">
        <f t="array" ref="D3648">IF(C3648="","",IFERROR(AVERAGE(_xlfn._xlws.FILTER($B$2:$B$6000,(IFERROR(VALUE(MID($A$2:$A$6000,4,2)),0)=MONTH(C3648))*(IFERROR(VALUE(RIGHT($A$2:$A$6000,4)),0)=YEAR(C3648)))),""))</f>
        <v/>
      </c>
      <c r="E3648" s="3">
        <f t="array" ref="E3648">IFERROR(_xlfn.LET(_xlpm.yr,IF(ISNUMBER(C3648),YEAR(C3648),VALUE(RIGHT(A3648,4))),_xlpm.mn,IF(ISNUMBER(C3648),MONTH(C3648),VALUE(MID(A3648,4,2)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9" spans="1:5" x14ac:dyDescent="0.25">
      <c r="A3649" s="65" t="s">
        <v>3659</v>
      </c>
      <c r="B3649" s="8">
        <v>96.821734852300011</v>
      </c>
      <c r="C3649" s="13"/>
      <c r="D3649" s="3" t="str">
        <f t="array" ref="D3649">IF(C3649="","",IFERROR(AVERAGE(_xlfn._xlws.FILTER($B$2:$B$6000,(IFERROR(VALUE(MID($A$2:$A$6000,4,2)),0)=MONTH(C3649))*(IFERROR(VALUE(RIGHT($A$2:$A$6000,4)),0)=YEAR(C3649)))),""))</f>
        <v/>
      </c>
      <c r="E3649" s="3">
        <f t="array" ref="E3649">IFERROR(_xlfn.LET(_xlpm.yr,IF(ISNUMBER(C3649),YEAR(C3649),VALUE(RIGHT(A3649,4))),_xlpm.mn,IF(ISNUMBER(C3649),MONTH(C3649),VALUE(MID(A3649,4,2)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0" spans="1:5" x14ac:dyDescent="0.25">
      <c r="A3650" s="65" t="s">
        <v>3660</v>
      </c>
      <c r="B3650" s="8">
        <v>97.214955854099998</v>
      </c>
      <c r="C3650" s="13"/>
      <c r="D3650" s="3" t="str">
        <f t="array" ref="D3650">IF(C3650="","",IFERROR(AVERAGE(_xlfn._xlws.FILTER($B$2:$B$6000,(IFERROR(VALUE(MID($A$2:$A$6000,4,2)),0)=MONTH(C3650))*(IFERROR(VALUE(RIGHT($A$2:$A$6000,4)),0)=YEAR(C3650)))),""))</f>
        <v/>
      </c>
      <c r="E3650" s="3">
        <f t="array" ref="E3650">IFERROR(_xlfn.LET(_xlpm.yr,IF(ISNUMBER(C3650),YEAR(C3650),VALUE(RIGHT(A3650,4))),_xlpm.mn,IF(ISNUMBER(C3650),MONTH(C3650),VALUE(MID(A3650,4,2)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1" spans="1:5" x14ac:dyDescent="0.25">
      <c r="A3651" s="65" t="s">
        <v>3661</v>
      </c>
      <c r="B3651" s="8">
        <v>97.465187400700003</v>
      </c>
      <c r="C3651" s="13"/>
      <c r="D3651" s="3" t="str">
        <f t="array" ref="D3651">IF(C3651="","",IFERROR(AVERAGE(_xlfn._xlws.FILTER($B$2:$B$6000,(IFERROR(VALUE(MID($A$2:$A$6000,4,2)),0)=MONTH(C3651))*(IFERROR(VALUE(RIGHT($A$2:$A$6000,4)),0)=YEAR(C3651)))),""))</f>
        <v/>
      </c>
      <c r="E3651" s="3">
        <f t="array" ref="E3651">IFERROR(_xlfn.LET(_xlpm.yr,IF(ISNUMBER(C3651),YEAR(C3651),VALUE(RIGHT(A3651,4))),_xlpm.mn,IF(ISNUMBER(C3651),MONTH(C3651),VALUE(MID(A3651,4,2)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2" spans="1:5" x14ac:dyDescent="0.25">
      <c r="A3652" s="65" t="s">
        <v>3662</v>
      </c>
      <c r="B3652" s="8">
        <v>94.891377207100007</v>
      </c>
      <c r="C3652" s="13"/>
      <c r="D3652" s="3" t="str">
        <f t="array" ref="D3652">IF(C3652="","",IFERROR(AVERAGE(_xlfn._xlws.FILTER($B$2:$B$6000,(IFERROR(VALUE(MID($A$2:$A$6000,4,2)),0)=MONTH(C3652))*(IFERROR(VALUE(RIGHT($A$2:$A$6000,4)),0)=YEAR(C3652)))),""))</f>
        <v/>
      </c>
      <c r="E3652" s="3">
        <f t="array" ref="E3652">IFERROR(_xlfn.LET(_xlpm.yr,IF(ISNUMBER(C3652),YEAR(C3652),VALUE(RIGHT(A3652,4))),_xlpm.mn,IF(ISNUMBER(C3652),MONTH(C3652),VALUE(MID(A3652,4,2)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3" spans="1:5" x14ac:dyDescent="0.25">
      <c r="A3653" s="65" t="s">
        <v>3663</v>
      </c>
      <c r="B3653" s="8">
        <v>95.248850845099994</v>
      </c>
      <c r="C3653" s="13"/>
      <c r="D3653" s="3" t="str">
        <f t="array" ref="D3653">IF(C3653="","",IFERROR(AVERAGE(_xlfn._xlws.FILTER($B$2:$B$6000,(IFERROR(VALUE(MID($A$2:$A$6000,4,2)),0)=MONTH(C3653))*(IFERROR(VALUE(RIGHT($A$2:$A$6000,4)),0)=YEAR(C3653)))),""))</f>
        <v/>
      </c>
      <c r="E3653" s="3">
        <f t="array" ref="E3653">IFERROR(_xlfn.LET(_xlpm.yr,IF(ISNUMBER(C3653),YEAR(C3653),VALUE(RIGHT(A3653,4))),_xlpm.mn,IF(ISNUMBER(C3653),MONTH(C3653),VALUE(MID(A3653,4,2)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4" spans="1:5" x14ac:dyDescent="0.25">
      <c r="A3654" s="65" t="s">
        <v>3664</v>
      </c>
      <c r="B3654" s="8">
        <v>94.748387751899998</v>
      </c>
      <c r="C3654" s="13"/>
      <c r="D3654" s="3" t="str">
        <f t="array" ref="D3654">IF(C3654="","",IFERROR(AVERAGE(_xlfn._xlws.FILTER($B$2:$B$6000,(IFERROR(VALUE(MID($A$2:$A$6000,4,2)),0)=MONTH(C3654))*(IFERROR(VALUE(RIGHT($A$2:$A$6000,4)),0)=YEAR(C3654)))),""))</f>
        <v/>
      </c>
      <c r="E3654" s="3">
        <f t="array" ref="E3654">IFERROR(_xlfn.LET(_xlpm.yr,IF(ISNUMBER(C3654),YEAR(C3654),VALUE(RIGHT(A3654,4))),_xlpm.mn,IF(ISNUMBER(C3654),MONTH(C3654),VALUE(MID(A3654,4,2)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5" spans="1:5" x14ac:dyDescent="0.25">
      <c r="A3655" s="65" t="s">
        <v>3665</v>
      </c>
      <c r="B3655" s="8">
        <v>94.694766706199999</v>
      </c>
      <c r="C3655" s="13"/>
      <c r="D3655" s="3" t="str">
        <f t="array" ref="D3655">IF(C3655="","",IFERROR(AVERAGE(_xlfn._xlws.FILTER($B$2:$B$6000,(IFERROR(VALUE(MID($A$2:$A$6000,4,2)),0)=MONTH(C3655))*(IFERROR(VALUE(RIGHT($A$2:$A$6000,4)),0)=YEAR(C3655)))),""))</f>
        <v/>
      </c>
      <c r="E3655" s="3">
        <f t="array" ref="E3655">IFERROR(_xlfn.LET(_xlpm.yr,IF(ISNUMBER(C3655),YEAR(C3655),VALUE(RIGHT(A3655,4))),_xlpm.mn,IF(ISNUMBER(C3655),MONTH(C3655),VALUE(MID(A3655,4,2)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6" spans="1:5" x14ac:dyDescent="0.25">
      <c r="A3656" s="65" t="s">
        <v>3666</v>
      </c>
      <c r="B3656" s="8">
        <v>93.425735291300001</v>
      </c>
      <c r="C3656" s="13"/>
      <c r="D3656" s="3" t="str">
        <f t="array" ref="D3656">IF(C3656="","",IFERROR(AVERAGE(_xlfn._xlws.FILTER($B$2:$B$6000,(IFERROR(VALUE(MID($A$2:$A$6000,4,2)),0)=MONTH(C3656))*(IFERROR(VALUE(RIGHT($A$2:$A$6000,4)),0)=YEAR(C3656)))),""))</f>
        <v/>
      </c>
      <c r="E3656" s="3">
        <f t="array" ref="E3656">IFERROR(_xlfn.LET(_xlpm.yr,IF(ISNUMBER(C3656),YEAR(C3656),VALUE(RIGHT(A3656,4))),_xlpm.mn,IF(ISNUMBER(C3656),MONTH(C3656),VALUE(MID(A3656,4,2)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7" spans="1:5" x14ac:dyDescent="0.25">
      <c r="A3657" s="65" t="s">
        <v>3667</v>
      </c>
      <c r="B3657" s="8">
        <v>93.175503744700009</v>
      </c>
      <c r="C3657" s="13"/>
      <c r="D3657" s="3" t="str">
        <f t="array" ref="D3657">IF(C3657="","",IFERROR(AVERAGE(_xlfn._xlws.FILTER($B$2:$B$6000,(IFERROR(VALUE(MID($A$2:$A$6000,4,2)),0)=MONTH(C3657))*(IFERROR(VALUE(RIGHT($A$2:$A$6000,4)),0)=YEAR(C3657)))),""))</f>
        <v/>
      </c>
      <c r="E3657" s="3">
        <f t="array" ref="E3657">IFERROR(_xlfn.LET(_xlpm.yr,IF(ISNUMBER(C3657),YEAR(C3657),VALUE(RIGHT(A3657,4))),_xlpm.mn,IF(ISNUMBER(C3657),MONTH(C3657),VALUE(MID(A3657,4,2)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8" spans="1:5" x14ac:dyDescent="0.25">
      <c r="A3658" s="65" t="s">
        <v>3668</v>
      </c>
      <c r="B3658" s="8">
        <v>92.442682786800006</v>
      </c>
      <c r="C3658" s="13"/>
      <c r="D3658" s="3" t="str">
        <f t="array" ref="D3658">IF(C3658="","",IFERROR(AVERAGE(_xlfn._xlws.FILTER($B$2:$B$6000,(IFERROR(VALUE(MID($A$2:$A$6000,4,2)),0)=MONTH(C3658))*(IFERROR(VALUE(RIGHT($A$2:$A$6000,4)),0)=YEAR(C3658)))),""))</f>
        <v/>
      </c>
      <c r="E3658" s="3">
        <f t="array" ref="E3658">IFERROR(_xlfn.LET(_xlpm.yr,IF(ISNUMBER(C3658),YEAR(C3658),VALUE(RIGHT(A3658,4))),_xlpm.mn,IF(ISNUMBER(C3658),MONTH(C3658),VALUE(MID(A3658,4,2)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9" spans="1:5" x14ac:dyDescent="0.25">
      <c r="A3659" s="65" t="s">
        <v>3669</v>
      </c>
      <c r="B3659" s="8">
        <v>92.210324922100014</v>
      </c>
      <c r="C3659" s="13"/>
      <c r="D3659" s="3" t="str">
        <f t="array" ref="D3659">IF(C3659="","",IFERROR(AVERAGE(_xlfn._xlws.FILTER($B$2:$B$6000,(IFERROR(VALUE(MID($A$2:$A$6000,4,2)),0)=MONTH(C3659))*(IFERROR(VALUE(RIGHT($A$2:$A$6000,4)),0)=YEAR(C3659)))),""))</f>
        <v/>
      </c>
      <c r="E3659" s="3">
        <f t="array" ref="E3659">IFERROR(_xlfn.LET(_xlpm.yr,IF(ISNUMBER(C3659),YEAR(C3659),VALUE(RIGHT(A3659,4))),_xlpm.mn,IF(ISNUMBER(C3659),MONTH(C3659),VALUE(MID(A3659,4,2)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0" spans="1:5" x14ac:dyDescent="0.25">
      <c r="A3660" s="65" t="s">
        <v>3670</v>
      </c>
      <c r="B3660" s="8">
        <v>90.726809324399994</v>
      </c>
      <c r="C3660" s="13"/>
      <c r="D3660" s="3" t="str">
        <f t="array" ref="D3660">IF(C3660="","",IFERROR(AVERAGE(_xlfn._xlws.FILTER($B$2:$B$6000,(IFERROR(VALUE(MID($A$2:$A$6000,4,2)),0)=MONTH(C3660))*(IFERROR(VALUE(RIGHT($A$2:$A$6000,4)),0)=YEAR(C3660)))),""))</f>
        <v/>
      </c>
      <c r="E3660" s="3">
        <f t="array" ref="E3660">IFERROR(_xlfn.LET(_xlpm.yr,IF(ISNUMBER(C3660),YEAR(C3660),VALUE(RIGHT(A3660,4))),_xlpm.mn,IF(ISNUMBER(C3660),MONTH(C3660),VALUE(MID(A3660,4,2)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1" spans="1:5" x14ac:dyDescent="0.25">
      <c r="A3661" s="65" t="s">
        <v>3671</v>
      </c>
      <c r="B3661" s="8">
        <v>91.7813565565</v>
      </c>
      <c r="C3661" s="13"/>
      <c r="D3661" s="3" t="str">
        <f t="array" ref="D3661">IF(C3661="","",IFERROR(AVERAGE(_xlfn._xlws.FILTER($B$2:$B$6000,(IFERROR(VALUE(MID($A$2:$A$6000,4,2)),0)=MONTH(C3661))*(IFERROR(VALUE(RIGHT($A$2:$A$6000,4)),0)=YEAR(C3661)))),""))</f>
        <v/>
      </c>
      <c r="E3661" s="3">
        <f t="array" ref="E3661">IFERROR(_xlfn.LET(_xlpm.yr,IF(ISNUMBER(C3661),YEAR(C3661),VALUE(RIGHT(A3661,4))),_xlpm.mn,IF(ISNUMBER(C3661),MONTH(C3661),VALUE(MID(A3661,4,2)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2" spans="1:5" x14ac:dyDescent="0.25">
      <c r="A3662" s="65" t="s">
        <v>3672</v>
      </c>
      <c r="B3662" s="8">
        <v>90.9668111716</v>
      </c>
      <c r="C3662" s="13"/>
      <c r="D3662" s="3" t="str">
        <f t="array" ref="D3662">IF(C3662="","",IFERROR(AVERAGE(_xlfn._xlws.FILTER($B$2:$B$6000,(IFERROR(VALUE(MID($A$2:$A$6000,4,2)),0)=MONTH(C3662))*(IFERROR(VALUE(RIGHT($A$2:$A$6000,4)),0)=YEAR(C3662)))),""))</f>
        <v/>
      </c>
      <c r="E3662" s="3">
        <f t="array" ref="E3662">IFERROR(_xlfn.LET(_xlpm.yr,IF(ISNUMBER(C3662),YEAR(C3662),VALUE(RIGHT(A3662,4))),_xlpm.mn,IF(ISNUMBER(C3662),MONTH(C3662),VALUE(MID(A3662,4,2)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3" spans="1:5" x14ac:dyDescent="0.25">
      <c r="A3663" s="65" t="s">
        <v>3673</v>
      </c>
      <c r="B3663" s="8">
        <v>90.220890424000004</v>
      </c>
      <c r="C3663" s="13"/>
      <c r="D3663" s="3" t="str">
        <f t="array" ref="D3663">IF(C3663="","",IFERROR(AVERAGE(_xlfn._xlws.FILTER($B$2:$B$6000,(IFERROR(VALUE(MID($A$2:$A$6000,4,2)),0)=MONTH(C3663))*(IFERROR(VALUE(RIGHT($A$2:$A$6000,4)),0)=YEAR(C3663)))),""))</f>
        <v/>
      </c>
      <c r="E3663" s="3">
        <f t="array" ref="E3663">IFERROR(_xlfn.LET(_xlpm.yr,IF(ISNUMBER(C3663),YEAR(C3663),VALUE(RIGHT(A3663,4))),_xlpm.mn,IF(ISNUMBER(C3663),MONTH(C3663),VALUE(MID(A3663,4,2)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4" spans="1:5" x14ac:dyDescent="0.25">
      <c r="A3664" s="65" t="s">
        <v>3674</v>
      </c>
      <c r="B3664" s="8">
        <v>91.357531563199998</v>
      </c>
      <c r="C3664" s="13"/>
      <c r="D3664" s="3" t="str">
        <f t="array" ref="D3664">IF(C3664="","",IFERROR(AVERAGE(_xlfn._xlws.FILTER($B$2:$B$6000,(IFERROR(VALUE(MID($A$2:$A$6000,4,2)),0)=MONTH(C3664))*(IFERROR(VALUE(RIGHT($A$2:$A$6000,4)),0)=YEAR(C3664)))),""))</f>
        <v/>
      </c>
      <c r="E3664" s="3">
        <f t="array" ref="E3664">IFERROR(_xlfn.LET(_xlpm.yr,IF(ISNUMBER(C3664),YEAR(C3664),VALUE(RIGHT(A3664,4))),_xlpm.mn,IF(ISNUMBER(C3664),MONTH(C3664),VALUE(MID(A3664,4,2)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5" spans="1:5" x14ac:dyDescent="0.25">
      <c r="A3665" s="65" t="s">
        <v>3675</v>
      </c>
      <c r="B3665" s="8">
        <v>90.593850797800002</v>
      </c>
      <c r="C3665" s="13"/>
      <c r="D3665" s="3" t="str">
        <f t="array" ref="D3665">IF(C3665="","",IFERROR(AVERAGE(_xlfn._xlws.FILTER($B$2:$B$6000,(IFERROR(VALUE(MID($A$2:$A$6000,4,2)),0)=MONTH(C3665))*(IFERROR(VALUE(RIGHT($A$2:$A$6000,4)),0)=YEAR(C3665)))),""))</f>
        <v/>
      </c>
      <c r="E3665" s="3">
        <f t="array" ref="E3665">IFERROR(_xlfn.LET(_xlpm.yr,IF(ISNUMBER(C3665),YEAR(C3665),VALUE(RIGHT(A3665,4))),_xlpm.mn,IF(ISNUMBER(C3665),MONTH(C3665),VALUE(MID(A3665,4,2)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6" spans="1:5" x14ac:dyDescent="0.25">
      <c r="A3666" s="65" t="s">
        <v>3676</v>
      </c>
      <c r="B3666" s="8">
        <v>91.339771545399998</v>
      </c>
      <c r="C3666" s="13"/>
      <c r="D3666" s="3" t="str">
        <f t="array" ref="D3666">IF(C3666="","",IFERROR(AVERAGE(_xlfn._xlws.FILTER($B$2:$B$6000,(IFERROR(VALUE(MID($A$2:$A$6000,4,2)),0)=MONTH(C3666))*(IFERROR(VALUE(RIGHT($A$2:$A$6000,4)),0)=YEAR(C3666)))),""))</f>
        <v/>
      </c>
      <c r="E3666" s="3">
        <f t="array" ref="E3666">IFERROR(_xlfn.LET(_xlpm.yr,IF(ISNUMBER(C3666),YEAR(C3666),VALUE(RIGHT(A3666,4))),_xlpm.mn,IF(ISNUMBER(C3666),MONTH(C3666),VALUE(MID(A3666,4,2)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7" spans="1:5" x14ac:dyDescent="0.25">
      <c r="A3667" s="65" t="s">
        <v>3677</v>
      </c>
      <c r="B3667" s="8">
        <v>91.428571634400001</v>
      </c>
      <c r="C3667" s="13"/>
      <c r="D3667" s="3" t="str">
        <f t="array" ref="D3667">IF(C3667="","",IFERROR(AVERAGE(_xlfn._xlws.FILTER($B$2:$B$6000,(IFERROR(VALUE(MID($A$2:$A$6000,4,2)),0)=MONTH(C3667))*(IFERROR(VALUE(RIGHT($A$2:$A$6000,4)),0)=YEAR(C3667)))),""))</f>
        <v/>
      </c>
      <c r="E3667" s="3">
        <f t="array" ref="E3667">IFERROR(_xlfn.LET(_xlpm.yr,IF(ISNUMBER(C3667),YEAR(C3667),VALUE(RIGHT(A3667,4))),_xlpm.mn,IF(ISNUMBER(C3667),MONTH(C3667),VALUE(MID(A3667,4,2)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8" spans="1:5" x14ac:dyDescent="0.25">
      <c r="A3668" s="65" t="s">
        <v>3678</v>
      </c>
      <c r="B3668" s="8">
        <v>90.895771100399998</v>
      </c>
      <c r="C3668" s="13"/>
      <c r="D3668" s="3" t="str">
        <f t="array" ref="D3668">IF(C3668="","",IFERROR(AVERAGE(_xlfn._xlws.FILTER($B$2:$B$6000,(IFERROR(VALUE(MID($A$2:$A$6000,4,2)),0)=MONTH(C3668))*(IFERROR(VALUE(RIGHT($A$2:$A$6000,4)),0)=YEAR(C3668)))),""))</f>
        <v/>
      </c>
      <c r="E3668" s="3">
        <f t="array" ref="E3668">IFERROR(_xlfn.LET(_xlpm.yr,IF(ISNUMBER(C3668),YEAR(C3668),VALUE(RIGHT(A3668,4))),_xlpm.mn,IF(ISNUMBER(C3668),MONTH(C3668),VALUE(MID(A3668,4,2)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9" spans="1:5" x14ac:dyDescent="0.25">
      <c r="A3669" s="65" t="s">
        <v>3679</v>
      </c>
      <c r="B3669" s="8">
        <v>90.0965702994</v>
      </c>
      <c r="C3669" s="13"/>
      <c r="D3669" s="3" t="str">
        <f t="array" ref="D3669">IF(C3669="","",IFERROR(AVERAGE(_xlfn._xlws.FILTER($B$2:$B$6000,(IFERROR(VALUE(MID($A$2:$A$6000,4,2)),0)=MONTH(C3669))*(IFERROR(VALUE(RIGHT($A$2:$A$6000,4)),0)=YEAR(C3669)))),""))</f>
        <v/>
      </c>
      <c r="E3669" s="3">
        <f t="array" ref="E3669">IFERROR(_xlfn.LET(_xlpm.yr,IF(ISNUMBER(C3669),YEAR(C3669),VALUE(RIGHT(A3669,4))),_xlpm.mn,IF(ISNUMBER(C3669),MONTH(C3669),VALUE(MID(A3669,4,2)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0" spans="1:5" x14ac:dyDescent="0.25">
      <c r="A3670" s="65" t="s">
        <v>3680</v>
      </c>
      <c r="B3670" s="8">
        <v>90.878011082600011</v>
      </c>
      <c r="C3670" s="13"/>
      <c r="D3670" s="3" t="str">
        <f t="array" ref="D3670">IF(C3670="","",IFERROR(AVERAGE(_xlfn._xlws.FILTER($B$2:$B$6000,(IFERROR(VALUE(MID($A$2:$A$6000,4,2)),0)=MONTH(C3670))*(IFERROR(VALUE(RIGHT($A$2:$A$6000,4)),0)=YEAR(C3670)))),""))</f>
        <v/>
      </c>
      <c r="E3670" s="3">
        <f t="array" ref="E3670">IFERROR(_xlfn.LET(_xlpm.yr,IF(ISNUMBER(C3670),YEAR(C3670),VALUE(RIGHT(A3670,4))),_xlpm.mn,IF(ISNUMBER(C3670),MONTH(C3670),VALUE(MID(A3670,4,2)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1" spans="1:5" x14ac:dyDescent="0.25">
      <c r="A3671" s="65" t="s">
        <v>3681</v>
      </c>
      <c r="B3671" s="8">
        <v>90.505050708799999</v>
      </c>
      <c r="C3671" s="13"/>
      <c r="D3671" s="3" t="str">
        <f t="array" ref="D3671">IF(C3671="","",IFERROR(AVERAGE(_xlfn._xlws.FILTER($B$2:$B$6000,(IFERROR(VALUE(MID($A$2:$A$6000,4,2)),0)=MONTH(C3671))*(IFERROR(VALUE(RIGHT($A$2:$A$6000,4)),0)=YEAR(C3671)))),""))</f>
        <v/>
      </c>
      <c r="E3671" s="3">
        <f t="array" ref="E3671">IFERROR(_xlfn.LET(_xlpm.yr,IF(ISNUMBER(C3671),YEAR(C3671),VALUE(RIGHT(A3671,4))),_xlpm.mn,IF(ISNUMBER(C3671),MONTH(C3671),VALUE(MID(A3671,4,2)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2" spans="1:5" x14ac:dyDescent="0.25">
      <c r="A3672" s="65" t="s">
        <v>3682</v>
      </c>
      <c r="B3672" s="8">
        <v>89.403929605200005</v>
      </c>
      <c r="C3672" s="13"/>
      <c r="D3672" s="3" t="str">
        <f t="array" ref="D3672">IF(C3672="","",IFERROR(AVERAGE(_xlfn._xlws.FILTER($B$2:$B$6000,(IFERROR(VALUE(MID($A$2:$A$6000,4,2)),0)=MONTH(C3672))*(IFERROR(VALUE(RIGHT($A$2:$A$6000,4)),0)=YEAR(C3672)))),""))</f>
        <v/>
      </c>
      <c r="E3672" s="3">
        <f t="array" ref="E3672">IFERROR(_xlfn.LET(_xlpm.yr,IF(ISNUMBER(C3672),YEAR(C3672),VALUE(RIGHT(A3672,4))),_xlpm.mn,IF(ISNUMBER(C3672),MONTH(C3672),VALUE(MID(A3672,4,2)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3" spans="1:5" x14ac:dyDescent="0.25">
      <c r="A3673" s="65" t="s">
        <v>3683</v>
      </c>
      <c r="B3673" s="8">
        <v>88.8178490178</v>
      </c>
      <c r="C3673" s="13"/>
      <c r="D3673" s="3" t="str">
        <f t="array" ref="D3673">IF(C3673="","",IFERROR(AVERAGE(_xlfn._xlws.FILTER($B$2:$B$6000,(IFERROR(VALUE(MID($A$2:$A$6000,4,2)),0)=MONTH(C3673))*(IFERROR(VALUE(RIGHT($A$2:$A$6000,4)),0)=YEAR(C3673)))),""))</f>
        <v/>
      </c>
      <c r="E3673" s="3">
        <f t="array" ref="E3673">IFERROR(_xlfn.LET(_xlpm.yr,IF(ISNUMBER(C3673),YEAR(C3673),VALUE(RIGHT(A3673,4))),_xlpm.mn,IF(ISNUMBER(C3673),MONTH(C3673),VALUE(MID(A3673,4,2)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4" spans="1:5" x14ac:dyDescent="0.25">
      <c r="A3674" s="65" t="s">
        <v>3684</v>
      </c>
      <c r="B3674" s="8">
        <v>90.061050263800013</v>
      </c>
      <c r="C3674" s="13"/>
      <c r="D3674" s="3" t="str">
        <f t="array" ref="D3674">IF(C3674="","",IFERROR(AVERAGE(_xlfn._xlws.FILTER($B$2:$B$6000,(IFERROR(VALUE(MID($A$2:$A$6000,4,2)),0)=MONTH(C3674))*(IFERROR(VALUE(RIGHT($A$2:$A$6000,4)),0)=YEAR(C3674)))),""))</f>
        <v/>
      </c>
      <c r="E3674" s="3">
        <f t="array" ref="E3674">IFERROR(_xlfn.LET(_xlpm.yr,IF(ISNUMBER(C3674),YEAR(C3674),VALUE(RIGHT(A3674,4))),_xlpm.mn,IF(ISNUMBER(C3674),MONTH(C3674),VALUE(MID(A3674,4,2)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5" spans="1:5" x14ac:dyDescent="0.25">
      <c r="A3675" s="65" t="s">
        <v>3685</v>
      </c>
      <c r="B3675" s="8">
        <v>89.599289801000012</v>
      </c>
      <c r="C3675" s="13"/>
      <c r="D3675" s="3" t="str">
        <f t="array" ref="D3675">IF(C3675="","",IFERROR(AVERAGE(_xlfn._xlws.FILTER($B$2:$B$6000,(IFERROR(VALUE(MID($A$2:$A$6000,4,2)),0)=MONTH(C3675))*(IFERROR(VALUE(RIGHT($A$2:$A$6000,4)),0)=YEAR(C3675)))),""))</f>
        <v/>
      </c>
      <c r="E3675" s="3">
        <f t="array" ref="E3675">IFERROR(_xlfn.LET(_xlpm.yr,IF(ISNUMBER(C3675),YEAR(C3675),VALUE(RIGHT(A3675,4))),_xlpm.mn,IF(ISNUMBER(C3675),MONTH(C3675),VALUE(MID(A3675,4,2)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6" spans="1:5" x14ac:dyDescent="0.25">
      <c r="A3676" s="65" t="s">
        <v>3686</v>
      </c>
      <c r="B3676" s="8">
        <v>89.776889979000003</v>
      </c>
      <c r="C3676" s="13"/>
      <c r="D3676" s="3" t="str">
        <f t="array" ref="D3676">IF(C3676="","",IFERROR(AVERAGE(_xlfn._xlws.FILTER($B$2:$B$6000,(IFERROR(VALUE(MID($A$2:$A$6000,4,2)),0)=MONTH(C3676))*(IFERROR(VALUE(RIGHT($A$2:$A$6000,4)),0)=YEAR(C3676)))),""))</f>
        <v/>
      </c>
      <c r="E3676" s="3">
        <f t="array" ref="E3676">IFERROR(_xlfn.LET(_xlpm.yr,IF(ISNUMBER(C3676),YEAR(C3676),VALUE(RIGHT(A3676,4))),_xlpm.mn,IF(ISNUMBER(C3676),MONTH(C3676),VALUE(MID(A3676,4,2)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7" spans="1:5" x14ac:dyDescent="0.25">
      <c r="A3677" s="65" t="s">
        <v>3687</v>
      </c>
      <c r="B3677" s="8">
        <v>91.197691403000007</v>
      </c>
      <c r="C3677" s="13"/>
      <c r="D3677" s="3" t="str">
        <f t="array" ref="D3677">IF(C3677="","",IFERROR(AVERAGE(_xlfn._xlws.FILTER($B$2:$B$6000,(IFERROR(VALUE(MID($A$2:$A$6000,4,2)),0)=MONTH(C3677))*(IFERROR(VALUE(RIGHT($A$2:$A$6000,4)),0)=YEAR(C3677)))),""))</f>
        <v/>
      </c>
      <c r="E3677" s="3">
        <f t="array" ref="E3677">IFERROR(_xlfn.LET(_xlpm.yr,IF(ISNUMBER(C3677),YEAR(C3677),VALUE(RIGHT(A3677,4))),_xlpm.mn,IF(ISNUMBER(C3677),MONTH(C3677),VALUE(MID(A3677,4,2)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8" spans="1:5" x14ac:dyDescent="0.25">
      <c r="A3678" s="65" t="s">
        <v>3688</v>
      </c>
      <c r="B3678" s="8">
        <v>91.8370520438</v>
      </c>
      <c r="C3678" s="13"/>
      <c r="D3678" s="3" t="str">
        <f t="array" ref="D3678">IF(C3678="","",IFERROR(AVERAGE(_xlfn._xlws.FILTER($B$2:$B$6000,(IFERROR(VALUE(MID($A$2:$A$6000,4,2)),0)=MONTH(C3678))*(IFERROR(VALUE(RIGHT($A$2:$A$6000,4)),0)=YEAR(C3678)))),""))</f>
        <v/>
      </c>
      <c r="E3678" s="3">
        <f t="array" ref="E3678">IFERROR(_xlfn.LET(_xlpm.yr,IF(ISNUMBER(C3678),YEAR(C3678),VALUE(RIGHT(A3678,4))),_xlpm.mn,IF(ISNUMBER(C3678),MONTH(C3678),VALUE(MID(A3678,4,2)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9" spans="1:5" x14ac:dyDescent="0.25">
      <c r="A3679" s="65" t="s">
        <v>3689</v>
      </c>
      <c r="B3679" s="8">
        <v>92.884893094000006</v>
      </c>
      <c r="C3679" s="13"/>
      <c r="D3679" s="3" t="str">
        <f t="array" ref="D3679">IF(C3679="","",IFERROR(AVERAGE(_xlfn._xlws.FILTER($B$2:$B$6000,(IFERROR(VALUE(MID($A$2:$A$6000,4,2)),0)=MONTH(C3679))*(IFERROR(VALUE(RIGHT($A$2:$A$6000,4)),0)=YEAR(C3679)))),""))</f>
        <v/>
      </c>
      <c r="E3679" s="3">
        <f t="array" ref="E3679">IFERROR(_xlfn.LET(_xlpm.yr,IF(ISNUMBER(C3679),YEAR(C3679),VALUE(RIGHT(A3679,4))),_xlpm.mn,IF(ISNUMBER(C3679),MONTH(C3679),VALUE(MID(A3679,4,2)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0" spans="1:5" x14ac:dyDescent="0.25">
      <c r="A3680" s="65" t="s">
        <v>3690</v>
      </c>
      <c r="B3680" s="8">
        <v>92.938173147400008</v>
      </c>
      <c r="C3680" s="13"/>
      <c r="D3680" s="3" t="str">
        <f t="array" ref="D3680">IF(C3680="","",IFERROR(AVERAGE(_xlfn._xlws.FILTER($B$2:$B$6000,(IFERROR(VALUE(MID($A$2:$A$6000,4,2)),0)=MONTH(C3680))*(IFERROR(VALUE(RIGHT($A$2:$A$6000,4)),0)=YEAR(C3680)))),""))</f>
        <v/>
      </c>
      <c r="E3680" s="3">
        <f t="array" ref="E3680">IFERROR(_xlfn.LET(_xlpm.yr,IF(ISNUMBER(C3680),YEAR(C3680),VALUE(RIGHT(A3680,4))),_xlpm.mn,IF(ISNUMBER(C3680),MONTH(C3680),VALUE(MID(A3680,4,2)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1" spans="1:5" x14ac:dyDescent="0.25">
      <c r="A3681" s="65" t="s">
        <v>3691</v>
      </c>
      <c r="B3681" s="8">
        <v>94.341214553599997</v>
      </c>
      <c r="C3681" s="13"/>
      <c r="D3681" s="3" t="str">
        <f t="array" ref="D3681">IF(C3681="","",IFERROR(AVERAGE(_xlfn._xlws.FILTER($B$2:$B$6000,(IFERROR(VALUE(MID($A$2:$A$6000,4,2)),0)=MONTH(C3681))*(IFERROR(VALUE(RIGHT($A$2:$A$6000,4)),0)=YEAR(C3681)))),""))</f>
        <v/>
      </c>
      <c r="E3681" s="3">
        <f t="array" ref="E3681">IFERROR(_xlfn.LET(_xlpm.yr,IF(ISNUMBER(C3681),YEAR(C3681),VALUE(RIGHT(A3681,4))),_xlpm.mn,IF(ISNUMBER(C3681),MONTH(C3681),VALUE(MID(A3681,4,2)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2" spans="1:5" x14ac:dyDescent="0.25">
      <c r="A3682" s="65" t="s">
        <v>3692</v>
      </c>
      <c r="B3682" s="8">
        <v>94.838495051999999</v>
      </c>
      <c r="C3682" s="13"/>
      <c r="D3682" s="3" t="str">
        <f t="array" ref="D3682">IF(C3682="","",IFERROR(AVERAGE(_xlfn._xlws.FILTER($B$2:$B$6000,(IFERROR(VALUE(MID($A$2:$A$6000,4,2)),0)=MONTH(C3682))*(IFERROR(VALUE(RIGHT($A$2:$A$6000,4)),0)=YEAR(C3682)))),""))</f>
        <v/>
      </c>
      <c r="E3682" s="3">
        <f t="array" ref="E3682">IFERROR(_xlfn.LET(_xlpm.yr,IF(ISNUMBER(C3682),YEAR(C3682),VALUE(RIGHT(A3682,4))),_xlpm.mn,IF(ISNUMBER(C3682),MONTH(C3682),VALUE(MID(A3682,4,2)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3" spans="1:5" x14ac:dyDescent="0.25">
      <c r="A3683" s="65" t="s">
        <v>3693</v>
      </c>
      <c r="B3683" s="8">
        <v>94.442254605999992</v>
      </c>
      <c r="C3683" s="13"/>
      <c r="D3683" s="3" t="str">
        <f t="array" ref="D3683">IF(C3683="","",IFERROR(AVERAGE(_xlfn._xlws.FILTER($B$2:$B$6000,(IFERROR(VALUE(MID($A$2:$A$6000,4,2)),0)=MONTH(C3683))*(IFERROR(VALUE(RIGHT($A$2:$A$6000,4)),0)=YEAR(C3683)))),""))</f>
        <v/>
      </c>
      <c r="E3683" s="3">
        <f t="array" ref="E3683">IFERROR(_xlfn.LET(_xlpm.yr,IF(ISNUMBER(C3683),YEAR(C3683),VALUE(RIGHT(A3683,4))),_xlpm.mn,IF(ISNUMBER(C3683),MONTH(C3683),VALUE(MID(A3683,4,2)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4" spans="1:5" x14ac:dyDescent="0.25">
      <c r="A3684" s="65" t="s">
        <v>3694</v>
      </c>
      <c r="B3684" s="8">
        <v>94.512892044000012</v>
      </c>
      <c r="C3684" s="13"/>
      <c r="D3684" s="3" t="str">
        <f t="array" ref="D3684">IF(C3684="","",IFERROR(AVERAGE(_xlfn._xlws.FILTER($B$2:$B$6000,(IFERROR(VALUE(MID($A$2:$A$6000,4,2)),0)=MONTH(C3684))*(IFERROR(VALUE(RIGHT($A$2:$A$6000,4)),0)=YEAR(C3684)))),""))</f>
        <v/>
      </c>
      <c r="E3684" s="3">
        <f t="array" ref="E3684">IFERROR(_xlfn.LET(_xlpm.yr,IF(ISNUMBER(C3684),YEAR(C3684),VALUE(RIGHT(A3684,4))),_xlpm.mn,IF(ISNUMBER(C3684),MONTH(C3684),VALUE(MID(A3684,4,2)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5" spans="1:5" x14ac:dyDescent="0.25">
      <c r="A3685" s="65" t="s">
        <v>3695</v>
      </c>
      <c r="B3685" s="8">
        <v>95.166288345500007</v>
      </c>
      <c r="C3685" s="13"/>
      <c r="D3685" s="3" t="str">
        <f t="array" ref="D3685">IF(C3685="","",IFERROR(AVERAGE(_xlfn._xlws.FILTER($B$2:$B$6000,(IFERROR(VALUE(MID($A$2:$A$6000,4,2)),0)=MONTH(C3685))*(IFERROR(VALUE(RIGHT($A$2:$A$6000,4)),0)=YEAR(C3685)))),""))</f>
        <v/>
      </c>
      <c r="E3685" s="3">
        <f t="array" ref="E3685">IFERROR(_xlfn.LET(_xlpm.yr,IF(ISNUMBER(C3685),YEAR(C3685),VALUE(RIGHT(A3685,4))),_xlpm.mn,IF(ISNUMBER(C3685),MONTH(C3685),VALUE(MID(A3685,4,2)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6" spans="1:5" x14ac:dyDescent="0.25">
      <c r="A3686" s="65" t="s">
        <v>3696</v>
      </c>
      <c r="B3686" s="8">
        <v>95.501816176000005</v>
      </c>
      <c r="C3686" s="13"/>
      <c r="D3686" s="3" t="str">
        <f t="array" ref="D3686">IF(C3686="","",IFERROR(AVERAGE(_xlfn._xlws.FILTER($B$2:$B$6000,(IFERROR(VALUE(MID($A$2:$A$6000,4,2)),0)=MONTH(C3686))*(IFERROR(VALUE(RIGHT($A$2:$A$6000,4)),0)=YEAR(C3686)))),""))</f>
        <v/>
      </c>
      <c r="E3686" s="3">
        <f t="array" ref="E3686">IFERROR(_xlfn.LET(_xlpm.yr,IF(ISNUMBER(C3686),YEAR(C3686),VALUE(RIGHT(A3686,4))),_xlpm.mn,IF(ISNUMBER(C3686),MONTH(C3686),VALUE(MID(A3686,4,2)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7" spans="1:5" x14ac:dyDescent="0.25">
      <c r="A3687" s="65" t="s">
        <v>3697</v>
      </c>
      <c r="B3687" s="8">
        <v>95.643091052000003</v>
      </c>
      <c r="C3687" s="13"/>
      <c r="D3687" s="3" t="str">
        <f t="array" ref="D3687">IF(C3687="","",IFERROR(AVERAGE(_xlfn._xlws.FILTER($B$2:$B$6000,(IFERROR(VALUE(MID($A$2:$A$6000,4,2)),0)=MONTH(C3687))*(IFERROR(VALUE(RIGHT($A$2:$A$6000,4)),0)=YEAR(C3687)))),""))</f>
        <v/>
      </c>
      <c r="E3687" s="3">
        <f t="array" ref="E3687">IFERROR(_xlfn.LET(_xlpm.yr,IF(ISNUMBER(C3687),YEAR(C3687),VALUE(RIGHT(A3687,4))),_xlpm.mn,IF(ISNUMBER(C3687),MONTH(C3687),VALUE(MID(A3687,4,2)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8" spans="1:5" x14ac:dyDescent="0.25">
      <c r="A3688" s="65" t="s">
        <v>3698</v>
      </c>
      <c r="B3688" s="8">
        <v>96.155212477500001</v>
      </c>
      <c r="C3688" s="13"/>
      <c r="D3688" s="3" t="str">
        <f t="array" ref="D3688">IF(C3688="","",IFERROR(AVERAGE(_xlfn._xlws.FILTER($B$2:$B$6000,(IFERROR(VALUE(MID($A$2:$A$6000,4,2)),0)=MONTH(C3688))*(IFERROR(VALUE(RIGHT($A$2:$A$6000,4)),0)=YEAR(C3688)))),""))</f>
        <v/>
      </c>
      <c r="E3688" s="3">
        <f t="array" ref="E3688">IFERROR(_xlfn.LET(_xlpm.yr,IF(ISNUMBER(C3688),YEAR(C3688),VALUE(RIGHT(A3688,4))),_xlpm.mn,IF(ISNUMBER(C3688),MONTH(C3688),VALUE(MID(A3688,4,2)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9" spans="1:5" x14ac:dyDescent="0.25">
      <c r="A3689" s="65" t="s">
        <v>3699</v>
      </c>
      <c r="B3689" s="8">
        <v>97.073499171500004</v>
      </c>
      <c r="C3689" s="13"/>
      <c r="D3689" s="3" t="str">
        <f t="array" ref="D3689">IF(C3689="","",IFERROR(AVERAGE(_xlfn._xlws.FILTER($B$2:$B$6000,(IFERROR(VALUE(MID($A$2:$A$6000,4,2)),0)=MONTH(C3689))*(IFERROR(VALUE(RIGHT($A$2:$A$6000,4)),0)=YEAR(C3689)))),""))</f>
        <v/>
      </c>
      <c r="E3689" s="3">
        <f t="array" ref="E3689">IFERROR(_xlfn.LET(_xlpm.yr,IF(ISNUMBER(C3689),YEAR(C3689),VALUE(RIGHT(A3689,4))),_xlpm.mn,IF(ISNUMBER(C3689),MONTH(C3689),VALUE(MID(A3689,4,2)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0" spans="1:5" x14ac:dyDescent="0.25">
      <c r="A3690" s="65" t="s">
        <v>3700</v>
      </c>
      <c r="B3690" s="8">
        <v>97.232433407000002</v>
      </c>
      <c r="C3690" s="13"/>
      <c r="D3690" s="3" t="str">
        <f t="array" ref="D3690">IF(C3690="","",IFERROR(AVERAGE(_xlfn._xlws.FILTER($B$2:$B$6000,(IFERROR(VALUE(MID($A$2:$A$6000,4,2)),0)=MONTH(C3690))*(IFERROR(VALUE(RIGHT($A$2:$A$6000,4)),0)=YEAR(C3690)))),""))</f>
        <v/>
      </c>
      <c r="E3690" s="3">
        <f t="array" ref="E3690">IFERROR(_xlfn.LET(_xlpm.yr,IF(ISNUMBER(C3690),YEAR(C3690),VALUE(RIGHT(A3690,4))),_xlpm.mn,IF(ISNUMBER(C3690),MONTH(C3690),VALUE(MID(A3690,4,2)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1" spans="1:5" x14ac:dyDescent="0.25">
      <c r="A3691" s="65" t="s">
        <v>3701</v>
      </c>
      <c r="B3691" s="8">
        <v>97.603279956500003</v>
      </c>
      <c r="C3691" s="13"/>
      <c r="D3691" s="3" t="str">
        <f t="array" ref="D3691">IF(C3691="","",IFERROR(AVERAGE(_xlfn._xlws.FILTER($B$2:$B$6000,(IFERROR(VALUE(MID($A$2:$A$6000,4,2)),0)=MONTH(C3691))*(IFERROR(VALUE(RIGHT($A$2:$A$6000,4)),0)=YEAR(C3691)))),""))</f>
        <v/>
      </c>
      <c r="E3691" s="3">
        <f t="array" ref="E3691">IFERROR(_xlfn.LET(_xlpm.yr,IF(ISNUMBER(C3691),YEAR(C3691),VALUE(RIGHT(A3691,4))),_xlpm.mn,IF(ISNUMBER(C3691),MONTH(C3691),VALUE(MID(A3691,4,2)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2" spans="1:5" x14ac:dyDescent="0.25">
      <c r="A3692" s="65" t="s">
        <v>3702</v>
      </c>
      <c r="B3692" s="8">
        <v>96.790949419500009</v>
      </c>
      <c r="C3692" s="13"/>
      <c r="D3692" s="3" t="str">
        <f t="array" ref="D3692">IF(C3692="","",IFERROR(AVERAGE(_xlfn._xlws.FILTER($B$2:$B$6000,(IFERROR(VALUE(MID($A$2:$A$6000,4,2)),0)=MONTH(C3692))*(IFERROR(VALUE(RIGHT($A$2:$A$6000,4)),0)=YEAR(C3692)))),""))</f>
        <v/>
      </c>
      <c r="E3692" s="3">
        <f t="array" ref="E3692">IFERROR(_xlfn.LET(_xlpm.yr,IF(ISNUMBER(C3692),YEAR(C3692),VALUE(RIGHT(A3692,4))),_xlpm.mn,IF(ISNUMBER(C3692),MONTH(C3692),VALUE(MID(A3692,4,2)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3" spans="1:5" x14ac:dyDescent="0.25">
      <c r="A3693" s="65" t="s">
        <v>3703</v>
      </c>
      <c r="B3693" s="8">
        <v>97.250092766500003</v>
      </c>
      <c r="C3693" s="13"/>
      <c r="D3693" s="3" t="str">
        <f t="array" ref="D3693">IF(C3693="","",IFERROR(AVERAGE(_xlfn._xlws.FILTER($B$2:$B$6000,(IFERROR(VALUE(MID($A$2:$A$6000,4,2)),0)=MONTH(C3693))*(IFERROR(VALUE(RIGHT($A$2:$A$6000,4)),0)=YEAR(C3693)))),""))</f>
        <v/>
      </c>
      <c r="E3693" s="3">
        <f t="array" ref="E3693">IFERROR(_xlfn.LET(_xlpm.yr,IF(ISNUMBER(C3693),YEAR(C3693),VALUE(RIGHT(A3693,4))),_xlpm.mn,IF(ISNUMBER(C3693),MONTH(C3693),VALUE(MID(A3693,4,2)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4" spans="1:5" x14ac:dyDescent="0.25">
      <c r="A3694" s="65" t="s">
        <v>3704</v>
      </c>
      <c r="B3694" s="8">
        <v>97.603279956500003</v>
      </c>
      <c r="C3694" s="13"/>
      <c r="D3694" s="3" t="str">
        <f t="array" ref="D3694">IF(C3694="","",IFERROR(AVERAGE(_xlfn._xlws.FILTER($B$2:$B$6000,(IFERROR(VALUE(MID($A$2:$A$6000,4,2)),0)=MONTH(C3694))*(IFERROR(VALUE(RIGHT($A$2:$A$6000,4)),0)=YEAR(C3694)))),""))</f>
        <v/>
      </c>
      <c r="E3694" s="3">
        <f t="array" ref="E3694">IFERROR(_xlfn.LET(_xlpm.yr,IF(ISNUMBER(C3694),YEAR(C3694),VALUE(RIGHT(A3694,4))),_xlpm.mn,IF(ISNUMBER(C3694),MONTH(C3694),VALUE(MID(A3694,4,2)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5" spans="1:5" x14ac:dyDescent="0.25">
      <c r="A3695" s="65" t="s">
        <v>3705</v>
      </c>
      <c r="B3695" s="8">
        <v>97.426686361500003</v>
      </c>
      <c r="C3695" s="13"/>
      <c r="D3695" s="3" t="str">
        <f t="array" ref="D3695">IF(C3695="","",IFERROR(AVERAGE(_xlfn._xlws.FILTER($B$2:$B$6000,(IFERROR(VALUE(MID($A$2:$A$6000,4,2)),0)=MONTH(C3695))*(IFERROR(VALUE(RIGHT($A$2:$A$6000,4)),0)=YEAR(C3695)))),""))</f>
        <v/>
      </c>
      <c r="E3695" s="3">
        <f t="array" ref="E3695">IFERROR(_xlfn.LET(_xlpm.yr,IF(ISNUMBER(C3695),YEAR(C3695),VALUE(RIGHT(A3695,4))),_xlpm.mn,IF(ISNUMBER(C3695),MONTH(C3695),VALUE(MID(A3695,4,2)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6" spans="1:5" x14ac:dyDescent="0.25">
      <c r="A3696" s="65" t="s">
        <v>3706</v>
      </c>
      <c r="B3696" s="8">
        <v>97.885829708499998</v>
      </c>
      <c r="C3696" s="13"/>
      <c r="D3696" s="3" t="str">
        <f t="array" ref="D3696">IF(C3696="","",IFERROR(AVERAGE(_xlfn._xlws.FILTER($B$2:$B$6000,(IFERROR(VALUE(MID($A$2:$A$6000,4,2)),0)=MONTH(C3696))*(IFERROR(VALUE(RIGHT($A$2:$A$6000,4)),0)=YEAR(C3696)))),""))</f>
        <v/>
      </c>
      <c r="E3696" s="3">
        <f t="array" ref="E3696">IFERROR(_xlfn.LET(_xlpm.yr,IF(ISNUMBER(C3696),YEAR(C3696),VALUE(RIGHT(A3696,4))),_xlpm.mn,IF(ISNUMBER(C3696),MONTH(C3696),VALUE(MID(A3696,4,2)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7" spans="1:5" x14ac:dyDescent="0.25">
      <c r="A3697" s="65" t="s">
        <v>3707</v>
      </c>
      <c r="B3697" s="8">
        <v>98.609863448000013</v>
      </c>
      <c r="C3697" s="13"/>
      <c r="D3697" s="3" t="str">
        <f t="array" ref="D3697">IF(C3697="","",IFERROR(AVERAGE(_xlfn._xlws.FILTER($B$2:$B$6000,(IFERROR(VALUE(MID($A$2:$A$6000,4,2)),0)=MONTH(C3697))*(IFERROR(VALUE(RIGHT($A$2:$A$6000,4)),0)=YEAR(C3697)))),""))</f>
        <v/>
      </c>
      <c r="E3697" s="3">
        <f t="array" ref="E3697">IFERROR(_xlfn.LET(_xlpm.yr,IF(ISNUMBER(C3697),YEAR(C3697),VALUE(RIGHT(A3697,4))),_xlpm.mn,IF(ISNUMBER(C3697),MONTH(C3697),VALUE(MID(A3697,4,2)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8" spans="1:5" x14ac:dyDescent="0.25">
      <c r="A3698" s="65" t="s">
        <v>3708</v>
      </c>
      <c r="B3698" s="8">
        <v>98.85709448099999</v>
      </c>
      <c r="C3698" s="13"/>
      <c r="D3698" s="3" t="str">
        <f t="array" ref="D3698">IF(C3698="","",IFERROR(AVERAGE(_xlfn._xlws.FILTER($B$2:$B$6000,(IFERROR(VALUE(MID($A$2:$A$6000,4,2)),0)=MONTH(C3698))*(IFERROR(VALUE(RIGHT($A$2:$A$6000,4)),0)=YEAR(C3698)))),""))</f>
        <v/>
      </c>
      <c r="E3698" s="3">
        <f t="array" ref="E3698">IFERROR(_xlfn.LET(_xlpm.yr,IF(ISNUMBER(C3698),YEAR(C3698),VALUE(RIGHT(A3698,4))),_xlpm.mn,IF(ISNUMBER(C3698),MONTH(C3698),VALUE(MID(A3698,4,2)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9" spans="1:5" x14ac:dyDescent="0.25">
      <c r="A3699" s="65" t="s">
        <v>3709</v>
      </c>
      <c r="B3699" s="8">
        <v>98.539226009999993</v>
      </c>
      <c r="C3699" s="13"/>
      <c r="D3699" s="3" t="str">
        <f t="array" ref="D3699">IF(C3699="","",IFERROR(AVERAGE(_xlfn._xlws.FILTER($B$2:$B$6000,(IFERROR(VALUE(MID($A$2:$A$6000,4,2)),0)=MONTH(C3699))*(IFERROR(VALUE(RIGHT($A$2:$A$6000,4)),0)=YEAR(C3699)))),""))</f>
        <v/>
      </c>
      <c r="E3699" s="3">
        <f t="array" ref="E3699">IFERROR(_xlfn.LET(_xlpm.yr,IF(ISNUMBER(C3699),YEAR(C3699),VALUE(RIGHT(A3699,4))),_xlpm.mn,IF(ISNUMBER(C3699),MONTH(C3699),VALUE(MID(A3699,4,2)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0" spans="1:5" x14ac:dyDescent="0.25">
      <c r="A3700" s="65" t="s">
        <v>3710</v>
      </c>
      <c r="B3700" s="8">
        <v>97.938807787000002</v>
      </c>
      <c r="C3700" s="13"/>
      <c r="D3700" s="3" t="str">
        <f t="array" ref="D3700">IF(C3700="","",IFERROR(AVERAGE(_xlfn._xlws.FILTER($B$2:$B$6000,(IFERROR(VALUE(MID($A$2:$A$6000,4,2)),0)=MONTH(C3700))*(IFERROR(VALUE(RIGHT($A$2:$A$6000,4)),0)=YEAR(C3700)))),""))</f>
        <v/>
      </c>
      <c r="E3700" s="3">
        <f t="array" ref="E3700">IFERROR(_xlfn.LET(_xlpm.yr,IF(ISNUMBER(C3700),YEAR(C3700),VALUE(RIGHT(A3700,4))),_xlpm.mn,IF(ISNUMBER(C3700),MONTH(C3700),VALUE(MID(A3700,4,2)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1" spans="1:5" x14ac:dyDescent="0.25">
      <c r="A3701" s="65" t="s">
        <v>3711</v>
      </c>
      <c r="B3701" s="8">
        <v>97.038180452500001</v>
      </c>
      <c r="C3701" s="13"/>
      <c r="D3701" s="3" t="str">
        <f t="array" ref="D3701">IF(C3701="","",IFERROR(AVERAGE(_xlfn._xlws.FILTER($B$2:$B$6000,(IFERROR(VALUE(MID($A$2:$A$6000,4,2)),0)=MONTH(C3701))*(IFERROR(VALUE(RIGHT($A$2:$A$6000,4)),0)=YEAR(C3701)))),""))</f>
        <v/>
      </c>
      <c r="E3701" s="3">
        <f t="array" ref="E3701">IFERROR(_xlfn.LET(_xlpm.yr,IF(ISNUMBER(C3701),YEAR(C3701),VALUE(RIGHT(A3701,4))),_xlpm.mn,IF(ISNUMBER(C3701),MONTH(C3701),VALUE(MID(A3701,4,2)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2" spans="1:5" x14ac:dyDescent="0.25">
      <c r="A3702" s="65" t="s">
        <v>3712</v>
      </c>
      <c r="B3702" s="8">
        <v>96.896905576500004</v>
      </c>
      <c r="C3702" s="13"/>
      <c r="D3702" s="3" t="str">
        <f t="array" ref="D3702">IF(C3702="","",IFERROR(AVERAGE(_xlfn._xlws.FILTER($B$2:$B$6000,(IFERROR(VALUE(MID($A$2:$A$6000,4,2)),0)=MONTH(C3702))*(IFERROR(VALUE(RIGHT($A$2:$A$6000,4)),0)=YEAR(C3702)))),""))</f>
        <v/>
      </c>
      <c r="E3702" s="3">
        <f t="array" ref="E3702">IFERROR(_xlfn.LET(_xlpm.yr,IF(ISNUMBER(C3702),YEAR(C3702),VALUE(RIGHT(A3702,4))),_xlpm.mn,IF(ISNUMBER(C3702),MONTH(C3702),VALUE(MID(A3702,4,2)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3" spans="1:5" x14ac:dyDescent="0.25">
      <c r="A3703" s="65" t="s">
        <v>3713</v>
      </c>
      <c r="B3703" s="8">
        <v>97.320730204499995</v>
      </c>
      <c r="C3703" s="13"/>
      <c r="D3703" s="3" t="str">
        <f t="array" ref="D3703">IF(C3703="","",IFERROR(AVERAGE(_xlfn._xlws.FILTER($B$2:$B$6000,(IFERROR(VALUE(MID($A$2:$A$6000,4,2)),0)=MONTH(C3703))*(IFERROR(VALUE(RIGHT($A$2:$A$6000,4)),0)=YEAR(C3703)))),""))</f>
        <v/>
      </c>
      <c r="E3703" s="3">
        <f t="array" ref="E3703">IFERROR(_xlfn.LET(_xlpm.yr,IF(ISNUMBER(C3703),YEAR(C3703),VALUE(RIGHT(A3703,4))),_xlpm.mn,IF(ISNUMBER(C3703),MONTH(C3703),VALUE(MID(A3703,4,2)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4" spans="1:5" x14ac:dyDescent="0.25">
      <c r="A3704" s="65" t="s">
        <v>3714</v>
      </c>
      <c r="B3704" s="8">
        <v>96.553392836800001</v>
      </c>
      <c r="C3704" s="13"/>
      <c r="D3704" s="3" t="str">
        <f t="array" ref="D3704">IF(C3704="","",IFERROR(AVERAGE(_xlfn._xlws.FILTER($B$2:$B$6000,(IFERROR(VALUE(MID($A$2:$A$6000,4,2)),0)=MONTH(C3704))*(IFERROR(VALUE(RIGHT($A$2:$A$6000,4)),0)=YEAR(C3704)))),""))</f>
        <v/>
      </c>
      <c r="E3704" s="3">
        <f t="array" ref="E3704">IFERROR(_xlfn.LET(_xlpm.yr,IF(ISNUMBER(C3704),YEAR(C3704),VALUE(RIGHT(A3704,4))),_xlpm.mn,IF(ISNUMBER(C3704),MONTH(C3704),VALUE(MID(A3704,4,2)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5" spans="1:5" x14ac:dyDescent="0.25">
      <c r="A3705" s="65" t="s">
        <v>3715</v>
      </c>
      <c r="B3705" s="8">
        <v>96.396622038400011</v>
      </c>
      <c r="C3705" s="13"/>
      <c r="D3705" s="3" t="str">
        <f t="array" ref="D3705">IF(C3705="","",IFERROR(AVERAGE(_xlfn._xlws.FILTER($B$2:$B$6000,(IFERROR(VALUE(MID($A$2:$A$6000,4,2)),0)=MONTH(C3705))*(IFERROR(VALUE(RIGHT($A$2:$A$6000,4)),0)=YEAR(C3705)))),""))</f>
        <v/>
      </c>
      <c r="E3705" s="3">
        <f t="array" ref="E3705">IFERROR(_xlfn.LET(_xlpm.yr,IF(ISNUMBER(C3705),YEAR(C3705),VALUE(RIGHT(A3705,4))),_xlpm.mn,IF(ISNUMBER(C3705),MONTH(C3705),VALUE(MID(A3705,4,2)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6" spans="1:5" x14ac:dyDescent="0.25">
      <c r="A3706" s="65" t="s">
        <v>3716</v>
      </c>
      <c r="B3706" s="8">
        <v>96.692744657600002</v>
      </c>
      <c r="C3706" s="13"/>
      <c r="D3706" s="3" t="str">
        <f t="array" ref="D3706">IF(C3706="","",IFERROR(AVERAGE(_xlfn._xlws.FILTER($B$2:$B$6000,(IFERROR(VALUE(MID($A$2:$A$6000,4,2)),0)=MONTH(C3706))*(IFERROR(VALUE(RIGHT($A$2:$A$6000,4)),0)=YEAR(C3706)))),""))</f>
        <v/>
      </c>
      <c r="E3706" s="3">
        <f t="array" ref="E3706">IFERROR(_xlfn.LET(_xlpm.yr,IF(ISNUMBER(C3706),YEAR(C3706),VALUE(RIGHT(A3706,4))),_xlpm.mn,IF(ISNUMBER(C3706),MONTH(C3706),VALUE(MID(A3706,4,2)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7" spans="1:5" x14ac:dyDescent="0.25">
      <c r="A3707" s="65" t="s">
        <v>3717</v>
      </c>
      <c r="B3707" s="8">
        <v>97.006286254399996</v>
      </c>
      <c r="C3707" s="13"/>
      <c r="D3707" s="3" t="str">
        <f t="array" ref="D3707">IF(C3707="","",IFERROR(AVERAGE(_xlfn._xlws.FILTER($B$2:$B$6000,(IFERROR(VALUE(MID($A$2:$A$6000,4,2)),0)=MONTH(C3707))*(IFERROR(VALUE(RIGHT($A$2:$A$6000,4)),0)=YEAR(C3707)))),""))</f>
        <v/>
      </c>
      <c r="E3707" s="3">
        <f t="array" ref="E3707">IFERROR(_xlfn.LET(_xlpm.yr,IF(ISNUMBER(C3707),YEAR(C3707),VALUE(RIGHT(A3707,4))),_xlpm.mn,IF(ISNUMBER(C3707),MONTH(C3707),VALUE(MID(A3707,4,2)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8" spans="1:5" x14ac:dyDescent="0.25">
      <c r="A3708" s="65" t="s">
        <v>3718</v>
      </c>
      <c r="B3708" s="8">
        <v>96.187594307200001</v>
      </c>
      <c r="C3708" s="13"/>
      <c r="D3708" s="3" t="str">
        <f t="array" ref="D3708">IF(C3708="","",IFERROR(AVERAGE(_xlfn._xlws.FILTER($B$2:$B$6000,(IFERROR(VALUE(MID($A$2:$A$6000,4,2)),0)=MONTH(C3708))*(IFERROR(VALUE(RIGHT($A$2:$A$6000,4)),0)=YEAR(C3708)))),""))</f>
        <v/>
      </c>
      <c r="E3708" s="3">
        <f t="array" ref="E3708">IFERROR(_xlfn.LET(_xlpm.yr,IF(ISNUMBER(C3708),YEAR(C3708),VALUE(RIGHT(A3708,4))),_xlpm.mn,IF(ISNUMBER(C3708),MONTH(C3708),VALUE(MID(A3708,4,2)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9" spans="1:5" x14ac:dyDescent="0.25">
      <c r="A3709" s="65" t="s">
        <v>3719</v>
      </c>
      <c r="B3709" s="8">
        <v>95.734700889600006</v>
      </c>
      <c r="C3709" s="13"/>
      <c r="D3709" s="3" t="str">
        <f t="array" ref="D3709">IF(C3709="","",IFERROR(AVERAGE(_xlfn._xlws.FILTER($B$2:$B$6000,(IFERROR(VALUE(MID($A$2:$A$6000,4,2)),0)=MONTH(C3709))*(IFERROR(VALUE(RIGHT($A$2:$A$6000,4)),0)=YEAR(C3709)))),""))</f>
        <v/>
      </c>
      <c r="E3709" s="3">
        <f t="array" ref="E3709">IFERROR(_xlfn.LET(_xlpm.yr,IF(ISNUMBER(C3709),YEAR(C3709),VALUE(RIGHT(A3709,4))),_xlpm.mn,IF(ISNUMBER(C3709),MONTH(C3709),VALUE(MID(A3709,4,2)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0" spans="1:5" x14ac:dyDescent="0.25">
      <c r="A3710" s="65" t="s">
        <v>3720</v>
      </c>
      <c r="B3710" s="8">
        <v>93.6966805104</v>
      </c>
      <c r="C3710" s="13"/>
      <c r="D3710" s="3" t="str">
        <f t="array" ref="D3710">IF(C3710="","",IFERROR(AVERAGE(_xlfn._xlws.FILTER($B$2:$B$6000,(IFERROR(VALUE(MID($A$2:$A$6000,4,2)),0)=MONTH(C3710))*(IFERROR(VALUE(RIGHT($A$2:$A$6000,4)),0)=YEAR(C3710)))),""))</f>
        <v/>
      </c>
      <c r="E3710" s="3">
        <f t="array" ref="E3710">IFERROR(_xlfn.LET(_xlpm.yr,IF(ISNUMBER(C3710),YEAR(C3710),VALUE(RIGHT(A3710,4))),_xlpm.mn,IF(ISNUMBER(C3710),MONTH(C3710),VALUE(MID(A3710,4,2)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1" spans="1:5" x14ac:dyDescent="0.25">
      <c r="A3711" s="65" t="s">
        <v>3721</v>
      </c>
      <c r="B3711" s="8">
        <v>93.296044025600011</v>
      </c>
      <c r="C3711" s="13"/>
      <c r="D3711" s="3" t="str">
        <f t="array" ref="D3711">IF(C3711="","",IFERROR(AVERAGE(_xlfn._xlws.FILTER($B$2:$B$6000,(IFERROR(VALUE(MID($A$2:$A$6000,4,2)),0)=MONTH(C3711))*(IFERROR(VALUE(RIGHT($A$2:$A$6000,4)),0)=YEAR(C3711)))),""))</f>
        <v/>
      </c>
      <c r="E3711" s="3">
        <f t="array" ref="E3711">IFERROR(_xlfn.LET(_xlpm.yr,IF(ISNUMBER(C3711),YEAR(C3711),VALUE(RIGHT(A3711,4))),_xlpm.mn,IF(ISNUMBER(C3711),MONTH(C3711),VALUE(MID(A3711,4,2)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2" spans="1:5" x14ac:dyDescent="0.25">
      <c r="A3712" s="65" t="s">
        <v>3722</v>
      </c>
      <c r="B3712" s="8">
        <v>91.763173996800006</v>
      </c>
      <c r="C3712" s="13"/>
      <c r="D3712" s="3" t="str">
        <f t="array" ref="D3712">IF(C3712="","",IFERROR(AVERAGE(_xlfn._xlws.FILTER($B$2:$B$6000,(IFERROR(VALUE(MID($A$2:$A$6000,4,2)),0)=MONTH(C3712))*(IFERROR(VALUE(RIGHT($A$2:$A$6000,4)),0)=YEAR(C3712)))),""))</f>
        <v/>
      </c>
      <c r="E3712" s="3">
        <f t="array" ref="E3712">IFERROR(_xlfn.LET(_xlpm.yr,IF(ISNUMBER(C3712),YEAR(C3712),VALUE(RIGHT(A3712,4))),_xlpm.mn,IF(ISNUMBER(C3712),MONTH(C3712),VALUE(MID(A3712,4,2)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3" spans="1:5" x14ac:dyDescent="0.25">
      <c r="A3713" s="65" t="s">
        <v>3723</v>
      </c>
      <c r="B3713" s="8">
        <v>92.581865944</v>
      </c>
      <c r="C3713" s="13"/>
      <c r="D3713" s="3" t="str">
        <f t="array" ref="D3713">IF(C3713="","",IFERROR(AVERAGE(_xlfn._xlws.FILTER($B$2:$B$6000,(IFERROR(VALUE(MID($A$2:$A$6000,4,2)),0)=MONTH(C3713))*(IFERROR(VALUE(RIGHT($A$2:$A$6000,4)),0)=YEAR(C3713)))),""))</f>
        <v/>
      </c>
      <c r="E3713" s="3">
        <f t="array" ref="E3713">IFERROR(_xlfn.LET(_xlpm.yr,IF(ISNUMBER(C3713),YEAR(C3713),VALUE(RIGHT(A3713,4))),_xlpm.mn,IF(ISNUMBER(C3713),MONTH(C3713),VALUE(MID(A3713,4,2)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4" spans="1:5" x14ac:dyDescent="0.25">
      <c r="A3714" s="65" t="s">
        <v>3724</v>
      </c>
      <c r="B3714" s="8">
        <v>92.442514123199999</v>
      </c>
      <c r="C3714" s="13"/>
      <c r="D3714" s="3" t="str">
        <f t="array" ref="D3714">IF(C3714="","",IFERROR(AVERAGE(_xlfn._xlws.FILTER($B$2:$B$6000,(IFERROR(VALUE(MID($A$2:$A$6000,4,2)),0)=MONTH(C3714))*(IFERROR(VALUE(RIGHT($A$2:$A$6000,4)),0)=YEAR(C3714)))),""))</f>
        <v/>
      </c>
      <c r="E3714" s="3">
        <f t="array" ref="E3714">IFERROR(_xlfn.LET(_xlpm.yr,IF(ISNUMBER(C3714),YEAR(C3714),VALUE(RIGHT(A3714,4))),_xlpm.mn,IF(ISNUMBER(C3714),MONTH(C3714),VALUE(MID(A3714,4,2)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5" spans="1:5" x14ac:dyDescent="0.25">
      <c r="A3715" s="65" t="s">
        <v>3725</v>
      </c>
      <c r="B3715" s="8">
        <v>93.66184255520001</v>
      </c>
      <c r="C3715" s="13"/>
      <c r="D3715" s="3" t="str">
        <f t="array" ref="D3715">IF(C3715="","",IFERROR(AVERAGE(_xlfn._xlws.FILTER($B$2:$B$6000,(IFERROR(VALUE(MID($A$2:$A$6000,4,2)),0)=MONTH(C3715))*(IFERROR(VALUE(RIGHT($A$2:$A$6000,4)),0)=YEAR(C3715)))),""))</f>
        <v/>
      </c>
      <c r="E3715" s="3">
        <f t="array" ref="E3715">IFERROR(_xlfn.LET(_xlpm.yr,IF(ISNUMBER(C3715),YEAR(C3715),VALUE(RIGHT(A3715,4))),_xlpm.mn,IF(ISNUMBER(C3715),MONTH(C3715),VALUE(MID(A3715,4,2)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6" spans="1:5" x14ac:dyDescent="0.25">
      <c r="A3716" s="65" t="s">
        <v>3726</v>
      </c>
      <c r="B3716" s="8">
        <v>93.383138913600007</v>
      </c>
      <c r="C3716" s="13"/>
      <c r="D3716" s="3" t="str">
        <f t="array" ref="D3716">IF(C3716="","",IFERROR(AVERAGE(_xlfn._xlws.FILTER($B$2:$B$6000,(IFERROR(VALUE(MID($A$2:$A$6000,4,2)),0)=MONTH(C3716))*(IFERROR(VALUE(RIGHT($A$2:$A$6000,4)),0)=YEAR(C3716)))),""))</f>
        <v/>
      </c>
      <c r="E3716" s="3">
        <f t="array" ref="E3716">IFERROR(_xlfn.LET(_xlpm.yr,IF(ISNUMBER(C3716),YEAR(C3716),VALUE(RIGHT(A3716,4))),_xlpm.mn,IF(ISNUMBER(C3716),MONTH(C3716),VALUE(MID(A3716,4,2)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7" spans="1:5" x14ac:dyDescent="0.25">
      <c r="A3717" s="65" t="s">
        <v>3727</v>
      </c>
      <c r="B3717" s="8">
        <v>92.338000257600001</v>
      </c>
      <c r="C3717" s="13"/>
      <c r="D3717" s="3" t="str">
        <f t="array" ref="D3717">IF(C3717="","",IFERROR(AVERAGE(_xlfn._xlws.FILTER($B$2:$B$6000,(IFERROR(VALUE(MID($A$2:$A$6000,4,2)),0)=MONTH(C3717))*(IFERROR(VALUE(RIGHT($A$2:$A$6000,4)),0)=YEAR(C3717)))),""))</f>
        <v/>
      </c>
      <c r="E3717" s="3">
        <f t="array" ref="E3717">IFERROR(_xlfn.LET(_xlpm.yr,IF(ISNUMBER(C3717),YEAR(C3717),VALUE(RIGHT(A3717,4))),_xlpm.mn,IF(ISNUMBER(C3717),MONTH(C3717),VALUE(MID(A3717,4,2)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8" spans="1:5" x14ac:dyDescent="0.25">
      <c r="A3718" s="65" t="s">
        <v>3728</v>
      </c>
      <c r="B3718" s="8">
        <v>92.059296616000012</v>
      </c>
      <c r="C3718" s="13"/>
      <c r="D3718" s="3" t="str">
        <f t="array" ref="D3718">IF(C3718="","",IFERROR(AVERAGE(_xlfn._xlws.FILTER($B$2:$B$6000,(IFERROR(VALUE(MID($A$2:$A$6000,4,2)),0)=MONTH(C3718))*(IFERROR(VALUE(RIGHT($A$2:$A$6000,4)),0)=YEAR(C3718)))),""))</f>
        <v/>
      </c>
      <c r="E3718" s="3">
        <f t="array" ref="E3718">IFERROR(_xlfn.LET(_xlpm.yr,IF(ISNUMBER(C3718),YEAR(C3718),VALUE(RIGHT(A3718,4))),_xlpm.mn,IF(ISNUMBER(C3718),MONTH(C3718),VALUE(MID(A3718,4,2)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9" spans="1:5" x14ac:dyDescent="0.25">
      <c r="A3719" s="65" t="s">
        <v>3729</v>
      </c>
      <c r="B3719" s="8">
        <v>93.539909712000011</v>
      </c>
      <c r="C3719" s="13"/>
      <c r="D3719" s="3" t="str">
        <f t="array" ref="D3719">IF(C3719="","",IFERROR(AVERAGE(_xlfn._xlws.FILTER($B$2:$B$6000,(IFERROR(VALUE(MID($A$2:$A$6000,4,2)),0)=MONTH(C3719))*(IFERROR(VALUE(RIGHT($A$2:$A$6000,4)),0)=YEAR(C3719)))),""))</f>
        <v/>
      </c>
      <c r="E3719" s="3">
        <f t="array" ref="E3719">IFERROR(_xlfn.LET(_xlpm.yr,IF(ISNUMBER(C3719),YEAR(C3719),VALUE(RIGHT(A3719,4))),_xlpm.mn,IF(ISNUMBER(C3719),MONTH(C3719),VALUE(MID(A3719,4,2)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0" spans="1:5" x14ac:dyDescent="0.25">
      <c r="A3720" s="65" t="s">
        <v>3730</v>
      </c>
      <c r="B3720" s="8">
        <v>94.759238144000008</v>
      </c>
      <c r="C3720" s="13"/>
      <c r="D3720" s="3" t="str">
        <f t="array" ref="D3720">IF(C3720="","",IFERROR(AVERAGE(_xlfn._xlws.FILTER($B$2:$B$6000,(IFERROR(VALUE(MID($A$2:$A$6000,4,2)),0)=MONTH(C3720))*(IFERROR(VALUE(RIGHT($A$2:$A$6000,4)),0)=YEAR(C3720)))),""))</f>
        <v/>
      </c>
      <c r="E3720" s="3">
        <f t="array" ref="E3720">IFERROR(_xlfn.LET(_xlpm.yr,IF(ISNUMBER(C3720),YEAR(C3720),VALUE(RIGHT(A3720,4))),_xlpm.mn,IF(ISNUMBER(C3720),MONTH(C3720),VALUE(MID(A3720,4,2)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1" spans="1:5" x14ac:dyDescent="0.25">
      <c r="A3721" s="65" t="s">
        <v>3731</v>
      </c>
      <c r="B3721" s="8">
        <v>94.8114950768</v>
      </c>
      <c r="C3721" s="13"/>
      <c r="D3721" s="3" t="str">
        <f t="array" ref="D3721">IF(C3721="","",IFERROR(AVERAGE(_xlfn._xlws.FILTER($B$2:$B$6000,(IFERROR(VALUE(MID($A$2:$A$6000,4,2)),0)=MONTH(C3721))*(IFERROR(VALUE(RIGHT($A$2:$A$6000,4)),0)=YEAR(C3721)))),""))</f>
        <v/>
      </c>
      <c r="E3721" s="3">
        <f t="array" ref="E3721">IFERROR(_xlfn.LET(_xlpm.yr,IF(ISNUMBER(C3721),YEAR(C3721),VALUE(RIGHT(A3721,4))),_xlpm.mn,IF(ISNUMBER(C3721),MONTH(C3721),VALUE(MID(A3721,4,2)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2" spans="1:5" x14ac:dyDescent="0.25">
      <c r="A3722" s="65" t="s">
        <v>3732</v>
      </c>
      <c r="B3722" s="8">
        <v>94.8114950768</v>
      </c>
      <c r="C3722" s="13"/>
      <c r="D3722" s="3" t="str">
        <f t="array" ref="D3722">IF(C3722="","",IFERROR(AVERAGE(_xlfn._xlws.FILTER($B$2:$B$6000,(IFERROR(VALUE(MID($A$2:$A$6000,4,2)),0)=MONTH(C3722))*(IFERROR(VALUE(RIGHT($A$2:$A$6000,4)),0)=YEAR(C3722)))),""))</f>
        <v/>
      </c>
      <c r="E3722" s="3">
        <f t="array" ref="E3722">IFERROR(_xlfn.LET(_xlpm.yr,IF(ISNUMBER(C3722),YEAR(C3722),VALUE(RIGHT(A3722,4))),_xlpm.mn,IF(ISNUMBER(C3722),MONTH(C3722),VALUE(MID(A3722,4,2)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3" spans="1:5" x14ac:dyDescent="0.25">
      <c r="A3723" s="65" t="s">
        <v>3733</v>
      </c>
      <c r="B3723" s="8">
        <v>96.553392836800001</v>
      </c>
      <c r="C3723" s="13"/>
      <c r="D3723" s="3" t="str">
        <f t="array" ref="D3723">IF(C3723="","",IFERROR(AVERAGE(_xlfn._xlws.FILTER($B$2:$B$6000,(IFERROR(VALUE(MID($A$2:$A$6000,4,2)),0)=MONTH(C3723))*(IFERROR(VALUE(RIGHT($A$2:$A$6000,4)),0)=YEAR(C3723)))),""))</f>
        <v/>
      </c>
      <c r="E3723" s="3">
        <f t="array" ref="E3723">IFERROR(_xlfn.LET(_xlpm.yr,IF(ISNUMBER(C3723),YEAR(C3723),VALUE(RIGHT(A3723,4))),_xlpm.mn,IF(ISNUMBER(C3723),MONTH(C3723),VALUE(MID(A3723,4,2)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4" spans="1:5" x14ac:dyDescent="0.25">
      <c r="A3724" s="65" t="s">
        <v>3734</v>
      </c>
      <c r="B3724" s="8">
        <v>97.075962164800004</v>
      </c>
      <c r="C3724" s="13"/>
      <c r="D3724" s="3" t="str">
        <f t="array" ref="D3724">IF(C3724="","",IFERROR(AVERAGE(_xlfn._xlws.FILTER($B$2:$B$6000,(IFERROR(VALUE(MID($A$2:$A$6000,4,2)),0)=MONTH(C3724))*(IFERROR(VALUE(RIGHT($A$2:$A$6000,4)),0)=YEAR(C3724)))),""))</f>
        <v/>
      </c>
      <c r="E3724" s="3">
        <f t="array" ref="E3724">IFERROR(_xlfn.LET(_xlpm.yr,IF(ISNUMBER(C3724),YEAR(C3724),VALUE(RIGHT(A3724,4))),_xlpm.mn,IF(ISNUMBER(C3724),MONTH(C3724),VALUE(MID(A3724,4,2)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5" spans="1:5" x14ac:dyDescent="0.25">
      <c r="A3725" s="65" t="s">
        <v>3735</v>
      </c>
      <c r="B3725" s="8">
        <v>96.09762820200001</v>
      </c>
      <c r="C3725" s="13"/>
      <c r="D3725" s="3" t="str">
        <f t="array" ref="D3725">IF(C3725="","",IFERROR(AVERAGE(_xlfn._xlws.FILTER($B$2:$B$6000,(IFERROR(VALUE(MID($A$2:$A$6000,4,2)),0)=MONTH(C3725))*(IFERROR(VALUE(RIGHT($A$2:$A$6000,4)),0)=YEAR(C3725)))),""))</f>
        <v/>
      </c>
      <c r="E3725" s="3">
        <f t="array" ref="E3725">IFERROR(_xlfn.LET(_xlpm.yr,IF(ISNUMBER(C3725),YEAR(C3725),VALUE(RIGHT(A3725,4))),_xlpm.mn,IF(ISNUMBER(C3725),MONTH(C3725),VALUE(MID(A3725,4,2)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6" spans="1:5" x14ac:dyDescent="0.25">
      <c r="A3726" s="65" t="s">
        <v>3736</v>
      </c>
      <c r="B3726" s="8">
        <v>98.029840299299991</v>
      </c>
      <c r="C3726" s="13"/>
      <c r="D3726" s="3" t="str">
        <f t="array" ref="D3726">IF(C3726="","",IFERROR(AVERAGE(_xlfn._xlws.FILTER($B$2:$B$6000,(IFERROR(VALUE(MID($A$2:$A$6000,4,2)),0)=MONTH(C3726))*(IFERROR(VALUE(RIGHT($A$2:$A$6000,4)),0)=YEAR(C3726)))),""))</f>
        <v/>
      </c>
      <c r="E3726" s="3">
        <f t="array" ref="E3726">IFERROR(_xlfn.LET(_xlpm.yr,IF(ISNUMBER(C3726),YEAR(C3726),VALUE(RIGHT(A3726,4))),_xlpm.mn,IF(ISNUMBER(C3726),MONTH(C3726),VALUE(MID(A3726,4,2)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7" spans="1:5" x14ac:dyDescent="0.25">
      <c r="A3727" s="65" t="s">
        <v>3737</v>
      </c>
      <c r="B3727" s="8">
        <v>97.482665192100001</v>
      </c>
      <c r="C3727" s="13"/>
      <c r="D3727" s="3" t="str">
        <f t="array" ref="D3727">IF(C3727="","",IFERROR(AVERAGE(_xlfn._xlws.FILTER($B$2:$B$6000,(IFERROR(VALUE(MID($A$2:$A$6000,4,2)),0)=MONTH(C3727))*(IFERROR(VALUE(RIGHT($A$2:$A$6000,4)),0)=YEAR(C3727)))),""))</f>
        <v/>
      </c>
      <c r="E3727" s="3">
        <f t="array" ref="E3727">IFERROR(_xlfn.LET(_xlpm.yr,IF(ISNUMBER(C3727),YEAR(C3727),VALUE(RIGHT(A3727,4))),_xlpm.mn,IF(ISNUMBER(C3727),MONTH(C3727),VALUE(MID(A3727,4,2)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8" spans="1:5" x14ac:dyDescent="0.25">
      <c r="A3728" s="65" t="s">
        <v>3738</v>
      </c>
      <c r="B3728" s="8">
        <v>96.576406420799998</v>
      </c>
      <c r="C3728" s="13"/>
      <c r="D3728" s="3" t="str">
        <f t="array" ref="D3728">IF(C3728="","",IFERROR(AVERAGE(_xlfn._xlws.FILTER($B$2:$B$6000,(IFERROR(VALUE(MID($A$2:$A$6000,4,2)),0)=MONTH(C3728))*(IFERROR(VALUE(RIGHT($A$2:$A$6000,4)),0)=YEAR(C3728)))),""))</f>
        <v/>
      </c>
      <c r="E3728" s="3">
        <f t="array" ref="E3728">IFERROR(_xlfn.LET(_xlpm.yr,IF(ISNUMBER(C3728),YEAR(C3728),VALUE(RIGHT(A3728,4))),_xlpm.mn,IF(ISNUMBER(C3728),MONTH(C3728),VALUE(MID(A3728,4,2)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9" spans="1:5" x14ac:dyDescent="0.25">
      <c r="A3729" s="65" t="s">
        <v>3739</v>
      </c>
      <c r="B3729" s="8">
        <v>97.533962858400002</v>
      </c>
      <c r="C3729" s="13"/>
      <c r="D3729" s="3" t="str">
        <f t="array" ref="D3729">IF(C3729="","",IFERROR(AVERAGE(_xlfn._xlws.FILTER($B$2:$B$6000,(IFERROR(VALUE(MID($A$2:$A$6000,4,2)),0)=MONTH(C3729))*(IFERROR(VALUE(RIGHT($A$2:$A$6000,4)),0)=YEAR(C3729)))),""))</f>
        <v/>
      </c>
      <c r="E3729" s="3">
        <f t="array" ref="E3729">IFERROR(_xlfn.LET(_xlpm.yr,IF(ISNUMBER(C3729),YEAR(C3729),VALUE(RIGHT(A3729,4))),_xlpm.mn,IF(ISNUMBER(C3729),MONTH(C3729),VALUE(MID(A3729,4,2)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0" spans="1:5" x14ac:dyDescent="0.25">
      <c r="A3730" s="65" t="s">
        <v>3740</v>
      </c>
      <c r="B3730" s="8">
        <v>98.2863286308</v>
      </c>
      <c r="C3730" s="13"/>
      <c r="D3730" s="3" t="str">
        <f t="array" ref="D3730">IF(C3730="","",IFERROR(AVERAGE(_xlfn._xlws.FILTER($B$2:$B$6000,(IFERROR(VALUE(MID($A$2:$A$6000,4,2)),0)=MONTH(C3730))*(IFERROR(VALUE(RIGHT($A$2:$A$6000,4)),0)=YEAR(C3730)))),""))</f>
        <v/>
      </c>
      <c r="E3730" s="3">
        <f t="array" ref="E3730">IFERROR(_xlfn.LET(_xlpm.yr,IF(ISNUMBER(C3730),YEAR(C3730),VALUE(RIGHT(A3730,4))),_xlpm.mn,IF(ISNUMBER(C3730),MONTH(C3730),VALUE(MID(A3730,4,2)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1" spans="1:5" x14ac:dyDescent="0.25">
      <c r="A3731" s="65" t="s">
        <v>3741</v>
      </c>
      <c r="B3731" s="8">
        <v>99.9278539524</v>
      </c>
      <c r="C3731" s="13"/>
      <c r="D3731" s="3" t="str">
        <f t="array" ref="D3731">IF(C3731="","",IFERROR(AVERAGE(_xlfn._xlws.FILTER($B$2:$B$6000,(IFERROR(VALUE(MID($A$2:$A$6000,4,2)),0)=MONTH(C3731))*(IFERROR(VALUE(RIGHT($A$2:$A$6000,4)),0)=YEAR(C3731)))),""))</f>
        <v/>
      </c>
      <c r="E3731" s="3">
        <f t="array" ref="E3731">IFERROR(_xlfn.LET(_xlpm.yr,IF(ISNUMBER(C3731),YEAR(C3731),VALUE(RIGHT(A3731,4))),_xlpm.mn,IF(ISNUMBER(C3731),MONTH(C3731),VALUE(MID(A3731,4,2)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2" spans="1:5" x14ac:dyDescent="0.25">
      <c r="A3732" s="65" t="s">
        <v>3742</v>
      </c>
      <c r="B3732" s="8">
        <v>98.628313072799997</v>
      </c>
      <c r="C3732" s="13"/>
      <c r="D3732" s="3" t="str">
        <f t="array" ref="D3732">IF(C3732="","",IFERROR(AVERAGE(_xlfn._xlws.FILTER($B$2:$B$6000,(IFERROR(VALUE(MID($A$2:$A$6000,4,2)),0)=MONTH(C3732))*(IFERROR(VALUE(RIGHT($A$2:$A$6000,4)),0)=YEAR(C3732)))),""))</f>
        <v/>
      </c>
      <c r="E3732" s="3">
        <f t="array" ref="E3732">IFERROR(_xlfn.LET(_xlpm.yr,IF(ISNUMBER(C3732),YEAR(C3732),VALUE(RIGHT(A3732,4))),_xlpm.mn,IF(ISNUMBER(C3732),MONTH(C3732),VALUE(MID(A3732,4,2)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3" spans="1:5" x14ac:dyDescent="0.25">
      <c r="A3733" s="65" t="s">
        <v>3743</v>
      </c>
      <c r="B3733" s="8">
        <v>99.175488180000002</v>
      </c>
      <c r="C3733" s="13"/>
      <c r="D3733" s="3" t="str">
        <f t="array" ref="D3733">IF(C3733="","",IFERROR(AVERAGE(_xlfn._xlws.FILTER($B$2:$B$6000,(IFERROR(VALUE(MID($A$2:$A$6000,4,2)),0)=MONTH(C3733))*(IFERROR(VALUE(RIGHT($A$2:$A$6000,4)),0)=YEAR(C3733)))),""))</f>
        <v/>
      </c>
      <c r="E3733" s="3">
        <f t="array" ref="E3733">IFERROR(_xlfn.LET(_xlpm.yr,IF(ISNUMBER(C3733),YEAR(C3733),VALUE(RIGHT(A3733,4))),_xlpm.mn,IF(ISNUMBER(C3733),MONTH(C3733),VALUE(MID(A3733,4,2)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4" spans="1:5" x14ac:dyDescent="0.25">
      <c r="A3734" s="65" t="s">
        <v>3744</v>
      </c>
      <c r="B3734" s="8">
        <v>98.748007627500002</v>
      </c>
      <c r="C3734" s="13"/>
      <c r="D3734" s="3" t="str">
        <f t="array" ref="D3734">IF(C3734="","",IFERROR(AVERAGE(_xlfn._xlws.FILTER($B$2:$B$6000,(IFERROR(VALUE(MID($A$2:$A$6000,4,2)),0)=MONTH(C3734))*(IFERROR(VALUE(RIGHT($A$2:$A$6000,4)),0)=YEAR(C3734)))),""))</f>
        <v/>
      </c>
      <c r="E3734" s="3">
        <f t="array" ref="E3734">IFERROR(_xlfn.LET(_xlpm.yr,IF(ISNUMBER(C3734),YEAR(C3734),VALUE(RIGHT(A3734,4))),_xlpm.mn,IF(ISNUMBER(C3734),MONTH(C3734),VALUE(MID(A3734,4,2)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5" spans="1:5" x14ac:dyDescent="0.25">
      <c r="A3735" s="65" t="s">
        <v>3745</v>
      </c>
      <c r="B3735" s="8">
        <v>99.175488180000002</v>
      </c>
      <c r="C3735" s="13"/>
      <c r="D3735" s="3" t="str">
        <f t="array" ref="D3735">IF(C3735="","",IFERROR(AVERAGE(_xlfn._xlws.FILTER($B$2:$B$6000,(IFERROR(VALUE(MID($A$2:$A$6000,4,2)),0)=MONTH(C3735))*(IFERROR(VALUE(RIGHT($A$2:$A$6000,4)),0)=YEAR(C3735)))),""))</f>
        <v/>
      </c>
      <c r="E3735" s="3">
        <f t="array" ref="E3735">IFERROR(_xlfn.LET(_xlpm.yr,IF(ISNUMBER(C3735),YEAR(C3735),VALUE(RIGHT(A3735,4))),_xlpm.mn,IF(ISNUMBER(C3735),MONTH(C3735),VALUE(MID(A3735,4,2)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6" spans="1:5" x14ac:dyDescent="0.25">
      <c r="A3736" s="65" t="s">
        <v>3746</v>
      </c>
      <c r="B3736" s="8">
        <v>100.030449285</v>
      </c>
      <c r="C3736" s="13"/>
      <c r="D3736" s="3" t="str">
        <f t="array" ref="D3736">IF(C3736="","",IFERROR(AVERAGE(_xlfn._xlws.FILTER($B$2:$B$6000,(IFERROR(VALUE(MID($A$2:$A$6000,4,2)),0)=MONTH(C3736))*(IFERROR(VALUE(RIGHT($A$2:$A$6000,4)),0)=YEAR(C3736)))),""))</f>
        <v/>
      </c>
      <c r="E3736" s="3">
        <f t="array" ref="E3736">IFERROR(_xlfn.LET(_xlpm.yr,IF(ISNUMBER(C3736),YEAR(C3736),VALUE(RIGHT(A3736,4))),_xlpm.mn,IF(ISNUMBER(C3736),MONTH(C3736),VALUE(MID(A3736,4,2)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7" spans="1:5" x14ac:dyDescent="0.25">
      <c r="A3737" s="65" t="s">
        <v>3747</v>
      </c>
      <c r="B3737" s="8">
        <v>99.705564065100006</v>
      </c>
      <c r="C3737" s="13"/>
      <c r="D3737" s="3" t="str">
        <f t="array" ref="D3737">IF(C3737="","",IFERROR(AVERAGE(_xlfn._xlws.FILTER($B$2:$B$6000,(IFERROR(VALUE(MID($A$2:$A$6000,4,2)),0)=MONTH(C3737))*(IFERROR(VALUE(RIGHT($A$2:$A$6000,4)),0)=YEAR(C3737)))),""))</f>
        <v/>
      </c>
      <c r="E3737" s="3">
        <f t="array" ref="E3737">IFERROR(_xlfn.LET(_xlpm.yr,IF(ISNUMBER(C3737),YEAR(C3737),VALUE(RIGHT(A3737,4))),_xlpm.mn,IF(ISNUMBER(C3737),MONTH(C3737),VALUE(MID(A3737,4,2)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8" spans="1:5" x14ac:dyDescent="0.25">
      <c r="A3738" s="65" t="s">
        <v>3748</v>
      </c>
      <c r="B3738" s="8">
        <v>98.132435631899995</v>
      </c>
      <c r="C3738" s="13"/>
      <c r="D3738" s="3" t="str">
        <f t="array" ref="D3738">IF(C3738="","",IFERROR(AVERAGE(_xlfn._xlws.FILTER($B$2:$B$6000,(IFERROR(VALUE(MID($A$2:$A$6000,4,2)),0)=MONTH(C3738))*(IFERROR(VALUE(RIGHT($A$2:$A$6000,4)),0)=YEAR(C3738)))),""))</f>
        <v/>
      </c>
      <c r="E3738" s="3">
        <f t="array" ref="E3738">IFERROR(_xlfn.LET(_xlpm.yr,IF(ISNUMBER(C3738),YEAR(C3738),VALUE(RIGHT(A3738,4))),_xlpm.mn,IF(ISNUMBER(C3738),MONTH(C3738),VALUE(MID(A3738,4,2)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9" spans="1:5" x14ac:dyDescent="0.25">
      <c r="A3739" s="65" t="s">
        <v>3749</v>
      </c>
      <c r="B3739" s="8">
        <v>97.995641855100004</v>
      </c>
      <c r="C3739" s="13"/>
      <c r="D3739" s="3" t="str">
        <f t="array" ref="D3739">IF(C3739="","",IFERROR(AVERAGE(_xlfn._xlws.FILTER($B$2:$B$6000,(IFERROR(VALUE(MID($A$2:$A$6000,4,2)),0)=MONTH(C3739))*(IFERROR(VALUE(RIGHT($A$2:$A$6000,4)),0)=YEAR(C3739)))),""))</f>
        <v/>
      </c>
      <c r="E3739" s="3">
        <f t="array" ref="E3739">IFERROR(_xlfn.LET(_xlpm.yr,IF(ISNUMBER(C3739),YEAR(C3739),VALUE(RIGHT(A3739,4))),_xlpm.mn,IF(ISNUMBER(C3739),MONTH(C3739),VALUE(MID(A3739,4,2)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0" spans="1:5" x14ac:dyDescent="0.25">
      <c r="A3740" s="65" t="s">
        <v>3750</v>
      </c>
      <c r="B3740" s="8">
        <v>99.500373399899999</v>
      </c>
      <c r="C3740" s="13"/>
      <c r="D3740" s="3" t="str">
        <f t="array" ref="D3740">IF(C3740="","",IFERROR(AVERAGE(_xlfn._xlws.FILTER($B$2:$B$6000,(IFERROR(VALUE(MID($A$2:$A$6000,4,2)),0)=MONTH(C3740))*(IFERROR(VALUE(RIGHT($A$2:$A$6000,4)),0)=YEAR(C3740)))),""))</f>
        <v/>
      </c>
      <c r="E3740" s="3">
        <f t="array" ref="E3740">IFERROR(_xlfn.LET(_xlpm.yr,IF(ISNUMBER(C3740),YEAR(C3740),VALUE(RIGHT(A3740,4))),_xlpm.mn,IF(ISNUMBER(C3740),MONTH(C3740),VALUE(MID(A3740,4,2)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1" spans="1:5" x14ac:dyDescent="0.25">
      <c r="A3741" s="65" t="s">
        <v>3751</v>
      </c>
      <c r="B3741" s="8">
        <v>100.7828150574</v>
      </c>
      <c r="C3741" s="13"/>
      <c r="D3741" s="3" t="str">
        <f t="array" ref="D3741">IF(C3741="","",IFERROR(AVERAGE(_xlfn._xlws.FILTER($B$2:$B$6000,(IFERROR(VALUE(MID($A$2:$A$6000,4,2)),0)=MONTH(C3741))*(IFERROR(VALUE(RIGHT($A$2:$A$6000,4)),0)=YEAR(C3741)))),""))</f>
        <v/>
      </c>
      <c r="E3741" s="3">
        <f t="array" ref="E3741">IFERROR(_xlfn.LET(_xlpm.yr,IF(ISNUMBER(C3741),YEAR(C3741),VALUE(RIGHT(A3741,4))),_xlpm.mn,IF(ISNUMBER(C3741),MONTH(C3741),VALUE(MID(A3741,4,2)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2" spans="1:5" x14ac:dyDescent="0.25">
      <c r="A3742" s="65" t="s">
        <v>3752</v>
      </c>
      <c r="B3742" s="8">
        <v>99.739762509299993</v>
      </c>
      <c r="C3742" s="13"/>
      <c r="D3742" s="3" t="str">
        <f t="array" ref="D3742">IF(C3742="","",IFERROR(AVERAGE(_xlfn._xlws.FILTER($B$2:$B$6000,(IFERROR(VALUE(MID($A$2:$A$6000,4,2)),0)=MONTH(C3742))*(IFERROR(VALUE(RIGHT($A$2:$A$6000,4)),0)=YEAR(C3742)))),""))</f>
        <v/>
      </c>
      <c r="E3742" s="3">
        <f t="array" ref="E3742">IFERROR(_xlfn.LET(_xlpm.yr,IF(ISNUMBER(C3742),YEAR(C3742),VALUE(RIGHT(A3742,4))),_xlpm.mn,IF(ISNUMBER(C3742),MONTH(C3742),VALUE(MID(A3742,4,2)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3" spans="1:5" x14ac:dyDescent="0.25">
      <c r="A3743" s="65" t="s">
        <v>3753</v>
      </c>
      <c r="B3743" s="8">
        <v>100.52632672590001</v>
      </c>
      <c r="C3743" s="13"/>
      <c r="D3743" s="3" t="str">
        <f t="array" ref="D3743">IF(C3743="","",IFERROR(AVERAGE(_xlfn._xlws.FILTER($B$2:$B$6000,(IFERROR(VALUE(MID($A$2:$A$6000,4,2)),0)=MONTH(C3743))*(IFERROR(VALUE(RIGHT($A$2:$A$6000,4)),0)=YEAR(C3743)))),""))</f>
        <v/>
      </c>
      <c r="E3743" s="3">
        <f t="array" ref="E3743">IFERROR(_xlfn.LET(_xlpm.yr,IF(ISNUMBER(C3743),YEAR(C3743),VALUE(RIGHT(A3743,4))),_xlpm.mn,IF(ISNUMBER(C3743),MONTH(C3743),VALUE(MID(A3743,4,2)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4" spans="1:5" x14ac:dyDescent="0.25">
      <c r="A3744" s="65" t="s">
        <v>3754</v>
      </c>
      <c r="B3744" s="8">
        <v>99.620067954600003</v>
      </c>
      <c r="C3744" s="13"/>
      <c r="D3744" s="3" t="str">
        <f t="array" ref="D3744">IF(C3744="","",IFERROR(AVERAGE(_xlfn._xlws.FILTER($B$2:$B$6000,(IFERROR(VALUE(MID($A$2:$A$6000,4,2)),0)=MONTH(C3744))*(IFERROR(VALUE(RIGHT($A$2:$A$6000,4)),0)=YEAR(C3744)))),""))</f>
        <v/>
      </c>
      <c r="E3744" s="3">
        <f t="array" ref="E3744">IFERROR(_xlfn.LET(_xlpm.yr,IF(ISNUMBER(C3744),YEAR(C3744),VALUE(RIGHT(A3744,4))),_xlpm.mn,IF(ISNUMBER(C3744),MONTH(C3744),VALUE(MID(A3744,4,2)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5" spans="1:5" x14ac:dyDescent="0.25">
      <c r="A3745" s="65" t="s">
        <v>3755</v>
      </c>
      <c r="B3745" s="8">
        <v>99.859457063999997</v>
      </c>
      <c r="C3745" s="13"/>
      <c r="D3745" s="3" t="str">
        <f t="array" ref="D3745">IF(C3745="","",IFERROR(AVERAGE(_xlfn._xlws.FILTER($B$2:$B$6000,(IFERROR(VALUE(MID($A$2:$A$6000,4,2)),0)=MONTH(C3745))*(IFERROR(VALUE(RIGHT($A$2:$A$6000,4)),0)=YEAR(C3745)))),""))</f>
        <v/>
      </c>
      <c r="E3745" s="3">
        <f t="array" ref="E3745">IFERROR(_xlfn.LET(_xlpm.yr,IF(ISNUMBER(C3745),YEAR(C3745),VALUE(RIGHT(A3745,4))),_xlpm.mn,IF(ISNUMBER(C3745),MONTH(C3745),VALUE(MID(A3745,4,2)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6" spans="1:5" x14ac:dyDescent="0.25">
      <c r="A3746" s="65" t="s">
        <v>3756</v>
      </c>
      <c r="B3746" s="8">
        <v>99.590932644399999</v>
      </c>
      <c r="C3746" s="13"/>
      <c r="D3746" s="3" t="str">
        <f t="array" ref="D3746">IF(C3746="","",IFERROR(AVERAGE(_xlfn._xlws.FILTER($B$2:$B$6000,(IFERROR(VALUE(MID($A$2:$A$6000,4,2)),0)=MONTH(C3746))*(IFERROR(VALUE(RIGHT($A$2:$A$6000,4)),0)=YEAR(C3746)))),""))</f>
        <v/>
      </c>
      <c r="E3746" s="3">
        <f t="array" ref="E3746">IFERROR(_xlfn.LET(_xlpm.yr,IF(ISNUMBER(C3746),YEAR(C3746),VALUE(RIGHT(A3746,4))),_xlpm.mn,IF(ISNUMBER(C3746),MONTH(C3746),VALUE(MID(A3746,4,2)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7" spans="1:5" x14ac:dyDescent="0.25">
      <c r="A3747" s="65" t="s">
        <v>3757</v>
      </c>
      <c r="B3747" s="8">
        <v>99.063546427799992</v>
      </c>
      <c r="C3747" s="13"/>
      <c r="D3747" s="3" t="str">
        <f t="array" ref="D3747">IF(C3747="","",IFERROR(AVERAGE(_xlfn._xlws.FILTER($B$2:$B$6000,(IFERROR(VALUE(MID($A$2:$A$6000,4,2)),0)=MONTH(C3747))*(IFERROR(VALUE(RIGHT($A$2:$A$6000,4)),0)=YEAR(C3747)))),""))</f>
        <v/>
      </c>
      <c r="E3747" s="3">
        <f t="array" ref="E3747">IFERROR(_xlfn.LET(_xlpm.yr,IF(ISNUMBER(C3747),YEAR(C3747),VALUE(RIGHT(A3747,4))),_xlpm.mn,IF(ISNUMBER(C3747),MONTH(C3747),VALUE(MID(A3747,4,2)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8" spans="1:5" x14ac:dyDescent="0.25">
      <c r="A3748" s="65" t="s">
        <v>3758</v>
      </c>
      <c r="B3748" s="8">
        <v>98.417073001000006</v>
      </c>
      <c r="C3748" s="13"/>
      <c r="D3748" s="3" t="str">
        <f t="array" ref="D3748">IF(C3748="","",IFERROR(AVERAGE(_xlfn._xlws.FILTER($B$2:$B$6000,(IFERROR(VALUE(MID($A$2:$A$6000,4,2)),0)=MONTH(C3748))*(IFERROR(VALUE(RIGHT($A$2:$A$6000,4)),0)=YEAR(C3748)))),""))</f>
        <v/>
      </c>
      <c r="E3748" s="3">
        <f t="array" ref="E3748">IFERROR(_xlfn.LET(_xlpm.yr,IF(ISNUMBER(C3748),YEAR(C3748),VALUE(RIGHT(A3748,4))),_xlpm.mn,IF(ISNUMBER(C3748),MONTH(C3748),VALUE(MID(A3748,4,2)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9" spans="1:5" x14ac:dyDescent="0.25">
      <c r="A3749" s="65" t="s">
        <v>3759</v>
      </c>
      <c r="B3749" s="8">
        <v>98.502135293999999</v>
      </c>
      <c r="C3749" s="13"/>
      <c r="D3749" s="3" t="str">
        <f t="array" ref="D3749">IF(C3749="","",IFERROR(AVERAGE(_xlfn._xlws.FILTER($B$2:$B$6000,(IFERROR(VALUE(MID($A$2:$A$6000,4,2)),0)=MONTH(C3749))*(IFERROR(VALUE(RIGHT($A$2:$A$6000,4)),0)=YEAR(C3749)))),""))</f>
        <v/>
      </c>
      <c r="E3749" s="3">
        <f t="array" ref="E3749">IFERROR(_xlfn.LET(_xlpm.yr,IF(ISNUMBER(C3749),YEAR(C3749),VALUE(RIGHT(A3749,4))),_xlpm.mn,IF(ISNUMBER(C3749),MONTH(C3749),VALUE(MID(A3749,4,2)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0" spans="1:5" x14ac:dyDescent="0.25">
      <c r="A3750" s="65" t="s">
        <v>3760</v>
      </c>
      <c r="B3750" s="8">
        <v>97.107113688799998</v>
      </c>
      <c r="C3750" s="13"/>
      <c r="D3750" s="3" t="str">
        <f t="array" ref="D3750">IF(C3750="","",IFERROR(AVERAGE(_xlfn._xlws.FILTER($B$2:$B$6000,(IFERROR(VALUE(MID($A$2:$A$6000,4,2)),0)=MONTH(C3750))*(IFERROR(VALUE(RIGHT($A$2:$A$6000,4)),0)=YEAR(C3750)))),""))</f>
        <v/>
      </c>
      <c r="E3750" s="3">
        <f t="array" ref="E3750">IFERROR(_xlfn.LET(_xlpm.yr,IF(ISNUMBER(C3750),YEAR(C3750),VALUE(RIGHT(A3750,4))),_xlpm.mn,IF(ISNUMBER(C3750),MONTH(C3750),VALUE(MID(A3750,4,2)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1" spans="1:5" x14ac:dyDescent="0.25">
      <c r="A3751" s="65" t="s">
        <v>3761</v>
      </c>
      <c r="B3751" s="8">
        <v>96.426615344799998</v>
      </c>
      <c r="C3751" s="13"/>
      <c r="D3751" s="3" t="str">
        <f t="array" ref="D3751">IF(C3751="","",IFERROR(AVERAGE(_xlfn._xlws.FILTER($B$2:$B$6000,(IFERROR(VALUE(MID($A$2:$A$6000,4,2)),0)=MONTH(C3751))*(IFERROR(VALUE(RIGHT($A$2:$A$6000,4)),0)=YEAR(C3751)))),""))</f>
        <v/>
      </c>
      <c r="E3751" s="3">
        <f t="array" ref="E3751">IFERROR(_xlfn.LET(_xlpm.yr,IF(ISNUMBER(C3751),YEAR(C3751),VALUE(RIGHT(A3751,4))),_xlpm.mn,IF(ISNUMBER(C3751),MONTH(C3751),VALUE(MID(A3751,4,2)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2" spans="1:5" x14ac:dyDescent="0.25">
      <c r="A3752" s="65" t="s">
        <v>3762</v>
      </c>
      <c r="B3752" s="8">
        <v>95.558979956200005</v>
      </c>
      <c r="C3752" s="13"/>
      <c r="D3752" s="3" t="str">
        <f t="array" ref="D3752">IF(C3752="","",IFERROR(AVERAGE(_xlfn._xlws.FILTER($B$2:$B$6000,(IFERROR(VALUE(MID($A$2:$A$6000,4,2)),0)=MONTH(C3752))*(IFERROR(VALUE(RIGHT($A$2:$A$6000,4)),0)=YEAR(C3752)))),""))</f>
        <v/>
      </c>
      <c r="E3752" s="3">
        <f t="array" ref="E3752">IFERROR(_xlfn.LET(_xlpm.yr,IF(ISNUMBER(C3752),YEAR(C3752),VALUE(RIGHT(A3752,4))),_xlpm.mn,IF(ISNUMBER(C3752),MONTH(C3752),VALUE(MID(A3752,4,2)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3" spans="1:5" x14ac:dyDescent="0.25">
      <c r="A3753" s="65" t="s">
        <v>3763</v>
      </c>
      <c r="B3753" s="8">
        <v>94.657319650399998</v>
      </c>
      <c r="C3753" s="13"/>
      <c r="D3753" s="3" t="str">
        <f t="array" ref="D3753">IF(C3753="","",IFERROR(AVERAGE(_xlfn._xlws.FILTER($B$2:$B$6000,(IFERROR(VALUE(MID($A$2:$A$6000,4,2)),0)=MONTH(C3753))*(IFERROR(VALUE(RIGHT($A$2:$A$6000,4)),0)=YEAR(C3753)))),""))</f>
        <v/>
      </c>
      <c r="E3753" s="3">
        <f t="array" ref="E3753">IFERROR(_xlfn.LET(_xlpm.yr,IF(ISNUMBER(C3753),YEAR(C3753),VALUE(RIGHT(A3753,4))),_xlpm.mn,IF(ISNUMBER(C3753),MONTH(C3753),VALUE(MID(A3753,4,2)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4" spans="1:5" x14ac:dyDescent="0.25">
      <c r="A3754" s="65" t="s">
        <v>3764</v>
      </c>
      <c r="B3754" s="8">
        <v>94.129933433799991</v>
      </c>
      <c r="C3754" s="13"/>
      <c r="D3754" s="3" t="str">
        <f t="array" ref="D3754">IF(C3754="","",IFERROR(AVERAGE(_xlfn._xlws.FILTER($B$2:$B$6000,(IFERROR(VALUE(MID($A$2:$A$6000,4,2)),0)=MONTH(C3754))*(IFERROR(VALUE(RIGHT($A$2:$A$6000,4)),0)=YEAR(C3754)))),""))</f>
        <v/>
      </c>
      <c r="E3754" s="3">
        <f t="array" ref="E3754">IFERROR(_xlfn.LET(_xlpm.yr,IF(ISNUMBER(C3754),YEAR(C3754),VALUE(RIGHT(A3754,4))),_xlpm.mn,IF(ISNUMBER(C3754),MONTH(C3754),VALUE(MID(A3754,4,2)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5" spans="1:5" x14ac:dyDescent="0.25">
      <c r="A3755" s="65" t="s">
        <v>3765</v>
      </c>
      <c r="B3755" s="8">
        <v>92.479724949599998</v>
      </c>
      <c r="C3755" s="13"/>
      <c r="D3755" s="3" t="str">
        <f t="array" ref="D3755">IF(C3755="","",IFERROR(AVERAGE(_xlfn._xlws.FILTER($B$2:$B$6000,(IFERROR(VALUE(MID($A$2:$A$6000,4,2)),0)=MONTH(C3755))*(IFERROR(VALUE(RIGHT($A$2:$A$6000,4)),0)=YEAR(C3755)))),""))</f>
        <v/>
      </c>
      <c r="E3755" s="3">
        <f t="array" ref="E3755">IFERROR(_xlfn.LET(_xlpm.yr,IF(ISNUMBER(C3755),YEAR(C3755),VALUE(RIGHT(A3755,4))),_xlpm.mn,IF(ISNUMBER(C3755),MONTH(C3755),VALUE(MID(A3755,4,2)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6" spans="1:5" x14ac:dyDescent="0.25">
      <c r="A3756" s="65" t="s">
        <v>3766</v>
      </c>
      <c r="B3756" s="8">
        <v>92.632837077000005</v>
      </c>
      <c r="C3756" s="13"/>
      <c r="D3756" s="3" t="str">
        <f t="array" ref="D3756">IF(C3756="","",IFERROR(AVERAGE(_xlfn._xlws.FILTER($B$2:$B$6000,(IFERROR(VALUE(MID($A$2:$A$6000,4,2)),0)=MONTH(C3756))*(IFERROR(VALUE(RIGHT($A$2:$A$6000,4)),0)=YEAR(C3756)))),""))</f>
        <v/>
      </c>
      <c r="E3756" s="3">
        <f t="array" ref="E3756">IFERROR(_xlfn.LET(_xlpm.yr,IF(ISNUMBER(C3756),YEAR(C3756),VALUE(RIGHT(A3756,4))),_xlpm.mn,IF(ISNUMBER(C3756),MONTH(C3756),VALUE(MID(A3756,4,2)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7" spans="1:5" x14ac:dyDescent="0.25">
      <c r="A3757" s="65" t="s">
        <v>3767</v>
      </c>
      <c r="B3757" s="8">
        <v>92.802961662999991</v>
      </c>
      <c r="C3757" s="13"/>
      <c r="D3757" s="3" t="str">
        <f t="array" ref="D3757">IF(C3757="","",IFERROR(AVERAGE(_xlfn._xlws.FILTER($B$2:$B$6000,(IFERROR(VALUE(MID($A$2:$A$6000,4,2)),0)=MONTH(C3757))*(IFERROR(VALUE(RIGHT($A$2:$A$6000,4)),0)=YEAR(C3757)))),""))</f>
        <v/>
      </c>
      <c r="E3757" s="3">
        <f t="array" ref="E3757">IFERROR(_xlfn.LET(_xlpm.yr,IF(ISNUMBER(C3757),YEAR(C3757),VALUE(RIGHT(A3757,4))),_xlpm.mn,IF(ISNUMBER(C3757),MONTH(C3757),VALUE(MID(A3757,4,2)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8" spans="1:5" x14ac:dyDescent="0.25">
      <c r="A3758" s="65" t="s">
        <v>3768</v>
      </c>
      <c r="B3758" s="8">
        <v>91.561052185199998</v>
      </c>
      <c r="C3758" s="13"/>
      <c r="D3758" s="3" t="str">
        <f t="array" ref="D3758">IF(C3758="","",IFERROR(AVERAGE(_xlfn._xlws.FILTER($B$2:$B$6000,(IFERROR(VALUE(MID($A$2:$A$6000,4,2)),0)=MONTH(C3758))*(IFERROR(VALUE(RIGHT($A$2:$A$6000,4)),0)=YEAR(C3758)))),""))</f>
        <v/>
      </c>
      <c r="E3758" s="3">
        <f t="array" ref="E3758">IFERROR(_xlfn.LET(_xlpm.yr,IF(ISNUMBER(C3758),YEAR(C3758),VALUE(RIGHT(A3758,4))),_xlpm.mn,IF(ISNUMBER(C3758),MONTH(C3758),VALUE(MID(A3758,4,2)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9" spans="1:5" x14ac:dyDescent="0.25">
      <c r="A3759" s="65" t="s">
        <v>3769</v>
      </c>
      <c r="B3759" s="8">
        <v>91.595077102400012</v>
      </c>
      <c r="C3759" s="13"/>
      <c r="D3759" s="3" t="str">
        <f t="array" ref="D3759">IF(C3759="","",IFERROR(AVERAGE(_xlfn._xlws.FILTER($B$2:$B$6000,(IFERROR(VALUE(MID($A$2:$A$6000,4,2)),0)=MONTH(C3759))*(IFERROR(VALUE(RIGHT($A$2:$A$6000,4)),0)=YEAR(C3759)))),""))</f>
        <v/>
      </c>
      <c r="E3759" s="3">
        <f t="array" ref="E3759">IFERROR(_xlfn.LET(_xlpm.yr,IF(ISNUMBER(C3759),YEAR(C3759),VALUE(RIGHT(A3759,4))),_xlpm.mn,IF(ISNUMBER(C3759),MONTH(C3759),VALUE(MID(A3759,4,2)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0" spans="1:5" x14ac:dyDescent="0.25">
      <c r="A3760" s="65" t="s">
        <v>3770</v>
      </c>
      <c r="B3760" s="8">
        <v>90.897566299800005</v>
      </c>
      <c r="C3760" s="13"/>
      <c r="D3760" s="3" t="str">
        <f t="array" ref="D3760">IF(C3760="","",IFERROR(AVERAGE(_xlfn._xlws.FILTER($B$2:$B$6000,(IFERROR(VALUE(MID($A$2:$A$6000,4,2)),0)=MONTH(C3760))*(IFERROR(VALUE(RIGHT($A$2:$A$6000,4)),0)=YEAR(C3760)))),""))</f>
        <v/>
      </c>
      <c r="E3760" s="3">
        <f t="array" ref="E3760">IFERROR(_xlfn.LET(_xlpm.yr,IF(ISNUMBER(C3760),YEAR(C3760),VALUE(RIGHT(A3760,4))),_xlpm.mn,IF(ISNUMBER(C3760),MONTH(C3760),VALUE(MID(A3760,4,2)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1" spans="1:5" x14ac:dyDescent="0.25">
      <c r="A3761" s="65" t="s">
        <v>3771</v>
      </c>
      <c r="B3761" s="8">
        <v>91.101715802999991</v>
      </c>
      <c r="C3761" s="13"/>
      <c r="D3761" s="3" t="str">
        <f t="array" ref="D3761">IF(C3761="","",IFERROR(AVERAGE(_xlfn._xlws.FILTER($B$2:$B$6000,(IFERROR(VALUE(MID($A$2:$A$6000,4,2)),0)=MONTH(C3761))*(IFERROR(VALUE(RIGHT($A$2:$A$6000,4)),0)=YEAR(C3761)))),""))</f>
        <v/>
      </c>
      <c r="E3761" s="3">
        <f t="array" ref="E3761">IFERROR(_xlfn.LET(_xlpm.yr,IF(ISNUMBER(C3761),YEAR(C3761),VALUE(RIGHT(A3761,4))),_xlpm.mn,IF(ISNUMBER(C3761),MONTH(C3761),VALUE(MID(A3761,4,2)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2" spans="1:5" x14ac:dyDescent="0.25">
      <c r="A3762" s="65" t="s">
        <v>3772</v>
      </c>
      <c r="B3762" s="8">
        <v>91.680139395400005</v>
      </c>
      <c r="C3762" s="13"/>
      <c r="D3762" s="3" t="str">
        <f t="array" ref="D3762">IF(C3762="","",IFERROR(AVERAGE(_xlfn._xlws.FILTER($B$2:$B$6000,(IFERROR(VALUE(MID($A$2:$A$6000,4,2)),0)=MONTH(C3762))*(IFERROR(VALUE(RIGHT($A$2:$A$6000,4)),0)=YEAR(C3762)))),""))</f>
        <v/>
      </c>
      <c r="E3762" s="3">
        <f t="array" ref="E3762">IFERROR(_xlfn.LET(_xlpm.yr,IF(ISNUMBER(C3762),YEAR(C3762),VALUE(RIGHT(A3762,4))),_xlpm.mn,IF(ISNUMBER(C3762),MONTH(C3762),VALUE(MID(A3762,4,2)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3" spans="1:5" x14ac:dyDescent="0.25">
      <c r="A3763" s="65" t="s">
        <v>3773</v>
      </c>
      <c r="B3763" s="8">
        <v>92.258562987799991</v>
      </c>
      <c r="C3763" s="13"/>
      <c r="D3763" s="3" t="str">
        <f t="array" ref="D3763">IF(C3763="","",IFERROR(AVERAGE(_xlfn._xlws.FILTER($B$2:$B$6000,(IFERROR(VALUE(MID($A$2:$A$6000,4,2)),0)=MONTH(C3763))*(IFERROR(VALUE(RIGHT($A$2:$A$6000,4)),0)=YEAR(C3763)))),""))</f>
        <v/>
      </c>
      <c r="E3763" s="3">
        <f t="array" ref="E3763">IFERROR(_xlfn.LET(_xlpm.yr,IF(ISNUMBER(C3763),YEAR(C3763),VALUE(RIGHT(A3763,4))),_xlpm.mn,IF(ISNUMBER(C3763),MONTH(C3763),VALUE(MID(A3763,4,2)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4" spans="1:5" x14ac:dyDescent="0.25">
      <c r="A3764" s="65" t="s">
        <v>3774</v>
      </c>
      <c r="B3764" s="8">
        <v>89.655656822000012</v>
      </c>
      <c r="C3764" s="13"/>
      <c r="D3764" s="3" t="str">
        <f t="array" ref="D3764">IF(C3764="","",IFERROR(AVERAGE(_xlfn._xlws.FILTER($B$2:$B$6000,(IFERROR(VALUE(MID($A$2:$A$6000,4,2)),0)=MONTH(C3764))*(IFERROR(VALUE(RIGHT($A$2:$A$6000,4)),0)=YEAR(C3764)))),""))</f>
        <v/>
      </c>
      <c r="E3764" s="3">
        <f t="array" ref="E3764">IFERROR(_xlfn.LET(_xlpm.yr,IF(ISNUMBER(C3764),YEAR(C3764),VALUE(RIGHT(A3764,4))),_xlpm.mn,IF(ISNUMBER(C3764),MONTH(C3764),VALUE(MID(A3764,4,2)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5" spans="1:5" x14ac:dyDescent="0.25">
      <c r="A3765" s="65" t="s">
        <v>3775</v>
      </c>
      <c r="B3765" s="8">
        <v>89.808768949400005</v>
      </c>
      <c r="C3765" s="13"/>
      <c r="D3765" s="3" t="str">
        <f t="array" ref="D3765">IF(C3765="","",IFERROR(AVERAGE(_xlfn._xlws.FILTER($B$2:$B$6000,(IFERROR(VALUE(MID($A$2:$A$6000,4,2)),0)=MONTH(C3765))*(IFERROR(VALUE(RIGHT($A$2:$A$6000,4)),0)=YEAR(C3765)))),""))</f>
        <v/>
      </c>
      <c r="E3765" s="3">
        <f t="array" ref="E3765">IFERROR(_xlfn.LET(_xlpm.yr,IF(ISNUMBER(C3765),YEAR(C3765),VALUE(RIGHT(A3765,4))),_xlpm.mn,IF(ISNUMBER(C3765),MONTH(C3765),VALUE(MID(A3765,4,2)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6" spans="1:5" x14ac:dyDescent="0.25">
      <c r="A3766" s="65" t="s">
        <v>3776</v>
      </c>
      <c r="B3766" s="8">
        <v>88.992170936600004</v>
      </c>
      <c r="C3766" s="13"/>
      <c r="D3766" s="3" t="str">
        <f t="array" ref="D3766">IF(C3766="","",IFERROR(AVERAGE(_xlfn._xlws.FILTER($B$2:$B$6000,(IFERROR(VALUE(MID($A$2:$A$6000,4,2)),0)=MONTH(C3766))*(IFERROR(VALUE(RIGHT($A$2:$A$6000,4)),0)=YEAR(C3766)))),""))</f>
        <v/>
      </c>
      <c r="E3766" s="3">
        <f t="array" ref="E3766">IFERROR(_xlfn.LET(_xlpm.yr,IF(ISNUMBER(C3766),YEAR(C3766),VALUE(RIGHT(A3766,4))),_xlpm.mn,IF(ISNUMBER(C3766),MONTH(C3766),VALUE(MID(A3766,4,2)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7" spans="1:5" x14ac:dyDescent="0.25">
      <c r="A3767" s="65" t="s">
        <v>3777</v>
      </c>
      <c r="B3767" s="8">
        <v>86.650347696799997</v>
      </c>
      <c r="C3767" s="13"/>
      <c r="D3767" s="3" t="str">
        <f t="array" ref="D3767">IF(C3767="","",IFERROR(AVERAGE(_xlfn._xlws.FILTER($B$2:$B$6000,(IFERROR(VALUE(MID($A$2:$A$6000,4,2)),0)=MONTH(C3767))*(IFERROR(VALUE(RIGHT($A$2:$A$6000,4)),0)=YEAR(C3767)))),""))</f>
        <v/>
      </c>
      <c r="E3767" s="3">
        <f t="array" ref="E3767">IFERROR(_xlfn.LET(_xlpm.yr,IF(ISNUMBER(C3767),YEAR(C3767),VALUE(RIGHT(A3767,4))),_xlpm.mn,IF(ISNUMBER(C3767),MONTH(C3767),VALUE(MID(A3767,4,2)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8" spans="1:5" x14ac:dyDescent="0.25">
      <c r="A3768" s="65" t="s">
        <v>3778</v>
      </c>
      <c r="B3768" s="8">
        <v>85.400176955999996</v>
      </c>
      <c r="C3768" s="13"/>
      <c r="D3768" s="3" t="str">
        <f t="array" ref="D3768">IF(C3768="","",IFERROR(AVERAGE(_xlfn._xlws.FILTER($B$2:$B$6000,(IFERROR(VALUE(MID($A$2:$A$6000,4,2)),0)=MONTH(C3768))*(IFERROR(VALUE(RIGHT($A$2:$A$6000,4)),0)=YEAR(C3768)))),""))</f>
        <v/>
      </c>
      <c r="E3768" s="3">
        <f t="array" ref="E3768">IFERROR(_xlfn.LET(_xlpm.yr,IF(ISNUMBER(C3768),YEAR(C3768),VALUE(RIGHT(A3768,4))),_xlpm.mn,IF(ISNUMBER(C3768),MONTH(C3768),VALUE(MID(A3768,4,2)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9" spans="1:5" x14ac:dyDescent="0.25">
      <c r="A3769" s="65" t="s">
        <v>3779</v>
      </c>
      <c r="B3769" s="8">
        <v>85.771849338400003</v>
      </c>
      <c r="C3769" s="13"/>
      <c r="D3769" s="3" t="str">
        <f t="array" ref="D3769">IF(C3769="","",IFERROR(AVERAGE(_xlfn._xlws.FILTER($B$2:$B$6000,(IFERROR(VALUE(MID($A$2:$A$6000,4,2)),0)=MONTH(C3769))*(IFERROR(VALUE(RIGHT($A$2:$A$6000,4)),0)=YEAR(C3769)))),""))</f>
        <v/>
      </c>
      <c r="E3769" s="3">
        <f t="array" ref="E3769">IFERROR(_xlfn.LET(_xlpm.yr,IF(ISNUMBER(C3769),YEAR(C3769),VALUE(RIGHT(A3769,4))),_xlpm.mn,IF(ISNUMBER(C3769),MONTH(C3769),VALUE(MID(A3769,4,2)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0" spans="1:5" x14ac:dyDescent="0.25">
      <c r="A3770" s="65" t="s">
        <v>3780</v>
      </c>
      <c r="B3770" s="8">
        <v>87.089596875999987</v>
      </c>
      <c r="C3770" s="13"/>
      <c r="D3770" s="3" t="str">
        <f t="array" ref="D3770">IF(C3770="","",IFERROR(AVERAGE(_xlfn._xlws.FILTER($B$2:$B$6000,(IFERROR(VALUE(MID($A$2:$A$6000,4,2)),0)=MONTH(C3770))*(IFERROR(VALUE(RIGHT($A$2:$A$6000,4)),0)=YEAR(C3770)))),""))</f>
        <v/>
      </c>
      <c r="E3770" s="3">
        <f t="array" ref="E3770">IFERROR(_xlfn.LET(_xlpm.yr,IF(ISNUMBER(C3770),YEAR(C3770),VALUE(RIGHT(A3770,4))),_xlpm.mn,IF(ISNUMBER(C3770),MONTH(C3770),VALUE(MID(A3770,4,2)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1" spans="1:5" x14ac:dyDescent="0.25">
      <c r="A3771" s="65" t="s">
        <v>3781</v>
      </c>
      <c r="B3771" s="8">
        <v>85.3832827568</v>
      </c>
      <c r="C3771" s="13"/>
      <c r="D3771" s="3" t="str">
        <f t="array" ref="D3771">IF(C3771="","",IFERROR(AVERAGE(_xlfn._xlws.FILTER($B$2:$B$6000,(IFERROR(VALUE(MID($A$2:$A$6000,4,2)),0)=MONTH(C3771))*(IFERROR(VALUE(RIGHT($A$2:$A$6000,4)),0)=YEAR(C3771)))),""))</f>
        <v/>
      </c>
      <c r="E3771" s="3">
        <f t="array" ref="E3771">IFERROR(_xlfn.LET(_xlpm.yr,IF(ISNUMBER(C3771),YEAR(C3771),VALUE(RIGHT(A3771,4))),_xlpm.mn,IF(ISNUMBER(C3771),MONTH(C3771),VALUE(MID(A3771,4,2)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2" spans="1:5" x14ac:dyDescent="0.25">
      <c r="A3772" s="65" t="s">
        <v>3782</v>
      </c>
      <c r="B3772" s="8">
        <v>84.639937992</v>
      </c>
      <c r="C3772" s="13"/>
      <c r="D3772" s="3" t="str">
        <f t="array" ref="D3772">IF(C3772="","",IFERROR(AVERAGE(_xlfn._xlws.FILTER($B$2:$B$6000,(IFERROR(VALUE(MID($A$2:$A$6000,4,2)),0)=MONTH(C3772))*(IFERROR(VALUE(RIGHT($A$2:$A$6000,4)),0)=YEAR(C3772)))),""))</f>
        <v/>
      </c>
      <c r="E3772" s="3">
        <f t="array" ref="E3772">IFERROR(_xlfn.LET(_xlpm.yr,IF(ISNUMBER(C3772),YEAR(C3772),VALUE(RIGHT(A3772,4))),_xlpm.mn,IF(ISNUMBER(C3772),MONTH(C3772),VALUE(MID(A3772,4,2)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3" spans="1:5" x14ac:dyDescent="0.25">
      <c r="A3773" s="65" t="s">
        <v>3783</v>
      </c>
      <c r="B3773" s="8">
        <v>85.771849338400003</v>
      </c>
      <c r="C3773" s="13"/>
      <c r="D3773" s="3" t="str">
        <f t="array" ref="D3773">IF(C3773="","",IFERROR(AVERAGE(_xlfn._xlws.FILTER($B$2:$B$6000,(IFERROR(VALUE(MID($A$2:$A$6000,4,2)),0)=MONTH(C3773))*(IFERROR(VALUE(RIGHT($A$2:$A$6000,4)),0)=YEAR(C3773)))),""))</f>
        <v/>
      </c>
      <c r="E3773" s="3">
        <f t="array" ref="E3773">IFERROR(_xlfn.LET(_xlpm.yr,IF(ISNUMBER(C3773),YEAR(C3773),VALUE(RIGHT(A3773,4))),_xlpm.mn,IF(ISNUMBER(C3773),MONTH(C3773),VALUE(MID(A3773,4,2)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4" spans="1:5" x14ac:dyDescent="0.25">
      <c r="A3774" s="65" t="s">
        <v>3784</v>
      </c>
      <c r="B3774" s="8">
        <v>85.805637736799994</v>
      </c>
      <c r="C3774" s="13"/>
      <c r="D3774" s="3" t="str">
        <f t="array" ref="D3774">IF(C3774="","",IFERROR(AVERAGE(_xlfn._xlws.FILTER($B$2:$B$6000,(IFERROR(VALUE(MID($A$2:$A$6000,4,2)),0)=MONTH(C3774))*(IFERROR(VALUE(RIGHT($A$2:$A$6000,4)),0)=YEAR(C3774)))),""))</f>
        <v/>
      </c>
      <c r="E3774" s="3">
        <f t="array" ref="E3774">IFERROR(_xlfn.LET(_xlpm.yr,IF(ISNUMBER(C3774),YEAR(C3774),VALUE(RIGHT(A3774,4))),_xlpm.mn,IF(ISNUMBER(C3774),MONTH(C3774),VALUE(MID(A3774,4,2)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5" spans="1:5" x14ac:dyDescent="0.25">
      <c r="A3775" s="65" t="s">
        <v>3785</v>
      </c>
      <c r="B3775" s="8">
        <v>85.417071155200006</v>
      </c>
      <c r="C3775" s="13"/>
      <c r="D3775" s="3" t="str">
        <f t="array" ref="D3775">IF(C3775="","",IFERROR(AVERAGE(_xlfn._xlws.FILTER($B$2:$B$6000,(IFERROR(VALUE(MID($A$2:$A$6000,4,2)),0)=MONTH(C3775))*(IFERROR(VALUE(RIGHT($A$2:$A$6000,4)),0)=YEAR(C3775)))),""))</f>
        <v/>
      </c>
      <c r="E3775" s="3">
        <f t="array" ref="E3775">IFERROR(_xlfn.LET(_xlpm.yr,IF(ISNUMBER(C3775),YEAR(C3775),VALUE(RIGHT(A3775,4))),_xlpm.mn,IF(ISNUMBER(C3775),MONTH(C3775),VALUE(MID(A3775,4,2)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6" spans="1:5" x14ac:dyDescent="0.25">
      <c r="A3776" s="65" t="s">
        <v>3786</v>
      </c>
      <c r="B3776" s="8">
        <v>84.470996</v>
      </c>
      <c r="C3776" s="13"/>
      <c r="D3776" s="3" t="str">
        <f t="array" ref="D3776">IF(C3776="","",IFERROR(AVERAGE(_xlfn._xlws.FILTER($B$2:$B$6000,(IFERROR(VALUE(MID($A$2:$A$6000,4,2)),0)=MONTH(C3776))*(IFERROR(VALUE(RIGHT($A$2:$A$6000,4)),0)=YEAR(C3776)))),""))</f>
        <v/>
      </c>
      <c r="E3776" s="3">
        <f t="array" ref="E3776">IFERROR(_xlfn.LET(_xlpm.yr,IF(ISNUMBER(C3776),YEAR(C3776),VALUE(RIGHT(A3776,4))),_xlpm.mn,IF(ISNUMBER(C3776),MONTH(C3776),VALUE(MID(A3776,4,2)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7" spans="1:5" x14ac:dyDescent="0.25">
      <c r="A3777" s="65" t="s">
        <v>3787</v>
      </c>
      <c r="B3777" s="8">
        <v>84.893350979999994</v>
      </c>
      <c r="C3777" s="13"/>
      <c r="D3777" s="3" t="str">
        <f t="array" ref="D3777">IF(C3777="","",IFERROR(AVERAGE(_xlfn._xlws.FILTER($B$2:$B$6000,(IFERROR(VALUE(MID($A$2:$A$6000,4,2)),0)=MONTH(C3777))*(IFERROR(VALUE(RIGHT($A$2:$A$6000,4)),0)=YEAR(C3777)))),""))</f>
        <v/>
      </c>
      <c r="E3777" s="3">
        <f t="array" ref="E3777">IFERROR(_xlfn.LET(_xlpm.yr,IF(ISNUMBER(C3777),YEAR(C3777),VALUE(RIGHT(A3777,4))),_xlpm.mn,IF(ISNUMBER(C3777),MONTH(C3777),VALUE(MID(A3777,4,2)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8" spans="1:5" x14ac:dyDescent="0.25">
      <c r="A3778" s="65" t="s">
        <v>3788</v>
      </c>
      <c r="B3778" s="8">
        <v>84.20068881280001</v>
      </c>
      <c r="C3778" s="13"/>
      <c r="D3778" s="3" t="str">
        <f t="array" ref="D3778">IF(C3778="","",IFERROR(AVERAGE(_xlfn._xlws.FILTER($B$2:$B$6000,(IFERROR(VALUE(MID($A$2:$A$6000,4,2)),0)=MONTH(C3778))*(IFERROR(VALUE(RIGHT($A$2:$A$6000,4)),0)=YEAR(C3778)))),""))</f>
        <v/>
      </c>
      <c r="E3778" s="3">
        <f t="array" ref="E3778">IFERROR(_xlfn.LET(_xlpm.yr,IF(ISNUMBER(C3778),YEAR(C3778),VALUE(RIGHT(A3778,4))),_xlpm.mn,IF(ISNUMBER(C3778),MONTH(C3778),VALUE(MID(A3778,4,2)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9" spans="1:5" x14ac:dyDescent="0.25">
      <c r="A3779" s="65" t="s">
        <v>3789</v>
      </c>
      <c r="B3779" s="8">
        <v>84.133112015999998</v>
      </c>
      <c r="C3779" s="13"/>
      <c r="D3779" s="3" t="str">
        <f t="array" ref="D3779">IF(C3779="","",IFERROR(AVERAGE(_xlfn._xlws.FILTER($B$2:$B$6000,(IFERROR(VALUE(MID($A$2:$A$6000,4,2)),0)=MONTH(C3779))*(IFERROR(VALUE(RIGHT($A$2:$A$6000,4)),0)=YEAR(C3779)))),""))</f>
        <v/>
      </c>
      <c r="E3779" s="3">
        <f t="array" ref="E3779">IFERROR(_xlfn.LET(_xlpm.yr,IF(ISNUMBER(C3779),YEAR(C3779),VALUE(RIGHT(A3779,4))),_xlpm.mn,IF(ISNUMBER(C3779),MONTH(C3779),VALUE(MID(A3779,4,2)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0" spans="1:5" x14ac:dyDescent="0.25">
      <c r="A3780" s="65" t="s">
        <v>3790</v>
      </c>
      <c r="B3780" s="8">
        <v>85.3832827568</v>
      </c>
      <c r="C3780" s="13"/>
      <c r="D3780" s="3" t="str">
        <f t="array" ref="D3780">IF(C3780="","",IFERROR(AVERAGE(_xlfn._xlws.FILTER($B$2:$B$6000,(IFERROR(VALUE(MID($A$2:$A$6000,4,2)),0)=MONTH(C3780))*(IFERROR(VALUE(RIGHT($A$2:$A$6000,4)),0)=YEAR(C3780)))),""))</f>
        <v/>
      </c>
      <c r="E3780" s="3">
        <f t="array" ref="E3780">IFERROR(_xlfn.LET(_xlpm.yr,IF(ISNUMBER(C3780),YEAR(C3780),VALUE(RIGHT(A3780,4))),_xlpm.mn,IF(ISNUMBER(C3780),MONTH(C3780),VALUE(MID(A3780,4,2)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1" spans="1:5" x14ac:dyDescent="0.25">
      <c r="A3781" s="65" t="s">
        <v>3791</v>
      </c>
      <c r="B3781" s="8">
        <v>84.758197386399999</v>
      </c>
      <c r="C3781" s="13"/>
      <c r="D3781" s="3" t="str">
        <f t="array" ref="D3781">IF(C3781="","",IFERROR(AVERAGE(_xlfn._xlws.FILTER($B$2:$B$6000,(IFERROR(VALUE(MID($A$2:$A$6000,4,2)),0)=MONTH(C3781))*(IFERROR(VALUE(RIGHT($A$2:$A$6000,4)),0)=YEAR(C3781)))),""))</f>
        <v/>
      </c>
      <c r="E3781" s="3">
        <f t="array" ref="E3781">IFERROR(_xlfn.LET(_xlpm.yr,IF(ISNUMBER(C3781),YEAR(C3781),VALUE(RIGHT(A3781,4))),_xlpm.mn,IF(ISNUMBER(C3781),MONTH(C3781),VALUE(MID(A3781,4,2)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2" spans="1:5" x14ac:dyDescent="0.25">
      <c r="A3782" s="65" t="s">
        <v>3792</v>
      </c>
      <c r="B3782" s="8">
        <v>86.160415919999991</v>
      </c>
      <c r="C3782" s="13"/>
      <c r="D3782" s="3" t="str">
        <f t="array" ref="D3782">IF(C3782="","",IFERROR(AVERAGE(_xlfn._xlws.FILTER($B$2:$B$6000,(IFERROR(VALUE(MID($A$2:$A$6000,4,2)),0)=MONTH(C3782))*(IFERROR(VALUE(RIGHT($A$2:$A$6000,4)),0)=YEAR(C3782)))),""))</f>
        <v/>
      </c>
      <c r="E3782" s="3">
        <f t="array" ref="E3782">IFERROR(_xlfn.LET(_xlpm.yr,IF(ISNUMBER(C3782),YEAR(C3782),VALUE(RIGHT(A3782,4))),_xlpm.mn,IF(ISNUMBER(C3782),MONTH(C3782),VALUE(MID(A3782,4,2)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3" spans="1:5" x14ac:dyDescent="0.25">
      <c r="A3783" s="65" t="s">
        <v>3793</v>
      </c>
      <c r="B3783" s="8">
        <v>87.461269258400009</v>
      </c>
      <c r="C3783" s="13"/>
      <c r="D3783" s="3" t="str">
        <f t="array" ref="D3783">IF(C3783="","",IFERROR(AVERAGE(_xlfn._xlws.FILTER($B$2:$B$6000,(IFERROR(VALUE(MID($A$2:$A$6000,4,2)),0)=MONTH(C3783))*(IFERROR(VALUE(RIGHT($A$2:$A$6000,4)),0)=YEAR(C3783)))),""))</f>
        <v/>
      </c>
      <c r="E3783" s="3">
        <f t="array" ref="E3783">IFERROR(_xlfn.LET(_xlpm.yr,IF(ISNUMBER(C3783),YEAR(C3783),VALUE(RIGHT(A3783,4))),_xlpm.mn,IF(ISNUMBER(C3783),MONTH(C3783),VALUE(MID(A3783,4,2)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4" spans="1:5" x14ac:dyDescent="0.25">
      <c r="A3784" s="65" t="s">
        <v>3794</v>
      </c>
      <c r="B3784" s="8">
        <v>88.610074804000007</v>
      </c>
      <c r="C3784" s="13"/>
      <c r="D3784" s="3" t="str">
        <f t="array" ref="D3784">IF(C3784="","",IFERROR(AVERAGE(_xlfn._xlws.FILTER($B$2:$B$6000,(IFERROR(VALUE(MID($A$2:$A$6000,4,2)),0)=MONTH(C3784))*(IFERROR(VALUE(RIGHT($A$2:$A$6000,4)),0)=YEAR(C3784)))),""))</f>
        <v/>
      </c>
      <c r="E3784" s="3">
        <f t="array" ref="E3784">IFERROR(_xlfn.LET(_xlpm.yr,IF(ISNUMBER(C3784),YEAR(C3784),VALUE(RIGHT(A3784,4))),_xlpm.mn,IF(ISNUMBER(C3784),MONTH(C3784),VALUE(MID(A3784,4,2)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5" spans="1:5" x14ac:dyDescent="0.25">
      <c r="A3785" s="65" t="s">
        <v>3795</v>
      </c>
      <c r="B3785" s="8">
        <v>89.657515154400002</v>
      </c>
      <c r="C3785" s="13"/>
      <c r="D3785" s="3" t="str">
        <f t="array" ref="D3785">IF(C3785="","",IFERROR(AVERAGE(_xlfn._xlws.FILTER($B$2:$B$6000,(IFERROR(VALUE(MID($A$2:$A$6000,4,2)),0)=MONTH(C3785))*(IFERROR(VALUE(RIGHT($A$2:$A$6000,4)),0)=YEAR(C3785)))),""))</f>
        <v/>
      </c>
      <c r="E3785" s="3">
        <f t="array" ref="E3785">IFERROR(_xlfn.LET(_xlpm.yr,IF(ISNUMBER(C3785),YEAR(C3785),VALUE(RIGHT(A3785,4))),_xlpm.mn,IF(ISNUMBER(C3785),MONTH(C3785),VALUE(MID(A3785,4,2)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6" spans="1:5" x14ac:dyDescent="0.25">
      <c r="A3786" s="65" t="s">
        <v>3796</v>
      </c>
      <c r="B3786" s="8">
        <v>90.857003297600002</v>
      </c>
      <c r="C3786" s="13"/>
      <c r="D3786" s="3" t="str">
        <f t="array" ref="D3786">IF(C3786="","",IFERROR(AVERAGE(_xlfn._xlws.FILTER($B$2:$B$6000,(IFERROR(VALUE(MID($A$2:$A$6000,4,2)),0)=MONTH(C3786))*(IFERROR(VALUE(RIGHT($A$2:$A$6000,4)),0)=YEAR(C3786)))),""))</f>
        <v/>
      </c>
      <c r="E3786" s="3">
        <f t="array" ref="E3786">IFERROR(_xlfn.LET(_xlpm.yr,IF(ISNUMBER(C3786),YEAR(C3786),VALUE(RIGHT(A3786,4))),_xlpm.mn,IF(ISNUMBER(C3786),MONTH(C3786),VALUE(MID(A3786,4,2)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7" spans="1:5" x14ac:dyDescent="0.25">
      <c r="A3787" s="65" t="s">
        <v>3797</v>
      </c>
      <c r="B3787" s="8">
        <v>92.326798627999992</v>
      </c>
      <c r="C3787" s="13"/>
      <c r="D3787" s="3" t="str">
        <f t="array" ref="D3787">IF(C3787="","",IFERROR(AVERAGE(_xlfn._xlws.FILTER($B$2:$B$6000,(IFERROR(VALUE(MID($A$2:$A$6000,4,2)),0)=MONTH(C3787))*(IFERROR(VALUE(RIGHT($A$2:$A$6000,4)),0)=YEAR(C3787)))),""))</f>
        <v/>
      </c>
      <c r="E3787" s="3">
        <f t="array" ref="E3787">IFERROR(_xlfn.LET(_xlpm.yr,IF(ISNUMBER(C3787),YEAR(C3787),VALUE(RIGHT(A3787,4))),_xlpm.mn,IF(ISNUMBER(C3787),MONTH(C3787),VALUE(MID(A3787,4,2)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8" spans="1:5" x14ac:dyDescent="0.25">
      <c r="A3788" s="65" t="s">
        <v>3798</v>
      </c>
      <c r="B3788" s="8">
        <v>92.225433432800003</v>
      </c>
      <c r="C3788" s="13"/>
      <c r="D3788" s="3" t="str">
        <f t="array" ref="D3788">IF(C3788="","",IFERROR(AVERAGE(_xlfn._xlws.FILTER($B$2:$B$6000,(IFERROR(VALUE(MID($A$2:$A$6000,4,2)),0)=MONTH(C3788))*(IFERROR(VALUE(RIGHT($A$2:$A$6000,4)),0)=YEAR(C3788)))),""))</f>
        <v/>
      </c>
      <c r="E3788" s="3">
        <f t="array" ref="E3788">IFERROR(_xlfn.LET(_xlpm.yr,IF(ISNUMBER(C3788),YEAR(C3788),VALUE(RIGHT(A3788,4))),_xlpm.mn,IF(ISNUMBER(C3788),MONTH(C3788),VALUE(MID(A3788,4,2)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9" spans="1:5" x14ac:dyDescent="0.25">
      <c r="A3789" s="65" t="s">
        <v>3799</v>
      </c>
      <c r="B3789" s="8">
        <v>93.712122962400002</v>
      </c>
      <c r="C3789" s="13"/>
      <c r="D3789" s="3" t="str">
        <f t="array" ref="D3789">IF(C3789="","",IFERROR(AVERAGE(_xlfn._xlws.FILTER($B$2:$B$6000,(IFERROR(VALUE(MID($A$2:$A$6000,4,2)),0)=MONTH(C3789))*(IFERROR(VALUE(RIGHT($A$2:$A$6000,4)),0)=YEAR(C3789)))),""))</f>
        <v/>
      </c>
      <c r="E3789" s="3">
        <f t="array" ref="E3789">IFERROR(_xlfn.LET(_xlpm.yr,IF(ISNUMBER(C3789),YEAR(C3789),VALUE(RIGHT(A3789,4))),_xlpm.mn,IF(ISNUMBER(C3789),MONTH(C3789),VALUE(MID(A3789,4,2)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90" spans="1:5" x14ac:dyDescent="0.25">
      <c r="A3790" s="65" t="s">
        <v>3800</v>
      </c>
      <c r="B3790" s="8">
        <v>93.357424842</v>
      </c>
      <c r="C3790" s="13"/>
      <c r="D3790" s="3" t="str">
        <f t="array" ref="D3790">IF(C3790="","",IFERROR(AVERAGE(_xlfn._xlws.FILTER($B$2:$B$6000,(IFERROR(VALUE(MID($A$2:$A$6000,4,2)),0)=MONTH(C3790))*(IFERROR(VALUE(RIGHT($A$2:$A$6000,4)),0)=YEAR(C3790)))),""))</f>
        <v/>
      </c>
      <c r="E3790" s="3">
        <f t="array" ref="E3790">IFERROR(_xlfn.LET(_xlpm.yr,IF(ISNUMBER(C3790),YEAR(C3790),VALUE(RIGHT(A3790,4))),_xlpm.mn,IF(ISNUMBER(C3790),MONTH(C3790),VALUE(MID(A3790,4,2)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1" spans="1:5" x14ac:dyDescent="0.25">
      <c r="A3791" s="65" t="s">
        <v>3801</v>
      </c>
      <c r="B3791" s="8">
        <v>94.172846199800006</v>
      </c>
      <c r="C3791" s="13"/>
      <c r="D3791" s="3" t="str">
        <f t="array" ref="D3791">IF(C3791="","",IFERROR(AVERAGE(_xlfn._xlws.FILTER($B$2:$B$6000,(IFERROR(VALUE(MID($A$2:$A$6000,4,2)),0)=MONTH(C3791))*(IFERROR(VALUE(RIGHT($A$2:$A$6000,4)),0)=YEAR(C3791)))),""))</f>
        <v/>
      </c>
      <c r="E3791" s="3">
        <f t="array" ref="E3791">IFERROR(_xlfn.LET(_xlpm.yr,IF(ISNUMBER(C3791),YEAR(C3791),VALUE(RIGHT(A3791,4))),_xlpm.mn,IF(ISNUMBER(C3791),MONTH(C3791),VALUE(MID(A3791,4,2)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2" spans="1:5" x14ac:dyDescent="0.25">
      <c r="A3792" s="65" t="s">
        <v>3802</v>
      </c>
      <c r="B3792" s="8">
        <v>95.570711384600003</v>
      </c>
      <c r="C3792" s="13"/>
      <c r="D3792" s="3" t="str">
        <f t="array" ref="D3792">IF(C3792="","",IFERROR(AVERAGE(_xlfn._xlws.FILTER($B$2:$B$6000,(IFERROR(VALUE(MID($A$2:$A$6000,4,2)),0)=MONTH(C3792))*(IFERROR(VALUE(RIGHT($A$2:$A$6000,4)),0)=YEAR(C3792)))),""))</f>
        <v/>
      </c>
      <c r="E3792" s="3">
        <f t="array" ref="E3792">IFERROR(_xlfn.LET(_xlpm.yr,IF(ISNUMBER(C3792),YEAR(C3792),VALUE(RIGHT(A3792,4))),_xlpm.mn,IF(ISNUMBER(C3792),MONTH(C3792),VALUE(MID(A3792,4,2)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3" spans="1:5" x14ac:dyDescent="0.25">
      <c r="A3793" s="65" t="s">
        <v>3803</v>
      </c>
      <c r="B3793" s="8">
        <v>95.936818932999998</v>
      </c>
      <c r="C3793" s="13"/>
      <c r="D3793" s="3" t="str">
        <f t="array" ref="D3793">IF(C3793="","",IFERROR(AVERAGE(_xlfn._xlws.FILTER($B$2:$B$6000,(IFERROR(VALUE(MID($A$2:$A$6000,4,2)),0)=MONTH(C3793))*(IFERROR(VALUE(RIGHT($A$2:$A$6000,4)),0)=YEAR(C3793)))),""))</f>
        <v/>
      </c>
      <c r="E3793" s="3">
        <f t="array" ref="E3793">IFERROR(_xlfn.LET(_xlpm.yr,IF(ISNUMBER(C3793),YEAR(C3793),VALUE(RIGHT(A3793,4))),_xlpm.mn,IF(ISNUMBER(C3793),MONTH(C3793),VALUE(MID(A3793,4,2)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4" spans="1:5" x14ac:dyDescent="0.25">
      <c r="A3794" s="65" t="s">
        <v>3804</v>
      </c>
      <c r="B3794" s="8">
        <v>97.900486692599998</v>
      </c>
      <c r="C3794" s="13"/>
      <c r="D3794" s="3" t="str">
        <f t="array" ref="D3794">IF(C3794="","",IFERROR(AVERAGE(_xlfn._xlws.FILTER($B$2:$B$6000,(IFERROR(VALUE(MID($A$2:$A$6000,4,2)),0)=MONTH(C3794))*(IFERROR(VALUE(RIGHT($A$2:$A$6000,4)),0)=YEAR(C3794)))),""))</f>
        <v/>
      </c>
      <c r="E3794" s="3">
        <f t="array" ref="E3794">IFERROR(_xlfn.LET(_xlpm.yr,IF(ISNUMBER(C3794),YEAR(C3794),VALUE(RIGHT(A3794,4))),_xlpm.mn,IF(ISNUMBER(C3794),MONTH(C3794),VALUE(MID(A3794,4,2)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5" spans="1:5" x14ac:dyDescent="0.25">
      <c r="A3795" s="65" t="s">
        <v>3805</v>
      </c>
      <c r="B3795" s="8">
        <v>98.898961824600008</v>
      </c>
      <c r="C3795" s="13"/>
      <c r="D3795" s="3" t="str">
        <f t="array" ref="D3795">IF(C3795="","",IFERROR(AVERAGE(_xlfn._xlws.FILTER($B$2:$B$6000,(IFERROR(VALUE(MID($A$2:$A$6000,4,2)),0)=MONTH(C3795))*(IFERROR(VALUE(RIGHT($A$2:$A$6000,4)),0)=YEAR(C3795)))),""))</f>
        <v/>
      </c>
      <c r="E3795" s="3">
        <f t="array" ref="E3795">IFERROR(_xlfn.LET(_xlpm.yr,IF(ISNUMBER(C3795),YEAR(C3795),VALUE(RIGHT(A3795,4))),_xlpm.mn,IF(ISNUMBER(C3795),MONTH(C3795),VALUE(MID(A3795,4,2)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6" spans="1:5" x14ac:dyDescent="0.25">
      <c r="A3796" s="65" t="s">
        <v>3806</v>
      </c>
      <c r="B3796" s="8">
        <v>99.01545059</v>
      </c>
      <c r="C3796" s="13"/>
      <c r="D3796" s="3" t="str">
        <f t="array" ref="D3796">IF(C3796="","",IFERROR(AVERAGE(_xlfn._xlws.FILTER($B$2:$B$6000,(IFERROR(VALUE(MID($A$2:$A$6000,4,2)),0)=MONTH(C3796))*(IFERROR(VALUE(RIGHT($A$2:$A$6000,4)),0)=YEAR(C3796)))),""))</f>
        <v/>
      </c>
      <c r="E3796" s="3">
        <f t="array" ref="E3796">IFERROR(_xlfn.LET(_xlpm.yr,IF(ISNUMBER(C3796),YEAR(C3796),VALUE(RIGHT(A3796,4))),_xlpm.mn,IF(ISNUMBER(C3796),MONTH(C3796),VALUE(MID(A3796,4,2)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7" spans="1:5" x14ac:dyDescent="0.25">
      <c r="A3797" s="65" t="s">
        <v>3807</v>
      </c>
      <c r="B3797" s="8">
        <v>101.0290421062</v>
      </c>
      <c r="C3797" s="13"/>
      <c r="D3797" s="3" t="str">
        <f t="array" ref="D3797">IF(C3797="","",IFERROR(AVERAGE(_xlfn._xlws.FILTER($B$2:$B$6000,(IFERROR(VALUE(MID($A$2:$A$6000,4,2)),0)=MONTH(C3797))*(IFERROR(VALUE(RIGHT($A$2:$A$6000,4)),0)=YEAR(C3797)))),""))</f>
        <v/>
      </c>
      <c r="E3797" s="3">
        <f t="array" ref="E3797">IFERROR(_xlfn.LET(_xlpm.yr,IF(ISNUMBER(C3797),YEAR(C3797),VALUE(RIGHT(A3797,4))),_xlpm.mn,IF(ISNUMBER(C3797),MONTH(C3797),VALUE(MID(A3797,4,2)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8" spans="1:5" x14ac:dyDescent="0.25">
      <c r="A3798" s="65" t="s">
        <v>3808</v>
      </c>
      <c r="B3798" s="8">
        <v>102.5267548042</v>
      </c>
      <c r="C3798" s="13"/>
      <c r="D3798" s="3" t="str">
        <f t="array" ref="D3798">IF(C3798="","",IFERROR(AVERAGE(_xlfn._xlws.FILTER($B$2:$B$6000,(IFERROR(VALUE(MID($A$2:$A$6000,4,2)),0)=MONTH(C3798))*(IFERROR(VALUE(RIGHT($A$2:$A$6000,4)),0)=YEAR(C3798)))),""))</f>
        <v/>
      </c>
      <c r="E3798" s="3">
        <f t="array" ref="E3798">IFERROR(_xlfn.LET(_xlpm.yr,IF(ISNUMBER(C3798),YEAR(C3798),VALUE(RIGHT(A3798,4))),_xlpm.mn,IF(ISNUMBER(C3798),MONTH(C3798),VALUE(MID(A3798,4,2)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9" spans="1:5" x14ac:dyDescent="0.25">
      <c r="A3799" s="65" t="s">
        <v>3809</v>
      </c>
      <c r="B3799" s="8">
        <v>105.1560726518</v>
      </c>
      <c r="C3799" s="13"/>
      <c r="D3799" s="3" t="str">
        <f t="array" ref="D3799">IF(C3799="","",IFERROR(AVERAGE(_xlfn._xlws.FILTER($B$2:$B$6000,(IFERROR(VALUE(MID($A$2:$A$6000,4,2)),0)=MONTH(C3799))*(IFERROR(VALUE(RIGHT($A$2:$A$6000,4)),0)=YEAR(C3799)))),""))</f>
        <v/>
      </c>
      <c r="E3799" s="3">
        <f t="array" ref="E3799">IFERROR(_xlfn.LET(_xlpm.yr,IF(ISNUMBER(C3799),YEAR(C3799),VALUE(RIGHT(A3799,4))),_xlpm.mn,IF(ISNUMBER(C3799),MONTH(C3799),VALUE(MID(A3799,4,2)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0" spans="1:5" x14ac:dyDescent="0.25">
      <c r="A3800" s="65" t="s">
        <v>3810</v>
      </c>
      <c r="B3800" s="8">
        <v>104.9064538688</v>
      </c>
      <c r="C3800" s="13"/>
      <c r="D3800" s="3" t="str">
        <f t="array" ref="D3800">IF(C3800="","",IFERROR(AVERAGE(_xlfn._xlws.FILTER($B$2:$B$6000,(IFERROR(VALUE(MID($A$2:$A$6000,4,2)),0)=MONTH(C3800))*(IFERROR(VALUE(RIGHT($A$2:$A$6000,4)),0)=YEAR(C3800)))),""))</f>
        <v/>
      </c>
      <c r="E3800" s="3">
        <f t="array" ref="E3800">IFERROR(_xlfn.LET(_xlpm.yr,IF(ISNUMBER(C3800),YEAR(C3800),VALUE(RIGHT(A3800,4))),_xlpm.mn,IF(ISNUMBER(C3800),MONTH(C3800),VALUE(MID(A3800,4,2)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1" spans="1:5" x14ac:dyDescent="0.25">
      <c r="A3801" s="65" t="s">
        <v>3811</v>
      </c>
      <c r="B3801" s="8">
        <v>105.02294263420001</v>
      </c>
      <c r="C3801" s="13"/>
      <c r="D3801" s="3" t="str">
        <f t="array" ref="D3801">IF(C3801="","",IFERROR(AVERAGE(_xlfn._xlws.FILTER($B$2:$B$6000,(IFERROR(VALUE(MID($A$2:$A$6000,4,2)),0)=MONTH(C3801))*(IFERROR(VALUE(RIGHT($A$2:$A$6000,4)),0)=YEAR(C3801)))),""))</f>
        <v/>
      </c>
      <c r="E3801" s="3">
        <f t="array" ref="E3801">IFERROR(_xlfn.LET(_xlpm.yr,IF(ISNUMBER(C3801),YEAR(C3801),VALUE(RIGHT(A3801,4))),_xlpm.mn,IF(ISNUMBER(C3801),MONTH(C3801),VALUE(MID(A3801,4,2)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2" spans="1:5" x14ac:dyDescent="0.25">
      <c r="A3802" s="65" t="s">
        <v>3812</v>
      </c>
      <c r="B3802" s="8">
        <v>104.2907275374</v>
      </c>
      <c r="C3802" s="13"/>
      <c r="D3802" s="3" t="str">
        <f t="array" ref="D3802">IF(C3802="","",IFERROR(AVERAGE(_xlfn._xlws.FILTER($B$2:$B$6000,(IFERROR(VALUE(MID($A$2:$A$6000,4,2)),0)=MONTH(C3802))*(IFERROR(VALUE(RIGHT($A$2:$A$6000,4)),0)=YEAR(C3802)))),""))</f>
        <v/>
      </c>
      <c r="E3802" s="3">
        <f t="array" ref="E3802">IFERROR(_xlfn.LET(_xlpm.yr,IF(ISNUMBER(C3802),YEAR(C3802),VALUE(RIGHT(A3802,4))),_xlpm.mn,IF(ISNUMBER(C3802),MONTH(C3802),VALUE(MID(A3802,4,2)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3" spans="1:5" x14ac:dyDescent="0.25">
      <c r="A3803" s="65" t="s">
        <v>3813</v>
      </c>
      <c r="B3803" s="8">
        <v>103.45866492739999</v>
      </c>
      <c r="C3803" s="13"/>
      <c r="D3803" s="3" t="str">
        <f t="array" ref="D3803">IF(C3803="","",IFERROR(AVERAGE(_xlfn._xlws.FILTER($B$2:$B$6000,(IFERROR(VALUE(MID($A$2:$A$6000,4,2)),0)=MONTH(C3803))*(IFERROR(VALUE(RIGHT($A$2:$A$6000,4)),0)=YEAR(C3803)))),""))</f>
        <v/>
      </c>
      <c r="E3803" s="3">
        <f t="array" ref="E3803">IFERROR(_xlfn.LET(_xlpm.yr,IF(ISNUMBER(C3803),YEAR(C3803),VALUE(RIGHT(A3803,4))),_xlpm.mn,IF(ISNUMBER(C3803),MONTH(C3803),VALUE(MID(A3803,4,2)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4" spans="1:5" x14ac:dyDescent="0.25">
      <c r="A3804" s="65" t="s">
        <v>3814</v>
      </c>
      <c r="B3804" s="8">
        <v>102.9427861092</v>
      </c>
      <c r="C3804" s="13"/>
      <c r="D3804" s="3" t="str">
        <f t="array" ref="D3804">IF(C3804="","",IFERROR(AVERAGE(_xlfn._xlws.FILTER($B$2:$B$6000,(IFERROR(VALUE(MID($A$2:$A$6000,4,2)),0)=MONTH(C3804))*(IFERROR(VALUE(RIGHT($A$2:$A$6000,4)),0)=YEAR(C3804)))),""))</f>
        <v/>
      </c>
      <c r="E3804" s="3">
        <f t="array" ref="E3804">IFERROR(_xlfn.LET(_xlpm.yr,IF(ISNUMBER(C3804),YEAR(C3804),VALUE(RIGHT(A3804,4))),_xlpm.mn,IF(ISNUMBER(C3804),MONTH(C3804),VALUE(MID(A3804,4,2)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5" spans="1:5" x14ac:dyDescent="0.25">
      <c r="A3805" s="65" t="s">
        <v>3815</v>
      </c>
      <c r="B3805" s="8">
        <v>103.0259923702</v>
      </c>
      <c r="C3805" s="13"/>
      <c r="D3805" s="3" t="str">
        <f t="array" ref="D3805">IF(C3805="","",IFERROR(AVERAGE(_xlfn._xlws.FILTER($B$2:$B$6000,(IFERROR(VALUE(MID($A$2:$A$6000,4,2)),0)=MONTH(C3805))*(IFERROR(VALUE(RIGHT($A$2:$A$6000,4)),0)=YEAR(C3805)))),""))</f>
        <v/>
      </c>
      <c r="E3805" s="3">
        <f t="array" ref="E3805">IFERROR(_xlfn.LET(_xlpm.yr,IF(ISNUMBER(C3805),YEAR(C3805),VALUE(RIGHT(A3805,4))),_xlpm.mn,IF(ISNUMBER(C3805),MONTH(C3805),VALUE(MID(A3805,4,2)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6" spans="1:5" x14ac:dyDescent="0.25">
      <c r="A3806" s="65" t="s">
        <v>3816</v>
      </c>
      <c r="B3806" s="8">
        <v>103.675001206</v>
      </c>
      <c r="C3806" s="13"/>
      <c r="D3806" s="3" t="str">
        <f t="array" ref="D3806">IF(C3806="","",IFERROR(AVERAGE(_xlfn._xlws.FILTER($B$2:$B$6000,(IFERROR(VALUE(MID($A$2:$A$6000,4,2)),0)=MONTH(C3806))*(IFERROR(VALUE(RIGHT($A$2:$A$6000,4)),0)=YEAR(C3806)))),""))</f>
        <v/>
      </c>
      <c r="E3806" s="3">
        <f t="array" ref="E3806">IFERROR(_xlfn.LET(_xlpm.yr,IF(ISNUMBER(C3806),YEAR(C3806),VALUE(RIGHT(A3806,4))),_xlpm.mn,IF(ISNUMBER(C3806),MONTH(C3806),VALUE(MID(A3806,4,2)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7" spans="1:5" x14ac:dyDescent="0.25">
      <c r="A3807" s="65" t="s">
        <v>3817</v>
      </c>
      <c r="B3807" s="8">
        <v>103.75820746700001</v>
      </c>
      <c r="C3807" s="13"/>
      <c r="D3807" s="3" t="str">
        <f t="array" ref="D3807">IF(C3807="","",IFERROR(AVERAGE(_xlfn._xlws.FILTER($B$2:$B$6000,(IFERROR(VALUE(MID($A$2:$A$6000,4,2)),0)=MONTH(C3807))*(IFERROR(VALUE(RIGHT($A$2:$A$6000,4)),0)=YEAR(C3807)))),""))</f>
        <v/>
      </c>
      <c r="E3807" s="3">
        <f t="array" ref="E3807">IFERROR(_xlfn.LET(_xlpm.yr,IF(ISNUMBER(C3807),YEAR(C3807),VALUE(RIGHT(A3807,4))),_xlpm.mn,IF(ISNUMBER(C3807),MONTH(C3807),VALUE(MID(A3807,4,2)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8" spans="1:5" x14ac:dyDescent="0.25">
      <c r="A3808" s="65" t="s">
        <v>3818</v>
      </c>
      <c r="B3808" s="8">
        <v>104.2241625286</v>
      </c>
      <c r="C3808" s="13"/>
      <c r="D3808" s="3" t="str">
        <f t="array" ref="D3808">IF(C3808="","",IFERROR(AVERAGE(_xlfn._xlws.FILTER($B$2:$B$6000,(IFERROR(VALUE(MID($A$2:$A$6000,4,2)),0)=MONTH(C3808))*(IFERROR(VALUE(RIGHT($A$2:$A$6000,4)),0)=YEAR(C3808)))),""))</f>
        <v/>
      </c>
      <c r="E3808" s="3">
        <f t="array" ref="E3808">IFERROR(_xlfn.LET(_xlpm.yr,IF(ISNUMBER(C3808),YEAR(C3808),VALUE(RIGHT(A3808,4))),_xlpm.mn,IF(ISNUMBER(C3808),MONTH(C3808),VALUE(MID(A3808,4,2)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9" spans="1:5" x14ac:dyDescent="0.25">
      <c r="A3809" s="65" t="s">
        <v>3819</v>
      </c>
      <c r="B3809" s="8">
        <v>101.91921581850001</v>
      </c>
      <c r="C3809" s="13"/>
      <c r="D3809" s="3" t="str">
        <f t="array" ref="D3809">IF(C3809="","",IFERROR(AVERAGE(_xlfn._xlws.FILTER($B$2:$B$6000,(IFERROR(VALUE(MID($A$2:$A$6000,4,2)),0)=MONTH(C3809))*(IFERROR(VALUE(RIGHT($A$2:$A$6000,4)),0)=YEAR(C3809)))),""))</f>
        <v/>
      </c>
      <c r="E3809" s="3">
        <f t="array" ref="E3809">IFERROR(_xlfn.LET(_xlpm.yr,IF(ISNUMBER(C3809),YEAR(C3809),VALUE(RIGHT(A3809,4))),_xlpm.mn,IF(ISNUMBER(C3809),MONTH(C3809),VALUE(MID(A3809,4,2)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0" spans="1:5" x14ac:dyDescent="0.25">
      <c r="A3810" s="65" t="s">
        <v>3820</v>
      </c>
      <c r="B3810" s="8">
        <v>101.506854531</v>
      </c>
      <c r="C3810" s="13"/>
      <c r="D3810" s="3" t="str">
        <f t="array" ref="D3810">IF(C3810="","",IFERROR(AVERAGE(_xlfn._xlws.FILTER($B$2:$B$6000,(IFERROR(VALUE(MID($A$2:$A$6000,4,2)),0)=MONTH(C3810))*(IFERROR(VALUE(RIGHT($A$2:$A$6000,4)),0)=YEAR(C3810)))),""))</f>
        <v/>
      </c>
      <c r="E3810" s="3">
        <f t="array" ref="E3810">IFERROR(_xlfn.LET(_xlpm.yr,IF(ISNUMBER(C3810),YEAR(C3810),VALUE(RIGHT(A3810,4))),_xlpm.mn,IF(ISNUMBER(C3810),MONTH(C3810),VALUE(MID(A3810,4,2)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1" spans="1:5" x14ac:dyDescent="0.25">
      <c r="A3811" s="65" t="s">
        <v>3821</v>
      </c>
      <c r="B3811" s="8">
        <v>101.7542713035</v>
      </c>
      <c r="C3811" s="13"/>
      <c r="D3811" s="3" t="str">
        <f t="array" ref="D3811">IF(C3811="","",IFERROR(AVERAGE(_xlfn._xlws.FILTER($B$2:$B$6000,(IFERROR(VALUE(MID($A$2:$A$6000,4,2)),0)=MONTH(C3811))*(IFERROR(VALUE(RIGHT($A$2:$A$6000,4)),0)=YEAR(C3811)))),""))</f>
        <v/>
      </c>
      <c r="E3811" s="3">
        <f t="array" ref="E3811">IFERROR(_xlfn.LET(_xlpm.yr,IF(ISNUMBER(C3811),YEAR(C3811),VALUE(RIGHT(A3811,4))),_xlpm.mn,IF(ISNUMBER(C3811),MONTH(C3811),VALUE(MID(A3811,4,2)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2" spans="1:5" x14ac:dyDescent="0.25">
      <c r="A3812" s="65" t="s">
        <v>3822</v>
      </c>
      <c r="B3812" s="8">
        <v>102.7109494905</v>
      </c>
      <c r="C3812" s="13"/>
      <c r="D3812" s="3" t="str">
        <f t="array" ref="D3812">IF(C3812="","",IFERROR(AVERAGE(_xlfn._xlws.FILTER($B$2:$B$6000,(IFERROR(VALUE(MID($A$2:$A$6000,4,2)),0)=MONTH(C3812))*(IFERROR(VALUE(RIGHT($A$2:$A$6000,4)),0)=YEAR(C3812)))),""))</f>
        <v/>
      </c>
      <c r="E3812" s="3">
        <f t="array" ref="E3812">IFERROR(_xlfn.LET(_xlpm.yr,IF(ISNUMBER(C3812),YEAR(C3812),VALUE(RIGHT(A3812,4))),_xlpm.mn,IF(ISNUMBER(C3812),MONTH(C3812),VALUE(MID(A3812,4,2)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3" spans="1:5" x14ac:dyDescent="0.25">
      <c r="A3813" s="65" t="s">
        <v>3823</v>
      </c>
      <c r="B3813" s="8">
        <v>104.09648341650001</v>
      </c>
      <c r="C3813" s="13"/>
      <c r="D3813" s="3" t="str">
        <f t="array" ref="D3813">IF(C3813="","",IFERROR(AVERAGE(_xlfn._xlws.FILTER($B$2:$B$6000,(IFERROR(VALUE(MID($A$2:$A$6000,4,2)),0)=MONTH(C3813))*(IFERROR(VALUE(RIGHT($A$2:$A$6000,4)),0)=YEAR(C3813)))),""))</f>
        <v/>
      </c>
      <c r="E3813" s="3">
        <f t="array" ref="E3813">IFERROR(_xlfn.LET(_xlpm.yr,IF(ISNUMBER(C3813),YEAR(C3813),VALUE(RIGHT(A3813,4))),_xlpm.mn,IF(ISNUMBER(C3813),MONTH(C3813),VALUE(MID(A3813,4,2)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4" spans="1:5" x14ac:dyDescent="0.25">
      <c r="A3814" s="65" t="s">
        <v>3824</v>
      </c>
      <c r="B3814" s="8">
        <v>104.112977868</v>
      </c>
      <c r="C3814" s="13"/>
      <c r="D3814" s="3" t="str">
        <f t="array" ref="D3814">IF(C3814="","",IFERROR(AVERAGE(_xlfn._xlws.FILTER($B$2:$B$6000,(IFERROR(VALUE(MID($A$2:$A$6000,4,2)),0)=MONTH(C3814))*(IFERROR(VALUE(RIGHT($A$2:$A$6000,4)),0)=YEAR(C3814)))),""))</f>
        <v/>
      </c>
      <c r="E3814" s="3">
        <f t="array" ref="E3814">IFERROR(_xlfn.LET(_xlpm.yr,IF(ISNUMBER(C3814),YEAR(C3814),VALUE(RIGHT(A3814,4))),_xlpm.mn,IF(ISNUMBER(C3814),MONTH(C3814),VALUE(MID(A3814,4,2)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5" spans="1:5" x14ac:dyDescent="0.25">
      <c r="A3815" s="65" t="s">
        <v>3825</v>
      </c>
      <c r="B3815" s="8">
        <v>104.3603946405</v>
      </c>
      <c r="C3815" s="13"/>
      <c r="D3815" s="3" t="str">
        <f t="array" ref="D3815">IF(C3815="","",IFERROR(AVERAGE(_xlfn._xlws.FILTER($B$2:$B$6000,(IFERROR(VALUE(MID($A$2:$A$6000,4,2)),0)=MONTH(C3815))*(IFERROR(VALUE(RIGHT($A$2:$A$6000,4)),0)=YEAR(C3815)))),""))</f>
        <v/>
      </c>
      <c r="E3815" s="3">
        <f t="array" ref="E3815">IFERROR(_xlfn.LET(_xlpm.yr,IF(ISNUMBER(C3815),YEAR(C3815),VALUE(RIGHT(A3815,4))),_xlpm.mn,IF(ISNUMBER(C3815),MONTH(C3815),VALUE(MID(A3815,4,2)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6" spans="1:5" x14ac:dyDescent="0.25">
      <c r="A3816" s="65" t="s">
        <v>3826</v>
      </c>
      <c r="B3816" s="8">
        <v>104.90471153999999</v>
      </c>
      <c r="C3816" s="13"/>
      <c r="D3816" s="3" t="str">
        <f t="array" ref="D3816">IF(C3816="","",IFERROR(AVERAGE(_xlfn._xlws.FILTER($B$2:$B$6000,(IFERROR(VALUE(MID($A$2:$A$6000,4,2)),0)=MONTH(C3816))*(IFERROR(VALUE(RIGHT($A$2:$A$6000,4)),0)=YEAR(C3816)))),""))</f>
        <v/>
      </c>
      <c r="E3816" s="3">
        <f t="array" ref="E3816">IFERROR(_xlfn.LET(_xlpm.yr,IF(ISNUMBER(C3816),YEAR(C3816),VALUE(RIGHT(A3816,4))),_xlpm.mn,IF(ISNUMBER(C3816),MONTH(C3816),VALUE(MID(A3816,4,2)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7" spans="1:5" x14ac:dyDescent="0.25">
      <c r="A3817" s="65" t="s">
        <v>3827</v>
      </c>
      <c r="B3817" s="8">
        <v>104.95419489450001</v>
      </c>
      <c r="C3817" s="13"/>
      <c r="D3817" s="3" t="str">
        <f t="array" ref="D3817">IF(C3817="","",IFERROR(AVERAGE(_xlfn._xlws.FILTER($B$2:$B$6000,(IFERROR(VALUE(MID($A$2:$A$6000,4,2)),0)=MONTH(C3817))*(IFERROR(VALUE(RIGHT($A$2:$A$6000,4)),0)=YEAR(C3817)))),""))</f>
        <v/>
      </c>
      <c r="E3817" s="3">
        <f t="array" ref="E3817">IFERROR(_xlfn.LET(_xlpm.yr,IF(ISNUMBER(C3817),YEAR(C3817),VALUE(RIGHT(A3817,4))),_xlpm.mn,IF(ISNUMBER(C3817),MONTH(C3817),VALUE(MID(A3817,4,2)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8" spans="1:5" x14ac:dyDescent="0.25">
      <c r="A3818" s="65" t="s">
        <v>3828</v>
      </c>
      <c r="B3818" s="8">
        <v>106.3397288205</v>
      </c>
      <c r="C3818" s="13"/>
      <c r="D3818" s="3" t="str">
        <f t="array" ref="D3818">IF(C3818="","",IFERROR(AVERAGE(_xlfn._xlws.FILTER($B$2:$B$6000,(IFERROR(VALUE(MID($A$2:$A$6000,4,2)),0)=MONTH(C3818))*(IFERROR(VALUE(RIGHT($A$2:$A$6000,4)),0)=YEAR(C3818)))),""))</f>
        <v/>
      </c>
      <c r="E3818" s="3">
        <f t="array" ref="E3818">IFERROR(_xlfn.LET(_xlpm.yr,IF(ISNUMBER(C3818),YEAR(C3818),VALUE(RIGHT(A3818,4))),_xlpm.mn,IF(ISNUMBER(C3818),MONTH(C3818),VALUE(MID(A3818,4,2)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9" spans="1:5" x14ac:dyDescent="0.25">
      <c r="A3819" s="65" t="s">
        <v>3829</v>
      </c>
      <c r="B3819" s="8">
        <v>105.9438619845</v>
      </c>
      <c r="C3819" s="13"/>
      <c r="D3819" s="3" t="str">
        <f t="array" ref="D3819">IF(C3819="","",IFERROR(AVERAGE(_xlfn._xlws.FILTER($B$2:$B$6000,(IFERROR(VALUE(MID($A$2:$A$6000,4,2)),0)=MONTH(C3819))*(IFERROR(VALUE(RIGHT($A$2:$A$6000,4)),0)=YEAR(C3819)))),""))</f>
        <v/>
      </c>
      <c r="E3819" s="3">
        <f t="array" ref="E3819">IFERROR(_xlfn.LET(_xlpm.yr,IF(ISNUMBER(C3819),YEAR(C3819),VALUE(RIGHT(A3819,4))),_xlpm.mn,IF(ISNUMBER(C3819),MONTH(C3819),VALUE(MID(A3819,4,2)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0" spans="1:5" x14ac:dyDescent="0.25">
      <c r="A3820" s="65" t="s">
        <v>3830</v>
      </c>
      <c r="B3820" s="8">
        <v>105.67995076050001</v>
      </c>
      <c r="C3820" s="13"/>
      <c r="D3820" s="3" t="str">
        <f t="array" ref="D3820">IF(C3820="","",IFERROR(AVERAGE(_xlfn._xlws.FILTER($B$2:$B$6000,(IFERROR(VALUE(MID($A$2:$A$6000,4,2)),0)=MONTH(C3820))*(IFERROR(VALUE(RIGHT($A$2:$A$6000,4)),0)=YEAR(C3820)))),""))</f>
        <v/>
      </c>
      <c r="E3820" s="3">
        <f t="array" ref="E3820">IFERROR(_xlfn.LET(_xlpm.yr,IF(ISNUMBER(C3820),YEAR(C3820),VALUE(RIGHT(A3820,4))),_xlpm.mn,IF(ISNUMBER(C3820),MONTH(C3820),VALUE(MID(A3820,4,2)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1" spans="1:5" x14ac:dyDescent="0.25">
      <c r="A3821" s="65" t="s">
        <v>3831</v>
      </c>
      <c r="B3821" s="8">
        <v>108.0551517765</v>
      </c>
      <c r="C3821" s="13"/>
      <c r="D3821" s="3" t="str">
        <f t="array" ref="D3821">IF(C3821="","",IFERROR(AVERAGE(_xlfn._xlws.FILTER($B$2:$B$6000,(IFERROR(VALUE(MID($A$2:$A$6000,4,2)),0)=MONTH(C3821))*(IFERROR(VALUE(RIGHT($A$2:$A$6000,4)),0)=YEAR(C3821)))),""))</f>
        <v/>
      </c>
      <c r="E3821" s="3">
        <f t="array" ref="E3821">IFERROR(_xlfn.LET(_xlpm.yr,IF(ISNUMBER(C3821),YEAR(C3821),VALUE(RIGHT(A3821,4))),_xlpm.mn,IF(ISNUMBER(C3821),MONTH(C3821),VALUE(MID(A3821,4,2)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2" spans="1:5" x14ac:dyDescent="0.25">
      <c r="A3822" s="65" t="s">
        <v>3832</v>
      </c>
      <c r="B3822" s="8">
        <v>108.698435385</v>
      </c>
      <c r="C3822" s="13"/>
      <c r="D3822" s="3" t="str">
        <f t="array" ref="D3822">IF(C3822="","",IFERROR(AVERAGE(_xlfn._xlws.FILTER($B$2:$B$6000,(IFERROR(VALUE(MID($A$2:$A$6000,4,2)),0)=MONTH(C3822))*(IFERROR(VALUE(RIGHT($A$2:$A$6000,4)),0)=YEAR(C3822)))),""))</f>
        <v/>
      </c>
      <c r="E3822" s="3">
        <f t="array" ref="E3822">IFERROR(_xlfn.LET(_xlpm.yr,IF(ISNUMBER(C3822),YEAR(C3822),VALUE(RIGHT(A3822,4))),_xlpm.mn,IF(ISNUMBER(C3822),MONTH(C3822),VALUE(MID(A3822,4,2)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3" spans="1:5" x14ac:dyDescent="0.25">
      <c r="A3823" s="65" t="s">
        <v>3833</v>
      </c>
      <c r="B3823" s="8">
        <v>108.3850408065</v>
      </c>
      <c r="C3823" s="13"/>
      <c r="D3823" s="3" t="str">
        <f t="array" ref="D3823">IF(C3823="","",IFERROR(AVERAGE(_xlfn._xlws.FILTER($B$2:$B$6000,(IFERROR(VALUE(MID($A$2:$A$6000,4,2)),0)=MONTH(C3823))*(IFERROR(VALUE(RIGHT($A$2:$A$6000,4)),0)=YEAR(C3823)))),""))</f>
        <v/>
      </c>
      <c r="E3823" s="3">
        <f t="array" ref="E3823">IFERROR(_xlfn.LET(_xlpm.yr,IF(ISNUMBER(C3823),YEAR(C3823),VALUE(RIGHT(A3823,4))),_xlpm.mn,IF(ISNUMBER(C3823),MONTH(C3823),VALUE(MID(A3823,4,2)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4" spans="1:5" x14ac:dyDescent="0.25">
      <c r="A3824" s="65" t="s">
        <v>3834</v>
      </c>
      <c r="B3824" s="8">
        <v>106.5376622385</v>
      </c>
      <c r="C3824" s="13"/>
      <c r="D3824" s="3" t="str">
        <f t="array" ref="D3824">IF(C3824="","",IFERROR(AVERAGE(_xlfn._xlws.FILTER($B$2:$B$6000,(IFERROR(VALUE(MID($A$2:$A$6000,4,2)),0)=MONTH(C3824))*(IFERROR(VALUE(RIGHT($A$2:$A$6000,4)),0)=YEAR(C3824)))),""))</f>
        <v/>
      </c>
      <c r="E3824" s="3">
        <f t="array" ref="E3824">IFERROR(_xlfn.LET(_xlpm.yr,IF(ISNUMBER(C3824),YEAR(C3824),VALUE(RIGHT(A3824,4))),_xlpm.mn,IF(ISNUMBER(C3824),MONTH(C3824),VALUE(MID(A3824,4,2)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5" spans="1:5" x14ac:dyDescent="0.25">
      <c r="A3825" s="65" t="s">
        <v>3835</v>
      </c>
      <c r="B3825" s="8">
        <v>108.31906300049999</v>
      </c>
      <c r="C3825" s="13"/>
      <c r="D3825" s="3" t="str">
        <f t="array" ref="D3825">IF(C3825="","",IFERROR(AVERAGE(_xlfn._xlws.FILTER($B$2:$B$6000,(IFERROR(VALUE(MID($A$2:$A$6000,4,2)),0)=MONTH(C3825))*(IFERROR(VALUE(RIGHT($A$2:$A$6000,4)),0)=YEAR(C3825)))),""))</f>
        <v/>
      </c>
      <c r="E3825" s="3">
        <f t="array" ref="E3825">IFERROR(_xlfn.LET(_xlpm.yr,IF(ISNUMBER(C3825),YEAR(C3825),VALUE(RIGHT(A3825,4))),_xlpm.mn,IF(ISNUMBER(C3825),MONTH(C3825),VALUE(MID(A3825,4,2)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6" spans="1:5" x14ac:dyDescent="0.25">
      <c r="A3826" s="65" t="s">
        <v>3836</v>
      </c>
      <c r="B3826" s="8">
        <v>110.050980408</v>
      </c>
      <c r="C3826" s="13"/>
      <c r="D3826" s="3" t="str">
        <f t="array" ref="D3826">IF(C3826="","",IFERROR(AVERAGE(_xlfn._xlws.FILTER($B$2:$B$6000,(IFERROR(VALUE(MID($A$2:$A$6000,4,2)),0)=MONTH(C3826))*(IFERROR(VALUE(RIGHT($A$2:$A$6000,4)),0)=YEAR(C3826)))),""))</f>
        <v/>
      </c>
      <c r="E3826" s="3">
        <f t="array" ref="E3826">IFERROR(_xlfn.LET(_xlpm.yr,IF(ISNUMBER(C3826),YEAR(C3826),VALUE(RIGHT(A3826,4))),_xlpm.mn,IF(ISNUMBER(C3826),MONTH(C3826),VALUE(MID(A3826,4,2)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7" spans="1:5" x14ac:dyDescent="0.25">
      <c r="A3827" s="65" t="s">
        <v>3837</v>
      </c>
      <c r="B3827" s="8">
        <v>110.0014970535</v>
      </c>
      <c r="C3827" s="13"/>
      <c r="D3827" s="3" t="str">
        <f t="array" ref="D3827">IF(C3827="","",IFERROR(AVERAGE(_xlfn._xlws.FILTER($B$2:$B$6000,(IFERROR(VALUE(MID($A$2:$A$6000,4,2)),0)=MONTH(C3827))*(IFERROR(VALUE(RIGHT($A$2:$A$6000,4)),0)=YEAR(C3827)))),""))</f>
        <v/>
      </c>
      <c r="E3827" s="3">
        <f t="array" ref="E3827">IFERROR(_xlfn.LET(_xlpm.yr,IF(ISNUMBER(C3827),YEAR(C3827),VALUE(RIGHT(A3827,4))),_xlpm.mn,IF(ISNUMBER(C3827),MONTH(C3827),VALUE(MID(A3827,4,2)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8" spans="1:5" x14ac:dyDescent="0.25">
      <c r="A3828" s="65" t="s">
        <v>3838</v>
      </c>
      <c r="B3828" s="8">
        <v>109.95201369900001</v>
      </c>
      <c r="C3828" s="13"/>
      <c r="D3828" s="3" t="str">
        <f t="array" ref="D3828">IF(C3828="","",IFERROR(AVERAGE(_xlfn._xlws.FILTER($B$2:$B$6000,(IFERROR(VALUE(MID($A$2:$A$6000,4,2)),0)=MONTH(C3828))*(IFERROR(VALUE(RIGHT($A$2:$A$6000,4)),0)=YEAR(C3828)))),""))</f>
        <v/>
      </c>
      <c r="E3828" s="3">
        <f t="array" ref="E3828">IFERROR(_xlfn.LET(_xlpm.yr,IF(ISNUMBER(C3828),YEAR(C3828),VALUE(RIGHT(A3828,4))),_xlpm.mn,IF(ISNUMBER(C3828),MONTH(C3828),VALUE(MID(A3828,4,2)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9" spans="1:5" x14ac:dyDescent="0.25">
      <c r="A3829" s="65" t="s">
        <v>3839</v>
      </c>
      <c r="B3829" s="8">
        <v>108.83039099699999</v>
      </c>
      <c r="C3829" s="13"/>
      <c r="D3829" s="3" t="str">
        <f t="array" ref="D3829">IF(C3829="","",IFERROR(AVERAGE(_xlfn._xlws.FILTER($B$2:$B$6000,(IFERROR(VALUE(MID($A$2:$A$6000,4,2)),0)=MONTH(C3829))*(IFERROR(VALUE(RIGHT($A$2:$A$6000,4)),0)=YEAR(C3829)))),""))</f>
        <v/>
      </c>
      <c r="E3829" s="3">
        <f t="array" ref="E3829">IFERROR(_xlfn.LET(_xlpm.yr,IF(ISNUMBER(C3829),YEAR(C3829),VALUE(RIGHT(A3829,4))),_xlpm.mn,IF(ISNUMBER(C3829),MONTH(C3829),VALUE(MID(A3829,4,2)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0" spans="1:5" x14ac:dyDescent="0.25">
      <c r="A3830" s="65" t="s">
        <v>3840</v>
      </c>
      <c r="B3830" s="8">
        <v>108.6819409335</v>
      </c>
      <c r="C3830" s="13"/>
      <c r="D3830" s="3" t="str">
        <f t="array" ref="D3830">IF(C3830="","",IFERROR(AVERAGE(_xlfn._xlws.FILTER($B$2:$B$6000,(IFERROR(VALUE(MID($A$2:$A$6000,4,2)),0)=MONTH(C3830))*(IFERROR(VALUE(RIGHT($A$2:$A$6000,4)),0)=YEAR(C3830)))),""))</f>
        <v/>
      </c>
      <c r="E3830" s="3">
        <f t="array" ref="E3830">IFERROR(_xlfn.LET(_xlpm.yr,IF(ISNUMBER(C3830),YEAR(C3830),VALUE(RIGHT(A3830,4))),_xlpm.mn,IF(ISNUMBER(C3830),MONTH(C3830),VALUE(MID(A3830,4,2)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1" spans="1:5" x14ac:dyDescent="0.25">
      <c r="A3831" s="65" t="s">
        <v>3841</v>
      </c>
      <c r="B3831" s="8">
        <v>109.9464343659</v>
      </c>
      <c r="C3831" s="13"/>
      <c r="D3831" s="3" t="str">
        <f t="array" ref="D3831">IF(C3831="","",IFERROR(AVERAGE(_xlfn._xlws.FILTER($B$2:$B$6000,(IFERROR(VALUE(MID($A$2:$A$6000,4,2)),0)=MONTH(C3831))*(IFERROR(VALUE(RIGHT($A$2:$A$6000,4)),0)=YEAR(C3831)))),""))</f>
        <v/>
      </c>
      <c r="E3831" s="3">
        <f t="array" ref="E3831">IFERROR(_xlfn.LET(_xlpm.yr,IF(ISNUMBER(C3831),YEAR(C3831),VALUE(RIGHT(A3831,4))),_xlpm.mn,IF(ISNUMBER(C3831),MONTH(C3831),VALUE(MID(A3831,4,2)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2" spans="1:5" x14ac:dyDescent="0.25">
      <c r="A3832" s="65" t="s">
        <v>3842</v>
      </c>
      <c r="B3832" s="8">
        <v>109.9298586936</v>
      </c>
      <c r="C3832" s="13"/>
      <c r="D3832" s="3" t="str">
        <f t="array" ref="D3832">IF(C3832="","",IFERROR(AVERAGE(_xlfn._xlws.FILTER($B$2:$B$6000,(IFERROR(VALUE(MID($A$2:$A$6000,4,2)),0)=MONTH(C3832))*(IFERROR(VALUE(RIGHT($A$2:$A$6000,4)),0)=YEAR(C3832)))),""))</f>
        <v/>
      </c>
      <c r="E3832" s="3">
        <f t="array" ref="E3832">IFERROR(_xlfn.LET(_xlpm.yr,IF(ISNUMBER(C3832),YEAR(C3832),VALUE(RIGHT(A3832,4))),_xlpm.mn,IF(ISNUMBER(C3832),MONTH(C3832),VALUE(MID(A3832,4,2)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3" spans="1:5" x14ac:dyDescent="0.25">
      <c r="A3833" s="65" t="s">
        <v>3843</v>
      </c>
      <c r="B3833" s="8">
        <v>110.34425050110001</v>
      </c>
      <c r="C3833" s="13"/>
      <c r="D3833" s="3" t="str">
        <f t="array" ref="D3833">IF(C3833="","",IFERROR(AVERAGE(_xlfn._xlws.FILTER($B$2:$B$6000,(IFERROR(VALUE(MID($A$2:$A$6000,4,2)),0)=MONTH(C3833))*(IFERROR(VALUE(RIGHT($A$2:$A$6000,4)),0)=YEAR(C3833)))),""))</f>
        <v/>
      </c>
      <c r="E3833" s="3">
        <f t="array" ref="E3833">IFERROR(_xlfn.LET(_xlpm.yr,IF(ISNUMBER(C3833),YEAR(C3833),VALUE(RIGHT(A3833,4))),_xlpm.mn,IF(ISNUMBER(C3833),MONTH(C3833),VALUE(MID(A3833,4,2)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4" spans="1:5" x14ac:dyDescent="0.25">
      <c r="A3834" s="65" t="s">
        <v>3844</v>
      </c>
      <c r="B3834" s="8">
        <v>111.62057726819999</v>
      </c>
      <c r="C3834" s="13"/>
      <c r="D3834" s="3" t="str">
        <f t="array" ref="D3834">IF(C3834="","",IFERROR(AVERAGE(_xlfn._xlws.FILTER($B$2:$B$6000,(IFERROR(VALUE(MID($A$2:$A$6000,4,2)),0)=MONTH(C3834))*(IFERROR(VALUE(RIGHT($A$2:$A$6000,4)),0)=YEAR(C3834)))),""))</f>
        <v/>
      </c>
      <c r="E3834" s="3">
        <f t="array" ref="E3834">IFERROR(_xlfn.LET(_xlpm.yr,IF(ISNUMBER(C3834),YEAR(C3834),VALUE(RIGHT(A3834,4))),_xlpm.mn,IF(ISNUMBER(C3834),MONTH(C3834),VALUE(MID(A3834,4,2)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5" spans="1:5" x14ac:dyDescent="0.25">
      <c r="A3835" s="65" t="s">
        <v>3845</v>
      </c>
      <c r="B3835" s="8">
        <v>112.2504528156</v>
      </c>
      <c r="C3835" s="13"/>
      <c r="D3835" s="3" t="str">
        <f t="array" ref="D3835">IF(C3835="","",IFERROR(AVERAGE(_xlfn._xlws.FILTER($B$2:$B$6000,(IFERROR(VALUE(MID($A$2:$A$6000,4,2)),0)=MONTH(C3835))*(IFERROR(VALUE(RIGHT($A$2:$A$6000,4)),0)=YEAR(C3835)))),""))</f>
        <v/>
      </c>
      <c r="E3835" s="3">
        <f t="array" ref="E3835">IFERROR(_xlfn.LET(_xlpm.yr,IF(ISNUMBER(C3835),YEAR(C3835),VALUE(RIGHT(A3835,4))),_xlpm.mn,IF(ISNUMBER(C3835),MONTH(C3835),VALUE(MID(A3835,4,2)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6" spans="1:5" x14ac:dyDescent="0.25">
      <c r="A3836" s="65" t="s">
        <v>3846</v>
      </c>
      <c r="B3836" s="8">
        <v>112.6482689508</v>
      </c>
      <c r="C3836" s="13"/>
      <c r="D3836" s="3" t="str">
        <f t="array" ref="D3836">IF(C3836="","",IFERROR(AVERAGE(_xlfn._xlws.FILTER($B$2:$B$6000,(IFERROR(VALUE(MID($A$2:$A$6000,4,2)),0)=MONTH(C3836))*(IFERROR(VALUE(RIGHT($A$2:$A$6000,4)),0)=YEAR(C3836)))),""))</f>
        <v/>
      </c>
      <c r="E3836" s="3">
        <f t="array" ref="E3836">IFERROR(_xlfn.LET(_xlpm.yr,IF(ISNUMBER(C3836),YEAR(C3836),VALUE(RIGHT(A3836,4))),_xlpm.mn,IF(ISNUMBER(C3836),MONTH(C3836),VALUE(MID(A3836,4,2)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7" spans="1:5" x14ac:dyDescent="0.25">
      <c r="A3837" s="65" t="s">
        <v>3847</v>
      </c>
      <c r="B3837" s="8">
        <v>111.05700441</v>
      </c>
      <c r="C3837" s="13"/>
      <c r="D3837" s="3" t="str">
        <f t="array" ref="D3837">IF(C3837="","",IFERROR(AVERAGE(_xlfn._xlws.FILTER($B$2:$B$6000,(IFERROR(VALUE(MID($A$2:$A$6000,4,2)),0)=MONTH(C3837))*(IFERROR(VALUE(RIGHT($A$2:$A$6000,4)),0)=YEAR(C3837)))),""))</f>
        <v/>
      </c>
      <c r="E3837" s="3">
        <f t="array" ref="E3837">IFERROR(_xlfn.LET(_xlpm.yr,IF(ISNUMBER(C3837),YEAR(C3837),VALUE(RIGHT(A3837,4))),_xlpm.mn,IF(ISNUMBER(C3837),MONTH(C3837),VALUE(MID(A3837,4,2)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8" spans="1:5" x14ac:dyDescent="0.25">
      <c r="A3838" s="65" t="s">
        <v>3848</v>
      </c>
      <c r="B3838" s="8">
        <v>111.0901557546</v>
      </c>
      <c r="C3838" s="13"/>
      <c r="D3838" s="3" t="str">
        <f t="array" ref="D3838">IF(C3838="","",IFERROR(AVERAGE(_xlfn._xlws.FILTER($B$2:$B$6000,(IFERROR(VALUE(MID($A$2:$A$6000,4,2)),0)=MONTH(C3838))*(IFERROR(VALUE(RIGHT($A$2:$A$6000,4)),0)=YEAR(C3838)))),""))</f>
        <v/>
      </c>
      <c r="E3838" s="3">
        <f t="array" ref="E3838">IFERROR(_xlfn.LET(_xlpm.yr,IF(ISNUMBER(C3838),YEAR(C3838),VALUE(RIGHT(A3838,4))),_xlpm.mn,IF(ISNUMBER(C3838),MONTH(C3838),VALUE(MID(A3838,4,2)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9" spans="1:5" x14ac:dyDescent="0.25">
      <c r="A3839" s="65" t="s">
        <v>3849</v>
      </c>
      <c r="B3839" s="8">
        <v>111.48797188979999</v>
      </c>
      <c r="C3839" s="13"/>
      <c r="D3839" s="3" t="str">
        <f t="array" ref="D3839">IF(C3839="","",IFERROR(AVERAGE(_xlfn._xlws.FILTER($B$2:$B$6000,(IFERROR(VALUE(MID($A$2:$A$6000,4,2)),0)=MONTH(C3839))*(IFERROR(VALUE(RIGHT($A$2:$A$6000,4)),0)=YEAR(C3839)))),""))</f>
        <v/>
      </c>
      <c r="E3839" s="3">
        <f t="array" ref="E3839">IFERROR(_xlfn.LET(_xlpm.yr,IF(ISNUMBER(C3839),YEAR(C3839),VALUE(RIGHT(A3839,4))),_xlpm.mn,IF(ISNUMBER(C3839),MONTH(C3839),VALUE(MID(A3839,4,2)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0" spans="1:5" x14ac:dyDescent="0.25">
      <c r="A3840" s="65" t="s">
        <v>3850</v>
      </c>
      <c r="B3840" s="8">
        <v>111.2393368053</v>
      </c>
      <c r="C3840" s="13"/>
      <c r="D3840" s="3" t="str">
        <f t="array" ref="D3840">IF(C3840="","",IFERROR(AVERAGE(_xlfn._xlws.FILTER($B$2:$B$6000,(IFERROR(VALUE(MID($A$2:$A$6000,4,2)),0)=MONTH(C3840))*(IFERROR(VALUE(RIGHT($A$2:$A$6000,4)),0)=YEAR(C3840)))),""))</f>
        <v/>
      </c>
      <c r="E3840" s="3">
        <f t="array" ref="E3840">IFERROR(_xlfn.LET(_xlpm.yr,IF(ISNUMBER(C3840),YEAR(C3840),VALUE(RIGHT(A3840,4))),_xlpm.mn,IF(ISNUMBER(C3840),MONTH(C3840),VALUE(MID(A3840,4,2)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1" spans="1:5" x14ac:dyDescent="0.25">
      <c r="A3841" s="65" t="s">
        <v>3851</v>
      </c>
      <c r="B3841" s="8">
        <v>112.30017983250001</v>
      </c>
      <c r="C3841" s="13"/>
      <c r="D3841" s="3" t="str">
        <f t="array" ref="D3841">IF(C3841="","",IFERROR(AVERAGE(_xlfn._xlws.FILTER($B$2:$B$6000,(IFERROR(VALUE(MID($A$2:$A$6000,4,2)),0)=MONTH(C3841))*(IFERROR(VALUE(RIGHT($A$2:$A$6000,4)),0)=YEAR(C3841)))),""))</f>
        <v/>
      </c>
      <c r="E3841" s="3">
        <f t="array" ref="E3841">IFERROR(_xlfn.LET(_xlpm.yr,IF(ISNUMBER(C3841),YEAR(C3841),VALUE(RIGHT(A3841,4))),_xlpm.mn,IF(ISNUMBER(C3841),MONTH(C3841),VALUE(MID(A3841,4,2)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2" spans="1:5" x14ac:dyDescent="0.25">
      <c r="A3842" s="65" t="s">
        <v>3852</v>
      </c>
      <c r="B3842" s="8">
        <v>112.36648252169999</v>
      </c>
      <c r="C3842" s="13"/>
      <c r="D3842" s="3" t="str">
        <f t="array" ref="D3842">IF(C3842="","",IFERROR(AVERAGE(_xlfn._xlws.FILTER($B$2:$B$6000,(IFERROR(VALUE(MID($A$2:$A$6000,4,2)),0)=MONTH(C3842))*(IFERROR(VALUE(RIGHT($A$2:$A$6000,4)),0)=YEAR(C3842)))),""))</f>
        <v/>
      </c>
      <c r="E3842" s="3">
        <f t="array" ref="E3842">IFERROR(_xlfn.LET(_xlpm.yr,IF(ISNUMBER(C3842),YEAR(C3842),VALUE(RIGHT(A3842,4))),_xlpm.mn,IF(ISNUMBER(C3842),MONTH(C3842),VALUE(MID(A3842,4,2)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3" spans="1:5" x14ac:dyDescent="0.25">
      <c r="A3843" s="65" t="s">
        <v>3853</v>
      </c>
      <c r="B3843" s="8">
        <v>113.07923643060001</v>
      </c>
      <c r="C3843" s="13"/>
      <c r="D3843" s="3" t="str">
        <f t="array" ref="D3843">IF(C3843="","",IFERROR(AVERAGE(_xlfn._xlws.FILTER($B$2:$B$6000,(IFERROR(VALUE(MID($A$2:$A$6000,4,2)),0)=MONTH(C3843))*(IFERROR(VALUE(RIGHT($A$2:$A$6000,4)),0)=YEAR(C3843)))),""))</f>
        <v/>
      </c>
      <c r="E3843" s="3">
        <f t="array" ref="E3843">IFERROR(_xlfn.LET(_xlpm.yr,IF(ISNUMBER(C3843),YEAR(C3843),VALUE(RIGHT(A3843,4))),_xlpm.mn,IF(ISNUMBER(C3843),MONTH(C3843),VALUE(MID(A3843,4,2)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4" spans="1:5" x14ac:dyDescent="0.25">
      <c r="A3844" s="65" t="s">
        <v>3854</v>
      </c>
      <c r="B3844" s="8">
        <v>112.9134797076</v>
      </c>
      <c r="C3844" s="13"/>
      <c r="D3844" s="3" t="str">
        <f t="array" ref="D3844">IF(C3844="","",IFERROR(AVERAGE(_xlfn._xlws.FILTER($B$2:$B$6000,(IFERROR(VALUE(MID($A$2:$A$6000,4,2)),0)=MONTH(C3844))*(IFERROR(VALUE(RIGHT($A$2:$A$6000,4)),0)=YEAR(C3844)))),""))</f>
        <v/>
      </c>
      <c r="E3844" s="3">
        <f t="array" ref="E3844">IFERROR(_xlfn.LET(_xlpm.yr,IF(ISNUMBER(C3844),YEAR(C3844),VALUE(RIGHT(A3844,4))),_xlpm.mn,IF(ISNUMBER(C3844),MONTH(C3844),VALUE(MID(A3844,4,2)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5" spans="1:5" x14ac:dyDescent="0.25">
      <c r="A3845" s="65" t="s">
        <v>3855</v>
      </c>
      <c r="B3845" s="8">
        <v>114.6207739545</v>
      </c>
      <c r="C3845" s="13"/>
      <c r="D3845" s="3" t="str">
        <f t="array" ref="D3845">IF(C3845="","",IFERROR(AVERAGE(_xlfn._xlws.FILTER($B$2:$B$6000,(IFERROR(VALUE(MID($A$2:$A$6000,4,2)),0)=MONTH(C3845))*(IFERROR(VALUE(RIGHT($A$2:$A$6000,4)),0)=YEAR(C3845)))),""))</f>
        <v/>
      </c>
      <c r="E3845" s="3">
        <f t="array" ref="E3845">IFERROR(_xlfn.LET(_xlpm.yr,IF(ISNUMBER(C3845),YEAR(C3845),VALUE(RIGHT(A3845,4))),_xlpm.mn,IF(ISNUMBER(C3845),MONTH(C3845),VALUE(MID(A3845,4,2)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6" spans="1:5" x14ac:dyDescent="0.25">
      <c r="A3846" s="65" t="s">
        <v>3856</v>
      </c>
      <c r="B3846" s="8">
        <v>114.25610916390001</v>
      </c>
      <c r="C3846" s="13"/>
      <c r="D3846" s="3" t="str">
        <f t="array" ref="D3846">IF(C3846="","",IFERROR(AVERAGE(_xlfn._xlws.FILTER($B$2:$B$6000,(IFERROR(VALUE(MID($A$2:$A$6000,4,2)),0)=MONTH(C3846))*(IFERROR(VALUE(RIGHT($A$2:$A$6000,4)),0)=YEAR(C3846)))),""))</f>
        <v/>
      </c>
      <c r="E3846" s="3">
        <f t="array" ref="E3846">IFERROR(_xlfn.LET(_xlpm.yr,IF(ISNUMBER(C3846),YEAR(C3846),VALUE(RIGHT(A3846,4))),_xlpm.mn,IF(ISNUMBER(C3846),MONTH(C3846),VALUE(MID(A3846,4,2)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7" spans="1:5" x14ac:dyDescent="0.25">
      <c r="A3847" s="65" t="s">
        <v>3857</v>
      </c>
      <c r="B3847" s="8">
        <v>114.37213887</v>
      </c>
      <c r="C3847" s="13"/>
      <c r="D3847" s="3" t="str">
        <f t="array" ref="D3847">IF(C3847="","",IFERROR(AVERAGE(_xlfn._xlws.FILTER($B$2:$B$6000,(IFERROR(VALUE(MID($A$2:$A$6000,4,2)),0)=MONTH(C3847))*(IFERROR(VALUE(RIGHT($A$2:$A$6000,4)),0)=YEAR(C3847)))),""))</f>
        <v/>
      </c>
      <c r="E3847" s="3">
        <f t="array" ref="E3847">IFERROR(_xlfn.LET(_xlpm.yr,IF(ISNUMBER(C3847),YEAR(C3847),VALUE(RIGHT(A3847,4))),_xlpm.mn,IF(ISNUMBER(C3847),MONTH(C3847),VALUE(MID(A3847,4,2)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8" spans="1:5" x14ac:dyDescent="0.25">
      <c r="A3848" s="65" t="s">
        <v>3858</v>
      </c>
      <c r="B3848" s="8">
        <v>114.22295781930001</v>
      </c>
      <c r="C3848" s="13"/>
      <c r="D3848" s="3" t="str">
        <f t="array" ref="D3848">IF(C3848="","",IFERROR(AVERAGE(_xlfn._xlws.FILTER($B$2:$B$6000,(IFERROR(VALUE(MID($A$2:$A$6000,4,2)),0)=MONTH(C3848))*(IFERROR(VALUE(RIGHT($A$2:$A$6000,4)),0)=YEAR(C3848)))),""))</f>
        <v/>
      </c>
      <c r="E3848" s="3">
        <f t="array" ref="E3848">IFERROR(_xlfn.LET(_xlpm.yr,IF(ISNUMBER(C3848),YEAR(C3848),VALUE(RIGHT(A3848,4))),_xlpm.mn,IF(ISNUMBER(C3848),MONTH(C3848),VALUE(MID(A3848,4,2)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9" spans="1:5" x14ac:dyDescent="0.25">
      <c r="A3849" s="65" t="s">
        <v>3859</v>
      </c>
      <c r="B3849" s="8">
        <v>113.5930822719</v>
      </c>
      <c r="C3849" s="13"/>
      <c r="D3849" s="3" t="str">
        <f t="array" ref="D3849">IF(C3849="","",IFERROR(AVERAGE(_xlfn._xlws.FILTER($B$2:$B$6000,(IFERROR(VALUE(MID($A$2:$A$6000,4,2)),0)=MONTH(C3849))*(IFERROR(VALUE(RIGHT($A$2:$A$6000,4)),0)=YEAR(C3849)))),""))</f>
        <v/>
      </c>
      <c r="E3849" s="3">
        <f t="array" ref="E3849">IFERROR(_xlfn.LET(_xlpm.yr,IF(ISNUMBER(C3849),YEAR(C3849),VALUE(RIGHT(A3849,4))),_xlpm.mn,IF(ISNUMBER(C3849),MONTH(C3849),VALUE(MID(A3849,4,2)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50" spans="1:5" x14ac:dyDescent="0.25">
      <c r="A3850" s="65" t="s">
        <v>3860</v>
      </c>
      <c r="B3850" s="8">
        <v>116.20732683350001</v>
      </c>
      <c r="C3850" s="13"/>
      <c r="D3850" s="3" t="str">
        <f t="array" ref="D3850">IF(C3850="","",IFERROR(AVERAGE(_xlfn._xlws.FILTER($B$2:$B$6000,(IFERROR(VALUE(MID($A$2:$A$6000,4,2)),0)=MONTH(C3850))*(IFERROR(VALUE(RIGHT($A$2:$A$6000,4)),0)=YEAR(C3850)))),""))</f>
        <v/>
      </c>
      <c r="E3850" s="3">
        <f t="array" ref="E3850">IFERROR(_xlfn.LET(_xlpm.yr,IF(ISNUMBER(C3850),YEAR(C3850),VALUE(RIGHT(A3850,4))),_xlpm.mn,IF(ISNUMBER(C3850),MONTH(C3850),VALUE(MID(A3850,4,2)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1" spans="1:5" x14ac:dyDescent="0.25">
      <c r="A3851" s="65" t="s">
        <v>3861</v>
      </c>
      <c r="B3851" s="8">
        <v>115.2689547639</v>
      </c>
      <c r="C3851" s="13"/>
      <c r="D3851" s="3" t="str">
        <f t="array" ref="D3851">IF(C3851="","",IFERROR(AVERAGE(_xlfn._xlws.FILTER($B$2:$B$6000,(IFERROR(VALUE(MID($A$2:$A$6000,4,2)),0)=MONTH(C3851))*(IFERROR(VALUE(RIGHT($A$2:$A$6000,4)),0)=YEAR(C3851)))),""))</f>
        <v/>
      </c>
      <c r="E3851" s="3">
        <f t="array" ref="E3851">IFERROR(_xlfn.LET(_xlpm.yr,IF(ISNUMBER(C3851),YEAR(C3851),VALUE(RIGHT(A3851,4))),_xlpm.mn,IF(ISNUMBER(C3851),MONTH(C3851),VALUE(MID(A3851,4,2)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2" spans="1:5" x14ac:dyDescent="0.25">
      <c r="A3852" s="65" t="s">
        <v>3862</v>
      </c>
      <c r="B3852" s="8">
        <v>114.85003866140001</v>
      </c>
      <c r="C3852" s="13"/>
      <c r="D3852" s="3" t="str">
        <f t="array" ref="D3852">IF(C3852="","",IFERROR(AVERAGE(_xlfn._xlws.FILTER($B$2:$B$6000,(IFERROR(VALUE(MID($A$2:$A$6000,4,2)),0)=MONTH(C3852))*(IFERROR(VALUE(RIGHT($A$2:$A$6000,4)),0)=YEAR(C3852)))),""))</f>
        <v/>
      </c>
      <c r="E3852" s="3">
        <f t="array" ref="E3852">IFERROR(_xlfn.LET(_xlpm.yr,IF(ISNUMBER(C3852),YEAR(C3852),VALUE(RIGHT(A3852,4))),_xlpm.mn,IF(ISNUMBER(C3852),MONTH(C3852),VALUE(MID(A3852,4,2)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3" spans="1:5" x14ac:dyDescent="0.25">
      <c r="A3853" s="65" t="s">
        <v>3863</v>
      </c>
      <c r="B3853" s="8">
        <v>114.5149057794</v>
      </c>
      <c r="C3853" s="13"/>
      <c r="D3853" s="3" t="str">
        <f t="array" ref="D3853">IF(C3853="","",IFERROR(AVERAGE(_xlfn._xlws.FILTER($B$2:$B$6000,(IFERROR(VALUE(MID($A$2:$A$6000,4,2)),0)=MONTH(C3853))*(IFERROR(VALUE(RIGHT($A$2:$A$6000,4)),0)=YEAR(C3853)))),""))</f>
        <v/>
      </c>
      <c r="E3853" s="3">
        <f t="array" ref="E3853">IFERROR(_xlfn.LET(_xlpm.yr,IF(ISNUMBER(C3853),YEAR(C3853),VALUE(RIGHT(A3853,4))),_xlpm.mn,IF(ISNUMBER(C3853),MONTH(C3853),VALUE(MID(A3853,4,2)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4" spans="1:5" x14ac:dyDescent="0.25">
      <c r="A3854" s="65" t="s">
        <v>3864</v>
      </c>
      <c r="B3854" s="8">
        <v>114.7159855086</v>
      </c>
      <c r="C3854" s="13"/>
      <c r="D3854" s="3" t="str">
        <f t="array" ref="D3854">IF(C3854="","",IFERROR(AVERAGE(_xlfn._xlws.FILTER($B$2:$B$6000,(IFERROR(VALUE(MID($A$2:$A$6000,4,2)),0)=MONTH(C3854))*(IFERROR(VALUE(RIGHT($A$2:$A$6000,4)),0)=YEAR(C3854)))),""))</f>
        <v/>
      </c>
      <c r="E3854" s="3">
        <f t="array" ref="E3854">IFERROR(_xlfn.LET(_xlpm.yr,IF(ISNUMBER(C3854),YEAR(C3854),VALUE(RIGHT(A3854,4))),_xlpm.mn,IF(ISNUMBER(C3854),MONTH(C3854),VALUE(MID(A3854,4,2)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5" spans="1:5" x14ac:dyDescent="0.25">
      <c r="A3855" s="65" t="s">
        <v>3865</v>
      </c>
      <c r="B3855" s="8">
        <v>114.615445644</v>
      </c>
      <c r="C3855" s="13"/>
      <c r="D3855" s="3" t="str">
        <f t="array" ref="D3855">IF(C3855="","",IFERROR(AVERAGE(_xlfn._xlws.FILTER($B$2:$B$6000,(IFERROR(VALUE(MID($A$2:$A$6000,4,2)),0)=MONTH(C3855))*(IFERROR(VALUE(RIGHT($A$2:$A$6000,4)),0)=YEAR(C3855)))),""))</f>
        <v/>
      </c>
      <c r="E3855" s="3">
        <f t="array" ref="E3855">IFERROR(_xlfn.LET(_xlpm.yr,IF(ISNUMBER(C3855),YEAR(C3855),VALUE(RIGHT(A3855,4))),_xlpm.mn,IF(ISNUMBER(C3855),MONTH(C3855),VALUE(MID(A3855,4,2)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6" spans="1:5" x14ac:dyDescent="0.25">
      <c r="A3856" s="65" t="s">
        <v>3866</v>
      </c>
      <c r="B3856" s="8">
        <v>114.33058269430001</v>
      </c>
      <c r="C3856" s="13"/>
      <c r="D3856" s="3" t="str">
        <f t="array" ref="D3856">IF(C3856="","",IFERROR(AVERAGE(_xlfn._xlws.FILTER($B$2:$B$6000,(IFERROR(VALUE(MID($A$2:$A$6000,4,2)),0)=MONTH(C3856))*(IFERROR(VALUE(RIGHT($A$2:$A$6000,4)),0)=YEAR(C3856)))),""))</f>
        <v/>
      </c>
      <c r="E3856" s="3">
        <f t="array" ref="E3856">IFERROR(_xlfn.LET(_xlpm.yr,IF(ISNUMBER(C3856),YEAR(C3856),VALUE(RIGHT(A3856,4))),_xlpm.mn,IF(ISNUMBER(C3856),MONTH(C3856),VALUE(MID(A3856,4,2)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7" spans="1:5" x14ac:dyDescent="0.25">
      <c r="A3857" s="65" t="s">
        <v>3867</v>
      </c>
      <c r="B3857" s="8">
        <v>115.2186848316</v>
      </c>
      <c r="C3857" s="13"/>
      <c r="D3857" s="3" t="str">
        <f t="array" ref="D3857">IF(C3857="","",IFERROR(AVERAGE(_xlfn._xlws.FILTER($B$2:$B$6000,(IFERROR(VALUE(MID($A$2:$A$6000,4,2)),0)=MONTH(C3857))*(IFERROR(VALUE(RIGHT($A$2:$A$6000,4)),0)=YEAR(C3857)))),""))</f>
        <v/>
      </c>
      <c r="E3857" s="3">
        <f t="array" ref="E3857">IFERROR(_xlfn.LET(_xlpm.yr,IF(ISNUMBER(C3857),YEAR(C3857),VALUE(RIGHT(A3857,4))),_xlpm.mn,IF(ISNUMBER(C3857),MONTH(C3857),VALUE(MID(A3857,4,2)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8" spans="1:5" x14ac:dyDescent="0.25">
      <c r="A3858" s="65" t="s">
        <v>3868</v>
      </c>
      <c r="B3858" s="8">
        <v>114.79976872909999</v>
      </c>
      <c r="C3858" s="13"/>
      <c r="D3858" s="3" t="str">
        <f t="array" ref="D3858">IF(C3858="","",IFERROR(AVERAGE(_xlfn._xlws.FILTER($B$2:$B$6000,(IFERROR(VALUE(MID($A$2:$A$6000,4,2)),0)=MONTH(C3858))*(IFERROR(VALUE(RIGHT($A$2:$A$6000,4)),0)=YEAR(C3858)))),""))</f>
        <v/>
      </c>
      <c r="E3858" s="3">
        <f t="array" ref="E3858">IFERROR(_xlfn.LET(_xlpm.yr,IF(ISNUMBER(C3858),YEAR(C3858),VALUE(RIGHT(A3858,4))),_xlpm.mn,IF(ISNUMBER(C3858),MONTH(C3858),VALUE(MID(A3858,4,2)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9" spans="1:5" x14ac:dyDescent="0.25">
      <c r="A3859" s="65" t="s">
        <v>3869</v>
      </c>
      <c r="B3859" s="8">
        <v>115.2019281875</v>
      </c>
      <c r="C3859" s="13"/>
      <c r="D3859" s="3" t="str">
        <f t="array" ref="D3859">IF(C3859="","",IFERROR(AVERAGE(_xlfn._xlws.FILTER($B$2:$B$6000,(IFERROR(VALUE(MID($A$2:$A$6000,4,2)),0)=MONTH(C3859))*(IFERROR(VALUE(RIGHT($A$2:$A$6000,4)),0)=YEAR(C3859)))),""))</f>
        <v/>
      </c>
      <c r="E3859" s="3">
        <f t="array" ref="E3859">IFERROR(_xlfn.LET(_xlpm.yr,IF(ISNUMBER(C3859),YEAR(C3859),VALUE(RIGHT(A3859,4))),_xlpm.mn,IF(ISNUMBER(C3859),MONTH(C3859),VALUE(MID(A3859,4,2)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0" spans="1:5" x14ac:dyDescent="0.25">
      <c r="A3860" s="65" t="s">
        <v>3870</v>
      </c>
      <c r="B3860" s="8">
        <v>115.285711408</v>
      </c>
      <c r="C3860" s="13"/>
      <c r="D3860" s="3" t="str">
        <f t="array" ref="D3860">IF(C3860="","",IFERROR(AVERAGE(_xlfn._xlws.FILTER($B$2:$B$6000,(IFERROR(VALUE(MID($A$2:$A$6000,4,2)),0)=MONTH(C3860))*(IFERROR(VALUE(RIGHT($A$2:$A$6000,4)),0)=YEAR(C3860)))),""))</f>
        <v/>
      </c>
      <c r="E3860" s="3">
        <f t="array" ref="E3860">IFERROR(_xlfn.LET(_xlpm.yr,IF(ISNUMBER(C3860),YEAR(C3860),VALUE(RIGHT(A3860,4))),_xlpm.mn,IF(ISNUMBER(C3860),MONTH(C3860),VALUE(MID(A3860,4,2)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1" spans="1:5" x14ac:dyDescent="0.25">
      <c r="A3861" s="65" t="s">
        <v>3871</v>
      </c>
      <c r="B3861" s="8">
        <v>114.3640959825</v>
      </c>
      <c r="C3861" s="13"/>
      <c r="D3861" s="3" t="str">
        <f t="array" ref="D3861">IF(C3861="","",IFERROR(AVERAGE(_xlfn._xlws.FILTER($B$2:$B$6000,(IFERROR(VALUE(MID($A$2:$A$6000,4,2)),0)=MONTH(C3861))*(IFERROR(VALUE(RIGHT($A$2:$A$6000,4)),0)=YEAR(C3861)))),""))</f>
        <v/>
      </c>
      <c r="E3861" s="3">
        <f t="array" ref="E3861">IFERROR(_xlfn.LET(_xlpm.yr,IF(ISNUMBER(C3861),YEAR(C3861),VALUE(RIGHT(A3861,4))),_xlpm.mn,IF(ISNUMBER(C3861),MONTH(C3861),VALUE(MID(A3861,4,2)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2" spans="1:5" x14ac:dyDescent="0.25">
      <c r="A3862" s="65" t="s">
        <v>3872</v>
      </c>
      <c r="B3862" s="8">
        <v>114.9673351701</v>
      </c>
      <c r="C3862" s="13"/>
      <c r="D3862" s="3" t="str">
        <f t="array" ref="D3862">IF(C3862="","",IFERROR(AVERAGE(_xlfn._xlws.FILTER($B$2:$B$6000,(IFERROR(VALUE(MID($A$2:$A$6000,4,2)),0)=MONTH(C3862))*(IFERROR(VALUE(RIGHT($A$2:$A$6000,4)),0)=YEAR(C3862)))),""))</f>
        <v/>
      </c>
      <c r="E3862" s="3">
        <f t="array" ref="E3862">IFERROR(_xlfn.LET(_xlpm.yr,IF(ISNUMBER(C3862),YEAR(C3862),VALUE(RIGHT(A3862,4))),_xlpm.mn,IF(ISNUMBER(C3862),MONTH(C3862),VALUE(MID(A3862,4,2)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3" spans="1:5" x14ac:dyDescent="0.25">
      <c r="A3863" s="65" t="s">
        <v>3873</v>
      </c>
      <c r="B3863" s="8">
        <v>115.3192246962</v>
      </c>
      <c r="C3863" s="13"/>
      <c r="D3863" s="3" t="str">
        <f t="array" ref="D3863">IF(C3863="","",IFERROR(AVERAGE(_xlfn._xlws.FILTER($B$2:$B$6000,(IFERROR(VALUE(MID($A$2:$A$6000,4,2)),0)=MONTH(C3863))*(IFERROR(VALUE(RIGHT($A$2:$A$6000,4)),0)=YEAR(C3863)))),""))</f>
        <v/>
      </c>
      <c r="E3863" s="3">
        <f t="array" ref="E3863">IFERROR(_xlfn.LET(_xlpm.yr,IF(ISNUMBER(C3863),YEAR(C3863),VALUE(RIGHT(A3863,4))),_xlpm.mn,IF(ISNUMBER(C3863),MONTH(C3863),VALUE(MID(A3863,4,2)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4" spans="1:5" x14ac:dyDescent="0.25">
      <c r="A3864" s="65" t="s">
        <v>3874</v>
      </c>
      <c r="B3864" s="8">
        <v>114.9840918142</v>
      </c>
      <c r="C3864" s="13"/>
      <c r="D3864" s="3" t="str">
        <f t="array" ref="D3864">IF(C3864="","",IFERROR(AVERAGE(_xlfn._xlws.FILTER($B$2:$B$6000,(IFERROR(VALUE(MID($A$2:$A$6000,4,2)),0)=MONTH(C3864))*(IFERROR(VALUE(RIGHT($A$2:$A$6000,4)),0)=YEAR(C3864)))),""))</f>
        <v/>
      </c>
      <c r="E3864" s="3">
        <f t="array" ref="E3864">IFERROR(_xlfn.LET(_xlpm.yr,IF(ISNUMBER(C3864),YEAR(C3864),VALUE(RIGHT(A3864,4))),_xlpm.mn,IF(ISNUMBER(C3864),MONTH(C3864),VALUE(MID(A3864,4,2)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5" spans="1:5" x14ac:dyDescent="0.25">
      <c r="A3865" s="65" t="s">
        <v>3875</v>
      </c>
      <c r="B3865" s="8">
        <v>114.9338218819</v>
      </c>
      <c r="C3865" s="13"/>
      <c r="D3865" s="3" t="str">
        <f t="array" ref="D3865">IF(C3865="","",IFERROR(AVERAGE(_xlfn._xlws.FILTER($B$2:$B$6000,(IFERROR(VALUE(MID($A$2:$A$6000,4,2)),0)=MONTH(C3865))*(IFERROR(VALUE(RIGHT($A$2:$A$6000,4)),0)=YEAR(C3865)))),""))</f>
        <v/>
      </c>
      <c r="E3865" s="3">
        <f t="array" ref="E3865">IFERROR(_xlfn.LET(_xlpm.yr,IF(ISNUMBER(C3865),YEAR(C3865),VALUE(RIGHT(A3865,4))),_xlpm.mn,IF(ISNUMBER(C3865),MONTH(C3865),VALUE(MID(A3865,4,2)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6" spans="1:5" x14ac:dyDescent="0.25">
      <c r="A3866" s="65" t="s">
        <v>3876</v>
      </c>
      <c r="B3866" s="8">
        <v>114.29706940609999</v>
      </c>
      <c r="C3866" s="13"/>
      <c r="D3866" s="3" t="str">
        <f t="array" ref="D3866">IF(C3866="","",IFERROR(AVERAGE(_xlfn._xlws.FILTER($B$2:$B$6000,(IFERROR(VALUE(MID($A$2:$A$6000,4,2)),0)=MONTH(C3866))*(IFERROR(VALUE(RIGHT($A$2:$A$6000,4)),0)=YEAR(C3866)))),""))</f>
        <v/>
      </c>
      <c r="E3866" s="3">
        <f t="array" ref="E3866">IFERROR(_xlfn.LET(_xlpm.yr,IF(ISNUMBER(C3866),YEAR(C3866),VALUE(RIGHT(A3866,4))),_xlpm.mn,IF(ISNUMBER(C3866),MONTH(C3866),VALUE(MID(A3866,4,2)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7" spans="1:5" x14ac:dyDescent="0.25">
      <c r="A3867" s="65" t="s">
        <v>3877</v>
      </c>
      <c r="B3867" s="8">
        <v>114.28031276199999</v>
      </c>
      <c r="C3867" s="13"/>
      <c r="D3867" s="3" t="str">
        <f t="array" ref="D3867">IF(C3867="","",IFERROR(AVERAGE(_xlfn._xlws.FILTER($B$2:$B$6000,(IFERROR(VALUE(MID($A$2:$A$6000,4,2)),0)=MONTH(C3867))*(IFERROR(VALUE(RIGHT($A$2:$A$6000,4)),0)=YEAR(C3867)))),""))</f>
        <v/>
      </c>
      <c r="E3867" s="3">
        <f t="array" ref="E3867">IFERROR(_xlfn.LET(_xlpm.yr,IF(ISNUMBER(C3867),YEAR(C3867),VALUE(RIGHT(A3867,4))),_xlpm.mn,IF(ISNUMBER(C3867),MONTH(C3867),VALUE(MID(A3867,4,2)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8" spans="1:5" x14ac:dyDescent="0.25">
      <c r="A3868" s="65" t="s">
        <v>3878</v>
      </c>
      <c r="B3868" s="8">
        <v>114.2353759148</v>
      </c>
      <c r="C3868" s="13"/>
      <c r="D3868" s="3" t="str">
        <f t="array" ref="D3868">IF(C3868="","",IFERROR(AVERAGE(_xlfn._xlws.FILTER($B$2:$B$6000,(IFERROR(VALUE(MID($A$2:$A$6000,4,2)),0)=MONTH(C3868))*(IFERROR(VALUE(RIGHT($A$2:$A$6000,4)),0)=YEAR(C3868)))),""))</f>
        <v/>
      </c>
      <c r="E3868" s="3">
        <f t="array" ref="E3868">IFERROR(_xlfn.LET(_xlpm.yr,IF(ISNUMBER(C3868),YEAR(C3868),VALUE(RIGHT(A3868,4))),_xlpm.mn,IF(ISNUMBER(C3868),MONTH(C3868),VALUE(MID(A3868,4,2)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69" spans="1:5" x14ac:dyDescent="0.25">
      <c r="A3869" s="65" t="s">
        <v>3879</v>
      </c>
      <c r="B3869" s="8">
        <v>114.77153491</v>
      </c>
      <c r="C3869" s="13"/>
      <c r="D3869" s="3" t="str">
        <f t="array" ref="D3869">IF(C3869="","",IFERROR(AVERAGE(_xlfn._xlws.FILTER($B$2:$B$6000,(IFERROR(VALUE(MID($A$2:$A$6000,4,2)),0)=MONTH(C3869))*(IFERROR(VALUE(RIGHT($A$2:$A$6000,4)),0)=YEAR(C3869)))),""))</f>
        <v/>
      </c>
      <c r="E3869" s="3">
        <f t="array" ref="E3869">IFERROR(_xlfn.LET(_xlpm.yr,IF(ISNUMBER(C3869),YEAR(C3869),VALUE(RIGHT(A3869,4))),_xlpm.mn,IF(ISNUMBER(C3869),MONTH(C3869),VALUE(MID(A3869,4,2)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0" spans="1:5" x14ac:dyDescent="0.25">
      <c r="A3870" s="65" t="s">
        <v>3880</v>
      </c>
      <c r="B3870" s="8">
        <v>114.687760067</v>
      </c>
      <c r="C3870" s="13"/>
      <c r="D3870" s="3" t="str">
        <f t="array" ref="D3870">IF(C3870="","",IFERROR(AVERAGE(_xlfn._xlws.FILTER($B$2:$B$6000,(IFERROR(VALUE(MID($A$2:$A$6000,4,2)),0)=MONTH(C3870))*(IFERROR(VALUE(RIGHT($A$2:$A$6000,4)),0)=YEAR(C3870)))),""))</f>
        <v/>
      </c>
      <c r="E3870" s="3">
        <f t="array" ref="E3870">IFERROR(_xlfn.LET(_xlpm.yr,IF(ISNUMBER(C3870),YEAR(C3870),VALUE(RIGHT(A3870,4))),_xlpm.mn,IF(ISNUMBER(C3870),MONTH(C3870),VALUE(MID(A3870,4,2)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1" spans="1:5" x14ac:dyDescent="0.25">
      <c r="A3871" s="65" t="s">
        <v>3881</v>
      </c>
      <c r="B3871" s="8">
        <v>115.34120384240001</v>
      </c>
      <c r="C3871" s="13"/>
      <c r="D3871" s="3" t="str">
        <f t="array" ref="D3871">IF(C3871="","",IFERROR(AVERAGE(_xlfn._xlws.FILTER($B$2:$B$6000,(IFERROR(VALUE(MID($A$2:$A$6000,4,2)),0)=MONTH(C3871))*(IFERROR(VALUE(RIGHT($A$2:$A$6000,4)),0)=YEAR(C3871)))),""))</f>
        <v/>
      </c>
      <c r="E3871" s="3">
        <f t="array" ref="E3871">IFERROR(_xlfn.LET(_xlpm.yr,IF(ISNUMBER(C3871),YEAR(C3871),VALUE(RIGHT(A3871,4))),_xlpm.mn,IF(ISNUMBER(C3871),MONTH(C3871),VALUE(MID(A3871,4,2)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2" spans="1:5" x14ac:dyDescent="0.25">
      <c r="A3872" s="65" t="s">
        <v>3882</v>
      </c>
      <c r="B3872" s="8">
        <v>115.24067403079999</v>
      </c>
      <c r="C3872" s="13"/>
      <c r="D3872" s="3" t="str">
        <f t="array" ref="D3872">IF(C3872="","",IFERROR(AVERAGE(_xlfn._xlws.FILTER($B$2:$B$6000,(IFERROR(VALUE(MID($A$2:$A$6000,4,2)),0)=MONTH(C3872))*(IFERROR(VALUE(RIGHT($A$2:$A$6000,4)),0)=YEAR(C3872)))),""))</f>
        <v/>
      </c>
      <c r="E3872" s="3">
        <f t="array" ref="E3872">IFERROR(_xlfn.LET(_xlpm.yr,IF(ISNUMBER(C3872),YEAR(C3872),VALUE(RIGHT(A3872,4))),_xlpm.mn,IF(ISNUMBER(C3872),MONTH(C3872),VALUE(MID(A3872,4,2)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3" spans="1:5" x14ac:dyDescent="0.25">
      <c r="A3873" s="65" t="s">
        <v>3883</v>
      </c>
      <c r="B3873" s="8">
        <v>115.1401442192</v>
      </c>
      <c r="C3873" s="13"/>
      <c r="D3873" s="3" t="str">
        <f t="array" ref="D3873">IF(C3873="","",IFERROR(AVERAGE(_xlfn._xlws.FILTER($B$2:$B$6000,(IFERROR(VALUE(MID($A$2:$A$6000,4,2)),0)=MONTH(C3873))*(IFERROR(VALUE(RIGHT($A$2:$A$6000,4)),0)=YEAR(C3873)))),""))</f>
        <v/>
      </c>
      <c r="E3873" s="3">
        <f t="array" ref="E3873">IFERROR(_xlfn.LET(_xlpm.yr,IF(ISNUMBER(C3873),YEAR(C3873),VALUE(RIGHT(A3873,4))),_xlpm.mn,IF(ISNUMBER(C3873),MONTH(C3873),VALUE(MID(A3873,4,2)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4" spans="1:5" x14ac:dyDescent="0.25">
      <c r="A3874" s="65" t="s">
        <v>3884</v>
      </c>
      <c r="B3874" s="8">
        <v>114.77153491</v>
      </c>
      <c r="C3874" s="13"/>
      <c r="D3874" s="3" t="str">
        <f t="array" ref="D3874">IF(C3874="","",IFERROR(AVERAGE(_xlfn._xlws.FILTER($B$2:$B$6000,(IFERROR(VALUE(MID($A$2:$A$6000,4,2)),0)=MONTH(C3874))*(IFERROR(VALUE(RIGHT($A$2:$A$6000,4)),0)=YEAR(C3874)))),""))</f>
        <v/>
      </c>
      <c r="E3874" s="3">
        <f t="array" ref="E3874">IFERROR(_xlfn.LET(_xlpm.yr,IF(ISNUMBER(C3874),YEAR(C3874),VALUE(RIGHT(A3874,4))),_xlpm.mn,IF(ISNUMBER(C3874),MONTH(C3874),VALUE(MID(A3874,4,2)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5" spans="1:5" x14ac:dyDescent="0.25">
      <c r="A3875" s="65" t="s">
        <v>3885</v>
      </c>
      <c r="B3875" s="8">
        <v>114.98934950180001</v>
      </c>
      <c r="C3875" s="13"/>
      <c r="D3875" s="3" t="str">
        <f t="array" ref="D3875">IF(C3875="","",IFERROR(AVERAGE(_xlfn._xlws.FILTER($B$2:$B$6000,(IFERROR(VALUE(MID($A$2:$A$6000,4,2)),0)=MONTH(C3875))*(IFERROR(VALUE(RIGHT($A$2:$A$6000,4)),0)=YEAR(C3875)))),""))</f>
        <v/>
      </c>
      <c r="E3875" s="3">
        <f t="array" ref="E3875">IFERROR(_xlfn.LET(_xlpm.yr,IF(ISNUMBER(C3875),YEAR(C3875),VALUE(RIGHT(A3875,4))),_xlpm.mn,IF(ISNUMBER(C3875),MONTH(C3875),VALUE(MID(A3875,4,2)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6" spans="1:5" x14ac:dyDescent="0.25">
      <c r="A3876" s="65" t="s">
        <v>3886</v>
      </c>
      <c r="B3876" s="8">
        <v>114.9725945332</v>
      </c>
      <c r="C3876" s="13"/>
      <c r="D3876" s="3" t="str">
        <f t="array" ref="D3876">IF(C3876="","",IFERROR(AVERAGE(_xlfn._xlws.FILTER($B$2:$B$6000,(IFERROR(VALUE(MID($A$2:$A$6000,4,2)),0)=MONTH(C3876))*(IFERROR(VALUE(RIGHT($A$2:$A$6000,4)),0)=YEAR(C3876)))),""))</f>
        <v/>
      </c>
      <c r="E3876" s="3">
        <f t="array" ref="E3876">IFERROR(_xlfn.LET(_xlpm.yr,IF(ISNUMBER(C3876),YEAR(C3876),VALUE(RIGHT(A3876,4))),_xlpm.mn,IF(ISNUMBER(C3876),MONTH(C3876),VALUE(MID(A3876,4,2)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7" spans="1:5" x14ac:dyDescent="0.25">
      <c r="A3877" s="65" t="s">
        <v>3887</v>
      </c>
      <c r="B3877" s="8">
        <v>115.3747137796</v>
      </c>
      <c r="C3877" s="13"/>
      <c r="D3877" s="3" t="str">
        <f t="array" ref="D3877">IF(C3877="","",IFERROR(AVERAGE(_xlfn._xlws.FILTER($B$2:$B$6000,(IFERROR(VALUE(MID($A$2:$A$6000,4,2)),0)=MONTH(C3877))*(IFERROR(VALUE(RIGHT($A$2:$A$6000,4)),0)=YEAR(C3877)))),""))</f>
        <v/>
      </c>
      <c r="E3877" s="3">
        <f t="array" ref="E3877">IFERROR(_xlfn.LET(_xlpm.yr,IF(ISNUMBER(C3877),YEAR(C3877),VALUE(RIGHT(A3877,4))),_xlpm.mn,IF(ISNUMBER(C3877),MONTH(C3877),VALUE(MID(A3877,4,2)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8" spans="1:5" x14ac:dyDescent="0.25">
      <c r="A3878" s="65" t="s">
        <v>3888</v>
      </c>
      <c r="B3878" s="8">
        <v>115.69305818300001</v>
      </c>
      <c r="C3878" s="13"/>
      <c r="D3878" s="3" t="str">
        <f t="array" ref="D3878">IF(C3878="","",IFERROR(AVERAGE(_xlfn._xlws.FILTER($B$2:$B$6000,(IFERROR(VALUE(MID($A$2:$A$6000,4,2)),0)=MONTH(C3878))*(IFERROR(VALUE(RIGHT($A$2:$A$6000,4)),0)=YEAR(C3878)))),""))</f>
        <v/>
      </c>
      <c r="E3878" s="3">
        <f t="array" ref="E3878">IFERROR(_xlfn.LET(_xlpm.yr,IF(ISNUMBER(C3878),YEAR(C3878),VALUE(RIGHT(A3878,4))),_xlpm.mn,IF(ISNUMBER(C3878),MONTH(C3878),VALUE(MID(A3878,4,2)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9" spans="1:5" x14ac:dyDescent="0.25">
      <c r="A3879" s="65" t="s">
        <v>3889</v>
      </c>
      <c r="B3879" s="8">
        <v>114.4867004438</v>
      </c>
      <c r="C3879" s="13"/>
      <c r="D3879" s="3" t="str">
        <f t="array" ref="D3879">IF(C3879="","",IFERROR(AVERAGE(_xlfn._xlws.FILTER($B$2:$B$6000,(IFERROR(VALUE(MID($A$2:$A$6000,4,2)),0)=MONTH(C3879))*(IFERROR(VALUE(RIGHT($A$2:$A$6000,4)),0)=YEAR(C3879)))),""))</f>
        <v/>
      </c>
      <c r="E3879" s="3">
        <f t="array" ref="E3879">IFERROR(_xlfn.LET(_xlpm.yr,IF(ISNUMBER(C3879),YEAR(C3879),VALUE(RIGHT(A3879,4))),_xlpm.mn,IF(ISNUMBER(C3879),MONTH(C3879),VALUE(MID(A3879,4,2)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0" spans="1:5" x14ac:dyDescent="0.25">
      <c r="A3880" s="65" t="s">
        <v>3890</v>
      </c>
      <c r="B3880" s="8">
        <v>115.67630321439999</v>
      </c>
      <c r="C3880" s="13"/>
      <c r="D3880" s="3" t="str">
        <f t="array" ref="D3880">IF(C3880="","",IFERROR(AVERAGE(_xlfn._xlws.FILTER($B$2:$B$6000,(IFERROR(VALUE(MID($A$2:$A$6000,4,2)),0)=MONTH(C3880))*(IFERROR(VALUE(RIGHT($A$2:$A$6000,4)),0)=YEAR(C3880)))),""))</f>
        <v/>
      </c>
      <c r="E3880" s="3">
        <f t="array" ref="E3880">IFERROR(_xlfn.LET(_xlpm.yr,IF(ISNUMBER(C3880),YEAR(C3880),VALUE(RIGHT(A3880,4))),_xlpm.mn,IF(ISNUMBER(C3880),MONTH(C3880),VALUE(MID(A3880,4,2)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1" spans="1:5" x14ac:dyDescent="0.25">
      <c r="A3881" s="65" t="s">
        <v>3891</v>
      </c>
      <c r="B3881" s="8">
        <v>115.5590184342</v>
      </c>
      <c r="C3881" s="13"/>
      <c r="D3881" s="3" t="str">
        <f t="array" ref="D3881">IF(C3881="","",IFERROR(AVERAGE(_xlfn._xlws.FILTER($B$2:$B$6000,(IFERROR(VALUE(MID($A$2:$A$6000,4,2)),0)=MONTH(C3881))*(IFERROR(VALUE(RIGHT($A$2:$A$6000,4)),0)=YEAR(C3881)))),""))</f>
        <v/>
      </c>
      <c r="E3881" s="3">
        <f t="array" ref="E3881">IFERROR(_xlfn.LET(_xlpm.yr,IF(ISNUMBER(C3881),YEAR(C3881),VALUE(RIGHT(A3881,4))),_xlpm.mn,IF(ISNUMBER(C3881),MONTH(C3881),VALUE(MID(A3881,4,2)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2" spans="1:5" x14ac:dyDescent="0.25">
      <c r="A3882" s="65" t="s">
        <v>3892</v>
      </c>
      <c r="B3882" s="8">
        <v>115.59252837139999</v>
      </c>
      <c r="C3882" s="13"/>
      <c r="D3882" s="3" t="str">
        <f t="array" ref="D3882">IF(C3882="","",IFERROR(AVERAGE(_xlfn._xlws.FILTER($B$2:$B$6000,(IFERROR(VALUE(MID($A$2:$A$6000,4,2)),0)=MONTH(C3882))*(IFERROR(VALUE(RIGHT($A$2:$A$6000,4)),0)=YEAR(C3882)))),""))</f>
        <v/>
      </c>
      <c r="E3882" s="3">
        <f t="array" ref="E3882">IFERROR(_xlfn.LET(_xlpm.yr,IF(ISNUMBER(C3882),YEAR(C3882),VALUE(RIGHT(A3882,4))),_xlpm.mn,IF(ISNUMBER(C3882),MONTH(C3882),VALUE(MID(A3882,4,2)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3" spans="1:5" x14ac:dyDescent="0.25">
      <c r="A3883" s="65" t="s">
        <v>3893</v>
      </c>
      <c r="B3883" s="8">
        <v>115.69305818300001</v>
      </c>
      <c r="C3883" s="13"/>
      <c r="D3883" s="3" t="str">
        <f t="array" ref="D3883">IF(C3883="","",IFERROR(AVERAGE(_xlfn._xlws.FILTER($B$2:$B$6000,(IFERROR(VALUE(MID($A$2:$A$6000,4,2)),0)=MONTH(C3883))*(IFERROR(VALUE(RIGHT($A$2:$A$6000,4)),0)=YEAR(C3883)))),""))</f>
        <v/>
      </c>
      <c r="E3883" s="3">
        <f t="array" ref="E3883">IFERROR(_xlfn.LET(_xlpm.yr,IF(ISNUMBER(C3883),YEAR(C3883),VALUE(RIGHT(A3883,4))),_xlpm.mn,IF(ISNUMBER(C3883),MONTH(C3883),VALUE(MID(A3883,4,2)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4" spans="1:5" x14ac:dyDescent="0.25">
      <c r="A3884" s="65" t="s">
        <v>3894</v>
      </c>
      <c r="B3884" s="8">
        <v>115.0396144076</v>
      </c>
      <c r="C3884" s="13"/>
      <c r="D3884" s="3" t="str">
        <f t="array" ref="D3884">IF(C3884="","",IFERROR(AVERAGE(_xlfn._xlws.FILTER($B$2:$B$6000,(IFERROR(VALUE(MID($A$2:$A$6000,4,2)),0)=MONTH(C3884))*(IFERROR(VALUE(RIGHT($A$2:$A$6000,4)),0)=YEAR(C3884)))),""))</f>
        <v/>
      </c>
      <c r="E3884" s="3">
        <f t="array" ref="E3884">IFERROR(_xlfn.LET(_xlpm.yr,IF(ISNUMBER(C3884),YEAR(C3884),VALUE(RIGHT(A3884,4))),_xlpm.mn,IF(ISNUMBER(C3884),MONTH(C3884),VALUE(MID(A3884,4,2)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5" spans="1:5" x14ac:dyDescent="0.25">
      <c r="A3885" s="65" t="s">
        <v>3895</v>
      </c>
      <c r="B3885" s="8">
        <v>116.29623705260001</v>
      </c>
      <c r="C3885" s="13"/>
      <c r="D3885" s="3" t="str">
        <f t="array" ref="D3885">IF(C3885="","",IFERROR(AVERAGE(_xlfn._xlws.FILTER($B$2:$B$6000,(IFERROR(VALUE(MID($A$2:$A$6000,4,2)),0)=MONTH(C3885))*(IFERROR(VALUE(RIGHT($A$2:$A$6000,4)),0)=YEAR(C3885)))),""))</f>
        <v/>
      </c>
      <c r="E3885" s="3">
        <f t="array" ref="E3885">IFERROR(_xlfn.LET(_xlpm.yr,IF(ISNUMBER(C3885),YEAR(C3885),VALUE(RIGHT(A3885,4))),_xlpm.mn,IF(ISNUMBER(C3885),MONTH(C3885),VALUE(MID(A3885,4,2)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6" spans="1:5" x14ac:dyDescent="0.25">
      <c r="A3886" s="65" t="s">
        <v>3896</v>
      </c>
      <c r="B3886" s="8">
        <v>115.7265681202</v>
      </c>
      <c r="C3886" s="13"/>
      <c r="D3886" s="3" t="str">
        <f t="array" ref="D3886">IF(C3886="","",IFERROR(AVERAGE(_xlfn._xlws.FILTER($B$2:$B$6000,(IFERROR(VALUE(MID($A$2:$A$6000,4,2)),0)=MONTH(C3886))*(IFERROR(VALUE(RIGHT($A$2:$A$6000,4)),0)=YEAR(C3886)))),""))</f>
        <v/>
      </c>
      <c r="E3886" s="3">
        <f t="array" ref="E3886">IFERROR(_xlfn.LET(_xlpm.yr,IF(ISNUMBER(C3886),YEAR(C3886),VALUE(RIGHT(A3886,4))),_xlpm.mn,IF(ISNUMBER(C3886),MONTH(C3886),VALUE(MID(A3886,4,2)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7" spans="1:5" x14ac:dyDescent="0.25">
      <c r="A3887" s="65" t="s">
        <v>3897</v>
      </c>
      <c r="B3887" s="8">
        <v>115.86060786900001</v>
      </c>
      <c r="C3887" s="13"/>
      <c r="D3887" s="3" t="str">
        <f t="array" ref="D3887">IF(C3887="","",IFERROR(AVERAGE(_xlfn._xlws.FILTER($B$2:$B$6000,(IFERROR(VALUE(MID($A$2:$A$6000,4,2)),0)=MONTH(C3887))*(IFERROR(VALUE(RIGHT($A$2:$A$6000,4)),0)=YEAR(C3887)))),""))</f>
        <v/>
      </c>
      <c r="E3887" s="3">
        <f t="array" ref="E3887">IFERROR(_xlfn.LET(_xlpm.yr,IF(ISNUMBER(C3887),YEAR(C3887),VALUE(RIGHT(A3887,4))),_xlpm.mn,IF(ISNUMBER(C3887),MONTH(C3887),VALUE(MID(A3887,4,2)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8" spans="1:5" x14ac:dyDescent="0.25">
      <c r="A3888" s="65" t="s">
        <v>3898</v>
      </c>
      <c r="B3888" s="8">
        <v>116.1621973038</v>
      </c>
      <c r="C3888" s="13"/>
      <c r="D3888" s="3" t="str">
        <f t="array" ref="D3888">IF(C3888="","",IFERROR(AVERAGE(_xlfn._xlws.FILTER($B$2:$B$6000,(IFERROR(VALUE(MID($A$2:$A$6000,4,2)),0)=MONTH(C3888))*(IFERROR(VALUE(RIGHT($A$2:$A$6000,4)),0)=YEAR(C3888)))),""))</f>
        <v/>
      </c>
      <c r="E3888" s="3">
        <f t="array" ref="E3888">IFERROR(_xlfn.LET(_xlpm.yr,IF(ISNUMBER(C3888),YEAR(C3888),VALUE(RIGHT(A3888,4))),_xlpm.mn,IF(ISNUMBER(C3888),MONTH(C3888),VALUE(MID(A3888,4,2)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9" spans="1:5" x14ac:dyDescent="0.25">
      <c r="A3889" s="65" t="s">
        <v>3899</v>
      </c>
      <c r="B3889" s="8">
        <v>115.9108727748</v>
      </c>
      <c r="C3889" s="13"/>
      <c r="D3889" s="3" t="str">
        <f t="array" ref="D3889">IF(C3889="","",IFERROR(AVERAGE(_xlfn._xlws.FILTER($B$2:$B$6000,(IFERROR(VALUE(MID($A$2:$A$6000,4,2)),0)=MONTH(C3889))*(IFERROR(VALUE(RIGHT($A$2:$A$6000,4)),0)=YEAR(C3889)))),""))</f>
        <v/>
      </c>
      <c r="E3889" s="3">
        <f t="array" ref="E3889">IFERROR(_xlfn.LET(_xlpm.yr,IF(ISNUMBER(C3889),YEAR(C3889),VALUE(RIGHT(A3889,4))),_xlpm.mn,IF(ISNUMBER(C3889),MONTH(C3889),VALUE(MID(A3889,4,2)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90" spans="1:5" x14ac:dyDescent="0.25">
      <c r="A3890" s="65" t="s">
        <v>3900</v>
      </c>
      <c r="B3890" s="8">
        <v>115.813239103</v>
      </c>
      <c r="C3890" s="13"/>
      <c r="D3890" s="3" t="str">
        <f t="array" ref="D3890">IF(C3890="","",IFERROR(AVERAGE(_xlfn._xlws.FILTER($B$2:$B$6000,(IFERROR(VALUE(MID($A$2:$A$6000,4,2)),0)=MONTH(C3890))*(IFERROR(VALUE(RIGHT($A$2:$A$6000,4)),0)=YEAR(C3890)))),""))</f>
        <v/>
      </c>
      <c r="E3890" s="3">
        <f t="array" ref="E3890">IFERROR(_xlfn.LET(_xlpm.yr,IF(ISNUMBER(C3890),YEAR(C3890),VALUE(RIGHT(A3890,4))),_xlpm.mn,IF(ISNUMBER(C3890),MONTH(C3890),VALUE(MID(A3890,4,2)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1" spans="1:5" x14ac:dyDescent="0.25">
      <c r="A3891" s="65" t="s">
        <v>3901</v>
      </c>
      <c r="B3891" s="8">
        <v>116.128806512</v>
      </c>
      <c r="C3891" s="13"/>
      <c r="D3891" s="3" t="str">
        <f t="array" ref="D3891">IF(C3891="","",IFERROR(AVERAGE(_xlfn._xlws.FILTER($B$2:$B$6000,(IFERROR(VALUE(MID($A$2:$A$6000,4,2)),0)=MONTH(C3891))*(IFERROR(VALUE(RIGHT($A$2:$A$6000,4)),0)=YEAR(C3891)))),""))</f>
        <v/>
      </c>
      <c r="E3891" s="3">
        <f t="array" ref="E3891">IFERROR(_xlfn.LET(_xlpm.yr,IF(ISNUMBER(C3891),YEAR(C3891),VALUE(RIGHT(A3891,4))),_xlpm.mn,IF(ISNUMBER(C3891),MONTH(C3891),VALUE(MID(A3891,4,2)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2" spans="1:5" x14ac:dyDescent="0.25">
      <c r="A3892" s="65" t="s">
        <v>3902</v>
      </c>
      <c r="B3892" s="8">
        <v>116.710114897</v>
      </c>
      <c r="C3892" s="13"/>
      <c r="D3892" s="3" t="str">
        <f t="array" ref="D3892">IF(C3892="","",IFERROR(AVERAGE(_xlfn._xlws.FILTER($B$2:$B$6000,(IFERROR(VALUE(MID($A$2:$A$6000,4,2)),0)=MONTH(C3892))*(IFERROR(VALUE(RIGHT($A$2:$A$6000,4)),0)=YEAR(C3892)))),""))</f>
        <v/>
      </c>
      <c r="E3892" s="3">
        <f t="array" ref="E3892">IFERROR(_xlfn.LET(_xlpm.yr,IF(ISNUMBER(C3892),YEAR(C3892),VALUE(RIGHT(A3892,4))),_xlpm.mn,IF(ISNUMBER(C3892),MONTH(C3892),VALUE(MID(A3892,4,2)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3" spans="1:5" x14ac:dyDescent="0.25">
      <c r="A3893" s="65" t="s">
        <v>3903</v>
      </c>
      <c r="B3893" s="8">
        <v>115.76341266999999</v>
      </c>
      <c r="C3893" s="13"/>
      <c r="D3893" s="3" t="str">
        <f t="array" ref="D3893">IF(C3893="","",IFERROR(AVERAGE(_xlfn._xlws.FILTER($B$2:$B$6000,(IFERROR(VALUE(MID($A$2:$A$6000,4,2)),0)=MONTH(C3893))*(IFERROR(VALUE(RIGHT($A$2:$A$6000,4)),0)=YEAR(C3893)))),""))</f>
        <v/>
      </c>
      <c r="E3893" s="3">
        <f t="array" ref="E3893">IFERROR(_xlfn.LET(_xlpm.yr,IF(ISNUMBER(C3893),YEAR(C3893),VALUE(RIGHT(A3893,4))),_xlpm.mn,IF(ISNUMBER(C3893),MONTH(C3893),VALUE(MID(A3893,4,2)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4" spans="1:5" x14ac:dyDescent="0.25">
      <c r="A3894" s="65" t="s">
        <v>3904</v>
      </c>
      <c r="B3894" s="8">
        <v>116.195241756</v>
      </c>
      <c r="C3894" s="13"/>
      <c r="D3894" s="3" t="str">
        <f t="array" ref="D3894">IF(C3894="","",IFERROR(AVERAGE(_xlfn._xlws.FILTER($B$2:$B$6000,(IFERROR(VALUE(MID($A$2:$A$6000,4,2)),0)=MONTH(C3894))*(IFERROR(VALUE(RIGHT($A$2:$A$6000,4)),0)=YEAR(C3894)))),""))</f>
        <v/>
      </c>
      <c r="E3894" s="3">
        <f t="array" ref="E3894">IFERROR(_xlfn.LET(_xlpm.yr,IF(ISNUMBER(C3894),YEAR(C3894),VALUE(RIGHT(A3894,4))),_xlpm.mn,IF(ISNUMBER(C3894),MONTH(C3894),VALUE(MID(A3894,4,2)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5" spans="1:5" x14ac:dyDescent="0.25">
      <c r="A3895" s="65" t="s">
        <v>3905</v>
      </c>
      <c r="B3895" s="8">
        <v>116.06237126800001</v>
      </c>
      <c r="C3895" s="13"/>
      <c r="D3895" s="3" t="str">
        <f t="array" ref="D3895">IF(C3895="","",IFERROR(AVERAGE(_xlfn._xlws.FILTER($B$2:$B$6000,(IFERROR(VALUE(MID($A$2:$A$6000,4,2)),0)=MONTH(C3895))*(IFERROR(VALUE(RIGHT($A$2:$A$6000,4)),0)=YEAR(C3895)))),""))</f>
        <v/>
      </c>
      <c r="E3895" s="3">
        <f t="array" ref="E3895">IFERROR(_xlfn.LET(_xlpm.yr,IF(ISNUMBER(C3895),YEAR(C3895),VALUE(RIGHT(A3895,4))),_xlpm.mn,IF(ISNUMBER(C3895),MONTH(C3895),VALUE(MID(A3895,4,2)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6" spans="1:5" x14ac:dyDescent="0.25">
      <c r="A3896" s="65" t="s">
        <v>3906</v>
      </c>
      <c r="B3896" s="8">
        <v>115.87967434700001</v>
      </c>
      <c r="C3896" s="13"/>
      <c r="D3896" s="3" t="str">
        <f t="array" ref="D3896">IF(C3896="","",IFERROR(AVERAGE(_xlfn._xlws.FILTER($B$2:$B$6000,(IFERROR(VALUE(MID($A$2:$A$6000,4,2)),0)=MONTH(C3896))*(IFERROR(VALUE(RIGHT($A$2:$A$6000,4)),0)=YEAR(C3896)))),""))</f>
        <v/>
      </c>
      <c r="E3896" s="3">
        <f t="array" ref="E3896">IFERROR(_xlfn.LET(_xlpm.yr,IF(ISNUMBER(C3896),YEAR(C3896),VALUE(RIGHT(A3896,4))),_xlpm.mn,IF(ISNUMBER(C3896),MONTH(C3896),VALUE(MID(A3896,4,2)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7" spans="1:5" x14ac:dyDescent="0.25">
      <c r="A3897" s="65" t="s">
        <v>3907</v>
      </c>
      <c r="B3897" s="8">
        <v>116.59385322</v>
      </c>
      <c r="C3897" s="13"/>
      <c r="D3897" s="3" t="str">
        <f t="array" ref="D3897">IF(C3897="","",IFERROR(AVERAGE(_xlfn._xlws.FILTER($B$2:$B$6000,(IFERROR(VALUE(MID($A$2:$A$6000,4,2)),0)=MONTH(C3897))*(IFERROR(VALUE(RIGHT($A$2:$A$6000,4)),0)=YEAR(C3897)))),""))</f>
        <v/>
      </c>
      <c r="E3897" s="3">
        <f t="array" ref="E3897">IFERROR(_xlfn.LET(_xlpm.yr,IF(ISNUMBER(C3897),YEAR(C3897),VALUE(RIGHT(A3897,4))),_xlpm.mn,IF(ISNUMBER(C3897),MONTH(C3897),VALUE(MID(A3897,4,2)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8" spans="1:5" x14ac:dyDescent="0.25">
      <c r="A3898" s="65" t="s">
        <v>3908</v>
      </c>
      <c r="B3898" s="8">
        <v>116.06237126800001</v>
      </c>
      <c r="C3898" s="13"/>
      <c r="D3898" s="3" t="str">
        <f t="array" ref="D3898">IF(C3898="","",IFERROR(AVERAGE(_xlfn._xlws.FILTER($B$2:$B$6000,(IFERROR(VALUE(MID($A$2:$A$6000,4,2)),0)=MONTH(C3898))*(IFERROR(VALUE(RIGHT($A$2:$A$6000,4)),0)=YEAR(C3898)))),""))</f>
        <v/>
      </c>
      <c r="E3898" s="3">
        <f t="array" ref="E3898">IFERROR(_xlfn.LET(_xlpm.yr,IF(ISNUMBER(C3898),YEAR(C3898),VALUE(RIGHT(A3898,4))),_xlpm.mn,IF(ISNUMBER(C3898),MONTH(C3898),VALUE(MID(A3898,4,2)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9" spans="1:5" x14ac:dyDescent="0.25">
      <c r="A3899" s="65" t="s">
        <v>3909</v>
      </c>
      <c r="B3899" s="8">
        <v>115.19871309600001</v>
      </c>
      <c r="C3899" s="13"/>
      <c r="D3899" s="3" t="str">
        <f t="array" ref="D3899">IF(C3899="","",IFERROR(AVERAGE(_xlfn._xlws.FILTER($B$2:$B$6000,(IFERROR(VALUE(MID($A$2:$A$6000,4,2)),0)=MONTH(C3899))*(IFERROR(VALUE(RIGHT($A$2:$A$6000,4)),0)=YEAR(C3899)))),""))</f>
        <v/>
      </c>
      <c r="E3899" s="3">
        <f t="array" ref="E3899">IFERROR(_xlfn.LET(_xlpm.yr,IF(ISNUMBER(C3899),YEAR(C3899),VALUE(RIGHT(A3899,4))),_xlpm.mn,IF(ISNUMBER(C3899),MONTH(C3899),VALUE(MID(A3899,4,2)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0" spans="1:5" x14ac:dyDescent="0.25">
      <c r="A3900" s="65" t="s">
        <v>3910</v>
      </c>
      <c r="B3900" s="8">
        <v>113.620876051</v>
      </c>
      <c r="C3900" s="13"/>
      <c r="D3900" s="3" t="str">
        <f t="array" ref="D3900">IF(C3900="","",IFERROR(AVERAGE(_xlfn._xlws.FILTER($B$2:$B$6000,(IFERROR(VALUE(MID($A$2:$A$6000,4,2)),0)=MONTH(C3900))*(IFERROR(VALUE(RIGHT($A$2:$A$6000,4)),0)=YEAR(C3900)))),""))</f>
        <v/>
      </c>
      <c r="E3900" s="3">
        <f t="array" ref="E3900">IFERROR(_xlfn.LET(_xlpm.yr,IF(ISNUMBER(C3900),YEAR(C3900),VALUE(RIGHT(A3900,4))),_xlpm.mn,IF(ISNUMBER(C3900),MONTH(C3900),VALUE(MID(A3900,4,2)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1" spans="1:5" x14ac:dyDescent="0.25">
      <c r="A3901" s="65" t="s">
        <v>3911</v>
      </c>
      <c r="B3901" s="8">
        <v>114.351663735</v>
      </c>
      <c r="C3901" s="13"/>
      <c r="D3901" s="3" t="str">
        <f t="array" ref="D3901">IF(C3901="","",IFERROR(AVERAGE(_xlfn._xlws.FILTER($B$2:$B$6000,(IFERROR(VALUE(MID($A$2:$A$6000,4,2)),0)=MONTH(C3901))*(IFERROR(VALUE(RIGHT($A$2:$A$6000,4)),0)=YEAR(C3901)))),""))</f>
        <v/>
      </c>
      <c r="E3901" s="3">
        <f t="array" ref="E3901">IFERROR(_xlfn.LET(_xlpm.yr,IF(ISNUMBER(C3901),YEAR(C3901),VALUE(RIGHT(A3901,4))),_xlpm.mn,IF(ISNUMBER(C3901),MONTH(C3901),VALUE(MID(A3901,4,2)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2" spans="1:5" x14ac:dyDescent="0.25">
      <c r="A3902" s="65" t="s">
        <v>3912</v>
      </c>
      <c r="B3902" s="8">
        <v>112.026430195</v>
      </c>
      <c r="C3902" s="13"/>
      <c r="D3902" s="3" t="str">
        <f t="array" ref="D3902">IF(C3902="","",IFERROR(AVERAGE(_xlfn._xlws.FILTER($B$2:$B$6000,(IFERROR(VALUE(MID($A$2:$A$6000,4,2)),0)=MONTH(C3902))*(IFERROR(VALUE(RIGHT($A$2:$A$6000,4)),0)=YEAR(C3902)))),""))</f>
        <v/>
      </c>
      <c r="E3902" s="3">
        <f t="array" ref="E3902">IFERROR(_xlfn.LET(_xlpm.yr,IF(ISNUMBER(C3902),YEAR(C3902),VALUE(RIGHT(A3902,4))),_xlpm.mn,IF(ISNUMBER(C3902),MONTH(C3902),VALUE(MID(A3902,4,2)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3" spans="1:5" x14ac:dyDescent="0.25">
      <c r="A3903" s="65" t="s">
        <v>3913</v>
      </c>
      <c r="B3903" s="8">
        <v>111.760689219</v>
      </c>
      <c r="C3903" s="13"/>
      <c r="D3903" s="3" t="str">
        <f t="array" ref="D3903">IF(C3903="","",IFERROR(AVERAGE(_xlfn._xlws.FILTER($B$2:$B$6000,(IFERROR(VALUE(MID($A$2:$A$6000,4,2)),0)=MONTH(C3903))*(IFERROR(VALUE(RIGHT($A$2:$A$6000,4)),0)=YEAR(C3903)))),""))</f>
        <v/>
      </c>
      <c r="E3903" s="3">
        <f t="array" ref="E3903">IFERROR(_xlfn.LET(_xlpm.yr,IF(ISNUMBER(C3903),YEAR(C3903),VALUE(RIGHT(A3903,4))),_xlpm.mn,IF(ISNUMBER(C3903),MONTH(C3903),VALUE(MID(A3903,4,2)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4" spans="1:5" x14ac:dyDescent="0.25">
      <c r="A3904" s="65" t="s">
        <v>3914</v>
      </c>
      <c r="B3904" s="8">
        <v>111.063119157</v>
      </c>
      <c r="C3904" s="13"/>
      <c r="D3904" s="3" t="str">
        <f t="array" ref="D3904">IF(C3904="","",IFERROR(AVERAGE(_xlfn._xlws.FILTER($B$2:$B$6000,(IFERROR(VALUE(MID($A$2:$A$6000,4,2)),0)=MONTH(C3904))*(IFERROR(VALUE(RIGHT($A$2:$A$6000,4)),0)=YEAR(C3904)))),""))</f>
        <v/>
      </c>
      <c r="E3904" s="3">
        <f t="array" ref="E3904">IFERROR(_xlfn.LET(_xlpm.yr,IF(ISNUMBER(C3904),YEAR(C3904),VALUE(RIGHT(A3904,4))),_xlpm.mn,IF(ISNUMBER(C3904),MONTH(C3904),VALUE(MID(A3904,4,2)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5" spans="1:5" x14ac:dyDescent="0.25">
      <c r="A3905" s="65" t="s">
        <v>3915</v>
      </c>
      <c r="B3905" s="8">
        <v>112.209127116</v>
      </c>
      <c r="C3905" s="13"/>
      <c r="D3905" s="3" t="str">
        <f t="array" ref="D3905">IF(C3905="","",IFERROR(AVERAGE(_xlfn._xlws.FILTER($B$2:$B$6000,(IFERROR(VALUE(MID($A$2:$A$6000,4,2)),0)=MONTH(C3905))*(IFERROR(VALUE(RIGHT($A$2:$A$6000,4)),0)=YEAR(C3905)))),""))</f>
        <v/>
      </c>
      <c r="E3905" s="3">
        <f t="array" ref="E3905">IFERROR(_xlfn.LET(_xlpm.yr,IF(ISNUMBER(C3905),YEAR(C3905),VALUE(RIGHT(A3905,4))),_xlpm.mn,IF(ISNUMBER(C3905),MONTH(C3905),VALUE(MID(A3905,4,2)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6" spans="1:5" x14ac:dyDescent="0.25">
      <c r="A3906" s="65" t="s">
        <v>3916</v>
      </c>
      <c r="B3906" s="8">
        <v>111.12955440099999</v>
      </c>
      <c r="C3906" s="13"/>
      <c r="D3906" s="3" t="str">
        <f t="array" ref="D3906">IF(C3906="","",IFERROR(AVERAGE(_xlfn._xlws.FILTER($B$2:$B$6000,(IFERROR(VALUE(MID($A$2:$A$6000,4,2)),0)=MONTH(C3906))*(IFERROR(VALUE(RIGHT($A$2:$A$6000,4)),0)=YEAR(C3906)))),""))</f>
        <v/>
      </c>
      <c r="E3906" s="3">
        <f t="array" ref="E3906">IFERROR(_xlfn.LET(_xlpm.yr,IF(ISNUMBER(C3906),YEAR(C3906),VALUE(RIGHT(A3906,4))),_xlpm.mn,IF(ISNUMBER(C3906),MONTH(C3906),VALUE(MID(A3906,4,2)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7" spans="1:5" x14ac:dyDescent="0.25">
      <c r="A3907" s="65" t="s">
        <v>3917</v>
      </c>
      <c r="B3907" s="8">
        <v>111.22920726700001</v>
      </c>
      <c r="C3907" s="13"/>
      <c r="D3907" s="3" t="str">
        <f t="array" ref="D3907">IF(C3907="","",IFERROR(AVERAGE(_xlfn._xlws.FILTER($B$2:$B$6000,(IFERROR(VALUE(MID($A$2:$A$6000,4,2)),0)=MONTH(C3907))*(IFERROR(VALUE(RIGHT($A$2:$A$6000,4)),0)=YEAR(C3907)))),""))</f>
        <v/>
      </c>
      <c r="E3907" s="3">
        <f t="array" ref="E3907">IFERROR(_xlfn.LET(_xlpm.yr,IF(ISNUMBER(C3907),YEAR(C3907),VALUE(RIGHT(A3907,4))),_xlpm.mn,IF(ISNUMBER(C3907),MONTH(C3907),VALUE(MID(A3907,4,2)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8" spans="1:5" x14ac:dyDescent="0.25">
      <c r="A3908" s="65" t="s">
        <v>3918</v>
      </c>
      <c r="B3908" s="8">
        <v>107.409180737</v>
      </c>
      <c r="C3908" s="13"/>
      <c r="D3908" s="3" t="str">
        <f t="array" ref="D3908">IF(C3908="","",IFERROR(AVERAGE(_xlfn._xlws.FILTER($B$2:$B$6000,(IFERROR(VALUE(MID($A$2:$A$6000,4,2)),0)=MONTH(C3908))*(IFERROR(VALUE(RIGHT($A$2:$A$6000,4)),0)=YEAR(C3908)))),""))</f>
        <v/>
      </c>
      <c r="E3908" s="3">
        <f t="array" ref="E3908">IFERROR(_xlfn.LET(_xlpm.yr,IF(ISNUMBER(C3908),YEAR(C3908),VALUE(RIGHT(A3908,4))),_xlpm.mn,IF(ISNUMBER(C3908),MONTH(C3908),VALUE(MID(A3908,4,2)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9" spans="1:5" x14ac:dyDescent="0.25">
      <c r="A3909" s="65" t="s">
        <v>3919</v>
      </c>
      <c r="B3909" s="8">
        <v>109.751023088</v>
      </c>
      <c r="C3909" s="13"/>
      <c r="D3909" s="3" t="str">
        <f t="array" ref="D3909">IF(C3909="","",IFERROR(AVERAGE(_xlfn._xlws.FILTER($B$2:$B$6000,(IFERROR(VALUE(MID($A$2:$A$6000,4,2)),0)=MONTH(C3909))*(IFERROR(VALUE(RIGHT($A$2:$A$6000,4)),0)=YEAR(C3909)))),""))</f>
        <v/>
      </c>
      <c r="E3909" s="3">
        <f t="array" ref="E3909">IFERROR(_xlfn.LET(_xlpm.yr,IF(ISNUMBER(C3909),YEAR(C3909),VALUE(RIGHT(A3909,4))),_xlpm.mn,IF(ISNUMBER(C3909),MONTH(C3909),VALUE(MID(A3909,4,2)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10" spans="1:5" x14ac:dyDescent="0.25">
      <c r="A3910" s="65" t="s">
        <v>3920</v>
      </c>
      <c r="B3910" s="8">
        <v>109.025051168</v>
      </c>
      <c r="C3910" s="13"/>
      <c r="D3910" s="3" t="str">
        <f t="array" ref="D3910">IF(C3910="","",IFERROR(AVERAGE(_xlfn._xlws.FILTER($B$2:$B$6000,(IFERROR(VALUE(MID($A$2:$A$6000,4,2)),0)=MONTH(C3910))*(IFERROR(VALUE(RIGHT($A$2:$A$6000,4)),0)=YEAR(C3910)))),""))</f>
        <v/>
      </c>
      <c r="E3910" s="3">
        <f t="array" ref="E3910">IFERROR(_xlfn.LET(_xlpm.yr,IF(ISNUMBER(C3910),YEAR(C3910),VALUE(RIGHT(A3910,4))),_xlpm.mn,IF(ISNUMBER(C3910),MONTH(C3910),VALUE(MID(A3910,4,2)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1" spans="1:5" x14ac:dyDescent="0.25">
      <c r="A3911" s="65" t="s">
        <v>3921</v>
      </c>
      <c r="B3911" s="8">
        <v>109.582724064</v>
      </c>
      <c r="C3911" s="13"/>
      <c r="D3911" s="3" t="str">
        <f t="array" ref="D3911">IF(C3911="","",IFERROR(AVERAGE(_xlfn._xlws.FILTER($B$2:$B$6000,(IFERROR(VALUE(MID($A$2:$A$6000,4,2)),0)=MONTH(C3911))*(IFERROR(VALUE(RIGHT($A$2:$A$6000,4)),0)=YEAR(C3911)))),""))</f>
        <v/>
      </c>
      <c r="E3911" s="3">
        <f t="array" ref="E3911">IFERROR(_xlfn.LET(_xlpm.yr,IF(ISNUMBER(C3911),YEAR(C3911),VALUE(RIGHT(A3911,4))),_xlpm.mn,IF(ISNUMBER(C3911),MONTH(C3911),VALUE(MID(A3911,4,2)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2" spans="1:5" x14ac:dyDescent="0.25">
      <c r="A3912" s="65" t="s">
        <v>3922</v>
      </c>
      <c r="B3912" s="8">
        <v>110.43563555199999</v>
      </c>
      <c r="C3912" s="13"/>
      <c r="D3912" s="3" t="str">
        <f t="array" ref="D3912">IF(C3912="","",IFERROR(AVERAGE(_xlfn._xlws.FILTER($B$2:$B$6000,(IFERROR(VALUE(MID($A$2:$A$6000,4,2)),0)=MONTH(C3912))*(IFERROR(VALUE(RIGHT($A$2:$A$6000,4)),0)=YEAR(C3912)))),""))</f>
        <v/>
      </c>
      <c r="E3912" s="3">
        <f t="array" ref="E3912">IFERROR(_xlfn.LET(_xlpm.yr,IF(ISNUMBER(C3912),YEAR(C3912),VALUE(RIGHT(A3912,4))),_xlpm.mn,IF(ISNUMBER(C3912),MONTH(C3912),VALUE(MID(A3912,4,2)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3" spans="1:5" x14ac:dyDescent="0.25">
      <c r="A3913" s="65" t="s">
        <v>3923</v>
      </c>
      <c r="B3913" s="8">
        <v>111.07531916799999</v>
      </c>
      <c r="C3913" s="13"/>
      <c r="D3913" s="3" t="str">
        <f t="array" ref="D3913">IF(C3913="","",IFERROR(AVERAGE(_xlfn._xlws.FILTER($B$2:$B$6000,(IFERROR(VALUE(MID($A$2:$A$6000,4,2)),0)=MONTH(C3913))*(IFERROR(VALUE(RIGHT($A$2:$A$6000,4)),0)=YEAR(C3913)))),""))</f>
        <v/>
      </c>
      <c r="E3913" s="3">
        <f t="array" ref="E3913">IFERROR(_xlfn.LET(_xlpm.yr,IF(ISNUMBER(C3913),YEAR(C3913),VALUE(RIGHT(A3913,4))),_xlpm.mn,IF(ISNUMBER(C3913),MONTH(C3913),VALUE(MID(A3913,4,2)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4" spans="1:5" x14ac:dyDescent="0.25">
      <c r="A3914" s="65" t="s">
        <v>3924</v>
      </c>
      <c r="B3914" s="8">
        <v>111.5345792</v>
      </c>
      <c r="C3914" s="13"/>
      <c r="D3914" s="3" t="str">
        <f t="array" ref="D3914">IF(C3914="","",IFERROR(AVERAGE(_xlfn._xlws.FILTER($B$2:$B$6000,(IFERROR(VALUE(MID($A$2:$A$6000,4,2)),0)=MONTH(C3914))*(IFERROR(VALUE(RIGHT($A$2:$A$6000,4)),0)=YEAR(C3914)))),""))</f>
        <v/>
      </c>
      <c r="E3914" s="3">
        <f t="array" ref="E3914">IFERROR(_xlfn.LET(_xlpm.yr,IF(ISNUMBER(C3914),YEAR(C3914),VALUE(RIGHT(A3914,4))),_xlpm.mn,IF(ISNUMBER(C3914),MONTH(C3914),VALUE(MID(A3914,4,2)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5" spans="1:5" x14ac:dyDescent="0.25">
      <c r="A3915" s="65" t="s">
        <v>3925</v>
      </c>
      <c r="B3915" s="8">
        <v>112.125056384</v>
      </c>
      <c r="C3915" s="13"/>
      <c r="D3915" s="3" t="str">
        <f t="array" ref="D3915">IF(C3915="","",IFERROR(AVERAGE(_xlfn._xlws.FILTER($B$2:$B$6000,(IFERROR(VALUE(MID($A$2:$A$6000,4,2)),0)=MONTH(C3915))*(IFERROR(VALUE(RIGHT($A$2:$A$6000,4)),0)=YEAR(C3915)))),""))</f>
        <v/>
      </c>
      <c r="E3915" s="3">
        <f t="array" ref="E3915">IFERROR(_xlfn.LET(_xlpm.yr,IF(ISNUMBER(C3915),YEAR(C3915),VALUE(RIGHT(A3915,4))),_xlpm.mn,IF(ISNUMBER(C3915),MONTH(C3915),VALUE(MID(A3915,4,2)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6" spans="1:5" x14ac:dyDescent="0.25">
      <c r="A3916" s="65" t="s">
        <v>3926</v>
      </c>
      <c r="B3916" s="8">
        <v>110.87849344</v>
      </c>
      <c r="C3916" s="13"/>
      <c r="D3916" s="3" t="str">
        <f t="array" ref="D3916">IF(C3916="","",IFERROR(AVERAGE(_xlfn._xlws.FILTER($B$2:$B$6000,(IFERROR(VALUE(MID($A$2:$A$6000,4,2)),0)=MONTH(C3916))*(IFERROR(VALUE(RIGHT($A$2:$A$6000,4)),0)=YEAR(C3916)))),""))</f>
        <v/>
      </c>
      <c r="E3916" s="3">
        <f t="array" ref="E3916">IFERROR(_xlfn.LET(_xlpm.yr,IF(ISNUMBER(C3916),YEAR(C3916),VALUE(RIGHT(A3916,4))),_xlpm.mn,IF(ISNUMBER(C3916),MONTH(C3916),VALUE(MID(A3916,4,2)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7" spans="1:5" x14ac:dyDescent="0.25">
      <c r="A3917" s="65" t="s">
        <v>3927</v>
      </c>
      <c r="B3917" s="8">
        <v>112.387490688</v>
      </c>
      <c r="C3917" s="13"/>
      <c r="D3917" s="3" t="str">
        <f t="array" ref="D3917">IF(C3917="","",IFERROR(AVERAGE(_xlfn._xlws.FILTER($B$2:$B$6000,(IFERROR(VALUE(MID($A$2:$A$6000,4,2)),0)=MONTH(C3917))*(IFERROR(VALUE(RIGHT($A$2:$A$6000,4)),0)=YEAR(C3917)))),""))</f>
        <v/>
      </c>
      <c r="E3917" s="3">
        <f t="array" ref="E3917">IFERROR(_xlfn.LET(_xlpm.yr,IF(ISNUMBER(C3917),YEAR(C3917),VALUE(RIGHT(A3917,4))),_xlpm.mn,IF(ISNUMBER(C3917),MONTH(C3917),VALUE(MID(A3917,4,2)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8" spans="1:5" x14ac:dyDescent="0.25">
      <c r="A3918" s="65" t="s">
        <v>3928</v>
      </c>
      <c r="B3918" s="8">
        <v>113.33881504</v>
      </c>
      <c r="C3918" s="13"/>
      <c r="D3918" s="3" t="str">
        <f t="array" ref="D3918">IF(C3918="","",IFERROR(AVERAGE(_xlfn._xlws.FILTER($B$2:$B$6000,(IFERROR(VALUE(MID($A$2:$A$6000,4,2)),0)=MONTH(C3918))*(IFERROR(VALUE(RIGHT($A$2:$A$6000,4)),0)=YEAR(C3918)))),""))</f>
        <v/>
      </c>
      <c r="E3918" s="3">
        <f t="array" ref="E3918">IFERROR(_xlfn.LET(_xlpm.yr,IF(ISNUMBER(C3918),YEAR(C3918),VALUE(RIGHT(A3918,4))),_xlpm.mn,IF(ISNUMBER(C3918),MONTH(C3918),VALUE(MID(A3918,4,2)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9" spans="1:5" x14ac:dyDescent="0.25">
      <c r="A3919" s="65" t="s">
        <v>3929</v>
      </c>
      <c r="B3919" s="8">
        <v>113.33881504</v>
      </c>
      <c r="C3919" s="13"/>
      <c r="D3919" s="3" t="str">
        <f t="array" ref="D3919">IF(C3919="","",IFERROR(AVERAGE(_xlfn._xlws.FILTER($B$2:$B$6000,(IFERROR(VALUE(MID($A$2:$A$6000,4,2)),0)=MONTH(C3919))*(IFERROR(VALUE(RIGHT($A$2:$A$6000,4)),0)=YEAR(C3919)))),""))</f>
        <v/>
      </c>
      <c r="E3919" s="3">
        <f t="array" ref="E3919">IFERROR(_xlfn.LET(_xlpm.yr,IF(ISNUMBER(C3919),YEAR(C3919),VALUE(RIGHT(A3919,4))),_xlpm.mn,IF(ISNUMBER(C3919),MONTH(C3919),VALUE(MID(A3919,4,2)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0" spans="1:5" x14ac:dyDescent="0.25">
      <c r="A3920" s="65" t="s">
        <v>3930</v>
      </c>
      <c r="B3920" s="8">
        <v>111.69860064</v>
      </c>
      <c r="C3920" s="13"/>
      <c r="D3920" s="3" t="str">
        <f t="array" ref="D3920">IF(C3920="","",IFERROR(AVERAGE(_xlfn._xlws.FILTER($B$2:$B$6000,(IFERROR(VALUE(MID($A$2:$A$6000,4,2)),0)=MONTH(C3920))*(IFERROR(VALUE(RIGHT($A$2:$A$6000,4)),0)=YEAR(C3920)))),""))</f>
        <v/>
      </c>
      <c r="E3920" s="3">
        <f t="array" ref="E3920">IFERROR(_xlfn.LET(_xlpm.yr,IF(ISNUMBER(C3920),YEAR(C3920),VALUE(RIGHT(A3920,4))),_xlpm.mn,IF(ISNUMBER(C3920),MONTH(C3920),VALUE(MID(A3920,4,2)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1" spans="1:5" x14ac:dyDescent="0.25">
      <c r="A3921" s="65" t="s">
        <v>3931</v>
      </c>
      <c r="B3921" s="8">
        <v>110.894895584</v>
      </c>
      <c r="C3921" s="13"/>
      <c r="D3921" s="3" t="str">
        <f t="array" ref="D3921">IF(C3921="","",IFERROR(AVERAGE(_xlfn._xlws.FILTER($B$2:$B$6000,(IFERROR(VALUE(MID($A$2:$A$6000,4,2)),0)=MONTH(C3921))*(IFERROR(VALUE(RIGHT($A$2:$A$6000,4)),0)=YEAR(C3921)))),""))</f>
        <v/>
      </c>
      <c r="E3921" s="3">
        <f t="array" ref="E3921">IFERROR(_xlfn.LET(_xlpm.yr,IF(ISNUMBER(C3921),YEAR(C3921),VALUE(RIGHT(A3921,4))),_xlpm.mn,IF(ISNUMBER(C3921),MONTH(C3921),VALUE(MID(A3921,4,2)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2" spans="1:5" x14ac:dyDescent="0.25">
      <c r="A3922" s="65" t="s">
        <v>3932</v>
      </c>
      <c r="B3922" s="8">
        <v>110.452037696</v>
      </c>
      <c r="C3922" s="13"/>
      <c r="D3922" s="3" t="str">
        <f t="array" ref="D3922">IF(C3922="","",IFERROR(AVERAGE(_xlfn._xlws.FILTER($B$2:$B$6000,(IFERROR(VALUE(MID($A$2:$A$6000,4,2)),0)=MONTH(C3922))*(IFERROR(VALUE(RIGHT($A$2:$A$6000,4)),0)=YEAR(C3922)))),""))</f>
        <v/>
      </c>
      <c r="E3922" s="3">
        <f t="array" ref="E3922">IFERROR(_xlfn.LET(_xlpm.yr,IF(ISNUMBER(C3922),YEAR(C3922),VALUE(RIGHT(A3922,4))),_xlpm.mn,IF(ISNUMBER(C3922),MONTH(C3922),VALUE(MID(A3922,4,2)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3" spans="1:5" x14ac:dyDescent="0.25">
      <c r="A3923" s="65" t="s">
        <v>3933</v>
      </c>
      <c r="B3923" s="8">
        <v>111.37055776</v>
      </c>
      <c r="C3923" s="13"/>
      <c r="D3923" s="3" t="str">
        <f t="array" ref="D3923">IF(C3923="","",IFERROR(AVERAGE(_xlfn._xlws.FILTER($B$2:$B$6000,(IFERROR(VALUE(MID($A$2:$A$6000,4,2)),0)=MONTH(C3923))*(IFERROR(VALUE(RIGHT($A$2:$A$6000,4)),0)=YEAR(C3923)))),""))</f>
        <v/>
      </c>
      <c r="E3923" s="3">
        <f t="array" ref="E3923">IFERROR(_xlfn.LET(_xlpm.yr,IF(ISNUMBER(C3923),YEAR(C3923),VALUE(RIGHT(A3923,4))),_xlpm.mn,IF(ISNUMBER(C3923),MONTH(C3923),VALUE(MID(A3923,4,2)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4" spans="1:5" x14ac:dyDescent="0.25">
      <c r="A3924" s="65" t="s">
        <v>3934</v>
      </c>
      <c r="B3924" s="8">
        <v>110.402831264</v>
      </c>
      <c r="C3924" s="13"/>
      <c r="D3924" s="3" t="str">
        <f t="array" ref="D3924">IF(C3924="","",IFERROR(AVERAGE(_xlfn._xlws.FILTER($B$2:$B$6000,(IFERROR(VALUE(MID($A$2:$A$6000,4,2)),0)=MONTH(C3924))*(IFERROR(VALUE(RIGHT($A$2:$A$6000,4)),0)=YEAR(C3924)))),""))</f>
        <v/>
      </c>
      <c r="E3924" s="3">
        <f t="array" ref="E3924">IFERROR(_xlfn.LET(_xlpm.yr,IF(ISNUMBER(C3924),YEAR(C3924),VALUE(RIGHT(A3924,4))),_xlpm.mn,IF(ISNUMBER(C3924),MONTH(C3924),VALUE(MID(A3924,4,2)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5" spans="1:5" x14ac:dyDescent="0.25">
      <c r="A3925" s="65" t="s">
        <v>3935</v>
      </c>
      <c r="B3925" s="8">
        <v>111.829817792</v>
      </c>
      <c r="C3925" s="13"/>
      <c r="D3925" s="3" t="str">
        <f t="array" ref="D3925">IF(C3925="","",IFERROR(AVERAGE(_xlfn._xlws.FILTER($B$2:$B$6000,(IFERROR(VALUE(MID($A$2:$A$6000,4,2)),0)=MONTH(C3925))*(IFERROR(VALUE(RIGHT($A$2:$A$6000,4)),0)=YEAR(C3925)))),""))</f>
        <v/>
      </c>
      <c r="E3925" s="3">
        <f t="array" ref="E3925">IFERROR(_xlfn.LET(_xlpm.yr,IF(ISNUMBER(C3925),YEAR(C3925),VALUE(RIGHT(A3925,4))),_xlpm.mn,IF(ISNUMBER(C3925),MONTH(C3925),VALUE(MID(A3925,4,2)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6" spans="1:5" x14ac:dyDescent="0.25">
      <c r="A3926" s="65" t="s">
        <v>3936</v>
      </c>
      <c r="B3926" s="8">
        <v>111.61658992</v>
      </c>
      <c r="C3926" s="13"/>
      <c r="D3926" s="3" t="str">
        <f t="array" ref="D3926">IF(C3926="","",IFERROR(AVERAGE(_xlfn._xlws.FILTER($B$2:$B$6000,(IFERROR(VALUE(MID($A$2:$A$6000,4,2)),0)=MONTH(C3926))*(IFERROR(VALUE(RIGHT($A$2:$A$6000,4)),0)=YEAR(C3926)))),""))</f>
        <v/>
      </c>
      <c r="E3926" s="3">
        <f t="array" ref="E3926">IFERROR(_xlfn.LET(_xlpm.yr,IF(ISNUMBER(C3926),YEAR(C3926),VALUE(RIGHT(A3926,4))),_xlpm.mn,IF(ISNUMBER(C3926),MONTH(C3926),VALUE(MID(A3926,4,2)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7" spans="1:5" x14ac:dyDescent="0.25">
      <c r="A3927" s="65" t="s">
        <v>3937</v>
      </c>
      <c r="B3927" s="8">
        <v>111.993839232</v>
      </c>
      <c r="C3927" s="13"/>
      <c r="D3927" s="3" t="str">
        <f t="array" ref="D3927">IF(C3927="","",IFERROR(AVERAGE(_xlfn._xlws.FILTER($B$2:$B$6000,(IFERROR(VALUE(MID($A$2:$A$6000,4,2)),0)=MONTH(C3927))*(IFERROR(VALUE(RIGHT($A$2:$A$6000,4)),0)=YEAR(C3927)))),""))</f>
        <v/>
      </c>
      <c r="E3927" s="3">
        <f t="array" ref="E3927">IFERROR(_xlfn.LET(_xlpm.yr,IF(ISNUMBER(C3927),YEAR(C3927),VALUE(RIGHT(A3927,4))),_xlpm.mn,IF(ISNUMBER(C3927),MONTH(C3927),VALUE(MID(A3927,4,2)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8" spans="1:5" x14ac:dyDescent="0.25">
      <c r="A3928" s="65" t="s">
        <v>3938</v>
      </c>
      <c r="B3928" s="8">
        <v>112.91235929600001</v>
      </c>
      <c r="C3928" s="13"/>
      <c r="D3928" s="3" t="str">
        <f t="array" ref="D3928">IF(C3928="","",IFERROR(AVERAGE(_xlfn._xlws.FILTER($B$2:$B$6000,(IFERROR(VALUE(MID($A$2:$A$6000,4,2)),0)=MONTH(C3928))*(IFERROR(VALUE(RIGHT($A$2:$A$6000,4)),0)=YEAR(C3928)))),""))</f>
        <v/>
      </c>
      <c r="E3928" s="3">
        <f t="array" ref="E3928">IFERROR(_xlfn.LET(_xlpm.yr,IF(ISNUMBER(C3928),YEAR(C3928),VALUE(RIGHT(A3928,4))),_xlpm.mn,IF(ISNUMBER(C3928),MONTH(C3928),VALUE(MID(A3928,4,2)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9" spans="1:5" x14ac:dyDescent="0.25">
      <c r="A3929" s="65" t="s">
        <v>3939</v>
      </c>
      <c r="B3929" s="8">
        <v>112.45187708810001</v>
      </c>
      <c r="C3929" s="13"/>
      <c r="D3929" s="3" t="str">
        <f t="array" ref="D3929">IF(C3929="","",IFERROR(AVERAGE(_xlfn._xlws.FILTER($B$2:$B$6000,(IFERROR(VALUE(MID($A$2:$A$6000,4,2)),0)=MONTH(C3929))*(IFERROR(VALUE(RIGHT($A$2:$A$6000,4)),0)=YEAR(C3929)))),""))</f>
        <v/>
      </c>
      <c r="E3929" s="3">
        <f t="array" ref="E3929">IFERROR(_xlfn.LET(_xlpm.yr,IF(ISNUMBER(C3929),YEAR(C3929),VALUE(RIGHT(A3929,4))),_xlpm.mn,IF(ISNUMBER(C3929),MONTH(C3929),VALUE(MID(A3929,4,2)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0" spans="1:5" x14ac:dyDescent="0.25">
      <c r="A3930" s="65" t="s">
        <v>3940</v>
      </c>
      <c r="B3930" s="8">
        <v>111.37920417470001</v>
      </c>
      <c r="C3930" s="13"/>
      <c r="D3930" s="3" t="str">
        <f t="array" ref="D3930">IF(C3930="","",IFERROR(AVERAGE(_xlfn._xlws.FILTER($B$2:$B$6000,(IFERROR(VALUE(MID($A$2:$A$6000,4,2)),0)=MONTH(C3930))*(IFERROR(VALUE(RIGHT($A$2:$A$6000,4)),0)=YEAR(C3930)))),""))</f>
        <v/>
      </c>
      <c r="E3930" s="3">
        <f t="array" ref="E3930">IFERROR(_xlfn.LET(_xlpm.yr,IF(ISNUMBER(C3930),YEAR(C3930),VALUE(RIGHT(A3930,4))),_xlpm.mn,IF(ISNUMBER(C3930),MONTH(C3930),VALUE(MID(A3930,4,2)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1" spans="1:5" x14ac:dyDescent="0.25">
      <c r="A3931" s="65" t="s">
        <v>3941</v>
      </c>
      <c r="B3931" s="8">
        <v>110.7128467588</v>
      </c>
      <c r="C3931" s="13"/>
      <c r="D3931" s="3" t="str">
        <f t="array" ref="D3931">IF(C3931="","",IFERROR(AVERAGE(_xlfn._xlws.FILTER($B$2:$B$6000,(IFERROR(VALUE(MID($A$2:$A$6000,4,2)),0)=MONTH(C3931))*(IFERROR(VALUE(RIGHT($A$2:$A$6000,4)),0)=YEAR(C3931)))),""))</f>
        <v/>
      </c>
      <c r="E3931" s="3">
        <f t="array" ref="E3931">IFERROR(_xlfn.LET(_xlpm.yr,IF(ISNUMBER(C3931),YEAR(C3931),VALUE(RIGHT(A3931,4))),_xlpm.mn,IF(ISNUMBER(C3931),MONTH(C3931),VALUE(MID(A3931,4,2)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2" spans="1:5" x14ac:dyDescent="0.25">
      <c r="A3932" s="65" t="s">
        <v>3942</v>
      </c>
      <c r="B3932" s="8">
        <v>109.91646838370001</v>
      </c>
      <c r="C3932" s="13"/>
      <c r="D3932" s="3" t="str">
        <f t="array" ref="D3932">IF(C3932="","",IFERROR(AVERAGE(_xlfn._xlws.FILTER($B$2:$B$6000,(IFERROR(VALUE(MID($A$2:$A$6000,4,2)),0)=MONTH(C3932))*(IFERROR(VALUE(RIGHT($A$2:$A$6000,4)),0)=YEAR(C3932)))),""))</f>
        <v/>
      </c>
      <c r="E3932" s="3">
        <f t="array" ref="E3932">IFERROR(_xlfn.LET(_xlpm.yr,IF(ISNUMBER(C3932),YEAR(C3932),VALUE(RIGHT(A3932,4))),_xlpm.mn,IF(ISNUMBER(C3932),MONTH(C3932),VALUE(MID(A3932,4,2)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3" spans="1:5" x14ac:dyDescent="0.25">
      <c r="A3933" s="65" t="s">
        <v>3943</v>
      </c>
      <c r="B3933" s="8">
        <v>107.104765141</v>
      </c>
      <c r="C3933" s="13"/>
      <c r="D3933" s="3" t="str">
        <f t="array" ref="D3933">IF(C3933="","",IFERROR(AVERAGE(_xlfn._xlws.FILTER($B$2:$B$6000,(IFERROR(VALUE(MID($A$2:$A$6000,4,2)),0)=MONTH(C3933))*(IFERROR(VALUE(RIGHT($A$2:$A$6000,4)),0)=YEAR(C3933)))),""))</f>
        <v/>
      </c>
      <c r="E3933" s="3">
        <f t="array" ref="E3933">IFERROR(_xlfn.LET(_xlpm.yr,IF(ISNUMBER(C3933),YEAR(C3933),VALUE(RIGHT(A3933,4))),_xlpm.mn,IF(ISNUMBER(C3933),MONTH(C3933),VALUE(MID(A3933,4,2)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4" spans="1:5" x14ac:dyDescent="0.25">
      <c r="A3934" s="65" t="s">
        <v>3944</v>
      </c>
      <c r="B3934" s="8">
        <v>107.592343738</v>
      </c>
      <c r="C3934" s="13"/>
      <c r="D3934" s="3" t="str">
        <f t="array" ref="D3934">IF(C3934="","",IFERROR(AVERAGE(_xlfn._xlws.FILTER($B$2:$B$6000,(IFERROR(VALUE(MID($A$2:$A$6000,4,2)),0)=MONTH(C3934))*(IFERROR(VALUE(RIGHT($A$2:$A$6000,4)),0)=YEAR(C3934)))),""))</f>
        <v/>
      </c>
      <c r="E3934" s="3">
        <f t="array" ref="E3934">IFERROR(_xlfn.LET(_xlpm.yr,IF(ISNUMBER(C3934),YEAR(C3934),VALUE(RIGHT(A3934,4))),_xlpm.mn,IF(ISNUMBER(C3934),MONTH(C3934),VALUE(MID(A3934,4,2)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5" spans="1:5" x14ac:dyDescent="0.25">
      <c r="A3935" s="65" t="s">
        <v>3945</v>
      </c>
      <c r="B3935" s="8">
        <v>108.5512483121</v>
      </c>
      <c r="C3935" s="13"/>
      <c r="D3935" s="3" t="str">
        <f t="array" ref="D3935">IF(C3935="","",IFERROR(AVERAGE(_xlfn._xlws.FILTER($B$2:$B$6000,(IFERROR(VALUE(MID($A$2:$A$6000,4,2)),0)=MONTH(C3935))*(IFERROR(VALUE(RIGHT($A$2:$A$6000,4)),0)=YEAR(C3935)))),""))</f>
        <v/>
      </c>
      <c r="E3935" s="3">
        <f t="array" ref="E3935">IFERROR(_xlfn.LET(_xlpm.yr,IF(ISNUMBER(C3935),YEAR(C3935),VALUE(RIGHT(A3935,4))),_xlpm.mn,IF(ISNUMBER(C3935),MONTH(C3935),VALUE(MID(A3935,4,2)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6" spans="1:5" x14ac:dyDescent="0.25">
      <c r="A3936" s="65" t="s">
        <v>3946</v>
      </c>
      <c r="B3936" s="8">
        <v>108.6812692713</v>
      </c>
      <c r="C3936" s="13"/>
      <c r="D3936" s="3" t="str">
        <f t="array" ref="D3936">IF(C3936="","",IFERROR(AVERAGE(_xlfn._xlws.FILTER($B$2:$B$6000,(IFERROR(VALUE(MID($A$2:$A$6000,4,2)),0)=MONTH(C3936))*(IFERROR(VALUE(RIGHT($A$2:$A$6000,4)),0)=YEAR(C3936)))),""))</f>
        <v/>
      </c>
      <c r="E3936" s="3">
        <f t="array" ref="E3936">IFERROR(_xlfn.LET(_xlpm.yr,IF(ISNUMBER(C3936),YEAR(C3936),VALUE(RIGHT(A3936,4))),_xlpm.mn,IF(ISNUMBER(C3936),MONTH(C3936),VALUE(MID(A3936,4,2)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7" spans="1:5" x14ac:dyDescent="0.25">
      <c r="A3937" s="65" t="s">
        <v>3947</v>
      </c>
      <c r="B3937" s="8">
        <v>109.55891074589999</v>
      </c>
      <c r="C3937" s="13"/>
      <c r="D3937" s="3" t="str">
        <f t="array" ref="D3937">IF(C3937="","",IFERROR(AVERAGE(_xlfn._xlws.FILTER($B$2:$B$6000,(IFERROR(VALUE(MID($A$2:$A$6000,4,2)),0)=MONTH(C3937))*(IFERROR(VALUE(RIGHT($A$2:$A$6000,4)),0)=YEAR(C3937)))),""))</f>
        <v/>
      </c>
      <c r="E3937" s="3">
        <f t="array" ref="E3937">IFERROR(_xlfn.LET(_xlpm.yr,IF(ISNUMBER(C3937),YEAR(C3937),VALUE(RIGHT(A3937,4))),_xlpm.mn,IF(ISNUMBER(C3937),MONTH(C3937),VALUE(MID(A3937,4,2)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8" spans="1:5" x14ac:dyDescent="0.25">
      <c r="A3938" s="65" t="s">
        <v>3948</v>
      </c>
      <c r="B3938" s="8">
        <v>110.2252681618</v>
      </c>
      <c r="C3938" s="13"/>
      <c r="D3938" s="3" t="str">
        <f t="array" ref="D3938">IF(C3938="","",IFERROR(AVERAGE(_xlfn._xlws.FILTER($B$2:$B$6000,(IFERROR(VALUE(MID($A$2:$A$6000,4,2)),0)=MONTH(C3938))*(IFERROR(VALUE(RIGHT($A$2:$A$6000,4)),0)=YEAR(C3938)))),""))</f>
        <v/>
      </c>
      <c r="E3938" s="3">
        <f t="array" ref="E3938">IFERROR(_xlfn.LET(_xlpm.yr,IF(ISNUMBER(C3938),YEAR(C3938),VALUE(RIGHT(A3938,4))),_xlpm.mn,IF(ISNUMBER(C3938),MONTH(C3938),VALUE(MID(A3938,4,2)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9" spans="1:5" x14ac:dyDescent="0.25">
      <c r="A3939" s="65" t="s">
        <v>3949</v>
      </c>
      <c r="B3939" s="8">
        <v>110.5503205598</v>
      </c>
      <c r="C3939" s="13"/>
      <c r="D3939" s="3" t="str">
        <f t="array" ref="D3939">IF(C3939="","",IFERROR(AVERAGE(_xlfn._xlws.FILTER($B$2:$B$6000,(IFERROR(VALUE(MID($A$2:$A$6000,4,2)),0)=MONTH(C3939))*(IFERROR(VALUE(RIGHT($A$2:$A$6000,4)),0)=YEAR(C3939)))),""))</f>
        <v/>
      </c>
      <c r="E3939" s="3">
        <f t="array" ref="E3939">IFERROR(_xlfn.LET(_xlpm.yr,IF(ISNUMBER(C3939),YEAR(C3939),VALUE(RIGHT(A3939,4))),_xlpm.mn,IF(ISNUMBER(C3939),MONTH(C3939),VALUE(MID(A3939,4,2)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0" spans="1:5" x14ac:dyDescent="0.25">
      <c r="A3940" s="65" t="s">
        <v>3950</v>
      </c>
      <c r="B3940" s="8">
        <v>111.2979410752</v>
      </c>
      <c r="C3940" s="13"/>
      <c r="D3940" s="3" t="str">
        <f t="array" ref="D3940">IF(C3940="","",IFERROR(AVERAGE(_xlfn._xlws.FILTER($B$2:$B$6000,(IFERROR(VALUE(MID($A$2:$A$6000,4,2)),0)=MONTH(C3940))*(IFERROR(VALUE(RIGHT($A$2:$A$6000,4)),0)=YEAR(C3940)))),""))</f>
        <v/>
      </c>
      <c r="E3940" s="3">
        <f t="array" ref="E3940">IFERROR(_xlfn.LET(_xlpm.yr,IF(ISNUMBER(C3940),YEAR(C3940),VALUE(RIGHT(A3940,4))),_xlpm.mn,IF(ISNUMBER(C3940),MONTH(C3940),VALUE(MID(A3940,4,2)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1" spans="1:5" x14ac:dyDescent="0.25">
      <c r="A3941" s="65" t="s">
        <v>3951</v>
      </c>
      <c r="B3941" s="8">
        <v>112.30560350899999</v>
      </c>
      <c r="C3941" s="13"/>
      <c r="D3941" s="3" t="str">
        <f t="array" ref="D3941">IF(C3941="","",IFERROR(AVERAGE(_xlfn._xlws.FILTER($B$2:$B$6000,(IFERROR(VALUE(MID($A$2:$A$6000,4,2)),0)=MONTH(C3941))*(IFERROR(VALUE(RIGHT($A$2:$A$6000,4)),0)=YEAR(C3941)))),""))</f>
        <v/>
      </c>
      <c r="E3941" s="3">
        <f t="array" ref="E3941">IFERROR(_xlfn.LET(_xlpm.yr,IF(ISNUMBER(C3941),YEAR(C3941),VALUE(RIGHT(A3941,4))),_xlpm.mn,IF(ISNUMBER(C3941),MONTH(C3941),VALUE(MID(A3941,4,2)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2" spans="1:5" x14ac:dyDescent="0.25">
      <c r="A3942" s="65" t="s">
        <v>3952</v>
      </c>
      <c r="B3942" s="8">
        <v>113.4270342821</v>
      </c>
      <c r="C3942" s="13"/>
      <c r="D3942" s="3" t="str">
        <f t="array" ref="D3942">IF(C3942="","",IFERROR(AVERAGE(_xlfn._xlws.FILTER($B$2:$B$6000,(IFERROR(VALUE(MID($A$2:$A$6000,4,2)),0)=MONTH(C3942))*(IFERROR(VALUE(RIGHT($A$2:$A$6000,4)),0)=YEAR(C3942)))),""))</f>
        <v/>
      </c>
      <c r="E3942" s="3">
        <f t="array" ref="E3942">IFERROR(_xlfn.LET(_xlpm.yr,IF(ISNUMBER(C3942),YEAR(C3942),VALUE(RIGHT(A3942,4))),_xlpm.mn,IF(ISNUMBER(C3942),MONTH(C3942),VALUE(MID(A3942,4,2)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3" spans="1:5" x14ac:dyDescent="0.25">
      <c r="A3943" s="65" t="s">
        <v>3953</v>
      </c>
      <c r="B3943" s="8">
        <v>113.0532240244</v>
      </c>
      <c r="C3943" s="13"/>
      <c r="D3943" s="3" t="str">
        <f t="array" ref="D3943">IF(C3943="","",IFERROR(AVERAGE(_xlfn._xlws.FILTER($B$2:$B$6000,(IFERROR(VALUE(MID($A$2:$A$6000,4,2)),0)=MONTH(C3943))*(IFERROR(VALUE(RIGHT($A$2:$A$6000,4)),0)=YEAR(C3943)))),""))</f>
        <v/>
      </c>
      <c r="E3943" s="3">
        <f t="array" ref="E3943">IFERROR(_xlfn.LET(_xlpm.yr,IF(ISNUMBER(C3943),YEAR(C3943),VALUE(RIGHT(A3943,4))),_xlpm.mn,IF(ISNUMBER(C3943),MONTH(C3943),VALUE(MID(A3943,4,2)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4" spans="1:5" x14ac:dyDescent="0.25">
      <c r="A3944" s="65" t="s">
        <v>3954</v>
      </c>
      <c r="B3944" s="8">
        <v>112.7281716264</v>
      </c>
      <c r="C3944" s="13"/>
      <c r="D3944" s="3" t="str">
        <f t="array" ref="D3944">IF(C3944="","",IFERROR(AVERAGE(_xlfn._xlws.FILTER($B$2:$B$6000,(IFERROR(VALUE(MID($A$2:$A$6000,4,2)),0)=MONTH(C3944))*(IFERROR(VALUE(RIGHT($A$2:$A$6000,4)),0)=YEAR(C3944)))),""))</f>
        <v/>
      </c>
      <c r="E3944" s="3">
        <f t="array" ref="E3944">IFERROR(_xlfn.LET(_xlpm.yr,IF(ISNUMBER(C3944),YEAR(C3944),VALUE(RIGHT(A3944,4))),_xlpm.mn,IF(ISNUMBER(C3944),MONTH(C3944),VALUE(MID(A3944,4,2)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5" spans="1:5" x14ac:dyDescent="0.25">
      <c r="A3945" s="65" t="s">
        <v>3955</v>
      </c>
      <c r="B3945" s="8">
        <v>112.64690852690001</v>
      </c>
      <c r="C3945" s="13"/>
      <c r="D3945" s="3" t="str">
        <f t="array" ref="D3945">IF(C3945="","",IFERROR(AVERAGE(_xlfn._xlws.FILTER($B$2:$B$6000,(IFERROR(VALUE(MID($A$2:$A$6000,4,2)),0)=MONTH(C3945))*(IFERROR(VALUE(RIGHT($A$2:$A$6000,4)),0)=YEAR(C3945)))),""))</f>
        <v/>
      </c>
      <c r="E3945" s="3">
        <f t="array" ref="E3945">IFERROR(_xlfn.LET(_xlpm.yr,IF(ISNUMBER(C3945),YEAR(C3945),VALUE(RIGHT(A3945,4))),_xlpm.mn,IF(ISNUMBER(C3945),MONTH(C3945),VALUE(MID(A3945,4,2)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6" spans="1:5" x14ac:dyDescent="0.25">
      <c r="A3946" s="65" t="s">
        <v>3956</v>
      </c>
      <c r="B3946" s="8">
        <v>113.5408026214</v>
      </c>
      <c r="C3946" s="13"/>
      <c r="D3946" s="3" t="str">
        <f t="array" ref="D3946">IF(C3946="","",IFERROR(AVERAGE(_xlfn._xlws.FILTER($B$2:$B$6000,(IFERROR(VALUE(MID($A$2:$A$6000,4,2)),0)=MONTH(C3946))*(IFERROR(VALUE(RIGHT($A$2:$A$6000,4)),0)=YEAR(C3946)))),""))</f>
        <v/>
      </c>
      <c r="E3946" s="3">
        <f t="array" ref="E3946">IFERROR(_xlfn.LET(_xlpm.yr,IF(ISNUMBER(C3946),YEAR(C3946),VALUE(RIGHT(A3946,4))),_xlpm.mn,IF(ISNUMBER(C3946),MONTH(C3946),VALUE(MID(A3946,4,2)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7" spans="1:5" x14ac:dyDescent="0.25">
      <c r="A3947" s="65" t="s">
        <v>3957</v>
      </c>
      <c r="B3947" s="8">
        <v>113.03697140449999</v>
      </c>
      <c r="C3947" s="13"/>
      <c r="D3947" s="3" t="str">
        <f t="array" ref="D3947">IF(C3947="","",IFERROR(AVERAGE(_xlfn._xlws.FILTER($B$2:$B$6000,(IFERROR(VALUE(MID($A$2:$A$6000,4,2)),0)=MONTH(C3947))*(IFERROR(VALUE(RIGHT($A$2:$A$6000,4)),0)=YEAR(C3947)))),""))</f>
        <v/>
      </c>
      <c r="E3947" s="3">
        <f t="array" ref="E3947">IFERROR(_xlfn.LET(_xlpm.yr,IF(ISNUMBER(C3947),YEAR(C3947),VALUE(RIGHT(A3947,4))),_xlpm.mn,IF(ISNUMBER(C3947),MONTH(C3947),VALUE(MID(A3947,4,2)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8" spans="1:5" x14ac:dyDescent="0.25">
      <c r="A3948" s="65" t="s">
        <v>3958</v>
      </c>
      <c r="B3948" s="8">
        <v>114.1746547975</v>
      </c>
      <c r="C3948" s="13"/>
      <c r="D3948" s="3" t="str">
        <f t="array" ref="D3948">IF(C3948="","",IFERROR(AVERAGE(_xlfn._xlws.FILTER($B$2:$B$6000,(IFERROR(VALUE(MID($A$2:$A$6000,4,2)),0)=MONTH(C3948))*(IFERROR(VALUE(RIGHT($A$2:$A$6000,4)),0)=YEAR(C3948)))),""))</f>
        <v/>
      </c>
      <c r="E3948" s="3">
        <f t="array" ref="E3948">IFERROR(_xlfn.LET(_xlpm.yr,IF(ISNUMBER(C3948),YEAR(C3948),VALUE(RIGHT(A3948,4))),_xlpm.mn,IF(ISNUMBER(C3948),MONTH(C3948),VALUE(MID(A3948,4,2)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9" spans="1:5" x14ac:dyDescent="0.25">
      <c r="A3949" s="65" t="s">
        <v>3959</v>
      </c>
      <c r="B3949" s="8">
        <v>113.5408026214</v>
      </c>
      <c r="C3949" s="13"/>
      <c r="D3949" s="3" t="str">
        <f t="array" ref="D3949">IF(C3949="","",IFERROR(AVERAGE(_xlfn._xlws.FILTER($B$2:$B$6000,(IFERROR(VALUE(MID($A$2:$A$6000,4,2)),0)=MONTH(C3949))*(IFERROR(VALUE(RIGHT($A$2:$A$6000,4)),0)=YEAR(C3949)))),""))</f>
        <v/>
      </c>
      <c r="E3949" s="3">
        <f t="array" ref="E3949">IFERROR(_xlfn.LET(_xlpm.yr,IF(ISNUMBER(C3949),YEAR(C3949),VALUE(RIGHT(A3949,4))),_xlpm.mn,IF(ISNUMBER(C3949),MONTH(C3949),VALUE(MID(A3949,4,2)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50" spans="1:5" x14ac:dyDescent="0.25">
      <c r="A3950" s="65" t="s">
        <v>3960</v>
      </c>
      <c r="B3950" s="8">
        <v>112.99979862719999</v>
      </c>
      <c r="C3950" s="13"/>
      <c r="D3950" s="3" t="str">
        <f t="array" ref="D3950">IF(C3950="","",IFERROR(AVERAGE(_xlfn._xlws.FILTER($B$2:$B$6000,(IFERROR(VALUE(MID($A$2:$A$6000,4,2)),0)=MONTH(C3950))*(IFERROR(VALUE(RIGHT($A$2:$A$6000,4)),0)=YEAR(C3950)))),""))</f>
        <v/>
      </c>
      <c r="E3950" s="3">
        <f t="array" ref="E3950">IFERROR(_xlfn.LET(_xlpm.yr,IF(ISNUMBER(C3950),YEAR(C3950),VALUE(RIGHT(A3950,4))),_xlpm.mn,IF(ISNUMBER(C3950),MONTH(C3950),VALUE(MID(A3950,4,2)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1" spans="1:5" x14ac:dyDescent="0.25">
      <c r="A3951" s="65" t="s">
        <v>3961</v>
      </c>
      <c r="B3951" s="8">
        <v>113.744069924</v>
      </c>
      <c r="C3951" s="13"/>
      <c r="D3951" s="3" t="str">
        <f t="array" ref="D3951">IF(C3951="","",IFERROR(AVERAGE(_xlfn._xlws.FILTER($B$2:$B$6000,(IFERROR(VALUE(MID($A$2:$A$6000,4,2)),0)=MONTH(C3951))*(IFERROR(VALUE(RIGHT($A$2:$A$6000,4)),0)=YEAR(C3951)))),""))</f>
        <v/>
      </c>
      <c r="E3951" s="3">
        <f t="array" ref="E3951">IFERROR(_xlfn.LET(_xlpm.yr,IF(ISNUMBER(C3951),YEAR(C3951),VALUE(RIGHT(A3951,4))),_xlpm.mn,IF(ISNUMBER(C3951),MONTH(C3951),VALUE(MID(A3951,4,2)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2" spans="1:5" x14ac:dyDescent="0.25">
      <c r="A3952" s="65" t="s">
        <v>3962</v>
      </c>
      <c r="B3952" s="8">
        <v>114.34272292359999</v>
      </c>
      <c r="C3952" s="13"/>
      <c r="D3952" s="3" t="str">
        <f t="array" ref="D3952">IF(C3952="","",IFERROR(AVERAGE(_xlfn._xlws.FILTER($B$2:$B$6000,(IFERROR(VALUE(MID($A$2:$A$6000,4,2)),0)=MONTH(C3952))*(IFERROR(VALUE(RIGHT($A$2:$A$6000,4)),0)=YEAR(C3952)))),""))</f>
        <v/>
      </c>
      <c r="E3952" s="3">
        <f t="array" ref="E3952">IFERROR(_xlfn.LET(_xlpm.yr,IF(ISNUMBER(C3952),YEAR(C3952),VALUE(RIGHT(A3952,4))),_xlpm.mn,IF(ISNUMBER(C3952),MONTH(C3952),VALUE(MID(A3952,4,2)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3" spans="1:5" x14ac:dyDescent="0.25">
      <c r="A3953" s="65" t="s">
        <v>3963</v>
      </c>
      <c r="B3953" s="8">
        <v>114.42362197760001</v>
      </c>
      <c r="C3953" s="13"/>
      <c r="D3953" s="3" t="str">
        <f t="array" ref="D3953">IF(C3953="","",IFERROR(AVERAGE(_xlfn._xlws.FILTER($B$2:$B$6000,(IFERROR(VALUE(MID($A$2:$A$6000,4,2)),0)=MONTH(C3953))*(IFERROR(VALUE(RIGHT($A$2:$A$6000,4)),0)=YEAR(C3953)))),""))</f>
        <v/>
      </c>
      <c r="E3953" s="3">
        <f t="array" ref="E3953">IFERROR(_xlfn.LET(_xlpm.yr,IF(ISNUMBER(C3953),YEAR(C3953),VALUE(RIGHT(A3953,4))),_xlpm.mn,IF(ISNUMBER(C3953),MONTH(C3953),VALUE(MID(A3953,4,2)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4" spans="1:5" x14ac:dyDescent="0.25">
      <c r="A3954" s="65" t="s">
        <v>3964</v>
      </c>
      <c r="B3954" s="8">
        <v>114.2780036804</v>
      </c>
      <c r="C3954" s="13"/>
      <c r="D3954" s="3" t="str">
        <f t="array" ref="D3954">IF(C3954="","",IFERROR(AVERAGE(_xlfn._xlws.FILTER($B$2:$B$6000,(IFERROR(VALUE(MID($A$2:$A$6000,4,2)),0)=MONTH(C3954))*(IFERROR(VALUE(RIGHT($A$2:$A$6000,4)),0)=YEAR(C3954)))),""))</f>
        <v/>
      </c>
      <c r="E3954" s="3">
        <f t="array" ref="E3954">IFERROR(_xlfn.LET(_xlpm.yr,IF(ISNUMBER(C3954),YEAR(C3954),VALUE(RIGHT(A3954,4))),_xlpm.mn,IF(ISNUMBER(C3954),MONTH(C3954),VALUE(MID(A3954,4,2)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5" spans="1:5" x14ac:dyDescent="0.25">
      <c r="A3955" s="65" t="s">
        <v>3965</v>
      </c>
      <c r="B3955" s="8">
        <v>113.6955304916</v>
      </c>
      <c r="C3955" s="13"/>
      <c r="D3955" s="3" t="str">
        <f t="array" ref="D3955">IF(C3955="","",IFERROR(AVERAGE(_xlfn._xlws.FILTER($B$2:$B$6000,(IFERROR(VALUE(MID($A$2:$A$6000,4,2)),0)=MONTH(C3955))*(IFERROR(VALUE(RIGHT($A$2:$A$6000,4)),0)=YEAR(C3955)))),""))</f>
        <v/>
      </c>
      <c r="E3955" s="3">
        <f t="array" ref="E3955">IFERROR(_xlfn.LET(_xlpm.yr,IF(ISNUMBER(C3955),YEAR(C3955),VALUE(RIGHT(A3955,4))),_xlpm.mn,IF(ISNUMBER(C3955),MONTH(C3955),VALUE(MID(A3955,4,2)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6" spans="1:5" x14ac:dyDescent="0.25">
      <c r="A3956" s="65" t="s">
        <v>3966</v>
      </c>
      <c r="B3956" s="8">
        <v>114.0029468968</v>
      </c>
      <c r="C3956" s="13"/>
      <c r="D3956" s="3" t="str">
        <f t="array" ref="D3956">IF(C3956="","",IFERROR(AVERAGE(_xlfn._xlws.FILTER($B$2:$B$6000,(IFERROR(VALUE(MID($A$2:$A$6000,4,2)),0)=MONTH(C3956))*(IFERROR(VALUE(RIGHT($A$2:$A$6000,4)),0)=YEAR(C3956)))),""))</f>
        <v/>
      </c>
      <c r="E3956" s="3">
        <f t="array" ref="E3956">IFERROR(_xlfn.LET(_xlpm.yr,IF(ISNUMBER(C3956),YEAR(C3956),VALUE(RIGHT(A3956,4))),_xlpm.mn,IF(ISNUMBER(C3956),MONTH(C3956),VALUE(MID(A3956,4,2)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7" spans="1:5" x14ac:dyDescent="0.25">
      <c r="A3957" s="65" t="s">
        <v>3967</v>
      </c>
      <c r="B3957" s="8">
        <v>115.4753096796</v>
      </c>
      <c r="C3957" s="13"/>
      <c r="D3957" s="3" t="str">
        <f t="array" ref="D3957">IF(C3957="","",IFERROR(AVERAGE(_xlfn._xlws.FILTER($B$2:$B$6000,(IFERROR(VALUE(MID($A$2:$A$6000,4,2)),0)=MONTH(C3957))*(IFERROR(VALUE(RIGHT($A$2:$A$6000,4)),0)=YEAR(C3957)))),""))</f>
        <v/>
      </c>
      <c r="E3957" s="3">
        <f t="array" ref="E3957">IFERROR(_xlfn.LET(_xlpm.yr,IF(ISNUMBER(C3957),YEAR(C3957),VALUE(RIGHT(A3957,4))),_xlpm.mn,IF(ISNUMBER(C3957),MONTH(C3957),VALUE(MID(A3957,4,2)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8" spans="1:5" x14ac:dyDescent="0.25">
      <c r="A3958" s="65" t="s">
        <v>3968</v>
      </c>
      <c r="B3958" s="8">
        <v>115.0060951664</v>
      </c>
      <c r="C3958" s="13"/>
      <c r="D3958" s="3" t="str">
        <f t="array" ref="D3958">IF(C3958="","",IFERROR(AVERAGE(_xlfn._xlws.FILTER($B$2:$B$6000,(IFERROR(VALUE(MID($A$2:$A$6000,4,2)),0)=MONTH(C3958))*(IFERROR(VALUE(RIGHT($A$2:$A$6000,4)),0)=YEAR(C3958)))),""))</f>
        <v/>
      </c>
      <c r="E3958" s="3">
        <f t="array" ref="E3958">IFERROR(_xlfn.LET(_xlpm.yr,IF(ISNUMBER(C3958),YEAR(C3958),VALUE(RIGHT(A3958,4))),_xlpm.mn,IF(ISNUMBER(C3958),MONTH(C3958),VALUE(MID(A3958,4,2)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9" spans="1:5" x14ac:dyDescent="0.25">
      <c r="A3959" s="65" t="s">
        <v>3969</v>
      </c>
      <c r="B3959" s="8">
        <v>114.47216141</v>
      </c>
      <c r="C3959" s="13"/>
      <c r="D3959" s="3" t="str">
        <f t="array" ref="D3959">IF(C3959="","",IFERROR(AVERAGE(_xlfn._xlws.FILTER($B$2:$B$6000,(IFERROR(VALUE(MID($A$2:$A$6000,4,2)),0)=MONTH(C3959))*(IFERROR(VALUE(RIGHT($A$2:$A$6000,4)),0)=YEAR(C3959)))),""))</f>
        <v/>
      </c>
      <c r="E3959" s="3">
        <f t="array" ref="E3959">IFERROR(_xlfn.LET(_xlpm.yr,IF(ISNUMBER(C3959),YEAR(C3959),VALUE(RIGHT(A3959,4))),_xlpm.mn,IF(ISNUMBER(C3959),MONTH(C3959),VALUE(MID(A3959,4,2)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0" spans="1:5" x14ac:dyDescent="0.25">
      <c r="A3960" s="65" t="s">
        <v>3970</v>
      </c>
      <c r="B3960" s="8">
        <v>113.420473708</v>
      </c>
      <c r="C3960" s="13"/>
      <c r="D3960" s="3" t="str">
        <f t="array" ref="D3960">IF(C3960="","",IFERROR(AVERAGE(_xlfn._xlws.FILTER($B$2:$B$6000,(IFERROR(VALUE(MID($A$2:$A$6000,4,2)),0)=MONTH(C3960))*(IFERROR(VALUE(RIGHT($A$2:$A$6000,4)),0)=YEAR(C3960)))),""))</f>
        <v/>
      </c>
      <c r="E3960" s="3">
        <f t="array" ref="E3960">IFERROR(_xlfn.LET(_xlpm.yr,IF(ISNUMBER(C3960),YEAR(C3960),VALUE(RIGHT(A3960,4))),_xlpm.mn,IF(ISNUMBER(C3960),MONTH(C3960),VALUE(MID(A3960,4,2)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1" spans="1:5" x14ac:dyDescent="0.25">
      <c r="A3961" s="65" t="s">
        <v>3971</v>
      </c>
      <c r="B3961" s="8">
        <v>112.5629437356</v>
      </c>
      <c r="C3961" s="13"/>
      <c r="D3961" s="3" t="str">
        <f t="array" ref="D3961">IF(C3961="","",IFERROR(AVERAGE(_xlfn._xlws.FILTER($B$2:$B$6000,(IFERROR(VALUE(MID($A$2:$A$6000,4,2)),0)=MONTH(C3961))*(IFERROR(VALUE(RIGHT($A$2:$A$6000,4)),0)=YEAR(C3961)))),""))</f>
        <v/>
      </c>
      <c r="E3961" s="3">
        <f t="array" ref="E3961">IFERROR(_xlfn.LET(_xlpm.yr,IF(ISNUMBER(C3961),YEAR(C3961),VALUE(RIGHT(A3961,4))),_xlpm.mn,IF(ISNUMBER(C3961),MONTH(C3961),VALUE(MID(A3961,4,2)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2" spans="1:5" x14ac:dyDescent="0.25">
      <c r="A3962" s="65" t="s">
        <v>3972</v>
      </c>
      <c r="B3962" s="8">
        <v>112.8865399516</v>
      </c>
      <c r="C3962" s="13"/>
      <c r="D3962" s="3" t="str">
        <f t="array" ref="D3962">IF(C3962="","",IFERROR(AVERAGE(_xlfn._xlws.FILTER($B$2:$B$6000,(IFERROR(VALUE(MID($A$2:$A$6000,4,2)),0)=MONTH(C3962))*(IFERROR(VALUE(RIGHT($A$2:$A$6000,4)),0)=YEAR(C3962)))),""))</f>
        <v/>
      </c>
      <c r="E3962" s="3">
        <f t="array" ref="E3962">IFERROR(_xlfn.LET(_xlpm.yr,IF(ISNUMBER(C3962),YEAR(C3962),VALUE(RIGHT(A3962,4))),_xlpm.mn,IF(ISNUMBER(C3962),MONTH(C3962),VALUE(MID(A3962,4,2)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3" spans="1:5" x14ac:dyDescent="0.25">
      <c r="A3963" s="65" t="s">
        <v>3973</v>
      </c>
      <c r="B3963" s="8">
        <v>113.2101361676</v>
      </c>
      <c r="C3963" s="13"/>
      <c r="D3963" s="3" t="str">
        <f t="array" ref="D3963">IF(C3963="","",IFERROR(AVERAGE(_xlfn._xlws.FILTER($B$2:$B$6000,(IFERROR(VALUE(MID($A$2:$A$6000,4,2)),0)=MONTH(C3963))*(IFERROR(VALUE(RIGHT($A$2:$A$6000,4)),0)=YEAR(C3963)))),""))</f>
        <v/>
      </c>
      <c r="E3963" s="3">
        <f t="array" ref="E3963">IFERROR(_xlfn.LET(_xlpm.yr,IF(ISNUMBER(C3963),YEAR(C3963),VALUE(RIGHT(A3963,4))),_xlpm.mn,IF(ISNUMBER(C3963),MONTH(C3963),VALUE(MID(A3963,4,2)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4" spans="1:5" x14ac:dyDescent="0.25">
      <c r="A3964" s="65" t="s">
        <v>3974</v>
      </c>
      <c r="B3964" s="8">
        <v>110.6213664396</v>
      </c>
      <c r="C3964" s="13"/>
      <c r="D3964" s="3" t="str">
        <f t="array" ref="D3964">IF(C3964="","",IFERROR(AVERAGE(_xlfn._xlws.FILTER($B$2:$B$6000,(IFERROR(VALUE(MID($A$2:$A$6000,4,2)),0)=MONTH(C3964))*(IFERROR(VALUE(RIGHT($A$2:$A$6000,4)),0)=YEAR(C3964)))),""))</f>
        <v/>
      </c>
      <c r="E3964" s="3">
        <f t="array" ref="E3964">IFERROR(_xlfn.LET(_xlpm.yr,IF(ISNUMBER(C3964),YEAR(C3964),VALUE(RIGHT(A3964,4))),_xlpm.mn,IF(ISNUMBER(C3964),MONTH(C3964),VALUE(MID(A3964,4,2)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5" spans="1:5" x14ac:dyDescent="0.25">
      <c r="A3965" s="65" t="s">
        <v>3975</v>
      </c>
      <c r="B3965" s="8">
        <v>110.4433885208</v>
      </c>
      <c r="C3965" s="13"/>
      <c r="D3965" s="3" t="str">
        <f t="array" ref="D3965">IF(C3965="","",IFERROR(AVERAGE(_xlfn._xlws.FILTER($B$2:$B$6000,(IFERROR(VALUE(MID($A$2:$A$6000,4,2)),0)=MONTH(C3965))*(IFERROR(VALUE(RIGHT($A$2:$A$6000,4)),0)=YEAR(C3965)))),""))</f>
        <v/>
      </c>
      <c r="E3965" s="3">
        <f t="array" ref="E3965">IFERROR(_xlfn.LET(_xlpm.yr,IF(ISNUMBER(C3965),YEAR(C3965),VALUE(RIGHT(A3965,4))),_xlpm.mn,IF(ISNUMBER(C3965),MONTH(C3965),VALUE(MID(A3965,4,2)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6" spans="1:5" x14ac:dyDescent="0.25">
      <c r="A3966" s="65" t="s">
        <v>3976</v>
      </c>
      <c r="B3966" s="8">
        <v>109.3431613864</v>
      </c>
      <c r="C3966" s="13"/>
      <c r="D3966" s="3" t="str">
        <f t="array" ref="D3966">IF(C3966="","",IFERROR(AVERAGE(_xlfn._xlws.FILTER($B$2:$B$6000,(IFERROR(VALUE(MID($A$2:$A$6000,4,2)),0)=MONTH(C3966))*(IFERROR(VALUE(RIGHT($A$2:$A$6000,4)),0)=YEAR(C3966)))),""))</f>
        <v/>
      </c>
      <c r="E3966" s="3">
        <f t="array" ref="E3966">IFERROR(_xlfn.LET(_xlpm.yr,IF(ISNUMBER(C3966),YEAR(C3966),VALUE(RIGHT(A3966,4))),_xlpm.mn,IF(ISNUMBER(C3966),MONTH(C3966),VALUE(MID(A3966,4,2)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7" spans="1:5" x14ac:dyDescent="0.25">
      <c r="A3967" s="65" t="s">
        <v>3977</v>
      </c>
      <c r="B3967" s="8">
        <v>111.155300196</v>
      </c>
      <c r="C3967" s="13"/>
      <c r="D3967" s="3" t="str">
        <f t="array" ref="D3967">IF(C3967="","",IFERROR(AVERAGE(_xlfn._xlws.FILTER($B$2:$B$6000,(IFERROR(VALUE(MID($A$2:$A$6000,4,2)),0)=MONTH(C3967))*(IFERROR(VALUE(RIGHT($A$2:$A$6000,4)),0)=YEAR(C3967)))),""))</f>
        <v/>
      </c>
      <c r="E3967" s="3">
        <f t="array" ref="E3967">IFERROR(_xlfn.LET(_xlpm.yr,IF(ISNUMBER(C3967),YEAR(C3967),VALUE(RIGHT(A3967,4))),_xlpm.mn,IF(ISNUMBER(C3967),MONTH(C3967),VALUE(MID(A3967,4,2)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8" spans="1:5" x14ac:dyDescent="0.25">
      <c r="A3968" s="65" t="s">
        <v>3978</v>
      </c>
      <c r="B3968" s="8">
        <v>108.34001311679999</v>
      </c>
      <c r="C3968" s="13"/>
      <c r="D3968" s="3" t="str">
        <f t="array" ref="D3968">IF(C3968="","",IFERROR(AVERAGE(_xlfn._xlws.FILTER($B$2:$B$6000,(IFERROR(VALUE(MID($A$2:$A$6000,4,2)),0)=MONTH(C3968))*(IFERROR(VALUE(RIGHT($A$2:$A$6000,4)),0)=YEAR(C3968)))),""))</f>
        <v/>
      </c>
      <c r="E3968" s="3">
        <f t="array" ref="E3968">IFERROR(_xlfn.LET(_xlpm.yr,IF(ISNUMBER(C3968),YEAR(C3968),VALUE(RIGHT(A3968,4))),_xlpm.mn,IF(ISNUMBER(C3968),MONTH(C3968),VALUE(MID(A3968,4,2)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9" spans="1:5" x14ac:dyDescent="0.25">
      <c r="A3969" s="65" t="s">
        <v>3979</v>
      </c>
      <c r="B3969" s="8">
        <v>105.411467362</v>
      </c>
      <c r="C3969" s="13"/>
      <c r="D3969" s="3" t="str">
        <f t="array" ref="D3969">IF(C3969="","",IFERROR(AVERAGE(_xlfn._xlws.FILTER($B$2:$B$6000,(IFERROR(VALUE(MID($A$2:$A$6000,4,2)),0)=MONTH(C3969))*(IFERROR(VALUE(RIGHT($A$2:$A$6000,4)),0)=YEAR(C3969)))),""))</f>
        <v/>
      </c>
      <c r="E3969" s="3">
        <f t="array" ref="E3969">IFERROR(_xlfn.LET(_xlpm.yr,IF(ISNUMBER(C3969),YEAR(C3969),VALUE(RIGHT(A3969,4))),_xlpm.mn,IF(ISNUMBER(C3969),MONTH(C3969),VALUE(MID(A3969,4,2)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0" spans="1:5" x14ac:dyDescent="0.25">
      <c r="A3970" s="65" t="s">
        <v>3980</v>
      </c>
      <c r="B3970" s="8">
        <v>106.44697525319999</v>
      </c>
      <c r="C3970" s="13"/>
      <c r="D3970" s="3" t="str">
        <f t="array" ref="D3970">IF(C3970="","",IFERROR(AVERAGE(_xlfn._xlws.FILTER($B$2:$B$6000,(IFERROR(VALUE(MID($A$2:$A$6000,4,2)),0)=MONTH(C3970))*(IFERROR(VALUE(RIGHT($A$2:$A$6000,4)),0)=YEAR(C3970)))),""))</f>
        <v/>
      </c>
      <c r="E3970" s="3">
        <f t="array" ref="E3970">IFERROR(_xlfn.LET(_xlpm.yr,IF(ISNUMBER(C3970),YEAR(C3970),VALUE(RIGHT(A3970,4))),_xlpm.mn,IF(ISNUMBER(C3970),MONTH(C3970),VALUE(MID(A3970,4,2)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1" spans="1:5" x14ac:dyDescent="0.25">
      <c r="A3971" s="65" t="s">
        <v>3981</v>
      </c>
      <c r="B3971" s="8">
        <v>103.3242717688</v>
      </c>
      <c r="C3971" s="13"/>
      <c r="D3971" s="3" t="str">
        <f t="array" ref="D3971">IF(C3971="","",IFERROR(AVERAGE(_xlfn._xlws.FILTER($B$2:$B$6000,(IFERROR(VALUE(MID($A$2:$A$6000,4,2)),0)=MONTH(C3971))*(IFERROR(VALUE(RIGHT($A$2:$A$6000,4)),0)=YEAR(C3971)))),""))</f>
        <v/>
      </c>
      <c r="E3971" s="3">
        <f t="array" ref="E3971">IFERROR(_xlfn.LET(_xlpm.yr,IF(ISNUMBER(C3971),YEAR(C3971),VALUE(RIGHT(A3971,4))),_xlpm.mn,IF(ISNUMBER(C3971),MONTH(C3971),VALUE(MID(A3971,4,2)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2" spans="1:5" x14ac:dyDescent="0.25">
      <c r="A3972" s="65" t="s">
        <v>3982</v>
      </c>
      <c r="B3972" s="8">
        <v>101.9424388596</v>
      </c>
      <c r="C3972" s="13"/>
      <c r="D3972" s="3" t="str">
        <f t="array" ref="D3972">IF(C3972="","",IFERROR(AVERAGE(_xlfn._xlws.FILTER($B$2:$B$6000,(IFERROR(VALUE(MID($A$2:$A$6000,4,2)),0)=MONTH(C3972))*(IFERROR(VALUE(RIGHT($A$2:$A$6000,4)),0)=YEAR(C3972)))),""))</f>
        <v/>
      </c>
      <c r="E3972" s="3">
        <f t="array" ref="E3972">IFERROR(_xlfn.LET(_xlpm.yr,IF(ISNUMBER(C3972),YEAR(C3972),VALUE(RIGHT(A3972,4))),_xlpm.mn,IF(ISNUMBER(C3972),MONTH(C3972),VALUE(MID(A3972,4,2)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3" spans="1:5" x14ac:dyDescent="0.25">
      <c r="A3973" s="65" t="s">
        <v>3983</v>
      </c>
      <c r="B3973" s="8">
        <v>101.4929996708</v>
      </c>
      <c r="C3973" s="13"/>
      <c r="D3973" s="3" t="str">
        <f t="array" ref="D3973">IF(C3973="","",IFERROR(AVERAGE(_xlfn._xlws.FILTER($B$2:$B$6000,(IFERROR(VALUE(MID($A$2:$A$6000,4,2)),0)=MONTH(C3973))*(IFERROR(VALUE(RIGHT($A$2:$A$6000,4)),0)=YEAR(C3973)))),""))</f>
        <v/>
      </c>
      <c r="E3973" s="3">
        <f t="array" ref="E3973">IFERROR(_xlfn.LET(_xlpm.yr,IF(ISNUMBER(C3973),YEAR(C3973),VALUE(RIGHT(A3973,4))),_xlpm.mn,IF(ISNUMBER(C3973),MONTH(C3973),VALUE(MID(A3973,4,2)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4" spans="1:5" x14ac:dyDescent="0.25">
      <c r="A3974" s="65" t="s">
        <v>3984</v>
      </c>
      <c r="B3974" s="8">
        <v>101.0114576828</v>
      </c>
      <c r="C3974" s="13"/>
      <c r="D3974" s="3" t="str">
        <f t="array" ref="D3974">IF(C3974="","",IFERROR(AVERAGE(_xlfn._xlws.FILTER($B$2:$B$6000,(IFERROR(VALUE(MID($A$2:$A$6000,4,2)),0)=MONTH(C3974))*(IFERROR(VALUE(RIGHT($A$2:$A$6000,4)),0)=YEAR(C3974)))),""))</f>
        <v/>
      </c>
      <c r="E3974" s="3">
        <f t="array" ref="E3974">IFERROR(_xlfn.LET(_xlpm.yr,IF(ISNUMBER(C3974),YEAR(C3974),VALUE(RIGHT(A3974,4))),_xlpm.mn,IF(ISNUMBER(C3974),MONTH(C3974),VALUE(MID(A3974,4,2)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5" spans="1:5" x14ac:dyDescent="0.25">
      <c r="A3975" s="65" t="s">
        <v>3985</v>
      </c>
      <c r="B3975" s="8">
        <v>101.7819248636</v>
      </c>
      <c r="C3975" s="13"/>
      <c r="D3975" s="3" t="str">
        <f t="array" ref="D3975">IF(C3975="","",IFERROR(AVERAGE(_xlfn._xlws.FILTER($B$2:$B$6000,(IFERROR(VALUE(MID($A$2:$A$6000,4,2)),0)=MONTH(C3975))*(IFERROR(VALUE(RIGHT($A$2:$A$6000,4)),0)=YEAR(C3975)))),""))</f>
        <v/>
      </c>
      <c r="E3975" s="3">
        <f t="array" ref="E3975">IFERROR(_xlfn.LET(_xlpm.yr,IF(ISNUMBER(C3975),YEAR(C3975),VALUE(RIGHT(A3975,4))),_xlpm.mn,IF(ISNUMBER(C3975),MONTH(C3975),VALUE(MID(A3975,4,2)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6" spans="1:5" x14ac:dyDescent="0.25">
      <c r="A3976" s="65" t="s">
        <v>3986</v>
      </c>
      <c r="B3976" s="8">
        <v>101.86218186160001</v>
      </c>
      <c r="C3976" s="13"/>
      <c r="D3976" s="3" t="str">
        <f t="array" ref="D3976">IF(C3976="","",IFERROR(AVERAGE(_xlfn._xlws.FILTER($B$2:$B$6000,(IFERROR(VALUE(MID($A$2:$A$6000,4,2)),0)=MONTH(C3976))*(IFERROR(VALUE(RIGHT($A$2:$A$6000,4)),0)=YEAR(C3976)))),""))</f>
        <v/>
      </c>
      <c r="E3976" s="3">
        <f t="array" ref="E3976">IFERROR(_xlfn.LET(_xlpm.yr,IF(ISNUMBER(C3976),YEAR(C3976),VALUE(RIGHT(A3976,4))),_xlpm.mn,IF(ISNUMBER(C3976),MONTH(C3976),VALUE(MID(A3976,4,2)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7" spans="1:5" x14ac:dyDescent="0.25">
      <c r="A3977" s="65" t="s">
        <v>3987</v>
      </c>
      <c r="B3977" s="8">
        <v>101.3164342752</v>
      </c>
      <c r="C3977" s="13"/>
      <c r="D3977" s="3" t="str">
        <f t="array" ref="D3977">IF(C3977="","",IFERROR(AVERAGE(_xlfn._xlws.FILTER($B$2:$B$6000,(IFERROR(VALUE(MID($A$2:$A$6000,4,2)),0)=MONTH(C3977))*(IFERROR(VALUE(RIGHT($A$2:$A$6000,4)),0)=YEAR(C3977)))),""))</f>
        <v/>
      </c>
      <c r="E3977" s="3">
        <f t="array" ref="E3977">IFERROR(_xlfn.LET(_xlpm.yr,IF(ISNUMBER(C3977),YEAR(C3977),VALUE(RIGHT(A3977,4))),_xlpm.mn,IF(ISNUMBER(C3977),MONTH(C3977),VALUE(MID(A3977,4,2)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8" spans="1:5" x14ac:dyDescent="0.25">
      <c r="A3978" s="65" t="s">
        <v>3988</v>
      </c>
      <c r="B3978" s="8">
        <v>100.3212475</v>
      </c>
      <c r="C3978" s="13"/>
      <c r="D3978" s="3" t="str">
        <f t="array" ref="D3978">IF(C3978="","",IFERROR(AVERAGE(_xlfn._xlws.FILTER($B$2:$B$6000,(IFERROR(VALUE(MID($A$2:$A$6000,4,2)),0)=MONTH(C3978))*(IFERROR(VALUE(RIGHT($A$2:$A$6000,4)),0)=YEAR(C3978)))),""))</f>
        <v/>
      </c>
      <c r="E3978" s="3">
        <f t="array" ref="E3978">IFERROR(_xlfn.LET(_xlpm.yr,IF(ISNUMBER(C3978),YEAR(C3978),VALUE(RIGHT(A3978,4))),_xlpm.mn,IF(ISNUMBER(C3978),MONTH(C3978),VALUE(MID(A3978,4,2)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9" spans="1:5" x14ac:dyDescent="0.25">
      <c r="A3979" s="65" t="s">
        <v>3989</v>
      </c>
      <c r="B3979" s="8">
        <v>99.342112124400003</v>
      </c>
      <c r="C3979" s="13"/>
      <c r="D3979" s="3" t="str">
        <f t="array" ref="D3979">IF(C3979="","",IFERROR(AVERAGE(_xlfn._xlws.FILTER($B$2:$B$6000,(IFERROR(VALUE(MID($A$2:$A$6000,4,2)),0)=MONTH(C3979))*(IFERROR(VALUE(RIGHT($A$2:$A$6000,4)),0)=YEAR(C3979)))),""))</f>
        <v/>
      </c>
      <c r="E3979" s="3">
        <f t="array" ref="E3979">IFERROR(_xlfn.LET(_xlpm.yr,IF(ISNUMBER(C3979),YEAR(C3979),VALUE(RIGHT(A3979,4))),_xlpm.mn,IF(ISNUMBER(C3979),MONTH(C3979),VALUE(MID(A3979,4,2)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0" spans="1:5" x14ac:dyDescent="0.25">
      <c r="A3980" s="65" t="s">
        <v>3990</v>
      </c>
      <c r="B3980" s="8">
        <v>100.1928363032</v>
      </c>
      <c r="C3980" s="13"/>
      <c r="D3980" s="3" t="str">
        <f t="array" ref="D3980">IF(C3980="","",IFERROR(AVERAGE(_xlfn._xlws.FILTER($B$2:$B$6000,(IFERROR(VALUE(MID($A$2:$A$6000,4,2)),0)=MONTH(C3980))*(IFERROR(VALUE(RIGHT($A$2:$A$6000,4)),0)=YEAR(C3980)))),""))</f>
        <v/>
      </c>
      <c r="E3980" s="3">
        <f t="array" ref="E3980">IFERROR(_xlfn.LET(_xlpm.yr,IF(ISNUMBER(C3980),YEAR(C3980),VALUE(RIGHT(A3980,4))),_xlpm.mn,IF(ISNUMBER(C3980),MONTH(C3980),VALUE(MID(A3980,4,2)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1" spans="1:5" x14ac:dyDescent="0.25">
      <c r="A3981" s="65" t="s">
        <v>3991</v>
      </c>
      <c r="B3981" s="8">
        <v>100.1928363032</v>
      </c>
      <c r="C3981" s="13"/>
      <c r="D3981" s="3" t="str">
        <f t="array" ref="D3981">IF(C3981="","",IFERROR(AVERAGE(_xlfn._xlws.FILTER($B$2:$B$6000,(IFERROR(VALUE(MID($A$2:$A$6000,4,2)),0)=MONTH(C3981))*(IFERROR(VALUE(RIGHT($A$2:$A$6000,4)),0)=YEAR(C3981)))),""))</f>
        <v/>
      </c>
      <c r="E3981" s="3">
        <f t="array" ref="E3981">IFERROR(_xlfn.LET(_xlpm.yr,IF(ISNUMBER(C3981),YEAR(C3981),VALUE(RIGHT(A3981,4))),_xlpm.mn,IF(ISNUMBER(C3981),MONTH(C3981),VALUE(MID(A3981,4,2)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2" spans="1:5" x14ac:dyDescent="0.25">
      <c r="A3982" s="65" t="s">
        <v>3992</v>
      </c>
      <c r="B3982" s="8">
        <v>100.9954062832</v>
      </c>
      <c r="C3982" s="13"/>
      <c r="D3982" s="3" t="str">
        <f t="array" ref="D3982">IF(C3982="","",IFERROR(AVERAGE(_xlfn._xlws.FILTER($B$2:$B$6000,(IFERROR(VALUE(MID($A$2:$A$6000,4,2)),0)=MONTH(C3982))*(IFERROR(VALUE(RIGHT($A$2:$A$6000,4)),0)=YEAR(C3982)))),""))</f>
        <v/>
      </c>
      <c r="E3982" s="3">
        <f t="array" ref="E3982">IFERROR(_xlfn.LET(_xlpm.yr,IF(ISNUMBER(C3982),YEAR(C3982),VALUE(RIGHT(A3982,4))),_xlpm.mn,IF(ISNUMBER(C3982),MONTH(C3982),VALUE(MID(A3982,4,2)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3" spans="1:5" x14ac:dyDescent="0.25">
      <c r="A3983" s="65" t="s">
        <v>3993</v>
      </c>
      <c r="B3983" s="8">
        <v>101.41274267279999</v>
      </c>
      <c r="C3983" s="13"/>
      <c r="D3983" s="3" t="str">
        <f t="array" ref="D3983">IF(C3983="","",IFERROR(AVERAGE(_xlfn._xlws.FILTER($B$2:$B$6000,(IFERROR(VALUE(MID($A$2:$A$6000,4,2)),0)=MONTH(C3983))*(IFERROR(VALUE(RIGHT($A$2:$A$6000,4)),0)=YEAR(C3983)))),""))</f>
        <v/>
      </c>
      <c r="E3983" s="3">
        <f t="array" ref="E3983">IFERROR(_xlfn.LET(_xlpm.yr,IF(ISNUMBER(C3983),YEAR(C3983),VALUE(RIGHT(A3983,4))),_xlpm.mn,IF(ISNUMBER(C3983),MONTH(C3983),VALUE(MID(A3983,4,2)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4" spans="1:5" x14ac:dyDescent="0.25">
      <c r="A3984" s="65" t="s">
        <v>3994</v>
      </c>
      <c r="B3984" s="8">
        <v>101.2522286768</v>
      </c>
      <c r="C3984" s="13"/>
      <c r="D3984" s="3" t="str">
        <f t="array" ref="D3984">IF(C3984="","",IFERROR(AVERAGE(_xlfn._xlws.FILTER($B$2:$B$6000,(IFERROR(VALUE(MID($A$2:$A$6000,4,2)),0)=MONTH(C3984))*(IFERROR(VALUE(RIGHT($A$2:$A$6000,4)),0)=YEAR(C3984)))),""))</f>
        <v/>
      </c>
      <c r="E3984" s="3">
        <f t="array" ref="E3984">IFERROR(_xlfn.LET(_xlpm.yr,IF(ISNUMBER(C3984),YEAR(C3984),VALUE(RIGHT(A3984,4))),_xlpm.mn,IF(ISNUMBER(C3984),MONTH(C3984),VALUE(MID(A3984,4,2)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5" spans="1:5" x14ac:dyDescent="0.25">
      <c r="A3985" s="65" t="s">
        <v>3995</v>
      </c>
      <c r="B3985" s="8">
        <v>99.406317722799997</v>
      </c>
      <c r="C3985" s="13"/>
      <c r="D3985" s="3" t="str">
        <f t="array" ref="D3985">IF(C3985="","",IFERROR(AVERAGE(_xlfn._xlws.FILTER($B$2:$B$6000,(IFERROR(VALUE(MID($A$2:$A$6000,4,2)),0)=MONTH(C3985))*(IFERROR(VALUE(RIGHT($A$2:$A$6000,4)),0)=YEAR(C3985)))),""))</f>
        <v/>
      </c>
      <c r="E3985" s="3">
        <f t="array" ref="E3985">IFERROR(_xlfn.LET(_xlpm.yr,IF(ISNUMBER(C3985),YEAR(C3985),VALUE(RIGHT(A3985,4))),_xlpm.mn,IF(ISNUMBER(C3985),MONTH(C3985),VALUE(MID(A3985,4,2)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6" spans="1:5" x14ac:dyDescent="0.25">
      <c r="A3986" s="65" t="s">
        <v>3996</v>
      </c>
      <c r="B3986" s="8">
        <v>100.7064810904</v>
      </c>
      <c r="C3986" s="13"/>
      <c r="D3986" s="3" t="str">
        <f t="array" ref="D3986">IF(C3986="","",IFERROR(AVERAGE(_xlfn._xlws.FILTER($B$2:$B$6000,(IFERROR(VALUE(MID($A$2:$A$6000,4,2)),0)=MONTH(C3986))*(IFERROR(VALUE(RIGHT($A$2:$A$6000,4)),0)=YEAR(C3986)))),""))</f>
        <v/>
      </c>
      <c r="E3986" s="3">
        <f t="array" ref="E3986">IFERROR(_xlfn.LET(_xlpm.yr,IF(ISNUMBER(C3986),YEAR(C3986),VALUE(RIGHT(A3986,4))),_xlpm.mn,IF(ISNUMBER(C3986),MONTH(C3986),VALUE(MID(A3986,4,2)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7" spans="1:5" x14ac:dyDescent="0.25">
      <c r="A3987" s="65" t="s">
        <v>3997</v>
      </c>
      <c r="B3987" s="8">
        <v>98.844518736799998</v>
      </c>
      <c r="C3987" s="13"/>
      <c r="D3987" s="3" t="str">
        <f t="array" ref="D3987">IF(C3987="","",IFERROR(AVERAGE(_xlfn._xlws.FILTER($B$2:$B$6000,(IFERROR(VALUE(MID($A$2:$A$6000,4,2)),0)=MONTH(C3987))*(IFERROR(VALUE(RIGHT($A$2:$A$6000,4)),0)=YEAR(C3987)))),""))</f>
        <v/>
      </c>
      <c r="E3987" s="3">
        <f t="array" ref="E3987">IFERROR(_xlfn.LET(_xlpm.yr,IF(ISNUMBER(C3987),YEAR(C3987),VALUE(RIGHT(A3987,4))),_xlpm.mn,IF(ISNUMBER(C3987),MONTH(C3987),VALUE(MID(A3987,4,2)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8" spans="1:5" x14ac:dyDescent="0.25">
      <c r="A3988" s="65" t="s">
        <v>3998</v>
      </c>
      <c r="B3988" s="8">
        <v>98.266668351199996</v>
      </c>
      <c r="C3988" s="13"/>
      <c r="D3988" s="3" t="str">
        <f t="array" ref="D3988">IF(C3988="","",IFERROR(AVERAGE(_xlfn._xlws.FILTER($B$2:$B$6000,(IFERROR(VALUE(MID($A$2:$A$6000,4,2)),0)=MONTH(C3988))*(IFERROR(VALUE(RIGHT($A$2:$A$6000,4)),0)=YEAR(C3988)))),""))</f>
        <v/>
      </c>
      <c r="E3988" s="3">
        <f t="array" ref="E3988">IFERROR(_xlfn.LET(_xlpm.yr,IF(ISNUMBER(C3988),YEAR(C3988),VALUE(RIGHT(A3988,4))),_xlpm.mn,IF(ISNUMBER(C3988),MONTH(C3988),VALUE(MID(A3988,4,2)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9" spans="1:5" x14ac:dyDescent="0.25">
      <c r="A3989" s="65" t="s">
        <v>3999</v>
      </c>
      <c r="B3989" s="8">
        <v>98.684004740799992</v>
      </c>
      <c r="C3989" s="13"/>
      <c r="D3989" s="3" t="str">
        <f t="array" ref="D3989">IF(C3989="","",IFERROR(AVERAGE(_xlfn._xlws.FILTER($B$2:$B$6000,(IFERROR(VALUE(MID($A$2:$A$6000,4,2)),0)=MONTH(C3989))*(IFERROR(VALUE(RIGHT($A$2:$A$6000,4)),0)=YEAR(C3989)))),""))</f>
        <v/>
      </c>
      <c r="E3989" s="3">
        <f t="array" ref="E3989">IFERROR(_xlfn.LET(_xlpm.yr,IF(ISNUMBER(C3989),YEAR(C3989),VALUE(RIGHT(A3989,4))),_xlpm.mn,IF(ISNUMBER(C3989),MONTH(C3989),VALUE(MID(A3989,4,2)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0" spans="1:5" x14ac:dyDescent="0.25">
      <c r="A3990" s="65" t="s">
        <v>4000</v>
      </c>
      <c r="B3990" s="8">
        <v>98.635850542</v>
      </c>
      <c r="C3990" s="13"/>
      <c r="D3990" s="3" t="str">
        <f t="array" ref="D3990">IF(C3990="","",IFERROR(AVERAGE(_xlfn._xlws.FILTER($B$2:$B$6000,(IFERROR(VALUE(MID($A$2:$A$6000,4,2)),0)=MONTH(C3990))*(IFERROR(VALUE(RIGHT($A$2:$A$6000,4)),0)=YEAR(C3990)))),""))</f>
        <v/>
      </c>
      <c r="E3990" s="3">
        <f t="array" ref="E3990">IFERROR(_xlfn.LET(_xlpm.yr,IF(ISNUMBER(C3990),YEAR(C3990),VALUE(RIGHT(A3990,4))),_xlpm.mn,IF(ISNUMBER(C3990),MONTH(C3990),VALUE(MID(A3990,4,2)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1" spans="1:5" x14ac:dyDescent="0.25">
      <c r="A3991" s="65" t="s">
        <v>4001</v>
      </c>
      <c r="B3991" s="8">
        <v>97.6513433784</v>
      </c>
      <c r="C3991" s="13"/>
      <c r="D3991" s="3" t="str">
        <f t="array" ref="D3991">IF(C3991="","",IFERROR(AVERAGE(_xlfn._xlws.FILTER($B$2:$B$6000,(IFERROR(VALUE(MID($A$2:$A$6000,4,2)),0)=MONTH(C3991))*(IFERROR(VALUE(RIGHT($A$2:$A$6000,4)),0)=YEAR(C3991)))),""))</f>
        <v/>
      </c>
      <c r="E3991" s="3">
        <f t="array" ref="E3991">IFERROR(_xlfn.LET(_xlpm.yr,IF(ISNUMBER(C3991),YEAR(C3991),VALUE(RIGHT(A3991,4))),_xlpm.mn,IF(ISNUMBER(C3991),MONTH(C3991),VALUE(MID(A3991,4,2)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2" spans="1:5" x14ac:dyDescent="0.25">
      <c r="A3992" s="65" t="s">
        <v>4002</v>
      </c>
      <c r="B3992" s="8">
        <v>97.987079824199995</v>
      </c>
      <c r="C3992" s="13"/>
      <c r="D3992" s="3" t="str">
        <f t="array" ref="D3992">IF(C3992="","",IFERROR(AVERAGE(_xlfn._xlws.FILTER($B$2:$B$6000,(IFERROR(VALUE(MID($A$2:$A$6000,4,2)),0)=MONTH(C3992))*(IFERROR(VALUE(RIGHT($A$2:$A$6000,4)),0)=YEAR(C3992)))),""))</f>
        <v/>
      </c>
      <c r="E3992" s="3">
        <f t="array" ref="E3992">IFERROR(_xlfn.LET(_xlpm.yr,IF(ISNUMBER(C3992),YEAR(C3992),VALUE(RIGHT(A3992,4))),_xlpm.mn,IF(ISNUMBER(C3992),MONTH(C3992),VALUE(MID(A3992,4,2)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3" spans="1:5" x14ac:dyDescent="0.25">
      <c r="A3993" s="65" t="s">
        <v>4003</v>
      </c>
      <c r="B3993" s="8">
        <v>97.475481430599999</v>
      </c>
      <c r="C3993" s="13"/>
      <c r="D3993" s="3" t="str">
        <f t="array" ref="D3993">IF(C3993="","",IFERROR(AVERAGE(_xlfn._xlws.FILTER($B$2:$B$6000,(IFERROR(VALUE(MID($A$2:$A$6000,4,2)),0)=MONTH(C3993))*(IFERROR(VALUE(RIGHT($A$2:$A$6000,4)),0)=YEAR(C3993)))),""))</f>
        <v/>
      </c>
      <c r="E3993" s="3">
        <f t="array" ref="E3993">IFERROR(_xlfn.LET(_xlpm.yr,IF(ISNUMBER(C3993),YEAR(C3993),VALUE(RIGHT(A3993,4))),_xlpm.mn,IF(ISNUMBER(C3993),MONTH(C3993),VALUE(MID(A3993,4,2)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4" spans="1:5" x14ac:dyDescent="0.25">
      <c r="A3994" s="65" t="s">
        <v>4004</v>
      </c>
      <c r="B3994" s="8">
        <v>97.139744984799989</v>
      </c>
      <c r="C3994" s="13"/>
      <c r="D3994" s="3" t="str">
        <f t="array" ref="D3994">IF(C3994="","",IFERROR(AVERAGE(_xlfn._xlws.FILTER($B$2:$B$6000,(IFERROR(VALUE(MID($A$2:$A$6000,4,2)),0)=MONTH(C3994))*(IFERROR(VALUE(RIGHT($A$2:$A$6000,4)),0)=YEAR(C3994)))),""))</f>
        <v/>
      </c>
      <c r="E3994" s="3">
        <f t="array" ref="E3994">IFERROR(_xlfn.LET(_xlpm.yr,IF(ISNUMBER(C3994),YEAR(C3994),VALUE(RIGHT(A3994,4))),_xlpm.mn,IF(ISNUMBER(C3994),MONTH(C3994),VALUE(MID(A3994,4,2)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5" spans="1:5" x14ac:dyDescent="0.25">
      <c r="A3995" s="65" t="s">
        <v>4005</v>
      </c>
      <c r="B3995" s="8">
        <v>96.228460346199995</v>
      </c>
      <c r="C3995" s="13"/>
      <c r="D3995" s="3" t="str">
        <f t="array" ref="D3995">IF(C3995="","",IFERROR(AVERAGE(_xlfn._xlws.FILTER($B$2:$B$6000,(IFERROR(VALUE(MID($A$2:$A$6000,4,2)),0)=MONTH(C3995))*(IFERROR(VALUE(RIGHT($A$2:$A$6000,4)),0)=YEAR(C3995)))),""))</f>
        <v/>
      </c>
      <c r="E3995" s="3">
        <f t="array" ref="E3995">IFERROR(_xlfn.LET(_xlpm.yr,IF(ISNUMBER(C3995),YEAR(C3995),VALUE(RIGHT(A3995,4))),_xlpm.mn,IF(ISNUMBER(C3995),MONTH(C3995),VALUE(MID(A3995,4,2)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6" spans="1:5" x14ac:dyDescent="0.25">
      <c r="A3996" s="65" t="s">
        <v>4006</v>
      </c>
      <c r="B3996" s="8">
        <v>95.876736450599992</v>
      </c>
      <c r="C3996" s="13"/>
      <c r="D3996" s="3" t="str">
        <f t="array" ref="D3996">IF(C3996="","",IFERROR(AVERAGE(_xlfn._xlws.FILTER($B$2:$B$6000,(IFERROR(VALUE(MID($A$2:$A$6000,4,2)),0)=MONTH(C3996))*(IFERROR(VALUE(RIGHT($A$2:$A$6000,4)),0)=YEAR(C3996)))),""))</f>
        <v/>
      </c>
      <c r="E3996" s="3">
        <f t="array" ref="E3996">IFERROR(_xlfn.LET(_xlpm.yr,IF(ISNUMBER(C3996),YEAR(C3996),VALUE(RIGHT(A3996,4))),_xlpm.mn,IF(ISNUMBER(C3996),MONTH(C3996),VALUE(MID(A3996,4,2)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7" spans="1:5" x14ac:dyDescent="0.25">
      <c r="A3997" s="65" t="s">
        <v>4007</v>
      </c>
      <c r="B3997" s="8">
        <v>96.292410145399998</v>
      </c>
      <c r="C3997" s="13"/>
      <c r="D3997" s="3" t="str">
        <f t="array" ref="D3997">IF(C3997="","",IFERROR(AVERAGE(_xlfn._xlws.FILTER($B$2:$B$6000,(IFERROR(VALUE(MID($A$2:$A$6000,4,2)),0)=MONTH(C3997))*(IFERROR(VALUE(RIGHT($A$2:$A$6000,4)),0)=YEAR(C3997)))),""))</f>
        <v/>
      </c>
      <c r="E3997" s="3">
        <f t="array" ref="E3997">IFERROR(_xlfn.LET(_xlpm.yr,IF(ISNUMBER(C3997),YEAR(C3997),VALUE(RIGHT(A3997,4))),_xlpm.mn,IF(ISNUMBER(C3997),MONTH(C3997),VALUE(MID(A3997,4,2)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8" spans="1:5" x14ac:dyDescent="0.25">
      <c r="A3998" s="65" t="s">
        <v>4008</v>
      </c>
      <c r="B3998" s="8">
        <v>96.660121490799995</v>
      </c>
      <c r="C3998" s="13"/>
      <c r="D3998" s="3" t="str">
        <f t="array" ref="D3998">IF(C3998="","",IFERROR(AVERAGE(_xlfn._xlws.FILTER($B$2:$B$6000,(IFERROR(VALUE(MID($A$2:$A$6000,4,2)),0)=MONTH(C3998))*(IFERROR(VALUE(RIGHT($A$2:$A$6000,4)),0)=YEAR(C3998)))),""))</f>
        <v/>
      </c>
      <c r="E3998" s="3">
        <f t="array" ref="E3998">IFERROR(_xlfn.LET(_xlpm.yr,IF(ISNUMBER(C3998),YEAR(C3998),VALUE(RIGHT(A3998,4))),_xlpm.mn,IF(ISNUMBER(C3998),MONTH(C3998),VALUE(MID(A3998,4,2)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9" spans="1:5" x14ac:dyDescent="0.25">
      <c r="A3999" s="65" t="s">
        <v>4009</v>
      </c>
      <c r="B3999" s="8">
        <v>96.740058739799991</v>
      </c>
      <c r="C3999" s="13"/>
      <c r="D3999" s="3" t="str">
        <f t="array" ref="D3999">IF(C3999="","",IFERROR(AVERAGE(_xlfn._xlws.FILTER($B$2:$B$6000,(IFERROR(VALUE(MID($A$2:$A$6000,4,2)),0)=MONTH(C3999))*(IFERROR(VALUE(RIGHT($A$2:$A$6000,4)),0)=YEAR(C3999)))),""))</f>
        <v/>
      </c>
      <c r="E3999" s="3">
        <f t="array" ref="E3999">IFERROR(_xlfn.LET(_xlpm.yr,IF(ISNUMBER(C3999),YEAR(C3999),VALUE(RIGHT(A3999,4))),_xlpm.mn,IF(ISNUMBER(C3999),MONTH(C3999),VALUE(MID(A3999,4,2)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0" spans="1:5" x14ac:dyDescent="0.25">
      <c r="A4000" s="65" t="s">
        <v>4010</v>
      </c>
      <c r="B4000" s="8">
        <v>96.772033639400007</v>
      </c>
      <c r="C4000" s="13"/>
      <c r="D4000" s="3" t="str">
        <f t="array" ref="D4000">IF(C4000="","",IFERROR(AVERAGE(_xlfn._xlws.FILTER($B$2:$B$6000,(IFERROR(VALUE(MID($A$2:$A$6000,4,2)),0)=MONTH(C4000))*(IFERROR(VALUE(RIGHT($A$2:$A$6000,4)),0)=YEAR(C4000)))),""))</f>
        <v/>
      </c>
      <c r="E4000" s="3">
        <f t="array" ref="E4000">IFERROR(_xlfn.LET(_xlpm.yr,IF(ISNUMBER(C4000),YEAR(C4000),VALUE(RIGHT(A4000,4))),_xlpm.mn,IF(ISNUMBER(C4000),MONTH(C4000),VALUE(MID(A4000,4,2)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1" spans="1:5" x14ac:dyDescent="0.25">
      <c r="A4001" s="65" t="s">
        <v>4011</v>
      </c>
      <c r="B4001" s="8">
        <v>96.356359944600001</v>
      </c>
      <c r="C4001" s="13"/>
      <c r="D4001" s="3" t="str">
        <f t="array" ref="D4001">IF(C4001="","",IFERROR(AVERAGE(_xlfn._xlws.FILTER($B$2:$B$6000,(IFERROR(VALUE(MID($A$2:$A$6000,4,2)),0)=MONTH(C4001))*(IFERROR(VALUE(RIGHT($A$2:$A$6000,4)),0)=YEAR(C4001)))),""))</f>
        <v/>
      </c>
      <c r="E4001" s="3">
        <f t="array" ref="E4001">IFERROR(_xlfn.LET(_xlpm.yr,IF(ISNUMBER(C4001),YEAR(C4001),VALUE(RIGHT(A4001,4))),_xlpm.mn,IF(ISNUMBER(C4001),MONTH(C4001),VALUE(MID(A4001,4,2)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2" spans="1:5" x14ac:dyDescent="0.25">
      <c r="A4002" s="65" t="s">
        <v>4012</v>
      </c>
      <c r="B4002" s="8">
        <v>96.116548197599997</v>
      </c>
      <c r="C4002" s="13"/>
      <c r="D4002" s="3" t="str">
        <f t="array" ref="D4002">IF(C4002="","",IFERROR(AVERAGE(_xlfn._xlws.FILTER($B$2:$B$6000,(IFERROR(VALUE(MID($A$2:$A$6000,4,2)),0)=MONTH(C4002))*(IFERROR(VALUE(RIGHT($A$2:$A$6000,4)),0)=YEAR(C4002)))),""))</f>
        <v/>
      </c>
      <c r="E4002" s="3">
        <f t="array" ref="E4002">IFERROR(_xlfn.LET(_xlpm.yr,IF(ISNUMBER(C4002),YEAR(C4002),VALUE(RIGHT(A4002,4))),_xlpm.mn,IF(ISNUMBER(C4002),MONTH(C4002),VALUE(MID(A4002,4,2)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3" spans="1:5" x14ac:dyDescent="0.25">
      <c r="A4003" s="65" t="s">
        <v>4013</v>
      </c>
      <c r="B4003" s="8">
        <v>95.940686249799995</v>
      </c>
      <c r="C4003" s="13"/>
      <c r="D4003" s="3" t="str">
        <f t="array" ref="D4003">IF(C4003="","",IFERROR(AVERAGE(_xlfn._xlws.FILTER($B$2:$B$6000,(IFERROR(VALUE(MID($A$2:$A$6000,4,2)),0)=MONTH(C4003))*(IFERROR(VALUE(RIGHT($A$2:$A$6000,4)),0)=YEAR(C4003)))),""))</f>
        <v/>
      </c>
      <c r="E4003" s="3">
        <f t="array" ref="E4003">IFERROR(_xlfn.LET(_xlpm.yr,IF(ISNUMBER(C4003),YEAR(C4003),VALUE(RIGHT(A4003,4))),_xlpm.mn,IF(ISNUMBER(C4003),MONTH(C4003),VALUE(MID(A4003,4,2)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4" spans="1:5" x14ac:dyDescent="0.25">
      <c r="A4004" s="65" t="s">
        <v>4014</v>
      </c>
      <c r="B4004" s="8">
        <v>95.429087856199999</v>
      </c>
      <c r="C4004" s="13"/>
      <c r="D4004" s="3" t="str">
        <f t="array" ref="D4004">IF(C4004="","",IFERROR(AVERAGE(_xlfn._xlws.FILTER($B$2:$B$6000,(IFERROR(VALUE(MID($A$2:$A$6000,4,2)),0)=MONTH(C4004))*(IFERROR(VALUE(RIGHT($A$2:$A$6000,4)),0)=YEAR(C4004)))),""))</f>
        <v/>
      </c>
      <c r="E4004" s="3">
        <f t="array" ref="E4004">IFERROR(_xlfn.LET(_xlpm.yr,IF(ISNUMBER(C4004),YEAR(C4004),VALUE(RIGHT(A4004,4))),_xlpm.mn,IF(ISNUMBER(C4004),MONTH(C4004),VALUE(MID(A4004,4,2)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5" spans="1:5" x14ac:dyDescent="0.25">
      <c r="A4005" s="65" t="s">
        <v>4015</v>
      </c>
      <c r="B4005" s="8">
        <v>94.373916169400005</v>
      </c>
      <c r="C4005" s="13"/>
      <c r="D4005" s="3" t="str">
        <f t="array" ref="D4005">IF(C4005="","",IFERROR(AVERAGE(_xlfn._xlws.FILTER($B$2:$B$6000,(IFERROR(VALUE(MID($A$2:$A$6000,4,2)),0)=MONTH(C4005))*(IFERROR(VALUE(RIGHT($A$2:$A$6000,4)),0)=YEAR(C4005)))),""))</f>
        <v/>
      </c>
      <c r="E4005" s="3">
        <f t="array" ref="E4005">IFERROR(_xlfn.LET(_xlpm.yr,IF(ISNUMBER(C4005),YEAR(C4005),VALUE(RIGHT(A4005,4))),_xlpm.mn,IF(ISNUMBER(C4005),MONTH(C4005),VALUE(MID(A4005,4,2)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6" spans="1:5" x14ac:dyDescent="0.25">
      <c r="A4006" s="65" t="s">
        <v>4016</v>
      </c>
      <c r="B4006" s="8">
        <v>93.654480928399991</v>
      </c>
      <c r="C4006" s="13"/>
      <c r="D4006" s="3" t="str">
        <f t="array" ref="D4006">IF(C4006="","",IFERROR(AVERAGE(_xlfn._xlws.FILTER($B$2:$B$6000,(IFERROR(VALUE(MID($A$2:$A$6000,4,2)),0)=MONTH(C4006))*(IFERROR(VALUE(RIGHT($A$2:$A$6000,4)),0)=YEAR(C4006)))),""))</f>
        <v/>
      </c>
      <c r="E4006" s="3">
        <f t="array" ref="E4006">IFERROR(_xlfn.LET(_xlpm.yr,IF(ISNUMBER(C4006),YEAR(C4006),VALUE(RIGHT(A4006,4))),_xlpm.mn,IF(ISNUMBER(C4006),MONTH(C4006),VALUE(MID(A4006,4,2)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7" spans="1:5" x14ac:dyDescent="0.25">
      <c r="A4007" s="65" t="s">
        <v>4017</v>
      </c>
      <c r="B4007" s="8">
        <v>92.695233940399987</v>
      </c>
      <c r="C4007" s="13"/>
      <c r="D4007" s="3" t="str">
        <f t="array" ref="D4007">IF(C4007="","",IFERROR(AVERAGE(_xlfn._xlws.FILTER($B$2:$B$6000,(IFERROR(VALUE(MID($A$2:$A$6000,4,2)),0)=MONTH(C4007))*(IFERROR(VALUE(RIGHT($A$2:$A$6000,4)),0)=YEAR(C4007)))),""))</f>
        <v/>
      </c>
      <c r="E4007" s="3">
        <f t="array" ref="E4007">IFERROR(_xlfn.LET(_xlpm.yr,IF(ISNUMBER(C4007),YEAR(C4007),VALUE(RIGHT(A4007,4))),_xlpm.mn,IF(ISNUMBER(C4007),MONTH(C4007),VALUE(MID(A4007,4,2)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8" spans="1:5" x14ac:dyDescent="0.25">
      <c r="A4008" s="65" t="s">
        <v>4018</v>
      </c>
      <c r="B4008" s="8">
        <v>92.071723398200007</v>
      </c>
      <c r="C4008" s="13"/>
      <c r="D4008" s="3" t="str">
        <f t="array" ref="D4008">IF(C4008="","",IFERROR(AVERAGE(_xlfn._xlws.FILTER($B$2:$B$6000,(IFERROR(VALUE(MID($A$2:$A$6000,4,2)),0)=MONTH(C4008))*(IFERROR(VALUE(RIGHT($A$2:$A$6000,4)),0)=YEAR(C4008)))),""))</f>
        <v/>
      </c>
      <c r="E4008" s="3">
        <f t="array" ref="E4008">IFERROR(_xlfn.LET(_xlpm.yr,IF(ISNUMBER(C4008),YEAR(C4008),VALUE(RIGHT(A4008,4))),_xlpm.mn,IF(ISNUMBER(C4008),MONTH(C4008),VALUE(MID(A4008,4,2)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9" spans="1:5" x14ac:dyDescent="0.25">
      <c r="A4009" s="65" t="s">
        <v>4019</v>
      </c>
      <c r="B4009" s="8">
        <v>93.286769582999995</v>
      </c>
      <c r="C4009" s="13"/>
      <c r="D4009" s="3" t="str">
        <f t="array" ref="D4009">IF(C4009="","",IFERROR(AVERAGE(_xlfn._xlws.FILTER($B$2:$B$6000,(IFERROR(VALUE(MID($A$2:$A$6000,4,2)),0)=MONTH(C4009))*(IFERROR(VALUE(RIGHT($A$2:$A$6000,4)),0)=YEAR(C4009)))),""))</f>
        <v/>
      </c>
      <c r="E4009" s="3">
        <f t="array" ref="E4009">IFERROR(_xlfn.LET(_xlpm.yr,IF(ISNUMBER(C4009),YEAR(C4009),VALUE(RIGHT(A4009,4))),_xlpm.mn,IF(ISNUMBER(C4009),MONTH(C4009),VALUE(MID(A4009,4,2)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0" spans="1:5" x14ac:dyDescent="0.25">
      <c r="A4010" s="65" t="s">
        <v>4020</v>
      </c>
      <c r="B4010" s="8">
        <v>94.022192273800002</v>
      </c>
      <c r="C4010" s="13"/>
      <c r="D4010" s="3" t="str">
        <f t="array" ref="D4010">IF(C4010="","",IFERROR(AVERAGE(_xlfn._xlws.FILTER($B$2:$B$6000,(IFERROR(VALUE(MID($A$2:$A$6000,4,2)),0)=MONTH(C4010))*(IFERROR(VALUE(RIGHT($A$2:$A$6000,4)),0)=YEAR(C4010)))),""))</f>
        <v/>
      </c>
      <c r="E4010" s="3">
        <f t="array" ref="E4010">IFERROR(_xlfn.LET(_xlpm.yr,IF(ISNUMBER(C4010),YEAR(C4010),VALUE(RIGHT(A4010,4))),_xlpm.mn,IF(ISNUMBER(C4010),MONTH(C4010),VALUE(MID(A4010,4,2)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1" spans="1:5" x14ac:dyDescent="0.25">
      <c r="A4011" s="65" t="s">
        <v>4021</v>
      </c>
      <c r="B4011" s="8">
        <v>93.238807233599999</v>
      </c>
      <c r="C4011" s="13"/>
      <c r="D4011" s="3" t="str">
        <f t="array" ref="D4011">IF(C4011="","",IFERROR(AVERAGE(_xlfn._xlws.FILTER($B$2:$B$6000,(IFERROR(VALUE(MID($A$2:$A$6000,4,2)),0)=MONTH(C4011))*(IFERROR(VALUE(RIGHT($A$2:$A$6000,4)),0)=YEAR(C4011)))),""))</f>
        <v/>
      </c>
      <c r="E4011" s="3">
        <f t="array" ref="E4011">IFERROR(_xlfn.LET(_xlpm.yr,IF(ISNUMBER(C4011),YEAR(C4011),VALUE(RIGHT(A4011,4))),_xlpm.mn,IF(ISNUMBER(C4011),MONTH(C4011),VALUE(MID(A4011,4,2)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2" spans="1:5" x14ac:dyDescent="0.25">
      <c r="A4012" s="65" t="s">
        <v>4022</v>
      </c>
      <c r="B4012" s="8">
        <v>93.782380526799997</v>
      </c>
      <c r="C4012" s="13"/>
      <c r="D4012" s="3" t="str">
        <f t="array" ref="D4012">IF(C4012="","",IFERROR(AVERAGE(_xlfn._xlws.FILTER($B$2:$B$6000,(IFERROR(VALUE(MID($A$2:$A$6000,4,2)),0)=MONTH(C4012))*(IFERROR(VALUE(RIGHT($A$2:$A$6000,4)),0)=YEAR(C4012)))),""))</f>
        <v/>
      </c>
      <c r="E4012" s="3">
        <f t="array" ref="E4012">IFERROR(_xlfn.LET(_xlpm.yr,IF(ISNUMBER(C4012),YEAR(C4012),VALUE(RIGHT(A4012,4))),_xlpm.mn,IF(ISNUMBER(C4012),MONTH(C4012),VALUE(MID(A4012,4,2)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3" spans="1:5" x14ac:dyDescent="0.25">
      <c r="A4013" s="65" t="s">
        <v>4023</v>
      </c>
      <c r="B4013" s="8">
        <v>93.738958476800008</v>
      </c>
      <c r="C4013" s="13"/>
      <c r="D4013" s="3" t="str">
        <f t="array" ref="D4013">IF(C4013="","",IFERROR(AVERAGE(_xlfn._xlws.FILTER($B$2:$B$6000,(IFERROR(VALUE(MID($A$2:$A$6000,4,2)),0)=MONTH(C4013))*(IFERROR(VALUE(RIGHT($A$2:$A$6000,4)),0)=YEAR(C4013)))),""))</f>
        <v/>
      </c>
      <c r="E4013" s="3">
        <f t="array" ref="E4013">IFERROR(_xlfn.LET(_xlpm.yr,IF(ISNUMBER(C4013),YEAR(C4013),VALUE(RIGHT(A4013,4))),_xlpm.mn,IF(ISNUMBER(C4013),MONTH(C4013),VALUE(MID(A4013,4,2)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4" spans="1:5" x14ac:dyDescent="0.25">
      <c r="A4014" s="65" t="s">
        <v>4024</v>
      </c>
      <c r="B4014" s="8">
        <v>94.173531258200001</v>
      </c>
      <c r="C4014" s="13"/>
      <c r="D4014" s="3" t="str">
        <f t="array" ref="D4014">IF(C4014="","",IFERROR(AVERAGE(_xlfn._xlws.FILTER($B$2:$B$6000,(IFERROR(VALUE(MID($A$2:$A$6000,4,2)),0)=MONTH(C4014))*(IFERROR(VALUE(RIGHT($A$2:$A$6000,4)),0)=YEAR(C4014)))),""))</f>
        <v/>
      </c>
      <c r="E4014" s="3">
        <f t="array" ref="E4014">IFERROR(_xlfn.LET(_xlpm.yr,IF(ISNUMBER(C4014),YEAR(C4014),VALUE(RIGHT(A4014,4))),_xlpm.mn,IF(ISNUMBER(C4014),MONTH(C4014),VALUE(MID(A4014,4,2)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5" spans="1:5" x14ac:dyDescent="0.25">
      <c r="A4015" s="65" t="s">
        <v>4025</v>
      </c>
      <c r="B4015" s="8">
        <v>95.606011907999999</v>
      </c>
      <c r="C4015" s="13"/>
      <c r="D4015" s="3" t="str">
        <f t="array" ref="D4015">IF(C4015="","",IFERROR(AVERAGE(_xlfn._xlws.FILTER($B$2:$B$6000,(IFERROR(VALUE(MID($A$2:$A$6000,4,2)),0)=MONTH(C4015))*(IFERROR(VALUE(RIGHT($A$2:$A$6000,4)),0)=YEAR(C4015)))),""))</f>
        <v/>
      </c>
      <c r="E4015" s="3">
        <f t="array" ref="E4015">IFERROR(_xlfn.LET(_xlpm.yr,IF(ISNUMBER(C4015),YEAR(C4015),VALUE(RIGHT(A4015,4))),_xlpm.mn,IF(ISNUMBER(C4015),MONTH(C4015),VALUE(MID(A4015,4,2)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6" spans="1:5" x14ac:dyDescent="0.25">
      <c r="A4016" s="65" t="s">
        <v>4026</v>
      </c>
      <c r="B4016" s="8">
        <v>95.670393060799995</v>
      </c>
      <c r="C4016" s="13"/>
      <c r="D4016" s="3" t="str">
        <f t="array" ref="D4016">IF(C4016="","",IFERROR(AVERAGE(_xlfn._xlws.FILTER($B$2:$B$6000,(IFERROR(VALUE(MID($A$2:$A$6000,4,2)),0)=MONTH(C4016))*(IFERROR(VALUE(RIGHT($A$2:$A$6000,4)),0)=YEAR(C4016)))),""))</f>
        <v/>
      </c>
      <c r="E4016" s="3">
        <f t="array" ref="E4016">IFERROR(_xlfn.LET(_xlpm.yr,IF(ISNUMBER(C4016),YEAR(C4016),VALUE(RIGHT(A4016,4))),_xlpm.mn,IF(ISNUMBER(C4016),MONTH(C4016),VALUE(MID(A4016,4,2)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7" spans="1:5" x14ac:dyDescent="0.25">
      <c r="A4017" s="65" t="s">
        <v>4027</v>
      </c>
      <c r="B4017" s="8">
        <v>96.169346994999998</v>
      </c>
      <c r="C4017" s="13"/>
      <c r="D4017" s="3" t="str">
        <f t="array" ref="D4017">IF(C4017="","",IFERROR(AVERAGE(_xlfn._xlws.FILTER($B$2:$B$6000,(IFERROR(VALUE(MID($A$2:$A$6000,4,2)),0)=MONTH(C4017))*(IFERROR(VALUE(RIGHT($A$2:$A$6000,4)),0)=YEAR(C4017)))),""))</f>
        <v/>
      </c>
      <c r="E4017" s="3">
        <f t="array" ref="E4017">IFERROR(_xlfn.LET(_xlpm.yr,IF(ISNUMBER(C4017),YEAR(C4017),VALUE(RIGHT(A4017,4))),_xlpm.mn,IF(ISNUMBER(C4017),MONTH(C4017),VALUE(MID(A4017,4,2)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8" spans="1:5" x14ac:dyDescent="0.25">
      <c r="A4018" s="65" t="s">
        <v>4028</v>
      </c>
      <c r="B4018" s="8">
        <v>96.008394112999994</v>
      </c>
      <c r="C4018" s="13"/>
      <c r="D4018" s="3" t="str">
        <f t="array" ref="D4018">IF(C4018="","",IFERROR(AVERAGE(_xlfn._xlws.FILTER($B$2:$B$6000,(IFERROR(VALUE(MID($A$2:$A$6000,4,2)),0)=MONTH(C4018))*(IFERROR(VALUE(RIGHT($A$2:$A$6000,4)),0)=YEAR(C4018)))),""))</f>
        <v/>
      </c>
      <c r="E4018" s="3">
        <f t="array" ref="E4018">IFERROR(_xlfn.LET(_xlpm.yr,IF(ISNUMBER(C4018),YEAR(C4018),VALUE(RIGHT(A4018,4))),_xlpm.mn,IF(ISNUMBER(C4018),MONTH(C4018),VALUE(MID(A4018,4,2)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9" spans="1:5" x14ac:dyDescent="0.25">
      <c r="A4019" s="65" t="s">
        <v>4029</v>
      </c>
      <c r="B4019" s="8">
        <v>95.766964790000003</v>
      </c>
      <c r="C4019" s="13"/>
      <c r="D4019" s="3" t="str">
        <f t="array" ref="D4019">IF(C4019="","",IFERROR(AVERAGE(_xlfn._xlws.FILTER($B$2:$B$6000,(IFERROR(VALUE(MID($A$2:$A$6000,4,2)),0)=MONTH(C4019))*(IFERROR(VALUE(RIGHT($A$2:$A$6000,4)),0)=YEAR(C4019)))),""))</f>
        <v/>
      </c>
      <c r="E4019" s="3">
        <f t="array" ref="E4019">IFERROR(_xlfn.LET(_xlpm.yr,IF(ISNUMBER(C4019),YEAR(C4019),VALUE(RIGHT(A4019,4))),_xlpm.mn,IF(ISNUMBER(C4019),MONTH(C4019),VALUE(MID(A4019,4,2)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0" spans="1:5" x14ac:dyDescent="0.25">
      <c r="A4020" s="65" t="s">
        <v>4030</v>
      </c>
      <c r="B4020" s="8">
        <v>97.328207745399993</v>
      </c>
      <c r="C4020" s="13"/>
      <c r="D4020" s="3" t="str">
        <f t="array" ref="D4020">IF(C4020="","",IFERROR(AVERAGE(_xlfn._xlws.FILTER($B$2:$B$6000,(IFERROR(VALUE(MID($A$2:$A$6000,4,2)),0)=MONTH(C4020))*(IFERROR(VALUE(RIGHT($A$2:$A$6000,4)),0)=YEAR(C4020)))),""))</f>
        <v/>
      </c>
      <c r="E4020" s="3">
        <f t="array" ref="E4020">IFERROR(_xlfn.LET(_xlpm.yr,IF(ISNUMBER(C4020),YEAR(C4020),VALUE(RIGHT(A4020,4))),_xlpm.mn,IF(ISNUMBER(C4020),MONTH(C4020),VALUE(MID(A4020,4,2)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1" spans="1:5" x14ac:dyDescent="0.25">
      <c r="A4021" s="65" t="s">
        <v>4031</v>
      </c>
      <c r="B4021" s="8">
        <v>96.523443335400003</v>
      </c>
      <c r="C4021" s="13"/>
      <c r="D4021" s="3" t="str">
        <f t="array" ref="D4021">IF(C4021="","",IFERROR(AVERAGE(_xlfn._xlws.FILTER($B$2:$B$6000,(IFERROR(VALUE(MID($A$2:$A$6000,4,2)),0)=MONTH(C4021))*(IFERROR(VALUE(RIGHT($A$2:$A$6000,4)),0)=YEAR(C4021)))),""))</f>
        <v/>
      </c>
      <c r="E4021" s="3">
        <f t="array" ref="E4021">IFERROR(_xlfn.LET(_xlpm.yr,IF(ISNUMBER(C4021),YEAR(C4021),VALUE(RIGHT(A4021,4))),_xlpm.mn,IF(ISNUMBER(C4021),MONTH(C4021),VALUE(MID(A4021,4,2)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2" spans="1:5" x14ac:dyDescent="0.25">
      <c r="A4022" s="65" t="s">
        <v>4032</v>
      </c>
      <c r="B4022" s="8">
        <v>97.070683134199996</v>
      </c>
      <c r="C4022" s="13"/>
      <c r="D4022" s="3" t="str">
        <f t="array" ref="D4022">IF(C4022="","",IFERROR(AVERAGE(_xlfn._xlws.FILTER($B$2:$B$6000,(IFERROR(VALUE(MID($A$2:$A$6000,4,2)),0)=MONTH(C4022))*(IFERROR(VALUE(RIGHT($A$2:$A$6000,4)),0)=YEAR(C4022)))),""))</f>
        <v/>
      </c>
      <c r="E4022" s="3">
        <f t="array" ref="E4022">IFERROR(_xlfn.LET(_xlpm.yr,IF(ISNUMBER(C4022),YEAR(C4022),VALUE(RIGHT(A4022,4))),_xlpm.mn,IF(ISNUMBER(C4022),MONTH(C4022),VALUE(MID(A4022,4,2)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3" spans="1:5" x14ac:dyDescent="0.25">
      <c r="A4023" s="65" t="s">
        <v>4033</v>
      </c>
      <c r="B4023" s="8">
        <v>96.507348047199997</v>
      </c>
      <c r="C4023" s="13"/>
      <c r="D4023" s="3" t="str">
        <f t="array" ref="D4023">IF(C4023="","",IFERROR(AVERAGE(_xlfn._xlws.FILTER($B$2:$B$6000,(IFERROR(VALUE(MID($A$2:$A$6000,4,2)),0)=MONTH(C4023))*(IFERROR(VALUE(RIGHT($A$2:$A$6000,4)),0)=YEAR(C4023)))),""))</f>
        <v/>
      </c>
      <c r="E4023" s="3">
        <f t="array" ref="E4023">IFERROR(_xlfn.LET(_xlpm.yr,IF(ISNUMBER(C4023),YEAR(C4023),VALUE(RIGHT(A4023,4))),_xlpm.mn,IF(ISNUMBER(C4023),MONTH(C4023),VALUE(MID(A4023,4,2)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4" spans="1:5" x14ac:dyDescent="0.25">
      <c r="A4024" s="65" t="s">
        <v>4034</v>
      </c>
      <c r="B4024" s="8">
        <v>96.3624904534</v>
      </c>
      <c r="C4024" s="13"/>
      <c r="D4024" s="3" t="str">
        <f t="array" ref="D4024">IF(C4024="","",IFERROR(AVERAGE(_xlfn._xlws.FILTER($B$2:$B$6000,(IFERROR(VALUE(MID($A$2:$A$6000,4,2)),0)=MONTH(C4024))*(IFERROR(VALUE(RIGHT($A$2:$A$6000,4)),0)=YEAR(C4024)))),""))</f>
        <v/>
      </c>
      <c r="E4024" s="3">
        <f t="array" ref="E4024">IFERROR(_xlfn.LET(_xlpm.yr,IF(ISNUMBER(C4024),YEAR(C4024),VALUE(RIGHT(A4024,4))),_xlpm.mn,IF(ISNUMBER(C4024),MONTH(C4024),VALUE(MID(A4024,4,2)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5" spans="1:5" x14ac:dyDescent="0.25">
      <c r="A4025" s="65" t="s">
        <v>4035</v>
      </c>
      <c r="B4025" s="8">
        <v>96.974111405000002</v>
      </c>
      <c r="C4025" s="13"/>
      <c r="D4025" s="3" t="str">
        <f t="array" ref="D4025">IF(C4025="","",IFERROR(AVERAGE(_xlfn._xlws.FILTER($B$2:$B$6000,(IFERROR(VALUE(MID($A$2:$A$6000,4,2)),0)=MONTH(C4025))*(IFERROR(VALUE(RIGHT($A$2:$A$6000,4)),0)=YEAR(C4025)))),""))</f>
        <v/>
      </c>
      <c r="E4025" s="3">
        <f t="array" ref="E4025">IFERROR(_xlfn.LET(_xlpm.yr,IF(ISNUMBER(C4025),YEAR(C4025),VALUE(RIGHT(A4025,4))),_xlpm.mn,IF(ISNUMBER(C4025),MONTH(C4025),VALUE(MID(A4025,4,2)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6" spans="1:5" x14ac:dyDescent="0.25">
      <c r="A4026" s="65" t="s">
        <v>4036</v>
      </c>
      <c r="B4026" s="8">
        <v>97.038492557799998</v>
      </c>
      <c r="C4026" s="13"/>
      <c r="D4026" s="3" t="str">
        <f t="array" ref="D4026">IF(C4026="","",IFERROR(AVERAGE(_xlfn._xlws.FILTER($B$2:$B$6000,(IFERROR(VALUE(MID($A$2:$A$6000,4,2)),0)=MONTH(C4026))*(IFERROR(VALUE(RIGHT($A$2:$A$6000,4)),0)=YEAR(C4026)))),""))</f>
        <v/>
      </c>
      <c r="E4026" s="3">
        <f t="array" ref="E4026">IFERROR(_xlfn.LET(_xlpm.yr,IF(ISNUMBER(C4026),YEAR(C4026),VALUE(RIGHT(A4026,4))),_xlpm.mn,IF(ISNUMBER(C4026),MONTH(C4026),VALUE(MID(A4026,4,2)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7" spans="1:5" x14ac:dyDescent="0.25">
      <c r="A4027" s="65" t="s">
        <v>4037</v>
      </c>
      <c r="B4027" s="8">
        <v>97.151159575199998</v>
      </c>
      <c r="C4027" s="13"/>
      <c r="D4027" s="3" t="str">
        <f t="array" ref="D4027">IF(C4027="","",IFERROR(AVERAGE(_xlfn._xlws.FILTER($B$2:$B$6000,(IFERROR(VALUE(MID($A$2:$A$6000,4,2)),0)=MONTH(C4027))*(IFERROR(VALUE(RIGHT($A$2:$A$6000,4)),0)=YEAR(C4027)))),""))</f>
        <v/>
      </c>
      <c r="E4027" s="3">
        <f t="array" ref="E4027">IFERROR(_xlfn.LET(_xlpm.yr,IF(ISNUMBER(C4027),YEAR(C4027),VALUE(RIGHT(A4027,4))),_xlpm.mn,IF(ISNUMBER(C4027),MONTH(C4027),VALUE(MID(A4027,4,2)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8" spans="1:5" x14ac:dyDescent="0.25">
      <c r="A4028" s="65" t="s">
        <v>4038</v>
      </c>
      <c r="B4028" s="8">
        <v>96.330299877000002</v>
      </c>
      <c r="C4028" s="13"/>
      <c r="D4028" s="3" t="str">
        <f t="array" ref="D4028">IF(C4028="","",IFERROR(AVERAGE(_xlfn._xlws.FILTER($B$2:$B$6000,(IFERROR(VALUE(MID($A$2:$A$6000,4,2)),0)=MONTH(C4028))*(IFERROR(VALUE(RIGHT($A$2:$A$6000,4)),0)=YEAR(C4028)))),""))</f>
        <v/>
      </c>
      <c r="E4028" s="3">
        <f t="array" ref="E4028">IFERROR(_xlfn.LET(_xlpm.yr,IF(ISNUMBER(C4028),YEAR(C4028),VALUE(RIGHT(A4028,4))),_xlpm.mn,IF(ISNUMBER(C4028),MONTH(C4028),VALUE(MID(A4028,4,2)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9" spans="1:5" x14ac:dyDescent="0.25">
      <c r="A4029" s="65" t="s">
        <v>4039</v>
      </c>
      <c r="B4029" s="8">
        <v>97.135064287000006</v>
      </c>
      <c r="C4029" s="13"/>
      <c r="D4029" s="3" t="str">
        <f t="array" ref="D4029">IF(C4029="","",IFERROR(AVERAGE(_xlfn._xlws.FILTER($B$2:$B$6000,(IFERROR(VALUE(MID($A$2:$A$6000,4,2)),0)=MONTH(C4029))*(IFERROR(VALUE(RIGHT($A$2:$A$6000,4)),0)=YEAR(C4029)))),""))</f>
        <v/>
      </c>
      <c r="E4029" s="3">
        <f t="array" ref="E4029">IFERROR(_xlfn.LET(_xlpm.yr,IF(ISNUMBER(C4029),YEAR(C4029),VALUE(RIGHT(A4029,4))),_xlpm.mn,IF(ISNUMBER(C4029),MONTH(C4029),VALUE(MID(A4029,4,2)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0" spans="1:5" x14ac:dyDescent="0.25">
      <c r="A4030" s="65" t="s">
        <v>4040</v>
      </c>
      <c r="B4030" s="8">
        <v>97.939828696999996</v>
      </c>
      <c r="C4030" s="13"/>
      <c r="D4030" s="3" t="str">
        <f t="array" ref="D4030">IF(C4030="","",IFERROR(AVERAGE(_xlfn._xlws.FILTER($B$2:$B$6000,(IFERROR(VALUE(MID($A$2:$A$6000,4,2)),0)=MONTH(C4030))*(IFERROR(VALUE(RIGHT($A$2:$A$6000,4)),0)=YEAR(C4030)))),""))</f>
        <v/>
      </c>
      <c r="E4030" s="3">
        <f t="array" ref="E4030">IFERROR(_xlfn.LET(_xlpm.yr,IF(ISNUMBER(C4030),YEAR(C4030),VALUE(RIGHT(A4030,4))),_xlpm.mn,IF(ISNUMBER(C4030),MONTH(C4030),VALUE(MID(A4030,4,2)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1" spans="1:5" x14ac:dyDescent="0.25">
      <c r="A4031" s="65" t="s">
        <v>4041</v>
      </c>
      <c r="B4031" s="8">
        <v>97.972019273399994</v>
      </c>
      <c r="C4031" s="13"/>
      <c r="D4031" s="3" t="str">
        <f t="array" ref="D4031">IF(C4031="","",IFERROR(AVERAGE(_xlfn._xlws.FILTER($B$2:$B$6000,(IFERROR(VALUE(MID($A$2:$A$6000,4,2)),0)=MONTH(C4031))*(IFERROR(VALUE(RIGHT($A$2:$A$6000,4)),0)=YEAR(C4031)))),""))</f>
        <v/>
      </c>
      <c r="E4031" s="3">
        <f t="array" ref="E4031">IFERROR(_xlfn.LET(_xlpm.yr,IF(ISNUMBER(C4031),YEAR(C4031),VALUE(RIGHT(A4031,4))),_xlpm.mn,IF(ISNUMBER(C4031),MONTH(C4031),VALUE(MID(A4031,4,2)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2" spans="1:5" x14ac:dyDescent="0.25">
      <c r="A4032" s="65" t="s">
        <v>4042</v>
      </c>
      <c r="B4032" s="8">
        <v>98.100781579</v>
      </c>
      <c r="C4032" s="13"/>
      <c r="D4032" s="3" t="str">
        <f t="array" ref="D4032">IF(C4032="","",IFERROR(AVERAGE(_xlfn._xlws.FILTER($B$2:$B$6000,(IFERROR(VALUE(MID($A$2:$A$6000,4,2)),0)=MONTH(C4032))*(IFERROR(VALUE(RIGHT($A$2:$A$6000,4)),0)=YEAR(C4032)))),""))</f>
        <v/>
      </c>
      <c r="E4032" s="3">
        <f t="array" ref="E4032">IFERROR(_xlfn.LET(_xlpm.yr,IF(ISNUMBER(C4032),YEAR(C4032),VALUE(RIGHT(A4032,4))),_xlpm.mn,IF(ISNUMBER(C4032),MONTH(C4032),VALUE(MID(A4032,4,2)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3" spans="1:5" x14ac:dyDescent="0.25">
      <c r="A4033" s="65" t="s">
        <v>4043</v>
      </c>
      <c r="B4033" s="8">
        <v>98.760688395199992</v>
      </c>
      <c r="C4033" s="13"/>
      <c r="D4033" s="3" t="str">
        <f t="array" ref="D4033">IF(C4033="","",IFERROR(AVERAGE(_xlfn._xlws.FILTER($B$2:$B$6000,(IFERROR(VALUE(MID($A$2:$A$6000,4,2)),0)=MONTH(C4033))*(IFERROR(VALUE(RIGHT($A$2:$A$6000,4)),0)=YEAR(C4033)))),""))</f>
        <v/>
      </c>
      <c r="E4033" s="3">
        <f t="array" ref="E4033">IFERROR(_xlfn.LET(_xlpm.yr,IF(ISNUMBER(C4033),YEAR(C4033),VALUE(RIGHT(A4033,4))),_xlpm.mn,IF(ISNUMBER(C4033),MONTH(C4033),VALUE(MID(A4033,4,2)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4" spans="1:5" x14ac:dyDescent="0.25">
      <c r="A4034" s="65" t="s">
        <v>4044</v>
      </c>
      <c r="B4034" s="8">
        <v>98.599735513199988</v>
      </c>
      <c r="C4034" s="13"/>
      <c r="D4034" s="3" t="str">
        <f t="array" ref="D4034">IF(C4034="","",IFERROR(AVERAGE(_xlfn._xlws.FILTER($B$2:$B$6000,(IFERROR(VALUE(MID($A$2:$A$6000,4,2)),0)=MONTH(C4034))*(IFERROR(VALUE(RIGHT($A$2:$A$6000,4)),0)=YEAR(C4034)))),""))</f>
        <v/>
      </c>
      <c r="E4034" s="3">
        <f t="array" ref="E4034">IFERROR(_xlfn.LET(_xlpm.yr,IF(ISNUMBER(C4034),YEAR(C4034),VALUE(RIGHT(A4034,4))),_xlpm.mn,IF(ISNUMBER(C4034),MONTH(C4034),VALUE(MID(A4034,4,2)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5" spans="1:5" x14ac:dyDescent="0.25">
      <c r="A4035" s="65" t="s">
        <v>4045</v>
      </c>
      <c r="B4035" s="8">
        <v>99.301763145099997</v>
      </c>
      <c r="C4035" s="13"/>
      <c r="D4035" s="3" t="str">
        <f t="array" ref="D4035">IF(C4035="","",IFERROR(AVERAGE(_xlfn._xlws.FILTER($B$2:$B$6000,(IFERROR(VALUE(MID($A$2:$A$6000,4,2)),0)=MONTH(C4035))*(IFERROR(VALUE(RIGHT($A$2:$A$6000,4)),0)=YEAR(C4035)))),""))</f>
        <v/>
      </c>
      <c r="E4035" s="3">
        <f t="array" ref="E4035">IFERROR(_xlfn.LET(_xlpm.yr,IF(ISNUMBER(C4035),YEAR(C4035),VALUE(RIGHT(A4035,4))),_xlpm.mn,IF(ISNUMBER(C4035),MONTH(C4035),VALUE(MID(A4035,4,2)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6" spans="1:5" x14ac:dyDescent="0.25">
      <c r="A4036" s="65" t="s">
        <v>4046</v>
      </c>
      <c r="B4036" s="8">
        <v>98.754468616500006</v>
      </c>
      <c r="C4036" s="13"/>
      <c r="D4036" s="3" t="str">
        <f t="array" ref="D4036">IF(C4036="","",IFERROR(AVERAGE(_xlfn._xlws.FILTER($B$2:$B$6000,(IFERROR(VALUE(MID($A$2:$A$6000,4,2)),0)=MONTH(C4036))*(IFERROR(VALUE(RIGHT($A$2:$A$6000,4)),0)=YEAR(C4036)))),""))</f>
        <v/>
      </c>
      <c r="E4036" s="3">
        <f t="array" ref="E4036">IFERROR(_xlfn.LET(_xlpm.yr,IF(ISNUMBER(C4036),YEAR(C4036),VALUE(RIGHT(A4036,4))),_xlpm.mn,IF(ISNUMBER(C4036),MONTH(C4036),VALUE(MID(A4036,4,2)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7" spans="1:5" x14ac:dyDescent="0.25">
      <c r="A4037" s="65" t="s">
        <v>4047</v>
      </c>
      <c r="B4037" s="8">
        <v>98.239367883699998</v>
      </c>
      <c r="C4037" s="13"/>
      <c r="D4037" s="3" t="str">
        <f t="array" ref="D4037">IF(C4037="","",IFERROR(AVERAGE(_xlfn._xlws.FILTER($B$2:$B$6000,(IFERROR(VALUE(MID($A$2:$A$6000,4,2)),0)=MONTH(C4037))*(IFERROR(VALUE(RIGHT($A$2:$A$6000,4)),0)=YEAR(C4037)))),""))</f>
        <v/>
      </c>
      <c r="E4037" s="3">
        <f t="array" ref="E4037">IFERROR(_xlfn.LET(_xlpm.yr,IF(ISNUMBER(C4037),YEAR(C4037),VALUE(RIGHT(A4037,4))),_xlpm.mn,IF(ISNUMBER(C4037),MONTH(C4037),VALUE(MID(A4037,4,2)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8" spans="1:5" x14ac:dyDescent="0.25">
      <c r="A4038" s="65" t="s">
        <v>4048</v>
      </c>
      <c r="B4038" s="8">
        <v>96.581387399999997</v>
      </c>
      <c r="C4038" s="13"/>
      <c r="D4038" s="3" t="str">
        <f t="array" ref="D4038">IF(C4038="","",IFERROR(AVERAGE(_xlfn._xlws.FILTER($B$2:$B$6000,(IFERROR(VALUE(MID($A$2:$A$6000,4,2)),0)=MONTH(C4038))*(IFERROR(VALUE(RIGHT($A$2:$A$6000,4)),0)=YEAR(C4038)))),""))</f>
        <v/>
      </c>
      <c r="E4038" s="3">
        <f t="array" ref="E4038">IFERROR(_xlfn.LET(_xlpm.yr,IF(ISNUMBER(C4038),YEAR(C4038),VALUE(RIGHT(A4038,4))),_xlpm.mn,IF(ISNUMBER(C4038),MONTH(C4038),VALUE(MID(A4038,4,2)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9" spans="1:5" x14ac:dyDescent="0.25">
      <c r="A4039" s="65" t="s">
        <v>4049</v>
      </c>
      <c r="B4039" s="8">
        <v>96.38822462520001</v>
      </c>
      <c r="C4039" s="13"/>
      <c r="D4039" s="3" t="str">
        <f t="array" ref="D4039">IF(C4039="","",IFERROR(AVERAGE(_xlfn._xlws.FILTER($B$2:$B$6000,(IFERROR(VALUE(MID($A$2:$A$6000,4,2)),0)=MONTH(C4039))*(IFERROR(VALUE(RIGHT($A$2:$A$6000,4)),0)=YEAR(C4039)))),""))</f>
        <v/>
      </c>
      <c r="E4039" s="3">
        <f t="array" ref="E4039">IFERROR(_xlfn.LET(_xlpm.yr,IF(ISNUMBER(C4039),YEAR(C4039),VALUE(RIGHT(A4039,4))),_xlpm.mn,IF(ISNUMBER(C4039),MONTH(C4039),VALUE(MID(A4039,4,2)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0" spans="1:5" x14ac:dyDescent="0.25">
      <c r="A4040" s="65" t="s">
        <v>4050</v>
      </c>
      <c r="B4040" s="8">
        <v>97.257457111800008</v>
      </c>
      <c r="C4040" s="13"/>
      <c r="D4040" s="3" t="str">
        <f t="array" ref="D4040">IF(C4040="","",IFERROR(AVERAGE(_xlfn._xlws.FILTER($B$2:$B$6000,(IFERROR(VALUE(MID($A$2:$A$6000,4,2)),0)=MONTH(C4040))*(IFERROR(VALUE(RIGHT($A$2:$A$6000,4)),0)=YEAR(C4040)))),""))</f>
        <v/>
      </c>
      <c r="E4040" s="3">
        <f t="array" ref="E4040">IFERROR(_xlfn.LET(_xlpm.yr,IF(ISNUMBER(C4040),YEAR(C4040),VALUE(RIGHT(A4040,4))),_xlpm.mn,IF(ISNUMBER(C4040),MONTH(C4040),VALUE(MID(A4040,4,2)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1" spans="1:5" x14ac:dyDescent="0.25">
      <c r="A4041" s="65" t="s">
        <v>4051</v>
      </c>
      <c r="B4041" s="8">
        <v>96.838937766399994</v>
      </c>
      <c r="C4041" s="13"/>
      <c r="D4041" s="3" t="str">
        <f t="array" ref="D4041">IF(C4041="","",IFERROR(AVERAGE(_xlfn._xlws.FILTER($B$2:$B$6000,(IFERROR(VALUE(MID($A$2:$A$6000,4,2)),0)=MONTH(C4041))*(IFERROR(VALUE(RIGHT($A$2:$A$6000,4)),0)=YEAR(C4041)))),""))</f>
        <v/>
      </c>
      <c r="E4041" s="3">
        <f t="array" ref="E4041">IFERROR(_xlfn.LET(_xlpm.yr,IF(ISNUMBER(C4041),YEAR(C4041),VALUE(RIGHT(A4041,4))),_xlpm.mn,IF(ISNUMBER(C4041),MONTH(C4041),VALUE(MID(A4041,4,2)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2" spans="1:5" x14ac:dyDescent="0.25">
      <c r="A4042" s="65" t="s">
        <v>4052</v>
      </c>
      <c r="B4042" s="8">
        <v>96.774550174799998</v>
      </c>
      <c r="C4042" s="13"/>
      <c r="D4042" s="3" t="str">
        <f t="array" ref="D4042">IF(C4042="","",IFERROR(AVERAGE(_xlfn._xlws.FILTER($B$2:$B$6000,(IFERROR(VALUE(MID($A$2:$A$6000,4,2)),0)=MONTH(C4042))*(IFERROR(VALUE(RIGHT($A$2:$A$6000,4)),0)=YEAR(C4042)))),""))</f>
        <v/>
      </c>
      <c r="E4042" s="3">
        <f t="array" ref="E4042">IFERROR(_xlfn.LET(_xlpm.yr,IF(ISNUMBER(C4042),YEAR(C4042),VALUE(RIGHT(A4042,4))),_xlpm.mn,IF(ISNUMBER(C4042),MONTH(C4042),VALUE(MID(A4042,4,2)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3" spans="1:5" x14ac:dyDescent="0.25">
      <c r="A4043" s="65" t="s">
        <v>4053</v>
      </c>
      <c r="B4043" s="8">
        <v>97.176972622299999</v>
      </c>
      <c r="C4043" s="13"/>
      <c r="D4043" s="3" t="str">
        <f t="array" ref="D4043">IF(C4043="","",IFERROR(AVERAGE(_xlfn._xlws.FILTER($B$2:$B$6000,(IFERROR(VALUE(MID($A$2:$A$6000,4,2)),0)=MONTH(C4043))*(IFERROR(VALUE(RIGHT($A$2:$A$6000,4)),0)=YEAR(C4043)))),""))</f>
        <v/>
      </c>
      <c r="E4043" s="3">
        <f t="array" ref="E4043">IFERROR(_xlfn.LET(_xlpm.yr,IF(ISNUMBER(C4043),YEAR(C4043),VALUE(RIGHT(A4043,4))),_xlpm.mn,IF(ISNUMBER(C4043),MONTH(C4043),VALUE(MID(A4043,4,2)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4" spans="1:5" x14ac:dyDescent="0.25">
      <c r="A4044" s="65" t="s">
        <v>4054</v>
      </c>
      <c r="B4044" s="8">
        <v>96.565290502099998</v>
      </c>
      <c r="C4044" s="13"/>
      <c r="D4044" s="3" t="str">
        <f t="array" ref="D4044">IF(C4044="","",IFERROR(AVERAGE(_xlfn._xlws.FILTER($B$2:$B$6000,(IFERROR(VALUE(MID($A$2:$A$6000,4,2)),0)=MONTH(C4044))*(IFERROR(VALUE(RIGHT($A$2:$A$6000,4)),0)=YEAR(C4044)))),""))</f>
        <v/>
      </c>
      <c r="E4044" s="3">
        <f t="array" ref="E4044">IFERROR(_xlfn.LET(_xlpm.yr,IF(ISNUMBER(C4044),YEAR(C4044),VALUE(RIGHT(A4044,4))),_xlpm.mn,IF(ISNUMBER(C4044),MONTH(C4044),VALUE(MID(A4044,4,2)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5" spans="1:5" x14ac:dyDescent="0.25">
      <c r="A4045" s="65" t="s">
        <v>4055</v>
      </c>
      <c r="B4045" s="8">
        <v>96.806743970599996</v>
      </c>
      <c r="C4045" s="13"/>
      <c r="D4045" s="3" t="str">
        <f t="array" ref="D4045">IF(C4045="","",IFERROR(AVERAGE(_xlfn._xlws.FILTER($B$2:$B$6000,(IFERROR(VALUE(MID($A$2:$A$6000,4,2)),0)=MONTH(C4045))*(IFERROR(VALUE(RIGHT($A$2:$A$6000,4)),0)=YEAR(C4045)))),""))</f>
        <v/>
      </c>
      <c r="E4045" s="3">
        <f t="array" ref="E4045">IFERROR(_xlfn.LET(_xlpm.yr,IF(ISNUMBER(C4045),YEAR(C4045),VALUE(RIGHT(A4045,4))),_xlpm.mn,IF(ISNUMBER(C4045),MONTH(C4045),VALUE(MID(A4045,4,2)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6" spans="1:5" x14ac:dyDescent="0.25">
      <c r="A4046" s="65" t="s">
        <v>4056</v>
      </c>
      <c r="B4046" s="8">
        <v>97.901333027800007</v>
      </c>
      <c r="C4046" s="13"/>
      <c r="D4046" s="3" t="str">
        <f t="array" ref="D4046">IF(C4046="","",IFERROR(AVERAGE(_xlfn._xlws.FILTER($B$2:$B$6000,(IFERROR(VALUE(MID($A$2:$A$6000,4,2)),0)=MONTH(C4046))*(IFERROR(VALUE(RIGHT($A$2:$A$6000,4)),0)=YEAR(C4046)))),""))</f>
        <v/>
      </c>
      <c r="E4046" s="3">
        <f t="array" ref="E4046">IFERROR(_xlfn.LET(_xlpm.yr,IF(ISNUMBER(C4046),YEAR(C4046),VALUE(RIGHT(A4046,4))),_xlpm.mn,IF(ISNUMBER(C4046),MONTH(C4046),VALUE(MID(A4046,4,2)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7" spans="1:5" x14ac:dyDescent="0.25">
      <c r="A4047" s="65" t="s">
        <v>4057</v>
      </c>
      <c r="B4047" s="8">
        <v>98.014011313099999</v>
      </c>
      <c r="C4047" s="13"/>
      <c r="D4047" s="3" t="str">
        <f t="array" ref="D4047">IF(C4047="","",IFERROR(AVERAGE(_xlfn._xlws.FILTER($B$2:$B$6000,(IFERROR(VALUE(MID($A$2:$A$6000,4,2)),0)=MONTH(C4047))*(IFERROR(VALUE(RIGHT($A$2:$A$6000,4)),0)=YEAR(C4047)))),""))</f>
        <v/>
      </c>
      <c r="E4047" s="3">
        <f t="array" ref="E4047">IFERROR(_xlfn.LET(_xlpm.yr,IF(ISNUMBER(C4047),YEAR(C4047),VALUE(RIGHT(A4047,4))),_xlpm.mn,IF(ISNUMBER(C4047),MONTH(C4047),VALUE(MID(A4047,4,2)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8" spans="1:5" x14ac:dyDescent="0.25">
      <c r="A4048" s="65" t="s">
        <v>4058</v>
      </c>
      <c r="B4048" s="8">
        <v>97.354038499200001</v>
      </c>
      <c r="C4048" s="13"/>
      <c r="D4048" s="3" t="str">
        <f t="array" ref="D4048">IF(C4048="","",IFERROR(AVERAGE(_xlfn._xlws.FILTER($B$2:$B$6000,(IFERROR(VALUE(MID($A$2:$A$6000,4,2)),0)=MONTH(C4048))*(IFERROR(VALUE(RIGHT($A$2:$A$6000,4)),0)=YEAR(C4048)))),""))</f>
        <v/>
      </c>
      <c r="E4048" s="3">
        <f t="array" ref="E4048">IFERROR(_xlfn.LET(_xlpm.yr,IF(ISNUMBER(C4048),YEAR(C4048),VALUE(RIGHT(A4048,4))),_xlpm.mn,IF(ISNUMBER(C4048),MONTH(C4048),VALUE(MID(A4048,4,2)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9" spans="1:5" x14ac:dyDescent="0.25">
      <c r="A4049" s="65" t="s">
        <v>4059</v>
      </c>
      <c r="B4049" s="8">
        <v>98.496918250099995</v>
      </c>
      <c r="C4049" s="13"/>
      <c r="D4049" s="3" t="str">
        <f t="array" ref="D4049">IF(C4049="","",IFERROR(AVERAGE(_xlfn._xlws.FILTER($B$2:$B$6000,(IFERROR(VALUE(MID($A$2:$A$6000,4,2)),0)=MONTH(C4049))*(IFERROR(VALUE(RIGHT($A$2:$A$6000,4)),0)=YEAR(C4049)))),""))</f>
        <v/>
      </c>
      <c r="E4049" s="3">
        <f t="array" ref="E4049">IFERROR(_xlfn.LET(_xlpm.yr,IF(ISNUMBER(C4049),YEAR(C4049),VALUE(RIGHT(A4049,4))),_xlpm.mn,IF(ISNUMBER(C4049),MONTH(C4049),VALUE(MID(A4049,4,2)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0" spans="1:5" x14ac:dyDescent="0.25">
      <c r="A4050" s="65" t="s">
        <v>4060</v>
      </c>
      <c r="B4050" s="8">
        <v>98.529112045900007</v>
      </c>
      <c r="C4050" s="13"/>
      <c r="D4050" s="3" t="str">
        <f t="array" ref="D4050">IF(C4050="","",IFERROR(AVERAGE(_xlfn._xlws.FILTER($B$2:$B$6000,(IFERROR(VALUE(MID($A$2:$A$6000,4,2)),0)=MONTH(C4050))*(IFERROR(VALUE(RIGHT($A$2:$A$6000,4)),0)=YEAR(C4050)))),""))</f>
        <v/>
      </c>
      <c r="E4050" s="3">
        <f t="array" ref="E4050">IFERROR(_xlfn.LET(_xlpm.yr,IF(ISNUMBER(C4050),YEAR(C4050),VALUE(RIGHT(A4050,4))),_xlpm.mn,IF(ISNUMBER(C4050),MONTH(C4050),VALUE(MID(A4050,4,2)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1" spans="1:5" x14ac:dyDescent="0.25">
      <c r="A4051" s="65" t="s">
        <v>4061</v>
      </c>
      <c r="B4051" s="8">
        <v>99.478829021999999</v>
      </c>
      <c r="C4051" s="13"/>
      <c r="D4051" s="3" t="str">
        <f t="array" ref="D4051">IF(C4051="","",IFERROR(AVERAGE(_xlfn._xlws.FILTER($B$2:$B$6000,(IFERROR(VALUE(MID($A$2:$A$6000,4,2)),0)=MONTH(C4051))*(IFERROR(VALUE(RIGHT($A$2:$A$6000,4)),0)=YEAR(C4051)))),""))</f>
        <v/>
      </c>
      <c r="E4051" s="3">
        <f t="array" ref="E4051">IFERROR(_xlfn.LET(_xlpm.yr,IF(ISNUMBER(C4051),YEAR(C4051),VALUE(RIGHT(A4051,4))),_xlpm.mn,IF(ISNUMBER(C4051),MONTH(C4051),VALUE(MID(A4051,4,2)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2" spans="1:5" x14ac:dyDescent="0.25">
      <c r="A4052" s="65" t="s">
        <v>4062</v>
      </c>
      <c r="B4052" s="8">
        <v>100.01002665270001</v>
      </c>
      <c r="C4052" s="13"/>
      <c r="D4052" s="3" t="str">
        <f t="array" ref="D4052">IF(C4052="","",IFERROR(AVERAGE(_xlfn._xlws.FILTER($B$2:$B$6000,(IFERROR(VALUE(MID($A$2:$A$6000,4,2)),0)=MONTH(C4052))*(IFERROR(VALUE(RIGHT($A$2:$A$6000,4)),0)=YEAR(C4052)))),""))</f>
        <v/>
      </c>
      <c r="E4052" s="3">
        <f t="array" ref="E4052">IFERROR(_xlfn.LET(_xlpm.yr,IF(ISNUMBER(C4052),YEAR(C4052),VALUE(RIGHT(A4052,4))),_xlpm.mn,IF(ISNUMBER(C4052),MONTH(C4052),VALUE(MID(A4052,4,2)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3" spans="1:5" x14ac:dyDescent="0.25">
      <c r="A4053" s="65" t="s">
        <v>4063</v>
      </c>
      <c r="B4053" s="8">
        <v>100.7021932624</v>
      </c>
      <c r="C4053" s="13"/>
      <c r="D4053" s="3" t="str">
        <f t="array" ref="D4053">IF(C4053="","",IFERROR(AVERAGE(_xlfn._xlws.FILTER($B$2:$B$6000,(IFERROR(VALUE(MID($A$2:$A$6000,4,2)),0)=MONTH(C4053))*(IFERROR(VALUE(RIGHT($A$2:$A$6000,4)),0)=YEAR(C4053)))),""))</f>
        <v/>
      </c>
      <c r="E4053" s="3">
        <f t="array" ref="E4053">IFERROR(_xlfn.LET(_xlpm.yr,IF(ISNUMBER(C4053),YEAR(C4053),VALUE(RIGHT(A4053,4))),_xlpm.mn,IF(ISNUMBER(C4053),MONTH(C4053),VALUE(MID(A4053,4,2)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4" spans="1:5" x14ac:dyDescent="0.25">
      <c r="A4054" s="65" t="s">
        <v>4064</v>
      </c>
      <c r="B4054" s="8">
        <v>100.8953560372</v>
      </c>
      <c r="C4054" s="13"/>
      <c r="D4054" s="3" t="str">
        <f t="array" ref="D4054">IF(C4054="","",IFERROR(AVERAGE(_xlfn._xlws.FILTER($B$2:$B$6000,(IFERROR(VALUE(MID($A$2:$A$6000,4,2)),0)=MONTH(C4054))*(IFERROR(VALUE(RIGHT($A$2:$A$6000,4)),0)=YEAR(C4054)))),""))</f>
        <v/>
      </c>
      <c r="E4054" s="3">
        <f t="array" ref="E4054">IFERROR(_xlfn.LET(_xlpm.yr,IF(ISNUMBER(C4054),YEAR(C4054),VALUE(RIGHT(A4054,4))),_xlpm.mn,IF(ISNUMBER(C4054),MONTH(C4054),VALUE(MID(A4054,4,2)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5" spans="1:5" x14ac:dyDescent="0.25">
      <c r="A4055" s="65" t="s">
        <v>4065</v>
      </c>
      <c r="B4055" s="8">
        <v>101.41045677</v>
      </c>
      <c r="C4055" s="13"/>
      <c r="D4055" s="3" t="str">
        <f t="array" ref="D4055">IF(C4055="","",IFERROR(AVERAGE(_xlfn._xlws.FILTER($B$2:$B$6000,(IFERROR(VALUE(MID($A$2:$A$6000,4,2)),0)=MONTH(C4055))*(IFERROR(VALUE(RIGHT($A$2:$A$6000,4)),0)=YEAR(C4055)))),""))</f>
        <v/>
      </c>
      <c r="E4055" s="3">
        <f t="array" ref="E4055">IFERROR(_xlfn.LET(_xlpm.yr,IF(ISNUMBER(C4055),YEAR(C4055),VALUE(RIGHT(A4055,4))),_xlpm.mn,IF(ISNUMBER(C4055),MONTH(C4055),VALUE(MID(A4055,4,2)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6" spans="1:5" x14ac:dyDescent="0.25">
      <c r="A4056" s="65" t="s">
        <v>4066</v>
      </c>
      <c r="B4056" s="8">
        <v>101.9406248408</v>
      </c>
      <c r="C4056" s="13"/>
      <c r="D4056" s="3" t="str">
        <f t="array" ref="D4056">IF(C4056="","",IFERROR(AVERAGE(_xlfn._xlws.FILTER($B$2:$B$6000,(IFERROR(VALUE(MID($A$2:$A$6000,4,2)),0)=MONTH(C4056))*(IFERROR(VALUE(RIGHT($A$2:$A$6000,4)),0)=YEAR(C4056)))),""))</f>
        <v/>
      </c>
      <c r="E4056" s="3">
        <f t="array" ref="E4056">IFERROR(_xlfn.LET(_xlpm.yr,IF(ISNUMBER(C4056),YEAR(C4056),VALUE(RIGHT(A4056,4))),_xlpm.mn,IF(ISNUMBER(C4056),MONTH(C4056),VALUE(MID(A4056,4,2)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7" spans="1:5" x14ac:dyDescent="0.25">
      <c r="A4057" s="65" t="s">
        <v>4067</v>
      </c>
      <c r="B4057" s="8">
        <v>102.7560219341</v>
      </c>
      <c r="C4057" s="13"/>
      <c r="D4057" s="3" t="str">
        <f t="array" ref="D4057">IF(C4057="","",IFERROR(AVERAGE(_xlfn._xlws.FILTER($B$2:$B$6000,(IFERROR(VALUE(MID($A$2:$A$6000,4,2)),0)=MONTH(C4057))*(IFERROR(VALUE(RIGHT($A$2:$A$6000,4)),0)=YEAR(C4057)))),""))</f>
        <v/>
      </c>
      <c r="E4057" s="3">
        <f t="array" ref="E4057">IFERROR(_xlfn.LET(_xlpm.yr,IF(ISNUMBER(C4057),YEAR(C4057),VALUE(RIGHT(A4057,4))),_xlpm.mn,IF(ISNUMBER(C4057),MONTH(C4057),VALUE(MID(A4057,4,2)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8" spans="1:5" x14ac:dyDescent="0.25">
      <c r="A4058" s="65" t="s">
        <v>4068</v>
      </c>
      <c r="B4058" s="8">
        <v>103.123750035</v>
      </c>
      <c r="C4058" s="13"/>
      <c r="D4058" s="3" t="str">
        <f t="array" ref="D4058">IF(C4058="","",IFERROR(AVERAGE(_xlfn._xlws.FILTER($B$2:$B$6000,(IFERROR(VALUE(MID($A$2:$A$6000,4,2)),0)=MONTH(C4058))*(IFERROR(VALUE(RIGHT($A$2:$A$6000,4)),0)=YEAR(C4058)))),""))</f>
        <v/>
      </c>
      <c r="E4058" s="3">
        <f t="array" ref="E4058">IFERROR(_xlfn.LET(_xlpm.yr,IF(ISNUMBER(C4058),YEAR(C4058),VALUE(RIGHT(A4058,4))),_xlpm.mn,IF(ISNUMBER(C4058),MONTH(C4058),VALUE(MID(A4058,4,2)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9" spans="1:5" x14ac:dyDescent="0.25">
      <c r="A4059" s="65" t="s">
        <v>4069</v>
      </c>
      <c r="B4059" s="8">
        <v>103.3475845312</v>
      </c>
      <c r="C4059" s="13"/>
      <c r="D4059" s="3" t="str">
        <f t="array" ref="D4059">IF(C4059="","",IFERROR(AVERAGE(_xlfn._xlws.FILTER($B$2:$B$6000,(IFERROR(VALUE(MID($A$2:$A$6000,4,2)),0)=MONTH(C4059))*(IFERROR(VALUE(RIGHT($A$2:$A$6000,4)),0)=YEAR(C4059)))),""))</f>
        <v/>
      </c>
      <c r="E4059" s="3">
        <f t="array" ref="E4059">IFERROR(_xlfn.LET(_xlpm.yr,IF(ISNUMBER(C4059),YEAR(C4059),VALUE(RIGHT(A4059,4))),_xlpm.mn,IF(ISNUMBER(C4059),MONTH(C4059),VALUE(MID(A4059,4,2)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0" spans="1:5" x14ac:dyDescent="0.25">
      <c r="A4060" s="65" t="s">
        <v>4070</v>
      </c>
      <c r="B4060" s="8">
        <v>103.3955490661</v>
      </c>
      <c r="C4060" s="13"/>
      <c r="D4060" s="3" t="str">
        <f t="array" ref="D4060">IF(C4060="","",IFERROR(AVERAGE(_xlfn._xlws.FILTER($B$2:$B$6000,(IFERROR(VALUE(MID($A$2:$A$6000,4,2)),0)=MONTH(C4060))*(IFERROR(VALUE(RIGHT($A$2:$A$6000,4)),0)=YEAR(C4060)))),""))</f>
        <v/>
      </c>
      <c r="E4060" s="3">
        <f t="array" ref="E4060">IFERROR(_xlfn.LET(_xlpm.yr,IF(ISNUMBER(C4060),YEAR(C4060),VALUE(RIGHT(A4060,4))),_xlpm.mn,IF(ISNUMBER(C4060),MONTH(C4060),VALUE(MID(A4060,4,2)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1" spans="1:5" x14ac:dyDescent="0.25">
      <c r="A4061" s="65" t="s">
        <v>4071</v>
      </c>
      <c r="B4061" s="8">
        <v>103.6193835623</v>
      </c>
      <c r="C4061" s="13"/>
      <c r="D4061" s="3" t="str">
        <f t="array" ref="D4061">IF(C4061="","",IFERROR(AVERAGE(_xlfn._xlws.FILTER($B$2:$B$6000,(IFERROR(VALUE(MID($A$2:$A$6000,4,2)),0)=MONTH(C4061))*(IFERROR(VALUE(RIGHT($A$2:$A$6000,4)),0)=YEAR(C4061)))),""))</f>
        <v/>
      </c>
      <c r="E4061" s="3">
        <f t="array" ref="E4061">IFERROR(_xlfn.LET(_xlpm.yr,IF(ISNUMBER(C4061),YEAR(C4061),VALUE(RIGHT(A4061,4))),_xlpm.mn,IF(ISNUMBER(C4061),MONTH(C4061),VALUE(MID(A4061,4,2)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2" spans="1:5" x14ac:dyDescent="0.25">
      <c r="A4062" s="65" t="s">
        <v>4072</v>
      </c>
      <c r="B4062" s="8">
        <v>103.7313008104</v>
      </c>
      <c r="C4062" s="13"/>
      <c r="D4062" s="3" t="str">
        <f t="array" ref="D4062">IF(C4062="","",IFERROR(AVERAGE(_xlfn._xlws.FILTER($B$2:$B$6000,(IFERROR(VALUE(MID($A$2:$A$6000,4,2)),0)=MONTH(C4062))*(IFERROR(VALUE(RIGHT($A$2:$A$6000,4)),0)=YEAR(C4062)))),""))</f>
        <v/>
      </c>
      <c r="E4062" s="3">
        <f t="array" ref="E4062">IFERROR(_xlfn.LET(_xlpm.yr,IF(ISNUMBER(C4062),YEAR(C4062),VALUE(RIGHT(A4062,4))),_xlpm.mn,IF(ISNUMBER(C4062),MONTH(C4062),VALUE(MID(A4062,4,2)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3" spans="1:5" x14ac:dyDescent="0.25">
      <c r="A4063" s="65" t="s">
        <v>4073</v>
      </c>
      <c r="B4063" s="8">
        <v>103.3475845312</v>
      </c>
      <c r="C4063" s="13"/>
      <c r="D4063" s="3" t="str">
        <f t="array" ref="D4063">IF(C4063="","",IFERROR(AVERAGE(_xlfn._xlws.FILTER($B$2:$B$6000,(IFERROR(VALUE(MID($A$2:$A$6000,4,2)),0)=MONTH(C4063))*(IFERROR(VALUE(RIGHT($A$2:$A$6000,4)),0)=YEAR(C4063)))),""))</f>
        <v/>
      </c>
      <c r="E4063" s="3">
        <f t="array" ref="E4063">IFERROR(_xlfn.LET(_xlpm.yr,IF(ISNUMBER(C4063),YEAR(C4063),VALUE(RIGHT(A4063,4))),_xlpm.mn,IF(ISNUMBER(C4063),MONTH(C4063),VALUE(MID(A4063,4,2)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4" spans="1:5" x14ac:dyDescent="0.25">
      <c r="A4064" s="65" t="s">
        <v>4074</v>
      </c>
      <c r="B4064" s="8">
        <v>103.85920623680001</v>
      </c>
      <c r="C4064" s="13"/>
      <c r="D4064" s="3" t="str">
        <f t="array" ref="D4064">IF(C4064="","",IFERROR(AVERAGE(_xlfn._xlws.FILTER($B$2:$B$6000,(IFERROR(VALUE(MID($A$2:$A$6000,4,2)),0)=MONTH(C4064))*(IFERROR(VALUE(RIGHT($A$2:$A$6000,4)),0)=YEAR(C4064)))),""))</f>
        <v/>
      </c>
      <c r="E4064" s="3">
        <f t="array" ref="E4064">IFERROR(_xlfn.LET(_xlpm.yr,IF(ISNUMBER(C4064),YEAR(C4064),VALUE(RIGHT(A4064,4))),_xlpm.mn,IF(ISNUMBER(C4064),MONTH(C4064),VALUE(MID(A4064,4,2)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5" spans="1:5" x14ac:dyDescent="0.25">
      <c r="A4065" s="65" t="s">
        <v>4075</v>
      </c>
      <c r="B4065" s="8">
        <v>103.9711234849</v>
      </c>
      <c r="C4065" s="13"/>
      <c r="D4065" s="3" t="str">
        <f t="array" ref="D4065">IF(C4065="","",IFERROR(AVERAGE(_xlfn._xlws.FILTER($B$2:$B$6000,(IFERROR(VALUE(MID($A$2:$A$6000,4,2)),0)=MONTH(C4065))*(IFERROR(VALUE(RIGHT($A$2:$A$6000,4)),0)=YEAR(C4065)))),""))</f>
        <v/>
      </c>
      <c r="E4065" s="3">
        <f t="array" ref="E4065">IFERROR(_xlfn.LET(_xlpm.yr,IF(ISNUMBER(C4065),YEAR(C4065),VALUE(RIGHT(A4065,4))),_xlpm.mn,IF(ISNUMBER(C4065),MONTH(C4065),VALUE(MID(A4065,4,2)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6" spans="1:5" x14ac:dyDescent="0.25">
      <c r="A4066" s="65" t="s">
        <v>4076</v>
      </c>
      <c r="B4066" s="8">
        <v>104.32286340749999</v>
      </c>
      <c r="C4066" s="13"/>
      <c r="D4066" s="3" t="str">
        <f t="array" ref="D4066">IF(C4066="","",IFERROR(AVERAGE(_xlfn._xlws.FILTER($B$2:$B$6000,(IFERROR(VALUE(MID($A$2:$A$6000,4,2)),0)=MONTH(C4066))*(IFERROR(VALUE(RIGHT($A$2:$A$6000,4)),0)=YEAR(C4066)))),""))</f>
        <v/>
      </c>
      <c r="E4066" s="3">
        <f t="array" ref="E4066">IFERROR(_xlfn.LET(_xlpm.yr,IF(ISNUMBER(C4066),YEAR(C4066),VALUE(RIGHT(A4066,4))),_xlpm.mn,IF(ISNUMBER(C4066),MONTH(C4066),VALUE(MID(A4066,4,2)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7" spans="1:5" x14ac:dyDescent="0.25">
      <c r="A4067" s="65" t="s">
        <v>4077</v>
      </c>
      <c r="B4067" s="8">
        <v>103.3795608878</v>
      </c>
      <c r="C4067" s="13"/>
      <c r="D4067" s="3" t="str">
        <f t="array" ref="D4067">IF(C4067="","",IFERROR(AVERAGE(_xlfn._xlws.FILTER($B$2:$B$6000,(IFERROR(VALUE(MID($A$2:$A$6000,4,2)),0)=MONTH(C4067))*(IFERROR(VALUE(RIGHT($A$2:$A$6000,4)),0)=YEAR(C4067)))),""))</f>
        <v/>
      </c>
      <c r="E4067" s="3">
        <f t="array" ref="E4067">IFERROR(_xlfn.LET(_xlpm.yr,IF(ISNUMBER(C4067),YEAR(C4067),VALUE(RIGHT(A4067,4))),_xlpm.mn,IF(ISNUMBER(C4067),MONTH(C4067),VALUE(MID(A4067,4,2)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8" spans="1:5" x14ac:dyDescent="0.25">
      <c r="A4068" s="65" t="s">
        <v>4078</v>
      </c>
      <c r="B4068" s="8">
        <v>104.35483976410001</v>
      </c>
      <c r="C4068" s="13"/>
      <c r="D4068" s="3" t="str">
        <f t="array" ref="D4068">IF(C4068="","",IFERROR(AVERAGE(_xlfn._xlws.FILTER($B$2:$B$6000,(IFERROR(VALUE(MID($A$2:$A$6000,4,2)),0)=MONTH(C4068))*(IFERROR(VALUE(RIGHT($A$2:$A$6000,4)),0)=YEAR(C4068)))),""))</f>
        <v/>
      </c>
      <c r="E4068" s="3">
        <f t="array" ref="E4068">IFERROR(_xlfn.LET(_xlpm.yr,IF(ISNUMBER(C4068),YEAR(C4068),VALUE(RIGHT(A4068,4))),_xlpm.mn,IF(ISNUMBER(C4068),MONTH(C4068),VALUE(MID(A4068,4,2)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9" spans="1:5" x14ac:dyDescent="0.25">
      <c r="A4069" s="65" t="s">
        <v>4079</v>
      </c>
      <c r="B4069" s="8">
        <v>104.3388515858</v>
      </c>
      <c r="C4069" s="13"/>
      <c r="D4069" s="3" t="str">
        <f t="array" ref="D4069">IF(C4069="","",IFERROR(AVERAGE(_xlfn._xlws.FILTER($B$2:$B$6000,(IFERROR(VALUE(MID($A$2:$A$6000,4,2)),0)=MONTH(C4069))*(IFERROR(VALUE(RIGHT($A$2:$A$6000,4)),0)=YEAR(C4069)))),""))</f>
        <v/>
      </c>
      <c r="E4069" s="3">
        <f t="array" ref="E4069">IFERROR(_xlfn.LET(_xlpm.yr,IF(ISNUMBER(C4069),YEAR(C4069),VALUE(RIGHT(A4069,4))),_xlpm.mn,IF(ISNUMBER(C4069),MONTH(C4069),VALUE(MID(A4069,4,2)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0" spans="1:5" x14ac:dyDescent="0.25">
      <c r="A4070" s="65" t="s">
        <v>4080</v>
      </c>
      <c r="B4070" s="8">
        <v>105.1382605008</v>
      </c>
      <c r="C4070" s="13"/>
      <c r="D4070" s="3" t="str">
        <f t="array" ref="D4070">IF(C4070="","",IFERROR(AVERAGE(_xlfn._xlws.FILTER($B$2:$B$6000,(IFERROR(VALUE(MID($A$2:$A$6000,4,2)),0)=MONTH(C4070))*(IFERROR(VALUE(RIGHT($A$2:$A$6000,4)),0)=YEAR(C4070)))),""))</f>
        <v/>
      </c>
      <c r="E4070" s="3">
        <f t="array" ref="E4070">IFERROR(_xlfn.LET(_xlpm.yr,IF(ISNUMBER(C4070),YEAR(C4070),VALUE(RIGHT(A4070,4))),_xlpm.mn,IF(ISNUMBER(C4070),MONTH(C4070),VALUE(MID(A4070,4,2)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1" spans="1:5" x14ac:dyDescent="0.25">
      <c r="A4071" s="65" t="s">
        <v>4081</v>
      </c>
      <c r="B4071" s="8">
        <v>105.4420358885</v>
      </c>
      <c r="C4071" s="13"/>
      <c r="D4071" s="3" t="str">
        <f t="array" ref="D4071">IF(C4071="","",IFERROR(AVERAGE(_xlfn._xlws.FILTER($B$2:$B$6000,(IFERROR(VALUE(MID($A$2:$A$6000,4,2)),0)=MONTH(C4071))*(IFERROR(VALUE(RIGHT($A$2:$A$6000,4)),0)=YEAR(C4071)))),""))</f>
        <v/>
      </c>
      <c r="E4071" s="3">
        <f t="array" ref="E4071">IFERROR(_xlfn.LET(_xlpm.yr,IF(ISNUMBER(C4071),YEAR(C4071),VALUE(RIGHT(A4071,4))),_xlpm.mn,IF(ISNUMBER(C4071),MONTH(C4071),VALUE(MID(A4071,4,2)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2" spans="1:5" x14ac:dyDescent="0.25">
      <c r="A4072" s="65" t="s">
        <v>4082</v>
      </c>
      <c r="B4072" s="8">
        <v>104.77053239990001</v>
      </c>
      <c r="C4072" s="13"/>
      <c r="D4072" s="3" t="str">
        <f t="array" ref="D4072">IF(C4072="","",IFERROR(AVERAGE(_xlfn._xlws.FILTER($B$2:$B$6000,(IFERROR(VALUE(MID($A$2:$A$6000,4,2)),0)=MONTH(C4072))*(IFERROR(VALUE(RIGHT($A$2:$A$6000,4)),0)=YEAR(C4072)))),""))</f>
        <v/>
      </c>
      <c r="E4072" s="3">
        <f t="array" ref="E4072">IFERROR(_xlfn.LET(_xlpm.yr,IF(ISNUMBER(C4072),YEAR(C4072),VALUE(RIGHT(A4072,4))),_xlpm.mn,IF(ISNUMBER(C4072),MONTH(C4072),VALUE(MID(A4072,4,2)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3" spans="1:5" x14ac:dyDescent="0.25">
      <c r="A4073" s="65" t="s">
        <v>4083</v>
      </c>
      <c r="B4073" s="8">
        <v>104.1789698028</v>
      </c>
      <c r="C4073" s="13"/>
      <c r="D4073" s="3" t="str">
        <f t="array" ref="D4073">IF(C4073="","",IFERROR(AVERAGE(_xlfn._xlws.FILTER($B$2:$B$6000,(IFERROR(VALUE(MID($A$2:$A$6000,4,2)),0)=MONTH(C4073))*(IFERROR(VALUE(RIGHT($A$2:$A$6000,4)),0)=YEAR(C4073)))),""))</f>
        <v/>
      </c>
      <c r="E4073" s="3">
        <f t="array" ref="E4073">IFERROR(_xlfn.LET(_xlpm.yr,IF(ISNUMBER(C4073),YEAR(C4073),VALUE(RIGHT(A4073,4))),_xlpm.mn,IF(ISNUMBER(C4073),MONTH(C4073),VALUE(MID(A4073,4,2)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4" spans="1:5" x14ac:dyDescent="0.25">
      <c r="A4074" s="65" t="s">
        <v>4084</v>
      </c>
      <c r="B4074" s="8">
        <v>105.202213214</v>
      </c>
      <c r="C4074" s="13"/>
      <c r="D4074" s="3" t="str">
        <f t="array" ref="D4074">IF(C4074="","",IFERROR(AVERAGE(_xlfn._xlws.FILTER($B$2:$B$6000,(IFERROR(VALUE(MID($A$2:$A$6000,4,2)),0)=MONTH(C4074))*(IFERROR(VALUE(RIGHT($A$2:$A$6000,4)),0)=YEAR(C4074)))),""))</f>
        <v/>
      </c>
      <c r="E4074" s="3">
        <f t="array" ref="E4074">IFERROR(_xlfn.LET(_xlpm.yr,IF(ISNUMBER(C4074),YEAR(C4074),VALUE(RIGHT(A4074,4))),_xlpm.mn,IF(ISNUMBER(C4074),MONTH(C4074),VALUE(MID(A4074,4,2)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5" spans="1:5" x14ac:dyDescent="0.25">
      <c r="A4075" s="65" t="s">
        <v>4085</v>
      </c>
      <c r="B4075" s="8">
        <v>104.9464023612</v>
      </c>
      <c r="C4075" s="13"/>
      <c r="D4075" s="3" t="str">
        <f t="array" ref="D4075">IF(C4075="","",IFERROR(AVERAGE(_xlfn._xlws.FILTER($B$2:$B$6000,(IFERROR(VALUE(MID($A$2:$A$6000,4,2)),0)=MONTH(C4075))*(IFERROR(VALUE(RIGHT($A$2:$A$6000,4)),0)=YEAR(C4075)))),""))</f>
        <v/>
      </c>
      <c r="E4075" s="3">
        <f t="array" ref="E4075">IFERROR(_xlfn.LET(_xlpm.yr,IF(ISNUMBER(C4075),YEAR(C4075),VALUE(RIGHT(A4075,4))),_xlpm.mn,IF(ISNUMBER(C4075),MONTH(C4075),VALUE(MID(A4075,4,2)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6" spans="1:5" x14ac:dyDescent="0.25">
      <c r="A4076" s="65" t="s">
        <v>4086</v>
      </c>
      <c r="B4076" s="8">
        <v>103.9711234849</v>
      </c>
      <c r="C4076" s="13"/>
      <c r="D4076" s="3" t="str">
        <f t="array" ref="D4076">IF(C4076="","",IFERROR(AVERAGE(_xlfn._xlws.FILTER($B$2:$B$6000,(IFERROR(VALUE(MID($A$2:$A$6000,4,2)),0)=MONTH(C4076))*(IFERROR(VALUE(RIGHT($A$2:$A$6000,4)),0)=YEAR(C4076)))),""))</f>
        <v/>
      </c>
      <c r="E4076" s="3">
        <f t="array" ref="E4076">IFERROR(_xlfn.LET(_xlpm.yr,IF(ISNUMBER(C4076),YEAR(C4076),VALUE(RIGHT(A4076,4))),_xlpm.mn,IF(ISNUMBER(C4076),MONTH(C4076),VALUE(MID(A4076,4,2)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7" spans="1:5" x14ac:dyDescent="0.25">
      <c r="A4077" s="65" t="s">
        <v>4087</v>
      </c>
      <c r="B4077" s="8">
        <v>104.24292251599999</v>
      </c>
      <c r="C4077" s="13"/>
      <c r="D4077" s="3" t="str">
        <f t="array" ref="D4077">IF(C4077="","",IFERROR(AVERAGE(_xlfn._xlws.FILTER($B$2:$B$6000,(IFERROR(VALUE(MID($A$2:$A$6000,4,2)),0)=MONTH(C4077))*(IFERROR(VALUE(RIGHT($A$2:$A$6000,4)),0)=YEAR(C4077)))),""))</f>
        <v/>
      </c>
      <c r="E4077" s="3">
        <f t="array" ref="E4077">IFERROR(_xlfn.LET(_xlpm.yr,IF(ISNUMBER(C4077),YEAR(C4077),VALUE(RIGHT(A4077,4))),_xlpm.mn,IF(ISNUMBER(C4077),MONTH(C4077),VALUE(MID(A4077,4,2)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8" spans="1:5" x14ac:dyDescent="0.25">
      <c r="A4078" s="65" t="s">
        <v>4088</v>
      </c>
      <c r="B4078" s="8">
        <v>104.2589106943</v>
      </c>
      <c r="C4078" s="13"/>
      <c r="D4078" s="3" t="str">
        <f t="array" ref="D4078">IF(C4078="","",IFERROR(AVERAGE(_xlfn._xlws.FILTER($B$2:$B$6000,(IFERROR(VALUE(MID($A$2:$A$6000,4,2)),0)=MONTH(C4078))*(IFERROR(VALUE(RIGHT($A$2:$A$6000,4)),0)=YEAR(C4078)))),""))</f>
        <v/>
      </c>
      <c r="E4078" s="3">
        <f t="array" ref="E4078">IFERROR(_xlfn.LET(_xlpm.yr,IF(ISNUMBER(C4078),YEAR(C4078),VALUE(RIGHT(A4078,4))),_xlpm.mn,IF(ISNUMBER(C4078),MONTH(C4078),VALUE(MID(A4078,4,2)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9" spans="1:5" x14ac:dyDescent="0.25">
      <c r="A4079" s="65" t="s">
        <v>4089</v>
      </c>
      <c r="B4079" s="8">
        <v>104.1064728732</v>
      </c>
      <c r="C4079" s="13"/>
      <c r="D4079" s="3" t="str">
        <f t="array" ref="D4079">IF(C4079="","",IFERROR(AVERAGE(_xlfn._xlws.FILTER($B$2:$B$6000,(IFERROR(VALUE(MID($A$2:$A$6000,4,2)),0)=MONTH(C4079))*(IFERROR(VALUE(RIGHT($A$2:$A$6000,4)),0)=YEAR(C4079)))),""))</f>
        <v/>
      </c>
      <c r="E4079" s="3">
        <f t="array" ref="E4079">IFERROR(_xlfn.LET(_xlpm.yr,IF(ISNUMBER(C4079),YEAR(C4079),VALUE(RIGHT(A4079,4))),_xlpm.mn,IF(ISNUMBER(C4079),MONTH(C4079),VALUE(MID(A4079,4,2)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0" spans="1:5" x14ac:dyDescent="0.25">
      <c r="A4080" s="65" t="s">
        <v>4090</v>
      </c>
      <c r="B4080" s="8">
        <v>104.568743232</v>
      </c>
      <c r="C4080" s="13"/>
      <c r="D4080" s="3" t="str">
        <f t="array" ref="D4080">IF(C4080="","",IFERROR(AVERAGE(_xlfn._xlws.FILTER($B$2:$B$6000,(IFERROR(VALUE(MID($A$2:$A$6000,4,2)),0)=MONTH(C4080))*(IFERROR(VALUE(RIGHT($A$2:$A$6000,4)),0)=YEAR(C4080)))),""))</f>
        <v/>
      </c>
      <c r="E4080" s="3">
        <f t="array" ref="E4080">IFERROR(_xlfn.LET(_xlpm.yr,IF(ISNUMBER(C4080),YEAR(C4080),VALUE(RIGHT(A4080,4))),_xlpm.mn,IF(ISNUMBER(C4080),MONTH(C4080),VALUE(MID(A4080,4,2)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1" spans="1:5" x14ac:dyDescent="0.25">
      <c r="A4081" s="65" t="s">
        <v>4091</v>
      </c>
      <c r="B4081" s="8">
        <v>104.170234302</v>
      </c>
      <c r="C4081" s="13"/>
      <c r="D4081" s="3" t="str">
        <f t="array" ref="D4081">IF(C4081="","",IFERROR(AVERAGE(_xlfn._xlws.FILTER($B$2:$B$6000,(IFERROR(VALUE(MID($A$2:$A$6000,4,2)),0)=MONTH(C4081))*(IFERROR(VALUE(RIGHT($A$2:$A$6000,4)),0)=YEAR(C4081)))),""))</f>
        <v/>
      </c>
      <c r="E4081" s="3">
        <f t="array" ref="E4081">IFERROR(_xlfn.LET(_xlpm.yr,IF(ISNUMBER(C4081),YEAR(C4081),VALUE(RIGHT(A4081,4))),_xlpm.mn,IF(ISNUMBER(C4081),MONTH(C4081),VALUE(MID(A4081,4,2)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2" spans="1:5" x14ac:dyDescent="0.25">
      <c r="A4082" s="65" t="s">
        <v>4092</v>
      </c>
      <c r="B4082" s="8">
        <v>104.8397293044</v>
      </c>
      <c r="C4082" s="13"/>
      <c r="D4082" s="3" t="str">
        <f t="array" ref="D4082">IF(C4082="","",IFERROR(AVERAGE(_xlfn._xlws.FILTER($B$2:$B$6000,(IFERROR(VALUE(MID($A$2:$A$6000,4,2)),0)=MONTH(C4082))*(IFERROR(VALUE(RIGHT($A$2:$A$6000,4)),0)=YEAR(C4082)))),""))</f>
        <v/>
      </c>
      <c r="E4082" s="3">
        <f t="array" ref="E4082">IFERROR(_xlfn.LET(_xlpm.yr,IF(ISNUMBER(C4082),YEAR(C4082),VALUE(RIGHT(A4082,4))),_xlpm.mn,IF(ISNUMBER(C4082),MONTH(C4082),VALUE(MID(A4082,4,2)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3" spans="1:5" x14ac:dyDescent="0.25">
      <c r="A4083" s="65" t="s">
        <v>4093</v>
      </c>
      <c r="B4083" s="8">
        <v>105.126655734</v>
      </c>
      <c r="C4083" s="13"/>
      <c r="D4083" s="3" t="str">
        <f t="array" ref="D4083">IF(C4083="","",IFERROR(AVERAGE(_xlfn._xlws.FILTER($B$2:$B$6000,(IFERROR(VALUE(MID($A$2:$A$6000,4,2)),0)=MONTH(C4083))*(IFERROR(VALUE(RIGHT($A$2:$A$6000,4)),0)=YEAR(C4083)))),""))</f>
        <v/>
      </c>
      <c r="E4083" s="3">
        <f t="array" ref="E4083">IFERROR(_xlfn.LET(_xlpm.yr,IF(ISNUMBER(C4083),YEAR(C4083),VALUE(RIGHT(A4083,4))),_xlpm.mn,IF(ISNUMBER(C4083),MONTH(C4083),VALUE(MID(A4083,4,2)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4" spans="1:5" x14ac:dyDescent="0.25">
      <c r="A4084" s="65" t="s">
        <v>4094</v>
      </c>
      <c r="B4084" s="8">
        <v>105.38170144919999</v>
      </c>
      <c r="C4084" s="13"/>
      <c r="D4084" s="3" t="str">
        <f t="array" ref="D4084">IF(C4084="","",IFERROR(AVERAGE(_xlfn._xlws.FILTER($B$2:$B$6000,(IFERROR(VALUE(MID($A$2:$A$6000,4,2)),0)=MONTH(C4084))*(IFERROR(VALUE(RIGHT($A$2:$A$6000,4)),0)=YEAR(C4084)))),""))</f>
        <v/>
      </c>
      <c r="E4084" s="3">
        <f t="array" ref="E4084">IFERROR(_xlfn.LET(_xlpm.yr,IF(ISNUMBER(C4084),YEAR(C4084),VALUE(RIGHT(A4084,4))),_xlpm.mn,IF(ISNUMBER(C4084),MONTH(C4084),VALUE(MID(A4084,4,2)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5" spans="1:5" x14ac:dyDescent="0.25">
      <c r="A4085" s="65" t="s">
        <v>4095</v>
      </c>
      <c r="B4085" s="8">
        <v>104.8397293044</v>
      </c>
      <c r="C4085" s="13"/>
      <c r="D4085" s="3" t="str">
        <f t="array" ref="D4085">IF(C4085="","",IFERROR(AVERAGE(_xlfn._xlws.FILTER($B$2:$B$6000,(IFERROR(VALUE(MID($A$2:$A$6000,4,2)),0)=MONTH(C4085))*(IFERROR(VALUE(RIGHT($A$2:$A$6000,4)),0)=YEAR(C4085)))),""))</f>
        <v/>
      </c>
      <c r="E4085" s="3">
        <f t="array" ref="E4085">IFERROR(_xlfn.LET(_xlpm.yr,IF(ISNUMBER(C4085),YEAR(C4085),VALUE(RIGHT(A4085,4))),_xlpm.mn,IF(ISNUMBER(C4085),MONTH(C4085),VALUE(MID(A4085,4,2)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6" spans="1:5" x14ac:dyDescent="0.25">
      <c r="A4086" s="65" t="s">
        <v>4096</v>
      </c>
      <c r="B4086" s="8">
        <v>105.126655734</v>
      </c>
      <c r="C4086" s="13"/>
      <c r="D4086" s="3" t="str">
        <f t="array" ref="D4086">IF(C4086="","",IFERROR(AVERAGE(_xlfn._xlws.FILTER($B$2:$B$6000,(IFERROR(VALUE(MID($A$2:$A$6000,4,2)),0)=MONTH(C4086))*(IFERROR(VALUE(RIGHT($A$2:$A$6000,4)),0)=YEAR(C4086)))),""))</f>
        <v/>
      </c>
      <c r="E4086" s="3">
        <f t="array" ref="E4086">IFERROR(_xlfn.LET(_xlpm.yr,IF(ISNUMBER(C4086),YEAR(C4086),VALUE(RIGHT(A4086,4))),_xlpm.mn,IF(ISNUMBER(C4086),MONTH(C4086),VALUE(MID(A4086,4,2)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7" spans="1:5" x14ac:dyDescent="0.25">
      <c r="A4087" s="65" t="s">
        <v>4097</v>
      </c>
      <c r="B4087" s="8">
        <v>104.4412203744</v>
      </c>
      <c r="C4087" s="13"/>
      <c r="D4087" s="3" t="str">
        <f t="array" ref="D4087">IF(C4087="","",IFERROR(AVERAGE(_xlfn._xlws.FILTER($B$2:$B$6000,(IFERROR(VALUE(MID($A$2:$A$6000,4,2)),0)=MONTH(C4087))*(IFERROR(VALUE(RIGHT($A$2:$A$6000,4)),0)=YEAR(C4087)))),""))</f>
        <v/>
      </c>
      <c r="E4087" s="3">
        <f t="array" ref="E4087">IFERROR(_xlfn.LET(_xlpm.yr,IF(ISNUMBER(C4087),YEAR(C4087),VALUE(RIGHT(A4087,4))),_xlpm.mn,IF(ISNUMBER(C4087),MONTH(C4087),VALUE(MID(A4087,4,2)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8" spans="1:5" x14ac:dyDescent="0.25">
      <c r="A4088" s="65" t="s">
        <v>4098</v>
      </c>
      <c r="B4088" s="8">
        <v>104.68032573239999</v>
      </c>
      <c r="C4088" s="13"/>
      <c r="D4088" s="3" t="str">
        <f t="array" ref="D4088">IF(C4088="","",IFERROR(AVERAGE(_xlfn._xlws.FILTER($B$2:$B$6000,(IFERROR(VALUE(MID($A$2:$A$6000,4,2)),0)=MONTH(C4088))*(IFERROR(VALUE(RIGHT($A$2:$A$6000,4)),0)=YEAR(C4088)))),""))</f>
        <v/>
      </c>
      <c r="E4088" s="3">
        <f t="array" ref="E4088">IFERROR(_xlfn.LET(_xlpm.yr,IF(ISNUMBER(C4088),YEAR(C4088),VALUE(RIGHT(A4088,4))),_xlpm.mn,IF(ISNUMBER(C4088),MONTH(C4088),VALUE(MID(A4088,4,2)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9" spans="1:5" x14ac:dyDescent="0.25">
      <c r="A4089" s="65" t="s">
        <v>4099</v>
      </c>
      <c r="B4089" s="8">
        <v>104.47310108879999</v>
      </c>
      <c r="C4089" s="13"/>
      <c r="D4089" s="3" t="str">
        <f t="array" ref="D4089">IF(C4089="","",IFERROR(AVERAGE(_xlfn._xlws.FILTER($B$2:$B$6000,(IFERROR(VALUE(MID($A$2:$A$6000,4,2)),0)=MONTH(C4089))*(IFERROR(VALUE(RIGHT($A$2:$A$6000,4)),0)=YEAR(C4089)))),""))</f>
        <v/>
      </c>
      <c r="E4089" s="3">
        <f t="array" ref="E4089">IFERROR(_xlfn.LET(_xlpm.yr,IF(ISNUMBER(C4089),YEAR(C4089),VALUE(RIGHT(A4089,4))),_xlpm.mn,IF(ISNUMBER(C4089),MONTH(C4089),VALUE(MID(A4089,4,2)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0" spans="1:5" x14ac:dyDescent="0.25">
      <c r="A4090" s="65" t="s">
        <v>4100</v>
      </c>
      <c r="B4090" s="8">
        <v>104.8237889472</v>
      </c>
      <c r="C4090" s="13"/>
      <c r="D4090" s="3" t="str">
        <f t="array" ref="D4090">IF(C4090="","",IFERROR(AVERAGE(_xlfn._xlws.FILTER($B$2:$B$6000,(IFERROR(VALUE(MID($A$2:$A$6000,4,2)),0)=MONTH(C4090))*(IFERROR(VALUE(RIGHT($A$2:$A$6000,4)),0)=YEAR(C4090)))),""))</f>
        <v/>
      </c>
      <c r="E4090" s="3">
        <f t="array" ref="E4090">IFERROR(_xlfn.LET(_xlpm.yr,IF(ISNUMBER(C4090),YEAR(C4090),VALUE(RIGHT(A4090,4))),_xlpm.mn,IF(ISNUMBER(C4090),MONTH(C4090),VALUE(MID(A4090,4,2)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1" spans="1:5" x14ac:dyDescent="0.25">
      <c r="A4091" s="65" t="s">
        <v>4101</v>
      </c>
      <c r="B4091" s="8">
        <v>104.05865180160001</v>
      </c>
      <c r="C4091" s="13"/>
      <c r="D4091" s="3" t="str">
        <f t="array" ref="D4091">IF(C4091="","",IFERROR(AVERAGE(_xlfn._xlws.FILTER($B$2:$B$6000,(IFERROR(VALUE(MID($A$2:$A$6000,4,2)),0)=MONTH(C4091))*(IFERROR(VALUE(RIGHT($A$2:$A$6000,4)),0)=YEAR(C4091)))),""))</f>
        <v/>
      </c>
      <c r="E4091" s="3">
        <f t="array" ref="E4091">IFERROR(_xlfn.LET(_xlpm.yr,IF(ISNUMBER(C4091),YEAR(C4091),VALUE(RIGHT(A4091,4))),_xlpm.mn,IF(ISNUMBER(C4091),MONTH(C4091),VALUE(MID(A4091,4,2)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2" spans="1:5" x14ac:dyDescent="0.25">
      <c r="A4092" s="65" t="s">
        <v>4102</v>
      </c>
      <c r="B4092" s="8">
        <v>104.8397293044</v>
      </c>
      <c r="C4092" s="13"/>
      <c r="D4092" s="3" t="str">
        <f t="array" ref="D4092">IF(C4092="","",IFERROR(AVERAGE(_xlfn._xlws.FILTER($B$2:$B$6000,(IFERROR(VALUE(MID($A$2:$A$6000,4,2)),0)=MONTH(C4092))*(IFERROR(VALUE(RIGHT($A$2:$A$6000,4)),0)=YEAR(C4092)))),""))</f>
        <v/>
      </c>
      <c r="E4092" s="3">
        <f t="array" ref="E4092">IFERROR(_xlfn.LET(_xlpm.yr,IF(ISNUMBER(C4092),YEAR(C4092),VALUE(RIGHT(A4092,4))),_xlpm.mn,IF(ISNUMBER(C4092),MONTH(C4092),VALUE(MID(A4092,4,2)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3" spans="1:5" x14ac:dyDescent="0.25">
      <c r="A4093" s="65" t="s">
        <v>4103</v>
      </c>
      <c r="B4093" s="8">
        <v>104.6962660896</v>
      </c>
      <c r="C4093" s="13"/>
      <c r="D4093" s="3" t="str">
        <f t="array" ref="D4093">IF(C4093="","",IFERROR(AVERAGE(_xlfn._xlws.FILTER($B$2:$B$6000,(IFERROR(VALUE(MID($A$2:$A$6000,4,2)),0)=MONTH(C4093))*(IFERROR(VALUE(RIGHT($A$2:$A$6000,4)),0)=YEAR(C4093)))),""))</f>
        <v/>
      </c>
      <c r="E4093" s="3">
        <f t="array" ref="E4093">IFERROR(_xlfn.LET(_xlpm.yr,IF(ISNUMBER(C4093),YEAR(C4093),VALUE(RIGHT(A4093,4))),_xlpm.mn,IF(ISNUMBER(C4093),MONTH(C4093),VALUE(MID(A4093,4,2)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4" spans="1:5" x14ac:dyDescent="0.25">
      <c r="A4094" s="65" t="s">
        <v>4104</v>
      </c>
      <c r="B4094" s="8">
        <v>104.9194310904</v>
      </c>
      <c r="C4094" s="13"/>
      <c r="D4094" s="3" t="str">
        <f t="array" ref="D4094">IF(C4094="","",IFERROR(AVERAGE(_xlfn._xlws.FILTER($B$2:$B$6000,(IFERROR(VALUE(MID($A$2:$A$6000,4,2)),0)=MONTH(C4094))*(IFERROR(VALUE(RIGHT($A$2:$A$6000,4)),0)=YEAR(C4094)))),""))</f>
        <v/>
      </c>
      <c r="E4094" s="3">
        <f t="array" ref="E4094">IFERROR(_xlfn.LET(_xlpm.yr,IF(ISNUMBER(C4094),YEAR(C4094),VALUE(RIGHT(A4094,4))),_xlpm.mn,IF(ISNUMBER(C4094),MONTH(C4094),VALUE(MID(A4094,4,2)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5" spans="1:5" x14ac:dyDescent="0.25">
      <c r="A4095" s="65" t="s">
        <v>4105</v>
      </c>
      <c r="B4095" s="8">
        <v>103.80360608639999</v>
      </c>
      <c r="C4095" s="13"/>
      <c r="D4095" s="3" t="str">
        <f t="array" ref="D4095">IF(C4095="","",IFERROR(AVERAGE(_xlfn._xlws.FILTER($B$2:$B$6000,(IFERROR(VALUE(MID($A$2:$A$6000,4,2)),0)=MONTH(C4095))*(IFERROR(VALUE(RIGHT($A$2:$A$6000,4)),0)=YEAR(C4095)))),""))</f>
        <v/>
      </c>
      <c r="E4095" s="3">
        <f t="array" ref="E4095">IFERROR(_xlfn.LET(_xlpm.yr,IF(ISNUMBER(C4095),YEAR(C4095),VALUE(RIGHT(A4095,4))),_xlpm.mn,IF(ISNUMBER(C4095),MONTH(C4095),VALUE(MID(A4095,4,2)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6" spans="1:5" x14ac:dyDescent="0.25">
      <c r="A4096" s="65" t="s">
        <v>4106</v>
      </c>
      <c r="B4096" s="8">
        <v>105.0310135908</v>
      </c>
      <c r="C4096" s="13"/>
      <c r="D4096" s="3" t="str">
        <f t="array" ref="D4096">IF(C4096="","",IFERROR(AVERAGE(_xlfn._xlws.FILTER($B$2:$B$6000,(IFERROR(VALUE(MID($A$2:$A$6000,4,2)),0)=MONTH(C4096))*(IFERROR(VALUE(RIGHT($A$2:$A$6000,4)),0)=YEAR(C4096)))),""))</f>
        <v/>
      </c>
      <c r="E4096" s="3">
        <f t="array" ref="E4096">IFERROR(_xlfn.LET(_xlpm.yr,IF(ISNUMBER(C4096),YEAR(C4096),VALUE(RIGHT(A4096,4))),_xlpm.mn,IF(ISNUMBER(C4096),MONTH(C4096),VALUE(MID(A4096,4,2)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7" spans="1:5" x14ac:dyDescent="0.25">
      <c r="A4097" s="65" t="s">
        <v>4107</v>
      </c>
      <c r="B4097" s="8">
        <v>104.5049818032</v>
      </c>
      <c r="C4097" s="13"/>
      <c r="D4097" s="3" t="str">
        <f t="array" ref="D4097">IF(C4097="","",IFERROR(AVERAGE(_xlfn._xlws.FILTER($B$2:$B$6000,(IFERROR(VALUE(MID($A$2:$A$6000,4,2)),0)=MONTH(C4097))*(IFERROR(VALUE(RIGHT($A$2:$A$6000,4)),0)=YEAR(C4097)))),""))</f>
        <v/>
      </c>
      <c r="E4097" s="3">
        <f t="array" ref="E4097">IFERROR(_xlfn.LET(_xlpm.yr,IF(ISNUMBER(C4097),YEAR(C4097),VALUE(RIGHT(A4097,4))),_xlpm.mn,IF(ISNUMBER(C4097),MONTH(C4097),VALUE(MID(A4097,4,2)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8" spans="1:5" x14ac:dyDescent="0.25">
      <c r="A4098" s="65" t="s">
        <v>4108</v>
      </c>
      <c r="B4098" s="8">
        <v>103.11501515640001</v>
      </c>
      <c r="C4098" s="13"/>
      <c r="D4098" s="3" t="str">
        <f t="array" ref="D4098">IF(C4098="","",IFERROR(AVERAGE(_xlfn._xlws.FILTER($B$2:$B$6000,(IFERROR(VALUE(MID($A$2:$A$6000,4,2)),0)=MONTH(C4098))*(IFERROR(VALUE(RIGHT($A$2:$A$6000,4)),0)=YEAR(C4098)))),""))</f>
        <v/>
      </c>
      <c r="E4098" s="3">
        <f t="array" ref="E4098">IFERROR(_xlfn.LET(_xlpm.yr,IF(ISNUMBER(C4098),YEAR(C4098),VALUE(RIGHT(A4098,4))),_xlpm.mn,IF(ISNUMBER(C4098),MONTH(C4098),VALUE(MID(A4098,4,2)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099" spans="1:5" x14ac:dyDescent="0.25">
      <c r="A4099" s="65" t="s">
        <v>4109</v>
      </c>
      <c r="B4099" s="8">
        <v>103.8488742891</v>
      </c>
      <c r="C4099" s="13"/>
      <c r="D4099" s="3" t="str">
        <f t="array" ref="D4099">IF(C4099="","",IFERROR(AVERAGE(_xlfn._xlws.FILTER($B$2:$B$6000,(IFERROR(VALUE(MID($A$2:$A$6000,4,2)),0)=MONTH(C4099))*(IFERROR(VALUE(RIGHT($A$2:$A$6000,4)),0)=YEAR(C4099)))),""))</f>
        <v/>
      </c>
      <c r="E4099" s="3">
        <f t="array" ref="E4099">IFERROR(_xlfn.LET(_xlpm.yr,IF(ISNUMBER(C4099),YEAR(C4099),VALUE(RIGHT(A4099,4))),_xlpm.mn,IF(ISNUMBER(C4099),MONTH(C4099),VALUE(MID(A4099,4,2)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0" spans="1:5" x14ac:dyDescent="0.25">
      <c r="A4100" s="65" t="s">
        <v>4110</v>
      </c>
      <c r="B4100" s="8">
        <v>104.8481718315</v>
      </c>
      <c r="C4100" s="13"/>
      <c r="D4100" s="3" t="str">
        <f t="array" ref="D4100">IF(C4100="","",IFERROR(AVERAGE(_xlfn._xlws.FILTER($B$2:$B$6000,(IFERROR(VALUE(MID($A$2:$A$6000,4,2)),0)=MONTH(C4100))*(IFERROR(VALUE(RIGHT($A$2:$A$6000,4)),0)=YEAR(C4100)))),""))</f>
        <v/>
      </c>
      <c r="E4100" s="3">
        <f t="array" ref="E4100">IFERROR(_xlfn.LET(_xlpm.yr,IF(ISNUMBER(C4100),YEAR(C4100),VALUE(RIGHT(A4100,4))),_xlpm.mn,IF(ISNUMBER(C4100),MONTH(C4100),VALUE(MID(A4100,4,2)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1" spans="1:5" x14ac:dyDescent="0.25">
      <c r="A4101" s="65" t="s">
        <v>4111</v>
      </c>
      <c r="B4101" s="8">
        <v>105.2229084099</v>
      </c>
      <c r="C4101" s="13"/>
      <c r="D4101" s="3" t="str">
        <f t="array" ref="D4101">IF(C4101="","",IFERROR(AVERAGE(_xlfn._xlws.FILTER($B$2:$B$6000,(IFERROR(VALUE(MID($A$2:$A$6000,4,2)),0)=MONTH(C4101))*(IFERROR(VALUE(RIGHT($A$2:$A$6000,4)),0)=YEAR(C4101)))),""))</f>
        <v/>
      </c>
      <c r="E4101" s="3">
        <f t="array" ref="E4101">IFERROR(_xlfn.LET(_xlpm.yr,IF(ISNUMBER(C4101),YEAR(C4101),VALUE(RIGHT(A4101,4))),_xlpm.mn,IF(ISNUMBER(C4101),MONTH(C4101),VALUE(MID(A4101,4,2)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2" spans="1:5" x14ac:dyDescent="0.25">
      <c r="A4102" s="65" t="s">
        <v>4112</v>
      </c>
      <c r="B4102" s="8">
        <v>106.33150412099999</v>
      </c>
      <c r="C4102" s="13"/>
      <c r="D4102" s="3" t="str">
        <f t="array" ref="D4102">IF(C4102="","",IFERROR(AVERAGE(_xlfn._xlws.FILTER($B$2:$B$6000,(IFERROR(VALUE(MID($A$2:$A$6000,4,2)),0)=MONTH(C4102))*(IFERROR(VALUE(RIGHT($A$2:$A$6000,4)),0)=YEAR(C4102)))),""))</f>
        <v/>
      </c>
      <c r="E4102" s="3">
        <f t="array" ref="E4102">IFERROR(_xlfn.LET(_xlpm.yr,IF(ISNUMBER(C4102),YEAR(C4102),VALUE(RIGHT(A4102,4))),_xlpm.mn,IF(ISNUMBER(C4102),MONTH(C4102),VALUE(MID(A4102,4,2)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3" spans="1:5" x14ac:dyDescent="0.25">
      <c r="A4103" s="65" t="s">
        <v>4113</v>
      </c>
      <c r="B4103" s="8">
        <v>107.3308016634</v>
      </c>
      <c r="C4103" s="13"/>
      <c r="D4103" s="3" t="str">
        <f t="array" ref="D4103">IF(C4103="","",IFERROR(AVERAGE(_xlfn._xlws.FILTER($B$2:$B$6000,(IFERROR(VALUE(MID($A$2:$A$6000,4,2)),0)=MONTH(C4103))*(IFERROR(VALUE(RIGHT($A$2:$A$6000,4)),0)=YEAR(C4103)))),""))</f>
        <v/>
      </c>
      <c r="E4103" s="3">
        <f t="array" ref="E4103">IFERROR(_xlfn.LET(_xlpm.yr,IF(ISNUMBER(C4103),YEAR(C4103),VALUE(RIGHT(A4103,4))),_xlpm.mn,IF(ISNUMBER(C4103),MONTH(C4103),VALUE(MID(A4103,4,2)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4" spans="1:5" x14ac:dyDescent="0.25">
      <c r="A4104" s="65" t="s">
        <v>4114</v>
      </c>
      <c r="B4104" s="8">
        <v>106.4251882656</v>
      </c>
      <c r="C4104" s="13"/>
      <c r="D4104" s="3" t="str">
        <f t="array" ref="D4104">IF(C4104="","",IFERROR(AVERAGE(_xlfn._xlws.FILTER($B$2:$B$6000,(IFERROR(VALUE(MID($A$2:$A$6000,4,2)),0)=MONTH(C4104))*(IFERROR(VALUE(RIGHT($A$2:$A$6000,4)),0)=YEAR(C4104)))),""))</f>
        <v/>
      </c>
      <c r="E4104" s="3">
        <f t="array" ref="E4104">IFERROR(_xlfn.LET(_xlpm.yr,IF(ISNUMBER(C4104),YEAR(C4104),VALUE(RIGHT(A4104,4))),_xlpm.mn,IF(ISNUMBER(C4104),MONTH(C4104),VALUE(MID(A4104,4,2)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5" spans="1:5" x14ac:dyDescent="0.25">
      <c r="A4105" s="65" t="s">
        <v>4115</v>
      </c>
      <c r="B4105" s="8">
        <v>107.7211522659</v>
      </c>
      <c r="C4105" s="13"/>
      <c r="D4105" s="3" t="str">
        <f t="array" ref="D4105">IF(C4105="","",IFERROR(AVERAGE(_xlfn._xlws.FILTER($B$2:$B$6000,(IFERROR(VALUE(MID($A$2:$A$6000,4,2)),0)=MONTH(C4105))*(IFERROR(VALUE(RIGHT($A$2:$A$6000,4)),0)=YEAR(C4105)))),""))</f>
        <v/>
      </c>
      <c r="E4105" s="3">
        <f t="array" ref="E4105">IFERROR(_xlfn.LET(_xlpm.yr,IF(ISNUMBER(C4105),YEAR(C4105),VALUE(RIGHT(A4105,4))),_xlpm.mn,IF(ISNUMBER(C4105),MONTH(C4105),VALUE(MID(A4105,4,2)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6" spans="1:5" x14ac:dyDescent="0.25">
      <c r="A4106" s="65" t="s">
        <v>4116</v>
      </c>
      <c r="B4106" s="8">
        <v>109.93834368810001</v>
      </c>
      <c r="C4106" s="13"/>
      <c r="D4106" s="3" t="str">
        <f t="array" ref="D4106">IF(C4106="","",IFERROR(AVERAGE(_xlfn._xlws.FILTER($B$2:$B$6000,(IFERROR(VALUE(MID($A$2:$A$6000,4,2)),0)=MONTH(C4106))*(IFERROR(VALUE(RIGHT($A$2:$A$6000,4)),0)=YEAR(C4106)))),""))</f>
        <v/>
      </c>
      <c r="E4106" s="3">
        <f t="array" ref="E4106">IFERROR(_xlfn.LET(_xlpm.yr,IF(ISNUMBER(C4106),YEAR(C4106),VALUE(RIGHT(A4106,4))),_xlpm.mn,IF(ISNUMBER(C4106),MONTH(C4106),VALUE(MID(A4106,4,2)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7" spans="1:5" x14ac:dyDescent="0.25">
      <c r="A4107" s="65" t="s">
        <v>4117</v>
      </c>
      <c r="B4107" s="8">
        <v>108.81413395289999</v>
      </c>
      <c r="C4107" s="13"/>
      <c r="D4107" s="3" t="str">
        <f t="array" ref="D4107">IF(C4107="","",IFERROR(AVERAGE(_xlfn._xlws.FILTER($B$2:$B$6000,(IFERROR(VALUE(MID($A$2:$A$6000,4,2)),0)=MONTH(C4107))*(IFERROR(VALUE(RIGHT($A$2:$A$6000,4)),0)=YEAR(C4107)))),""))</f>
        <v/>
      </c>
      <c r="E4107" s="3">
        <f t="array" ref="E4107">IFERROR(_xlfn.LET(_xlpm.yr,IF(ISNUMBER(C4107),YEAR(C4107),VALUE(RIGHT(A4107,4))),_xlpm.mn,IF(ISNUMBER(C4107),MONTH(C4107),VALUE(MID(A4107,4,2)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8" spans="1:5" x14ac:dyDescent="0.25">
      <c r="A4108" s="65" t="s">
        <v>4118</v>
      </c>
      <c r="B4108" s="8">
        <v>110.2818522183</v>
      </c>
      <c r="C4108" s="13"/>
      <c r="D4108" s="3" t="str">
        <f t="array" ref="D4108">IF(C4108="","",IFERROR(AVERAGE(_xlfn._xlws.FILTER($B$2:$B$6000,(IFERROR(VALUE(MID($A$2:$A$6000,4,2)),0)=MONTH(C4108))*(IFERROR(VALUE(RIGHT($A$2:$A$6000,4)),0)=YEAR(C4108)))),""))</f>
        <v/>
      </c>
      <c r="E4108" s="3">
        <f t="array" ref="E4108">IFERROR(_xlfn.LET(_xlpm.yr,IF(ISNUMBER(C4108),YEAR(C4108),VALUE(RIGHT(A4108,4))),_xlpm.mn,IF(ISNUMBER(C4108),MONTH(C4108),VALUE(MID(A4108,4,2)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9" spans="1:5" x14ac:dyDescent="0.25">
      <c r="A4109" s="65" t="s">
        <v>4119</v>
      </c>
      <c r="B4109" s="8">
        <v>111.0000973269</v>
      </c>
      <c r="C4109" s="13"/>
      <c r="D4109" s="3" t="str">
        <f t="array" ref="D4109">IF(C4109="","",IFERROR(AVERAGE(_xlfn._xlws.FILTER($B$2:$B$6000,(IFERROR(VALUE(MID($A$2:$A$6000,4,2)),0)=MONTH(C4109))*(IFERROR(VALUE(RIGHT($A$2:$A$6000,4)),0)=YEAR(C4109)))),""))</f>
        <v/>
      </c>
      <c r="E4109" s="3">
        <f t="array" ref="E4109">IFERROR(_xlfn.LET(_xlpm.yr,IF(ISNUMBER(C4109),YEAR(C4109),VALUE(RIGHT(A4109,4))),_xlpm.mn,IF(ISNUMBER(C4109),MONTH(C4109),VALUE(MID(A4109,4,2)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0" spans="1:5" x14ac:dyDescent="0.25">
      <c r="A4110" s="65" t="s">
        <v>4120</v>
      </c>
      <c r="B4110" s="8">
        <v>112.6239558333</v>
      </c>
      <c r="C4110" s="13"/>
      <c r="D4110" s="3" t="str">
        <f t="array" ref="D4110">IF(C4110="","",IFERROR(AVERAGE(_xlfn._xlws.FILTER($B$2:$B$6000,(IFERROR(VALUE(MID($A$2:$A$6000,4,2)),0)=MONTH(C4110))*(IFERROR(VALUE(RIGHT($A$2:$A$6000,4)),0)=YEAR(C4110)))),""))</f>
        <v/>
      </c>
      <c r="E4110" s="3">
        <f t="array" ref="E4110">IFERROR(_xlfn.LET(_xlpm.yr,IF(ISNUMBER(C4110),YEAR(C4110),VALUE(RIGHT(A4110,4))),_xlpm.mn,IF(ISNUMBER(C4110),MONTH(C4110),VALUE(MID(A4110,4,2)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1" spans="1:5" x14ac:dyDescent="0.25">
      <c r="A4111" s="65" t="s">
        <v>4121</v>
      </c>
      <c r="B4111" s="8">
        <v>111.8276406042</v>
      </c>
      <c r="C4111" s="13"/>
      <c r="D4111" s="3" t="str">
        <f t="array" ref="D4111">IF(C4111="","",IFERROR(AVERAGE(_xlfn._xlws.FILTER($B$2:$B$6000,(IFERROR(VALUE(MID($A$2:$A$6000,4,2)),0)=MONTH(C4111))*(IFERROR(VALUE(RIGHT($A$2:$A$6000,4)),0)=YEAR(C4111)))),""))</f>
        <v/>
      </c>
      <c r="E4111" s="3">
        <f t="array" ref="E4111">IFERROR(_xlfn.LET(_xlpm.yr,IF(ISNUMBER(C4111),YEAR(C4111),VALUE(RIGHT(A4111,4))),_xlpm.mn,IF(ISNUMBER(C4111),MONTH(C4111),VALUE(MID(A4111,4,2)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2" spans="1:5" x14ac:dyDescent="0.25">
      <c r="A4112" s="65" t="s">
        <v>4122</v>
      </c>
      <c r="B4112" s="8">
        <v>112.8737802189</v>
      </c>
      <c r="C4112" s="13"/>
      <c r="D4112" s="3" t="str">
        <f t="array" ref="D4112">IF(C4112="","",IFERROR(AVERAGE(_xlfn._xlws.FILTER($B$2:$B$6000,(IFERROR(VALUE(MID($A$2:$A$6000,4,2)),0)=MONTH(C4112))*(IFERROR(VALUE(RIGHT($A$2:$A$6000,4)),0)=YEAR(C4112)))),""))</f>
        <v/>
      </c>
      <c r="E4112" s="3">
        <f t="array" ref="E4112">IFERROR(_xlfn.LET(_xlpm.yr,IF(ISNUMBER(C4112),YEAR(C4112),VALUE(RIGHT(A4112,4))),_xlpm.mn,IF(ISNUMBER(C4112),MONTH(C4112),VALUE(MID(A4112,4,2)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3" spans="1:5" x14ac:dyDescent="0.25">
      <c r="A4113" s="65" t="s">
        <v>4123</v>
      </c>
      <c r="B4113" s="8">
        <v>113.826235689</v>
      </c>
      <c r="C4113" s="13"/>
      <c r="D4113" s="3" t="str">
        <f t="array" ref="D4113">IF(C4113="","",IFERROR(AVERAGE(_xlfn._xlws.FILTER($B$2:$B$6000,(IFERROR(VALUE(MID($A$2:$A$6000,4,2)),0)=MONTH(C4113))*(IFERROR(VALUE(RIGHT($A$2:$A$6000,4)),0)=YEAR(C4113)))),""))</f>
        <v/>
      </c>
      <c r="E4113" s="3">
        <f t="array" ref="E4113">IFERROR(_xlfn.LET(_xlpm.yr,IF(ISNUMBER(C4113),YEAR(C4113),VALUE(RIGHT(A4113,4))),_xlpm.mn,IF(ISNUMBER(C4113),MONTH(C4113),VALUE(MID(A4113,4,2)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4" spans="1:5" x14ac:dyDescent="0.25">
      <c r="A4114" s="65" t="s">
        <v>4124</v>
      </c>
      <c r="B4114" s="8">
        <v>115.63746248459999</v>
      </c>
      <c r="C4114" s="13"/>
      <c r="D4114" s="3" t="str">
        <f t="array" ref="D4114">IF(C4114="","",IFERROR(AVERAGE(_xlfn._xlws.FILTER($B$2:$B$6000,(IFERROR(VALUE(MID($A$2:$A$6000,4,2)),0)=MONTH(C4114))*(IFERROR(VALUE(RIGHT($A$2:$A$6000,4)),0)=YEAR(C4114)))),""))</f>
        <v/>
      </c>
      <c r="E4114" s="3">
        <f t="array" ref="E4114">IFERROR(_xlfn.LET(_xlpm.yr,IF(ISNUMBER(C4114),YEAR(C4114),VALUE(RIGHT(A4114,4))),_xlpm.mn,IF(ISNUMBER(C4114),MONTH(C4114),VALUE(MID(A4114,4,2)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5" spans="1:5" x14ac:dyDescent="0.25">
      <c r="A4115" s="65" t="s">
        <v>4125</v>
      </c>
      <c r="B4115" s="8">
        <v>115.98097101480001</v>
      </c>
      <c r="C4115" s="13"/>
      <c r="D4115" s="3" t="str">
        <f t="array" ref="D4115">IF(C4115="","",IFERROR(AVERAGE(_xlfn._xlws.FILTER($B$2:$B$6000,(IFERROR(VALUE(MID($A$2:$A$6000,4,2)),0)=MONTH(C4115))*(IFERROR(VALUE(RIGHT($A$2:$A$6000,4)),0)=YEAR(C4115)))),""))</f>
        <v/>
      </c>
      <c r="E4115" s="3">
        <f t="array" ref="E4115">IFERROR(_xlfn.LET(_xlpm.yr,IF(ISNUMBER(C4115),YEAR(C4115),VALUE(RIGHT(A4115,4))),_xlpm.mn,IF(ISNUMBER(C4115),MONTH(C4115),VALUE(MID(A4115,4,2)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6" spans="1:5" x14ac:dyDescent="0.25">
      <c r="A4116" s="65" t="s">
        <v>4126</v>
      </c>
      <c r="B4116" s="8">
        <v>114.4039545807</v>
      </c>
      <c r="C4116" s="13"/>
      <c r="D4116" s="3" t="str">
        <f t="array" ref="D4116">IF(C4116="","",IFERROR(AVERAGE(_xlfn._xlws.FILTER($B$2:$B$6000,(IFERROR(VALUE(MID($A$2:$A$6000,4,2)),0)=MONTH(C4116))*(IFERROR(VALUE(RIGHT($A$2:$A$6000,4)),0)=YEAR(C4116)))),""))</f>
        <v/>
      </c>
      <c r="E4116" s="3">
        <f t="array" ref="E4116">IFERROR(_xlfn.LET(_xlpm.yr,IF(ISNUMBER(C4116),YEAR(C4116),VALUE(RIGHT(A4116,4))),_xlpm.mn,IF(ISNUMBER(C4116),MONTH(C4116),VALUE(MID(A4116,4,2)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7" spans="1:5" x14ac:dyDescent="0.25">
      <c r="A4117" s="65" t="s">
        <v>4127</v>
      </c>
      <c r="B4117" s="8">
        <v>112.9872304308</v>
      </c>
      <c r="C4117" s="13"/>
      <c r="D4117" s="3" t="str">
        <f t="array" ref="D4117">IF(C4117="","",IFERROR(AVERAGE(_xlfn._xlws.FILTER($B$2:$B$6000,(IFERROR(VALUE(MID($A$2:$A$6000,4,2)),0)=MONTH(C4117))*(IFERROR(VALUE(RIGHT($A$2:$A$6000,4)),0)=YEAR(C4117)))),""))</f>
        <v/>
      </c>
      <c r="E4117" s="3">
        <f t="array" ref="E4117">IFERROR(_xlfn.LET(_xlpm.yr,IF(ISNUMBER(C4117),YEAR(C4117),VALUE(RIGHT(A4117,4))),_xlpm.mn,IF(ISNUMBER(C4117),MONTH(C4117),VALUE(MID(A4117,4,2)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8" spans="1:5" x14ac:dyDescent="0.25">
      <c r="A4118" s="65" t="s">
        <v>4128</v>
      </c>
      <c r="B4118" s="8">
        <v>114.27700351919999</v>
      </c>
      <c r="C4118" s="13"/>
      <c r="D4118" s="3" t="str">
        <f t="array" ref="D4118">IF(C4118="","",IFERROR(AVERAGE(_xlfn._xlws.FILTER($B$2:$B$6000,(IFERROR(VALUE(MID($A$2:$A$6000,4,2)),0)=MONTH(C4118))*(IFERROR(VALUE(RIGHT($A$2:$A$6000,4)),0)=YEAR(C4118)))),""))</f>
        <v/>
      </c>
      <c r="E4118" s="3">
        <f t="array" ref="E4118">IFERROR(_xlfn.LET(_xlpm.yr,IF(ISNUMBER(C4118),YEAR(C4118),VALUE(RIGHT(A4118,4))),_xlpm.mn,IF(ISNUMBER(C4118),MONTH(C4118),VALUE(MID(A4118,4,2)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9" spans="1:5" x14ac:dyDescent="0.25">
      <c r="A4119" s="65" t="s">
        <v>4129</v>
      </c>
      <c r="B4119" s="8">
        <v>114.5411739108</v>
      </c>
      <c r="C4119" s="13"/>
      <c r="D4119" s="3" t="str">
        <f t="array" ref="D4119">IF(C4119="","",IFERROR(AVERAGE(_xlfn._xlws.FILTER($B$2:$B$6000,(IFERROR(VALUE(MID($A$2:$A$6000,4,2)),0)=MONTH(C4119))*(IFERROR(VALUE(RIGHT($A$2:$A$6000,4)),0)=YEAR(C4119)))),""))</f>
        <v/>
      </c>
      <c r="E4119" s="3">
        <f t="array" ref="E4119">IFERROR(_xlfn.LET(_xlpm.yr,IF(ISNUMBER(C4119),YEAR(C4119),VALUE(RIGHT(A4119,4))),_xlpm.mn,IF(ISNUMBER(C4119),MONTH(C4119),VALUE(MID(A4119,4,2)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0" spans="1:5" x14ac:dyDescent="0.25">
      <c r="A4120" s="65" t="s">
        <v>4130</v>
      </c>
      <c r="B4120" s="8">
        <v>114.77426543279999</v>
      </c>
      <c r="C4120" s="13"/>
      <c r="D4120" s="3" t="str">
        <f t="array" ref="D4120">IF(C4120="","",IFERROR(AVERAGE(_xlfn._xlws.FILTER($B$2:$B$6000,(IFERROR(VALUE(MID($A$2:$A$6000,4,2)),0)=MONTH(C4120))*(IFERROR(VALUE(RIGHT($A$2:$A$6000,4)),0)=YEAR(C4120)))),""))</f>
        <v/>
      </c>
      <c r="E4120" s="3">
        <f t="array" ref="E4120">IFERROR(_xlfn.LET(_xlpm.yr,IF(ISNUMBER(C4120),YEAR(C4120),VALUE(RIGHT(A4120,4))),_xlpm.mn,IF(ISNUMBER(C4120),MONTH(C4120),VALUE(MID(A4120,4,2)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1" spans="1:5" x14ac:dyDescent="0.25">
      <c r="A4121" s="65" t="s">
        <v>4131</v>
      </c>
      <c r="B4121" s="8">
        <v>113.9662148232</v>
      </c>
      <c r="C4121" s="13"/>
      <c r="D4121" s="3" t="str">
        <f t="array" ref="D4121">IF(C4121="","",IFERROR(AVERAGE(_xlfn._xlws.FILTER($B$2:$B$6000,(IFERROR(VALUE(MID($A$2:$A$6000,4,2)),0)=MONTH(C4121))*(IFERROR(VALUE(RIGHT($A$2:$A$6000,4)),0)=YEAR(C4121)))),""))</f>
        <v/>
      </c>
      <c r="E4121" s="3">
        <f t="array" ref="E4121">IFERROR(_xlfn.LET(_xlpm.yr,IF(ISNUMBER(C4121),YEAR(C4121),VALUE(RIGHT(A4121,4))),_xlpm.mn,IF(ISNUMBER(C4121),MONTH(C4121),VALUE(MID(A4121,4,2)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2" spans="1:5" x14ac:dyDescent="0.25">
      <c r="A4122" s="65" t="s">
        <v>4132</v>
      </c>
      <c r="B4122" s="8">
        <v>112.7075206044</v>
      </c>
      <c r="C4122" s="13"/>
      <c r="D4122" s="3" t="str">
        <f t="array" ref="D4122">IF(C4122="","",IFERROR(AVERAGE(_xlfn._xlws.FILTER($B$2:$B$6000,(IFERROR(VALUE(MID($A$2:$A$6000,4,2)),0)=MONTH(C4122))*(IFERROR(VALUE(RIGHT($A$2:$A$6000,4)),0)=YEAR(C4122)))),""))</f>
        <v/>
      </c>
      <c r="E4122" s="3">
        <f t="array" ref="E4122">IFERROR(_xlfn.LET(_xlpm.yr,IF(ISNUMBER(C4122),YEAR(C4122),VALUE(RIGHT(A4122,4))),_xlpm.mn,IF(ISNUMBER(C4122),MONTH(C4122),VALUE(MID(A4122,4,2)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3" spans="1:5" x14ac:dyDescent="0.25">
      <c r="A4123" s="65" t="s">
        <v>4133</v>
      </c>
      <c r="B4123" s="8">
        <v>112.1481009516</v>
      </c>
      <c r="C4123" s="13"/>
      <c r="D4123" s="3" t="str">
        <f t="array" ref="D4123">IF(C4123="","",IFERROR(AVERAGE(_xlfn._xlws.FILTER($B$2:$B$6000,(IFERROR(VALUE(MID($A$2:$A$6000,4,2)),0)=MONTH(C4123))*(IFERROR(VALUE(RIGHT($A$2:$A$6000,4)),0)=YEAR(C4123)))),""))</f>
        <v/>
      </c>
      <c r="E4123" s="3">
        <f t="array" ref="E4123">IFERROR(_xlfn.LET(_xlpm.yr,IF(ISNUMBER(C4123),YEAR(C4123),VALUE(RIGHT(A4123,4))),_xlpm.mn,IF(ISNUMBER(C4123),MONTH(C4123),VALUE(MID(A4123,4,2)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4" spans="1:5" x14ac:dyDescent="0.25">
      <c r="A4124" s="65" t="s">
        <v>4134</v>
      </c>
      <c r="B4124" s="8">
        <v>112.92507269159999</v>
      </c>
      <c r="C4124" s="13"/>
      <c r="D4124" s="3" t="str">
        <f t="array" ref="D4124">IF(C4124="","",IFERROR(AVERAGE(_xlfn._xlws.FILTER($B$2:$B$6000,(IFERROR(VALUE(MID($A$2:$A$6000,4,2)),0)=MONTH(C4124))*(IFERROR(VALUE(RIGHT($A$2:$A$6000,4)),0)=YEAR(C4124)))),""))</f>
        <v/>
      </c>
      <c r="E4124" s="3">
        <f t="array" ref="E4124">IFERROR(_xlfn.LET(_xlpm.yr,IF(ISNUMBER(C4124),YEAR(C4124),VALUE(RIGHT(A4124,4))),_xlpm.mn,IF(ISNUMBER(C4124),MONTH(C4124),VALUE(MID(A4124,4,2)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5" spans="1:5" x14ac:dyDescent="0.25">
      <c r="A4125" s="65" t="s">
        <v>4135</v>
      </c>
      <c r="B4125" s="8">
        <v>113.46895290960001</v>
      </c>
      <c r="C4125" s="13"/>
      <c r="D4125" s="3" t="str">
        <f t="array" ref="D4125">IF(C4125="","",IFERROR(AVERAGE(_xlfn._xlws.FILTER($B$2:$B$6000,(IFERROR(VALUE(MID($A$2:$A$6000,4,2)),0)=MONTH(C4125))*(IFERROR(VALUE(RIGHT($A$2:$A$6000,4)),0)=YEAR(C4125)))),""))</f>
        <v/>
      </c>
      <c r="E4125" s="3">
        <f t="array" ref="E4125">IFERROR(_xlfn.LET(_xlpm.yr,IF(ISNUMBER(C4125),YEAR(C4125),VALUE(RIGHT(A4125,4))),_xlpm.mn,IF(ISNUMBER(C4125),MONTH(C4125),VALUE(MID(A4125,4,2)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6" spans="1:5" x14ac:dyDescent="0.25">
      <c r="A4126" s="65" t="s">
        <v>4136</v>
      </c>
      <c r="B4126" s="8">
        <v>114.12160917120001</v>
      </c>
      <c r="C4126" s="13"/>
      <c r="D4126" s="3" t="str">
        <f t="array" ref="D4126">IF(C4126="","",IFERROR(AVERAGE(_xlfn._xlws.FILTER($B$2:$B$6000,(IFERROR(VALUE(MID($A$2:$A$6000,4,2)),0)=MONTH(C4126))*(IFERROR(VALUE(RIGHT($A$2:$A$6000,4)),0)=YEAR(C4126)))),""))</f>
        <v/>
      </c>
      <c r="E4126" s="3">
        <f t="array" ref="E4126">IFERROR(_xlfn.LET(_xlpm.yr,IF(ISNUMBER(C4126),YEAR(C4126),VALUE(RIGHT(A4126,4))),_xlpm.mn,IF(ISNUMBER(C4126),MONTH(C4126),VALUE(MID(A4126,4,2)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7" spans="1:5" x14ac:dyDescent="0.25">
      <c r="A4127" s="65" t="s">
        <v>4137</v>
      </c>
      <c r="B4127" s="8">
        <v>113.748662736</v>
      </c>
      <c r="C4127" s="13"/>
      <c r="D4127" s="3" t="str">
        <f t="array" ref="D4127">IF(C4127="","",IFERROR(AVERAGE(_xlfn._xlws.FILTER($B$2:$B$6000,(IFERROR(VALUE(MID($A$2:$A$6000,4,2)),0)=MONTH(C4127))*(IFERROR(VALUE(RIGHT($A$2:$A$6000,4)),0)=YEAR(C4127)))),""))</f>
        <v/>
      </c>
      <c r="E4127" s="3">
        <f t="array" ref="E4127">IFERROR(_xlfn.LET(_xlpm.yr,IF(ISNUMBER(C4127),YEAR(C4127),VALUE(RIGHT(A4127,4))),_xlpm.mn,IF(ISNUMBER(C4127),MONTH(C4127),VALUE(MID(A4127,4,2)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8" spans="1:5" x14ac:dyDescent="0.25">
      <c r="A4128" s="65" t="s">
        <v>4138</v>
      </c>
      <c r="B4128" s="8">
        <v>114.1837669104</v>
      </c>
      <c r="C4128" s="13"/>
      <c r="D4128" s="3" t="str">
        <f t="array" ref="D4128">IF(C4128="","",IFERROR(AVERAGE(_xlfn._xlws.FILTER($B$2:$B$6000,(IFERROR(VALUE(MID($A$2:$A$6000,4,2)),0)=MONTH(C4128))*(IFERROR(VALUE(RIGHT($A$2:$A$6000,4)),0)=YEAR(C4128)))),""))</f>
        <v/>
      </c>
      <c r="E4128" s="3">
        <f t="array" ref="E4128">IFERROR(_xlfn.LET(_xlpm.yr,IF(ISNUMBER(C4128),YEAR(C4128),VALUE(RIGHT(A4128,4))),_xlpm.mn,IF(ISNUMBER(C4128),MONTH(C4128),VALUE(MID(A4128,4,2)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9" spans="1:5" x14ac:dyDescent="0.25">
      <c r="A4129" s="65" t="s">
        <v>4139</v>
      </c>
      <c r="B4129" s="8">
        <v>116.17281456480001</v>
      </c>
      <c r="C4129" s="13"/>
      <c r="D4129" s="3" t="str">
        <f t="array" ref="D4129">IF(C4129="","",IFERROR(AVERAGE(_xlfn._xlws.FILTER($B$2:$B$6000,(IFERROR(VALUE(MID($A$2:$A$6000,4,2)),0)=MONTH(C4129))*(IFERROR(VALUE(RIGHT($A$2:$A$6000,4)),0)=YEAR(C4129)))),""))</f>
        <v/>
      </c>
      <c r="E4129" s="3">
        <f t="array" ref="E4129">IFERROR(_xlfn.LET(_xlpm.yr,IF(ISNUMBER(C4129),YEAR(C4129),VALUE(RIGHT(A4129,4))),_xlpm.mn,IF(ISNUMBER(C4129),MONTH(C4129),VALUE(MID(A4129,4,2)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0" spans="1:5" x14ac:dyDescent="0.25">
      <c r="A4130" s="65" t="s">
        <v>4140</v>
      </c>
      <c r="B4130" s="8">
        <v>116.12619626039999</v>
      </c>
      <c r="C4130" s="13"/>
      <c r="D4130" s="3" t="str">
        <f t="array" ref="D4130">IF(C4130="","",IFERROR(AVERAGE(_xlfn._xlws.FILTER($B$2:$B$6000,(IFERROR(VALUE(MID($A$2:$A$6000,4,2)),0)=MONTH(C4130))*(IFERROR(VALUE(RIGHT($A$2:$A$6000,4)),0)=YEAR(C4130)))),""))</f>
        <v/>
      </c>
      <c r="E4130" s="3">
        <f t="array" ref="E4130">IFERROR(_xlfn.LET(_xlpm.yr,IF(ISNUMBER(C4130),YEAR(C4130),VALUE(RIGHT(A4130,4))),_xlpm.mn,IF(ISNUMBER(C4130),MONTH(C4130),VALUE(MID(A4130,4,2)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1" spans="1:5" x14ac:dyDescent="0.25">
      <c r="A4131" s="65" t="s">
        <v>4141</v>
      </c>
      <c r="B4131" s="8">
        <v>116.9497863048</v>
      </c>
      <c r="C4131" s="13"/>
      <c r="D4131" s="3" t="str">
        <f t="array" ref="D4131">IF(C4131="","",IFERROR(AVERAGE(_xlfn._xlws.FILTER($B$2:$B$6000,(IFERROR(VALUE(MID($A$2:$A$6000,4,2)),0)=MONTH(C4131))*(IFERROR(VALUE(RIGHT($A$2:$A$6000,4)),0)=YEAR(C4131)))),""))</f>
        <v/>
      </c>
      <c r="E4131" s="3">
        <f t="array" ref="E4131">IFERROR(_xlfn.LET(_xlpm.yr,IF(ISNUMBER(C4131),YEAR(C4131),VALUE(RIGHT(A4131,4))),_xlpm.mn,IF(ISNUMBER(C4131),MONTH(C4131),VALUE(MID(A4131,4,2)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2" spans="1:5" x14ac:dyDescent="0.25">
      <c r="A4132" s="65" t="s">
        <v>4142</v>
      </c>
      <c r="B4132" s="8">
        <v>117.81999465360001</v>
      </c>
      <c r="C4132" s="13"/>
      <c r="D4132" s="3" t="str">
        <f t="array" ref="D4132">IF(C4132="","",IFERROR(AVERAGE(_xlfn._xlws.FILTER($B$2:$B$6000,(IFERROR(VALUE(MID($A$2:$A$6000,4,2)),0)=MONTH(C4132))*(IFERROR(VALUE(RIGHT($A$2:$A$6000,4)),0)=YEAR(C4132)))),""))</f>
        <v/>
      </c>
      <c r="E4132" s="3">
        <f t="array" ref="E4132">IFERROR(_xlfn.LET(_xlpm.yr,IF(ISNUMBER(C4132),YEAR(C4132),VALUE(RIGHT(A4132,4))),_xlpm.mn,IF(ISNUMBER(C4132),MONTH(C4132),VALUE(MID(A4132,4,2)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3" spans="1:5" x14ac:dyDescent="0.25">
      <c r="A4133" s="65" t="s">
        <v>4143</v>
      </c>
      <c r="B4133" s="8">
        <v>118.27063826280001</v>
      </c>
      <c r="C4133" s="13"/>
      <c r="D4133" s="3" t="str">
        <f t="array" ref="D4133">IF(C4133="","",IFERROR(AVERAGE(_xlfn._xlws.FILTER($B$2:$B$6000,(IFERROR(VALUE(MID($A$2:$A$6000,4,2)),0)=MONTH(C4133))*(IFERROR(VALUE(RIGHT($A$2:$A$6000,4)),0)=YEAR(C4133)))),""))</f>
        <v/>
      </c>
      <c r="E4133" s="3">
        <f t="array" ref="E4133">IFERROR(_xlfn.LET(_xlpm.yr,IF(ISNUMBER(C4133),YEAR(C4133),VALUE(RIGHT(A4133,4))),_xlpm.mn,IF(ISNUMBER(C4133),MONTH(C4133),VALUE(MID(A4133,4,2)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4" spans="1:5" x14ac:dyDescent="0.25">
      <c r="A4134" s="65" t="s">
        <v>4144</v>
      </c>
      <c r="B4134" s="8">
        <v>118.7834396112</v>
      </c>
      <c r="C4134" s="13"/>
      <c r="D4134" s="3" t="str">
        <f t="array" ref="D4134">IF(C4134="","",IFERROR(AVERAGE(_xlfn._xlws.FILTER($B$2:$B$6000,(IFERROR(VALUE(MID($A$2:$A$6000,4,2)),0)=MONTH(C4134))*(IFERROR(VALUE(RIGHT($A$2:$A$6000,4)),0)=YEAR(C4134)))),""))</f>
        <v/>
      </c>
      <c r="E4134" s="3">
        <f t="array" ref="E4134">IFERROR(_xlfn.LET(_xlpm.yr,IF(ISNUMBER(C4134),YEAR(C4134),VALUE(RIGHT(A4134,4))),_xlpm.mn,IF(ISNUMBER(C4134),MONTH(C4134),VALUE(MID(A4134,4,2)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5" spans="1:5" x14ac:dyDescent="0.25">
      <c r="A4135" s="65" t="s">
        <v>4145</v>
      </c>
      <c r="B4135" s="8">
        <v>118.48819035</v>
      </c>
      <c r="C4135" s="13"/>
      <c r="D4135" s="3" t="str">
        <f t="array" ref="D4135">IF(C4135="","",IFERROR(AVERAGE(_xlfn._xlws.FILTER($B$2:$B$6000,(IFERROR(VALUE(MID($A$2:$A$6000,4,2)),0)=MONTH(C4135))*(IFERROR(VALUE(RIGHT($A$2:$A$6000,4)),0)=YEAR(C4135)))),""))</f>
        <v/>
      </c>
      <c r="E4135" s="3">
        <f t="array" ref="E4135">IFERROR(_xlfn.LET(_xlpm.yr,IF(ISNUMBER(C4135),YEAR(C4135),VALUE(RIGHT(A4135,4))),_xlpm.mn,IF(ISNUMBER(C4135),MONTH(C4135),VALUE(MID(A4135,4,2)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6" spans="1:5" x14ac:dyDescent="0.25">
      <c r="A4136" s="65" t="s">
        <v>4146</v>
      </c>
      <c r="B4136" s="8">
        <v>118.42603261079999</v>
      </c>
      <c r="C4136" s="13"/>
      <c r="D4136" s="3" t="str">
        <f t="array" ref="D4136">IF(C4136="","",IFERROR(AVERAGE(_xlfn._xlws.FILTER($B$2:$B$6000,(IFERROR(VALUE(MID($A$2:$A$6000,4,2)),0)=MONTH(C4136))*(IFERROR(VALUE(RIGHT($A$2:$A$6000,4)),0)=YEAR(C4136)))),""))</f>
        <v/>
      </c>
      <c r="E4136" s="3">
        <f t="array" ref="E4136">IFERROR(_xlfn.LET(_xlpm.yr,IF(ISNUMBER(C4136),YEAR(C4136),VALUE(RIGHT(A4136,4))),_xlpm.mn,IF(ISNUMBER(C4136),MONTH(C4136),VALUE(MID(A4136,4,2)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7" spans="1:5" x14ac:dyDescent="0.25">
      <c r="A4137" s="65" t="s">
        <v>4147</v>
      </c>
      <c r="B4137" s="8">
        <v>118.565887524</v>
      </c>
      <c r="C4137" s="13"/>
      <c r="D4137" s="3" t="str">
        <f t="array" ref="D4137">IF(C4137="","",IFERROR(AVERAGE(_xlfn._xlws.FILTER($B$2:$B$6000,(IFERROR(VALUE(MID($A$2:$A$6000,4,2)),0)=MONTH(C4137))*(IFERROR(VALUE(RIGHT($A$2:$A$6000,4)),0)=YEAR(C4137)))),""))</f>
        <v/>
      </c>
      <c r="E4137" s="3">
        <f t="array" ref="E4137">IFERROR(_xlfn.LET(_xlpm.yr,IF(ISNUMBER(C4137),YEAR(C4137),VALUE(RIGHT(A4137,4))),_xlpm.mn,IF(ISNUMBER(C4137),MONTH(C4137),VALUE(MID(A4137,4,2)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8" spans="1:5" x14ac:dyDescent="0.25">
      <c r="A4138" s="65" t="s">
        <v>4148</v>
      </c>
      <c r="B4138" s="8">
        <v>117.7422974796</v>
      </c>
      <c r="C4138" s="13"/>
      <c r="D4138" s="3" t="str">
        <f t="array" ref="D4138">IF(C4138="","",IFERROR(AVERAGE(_xlfn._xlws.FILTER($B$2:$B$6000,(IFERROR(VALUE(MID($A$2:$A$6000,4,2)),0)=MONTH(C4138))*(IFERROR(VALUE(RIGHT($A$2:$A$6000,4)),0)=YEAR(C4138)))),""))</f>
        <v/>
      </c>
      <c r="E4138" s="3">
        <f t="array" ref="E4138">IFERROR(_xlfn.LET(_xlpm.yr,IF(ISNUMBER(C4138),YEAR(C4138),VALUE(RIGHT(A4138,4))),_xlpm.mn,IF(ISNUMBER(C4138),MONTH(C4138),VALUE(MID(A4138,4,2)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9" spans="1:5" x14ac:dyDescent="0.25">
      <c r="A4139" s="65" t="s">
        <v>4149</v>
      </c>
      <c r="B4139" s="8">
        <v>117.4163178643</v>
      </c>
      <c r="C4139" s="13"/>
      <c r="D4139" s="3" t="str">
        <f t="array" ref="D4139">IF(C4139="","",IFERROR(AVERAGE(_xlfn._xlws.FILTER($B$2:$B$6000,(IFERROR(VALUE(MID($A$2:$A$6000,4,2)),0)=MONTH(C4139))*(IFERROR(VALUE(RIGHT($A$2:$A$6000,4)),0)=YEAR(C4139)))),""))</f>
        <v/>
      </c>
      <c r="E4139" s="3">
        <f t="array" ref="E4139">IFERROR(_xlfn.LET(_xlpm.yr,IF(ISNUMBER(C4139),YEAR(C4139),VALUE(RIGHT(A4139,4))),_xlpm.mn,IF(ISNUMBER(C4139),MONTH(C4139),VALUE(MID(A4139,4,2)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0" spans="1:5" x14ac:dyDescent="0.25">
      <c r="A4140" s="65" t="s">
        <v>4150</v>
      </c>
      <c r="B4140" s="8">
        <v>118.31796574409999</v>
      </c>
      <c r="C4140" s="13"/>
      <c r="D4140" s="3" t="str">
        <f t="array" ref="D4140">IF(C4140="","",IFERROR(AVERAGE(_xlfn._xlws.FILTER($B$2:$B$6000,(IFERROR(VALUE(MID($A$2:$A$6000,4,2)),0)=MONTH(C4140))*(IFERROR(VALUE(RIGHT($A$2:$A$6000,4)),0)=YEAR(C4140)))),""))</f>
        <v/>
      </c>
      <c r="E4140" s="3">
        <f t="array" ref="E4140">IFERROR(_xlfn.LET(_xlpm.yr,IF(ISNUMBER(C4140),YEAR(C4140),VALUE(RIGHT(A4140,4))),_xlpm.mn,IF(ISNUMBER(C4140),MONTH(C4140),VALUE(MID(A4140,4,2)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1" spans="1:5" x14ac:dyDescent="0.25">
      <c r="A4141" s="65" t="s">
        <v>4151</v>
      </c>
      <c r="B4141" s="8">
        <v>119.2507049301</v>
      </c>
      <c r="C4141" s="13"/>
      <c r="D4141" s="3" t="str">
        <f t="array" ref="D4141">IF(C4141="","",IFERROR(AVERAGE(_xlfn._xlws.FILTER($B$2:$B$6000,(IFERROR(VALUE(MID($A$2:$A$6000,4,2)),0)=MONTH(C4141))*(IFERROR(VALUE(RIGHT($A$2:$A$6000,4)),0)=YEAR(C4141)))),""))</f>
        <v/>
      </c>
      <c r="E4141" s="3">
        <f t="array" ref="E4141">IFERROR(_xlfn.LET(_xlpm.yr,IF(ISNUMBER(C4141),YEAR(C4141),VALUE(RIGHT(A4141,4))),_xlpm.mn,IF(ISNUMBER(C4141),MONTH(C4141),VALUE(MID(A4141,4,2)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2" spans="1:5" x14ac:dyDescent="0.25">
      <c r="A4142" s="65" t="s">
        <v>4152</v>
      </c>
      <c r="B4142" s="8">
        <v>119.8103484417</v>
      </c>
      <c r="C4142" s="13"/>
      <c r="D4142" s="3" t="str">
        <f t="array" ref="D4142">IF(C4142="","",IFERROR(AVERAGE(_xlfn._xlws.FILTER($B$2:$B$6000,(IFERROR(VALUE(MID($A$2:$A$6000,4,2)),0)=MONTH(C4142))*(IFERROR(VALUE(RIGHT($A$2:$A$6000,4)),0)=YEAR(C4142)))),""))</f>
        <v/>
      </c>
      <c r="E4142" s="3">
        <f t="array" ref="E4142">IFERROR(_xlfn.LET(_xlpm.yr,IF(ISNUMBER(C4142),YEAR(C4142),VALUE(RIGHT(A4142,4))),_xlpm.mn,IF(ISNUMBER(C4142),MONTH(C4142),VALUE(MID(A4142,4,2)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3" spans="1:5" x14ac:dyDescent="0.25">
      <c r="A4143" s="65" t="s">
        <v>4153</v>
      </c>
      <c r="B4143" s="8">
        <v>119.9813506258</v>
      </c>
      <c r="C4143" s="13"/>
      <c r="D4143" s="3" t="str">
        <f t="array" ref="D4143">IF(C4143="","",IFERROR(AVERAGE(_xlfn._xlws.FILTER($B$2:$B$6000,(IFERROR(VALUE(MID($A$2:$A$6000,4,2)),0)=MONTH(C4143))*(IFERROR(VALUE(RIGHT($A$2:$A$6000,4)),0)=YEAR(C4143)))),""))</f>
        <v/>
      </c>
      <c r="E4143" s="3">
        <f t="array" ref="E4143">IFERROR(_xlfn.LET(_xlpm.yr,IF(ISNUMBER(C4143),YEAR(C4143),VALUE(RIGHT(A4143,4))),_xlpm.mn,IF(ISNUMBER(C4143),MONTH(C4143),VALUE(MID(A4143,4,2)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4" spans="1:5" x14ac:dyDescent="0.25">
      <c r="A4144" s="65" t="s">
        <v>4154</v>
      </c>
      <c r="B4144" s="8">
        <v>120.1989897692</v>
      </c>
      <c r="C4144" s="13"/>
      <c r="D4144" s="3" t="str">
        <f t="array" ref="D4144">IF(C4144="","",IFERROR(AVERAGE(_xlfn._xlws.FILTER($B$2:$B$6000,(IFERROR(VALUE(MID($A$2:$A$6000,4,2)),0)=MONTH(C4144))*(IFERROR(VALUE(RIGHT($A$2:$A$6000,4)),0)=YEAR(C4144)))),""))</f>
        <v/>
      </c>
      <c r="E4144" s="3">
        <f t="array" ref="E4144">IFERROR(_xlfn.LET(_xlpm.yr,IF(ISNUMBER(C4144),YEAR(C4144),VALUE(RIGHT(A4144,4))),_xlpm.mn,IF(ISNUMBER(C4144),MONTH(C4144),VALUE(MID(A4144,4,2)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5" spans="1:5" x14ac:dyDescent="0.25">
      <c r="A4145" s="65" t="s">
        <v>4155</v>
      </c>
      <c r="B4145" s="8">
        <v>119.79480278859999</v>
      </c>
      <c r="C4145" s="13"/>
      <c r="D4145" s="3" t="str">
        <f t="array" ref="D4145">IF(C4145="","",IFERROR(AVERAGE(_xlfn._xlws.FILTER($B$2:$B$6000,(IFERROR(VALUE(MID($A$2:$A$6000,4,2)),0)=MONTH(C4145))*(IFERROR(VALUE(RIGHT($A$2:$A$6000,4)),0)=YEAR(C4145)))),""))</f>
        <v/>
      </c>
      <c r="E4145" s="3">
        <f t="array" ref="E4145">IFERROR(_xlfn.LET(_xlpm.yr,IF(ISNUMBER(C4145),YEAR(C4145),VALUE(RIGHT(A4145,4))),_xlpm.mn,IF(ISNUMBER(C4145),MONTH(C4145),VALUE(MID(A4145,4,2)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6" spans="1:5" x14ac:dyDescent="0.25">
      <c r="A4146" s="65" t="s">
        <v>4156</v>
      </c>
      <c r="B4146" s="8">
        <v>119.2973418894</v>
      </c>
      <c r="C4146" s="13"/>
      <c r="D4146" s="3" t="str">
        <f t="array" ref="D4146">IF(C4146="","",IFERROR(AVERAGE(_xlfn._xlws.FILTER($B$2:$B$6000,(IFERROR(VALUE(MID($A$2:$A$6000,4,2)),0)=MONTH(C4146))*(IFERROR(VALUE(RIGHT($A$2:$A$6000,4)),0)=YEAR(C4146)))),""))</f>
        <v/>
      </c>
      <c r="E4146" s="3">
        <f t="array" ref="E4146">IFERROR(_xlfn.LET(_xlpm.yr,IF(ISNUMBER(C4146),YEAR(C4146),VALUE(RIGHT(A4146,4))),_xlpm.mn,IF(ISNUMBER(C4146),MONTH(C4146),VALUE(MID(A4146,4,2)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7" spans="1:5" x14ac:dyDescent="0.25">
      <c r="A4147" s="65" t="s">
        <v>4157</v>
      </c>
      <c r="B4147" s="8">
        <v>119.6393462576</v>
      </c>
      <c r="C4147" s="13"/>
      <c r="D4147" s="3" t="str">
        <f t="array" ref="D4147">IF(C4147="","",IFERROR(AVERAGE(_xlfn._xlws.FILTER($B$2:$B$6000,(IFERROR(VALUE(MID($A$2:$A$6000,4,2)),0)=MONTH(C4147))*(IFERROR(VALUE(RIGHT($A$2:$A$6000,4)),0)=YEAR(C4147)))),""))</f>
        <v/>
      </c>
      <c r="E4147" s="3">
        <f t="array" ref="E4147">IFERROR(_xlfn.LET(_xlpm.yr,IF(ISNUMBER(C4147),YEAR(C4147),VALUE(RIGHT(A4147,4))),_xlpm.mn,IF(ISNUMBER(C4147),MONTH(C4147),VALUE(MID(A4147,4,2)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8" spans="1:5" x14ac:dyDescent="0.25">
      <c r="A4148" s="65" t="s">
        <v>4158</v>
      </c>
      <c r="B4148" s="8">
        <v>121.78464638539999</v>
      </c>
      <c r="C4148" s="13"/>
      <c r="D4148" s="3" t="str">
        <f t="array" ref="D4148">IF(C4148="","",IFERROR(AVERAGE(_xlfn._xlws.FILTER($B$2:$B$6000,(IFERROR(VALUE(MID($A$2:$A$6000,4,2)),0)=MONTH(C4148))*(IFERROR(VALUE(RIGHT($A$2:$A$6000,4)),0)=YEAR(C4148)))),""))</f>
        <v/>
      </c>
      <c r="E4148" s="3">
        <f t="array" ref="E4148">IFERROR(_xlfn.LET(_xlpm.yr,IF(ISNUMBER(C4148),YEAR(C4148),VALUE(RIGHT(A4148,4))),_xlpm.mn,IF(ISNUMBER(C4148),MONTH(C4148),VALUE(MID(A4148,4,2)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9" spans="1:5" x14ac:dyDescent="0.25">
      <c r="A4149" s="65" t="s">
        <v>4159</v>
      </c>
      <c r="B4149" s="8">
        <v>121.9245572633</v>
      </c>
      <c r="C4149" s="13"/>
      <c r="D4149" s="3" t="str">
        <f t="array" ref="D4149">IF(C4149="","",IFERROR(AVERAGE(_xlfn._xlws.FILTER($B$2:$B$6000,(IFERROR(VALUE(MID($A$2:$A$6000,4,2)),0)=MONTH(C4149))*(IFERROR(VALUE(RIGHT($A$2:$A$6000,4)),0)=YEAR(C4149)))),""))</f>
        <v/>
      </c>
      <c r="E4149" s="3">
        <f t="array" ref="E4149">IFERROR(_xlfn.LET(_xlpm.yr,IF(ISNUMBER(C4149),YEAR(C4149),VALUE(RIGHT(A4149,4))),_xlpm.mn,IF(ISNUMBER(C4149),MONTH(C4149),VALUE(MID(A4149,4,2)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0" spans="1:5" x14ac:dyDescent="0.25">
      <c r="A4150" s="65" t="s">
        <v>4160</v>
      </c>
      <c r="B4150" s="8">
        <v>123.01275298029999</v>
      </c>
      <c r="C4150" s="13"/>
      <c r="D4150" s="3" t="str">
        <f t="array" ref="D4150">IF(C4150="","",IFERROR(AVERAGE(_xlfn._xlws.FILTER($B$2:$B$6000,(IFERROR(VALUE(MID($A$2:$A$6000,4,2)),0)=MONTH(C4150))*(IFERROR(VALUE(RIGHT($A$2:$A$6000,4)),0)=YEAR(C4150)))),""))</f>
        <v/>
      </c>
      <c r="E4150" s="3">
        <f t="array" ref="E4150">IFERROR(_xlfn.LET(_xlpm.yr,IF(ISNUMBER(C4150),YEAR(C4150),VALUE(RIGHT(A4150,4))),_xlpm.mn,IF(ISNUMBER(C4150),MONTH(C4150),VALUE(MID(A4150,4,2)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1" spans="1:5" x14ac:dyDescent="0.25">
      <c r="A4151" s="65" t="s">
        <v>4161</v>
      </c>
      <c r="B4151" s="8">
        <v>124.2564052283</v>
      </c>
      <c r="C4151" s="13"/>
      <c r="D4151" s="3" t="str">
        <f t="array" ref="D4151">IF(C4151="","",IFERROR(AVERAGE(_xlfn._xlws.FILTER($B$2:$B$6000,(IFERROR(VALUE(MID($A$2:$A$6000,4,2)),0)=MONTH(C4151))*(IFERROR(VALUE(RIGHT($A$2:$A$6000,4)),0)=YEAR(C4151)))),""))</f>
        <v/>
      </c>
      <c r="E4151" s="3">
        <f t="array" ref="E4151">IFERROR(_xlfn.LET(_xlpm.yr,IF(ISNUMBER(C4151),YEAR(C4151),VALUE(RIGHT(A4151,4))),_xlpm.mn,IF(ISNUMBER(C4151),MONTH(C4151),VALUE(MID(A4151,4,2)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2" spans="1:5" x14ac:dyDescent="0.25">
      <c r="A4152" s="65" t="s">
        <v>4162</v>
      </c>
      <c r="B4152" s="8">
        <v>125.0336878833</v>
      </c>
      <c r="C4152" s="13"/>
      <c r="D4152" s="3" t="str">
        <f t="array" ref="D4152">IF(C4152="","",IFERROR(AVERAGE(_xlfn._xlws.FILTER($B$2:$B$6000,(IFERROR(VALUE(MID($A$2:$A$6000,4,2)),0)=MONTH(C4152))*(IFERROR(VALUE(RIGHT($A$2:$A$6000,4)),0)=YEAR(C4152)))),""))</f>
        <v/>
      </c>
      <c r="E4152" s="3">
        <f t="array" ref="E4152">IFERROR(_xlfn.LET(_xlpm.yr,IF(ISNUMBER(C4152),YEAR(C4152),VALUE(RIGHT(A4152,4))),_xlpm.mn,IF(ISNUMBER(C4152),MONTH(C4152),VALUE(MID(A4152,4,2)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3" spans="1:5" x14ac:dyDescent="0.25">
      <c r="A4153" s="65" t="s">
        <v>4163</v>
      </c>
      <c r="B4153" s="8">
        <v>125.3756922515</v>
      </c>
      <c r="C4153" s="13"/>
      <c r="D4153" s="3" t="str">
        <f t="array" ref="D4153">IF(C4153="","",IFERROR(AVERAGE(_xlfn._xlws.FILTER($B$2:$B$6000,(IFERROR(VALUE(MID($A$2:$A$6000,4,2)),0)=MONTH(C4153))*(IFERROR(VALUE(RIGHT($A$2:$A$6000,4)),0)=YEAR(C4153)))),""))</f>
        <v/>
      </c>
      <c r="E4153" s="3">
        <f t="array" ref="E4153">IFERROR(_xlfn.LET(_xlpm.yr,IF(ISNUMBER(C4153),YEAR(C4153),VALUE(RIGHT(A4153,4))),_xlpm.mn,IF(ISNUMBER(C4153),MONTH(C4153),VALUE(MID(A4153,4,2)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4" spans="1:5" x14ac:dyDescent="0.25">
      <c r="A4154" s="65" t="s">
        <v>4164</v>
      </c>
      <c r="B4154" s="8">
        <v>126.0597009879</v>
      </c>
      <c r="C4154" s="13"/>
      <c r="D4154" s="3" t="str">
        <f t="array" ref="D4154">IF(C4154="","",IFERROR(AVERAGE(_xlfn._xlws.FILTER($B$2:$B$6000,(IFERROR(VALUE(MID($A$2:$A$6000,4,2)),0)=MONTH(C4154))*(IFERROR(VALUE(RIGHT($A$2:$A$6000,4)),0)=YEAR(C4154)))),""))</f>
        <v/>
      </c>
      <c r="E4154" s="3">
        <f t="array" ref="E4154">IFERROR(_xlfn.LET(_xlpm.yr,IF(ISNUMBER(C4154),YEAR(C4154),VALUE(RIGHT(A4154,4))),_xlpm.mn,IF(ISNUMBER(C4154),MONTH(C4154),VALUE(MID(A4154,4,2)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5" spans="1:5" x14ac:dyDescent="0.25">
      <c r="A4155" s="65" t="s">
        <v>4165</v>
      </c>
      <c r="B4155" s="8">
        <v>125.56224008869999</v>
      </c>
      <c r="C4155" s="13"/>
      <c r="D4155" s="3" t="str">
        <f t="array" ref="D4155">IF(C4155="","",IFERROR(AVERAGE(_xlfn._xlws.FILTER($B$2:$B$6000,(IFERROR(VALUE(MID($A$2:$A$6000,4,2)),0)=MONTH(C4155))*(IFERROR(VALUE(RIGHT($A$2:$A$6000,4)),0)=YEAR(C4155)))),""))</f>
        <v/>
      </c>
      <c r="E4155" s="3">
        <f t="array" ref="E4155">IFERROR(_xlfn.LET(_xlpm.yr,IF(ISNUMBER(C4155),YEAR(C4155),VALUE(RIGHT(A4155,4))),_xlpm.mn,IF(ISNUMBER(C4155),MONTH(C4155),VALUE(MID(A4155,4,2)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6" spans="1:5" x14ac:dyDescent="0.25">
      <c r="A4156" s="65" t="s">
        <v>4166</v>
      </c>
      <c r="B4156" s="8">
        <v>125.764333579</v>
      </c>
      <c r="C4156" s="13"/>
      <c r="D4156" s="3" t="str">
        <f t="array" ref="D4156">IF(C4156="","",IFERROR(AVERAGE(_xlfn._xlws.FILTER($B$2:$B$6000,(IFERROR(VALUE(MID($A$2:$A$6000,4,2)),0)=MONTH(C4156))*(IFERROR(VALUE(RIGHT($A$2:$A$6000,4)),0)=YEAR(C4156)))),""))</f>
        <v/>
      </c>
      <c r="E4156" s="3">
        <f t="array" ref="E4156">IFERROR(_xlfn.LET(_xlpm.yr,IF(ISNUMBER(C4156),YEAR(C4156),VALUE(RIGHT(A4156,4))),_xlpm.mn,IF(ISNUMBER(C4156),MONTH(C4156),VALUE(MID(A4156,4,2)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7" spans="1:5" x14ac:dyDescent="0.25">
      <c r="A4157" s="65" t="s">
        <v>4167</v>
      </c>
      <c r="B4157" s="8">
        <v>123.87078561600001</v>
      </c>
      <c r="C4157" s="13"/>
      <c r="D4157" s="3" t="str">
        <f t="array" ref="D4157">IF(C4157="","",IFERROR(AVERAGE(_xlfn._xlws.FILTER($B$2:$B$6000,(IFERROR(VALUE(MID($A$2:$A$6000,4,2)),0)=MONTH(C4157))*(IFERROR(VALUE(RIGHT($A$2:$A$6000,4)),0)=YEAR(C4157)))),""))</f>
        <v/>
      </c>
      <c r="E4157" s="3">
        <f t="array" ref="E4157">IFERROR(_xlfn.LET(_xlpm.yr,IF(ISNUMBER(C4157),YEAR(C4157),VALUE(RIGHT(A4157,4))),_xlpm.mn,IF(ISNUMBER(C4157),MONTH(C4157),VALUE(MID(A4157,4,2)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8" spans="1:5" x14ac:dyDescent="0.25">
      <c r="A4158" s="65" t="s">
        <v>4168</v>
      </c>
      <c r="B4158" s="8">
        <v>124.853521488</v>
      </c>
      <c r="C4158" s="13"/>
      <c r="D4158" s="3" t="str">
        <f t="array" ref="D4158">IF(C4158="","",IFERROR(AVERAGE(_xlfn._xlws.FILTER($B$2:$B$6000,(IFERROR(VALUE(MID($A$2:$A$6000,4,2)),0)=MONTH(C4158))*(IFERROR(VALUE(RIGHT($A$2:$A$6000,4)),0)=YEAR(C4158)))),""))</f>
        <v/>
      </c>
      <c r="E4158" s="3">
        <f t="array" ref="E4158">IFERROR(_xlfn.LET(_xlpm.yr,IF(ISNUMBER(C4158),YEAR(C4158),VALUE(RIGHT(A4158,4))),_xlpm.mn,IF(ISNUMBER(C4158),MONTH(C4158),VALUE(MID(A4158,4,2)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9" spans="1:5" x14ac:dyDescent="0.25">
      <c r="A4159" s="65" t="s">
        <v>4169</v>
      </c>
      <c r="B4159" s="8">
        <v>124.162535328</v>
      </c>
      <c r="C4159" s="13"/>
      <c r="D4159" s="3" t="str">
        <f t="array" ref="D4159">IF(C4159="","",IFERROR(AVERAGE(_xlfn._xlws.FILTER($B$2:$B$6000,(IFERROR(VALUE(MID($A$2:$A$6000,4,2)),0)=MONTH(C4159))*(IFERROR(VALUE(RIGHT($A$2:$A$6000,4)),0)=YEAR(C4159)))),""))</f>
        <v/>
      </c>
      <c r="E4159" s="3">
        <f t="array" ref="E4159">IFERROR(_xlfn.LET(_xlpm.yr,IF(ISNUMBER(C4159),YEAR(C4159),VALUE(RIGHT(A4159,4))),_xlpm.mn,IF(ISNUMBER(C4159),MONTH(C4159),VALUE(MID(A4159,4,2)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0" spans="1:5" x14ac:dyDescent="0.25">
      <c r="A4160" s="65" t="s">
        <v>4170</v>
      </c>
      <c r="B4160" s="8">
        <v>123.34870718400001</v>
      </c>
      <c r="C4160" s="13"/>
      <c r="D4160" s="3" t="str">
        <f t="array" ref="D4160">IF(C4160="","",IFERROR(AVERAGE(_xlfn._xlws.FILTER($B$2:$B$6000,(IFERROR(VALUE(MID($A$2:$A$6000,4,2)),0)=MONTH(C4160))*(IFERROR(VALUE(RIGHT($A$2:$A$6000,4)),0)=YEAR(C4160)))),""))</f>
        <v/>
      </c>
      <c r="E4160" s="3">
        <f t="array" ref="E4160">IFERROR(_xlfn.LET(_xlpm.yr,IF(ISNUMBER(C4160),YEAR(C4160),VALUE(RIGHT(A4160,4))),_xlpm.mn,IF(ISNUMBER(C4160),MONTH(C4160),VALUE(MID(A4160,4,2)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1" spans="1:5" x14ac:dyDescent="0.25">
      <c r="A4161" s="65" t="s">
        <v>4171</v>
      </c>
      <c r="B4161" s="8">
        <v>124.23931156800001</v>
      </c>
      <c r="C4161" s="13"/>
      <c r="D4161" s="3" t="str">
        <f t="array" ref="D4161">IF(C4161="","",IFERROR(AVERAGE(_xlfn._xlws.FILTER($B$2:$B$6000,(IFERROR(VALUE(MID($A$2:$A$6000,4,2)),0)=MONTH(C4161))*(IFERROR(VALUE(RIGHT($A$2:$A$6000,4)),0)=YEAR(C4161)))),""))</f>
        <v/>
      </c>
      <c r="E4161" s="3">
        <f t="array" ref="E4161">IFERROR(_xlfn.LET(_xlpm.yr,IF(ISNUMBER(C4161),YEAR(C4161),VALUE(RIGHT(A4161,4))),_xlpm.mn,IF(ISNUMBER(C4161),MONTH(C4161),VALUE(MID(A4161,4,2)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2" spans="1:5" x14ac:dyDescent="0.25">
      <c r="A4162" s="65" t="s">
        <v>4172</v>
      </c>
      <c r="B4162" s="8">
        <v>123.041602224</v>
      </c>
      <c r="C4162" s="13"/>
      <c r="D4162" s="3" t="str">
        <f t="array" ref="D4162">IF(C4162="","",IFERROR(AVERAGE(_xlfn._xlws.FILTER($B$2:$B$6000,(IFERROR(VALUE(MID($A$2:$A$6000,4,2)),0)=MONTH(C4162))*(IFERROR(VALUE(RIGHT($A$2:$A$6000,4)),0)=YEAR(C4162)))),""))</f>
        <v/>
      </c>
      <c r="E4162" s="3">
        <f t="array" ref="E4162">IFERROR(_xlfn.LET(_xlpm.yr,IF(ISNUMBER(C4162),YEAR(C4162),VALUE(RIGHT(A4162,4))),_xlpm.mn,IF(ISNUMBER(C4162),MONTH(C4162),VALUE(MID(A4162,4,2)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3" spans="1:5" x14ac:dyDescent="0.25">
      <c r="A4163" s="65" t="s">
        <v>4173</v>
      </c>
      <c r="B4163" s="8">
        <v>121.183617216</v>
      </c>
      <c r="C4163" s="13"/>
      <c r="D4163" s="3" t="str">
        <f t="array" ref="D4163">IF(C4163="","",IFERROR(AVERAGE(_xlfn._xlws.FILTER($B$2:$B$6000,(IFERROR(VALUE(MID($A$2:$A$6000,4,2)),0)=MONTH(C4163))*(IFERROR(VALUE(RIGHT($A$2:$A$6000,4)),0)=YEAR(C4163)))),""))</f>
        <v/>
      </c>
      <c r="E4163" s="3">
        <f t="array" ref="E4163">IFERROR(_xlfn.LET(_xlpm.yr,IF(ISNUMBER(C4163),YEAR(C4163),VALUE(RIGHT(A4163,4))),_xlpm.mn,IF(ISNUMBER(C4163),MONTH(C4163),VALUE(MID(A4163,4,2)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4" spans="1:5" x14ac:dyDescent="0.25">
      <c r="A4164" s="65" t="s">
        <v>4174</v>
      </c>
      <c r="B4164" s="8">
        <v>121.84389288</v>
      </c>
      <c r="C4164" s="13"/>
      <c r="D4164" s="3" t="str">
        <f t="array" ref="D4164">IF(C4164="","",IFERROR(AVERAGE(_xlfn._xlws.FILTER($B$2:$B$6000,(IFERROR(VALUE(MID($A$2:$A$6000,4,2)),0)=MONTH(C4164))*(IFERROR(VALUE(RIGHT($A$2:$A$6000,4)),0)=YEAR(C4164)))),""))</f>
        <v/>
      </c>
      <c r="E4164" s="3">
        <f t="array" ref="E4164">IFERROR(_xlfn.LET(_xlpm.yr,IF(ISNUMBER(C4164),YEAR(C4164),VALUE(RIGHT(A4164,4))),_xlpm.mn,IF(ISNUMBER(C4164),MONTH(C4164),VALUE(MID(A4164,4,2)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5" spans="1:5" x14ac:dyDescent="0.25">
      <c r="A4165" s="65" t="s">
        <v>4175</v>
      </c>
      <c r="B4165" s="8">
        <v>122.519523792</v>
      </c>
      <c r="C4165" s="13"/>
      <c r="D4165" s="3" t="str">
        <f t="array" ref="D4165">IF(C4165="","",IFERROR(AVERAGE(_xlfn._xlws.FILTER($B$2:$B$6000,(IFERROR(VALUE(MID($A$2:$A$6000,4,2)),0)=MONTH(C4165))*(IFERROR(VALUE(RIGHT($A$2:$A$6000,4)),0)=YEAR(C4165)))),""))</f>
        <v/>
      </c>
      <c r="E4165" s="3">
        <f t="array" ref="E4165">IFERROR(_xlfn.LET(_xlpm.yr,IF(ISNUMBER(C4165),YEAR(C4165),VALUE(RIGHT(A4165,4))),_xlpm.mn,IF(ISNUMBER(C4165),MONTH(C4165),VALUE(MID(A4165,4,2)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6" spans="1:5" x14ac:dyDescent="0.25">
      <c r="A4166" s="65" t="s">
        <v>4176</v>
      </c>
      <c r="B4166" s="8">
        <v>123.14908896</v>
      </c>
      <c r="C4166" s="13"/>
      <c r="D4166" s="3" t="str">
        <f t="array" ref="D4166">IF(C4166="","",IFERROR(AVERAGE(_xlfn._xlws.FILTER($B$2:$B$6000,(IFERROR(VALUE(MID($A$2:$A$6000,4,2)),0)=MONTH(C4166))*(IFERROR(VALUE(RIGHT($A$2:$A$6000,4)),0)=YEAR(C4166)))),""))</f>
        <v/>
      </c>
      <c r="E4166" s="3">
        <f t="array" ref="E4166">IFERROR(_xlfn.LET(_xlpm.yr,IF(ISNUMBER(C4166),YEAR(C4166),VALUE(RIGHT(A4166,4))),_xlpm.mn,IF(ISNUMBER(C4166),MONTH(C4166),VALUE(MID(A4166,4,2)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7" spans="1:5" x14ac:dyDescent="0.25">
      <c r="A4167" s="65" t="s">
        <v>4177</v>
      </c>
      <c r="B4167" s="8">
        <v>120.369789072</v>
      </c>
      <c r="C4167" s="13"/>
      <c r="D4167" s="3" t="str">
        <f t="array" ref="D4167">IF(C4167="","",IFERROR(AVERAGE(_xlfn._xlws.FILTER($B$2:$B$6000,(IFERROR(VALUE(MID($A$2:$A$6000,4,2)),0)=MONTH(C4167))*(IFERROR(VALUE(RIGHT($A$2:$A$6000,4)),0)=YEAR(C4167)))),""))</f>
        <v/>
      </c>
      <c r="E4167" s="3">
        <f t="array" ref="E4167">IFERROR(_xlfn.LET(_xlpm.yr,IF(ISNUMBER(C4167),YEAR(C4167),VALUE(RIGHT(A4167,4))),_xlpm.mn,IF(ISNUMBER(C4167),MONTH(C4167),VALUE(MID(A4167,4,2)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8" spans="1:5" x14ac:dyDescent="0.25">
      <c r="A4168" s="65" t="s">
        <v>4178</v>
      </c>
      <c r="B4168" s="8">
        <v>119.00317200000001</v>
      </c>
      <c r="C4168" s="13"/>
      <c r="D4168" s="3" t="str">
        <f t="array" ref="D4168">IF(C4168="","",IFERROR(AVERAGE(_xlfn._xlws.FILTER($B$2:$B$6000,(IFERROR(VALUE(MID($A$2:$A$6000,4,2)),0)=MONTH(C4168))*(IFERROR(VALUE(RIGHT($A$2:$A$6000,4)),0)=YEAR(C4168)))),""))</f>
        <v/>
      </c>
      <c r="E4168" s="3">
        <f t="array" ref="E4168">IFERROR(_xlfn.LET(_xlpm.yr,IF(ISNUMBER(C4168),YEAR(C4168),VALUE(RIGHT(A4168,4))),_xlpm.mn,IF(ISNUMBER(C4168),MONTH(C4168),VALUE(MID(A4168,4,2)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9" spans="1:5" x14ac:dyDescent="0.25">
      <c r="A4169" s="65" t="s">
        <v>4179</v>
      </c>
      <c r="B4169" s="8">
        <v>117.62119968</v>
      </c>
      <c r="C4169" s="13"/>
      <c r="D4169" s="3" t="str">
        <f t="array" ref="D4169">IF(C4169="","",IFERROR(AVERAGE(_xlfn._xlws.FILTER($B$2:$B$6000,(IFERROR(VALUE(MID($A$2:$A$6000,4,2)),0)=MONTH(C4169))*(IFERROR(VALUE(RIGHT($A$2:$A$6000,4)),0)=YEAR(C4169)))),""))</f>
        <v/>
      </c>
      <c r="E4169" s="3">
        <f t="array" ref="E4169">IFERROR(_xlfn.LET(_xlpm.yr,IF(ISNUMBER(C4169),YEAR(C4169),VALUE(RIGHT(A4169,4))),_xlpm.mn,IF(ISNUMBER(C4169),MONTH(C4169),VALUE(MID(A4169,4,2)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0" spans="1:5" x14ac:dyDescent="0.25">
      <c r="A4170" s="65" t="s">
        <v>4180</v>
      </c>
      <c r="B4170" s="8">
        <v>118.358251584</v>
      </c>
      <c r="C4170" s="13"/>
      <c r="D4170" s="3" t="str">
        <f t="array" ref="D4170">IF(C4170="","",IFERROR(AVERAGE(_xlfn._xlws.FILTER($B$2:$B$6000,(IFERROR(VALUE(MID($A$2:$A$6000,4,2)),0)=MONTH(C4170))*(IFERROR(VALUE(RIGHT($A$2:$A$6000,4)),0)=YEAR(C4170)))),""))</f>
        <v/>
      </c>
      <c r="E4170" s="3">
        <f t="array" ref="E4170">IFERROR(_xlfn.LET(_xlpm.yr,IF(ISNUMBER(C4170),YEAR(C4170),VALUE(RIGHT(A4170,4))),_xlpm.mn,IF(ISNUMBER(C4170),MONTH(C4170),VALUE(MID(A4170,4,2)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1" spans="1:5" x14ac:dyDescent="0.25">
      <c r="A4171" s="65" t="s">
        <v>4181</v>
      </c>
      <c r="B4171" s="8">
        <v>118.92639576000001</v>
      </c>
      <c r="C4171" s="13"/>
      <c r="D4171" s="3" t="str">
        <f t="array" ref="D4171">IF(C4171="","",IFERROR(AVERAGE(_xlfn._xlws.FILTER($B$2:$B$6000,(IFERROR(VALUE(MID($A$2:$A$6000,4,2)),0)=MONTH(C4171))*(IFERROR(VALUE(RIGHT($A$2:$A$6000,4)),0)=YEAR(C4171)))),""))</f>
        <v/>
      </c>
      <c r="E4171" s="3">
        <f t="array" ref="E4171">IFERROR(_xlfn.LET(_xlpm.yr,IF(ISNUMBER(C4171),YEAR(C4171),VALUE(RIGHT(A4171,4))),_xlpm.mn,IF(ISNUMBER(C4171),MONTH(C4171),VALUE(MID(A4171,4,2)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2" spans="1:5" x14ac:dyDescent="0.25">
      <c r="A4172" s="65" t="s">
        <v>4182</v>
      </c>
      <c r="B4172" s="8">
        <v>119.34098745599999</v>
      </c>
      <c r="C4172" s="13"/>
      <c r="D4172" s="3" t="str">
        <f t="array" ref="D4172">IF(C4172="","",IFERROR(AVERAGE(_xlfn._xlws.FILTER($B$2:$B$6000,(IFERROR(VALUE(MID($A$2:$A$6000,4,2)),0)=MONTH(C4172))*(IFERROR(VALUE(RIGHT($A$2:$A$6000,4)),0)=YEAR(C4172)))),""))</f>
        <v/>
      </c>
      <c r="E4172" s="3">
        <f t="array" ref="E4172">IFERROR(_xlfn.LET(_xlpm.yr,IF(ISNUMBER(C4172),YEAR(C4172),VALUE(RIGHT(A4172,4))),_xlpm.mn,IF(ISNUMBER(C4172),MONTH(C4172),VALUE(MID(A4172,4,2)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3" spans="1:5" x14ac:dyDescent="0.25">
      <c r="A4173" s="65" t="s">
        <v>4183</v>
      </c>
      <c r="B4173" s="8">
        <v>119.248855968</v>
      </c>
      <c r="C4173" s="13"/>
      <c r="D4173" s="3" t="str">
        <f t="array" ref="D4173">IF(C4173="","",IFERROR(AVERAGE(_xlfn._xlws.FILTER($B$2:$B$6000,(IFERROR(VALUE(MID($A$2:$A$6000,4,2)),0)=MONTH(C4173))*(IFERROR(VALUE(RIGHT($A$2:$A$6000,4)),0)=YEAR(C4173)))),""))</f>
        <v/>
      </c>
      <c r="E4173" s="3">
        <f t="array" ref="E4173">IFERROR(_xlfn.LET(_xlpm.yr,IF(ISNUMBER(C4173),YEAR(C4173),VALUE(RIGHT(A4173,4))),_xlpm.mn,IF(ISNUMBER(C4173),MONTH(C4173),VALUE(MID(A4173,4,2)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4" spans="1:5" x14ac:dyDescent="0.25">
      <c r="A4174" s="65" t="s">
        <v>4184</v>
      </c>
      <c r="B4174" s="8">
        <v>117.912949392</v>
      </c>
      <c r="C4174" s="13"/>
      <c r="D4174" s="3" t="str">
        <f t="array" ref="D4174">IF(C4174="","",IFERROR(AVERAGE(_xlfn._xlws.FILTER($B$2:$B$6000,(IFERROR(VALUE(MID($A$2:$A$6000,4,2)),0)=MONTH(C4174))*(IFERROR(VALUE(RIGHT($A$2:$A$6000,4)),0)=YEAR(C4174)))),""))</f>
        <v/>
      </c>
      <c r="E4174" s="3">
        <f t="array" ref="E4174">IFERROR(_xlfn.LET(_xlpm.yr,IF(ISNUMBER(C4174),YEAR(C4174),VALUE(RIGHT(A4174,4))),_xlpm.mn,IF(ISNUMBER(C4174),MONTH(C4174),VALUE(MID(A4174,4,2)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5" spans="1:5" x14ac:dyDescent="0.25">
      <c r="A4175" s="65" t="s">
        <v>4185</v>
      </c>
      <c r="B4175" s="8">
        <v>118.45038307199999</v>
      </c>
      <c r="C4175" s="13"/>
      <c r="D4175" s="3" t="str">
        <f t="array" ref="D4175">IF(C4175="","",IFERROR(AVERAGE(_xlfn._xlws.FILTER($B$2:$B$6000,(IFERROR(VALUE(MID($A$2:$A$6000,4,2)),0)=MONTH(C4175))*(IFERROR(VALUE(RIGHT($A$2:$A$6000,4)),0)=YEAR(C4175)))),""))</f>
        <v/>
      </c>
      <c r="E4175" s="3">
        <f t="array" ref="E4175">IFERROR(_xlfn.LET(_xlpm.yr,IF(ISNUMBER(C4175),YEAR(C4175),VALUE(RIGHT(A4175,4))),_xlpm.mn,IF(ISNUMBER(C4175),MONTH(C4175),VALUE(MID(A4175,4,2)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6" spans="1:5" x14ac:dyDescent="0.25">
      <c r="A4176" s="65" t="s">
        <v>4186</v>
      </c>
      <c r="B4176" s="8">
        <v>117.23731848</v>
      </c>
      <c r="C4176" s="13"/>
      <c r="D4176" s="3" t="str">
        <f t="array" ref="D4176">IF(C4176="","",IFERROR(AVERAGE(_xlfn._xlws.FILTER($B$2:$B$6000,(IFERROR(VALUE(MID($A$2:$A$6000,4,2)),0)=MONTH(C4176))*(IFERROR(VALUE(RIGHT($A$2:$A$6000,4)),0)=YEAR(C4176)))),""))</f>
        <v/>
      </c>
      <c r="E4176" s="3">
        <f t="array" ref="E4176">IFERROR(_xlfn.LET(_xlpm.yr,IF(ISNUMBER(C4176),YEAR(C4176),VALUE(RIGHT(A4176,4))),_xlpm.mn,IF(ISNUMBER(C4176),MONTH(C4176),VALUE(MID(A4176,4,2)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7" spans="1:5" x14ac:dyDescent="0.25">
      <c r="A4177" s="65" t="s">
        <v>4187</v>
      </c>
      <c r="B4177" s="8">
        <v>115.36397822399999</v>
      </c>
      <c r="C4177" s="13"/>
      <c r="D4177" s="3" t="str">
        <f t="array" ref="D4177">IF(C4177="","",IFERROR(AVERAGE(_xlfn._xlws.FILTER($B$2:$B$6000,(IFERROR(VALUE(MID($A$2:$A$6000,4,2)),0)=MONTH(C4177))*(IFERROR(VALUE(RIGHT($A$2:$A$6000,4)),0)=YEAR(C4177)))),""))</f>
        <v/>
      </c>
      <c r="E4177" s="3">
        <f t="array" ref="E4177">IFERROR(_xlfn.LET(_xlpm.yr,IF(ISNUMBER(C4177),YEAR(C4177),VALUE(RIGHT(A4177,4))),_xlpm.mn,IF(ISNUMBER(C4177),MONTH(C4177),VALUE(MID(A4177,4,2)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8" spans="1:5" x14ac:dyDescent="0.25">
      <c r="A4178" s="65" t="s">
        <v>4188</v>
      </c>
      <c r="B4178" s="8">
        <v>116.14709587199999</v>
      </c>
      <c r="C4178" s="13"/>
      <c r="D4178" s="3" t="str">
        <f t="array" ref="D4178">IF(C4178="","",IFERROR(AVERAGE(_xlfn._xlws.FILTER($B$2:$B$6000,(IFERROR(VALUE(MID($A$2:$A$6000,4,2)),0)=MONTH(C4178))*(IFERROR(VALUE(RIGHT($A$2:$A$6000,4)),0)=YEAR(C4178)))),""))</f>
        <v/>
      </c>
      <c r="E4178" s="3">
        <f t="array" ref="E4178">IFERROR(_xlfn.LET(_xlpm.yr,IF(ISNUMBER(C4178),YEAR(C4178),VALUE(RIGHT(A4178,4))),_xlpm.mn,IF(ISNUMBER(C4178),MONTH(C4178),VALUE(MID(A4178,4,2)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9" spans="1:5" x14ac:dyDescent="0.25">
      <c r="A4179" s="65" t="s">
        <v>4189</v>
      </c>
      <c r="B4179" s="8">
        <v>116.352564078</v>
      </c>
      <c r="C4179" s="13"/>
      <c r="D4179" s="3" t="str">
        <f t="array" ref="D4179">IF(C4179="","",IFERROR(AVERAGE(_xlfn._xlws.FILTER($B$2:$B$6000,(IFERROR(VALUE(MID($A$2:$A$6000,4,2)),0)=MONTH(C4179))*(IFERROR(VALUE(RIGHT($A$2:$A$6000,4)),0)=YEAR(C4179)))),""))</f>
        <v/>
      </c>
      <c r="E4179" s="3">
        <f t="array" ref="E4179">IFERROR(_xlfn.LET(_xlpm.yr,IF(ISNUMBER(C4179),YEAR(C4179),VALUE(RIGHT(A4179,4))),_xlpm.mn,IF(ISNUMBER(C4179),MONTH(C4179),VALUE(MID(A4179,4,2)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0" spans="1:5" x14ac:dyDescent="0.25">
      <c r="A4180" s="65" t="s">
        <v>4190</v>
      </c>
      <c r="B4180" s="8">
        <v>117.007599461</v>
      </c>
      <c r="C4180" s="13"/>
      <c r="D4180" s="3" t="str">
        <f t="array" ref="D4180">IF(C4180="","",IFERROR(AVERAGE(_xlfn._xlws.FILTER($B$2:$B$6000,(IFERROR(VALUE(MID($A$2:$A$6000,4,2)),0)=MONTH(C4180))*(IFERROR(VALUE(RIGHT($A$2:$A$6000,4)),0)=YEAR(C4180)))),""))</f>
        <v/>
      </c>
      <c r="E4180" s="3">
        <f t="array" ref="E4180">IFERROR(_xlfn.LET(_xlpm.yr,IF(ISNUMBER(C4180),YEAR(C4180),VALUE(RIGHT(A4180,4))),_xlpm.mn,IF(ISNUMBER(C4180),MONTH(C4180),VALUE(MID(A4180,4,2)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1" spans="1:5" x14ac:dyDescent="0.25">
      <c r="A4181" s="65" t="s">
        <v>4191</v>
      </c>
      <c r="B4181" s="8">
        <v>118.43953727500001</v>
      </c>
      <c r="C4181" s="13"/>
      <c r="D4181" s="3" t="str">
        <f t="array" ref="D4181">IF(C4181="","",IFERROR(AVERAGE(_xlfn._xlws.FILTER($B$2:$B$6000,(IFERROR(VALUE(MID($A$2:$A$6000,4,2)),0)=MONTH(C4181))*(IFERROR(VALUE(RIGHT($A$2:$A$6000,4)),0)=YEAR(C4181)))),""))</f>
        <v/>
      </c>
      <c r="E4181" s="3">
        <f t="array" ref="E4181">IFERROR(_xlfn.LET(_xlpm.yr,IF(ISNUMBER(C4181),YEAR(C4181),VALUE(RIGHT(A4181,4))),_xlpm.mn,IF(ISNUMBER(C4181),MONTH(C4181),VALUE(MID(A4181,4,2)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2" spans="1:5" x14ac:dyDescent="0.25">
      <c r="A4182" s="65" t="s">
        <v>4192</v>
      </c>
      <c r="B4182" s="8">
        <v>120.03904228</v>
      </c>
      <c r="C4182" s="13"/>
      <c r="D4182" s="3" t="str">
        <f t="array" ref="D4182">IF(C4182="","",IFERROR(AVERAGE(_xlfn._xlws.FILTER($B$2:$B$6000,(IFERROR(VALUE(MID($A$2:$A$6000,4,2)),0)=MONTH(C4182))*(IFERROR(VALUE(RIGHT($A$2:$A$6000,4)),0)=YEAR(C4182)))),""))</f>
        <v/>
      </c>
      <c r="E4182" s="3">
        <f t="array" ref="E4182">IFERROR(_xlfn.LET(_xlpm.yr,IF(ISNUMBER(C4182),YEAR(C4182),VALUE(RIGHT(A4182,4))),_xlpm.mn,IF(ISNUMBER(C4182),MONTH(C4182),VALUE(MID(A4182,4,2)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3" spans="1:5" x14ac:dyDescent="0.25">
      <c r="A4183" s="65" t="s">
        <v>4193</v>
      </c>
      <c r="B4183" s="8">
        <v>118.622337847</v>
      </c>
      <c r="C4183" s="13"/>
      <c r="D4183" s="3" t="str">
        <f t="array" ref="D4183">IF(C4183="","",IFERROR(AVERAGE(_xlfn._xlws.FILTER($B$2:$B$6000,(IFERROR(VALUE(MID($A$2:$A$6000,4,2)),0)=MONTH(C4183))*(IFERROR(VALUE(RIGHT($A$2:$A$6000,4)),0)=YEAR(C4183)))),""))</f>
        <v/>
      </c>
      <c r="E4183" s="3">
        <f t="array" ref="E4183">IFERROR(_xlfn.LET(_xlpm.yr,IF(ISNUMBER(C4183),YEAR(C4183),VALUE(RIGHT(A4183,4))),_xlpm.mn,IF(ISNUMBER(C4183),MONTH(C4183),VALUE(MID(A4183,4,2)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4" spans="1:5" x14ac:dyDescent="0.25">
      <c r="A4184" s="65" t="s">
        <v>4194</v>
      </c>
      <c r="B4184" s="8">
        <v>119.94764199399999</v>
      </c>
      <c r="C4184" s="13"/>
      <c r="D4184" s="3" t="str">
        <f t="array" ref="D4184">IF(C4184="","",IFERROR(AVERAGE(_xlfn._xlws.FILTER($B$2:$B$6000,(IFERROR(VALUE(MID($A$2:$A$6000,4,2)),0)=MONTH(C4184))*(IFERROR(VALUE(RIGHT($A$2:$A$6000,4)),0)=YEAR(C4184)))),""))</f>
        <v/>
      </c>
      <c r="E4184" s="3">
        <f t="array" ref="E4184">IFERROR(_xlfn.LET(_xlpm.yr,IF(ISNUMBER(C4184),YEAR(C4184),VALUE(RIGHT(A4184,4))),_xlpm.mn,IF(ISNUMBER(C4184),MONTH(C4184),VALUE(MID(A4184,4,2)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5" spans="1:5" x14ac:dyDescent="0.25">
      <c r="A4185" s="65" t="s">
        <v>4195</v>
      </c>
      <c r="B4185" s="8">
        <v>119.978108756</v>
      </c>
      <c r="C4185" s="13"/>
      <c r="D4185" s="3" t="str">
        <f t="array" ref="D4185">IF(C4185="","",IFERROR(AVERAGE(_xlfn._xlws.FILTER($B$2:$B$6000,(IFERROR(VALUE(MID($A$2:$A$6000,4,2)),0)=MONTH(C4185))*(IFERROR(VALUE(RIGHT($A$2:$A$6000,4)),0)=YEAR(C4185)))),""))</f>
        <v/>
      </c>
      <c r="E4185" s="3">
        <f t="array" ref="E4185">IFERROR(_xlfn.LET(_xlpm.yr,IF(ISNUMBER(C4185),YEAR(C4185),VALUE(RIGHT(A4185,4))),_xlpm.mn,IF(ISNUMBER(C4185),MONTH(C4185),VALUE(MID(A4185,4,2)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6" spans="1:5" x14ac:dyDescent="0.25">
      <c r="A4186" s="65" t="s">
        <v>4196</v>
      </c>
      <c r="B4186" s="8">
        <v>120.61791075799999</v>
      </c>
      <c r="C4186" s="13"/>
      <c r="D4186" s="3" t="str">
        <f t="array" ref="D4186">IF(C4186="","",IFERROR(AVERAGE(_xlfn._xlws.FILTER($B$2:$B$6000,(IFERROR(VALUE(MID($A$2:$A$6000,4,2)),0)=MONTH(C4186))*(IFERROR(VALUE(RIGHT($A$2:$A$6000,4)),0)=YEAR(C4186)))),""))</f>
        <v/>
      </c>
      <c r="E4186" s="3">
        <f t="array" ref="E4186">IFERROR(_xlfn.LET(_xlpm.yr,IF(ISNUMBER(C4186),YEAR(C4186),VALUE(RIGHT(A4186,4))),_xlpm.mn,IF(ISNUMBER(C4186),MONTH(C4186),VALUE(MID(A4186,4,2)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7" spans="1:5" x14ac:dyDescent="0.25">
      <c r="A4187" s="65" t="s">
        <v>4197</v>
      </c>
      <c r="B4187" s="8">
        <v>120.663610901</v>
      </c>
      <c r="C4187" s="13"/>
      <c r="D4187" s="3" t="str">
        <f t="array" ref="D4187">IF(C4187="","",IFERROR(AVERAGE(_xlfn._xlws.FILTER($B$2:$B$6000,(IFERROR(VALUE(MID($A$2:$A$6000,4,2)),0)=MONTH(C4187))*(IFERROR(VALUE(RIGHT($A$2:$A$6000,4)),0)=YEAR(C4187)))),""))</f>
        <v/>
      </c>
      <c r="E4187" s="3">
        <f t="array" ref="E4187">IFERROR(_xlfn.LET(_xlpm.yr,IF(ISNUMBER(C4187),YEAR(C4187),VALUE(RIGHT(A4187,4))),_xlpm.mn,IF(ISNUMBER(C4187),MONTH(C4187),VALUE(MID(A4187,4,2)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8" spans="1:5" x14ac:dyDescent="0.25">
      <c r="A4188" s="65" t="s">
        <v>4198</v>
      </c>
      <c r="B4188" s="8">
        <v>119.12503941999999</v>
      </c>
      <c r="C4188" s="13"/>
      <c r="D4188" s="3" t="str">
        <f t="array" ref="D4188">IF(C4188="","",IFERROR(AVERAGE(_xlfn._xlws.FILTER($B$2:$B$6000,(IFERROR(VALUE(MID($A$2:$A$6000,4,2)),0)=MONTH(C4188))*(IFERROR(VALUE(RIGHT($A$2:$A$6000,4)),0)=YEAR(C4188)))),""))</f>
        <v/>
      </c>
      <c r="E4188" s="3">
        <f t="array" ref="E4188">IFERROR(_xlfn.LET(_xlpm.yr,IF(ISNUMBER(C4188),YEAR(C4188),VALUE(RIGHT(A4188,4))),_xlpm.mn,IF(ISNUMBER(C4188),MONTH(C4188),VALUE(MID(A4188,4,2)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9" spans="1:5" x14ac:dyDescent="0.25">
      <c r="A4189" s="65" t="s">
        <v>4199</v>
      </c>
      <c r="B4189" s="8">
        <v>118.744204895</v>
      </c>
      <c r="C4189" s="13"/>
      <c r="D4189" s="3" t="str">
        <f t="array" ref="D4189">IF(C4189="","",IFERROR(AVERAGE(_xlfn._xlws.FILTER($B$2:$B$6000,(IFERROR(VALUE(MID($A$2:$A$6000,4,2)),0)=MONTH(C4189))*(IFERROR(VALUE(RIGHT($A$2:$A$6000,4)),0)=YEAR(C4189)))),""))</f>
        <v/>
      </c>
      <c r="E4189" s="3">
        <f t="array" ref="E4189">IFERROR(_xlfn.LET(_xlpm.yr,IF(ISNUMBER(C4189),YEAR(C4189),VALUE(RIGHT(A4189,4))),_xlpm.mn,IF(ISNUMBER(C4189),MONTH(C4189),VALUE(MID(A4189,4,2)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0" spans="1:5" x14ac:dyDescent="0.25">
      <c r="A4190" s="65" t="s">
        <v>4200</v>
      </c>
      <c r="B4190" s="8">
        <v>118.744204895</v>
      </c>
      <c r="C4190" s="13"/>
      <c r="D4190" s="3" t="str">
        <f t="array" ref="D4190">IF(C4190="","",IFERROR(AVERAGE(_xlfn._xlws.FILTER($B$2:$B$6000,(IFERROR(VALUE(MID($A$2:$A$6000,4,2)),0)=MONTH(C4190))*(IFERROR(VALUE(RIGHT($A$2:$A$6000,4)),0)=YEAR(C4190)))),""))</f>
        <v/>
      </c>
      <c r="E4190" s="3">
        <f t="array" ref="E4190">IFERROR(_xlfn.LET(_xlpm.yr,IF(ISNUMBER(C4190),YEAR(C4190),VALUE(RIGHT(A4190,4))),_xlpm.mn,IF(ISNUMBER(C4190),MONTH(C4190),VALUE(MID(A4190,4,2)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1" spans="1:5" x14ac:dyDescent="0.25">
      <c r="A4191" s="65" t="s">
        <v>4201</v>
      </c>
      <c r="B4191" s="8">
        <v>117.75403513000001</v>
      </c>
      <c r="C4191" s="13"/>
      <c r="D4191" s="3" t="str">
        <f t="array" ref="D4191">IF(C4191="","",IFERROR(AVERAGE(_xlfn._xlws.FILTER($B$2:$B$6000,(IFERROR(VALUE(MID($A$2:$A$6000,4,2)),0)=MONTH(C4191))*(IFERROR(VALUE(RIGHT($A$2:$A$6000,4)),0)=YEAR(C4191)))),""))</f>
        <v/>
      </c>
      <c r="E4191" s="3">
        <f t="array" ref="E4191">IFERROR(_xlfn.LET(_xlpm.yr,IF(ISNUMBER(C4191),YEAR(C4191),VALUE(RIGHT(A4191,4))),_xlpm.mn,IF(ISNUMBER(C4191),MONTH(C4191),VALUE(MID(A4191,4,2)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2" spans="1:5" x14ac:dyDescent="0.25">
      <c r="A4192" s="65" t="s">
        <v>4202</v>
      </c>
      <c r="B4192" s="8">
        <v>117.586467939</v>
      </c>
      <c r="C4192" s="13"/>
      <c r="D4192" s="3" t="str">
        <f t="array" ref="D4192">IF(C4192="","",IFERROR(AVERAGE(_xlfn._xlws.FILTER($B$2:$B$6000,(IFERROR(VALUE(MID($A$2:$A$6000,4,2)),0)=MONTH(C4192))*(IFERROR(VALUE(RIGHT($A$2:$A$6000,4)),0)=YEAR(C4192)))),""))</f>
        <v/>
      </c>
      <c r="E4192" s="3">
        <f t="array" ref="E4192">IFERROR(_xlfn.LET(_xlpm.yr,IF(ISNUMBER(C4192),YEAR(C4192),VALUE(RIGHT(A4192,4))),_xlpm.mn,IF(ISNUMBER(C4192),MONTH(C4192),VALUE(MID(A4192,4,2)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3" spans="1:5" x14ac:dyDescent="0.25">
      <c r="A4193" s="65" t="s">
        <v>4203</v>
      </c>
      <c r="B4193" s="8">
        <v>117.2970337</v>
      </c>
      <c r="C4193" s="13"/>
      <c r="D4193" s="3" t="str">
        <f t="array" ref="D4193">IF(C4193="","",IFERROR(AVERAGE(_xlfn._xlws.FILTER($B$2:$B$6000,(IFERROR(VALUE(MID($A$2:$A$6000,4,2)),0)=MONTH(C4193))*(IFERROR(VALUE(RIGHT($A$2:$A$6000,4)),0)=YEAR(C4193)))),""))</f>
        <v/>
      </c>
      <c r="E4193" s="3">
        <f t="array" ref="E4193">IFERROR(_xlfn.LET(_xlpm.yr,IF(ISNUMBER(C4193),YEAR(C4193),VALUE(RIGHT(A4193,4))),_xlpm.mn,IF(ISNUMBER(C4193),MONTH(C4193),VALUE(MID(A4193,4,2)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4" spans="1:5" x14ac:dyDescent="0.25">
      <c r="A4194" s="65" t="s">
        <v>4204</v>
      </c>
      <c r="B4194" s="8">
        <v>116.657231698</v>
      </c>
      <c r="C4194" s="13"/>
      <c r="D4194" s="3" t="str">
        <f t="array" ref="D4194">IF(C4194="","",IFERROR(AVERAGE(_xlfn._xlws.FILTER($B$2:$B$6000,(IFERROR(VALUE(MID($A$2:$A$6000,4,2)),0)=MONTH(C4194))*(IFERROR(VALUE(RIGHT($A$2:$A$6000,4)),0)=YEAR(C4194)))),""))</f>
        <v/>
      </c>
      <c r="E4194" s="3">
        <f t="array" ref="E4194">IFERROR(_xlfn.LET(_xlpm.yr,IF(ISNUMBER(C4194),YEAR(C4194),VALUE(RIGHT(A4194,4))),_xlpm.mn,IF(ISNUMBER(C4194),MONTH(C4194),VALUE(MID(A4194,4,2)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5" spans="1:5" x14ac:dyDescent="0.25">
      <c r="A4195" s="65" t="s">
        <v>4205</v>
      </c>
      <c r="B4195" s="8">
        <v>114.70735893</v>
      </c>
      <c r="C4195" s="13"/>
      <c r="D4195" s="3" t="str">
        <f t="array" ref="D4195">IF(C4195="","",IFERROR(AVERAGE(_xlfn._xlws.FILTER($B$2:$B$6000,(IFERROR(VALUE(MID($A$2:$A$6000,4,2)),0)=MONTH(C4195))*(IFERROR(VALUE(RIGHT($A$2:$A$6000,4)),0)=YEAR(C4195)))),""))</f>
        <v/>
      </c>
      <c r="E4195" s="3">
        <f t="array" ref="E4195">IFERROR(_xlfn.LET(_xlpm.yr,IF(ISNUMBER(C4195),YEAR(C4195),VALUE(RIGHT(A4195,4))),_xlpm.mn,IF(ISNUMBER(C4195),MONTH(C4195),VALUE(MID(A4195,4,2)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6" spans="1:5" x14ac:dyDescent="0.25">
      <c r="A4196" s="65" t="s">
        <v>4206</v>
      </c>
      <c r="B4196" s="8">
        <v>114.64642540600001</v>
      </c>
      <c r="C4196" s="13"/>
      <c r="D4196" s="3" t="str">
        <f t="array" ref="D4196">IF(C4196="","",IFERROR(AVERAGE(_xlfn._xlws.FILTER($B$2:$B$6000,(IFERROR(VALUE(MID($A$2:$A$6000,4,2)),0)=MONTH(C4196))*(IFERROR(VALUE(RIGHT($A$2:$A$6000,4)),0)=YEAR(C4196)))),""))</f>
        <v/>
      </c>
      <c r="E4196" s="3">
        <f t="array" ref="E4196">IFERROR(_xlfn.LET(_xlpm.yr,IF(ISNUMBER(C4196),YEAR(C4196),VALUE(RIGHT(A4196,4))),_xlpm.mn,IF(ISNUMBER(C4196),MONTH(C4196),VALUE(MID(A4196,4,2)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7" spans="1:5" x14ac:dyDescent="0.25">
      <c r="A4197" s="65" t="s">
        <v>4207</v>
      </c>
      <c r="B4197" s="8">
        <v>115.01202655</v>
      </c>
      <c r="C4197" s="13"/>
      <c r="D4197" s="3" t="str">
        <f t="array" ref="D4197">IF(C4197="","",IFERROR(AVERAGE(_xlfn._xlws.FILTER($B$2:$B$6000,(IFERROR(VALUE(MID($A$2:$A$6000,4,2)),0)=MONTH(C4197))*(IFERROR(VALUE(RIGHT($A$2:$A$6000,4)),0)=YEAR(C4197)))),""))</f>
        <v/>
      </c>
      <c r="E4197" s="3">
        <f t="array" ref="E4197">IFERROR(_xlfn.LET(_xlpm.yr,IF(ISNUMBER(C4197),YEAR(C4197),VALUE(RIGHT(A4197,4))),_xlpm.mn,IF(ISNUMBER(C4197),MONTH(C4197),VALUE(MID(A4197,4,2)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8" spans="1:5" x14ac:dyDescent="0.25">
      <c r="A4198" s="65" t="s">
        <v>4208</v>
      </c>
      <c r="B4198" s="8">
        <v>115.682295314</v>
      </c>
      <c r="C4198" s="13"/>
      <c r="D4198" s="3" t="str">
        <f t="array" ref="D4198">IF(C4198="","",IFERROR(AVERAGE(_xlfn._xlws.FILTER($B$2:$B$6000,(IFERROR(VALUE(MID($A$2:$A$6000,4,2)),0)=MONTH(C4198))*(IFERROR(VALUE(RIGHT($A$2:$A$6000,4)),0)=YEAR(C4198)))),""))</f>
        <v/>
      </c>
      <c r="E4198" s="3">
        <f t="array" ref="E4198">IFERROR(_xlfn.LET(_xlpm.yr,IF(ISNUMBER(C4198),YEAR(C4198),VALUE(RIGHT(A4198,4))),_xlpm.mn,IF(ISNUMBER(C4198),MONTH(C4198),VALUE(MID(A4198,4,2)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9" spans="1:5" x14ac:dyDescent="0.25">
      <c r="A4199" s="65" t="s">
        <v>4209</v>
      </c>
      <c r="B4199" s="8">
        <v>114.7820369096</v>
      </c>
      <c r="C4199" s="13"/>
      <c r="D4199" s="3" t="str">
        <f t="array" ref="D4199">IF(C4199="","",IFERROR(AVERAGE(_xlfn._xlws.FILTER($B$2:$B$6000,(IFERROR(VALUE(MID($A$2:$A$6000,4,2)),0)=MONTH(C4199))*(IFERROR(VALUE(RIGHT($A$2:$A$6000,4)),0)=YEAR(C4199)))),""))</f>
        <v/>
      </c>
      <c r="E4199" s="3">
        <f t="array" ref="E4199">IFERROR(_xlfn.LET(_xlpm.yr,IF(ISNUMBER(C4199),YEAR(C4199),VALUE(RIGHT(A4199,4))),_xlpm.mn,IF(ISNUMBER(C4199),MONTH(C4199),VALUE(MID(A4199,4,2)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0" spans="1:5" x14ac:dyDescent="0.25">
      <c r="A4200" s="65" t="s">
        <v>4210</v>
      </c>
      <c r="B4200" s="8">
        <v>113.5060057952</v>
      </c>
      <c r="C4200" s="13"/>
      <c r="D4200" s="3" t="str">
        <f t="array" ref="D4200">IF(C4200="","",IFERROR(AVERAGE(_xlfn._xlws.FILTER($B$2:$B$6000,(IFERROR(VALUE(MID($A$2:$A$6000,4,2)),0)=MONTH(C4200))*(IFERROR(VALUE(RIGHT($A$2:$A$6000,4)),0)=YEAR(C4200)))),""))</f>
        <v/>
      </c>
      <c r="E4200" s="3">
        <f t="array" ref="E4200">IFERROR(_xlfn.LET(_xlpm.yr,IF(ISNUMBER(C4200),YEAR(C4200),VALUE(RIGHT(A4200,4))),_xlpm.mn,IF(ISNUMBER(C4200),MONTH(C4200),VALUE(MID(A4200,4,2)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1" spans="1:5" x14ac:dyDescent="0.25">
      <c r="A4201" s="65" t="s">
        <v>4211</v>
      </c>
      <c r="B4201" s="8">
        <v>113.79463188059999</v>
      </c>
      <c r="C4201" s="13"/>
      <c r="D4201" s="3" t="str">
        <f t="array" ref="D4201">IF(C4201="","",IFERROR(AVERAGE(_xlfn._xlws.FILTER($B$2:$B$6000,(IFERROR(VALUE(MID($A$2:$A$6000,4,2)),0)=MONTH(C4201))*(IFERROR(VALUE(RIGHT($A$2:$A$6000,4)),0)=YEAR(C4201)))),""))</f>
        <v/>
      </c>
      <c r="E4201" s="3">
        <f t="array" ref="E4201">IFERROR(_xlfn.LET(_xlpm.yr,IF(ISNUMBER(C4201),YEAR(C4201),VALUE(RIGHT(A4201,4))),_xlpm.mn,IF(ISNUMBER(C4201),MONTH(C4201),VALUE(MID(A4201,4,2)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2" spans="1:5" x14ac:dyDescent="0.25">
      <c r="A4202" s="65" t="s">
        <v>4212</v>
      </c>
      <c r="B4202" s="8">
        <v>112.32111976039999</v>
      </c>
      <c r="C4202" s="13"/>
      <c r="D4202" s="3" t="str">
        <f t="array" ref="D4202">IF(C4202="","",IFERROR(AVERAGE(_xlfn._xlws.FILTER($B$2:$B$6000,(IFERROR(VALUE(MID($A$2:$A$6000,4,2)),0)=MONTH(C4202))*(IFERROR(VALUE(RIGHT($A$2:$A$6000,4)),0)=YEAR(C4202)))),""))</f>
        <v/>
      </c>
      <c r="E4202" s="3">
        <f t="array" ref="E4202">IFERROR(_xlfn.LET(_xlpm.yr,IF(ISNUMBER(C4202),YEAR(C4202),VALUE(RIGHT(A4202,4))),_xlpm.mn,IF(ISNUMBER(C4202),MONTH(C4202),VALUE(MID(A4202,4,2)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3" spans="1:5" x14ac:dyDescent="0.25">
      <c r="A4203" s="65" t="s">
        <v>4213</v>
      </c>
      <c r="B4203" s="8">
        <v>113.4452424088</v>
      </c>
      <c r="C4203" s="13"/>
      <c r="D4203" s="3" t="str">
        <f t="array" ref="D4203">IF(C4203="","",IFERROR(AVERAGE(_xlfn._xlws.FILTER($B$2:$B$6000,(IFERROR(VALUE(MID($A$2:$A$6000,4,2)),0)=MONTH(C4203))*(IFERROR(VALUE(RIGHT($A$2:$A$6000,4)),0)=YEAR(C4203)))),""))</f>
        <v/>
      </c>
      <c r="E4203" s="3">
        <f t="array" ref="E4203">IFERROR(_xlfn.LET(_xlpm.yr,IF(ISNUMBER(C4203),YEAR(C4203),VALUE(RIGHT(A4203,4))),_xlpm.mn,IF(ISNUMBER(C4203),MONTH(C4203),VALUE(MID(A4203,4,2)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4" spans="1:5" x14ac:dyDescent="0.25">
      <c r="A4204" s="65" t="s">
        <v>4214</v>
      </c>
      <c r="B4204" s="8">
        <v>114.0376854262</v>
      </c>
      <c r="C4204" s="13"/>
      <c r="D4204" s="3" t="str">
        <f t="array" ref="D4204">IF(C4204="","",IFERROR(AVERAGE(_xlfn._xlws.FILTER($B$2:$B$6000,(IFERROR(VALUE(MID($A$2:$A$6000,4,2)),0)=MONTH(C4204))*(IFERROR(VALUE(RIGHT($A$2:$A$6000,4)),0)=YEAR(C4204)))),""))</f>
        <v/>
      </c>
      <c r="E4204" s="3">
        <f t="array" ref="E4204">IFERROR(_xlfn.LET(_xlpm.yr,IF(ISNUMBER(C4204),YEAR(C4204),VALUE(RIGHT(A4204,4))),_xlpm.mn,IF(ISNUMBER(C4204),MONTH(C4204),VALUE(MID(A4204,4,2)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5" spans="1:5" x14ac:dyDescent="0.25">
      <c r="A4205" s="65" t="s">
        <v>4215</v>
      </c>
      <c r="B4205" s="8">
        <v>113.59715087479999</v>
      </c>
      <c r="C4205" s="13"/>
      <c r="D4205" s="3" t="str">
        <f t="array" ref="D4205">IF(C4205="","",IFERROR(AVERAGE(_xlfn._xlws.FILTER($B$2:$B$6000,(IFERROR(VALUE(MID($A$2:$A$6000,4,2)),0)=MONTH(C4205))*(IFERROR(VALUE(RIGHT($A$2:$A$6000,4)),0)=YEAR(C4205)))),""))</f>
        <v/>
      </c>
      <c r="E4205" s="3">
        <f t="array" ref="E4205">IFERROR(_xlfn.LET(_xlpm.yr,IF(ISNUMBER(C4205),YEAR(C4205),VALUE(RIGHT(A4205,4))),_xlpm.mn,IF(ISNUMBER(C4205),MONTH(C4205),VALUE(MID(A4205,4,2)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6" spans="1:5" x14ac:dyDescent="0.25">
      <c r="A4206" s="65" t="s">
        <v>4216</v>
      </c>
      <c r="B4206" s="8">
        <v>113.17180716999999</v>
      </c>
      <c r="C4206" s="13"/>
      <c r="D4206" s="3" t="str">
        <f t="array" ref="D4206">IF(C4206="","",IFERROR(AVERAGE(_xlfn._xlws.FILTER($B$2:$B$6000,(IFERROR(VALUE(MID($A$2:$A$6000,4,2)),0)=MONTH(C4206))*(IFERROR(VALUE(RIGHT($A$2:$A$6000,4)),0)=YEAR(C4206)))),""))</f>
        <v/>
      </c>
      <c r="E4206" s="3">
        <f t="array" ref="E4206">IFERROR(_xlfn.LET(_xlpm.yr,IF(ISNUMBER(C4206),YEAR(C4206),VALUE(RIGHT(A4206,4))),_xlpm.mn,IF(ISNUMBER(C4206),MONTH(C4206),VALUE(MID(A4206,4,2)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7" spans="1:5" x14ac:dyDescent="0.25">
      <c r="A4207" s="65" t="s">
        <v>4217</v>
      </c>
      <c r="B4207" s="8">
        <v>112.57936415259999</v>
      </c>
      <c r="C4207" s="13"/>
      <c r="D4207" s="3" t="str">
        <f t="array" ref="D4207">IF(C4207="","",IFERROR(AVERAGE(_xlfn._xlws.FILTER($B$2:$B$6000,(IFERROR(VALUE(MID($A$2:$A$6000,4,2)),0)=MONTH(C4207))*(IFERROR(VALUE(RIGHT($A$2:$A$6000,4)),0)=YEAR(C4207)))),""))</f>
        <v/>
      </c>
      <c r="E4207" s="3">
        <f t="array" ref="E4207">IFERROR(_xlfn.LET(_xlpm.yr,IF(ISNUMBER(C4207),YEAR(C4207),VALUE(RIGHT(A4207,4))),_xlpm.mn,IF(ISNUMBER(C4207),MONTH(C4207),VALUE(MID(A4207,4,2)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8" spans="1:5" x14ac:dyDescent="0.25">
      <c r="A4208" s="65" t="s">
        <v>4218</v>
      </c>
      <c r="B4208" s="8">
        <v>112.1388296012</v>
      </c>
      <c r="C4208" s="13"/>
      <c r="D4208" s="3" t="str">
        <f t="array" ref="D4208">IF(C4208="","",IFERROR(AVERAGE(_xlfn._xlws.FILTER($B$2:$B$6000,(IFERROR(VALUE(MID($A$2:$A$6000,4,2)),0)=MONTH(C4208))*(IFERROR(VALUE(RIGHT($A$2:$A$6000,4)),0)=YEAR(C4208)))),""))</f>
        <v/>
      </c>
      <c r="E4208" s="3">
        <f t="array" ref="E4208">IFERROR(_xlfn.LET(_xlpm.yr,IF(ISNUMBER(C4208),YEAR(C4208),VALUE(RIGHT(A4208,4))),_xlpm.mn,IF(ISNUMBER(C4208),MONTH(C4208),VALUE(MID(A4208,4,2)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9" spans="1:5" x14ac:dyDescent="0.25">
      <c r="A4209" s="65" t="s">
        <v>4219</v>
      </c>
      <c r="B4209" s="8">
        <v>111.92615774879999</v>
      </c>
      <c r="C4209" s="13"/>
      <c r="D4209" s="3" t="str">
        <f t="array" ref="D4209">IF(C4209="","",IFERROR(AVERAGE(_xlfn._xlws.FILTER($B$2:$B$6000,(IFERROR(VALUE(MID($A$2:$A$6000,4,2)),0)=MONTH(C4209))*(IFERROR(VALUE(RIGHT($A$2:$A$6000,4)),0)=YEAR(C4209)))),""))</f>
        <v/>
      </c>
      <c r="E4209" s="3">
        <f t="array" ref="E4209">IFERROR(_xlfn.LET(_xlpm.yr,IF(ISNUMBER(C4209),YEAR(C4209),VALUE(RIGHT(A4209,4))),_xlpm.mn,IF(ISNUMBER(C4209),MONTH(C4209),VALUE(MID(A4209,4,2)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0" spans="1:5" x14ac:dyDescent="0.25">
      <c r="A4210" s="65" t="s">
        <v>4220</v>
      </c>
      <c r="B4210" s="8">
        <v>111.8502035158</v>
      </c>
      <c r="C4210" s="13"/>
      <c r="D4210" s="3" t="str">
        <f t="array" ref="D4210">IF(C4210="","",IFERROR(AVERAGE(_xlfn._xlws.FILTER($B$2:$B$6000,(IFERROR(VALUE(MID($A$2:$A$6000,4,2)),0)=MONTH(C4210))*(IFERROR(VALUE(RIGHT($A$2:$A$6000,4)),0)=YEAR(C4210)))),""))</f>
        <v/>
      </c>
      <c r="E4210" s="3">
        <f t="array" ref="E4210">IFERROR(_xlfn.LET(_xlpm.yr,IF(ISNUMBER(C4210),YEAR(C4210),VALUE(RIGHT(A4210,4))),_xlpm.mn,IF(ISNUMBER(C4210),MONTH(C4210),VALUE(MID(A4210,4,2)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1" spans="1:5" x14ac:dyDescent="0.25">
      <c r="A4211" s="65" t="s">
        <v>4221</v>
      </c>
      <c r="B4211" s="8">
        <v>113.9009678068</v>
      </c>
      <c r="C4211" s="13"/>
      <c r="D4211" s="3" t="str">
        <f t="array" ref="D4211">IF(C4211="","",IFERROR(AVERAGE(_xlfn._xlws.FILTER($B$2:$B$6000,(IFERROR(VALUE(MID($A$2:$A$6000,4,2)),0)=MONTH(C4211))*(IFERROR(VALUE(RIGHT($A$2:$A$6000,4)),0)=YEAR(C4211)))),""))</f>
        <v/>
      </c>
      <c r="E4211" s="3">
        <f t="array" ref="E4211">IFERROR(_xlfn.LET(_xlpm.yr,IF(ISNUMBER(C4211),YEAR(C4211),VALUE(RIGHT(A4211,4))),_xlpm.mn,IF(ISNUMBER(C4211),MONTH(C4211),VALUE(MID(A4211,4,2)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2" spans="1:5" x14ac:dyDescent="0.25">
      <c r="A4212" s="65" t="s">
        <v>4222</v>
      </c>
      <c r="B4212" s="8">
        <v>114.4326474378</v>
      </c>
      <c r="C4212" s="13"/>
      <c r="D4212" s="3" t="str">
        <f t="array" ref="D4212">IF(C4212="","",IFERROR(AVERAGE(_xlfn._xlws.FILTER($B$2:$B$6000,(IFERROR(VALUE(MID($A$2:$A$6000,4,2)),0)=MONTH(C4212))*(IFERROR(VALUE(RIGHT($A$2:$A$6000,4)),0)=YEAR(C4212)))),""))</f>
        <v/>
      </c>
      <c r="E4212" s="3">
        <f t="array" ref="E4212">IFERROR(_xlfn.LET(_xlpm.yr,IF(ISNUMBER(C4212),YEAR(C4212),VALUE(RIGHT(A4212,4))),_xlpm.mn,IF(ISNUMBER(C4212),MONTH(C4212),VALUE(MID(A4212,4,2)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3" spans="1:5" x14ac:dyDescent="0.25">
      <c r="A4213" s="65" t="s">
        <v>4223</v>
      </c>
      <c r="B4213" s="8">
        <v>113.5363874884</v>
      </c>
      <c r="C4213" s="13"/>
      <c r="D4213" s="3" t="str">
        <f t="array" ref="D4213">IF(C4213="","",IFERROR(AVERAGE(_xlfn._xlws.FILTER($B$2:$B$6000,(IFERROR(VALUE(MID($A$2:$A$6000,4,2)),0)=MONTH(C4213))*(IFERROR(VALUE(RIGHT($A$2:$A$6000,4)),0)=YEAR(C4213)))),""))</f>
        <v/>
      </c>
      <c r="E4213" s="3">
        <f t="array" ref="E4213">IFERROR(_xlfn.LET(_xlpm.yr,IF(ISNUMBER(C4213),YEAR(C4213),VALUE(RIGHT(A4213,4))),_xlpm.mn,IF(ISNUMBER(C4213),MONTH(C4213),VALUE(MID(A4213,4,2)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4" spans="1:5" x14ac:dyDescent="0.25">
      <c r="A4214" s="65" t="s">
        <v>4224</v>
      </c>
      <c r="B4214" s="8">
        <v>113.5363874884</v>
      </c>
      <c r="C4214" s="13"/>
      <c r="D4214" s="3" t="str">
        <f t="array" ref="D4214">IF(C4214="","",IFERROR(AVERAGE(_xlfn._xlws.FILTER($B$2:$B$6000,(IFERROR(VALUE(MID($A$2:$A$6000,4,2)),0)=MONTH(C4214))*(IFERROR(VALUE(RIGHT($A$2:$A$6000,4)),0)=YEAR(C4214)))),""))</f>
        <v/>
      </c>
      <c r="E4214" s="3">
        <f t="array" ref="E4214">IFERROR(_xlfn.LET(_xlpm.yr,IF(ISNUMBER(C4214),YEAR(C4214),VALUE(RIGHT(A4214,4))),_xlpm.mn,IF(ISNUMBER(C4214),MONTH(C4214),VALUE(MID(A4214,4,2)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5" spans="1:5" x14ac:dyDescent="0.25">
      <c r="A4215" s="65" t="s">
        <v>4225</v>
      </c>
      <c r="B4215" s="8">
        <v>113.0654712438</v>
      </c>
      <c r="C4215" s="13"/>
      <c r="D4215" s="3" t="str">
        <f t="array" ref="D4215">IF(C4215="","",IFERROR(AVERAGE(_xlfn._xlws.FILTER($B$2:$B$6000,(IFERROR(VALUE(MID($A$2:$A$6000,4,2)),0)=MONTH(C4215))*(IFERROR(VALUE(RIGHT($A$2:$A$6000,4)),0)=YEAR(C4215)))),""))</f>
        <v/>
      </c>
      <c r="E4215" s="3">
        <f t="array" ref="E4215">IFERROR(_xlfn.LET(_xlpm.yr,IF(ISNUMBER(C4215),YEAR(C4215),VALUE(RIGHT(A4215,4))),_xlpm.mn,IF(ISNUMBER(C4215),MONTH(C4215),VALUE(MID(A4215,4,2)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6" spans="1:5" x14ac:dyDescent="0.25">
      <c r="A4216" s="65" t="s">
        <v>4226</v>
      </c>
      <c r="B4216" s="8">
        <v>114.3415023582</v>
      </c>
      <c r="C4216" s="13"/>
      <c r="D4216" s="3" t="str">
        <f t="array" ref="D4216">IF(C4216="","",IFERROR(AVERAGE(_xlfn._xlws.FILTER($B$2:$B$6000,(IFERROR(VALUE(MID($A$2:$A$6000,4,2)),0)=MONTH(C4216))*(IFERROR(VALUE(RIGHT($A$2:$A$6000,4)),0)=YEAR(C4216)))),""))</f>
        <v/>
      </c>
      <c r="E4216" s="3">
        <f t="array" ref="E4216">IFERROR(_xlfn.LET(_xlpm.yr,IF(ISNUMBER(C4216),YEAR(C4216),VALUE(RIGHT(A4216,4))),_xlpm.mn,IF(ISNUMBER(C4216),MONTH(C4216),VALUE(MID(A4216,4,2)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7" spans="1:5" x14ac:dyDescent="0.25">
      <c r="A4217" s="65" t="s">
        <v>4227</v>
      </c>
      <c r="B4217" s="8">
        <v>115.5415792396</v>
      </c>
      <c r="C4217" s="13"/>
      <c r="D4217" s="3" t="str">
        <f t="array" ref="D4217">IF(C4217="","",IFERROR(AVERAGE(_xlfn._xlws.FILTER($B$2:$B$6000,(IFERROR(VALUE(MID($A$2:$A$6000,4,2)),0)=MONTH(C4217))*(IFERROR(VALUE(RIGHT($A$2:$A$6000,4)),0)=YEAR(C4217)))),""))</f>
        <v/>
      </c>
      <c r="E4217" s="3">
        <f t="array" ref="E4217">IFERROR(_xlfn.LET(_xlpm.yr,IF(ISNUMBER(C4217),YEAR(C4217),VALUE(RIGHT(A4217,4))),_xlpm.mn,IF(ISNUMBER(C4217),MONTH(C4217),VALUE(MID(A4217,4,2)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8" spans="1:5" x14ac:dyDescent="0.25">
      <c r="A4218" s="65" t="s">
        <v>4228</v>
      </c>
      <c r="B4218" s="8">
        <v>116.65051104139999</v>
      </c>
      <c r="C4218" s="13"/>
      <c r="D4218" s="3" t="str">
        <f t="array" ref="D4218">IF(C4218="","",IFERROR(AVERAGE(_xlfn._xlws.FILTER($B$2:$B$6000,(IFERROR(VALUE(MID($A$2:$A$6000,4,2)),0)=MONTH(C4218))*(IFERROR(VALUE(RIGHT($A$2:$A$6000,4)),0)=YEAR(C4218)))),""))</f>
        <v/>
      </c>
      <c r="E4218" s="3">
        <f t="array" ref="E4218">IFERROR(_xlfn.LET(_xlpm.yr,IF(ISNUMBER(C4218),YEAR(C4218),VALUE(RIGHT(A4218,4))),_xlpm.mn,IF(ISNUMBER(C4218),MONTH(C4218),VALUE(MID(A4218,4,2)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9" spans="1:5" x14ac:dyDescent="0.25">
      <c r="A4219" s="65" t="s">
        <v>4229</v>
      </c>
      <c r="B4219" s="8">
        <v>114.87367295999999</v>
      </c>
      <c r="C4219" s="13"/>
      <c r="D4219" s="3" t="str">
        <f t="array" ref="D4219">IF(C4219="","",IFERROR(AVERAGE(_xlfn._xlws.FILTER($B$2:$B$6000,(IFERROR(VALUE(MID($A$2:$A$6000,4,2)),0)=MONTH(C4219))*(IFERROR(VALUE(RIGHT($A$2:$A$6000,4)),0)=YEAR(C4219)))),""))</f>
        <v/>
      </c>
      <c r="E4219" s="3">
        <f t="array" ref="E4219">IFERROR(_xlfn.LET(_xlpm.yr,IF(ISNUMBER(C4219),YEAR(C4219),VALUE(RIGHT(A4219,4))),_xlpm.mn,IF(ISNUMBER(C4219),MONTH(C4219),VALUE(MID(A4219,4,2)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0" spans="1:5" x14ac:dyDescent="0.25">
      <c r="A4220" s="65" t="s">
        <v>4230</v>
      </c>
      <c r="B4220" s="8">
        <v>113.9911798995</v>
      </c>
      <c r="C4220" s="13"/>
      <c r="D4220" s="3" t="str">
        <f t="array" ref="D4220">IF(C4220="","",IFERROR(AVERAGE(_xlfn._xlws.FILTER($B$2:$B$6000,(IFERROR(VALUE(MID($A$2:$A$6000,4,2)),0)=MONTH(C4220))*(IFERROR(VALUE(RIGHT($A$2:$A$6000,4)),0)=YEAR(C4220)))),""))</f>
        <v/>
      </c>
      <c r="E4220" s="3">
        <f t="array" ref="E4220">IFERROR(_xlfn.LET(_xlpm.yr,IF(ISNUMBER(C4220),YEAR(C4220),VALUE(RIGHT(A4220,4))),_xlpm.mn,IF(ISNUMBER(C4220),MONTH(C4220),VALUE(MID(A4220,4,2)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1" spans="1:5" x14ac:dyDescent="0.25">
      <c r="A4221" s="65" t="s">
        <v>4231</v>
      </c>
      <c r="B4221" s="8">
        <v>113.2133894055</v>
      </c>
      <c r="C4221" s="13"/>
      <c r="D4221" s="3" t="str">
        <f t="array" ref="D4221">IF(C4221="","",IFERROR(AVERAGE(_xlfn._xlws.FILTER($B$2:$B$6000,(IFERROR(VALUE(MID($A$2:$A$6000,4,2)),0)=MONTH(C4221))*(IFERROR(VALUE(RIGHT($A$2:$A$6000,4)),0)=YEAR(C4221)))),""))</f>
        <v/>
      </c>
      <c r="E4221" s="3">
        <f t="array" ref="E4221">IFERROR(_xlfn.LET(_xlpm.yr,IF(ISNUMBER(C4221),YEAR(C4221),VALUE(RIGHT(A4221,4))),_xlpm.mn,IF(ISNUMBER(C4221),MONTH(C4221),VALUE(MID(A4221,4,2)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2" spans="1:5" x14ac:dyDescent="0.25">
      <c r="A4222" s="65" t="s">
        <v>4232</v>
      </c>
      <c r="B4222" s="8">
        <v>113.84160480449999</v>
      </c>
      <c r="C4222" s="13"/>
      <c r="D4222" s="3" t="str">
        <f t="array" ref="D4222">IF(C4222="","",IFERROR(AVERAGE(_xlfn._xlws.FILTER($B$2:$B$6000,(IFERROR(VALUE(MID($A$2:$A$6000,4,2)),0)=MONTH(C4222))*(IFERROR(VALUE(RIGHT($A$2:$A$6000,4)),0)=YEAR(C4222)))),""))</f>
        <v/>
      </c>
      <c r="E4222" s="3">
        <f t="array" ref="E4222">IFERROR(_xlfn.LET(_xlpm.yr,IF(ISNUMBER(C4222),YEAR(C4222),VALUE(RIGHT(A4222,4))),_xlpm.mn,IF(ISNUMBER(C4222),MONTH(C4222),VALUE(MID(A4222,4,2)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3" spans="1:5" x14ac:dyDescent="0.25">
      <c r="A4223" s="65" t="s">
        <v>4233</v>
      </c>
      <c r="B4223" s="8">
        <v>115.6664209635</v>
      </c>
      <c r="C4223" s="13"/>
      <c r="D4223" s="3" t="str">
        <f t="array" ref="D4223">IF(C4223="","",IFERROR(AVERAGE(_xlfn._xlws.FILTER($B$2:$B$6000,(IFERROR(VALUE(MID($A$2:$A$6000,4,2)),0)=MONTH(C4223))*(IFERROR(VALUE(RIGHT($A$2:$A$6000,4)),0)=YEAR(C4223)))),""))</f>
        <v/>
      </c>
      <c r="E4223" s="3">
        <f t="array" ref="E4223">IFERROR(_xlfn.LET(_xlpm.yr,IF(ISNUMBER(C4223),YEAR(C4223),VALUE(RIGHT(A4223,4))),_xlpm.mn,IF(ISNUMBER(C4223),MONTH(C4223),VALUE(MID(A4223,4,2)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4" spans="1:5" x14ac:dyDescent="0.25">
      <c r="A4224" s="65" t="s">
        <v>4234</v>
      </c>
      <c r="B4224" s="8">
        <v>113.706987219</v>
      </c>
      <c r="C4224" s="13"/>
      <c r="D4224" s="3" t="str">
        <f t="array" ref="D4224">IF(C4224="","",IFERROR(AVERAGE(_xlfn._xlws.FILTER($B$2:$B$6000,(IFERROR(VALUE(MID($A$2:$A$6000,4,2)),0)=MONTH(C4224))*(IFERROR(VALUE(RIGHT($A$2:$A$6000,4)),0)=YEAR(C4224)))),""))</f>
        <v/>
      </c>
      <c r="E4224" s="3">
        <f t="array" ref="E4224">IFERROR(_xlfn.LET(_xlpm.yr,IF(ISNUMBER(C4224),YEAR(C4224),VALUE(RIGHT(A4224,4))),_xlpm.mn,IF(ISNUMBER(C4224),MONTH(C4224),VALUE(MID(A4224,4,2)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5" spans="1:5" x14ac:dyDescent="0.25">
      <c r="A4225" s="65" t="s">
        <v>4235</v>
      </c>
      <c r="B4225" s="8">
        <v>115.0681205835</v>
      </c>
      <c r="C4225" s="13"/>
      <c r="D4225" s="3" t="str">
        <f t="array" ref="D4225">IF(C4225="","",IFERROR(AVERAGE(_xlfn._xlws.FILTER($B$2:$B$6000,(IFERROR(VALUE(MID($A$2:$A$6000,4,2)),0)=MONTH(C4225))*(IFERROR(VALUE(RIGHT($A$2:$A$6000,4)),0)=YEAR(C4225)))),""))</f>
        <v/>
      </c>
      <c r="E4225" s="3">
        <f t="array" ref="E4225">IFERROR(_xlfn.LET(_xlpm.yr,IF(ISNUMBER(C4225),YEAR(C4225),VALUE(RIGHT(A4225,4))),_xlpm.mn,IF(ISNUMBER(C4225),MONTH(C4225),VALUE(MID(A4225,4,2)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6" spans="1:5" x14ac:dyDescent="0.25">
      <c r="A4226" s="65" t="s">
        <v>4236</v>
      </c>
      <c r="B4226" s="8">
        <v>114.57452277</v>
      </c>
      <c r="C4226" s="13"/>
      <c r="D4226" s="3" t="str">
        <f t="array" ref="D4226">IF(C4226="","",IFERROR(AVERAGE(_xlfn._xlws.FILTER($B$2:$B$6000,(IFERROR(VALUE(MID($A$2:$A$6000,4,2)),0)=MONTH(C4226))*(IFERROR(VALUE(RIGHT($A$2:$A$6000,4)),0)=YEAR(C4226)))),""))</f>
        <v/>
      </c>
      <c r="E4226" s="3">
        <f t="array" ref="E4226">IFERROR(_xlfn.LET(_xlpm.yr,IF(ISNUMBER(C4226),YEAR(C4226),VALUE(RIGHT(A4226,4))),_xlpm.mn,IF(ISNUMBER(C4226),MONTH(C4226),VALUE(MID(A4226,4,2)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7" spans="1:5" x14ac:dyDescent="0.25">
      <c r="A4227" s="65" t="s">
        <v>4237</v>
      </c>
      <c r="B4227" s="8">
        <v>114.15571250399999</v>
      </c>
      <c r="C4227" s="13"/>
      <c r="D4227" s="3" t="str">
        <f t="array" ref="D4227">IF(C4227="","",IFERROR(AVERAGE(_xlfn._xlws.FILTER($B$2:$B$6000,(IFERROR(VALUE(MID($A$2:$A$6000,4,2)),0)=MONTH(C4227))*(IFERROR(VALUE(RIGHT($A$2:$A$6000,4)),0)=YEAR(C4227)))),""))</f>
        <v/>
      </c>
      <c r="E4227" s="3">
        <f t="array" ref="E4227">IFERROR(_xlfn.LET(_xlpm.yr,IF(ISNUMBER(C4227),YEAR(C4227),VALUE(RIGHT(A4227,4))),_xlpm.mn,IF(ISNUMBER(C4227),MONTH(C4227),VALUE(MID(A4227,4,2)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8" spans="1:5" x14ac:dyDescent="0.25">
      <c r="A4228" s="65" t="s">
        <v>4238</v>
      </c>
      <c r="B4228" s="8">
        <v>113.2433044245</v>
      </c>
      <c r="C4228" s="13"/>
      <c r="D4228" s="3" t="str">
        <f t="array" ref="D4228">IF(C4228="","",IFERROR(AVERAGE(_xlfn._xlws.FILTER($B$2:$B$6000,(IFERROR(VALUE(MID($A$2:$A$6000,4,2)),0)=MONTH(C4228))*(IFERROR(VALUE(RIGHT($A$2:$A$6000,4)),0)=YEAR(C4228)))),""))</f>
        <v/>
      </c>
      <c r="E4228" s="3">
        <f t="array" ref="E4228">IFERROR(_xlfn.LET(_xlpm.yr,IF(ISNUMBER(C4228),YEAR(C4228),VALUE(RIGHT(A4228,4))),_xlpm.mn,IF(ISNUMBER(C4228),MONTH(C4228),VALUE(MID(A4228,4,2)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9" spans="1:5" x14ac:dyDescent="0.25">
      <c r="A4229" s="65" t="s">
        <v>4239</v>
      </c>
      <c r="B4229" s="8">
        <v>113.5424546145</v>
      </c>
      <c r="C4229" s="13"/>
      <c r="D4229" s="3" t="str">
        <f t="array" ref="D4229">IF(C4229="","",IFERROR(AVERAGE(_xlfn._xlws.FILTER($B$2:$B$6000,(IFERROR(VALUE(MID($A$2:$A$6000,4,2)),0)=MONTH(C4229))*(IFERROR(VALUE(RIGHT($A$2:$A$6000,4)),0)=YEAR(C4229)))),""))</f>
        <v/>
      </c>
      <c r="E4229" s="3">
        <f t="array" ref="E4229">IFERROR(_xlfn.LET(_xlpm.yr,IF(ISNUMBER(C4229),YEAR(C4229),VALUE(RIGHT(A4229,4))),_xlpm.mn,IF(ISNUMBER(C4229),MONTH(C4229),VALUE(MID(A4229,4,2)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0" spans="1:5" x14ac:dyDescent="0.25">
      <c r="A4230" s="65" t="s">
        <v>4240</v>
      </c>
      <c r="B4230" s="8">
        <v>114.1108399755</v>
      </c>
      <c r="C4230" s="13"/>
      <c r="D4230" s="3" t="str">
        <f t="array" ref="D4230">IF(C4230="","",IFERROR(AVERAGE(_xlfn._xlws.FILTER($B$2:$B$6000,(IFERROR(VALUE(MID($A$2:$A$6000,4,2)),0)=MONTH(C4230))*(IFERROR(VALUE(RIGHT($A$2:$A$6000,4)),0)=YEAR(C4230)))),""))</f>
        <v/>
      </c>
      <c r="E4230" s="3">
        <f t="array" ref="E4230">IFERROR(_xlfn.LET(_xlpm.yr,IF(ISNUMBER(C4230),YEAR(C4230),VALUE(RIGHT(A4230,4))),_xlpm.mn,IF(ISNUMBER(C4230),MONTH(C4230),VALUE(MID(A4230,4,2)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1" spans="1:5" x14ac:dyDescent="0.25">
      <c r="A4231" s="65" t="s">
        <v>4241</v>
      </c>
      <c r="B4231" s="8">
        <v>114.395032656</v>
      </c>
      <c r="C4231" s="13"/>
      <c r="D4231" s="3" t="str">
        <f t="array" ref="D4231">IF(C4231="","",IFERROR(AVERAGE(_xlfn._xlws.FILTER($B$2:$B$6000,(IFERROR(VALUE(MID($A$2:$A$6000,4,2)),0)=MONTH(C4231))*(IFERROR(VALUE(RIGHT($A$2:$A$6000,4)),0)=YEAR(C4231)))),""))</f>
        <v/>
      </c>
      <c r="E4231" s="3">
        <f t="array" ref="E4231">IFERROR(_xlfn.LET(_xlpm.yr,IF(ISNUMBER(C4231),YEAR(C4231),VALUE(RIGHT(A4231,4))),_xlpm.mn,IF(ISNUMBER(C4231),MONTH(C4231),VALUE(MID(A4231,4,2)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2" spans="1:5" x14ac:dyDescent="0.25">
      <c r="A4232" s="65" t="s">
        <v>4242</v>
      </c>
      <c r="B4232" s="8">
        <v>114.2305000515</v>
      </c>
      <c r="C4232" s="13"/>
      <c r="D4232" s="3" t="str">
        <f t="array" ref="D4232">IF(C4232="","",IFERROR(AVERAGE(_xlfn._xlws.FILTER($B$2:$B$6000,(IFERROR(VALUE(MID($A$2:$A$6000,4,2)),0)=MONTH(C4232))*(IFERROR(VALUE(RIGHT($A$2:$A$6000,4)),0)=YEAR(C4232)))),""))</f>
        <v/>
      </c>
      <c r="E4232" s="3">
        <f t="array" ref="E4232">IFERROR(_xlfn.LET(_xlpm.yr,IF(ISNUMBER(C4232),YEAR(C4232),VALUE(RIGHT(A4232,4))),_xlpm.mn,IF(ISNUMBER(C4232),MONTH(C4232),VALUE(MID(A4232,4,2)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3" spans="1:5" x14ac:dyDescent="0.25">
      <c r="A4233" s="65" t="s">
        <v>4243</v>
      </c>
      <c r="B4233" s="8">
        <v>114.3202451085</v>
      </c>
      <c r="C4233" s="13"/>
      <c r="D4233" s="3" t="str">
        <f t="array" ref="D4233">IF(C4233="","",IFERROR(AVERAGE(_xlfn._xlws.FILTER($B$2:$B$6000,(IFERROR(VALUE(MID($A$2:$A$6000,4,2)),0)=MONTH(C4233))*(IFERROR(VALUE(RIGHT($A$2:$A$6000,4)),0)=YEAR(C4233)))),""))</f>
        <v/>
      </c>
      <c r="E4233" s="3">
        <f t="array" ref="E4233">IFERROR(_xlfn.LET(_xlpm.yr,IF(ISNUMBER(C4233),YEAR(C4233),VALUE(RIGHT(A4233,4))),_xlpm.mn,IF(ISNUMBER(C4233),MONTH(C4233),VALUE(MID(A4233,4,2)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4" spans="1:5" x14ac:dyDescent="0.25">
      <c r="A4234" s="65" t="s">
        <v>4244</v>
      </c>
      <c r="B4234" s="8">
        <v>114.93350299799999</v>
      </c>
      <c r="C4234" s="13"/>
      <c r="D4234" s="3" t="str">
        <f t="array" ref="D4234">IF(C4234="","",IFERROR(AVERAGE(_xlfn._xlws.FILTER($B$2:$B$6000,(IFERROR(VALUE(MID($A$2:$A$6000,4,2)),0)=MONTH(C4234))*(IFERROR(VALUE(RIGHT($A$2:$A$6000,4)),0)=YEAR(C4234)))),""))</f>
        <v/>
      </c>
      <c r="E4234" s="3">
        <f t="array" ref="E4234">IFERROR(_xlfn.LET(_xlpm.yr,IF(ISNUMBER(C4234),YEAR(C4234),VALUE(RIGHT(A4234,4))),_xlpm.mn,IF(ISNUMBER(C4234),MONTH(C4234),VALUE(MID(A4234,4,2)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5" spans="1:5" x14ac:dyDescent="0.25">
      <c r="A4235" s="65" t="s">
        <v>4245</v>
      </c>
      <c r="B4235" s="8">
        <v>113.198431896</v>
      </c>
      <c r="C4235" s="13"/>
      <c r="D4235" s="3" t="str">
        <f t="array" ref="D4235">IF(C4235="","",IFERROR(AVERAGE(_xlfn._xlws.FILTER($B$2:$B$6000,(IFERROR(VALUE(MID($A$2:$A$6000,4,2)),0)=MONTH(C4235))*(IFERROR(VALUE(RIGHT($A$2:$A$6000,4)),0)=YEAR(C4235)))),""))</f>
        <v/>
      </c>
      <c r="E4235" s="3">
        <f t="array" ref="E4235">IFERROR(_xlfn.LET(_xlpm.yr,IF(ISNUMBER(C4235),YEAR(C4235),VALUE(RIGHT(A4235,4))),_xlpm.mn,IF(ISNUMBER(C4235),MONTH(C4235),VALUE(MID(A4235,4,2)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6" spans="1:5" x14ac:dyDescent="0.25">
      <c r="A4236" s="65" t="s">
        <v>4246</v>
      </c>
      <c r="B4236" s="8">
        <v>111.8073835125</v>
      </c>
      <c r="C4236" s="13"/>
      <c r="D4236" s="3" t="str">
        <f t="array" ref="D4236">IF(C4236="","",IFERROR(AVERAGE(_xlfn._xlws.FILTER($B$2:$B$6000,(IFERROR(VALUE(MID($A$2:$A$6000,4,2)),0)=MONTH(C4236))*(IFERROR(VALUE(RIGHT($A$2:$A$6000,4)),0)=YEAR(C4236)))),""))</f>
        <v/>
      </c>
      <c r="E4236" s="3">
        <f t="array" ref="E4236">IFERROR(_xlfn.LET(_xlpm.yr,IF(ISNUMBER(C4236),YEAR(C4236),VALUE(RIGHT(A4236,4))),_xlpm.mn,IF(ISNUMBER(C4236),MONTH(C4236),VALUE(MID(A4236,4,2)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7" spans="1:5" x14ac:dyDescent="0.25">
      <c r="A4237" s="65" t="s">
        <v>4247</v>
      </c>
      <c r="B4237" s="8">
        <v>113.72194472850001</v>
      </c>
      <c r="C4237" s="13"/>
      <c r="D4237" s="3" t="str">
        <f t="array" ref="D4237">IF(C4237="","",IFERROR(AVERAGE(_xlfn._xlws.FILTER($B$2:$B$6000,(IFERROR(VALUE(MID($A$2:$A$6000,4,2)),0)=MONTH(C4237))*(IFERROR(VALUE(RIGHT($A$2:$A$6000,4)),0)=YEAR(C4237)))),""))</f>
        <v/>
      </c>
      <c r="E4237" s="3">
        <f t="array" ref="E4237">IFERROR(_xlfn.LET(_xlpm.yr,IF(ISNUMBER(C4237),YEAR(C4237),VALUE(RIGHT(A4237,4))),_xlpm.mn,IF(ISNUMBER(C4237),MONTH(C4237),VALUE(MID(A4237,4,2)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8" spans="1:5" x14ac:dyDescent="0.25">
      <c r="A4238" s="65" t="s">
        <v>4248</v>
      </c>
      <c r="B4238" s="8">
        <v>114.24545756099999</v>
      </c>
      <c r="C4238" s="13"/>
      <c r="D4238" s="3" t="str">
        <f t="array" ref="D4238">IF(C4238="","",IFERROR(AVERAGE(_xlfn._xlws.FILTER($B$2:$B$6000,(IFERROR(VALUE(MID($A$2:$A$6000,4,2)),0)=MONTH(C4238))*(IFERROR(VALUE(RIGHT($A$2:$A$6000,4)),0)=YEAR(C4238)))),""))</f>
        <v/>
      </c>
      <c r="E4238" s="3">
        <f t="array" ref="E4238">IFERROR(_xlfn.LET(_xlpm.yr,IF(ISNUMBER(C4238),YEAR(C4238),VALUE(RIGHT(A4238,4))),_xlpm.mn,IF(ISNUMBER(C4238),MONTH(C4238),VALUE(MID(A4238,4,2)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9" spans="1:5" x14ac:dyDescent="0.25">
      <c r="A4239" s="65" t="s">
        <v>4249</v>
      </c>
      <c r="B4239" s="8">
        <v>113.856562314</v>
      </c>
      <c r="C4239" s="13"/>
      <c r="D4239" s="3" t="str">
        <f t="array" ref="D4239">IF(C4239="","",IFERROR(AVERAGE(_xlfn._xlws.FILTER($B$2:$B$6000,(IFERROR(VALUE(MID($A$2:$A$6000,4,2)),0)=MONTH(C4239))*(IFERROR(VALUE(RIGHT($A$2:$A$6000,4)),0)=YEAR(C4239)))),""))</f>
        <v/>
      </c>
      <c r="E4239" s="3">
        <f t="array" ref="E4239">IFERROR(_xlfn.LET(_xlpm.yr,IF(ISNUMBER(C4239),YEAR(C4239),VALUE(RIGHT(A4239,4))),_xlpm.mn,IF(ISNUMBER(C4239),MONTH(C4239),VALUE(MID(A4239,4,2)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40" spans="1:5" x14ac:dyDescent="0.25">
      <c r="A4240" s="65" t="s">
        <v>4250</v>
      </c>
      <c r="B4240" s="8">
        <v>111.255895732</v>
      </c>
      <c r="C4240" s="13"/>
      <c r="D4240" s="3" t="str">
        <f t="array" ref="D4240">IF(C4240="","",IFERROR(AVERAGE(_xlfn._xlws.FILTER($B$2:$B$6000,(IFERROR(VALUE(MID($A$2:$A$6000,4,2)),0)=MONTH(C4240))*(IFERROR(VALUE(RIGHT($A$2:$A$6000,4)),0)=YEAR(C4240)))),""))</f>
        <v/>
      </c>
      <c r="E4240" s="3">
        <f t="array" ref="E4240">IFERROR(_xlfn.LET(_xlpm.yr,IF(ISNUMBER(C4240),YEAR(C4240),VALUE(RIGHT(A4240,4))),_xlpm.mn,IF(ISNUMBER(C4240),MONTH(C4240),VALUE(MID(A4240,4,2)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1" spans="1:5" x14ac:dyDescent="0.25">
      <c r="A4241" s="65" t="s">
        <v>4251</v>
      </c>
      <c r="B4241" s="8">
        <v>111.914301217</v>
      </c>
      <c r="C4241" s="13"/>
      <c r="D4241" s="3" t="str">
        <f t="array" ref="D4241">IF(C4241="","",IFERROR(AVERAGE(_xlfn._xlws.FILTER($B$2:$B$6000,(IFERROR(VALUE(MID($A$2:$A$6000,4,2)),0)=MONTH(C4241))*(IFERROR(VALUE(RIGHT($A$2:$A$6000,4)),0)=YEAR(C4241)))),""))</f>
        <v/>
      </c>
      <c r="E4241" s="3">
        <f t="array" ref="E4241">IFERROR(_xlfn.LET(_xlpm.yr,IF(ISNUMBER(C4241),YEAR(C4241),VALUE(RIGHT(A4241,4))),_xlpm.mn,IF(ISNUMBER(C4241),MONTH(C4241),VALUE(MID(A4241,4,2)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2" spans="1:5" x14ac:dyDescent="0.25">
      <c r="A4242" s="65" t="s">
        <v>4252</v>
      </c>
      <c r="B4242" s="8">
        <v>111.1973708</v>
      </c>
      <c r="C4242" s="13"/>
      <c r="D4242" s="3" t="str">
        <f t="array" ref="D4242">IF(C4242="","",IFERROR(AVERAGE(_xlfn._xlws.FILTER($B$2:$B$6000,(IFERROR(VALUE(MID($A$2:$A$6000,4,2)),0)=MONTH(C4242))*(IFERROR(VALUE(RIGHT($A$2:$A$6000,4)),0)=YEAR(C4242)))),""))</f>
        <v/>
      </c>
      <c r="E4242" s="3">
        <f t="array" ref="E4242">IFERROR(_xlfn.LET(_xlpm.yr,IF(ISNUMBER(C4242),YEAR(C4242),VALUE(RIGHT(A4242,4))),_xlpm.mn,IF(ISNUMBER(C4242),MONTH(C4242),VALUE(MID(A4242,4,2)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3" spans="1:5" x14ac:dyDescent="0.25">
      <c r="A4243" s="65" t="s">
        <v>4253</v>
      </c>
      <c r="B4243" s="8">
        <v>112.104507246</v>
      </c>
      <c r="C4243" s="13"/>
      <c r="D4243" s="3" t="str">
        <f t="array" ref="D4243">IF(C4243="","",IFERROR(AVERAGE(_xlfn._xlws.FILTER($B$2:$B$6000,(IFERROR(VALUE(MID($A$2:$A$6000,4,2)),0)=MONTH(C4243))*(IFERROR(VALUE(RIGHT($A$2:$A$6000,4)),0)=YEAR(C4243)))),""))</f>
        <v/>
      </c>
      <c r="E4243" s="3">
        <f t="array" ref="E4243">IFERROR(_xlfn.LET(_xlpm.yr,IF(ISNUMBER(C4243),YEAR(C4243),VALUE(RIGHT(A4243,4))),_xlpm.mn,IF(ISNUMBER(C4243),MONTH(C4243),VALUE(MID(A4243,4,2)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4" spans="1:5" x14ac:dyDescent="0.25">
      <c r="A4244" s="65" t="s">
        <v>4254</v>
      </c>
      <c r="B4244" s="8">
        <v>110.846221208</v>
      </c>
      <c r="C4244" s="13"/>
      <c r="D4244" s="3" t="str">
        <f t="array" ref="D4244">IF(C4244="","",IFERROR(AVERAGE(_xlfn._xlws.FILTER($B$2:$B$6000,(IFERROR(VALUE(MID($A$2:$A$6000,4,2)),0)=MONTH(C4244))*(IFERROR(VALUE(RIGHT($A$2:$A$6000,4)),0)=YEAR(C4244)))),""))</f>
        <v/>
      </c>
      <c r="E4244" s="3">
        <f t="array" ref="E4244">IFERROR(_xlfn.LET(_xlpm.yr,IF(ISNUMBER(C4244),YEAR(C4244),VALUE(RIGHT(A4244,4))),_xlpm.mn,IF(ISNUMBER(C4244),MONTH(C4244),VALUE(MID(A4244,4,2)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5" spans="1:5" x14ac:dyDescent="0.25">
      <c r="A4245" s="65" t="s">
        <v>4255</v>
      </c>
      <c r="B4245" s="8">
        <v>112.572706702</v>
      </c>
      <c r="C4245" s="13"/>
      <c r="D4245" s="3" t="str">
        <f t="array" ref="D4245">IF(C4245="","",IFERROR(AVERAGE(_xlfn._xlws.FILTER($B$2:$B$6000,(IFERROR(VALUE(MID($A$2:$A$6000,4,2)),0)=MONTH(C4245))*(IFERROR(VALUE(RIGHT($A$2:$A$6000,4)),0)=YEAR(C4245)))),""))</f>
        <v/>
      </c>
      <c r="E4245" s="3">
        <f t="array" ref="E4245">IFERROR(_xlfn.LET(_xlpm.yr,IF(ISNUMBER(C4245),YEAR(C4245),VALUE(RIGHT(A4245,4))),_xlpm.mn,IF(ISNUMBER(C4245),MONTH(C4245),VALUE(MID(A4245,4,2)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6" spans="1:5" x14ac:dyDescent="0.25">
      <c r="A4246" s="65" t="s">
        <v>4256</v>
      </c>
      <c r="B4246" s="8">
        <v>112.80680642999999</v>
      </c>
      <c r="C4246" s="13"/>
      <c r="D4246" s="3" t="str">
        <f t="array" ref="D4246">IF(C4246="","",IFERROR(AVERAGE(_xlfn._xlws.FILTER($B$2:$B$6000,(IFERROR(VALUE(MID($A$2:$A$6000,4,2)),0)=MONTH(C4246))*(IFERROR(VALUE(RIGHT($A$2:$A$6000,4)),0)=YEAR(C4246)))),""))</f>
        <v/>
      </c>
      <c r="E4246" s="3">
        <f t="array" ref="E4246">IFERROR(_xlfn.LET(_xlpm.yr,IF(ISNUMBER(C4246),YEAR(C4246),VALUE(RIGHT(A4246,4))),_xlpm.mn,IF(ISNUMBER(C4246),MONTH(C4246),VALUE(MID(A4246,4,2)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7" spans="1:5" x14ac:dyDescent="0.25">
      <c r="A4247" s="65" t="s">
        <v>4257</v>
      </c>
      <c r="B4247" s="8">
        <v>113.040906158</v>
      </c>
      <c r="C4247" s="13"/>
      <c r="D4247" s="3" t="str">
        <f t="array" ref="D4247">IF(C4247="","",IFERROR(AVERAGE(_xlfn._xlws.FILTER($B$2:$B$6000,(IFERROR(VALUE(MID($A$2:$A$6000,4,2)),0)=MONTH(C4247))*(IFERROR(VALUE(RIGHT($A$2:$A$6000,4)),0)=YEAR(C4247)))),""))</f>
        <v/>
      </c>
      <c r="E4247" s="3">
        <f t="array" ref="E4247">IFERROR(_xlfn.LET(_xlpm.yr,IF(ISNUMBER(C4247),YEAR(C4247),VALUE(RIGHT(A4247,4))),_xlpm.mn,IF(ISNUMBER(C4247),MONTH(C4247),VALUE(MID(A4247,4,2)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8" spans="1:5" x14ac:dyDescent="0.25">
      <c r="A4248" s="65" t="s">
        <v>4258</v>
      </c>
      <c r="B4248" s="8">
        <v>113.43594944900001</v>
      </c>
      <c r="C4248" s="13"/>
      <c r="D4248" s="3" t="str">
        <f t="array" ref="D4248">IF(C4248="","",IFERROR(AVERAGE(_xlfn._xlws.FILTER($B$2:$B$6000,(IFERROR(VALUE(MID($A$2:$A$6000,4,2)),0)=MONTH(C4248))*(IFERROR(VALUE(RIGHT($A$2:$A$6000,4)),0)=YEAR(C4248)))),""))</f>
        <v/>
      </c>
      <c r="E4248" s="3">
        <f t="array" ref="E4248">IFERROR(_xlfn.LET(_xlpm.yr,IF(ISNUMBER(C4248),YEAR(C4248),VALUE(RIGHT(A4248,4))),_xlpm.mn,IF(ISNUMBER(C4248),MONTH(C4248),VALUE(MID(A4248,4,2)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9" spans="1:5" x14ac:dyDescent="0.25">
      <c r="A4249" s="65" t="s">
        <v>4259</v>
      </c>
      <c r="B4249" s="8">
        <v>113.333530818</v>
      </c>
      <c r="C4249" s="13"/>
      <c r="D4249" s="3" t="str">
        <f t="array" ref="D4249">IF(C4249="","",IFERROR(AVERAGE(_xlfn._xlws.FILTER($B$2:$B$6000,(IFERROR(VALUE(MID($A$2:$A$6000,4,2)),0)=MONTH(C4249))*(IFERROR(VALUE(RIGHT($A$2:$A$6000,4)),0)=YEAR(C4249)))),""))</f>
        <v/>
      </c>
      <c r="E4249" s="3">
        <f t="array" ref="E4249">IFERROR(_xlfn.LET(_xlpm.yr,IF(ISNUMBER(C4249),YEAR(C4249),VALUE(RIGHT(A4249,4))),_xlpm.mn,IF(ISNUMBER(C4249),MONTH(C4249),VALUE(MID(A4249,4,2)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0" spans="1:5" x14ac:dyDescent="0.25">
      <c r="A4250" s="65" t="s">
        <v>4260</v>
      </c>
      <c r="B4250" s="8">
        <v>113.08479985699999</v>
      </c>
      <c r="C4250" s="13"/>
      <c r="D4250" s="3" t="str">
        <f t="array" ref="D4250">IF(C4250="","",IFERROR(AVERAGE(_xlfn._xlws.FILTER($B$2:$B$6000,(IFERROR(VALUE(MID($A$2:$A$6000,4,2)),0)=MONTH(C4250))*(IFERROR(VALUE(RIGHT($A$2:$A$6000,4)),0)=YEAR(C4250)))),""))</f>
        <v/>
      </c>
      <c r="E4250" s="3">
        <f t="array" ref="E4250">IFERROR(_xlfn.LET(_xlpm.yr,IF(ISNUMBER(C4250),YEAR(C4250),VALUE(RIGHT(A4250,4))),_xlpm.mn,IF(ISNUMBER(C4250),MONTH(C4250),VALUE(MID(A4250,4,2)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1" spans="1:5" x14ac:dyDescent="0.25">
      <c r="A4251" s="65" t="s">
        <v>4261</v>
      </c>
      <c r="B4251" s="8">
        <v>113.86025520600001</v>
      </c>
      <c r="C4251" s="13"/>
      <c r="D4251" s="3" t="str">
        <f t="array" ref="D4251">IF(C4251="","",IFERROR(AVERAGE(_xlfn._xlws.FILTER($B$2:$B$6000,(IFERROR(VALUE(MID($A$2:$A$6000,4,2)),0)=MONTH(C4251))*(IFERROR(VALUE(RIGHT($A$2:$A$6000,4)),0)=YEAR(C4251)))),""))</f>
        <v/>
      </c>
      <c r="E4251" s="3">
        <f t="array" ref="E4251">IFERROR(_xlfn.LET(_xlpm.yr,IF(ISNUMBER(C4251),YEAR(C4251),VALUE(RIGHT(A4251,4))),_xlpm.mn,IF(ISNUMBER(C4251),MONTH(C4251),VALUE(MID(A4251,4,2)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2" spans="1:5" x14ac:dyDescent="0.25">
      <c r="A4252" s="65" t="s">
        <v>4262</v>
      </c>
      <c r="B4252" s="8">
        <v>112.997012459</v>
      </c>
      <c r="C4252" s="13"/>
      <c r="D4252" s="3" t="str">
        <f t="array" ref="D4252">IF(C4252="","",IFERROR(AVERAGE(_xlfn._xlws.FILTER($B$2:$B$6000,(IFERROR(VALUE(MID($A$2:$A$6000,4,2)),0)=MONTH(C4252))*(IFERROR(VALUE(RIGHT($A$2:$A$6000,4)),0)=YEAR(C4252)))),""))</f>
        <v/>
      </c>
      <c r="E4252" s="3">
        <f t="array" ref="E4252">IFERROR(_xlfn.LET(_xlpm.yr,IF(ISNUMBER(C4252),YEAR(C4252),VALUE(RIGHT(A4252,4))),_xlpm.mn,IF(ISNUMBER(C4252),MONTH(C4252),VALUE(MID(A4252,4,2)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3" spans="1:5" x14ac:dyDescent="0.25">
      <c r="A4253" s="65" t="s">
        <v>4263</v>
      </c>
      <c r="B4253" s="8">
        <v>112.71901903200001</v>
      </c>
      <c r="C4253" s="13"/>
      <c r="D4253" s="3" t="str">
        <f t="array" ref="D4253">IF(C4253="","",IFERROR(AVERAGE(_xlfn._xlws.FILTER($B$2:$B$6000,(IFERROR(VALUE(MID($A$2:$A$6000,4,2)),0)=MONTH(C4253))*(IFERROR(VALUE(RIGHT($A$2:$A$6000,4)),0)=YEAR(C4253)))),""))</f>
        <v/>
      </c>
      <c r="E4253" s="3">
        <f t="array" ref="E4253">IFERROR(_xlfn.LET(_xlpm.yr,IF(ISNUMBER(C4253),YEAR(C4253),VALUE(RIGHT(A4253,4))),_xlpm.mn,IF(ISNUMBER(C4253),MONTH(C4253),VALUE(MID(A4253,4,2)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4" spans="1:5" x14ac:dyDescent="0.25">
      <c r="A4254" s="65" t="s">
        <v>4264</v>
      </c>
      <c r="B4254" s="8">
        <v>112.95311876</v>
      </c>
      <c r="C4254" s="13"/>
      <c r="D4254" s="3" t="str">
        <f t="array" ref="D4254">IF(C4254="","",IFERROR(AVERAGE(_xlfn._xlws.FILTER($B$2:$B$6000,(IFERROR(VALUE(MID($A$2:$A$6000,4,2)),0)=MONTH(C4254))*(IFERROR(VALUE(RIGHT($A$2:$A$6000,4)),0)=YEAR(C4254)))),""))</f>
        <v/>
      </c>
      <c r="E4254" s="3">
        <f t="array" ref="E4254">IFERROR(_xlfn.LET(_xlpm.yr,IF(ISNUMBER(C4254),YEAR(C4254),VALUE(RIGHT(A4254,4))),_xlpm.mn,IF(ISNUMBER(C4254),MONTH(C4254),VALUE(MID(A4254,4,2)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5" spans="1:5" x14ac:dyDescent="0.25">
      <c r="A4255" s="65" t="s">
        <v>4265</v>
      </c>
      <c r="B4255" s="8">
        <v>113.83099274</v>
      </c>
      <c r="C4255" s="13"/>
      <c r="D4255" s="3" t="str">
        <f t="array" ref="D4255">IF(C4255="","",IFERROR(AVERAGE(_xlfn._xlws.FILTER($B$2:$B$6000,(IFERROR(VALUE(MID($A$2:$A$6000,4,2)),0)=MONTH(C4255))*(IFERROR(VALUE(RIGHT($A$2:$A$6000,4)),0)=YEAR(C4255)))),""))</f>
        <v/>
      </c>
      <c r="E4255" s="3">
        <f t="array" ref="E4255">IFERROR(_xlfn.LET(_xlpm.yr,IF(ISNUMBER(C4255),YEAR(C4255),VALUE(RIGHT(A4255,4))),_xlpm.mn,IF(ISNUMBER(C4255),MONTH(C4255),VALUE(MID(A4255,4,2)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6" spans="1:5" x14ac:dyDescent="0.25">
      <c r="A4256" s="65" t="s">
        <v>4266</v>
      </c>
      <c r="B4256" s="8">
        <v>114.035830002</v>
      </c>
      <c r="C4256" s="13"/>
      <c r="D4256" s="3" t="str">
        <f t="array" ref="D4256">IF(C4256="","",IFERROR(AVERAGE(_xlfn._xlws.FILTER($B$2:$B$6000,(IFERROR(VALUE(MID($A$2:$A$6000,4,2)),0)=MONTH(C4256))*(IFERROR(VALUE(RIGHT($A$2:$A$6000,4)),0)=YEAR(C4256)))),""))</f>
        <v/>
      </c>
      <c r="E4256" s="3">
        <f t="array" ref="E4256">IFERROR(_xlfn.LET(_xlpm.yr,IF(ISNUMBER(C4256),YEAR(C4256),VALUE(RIGHT(A4256,4))),_xlpm.mn,IF(ISNUMBER(C4256),MONTH(C4256),VALUE(MID(A4256,4,2)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7" spans="1:5" x14ac:dyDescent="0.25">
      <c r="A4257" s="65" t="s">
        <v>4267</v>
      </c>
      <c r="B4257" s="8">
        <v>114.840547817</v>
      </c>
      <c r="C4257" s="13"/>
      <c r="D4257" s="3" t="str">
        <f t="array" ref="D4257">IF(C4257="","",IFERROR(AVERAGE(_xlfn._xlws.FILTER($B$2:$B$6000,(IFERROR(VALUE(MID($A$2:$A$6000,4,2)),0)=MONTH(C4257))*(IFERROR(VALUE(RIGHT($A$2:$A$6000,4)),0)=YEAR(C4257)))),""))</f>
        <v/>
      </c>
      <c r="E4257" s="3">
        <f t="array" ref="E4257">IFERROR(_xlfn.LET(_xlpm.yr,IF(ISNUMBER(C4257),YEAR(C4257),VALUE(RIGHT(A4257,4))),_xlpm.mn,IF(ISNUMBER(C4257),MONTH(C4257),VALUE(MID(A4257,4,2)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8" spans="1:5" x14ac:dyDescent="0.25">
      <c r="A4258" s="65" t="s">
        <v>4268</v>
      </c>
      <c r="B4258" s="8">
        <v>114.635710555</v>
      </c>
      <c r="C4258" s="13"/>
      <c r="D4258" s="3" t="str">
        <f t="array" ref="D4258">IF(C4258="","",IFERROR(AVERAGE(_xlfn._xlws.FILTER($B$2:$B$6000,(IFERROR(VALUE(MID($A$2:$A$6000,4,2)),0)=MONTH(C4258))*(IFERROR(VALUE(RIGHT($A$2:$A$6000,4)),0)=YEAR(C4258)))),""))</f>
        <v/>
      </c>
      <c r="E4258" s="3">
        <f t="array" ref="E4258">IFERROR(_xlfn.LET(_xlpm.yr,IF(ISNUMBER(C4258),YEAR(C4258),VALUE(RIGHT(A4258,4))),_xlpm.mn,IF(ISNUMBER(C4258),MONTH(C4258),VALUE(MID(A4258,4,2)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9" spans="1:5" x14ac:dyDescent="0.25">
      <c r="A4259" s="65" t="s">
        <v>4269</v>
      </c>
      <c r="B4259" s="8">
        <v>114.211404798</v>
      </c>
      <c r="C4259" s="13"/>
      <c r="D4259" s="3" t="str">
        <f t="array" ref="D4259">IF(C4259="","",IFERROR(AVERAGE(_xlfn._xlws.FILTER($B$2:$B$6000,(IFERROR(VALUE(MID($A$2:$A$6000,4,2)),0)=MONTH(C4259))*(IFERROR(VALUE(RIGHT($A$2:$A$6000,4)),0)=YEAR(C4259)))),""))</f>
        <v/>
      </c>
      <c r="E4259" s="3">
        <f t="array" ref="E4259">IFERROR(_xlfn.LET(_xlpm.yr,IF(ISNUMBER(C4259),YEAR(C4259),VALUE(RIGHT(A4259,4))),_xlpm.mn,IF(ISNUMBER(C4259),MONTH(C4259),VALUE(MID(A4259,4,2)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0" spans="1:5" x14ac:dyDescent="0.25">
      <c r="A4260" s="65" t="s">
        <v>4270</v>
      </c>
      <c r="B4260" s="8">
        <v>114.884441516</v>
      </c>
      <c r="C4260" s="13"/>
      <c r="D4260" s="3" t="str">
        <f t="array" ref="D4260">IF(C4260="","",IFERROR(AVERAGE(_xlfn._xlws.FILTER($B$2:$B$6000,(IFERROR(VALUE(MID($A$2:$A$6000,4,2)),0)=MONTH(C4260))*(IFERROR(VALUE(RIGHT($A$2:$A$6000,4)),0)=YEAR(C4260)))),""))</f>
        <v/>
      </c>
      <c r="E4260" s="3">
        <f t="array" ref="E4260">IFERROR(_xlfn.LET(_xlpm.yr,IF(ISNUMBER(C4260),YEAR(C4260),VALUE(RIGHT(A4260,4))),_xlpm.mn,IF(ISNUMBER(C4260),MONTH(C4260),VALUE(MID(A4260,4,2)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1" spans="1:5" x14ac:dyDescent="0.25">
      <c r="A4261" s="65" t="s">
        <v>4271</v>
      </c>
      <c r="B4261" s="8">
        <v>114.108986167</v>
      </c>
      <c r="C4261" s="13"/>
      <c r="D4261" s="3" t="str">
        <f t="array" ref="D4261">IF(C4261="","",IFERROR(AVERAGE(_xlfn._xlws.FILTER($B$2:$B$6000,(IFERROR(VALUE(MID($A$2:$A$6000,4,2)),0)=MONTH(C4261))*(IFERROR(VALUE(RIGHT($A$2:$A$6000,4)),0)=YEAR(C4261)))),""))</f>
        <v/>
      </c>
      <c r="E4261" s="3">
        <f t="array" ref="E4261">IFERROR(_xlfn.LET(_xlpm.yr,IF(ISNUMBER(C4261),YEAR(C4261),VALUE(RIGHT(A4261,4))),_xlpm.mn,IF(ISNUMBER(C4261),MONTH(C4261),VALUE(MID(A4261,4,2)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2" spans="1:5" x14ac:dyDescent="0.25">
      <c r="A4262" s="65" t="s">
        <v>4272</v>
      </c>
      <c r="B4262" s="8">
        <v>114.79665411800001</v>
      </c>
      <c r="C4262" s="13"/>
      <c r="D4262" s="3" t="str">
        <f t="array" ref="D4262">IF(C4262="","",IFERROR(AVERAGE(_xlfn._xlws.FILTER($B$2:$B$6000,(IFERROR(VALUE(MID($A$2:$A$6000,4,2)),0)=MONTH(C4262))*(IFERROR(VALUE(RIGHT($A$2:$A$6000,4)),0)=YEAR(C4262)))),""))</f>
        <v/>
      </c>
      <c r="E4262" s="3">
        <f t="array" ref="E4262">IFERROR(_xlfn.LET(_xlpm.yr,IF(ISNUMBER(C4262),YEAR(C4262),VALUE(RIGHT(A4262,4))),_xlpm.mn,IF(ISNUMBER(C4262),MONTH(C4262),VALUE(MID(A4262,4,2)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3" spans="1:5" x14ac:dyDescent="0.25">
      <c r="A4263" s="65" t="s">
        <v>4273</v>
      </c>
      <c r="B4263" s="8">
        <v>112.4756454624</v>
      </c>
      <c r="C4263" s="13"/>
      <c r="D4263" s="3" t="str">
        <f t="array" ref="D4263">IF(C4263="","",IFERROR(AVERAGE(_xlfn._xlws.FILTER($B$2:$B$6000,(IFERROR(VALUE(MID($A$2:$A$6000,4,2)),0)=MONTH(C4263))*(IFERROR(VALUE(RIGHT($A$2:$A$6000,4)),0)=YEAR(C4263)))),""))</f>
        <v/>
      </c>
      <c r="E4263" s="3">
        <f t="array" ref="E4263">IFERROR(_xlfn.LET(_xlpm.yr,IF(ISNUMBER(C4263),YEAR(C4263),VALUE(RIGHT(A4263,4))),_xlpm.mn,IF(ISNUMBER(C4263),MONTH(C4263),VALUE(MID(A4263,4,2)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4" spans="1:5" x14ac:dyDescent="0.25">
      <c r="A4264" s="65" t="s">
        <v>4274</v>
      </c>
      <c r="B4264" s="8">
        <v>113.3870713056</v>
      </c>
      <c r="C4264" s="13"/>
      <c r="D4264" s="3" t="str">
        <f t="array" ref="D4264">IF(C4264="","",IFERROR(AVERAGE(_xlfn._xlws.FILTER($B$2:$B$6000,(IFERROR(VALUE(MID($A$2:$A$6000,4,2)),0)=MONTH(C4264))*(IFERROR(VALUE(RIGHT($A$2:$A$6000,4)),0)=YEAR(C4264)))),""))</f>
        <v/>
      </c>
      <c r="E4264" s="3">
        <f t="array" ref="E4264">IFERROR(_xlfn.LET(_xlpm.yr,IF(ISNUMBER(C4264),YEAR(C4264),VALUE(RIGHT(A4264,4))),_xlpm.mn,IF(ISNUMBER(C4264),MONTH(C4264),VALUE(MID(A4264,4,2)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5" spans="1:5" x14ac:dyDescent="0.25">
      <c r="A4265" s="65" t="s">
        <v>4275</v>
      </c>
      <c r="B4265" s="8">
        <v>112.13386077120001</v>
      </c>
      <c r="C4265" s="13"/>
      <c r="D4265" s="3" t="str">
        <f t="array" ref="D4265">IF(C4265="","",IFERROR(AVERAGE(_xlfn._xlws.FILTER($B$2:$B$6000,(IFERROR(VALUE(MID($A$2:$A$6000,4,2)),0)=MONTH(C4265))*(IFERROR(VALUE(RIGHT($A$2:$A$6000,4)),0)=YEAR(C4265)))),""))</f>
        <v/>
      </c>
      <c r="E4265" s="3">
        <f t="array" ref="E4265">IFERROR(_xlfn.LET(_xlpm.yr,IF(ISNUMBER(C4265),YEAR(C4265),VALUE(RIGHT(A4265,4))),_xlpm.mn,IF(ISNUMBER(C4265),MONTH(C4265),VALUE(MID(A4265,4,2)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6" spans="1:5" x14ac:dyDescent="0.25">
      <c r="A4266" s="65" t="s">
        <v>4276</v>
      </c>
      <c r="B4266" s="8">
        <v>112.7604660384</v>
      </c>
      <c r="C4266" s="13"/>
      <c r="D4266" s="3" t="str">
        <f t="array" ref="D4266">IF(C4266="","",IFERROR(AVERAGE(_xlfn._xlws.FILTER($B$2:$B$6000,(IFERROR(VALUE(MID($A$2:$A$6000,4,2)),0)=MONTH(C4266))*(IFERROR(VALUE(RIGHT($A$2:$A$6000,4)),0)=YEAR(C4266)))),""))</f>
        <v/>
      </c>
      <c r="E4266" s="3">
        <f t="array" ref="E4266">IFERROR(_xlfn.LET(_xlpm.yr,IF(ISNUMBER(C4266),YEAR(C4266),VALUE(RIGHT(A4266,4))),_xlpm.mn,IF(ISNUMBER(C4266),MONTH(C4266),VALUE(MID(A4266,4,2)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7" spans="1:5" x14ac:dyDescent="0.25">
      <c r="A4267" s="65" t="s">
        <v>4277</v>
      </c>
      <c r="B4267" s="8">
        <v>112.7604660384</v>
      </c>
      <c r="C4267" s="13"/>
      <c r="D4267" s="3" t="str">
        <f t="array" ref="D4267">IF(C4267="","",IFERROR(AVERAGE(_xlfn._xlws.FILTER($B$2:$B$6000,(IFERROR(VALUE(MID($A$2:$A$6000,4,2)),0)=MONTH(C4267))*(IFERROR(VALUE(RIGHT($A$2:$A$6000,4)),0)=YEAR(C4267)))),""))</f>
        <v/>
      </c>
      <c r="E4267" s="3">
        <f t="array" ref="E4267">IFERROR(_xlfn.LET(_xlpm.yr,IF(ISNUMBER(C4267),YEAR(C4267),VALUE(RIGHT(A4267,4))),_xlpm.mn,IF(ISNUMBER(C4267),MONTH(C4267),VALUE(MID(A4267,4,2)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8" spans="1:5" x14ac:dyDescent="0.25">
      <c r="A4268" s="65" t="s">
        <v>4278</v>
      </c>
      <c r="B4268" s="8">
        <v>113.2589020464</v>
      </c>
      <c r="C4268" s="13"/>
      <c r="D4268" s="3" t="str">
        <f t="array" ref="D4268">IF(C4268="","",IFERROR(AVERAGE(_xlfn._xlws.FILTER($B$2:$B$6000,(IFERROR(VALUE(MID($A$2:$A$6000,4,2)),0)=MONTH(C4268))*(IFERROR(VALUE(RIGHT($A$2:$A$6000,4)),0)=YEAR(C4268)))),""))</f>
        <v/>
      </c>
      <c r="E4268" s="3">
        <f t="array" ref="E4268">IFERROR(_xlfn.LET(_xlpm.yr,IF(ISNUMBER(C4268),YEAR(C4268),VALUE(RIGHT(A4268,4))),_xlpm.mn,IF(ISNUMBER(C4268),MONTH(C4268),VALUE(MID(A4268,4,2)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9" spans="1:5" x14ac:dyDescent="0.25">
      <c r="A4269" s="65" t="s">
        <v>4279</v>
      </c>
      <c r="B4269" s="8">
        <v>112.8459122112</v>
      </c>
      <c r="C4269" s="13"/>
      <c r="D4269" s="3" t="str">
        <f t="array" ref="D4269">IF(C4269="","",IFERROR(AVERAGE(_xlfn._xlws.FILTER($B$2:$B$6000,(IFERROR(VALUE(MID($A$2:$A$6000,4,2)),0)=MONTH(C4269))*(IFERROR(VALUE(RIGHT($A$2:$A$6000,4)),0)=YEAR(C4269)))),""))</f>
        <v/>
      </c>
      <c r="E4269" s="3">
        <f t="array" ref="E4269">IFERROR(_xlfn.LET(_xlpm.yr,IF(ISNUMBER(C4269),YEAR(C4269),VALUE(RIGHT(A4269,4))),_xlpm.mn,IF(ISNUMBER(C4269),MONTH(C4269),VALUE(MID(A4269,4,2)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0" spans="1:5" x14ac:dyDescent="0.25">
      <c r="A4270" s="65" t="s">
        <v>4280</v>
      </c>
      <c r="B4270" s="8">
        <v>113.8427842272</v>
      </c>
      <c r="C4270" s="13"/>
      <c r="D4270" s="3" t="str">
        <f t="array" ref="D4270">IF(C4270="","",IFERROR(AVERAGE(_xlfn._xlws.FILTER($B$2:$B$6000,(IFERROR(VALUE(MID($A$2:$A$6000,4,2)),0)=MONTH(C4270))*(IFERROR(VALUE(RIGHT($A$2:$A$6000,4)),0)=YEAR(C4270)))),""))</f>
        <v/>
      </c>
      <c r="E4270" s="3">
        <f t="array" ref="E4270">IFERROR(_xlfn.LET(_xlpm.yr,IF(ISNUMBER(C4270),YEAR(C4270),VALUE(RIGHT(A4270,4))),_xlpm.mn,IF(ISNUMBER(C4270),MONTH(C4270),VALUE(MID(A4270,4,2)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1" spans="1:5" x14ac:dyDescent="0.25">
      <c r="A4271" s="65" t="s">
        <v>4281</v>
      </c>
      <c r="B4271" s="8">
        <v>114.51211258079999</v>
      </c>
      <c r="C4271" s="13"/>
      <c r="D4271" s="3" t="str">
        <f t="array" ref="D4271">IF(C4271="","",IFERROR(AVERAGE(_xlfn._xlws.FILTER($B$2:$B$6000,(IFERROR(VALUE(MID($A$2:$A$6000,4,2)),0)=MONTH(C4271))*(IFERROR(VALUE(RIGHT($A$2:$A$6000,4)),0)=YEAR(C4271)))),""))</f>
        <v/>
      </c>
      <c r="E4271" s="3">
        <f t="array" ref="E4271">IFERROR(_xlfn.LET(_xlpm.yr,IF(ISNUMBER(C4271),YEAR(C4271),VALUE(RIGHT(A4271,4))),_xlpm.mn,IF(ISNUMBER(C4271),MONTH(C4271),VALUE(MID(A4271,4,2)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2" spans="1:5" x14ac:dyDescent="0.25">
      <c r="A4272" s="65" t="s">
        <v>4282</v>
      </c>
      <c r="B4272" s="8">
        <v>115.9646975184</v>
      </c>
      <c r="C4272" s="13"/>
      <c r="D4272" s="3" t="str">
        <f t="array" ref="D4272">IF(C4272="","",IFERROR(AVERAGE(_xlfn._xlws.FILTER($B$2:$B$6000,(IFERROR(VALUE(MID($A$2:$A$6000,4,2)),0)=MONTH(C4272))*(IFERROR(VALUE(RIGHT($A$2:$A$6000,4)),0)=YEAR(C4272)))),""))</f>
        <v/>
      </c>
      <c r="E4272" s="3">
        <f t="array" ref="E4272">IFERROR(_xlfn.LET(_xlpm.yr,IF(ISNUMBER(C4272),YEAR(C4272),VALUE(RIGHT(A4272,4))),_xlpm.mn,IF(ISNUMBER(C4272),MONTH(C4272),VALUE(MID(A4272,4,2)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3" spans="1:5" x14ac:dyDescent="0.25">
      <c r="A4273" s="65" t="s">
        <v>4283</v>
      </c>
      <c r="B4273" s="8">
        <v>115.138717848</v>
      </c>
      <c r="C4273" s="13"/>
      <c r="D4273" s="3" t="str">
        <f t="array" ref="D4273">IF(C4273="","",IFERROR(AVERAGE(_xlfn._xlws.FILTER($B$2:$B$6000,(IFERROR(VALUE(MID($A$2:$A$6000,4,2)),0)=MONTH(C4273))*(IFERROR(VALUE(RIGHT($A$2:$A$6000,4)),0)=YEAR(C4273)))),""))</f>
        <v/>
      </c>
      <c r="E4273" s="3">
        <f t="array" ref="E4273">IFERROR(_xlfn.LET(_xlpm.yr,IF(ISNUMBER(C4273),YEAR(C4273),VALUE(RIGHT(A4273,4))),_xlpm.mn,IF(ISNUMBER(C4273),MONTH(C4273),VALUE(MID(A4273,4,2)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4" spans="1:5" x14ac:dyDescent="0.25">
      <c r="A4274" s="65" t="s">
        <v>4284</v>
      </c>
      <c r="B4274" s="8">
        <v>116.09286677759999</v>
      </c>
      <c r="C4274" s="13"/>
      <c r="D4274" s="3" t="str">
        <f t="array" ref="D4274">IF(C4274="","",IFERROR(AVERAGE(_xlfn._xlws.FILTER($B$2:$B$6000,(IFERROR(VALUE(MID($A$2:$A$6000,4,2)),0)=MONTH(C4274))*(IFERROR(VALUE(RIGHT($A$2:$A$6000,4)),0)=YEAR(C4274)))),""))</f>
        <v/>
      </c>
      <c r="E4274" s="3">
        <f t="array" ref="E4274">IFERROR(_xlfn.LET(_xlpm.yr,IF(ISNUMBER(C4274),YEAR(C4274),VALUE(RIGHT(A4274,4))),_xlpm.mn,IF(ISNUMBER(C4274),MONTH(C4274),VALUE(MID(A4274,4,2)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5" spans="1:5" x14ac:dyDescent="0.25">
      <c r="A4275" s="65" t="s">
        <v>4285</v>
      </c>
      <c r="B4275" s="8">
        <v>116.4631335264</v>
      </c>
      <c r="C4275" s="13"/>
      <c r="D4275" s="3" t="str">
        <f t="array" ref="D4275">IF(C4275="","",IFERROR(AVERAGE(_xlfn._xlws.FILTER($B$2:$B$6000,(IFERROR(VALUE(MID($A$2:$A$6000,4,2)),0)=MONTH(C4275))*(IFERROR(VALUE(RIGHT($A$2:$A$6000,4)),0)=YEAR(C4275)))),""))</f>
        <v/>
      </c>
      <c r="E4275" s="3">
        <f t="array" ref="E4275">IFERROR(_xlfn.LET(_xlpm.yr,IF(ISNUMBER(C4275),YEAR(C4275),VALUE(RIGHT(A4275,4))),_xlpm.mn,IF(ISNUMBER(C4275),MONTH(C4275),VALUE(MID(A4275,4,2)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6" spans="1:5" x14ac:dyDescent="0.25">
      <c r="A4276" s="65" t="s">
        <v>4286</v>
      </c>
      <c r="B4276" s="8">
        <v>117.203667024</v>
      </c>
      <c r="C4276" s="13"/>
      <c r="D4276" s="3" t="str">
        <f t="array" ref="D4276">IF(C4276="","",IFERROR(AVERAGE(_xlfn._xlws.FILTER($B$2:$B$6000,(IFERROR(VALUE(MID($A$2:$A$6000,4,2)),0)=MONTH(C4276))*(IFERROR(VALUE(RIGHT($A$2:$A$6000,4)),0)=YEAR(C4276)))),""))</f>
        <v/>
      </c>
      <c r="E4276" s="3">
        <f t="array" ref="E4276">IFERROR(_xlfn.LET(_xlpm.yr,IF(ISNUMBER(C4276),YEAR(C4276),VALUE(RIGHT(A4276,4))),_xlpm.mn,IF(ISNUMBER(C4276),MONTH(C4276),VALUE(MID(A4276,4,2)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7" spans="1:5" x14ac:dyDescent="0.25">
      <c r="A4277" s="65" t="s">
        <v>4287</v>
      </c>
      <c r="B4277" s="8">
        <v>118.1008518384</v>
      </c>
      <c r="C4277" s="13"/>
      <c r="D4277" s="3" t="str">
        <f t="array" ref="D4277">IF(C4277="","",IFERROR(AVERAGE(_xlfn._xlws.FILTER($B$2:$B$6000,(IFERROR(VALUE(MID($A$2:$A$6000,4,2)),0)=MONTH(C4277))*(IFERROR(VALUE(RIGHT($A$2:$A$6000,4)),0)=YEAR(C4277)))),""))</f>
        <v/>
      </c>
      <c r="E4277" s="3">
        <f t="array" ref="E4277">IFERROR(_xlfn.LET(_xlpm.yr,IF(ISNUMBER(C4277),YEAR(C4277),VALUE(RIGHT(A4277,4))),_xlpm.mn,IF(ISNUMBER(C4277),MONTH(C4277),VALUE(MID(A4277,4,2)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8" spans="1:5" x14ac:dyDescent="0.25">
      <c r="A4278" s="65" t="s">
        <v>4288</v>
      </c>
      <c r="B4278" s="8">
        <v>118.38567241440001</v>
      </c>
      <c r="C4278" s="13"/>
      <c r="D4278" s="3" t="str">
        <f t="array" ref="D4278">IF(C4278="","",IFERROR(AVERAGE(_xlfn._xlws.FILTER($B$2:$B$6000,(IFERROR(VALUE(MID($A$2:$A$6000,4,2)),0)=MONTH(C4278))*(IFERROR(VALUE(RIGHT($A$2:$A$6000,4)),0)=YEAR(C4278)))),""))</f>
        <v/>
      </c>
      <c r="E4278" s="3">
        <f t="array" ref="E4278">IFERROR(_xlfn.LET(_xlpm.yr,IF(ISNUMBER(C4278),YEAR(C4278),VALUE(RIGHT(A4278,4))),_xlpm.mn,IF(ISNUMBER(C4278),MONTH(C4278),VALUE(MID(A4278,4,2)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9" spans="1:5" x14ac:dyDescent="0.25">
      <c r="A4279" s="65" t="s">
        <v>4289</v>
      </c>
      <c r="B4279" s="8">
        <v>118.8556263648</v>
      </c>
      <c r="C4279" s="13"/>
      <c r="D4279" s="3" t="str">
        <f t="array" ref="D4279">IF(C4279="","",IFERROR(AVERAGE(_xlfn._xlws.FILTER($B$2:$B$6000,(IFERROR(VALUE(MID($A$2:$A$6000,4,2)),0)=MONTH(C4279))*(IFERROR(VALUE(RIGHT($A$2:$A$6000,4)),0)=YEAR(C4279)))),""))</f>
        <v/>
      </c>
      <c r="E4279" s="3">
        <f t="array" ref="E4279">IFERROR(_xlfn.LET(_xlpm.yr,IF(ISNUMBER(C4279),YEAR(C4279),VALUE(RIGHT(A4279,4))),_xlpm.mn,IF(ISNUMBER(C4279),MONTH(C4279),VALUE(MID(A4279,4,2)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0" spans="1:5" x14ac:dyDescent="0.25">
      <c r="A4280" s="65" t="s">
        <v>4290</v>
      </c>
      <c r="B4280" s="8">
        <v>119.8240163232</v>
      </c>
      <c r="C4280" s="13"/>
      <c r="D4280" s="3" t="str">
        <f t="array" ref="D4280">IF(C4280="","",IFERROR(AVERAGE(_xlfn._xlws.FILTER($B$2:$B$6000,(IFERROR(VALUE(MID($A$2:$A$6000,4,2)),0)=MONTH(C4280))*(IFERROR(VALUE(RIGHT($A$2:$A$6000,4)),0)=YEAR(C4280)))),""))</f>
        <v/>
      </c>
      <c r="E4280" s="3">
        <f t="array" ref="E4280">IFERROR(_xlfn.LET(_xlpm.yr,IF(ISNUMBER(C4280),YEAR(C4280),VALUE(RIGHT(A4280,4))),_xlpm.mn,IF(ISNUMBER(C4280),MONTH(C4280),VALUE(MID(A4280,4,2)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1" spans="1:5" x14ac:dyDescent="0.25">
      <c r="A4281" s="65" t="s">
        <v>4291</v>
      </c>
      <c r="B4281" s="8">
        <v>120.0945958704</v>
      </c>
      <c r="C4281" s="13"/>
      <c r="D4281" s="3" t="str">
        <f t="array" ref="D4281">IF(C4281="","",IFERROR(AVERAGE(_xlfn._xlws.FILTER($B$2:$B$6000,(IFERROR(VALUE(MID($A$2:$A$6000,4,2)),0)=MONTH(C4281))*(IFERROR(VALUE(RIGHT($A$2:$A$6000,4)),0)=YEAR(C4281)))),""))</f>
        <v/>
      </c>
      <c r="E4281" s="3">
        <f t="array" ref="E4281">IFERROR(_xlfn.LET(_xlpm.yr,IF(ISNUMBER(C4281),YEAR(C4281),VALUE(RIGHT(A4281,4))),_xlpm.mn,IF(ISNUMBER(C4281),MONTH(C4281),VALUE(MID(A4281,4,2)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2" spans="1:5" x14ac:dyDescent="0.25">
      <c r="A4282" s="65" t="s">
        <v>4292</v>
      </c>
      <c r="B4282" s="8">
        <v>120.25124718719999</v>
      </c>
      <c r="C4282" s="13"/>
      <c r="D4282" s="3" t="str">
        <f t="array" ref="D4282">IF(C4282="","",IFERROR(AVERAGE(_xlfn._xlws.FILTER($B$2:$B$6000,(IFERROR(VALUE(MID($A$2:$A$6000,4,2)),0)=MONTH(C4282))*(IFERROR(VALUE(RIGHT($A$2:$A$6000,4)),0)=YEAR(C4282)))),""))</f>
        <v/>
      </c>
      <c r="E4282" s="3">
        <f t="array" ref="E4282">IFERROR(_xlfn.LET(_xlpm.yr,IF(ISNUMBER(C4282),YEAR(C4282),VALUE(RIGHT(A4282,4))),_xlpm.mn,IF(ISNUMBER(C4282),MONTH(C4282),VALUE(MID(A4282,4,2)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3" spans="1:5" x14ac:dyDescent="0.25">
      <c r="A4283" s="65" t="s">
        <v>4293</v>
      </c>
      <c r="B4283" s="8">
        <v>121.2338781744</v>
      </c>
      <c r="C4283" s="13"/>
      <c r="D4283" s="3" t="str">
        <f t="array" ref="D4283">IF(C4283="","",IFERROR(AVERAGE(_xlfn._xlws.FILTER($B$2:$B$6000,(IFERROR(VALUE(MID($A$2:$A$6000,4,2)),0)=MONTH(C4283))*(IFERROR(VALUE(RIGHT($A$2:$A$6000,4)),0)=YEAR(C4283)))),""))</f>
        <v/>
      </c>
      <c r="E4283" s="3">
        <f t="array" ref="E4283">IFERROR(_xlfn.LET(_xlpm.yr,IF(ISNUMBER(C4283),YEAR(C4283),VALUE(RIGHT(A4283,4))),_xlpm.mn,IF(ISNUMBER(C4283),MONTH(C4283),VALUE(MID(A4283,4,2)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4" spans="1:5" x14ac:dyDescent="0.25">
      <c r="A4284" s="65" t="s">
        <v>4294</v>
      </c>
      <c r="B4284" s="8">
        <v>116.23212651919999</v>
      </c>
      <c r="C4284" s="13"/>
      <c r="D4284" s="3" t="str">
        <f t="array" ref="D4284">IF(C4284="","",IFERROR(AVERAGE(_xlfn._xlws.FILTER($B$2:$B$6000,(IFERROR(VALUE(MID($A$2:$A$6000,4,2)),0)=MONTH(C4284))*(IFERROR(VALUE(RIGHT($A$2:$A$6000,4)),0)=YEAR(C4284)))),""))</f>
        <v/>
      </c>
      <c r="E4284" s="3">
        <f t="array" ref="E4284">IFERROR(_xlfn.LET(_xlpm.yr,IF(ISNUMBER(C4284),YEAR(C4284),VALUE(RIGHT(A4284,4))),_xlpm.mn,IF(ISNUMBER(C4284),MONTH(C4284),VALUE(MID(A4284,4,2)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5" spans="1:5" x14ac:dyDescent="0.25">
      <c r="A4285" s="65" t="s">
        <v>4295</v>
      </c>
      <c r="B4285" s="8">
        <v>116.54604607180001</v>
      </c>
      <c r="C4285" s="13"/>
      <c r="D4285" s="3" t="str">
        <f t="array" ref="D4285">IF(C4285="","",IFERROR(AVERAGE(_xlfn._xlws.FILTER($B$2:$B$6000,(IFERROR(VALUE(MID($A$2:$A$6000,4,2)),0)=MONTH(C4285))*(IFERROR(VALUE(RIGHT($A$2:$A$6000,4)),0)=YEAR(C4285)))),""))</f>
        <v/>
      </c>
      <c r="E4285" s="3">
        <f t="array" ref="E4285">IFERROR(_xlfn.LET(_xlpm.yr,IF(ISNUMBER(C4285),YEAR(C4285),VALUE(RIGHT(A4285,4))),_xlpm.mn,IF(ISNUMBER(C4285),MONTH(C4285),VALUE(MID(A4285,4,2)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6" spans="1:5" x14ac:dyDescent="0.25">
      <c r="A4286" s="65" t="s">
        <v>4296</v>
      </c>
      <c r="B4286" s="8">
        <v>116.64158680520001</v>
      </c>
      <c r="C4286" s="13"/>
      <c r="D4286" s="3" t="str">
        <f t="array" ref="D4286">IF(C4286="","",IFERROR(AVERAGE(_xlfn._xlws.FILTER($B$2:$B$6000,(IFERROR(VALUE(MID($A$2:$A$6000,4,2)),0)=MONTH(C4286))*(IFERROR(VALUE(RIGHT($A$2:$A$6000,4)),0)=YEAR(C4286)))),""))</f>
        <v/>
      </c>
      <c r="E4286" s="3">
        <f t="array" ref="E4286">IFERROR(_xlfn.LET(_xlpm.yr,IF(ISNUMBER(C4286),YEAR(C4286),VALUE(RIGHT(A4286,4))),_xlpm.mn,IF(ISNUMBER(C4286),MONTH(C4286),VALUE(MID(A4286,4,2)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7" spans="1:5" x14ac:dyDescent="0.25">
      <c r="A4287" s="65" t="s">
        <v>4297</v>
      </c>
      <c r="B4287" s="8">
        <v>117.02374973880001</v>
      </c>
      <c r="C4287" s="13"/>
      <c r="D4287" s="3" t="str">
        <f t="array" ref="D4287">IF(C4287="","",IFERROR(AVERAGE(_xlfn._xlws.FILTER($B$2:$B$6000,(IFERROR(VALUE(MID($A$2:$A$6000,4,2)),0)=MONTH(C4287))*(IFERROR(VALUE(RIGHT($A$2:$A$6000,4)),0)=YEAR(C4287)))),""))</f>
        <v/>
      </c>
      <c r="E4287" s="3">
        <f t="array" ref="E4287">IFERROR(_xlfn.LET(_xlpm.yr,IF(ISNUMBER(C4287),YEAR(C4287),VALUE(RIGHT(A4287,4))),_xlpm.mn,IF(ISNUMBER(C4287),MONTH(C4287),VALUE(MID(A4287,4,2)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8" spans="1:5" x14ac:dyDescent="0.25">
      <c r="A4288" s="65" t="s">
        <v>4298</v>
      </c>
      <c r="B4288" s="8">
        <v>117.0783444436</v>
      </c>
      <c r="C4288" s="13"/>
      <c r="D4288" s="3" t="str">
        <f t="array" ref="D4288">IF(C4288="","",IFERROR(AVERAGE(_xlfn._xlws.FILTER($B$2:$B$6000,(IFERROR(VALUE(MID($A$2:$A$6000,4,2)),0)=MONTH(C4288))*(IFERROR(VALUE(RIGHT($A$2:$A$6000,4)),0)=YEAR(C4288)))),""))</f>
        <v/>
      </c>
      <c r="E4288" s="3">
        <f t="array" ref="E4288">IFERROR(_xlfn.LET(_xlpm.yr,IF(ISNUMBER(C4288),YEAR(C4288),VALUE(RIGHT(A4288,4))),_xlpm.mn,IF(ISNUMBER(C4288),MONTH(C4288),VALUE(MID(A4288,4,2)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9" spans="1:5" x14ac:dyDescent="0.25">
      <c r="A4289" s="65" t="s">
        <v>4299</v>
      </c>
      <c r="B4289" s="8">
        <v>118.197535892</v>
      </c>
      <c r="C4289" s="13"/>
      <c r="D4289" s="3" t="str">
        <f t="array" ref="D4289">IF(C4289="","",IFERROR(AVERAGE(_xlfn._xlws.FILTER($B$2:$B$6000,(IFERROR(VALUE(MID($A$2:$A$6000,4,2)),0)=MONTH(C4289))*(IFERROR(VALUE(RIGHT($A$2:$A$6000,4)),0)=YEAR(C4289)))),""))</f>
        <v/>
      </c>
      <c r="E4289" s="3">
        <f t="array" ref="E4289">IFERROR(_xlfn.LET(_xlpm.yr,IF(ISNUMBER(C4289),YEAR(C4289),VALUE(RIGHT(A4289,4))),_xlpm.mn,IF(ISNUMBER(C4289),MONTH(C4289),VALUE(MID(A4289,4,2)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0" spans="1:5" x14ac:dyDescent="0.25">
      <c r="A4290" s="65" t="s">
        <v>4300</v>
      </c>
      <c r="B4290" s="8">
        <v>116.7234788624</v>
      </c>
      <c r="C4290" s="13"/>
      <c r="D4290" s="3" t="str">
        <f t="array" ref="D4290">IF(C4290="","",IFERROR(AVERAGE(_xlfn._xlws.FILTER($B$2:$B$6000,(IFERROR(VALUE(MID($A$2:$A$6000,4,2)),0)=MONTH(C4290))*(IFERROR(VALUE(RIGHT($A$2:$A$6000,4)),0)=YEAR(C4290)))),""))</f>
        <v/>
      </c>
      <c r="E4290" s="3">
        <f t="array" ref="E4290">IFERROR(_xlfn.LET(_xlpm.yr,IF(ISNUMBER(C4290),YEAR(C4290),VALUE(RIGHT(A4290,4))),_xlpm.mn,IF(ISNUMBER(C4290),MONTH(C4290),VALUE(MID(A4290,4,2)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1" spans="1:5" x14ac:dyDescent="0.25">
      <c r="A4291" s="65" t="s">
        <v>4301</v>
      </c>
      <c r="B4291" s="8">
        <v>117.37861531999999</v>
      </c>
      <c r="C4291" s="13"/>
      <c r="D4291" s="3" t="str">
        <f t="array" ref="D4291">IF(C4291="","",IFERROR(AVERAGE(_xlfn._xlws.FILTER($B$2:$B$6000,(IFERROR(VALUE(MID($A$2:$A$6000,4,2)),0)=MONTH(C4291))*(IFERROR(VALUE(RIGHT($A$2:$A$6000,4)),0)=YEAR(C4291)))),""))</f>
        <v/>
      </c>
      <c r="E4291" s="3">
        <f t="array" ref="E4291">IFERROR(_xlfn.LET(_xlpm.yr,IF(ISNUMBER(C4291),YEAR(C4291),VALUE(RIGHT(A4291,4))),_xlpm.mn,IF(ISNUMBER(C4291),MONTH(C4291),VALUE(MID(A4291,4,2)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2" spans="1:5" x14ac:dyDescent="0.25">
      <c r="A4292" s="65" t="s">
        <v>4302</v>
      </c>
      <c r="B4292" s="8">
        <v>117.1465878246</v>
      </c>
      <c r="C4292" s="13"/>
      <c r="D4292" s="3" t="str">
        <f t="array" ref="D4292">IF(C4292="","",IFERROR(AVERAGE(_xlfn._xlws.FILTER($B$2:$B$6000,(IFERROR(VALUE(MID($A$2:$A$6000,4,2)),0)=MONTH(C4292))*(IFERROR(VALUE(RIGHT($A$2:$A$6000,4)),0)=YEAR(C4292)))),""))</f>
        <v/>
      </c>
      <c r="E4292" s="3">
        <f t="array" ref="E4292">IFERROR(_xlfn.LET(_xlpm.yr,IF(ISNUMBER(C4292),YEAR(C4292),VALUE(RIGHT(A4292,4))),_xlpm.mn,IF(ISNUMBER(C4292),MONTH(C4292),VALUE(MID(A4292,4,2)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3" spans="1:5" x14ac:dyDescent="0.25">
      <c r="A4293" s="65" t="s">
        <v>4303</v>
      </c>
      <c r="B4293" s="8">
        <v>117.9655083966</v>
      </c>
      <c r="C4293" s="13"/>
      <c r="D4293" s="3" t="str">
        <f t="array" ref="D4293">IF(C4293="","",IFERROR(AVERAGE(_xlfn._xlws.FILTER($B$2:$B$6000,(IFERROR(VALUE(MID($A$2:$A$6000,4,2)),0)=MONTH(C4293))*(IFERROR(VALUE(RIGHT($A$2:$A$6000,4)),0)=YEAR(C4293)))),""))</f>
        <v/>
      </c>
      <c r="E4293" s="3">
        <f t="array" ref="E4293">IFERROR(_xlfn.LET(_xlpm.yr,IF(ISNUMBER(C4293),YEAR(C4293),VALUE(RIGHT(A4293,4))),_xlpm.mn,IF(ISNUMBER(C4293),MONTH(C4293),VALUE(MID(A4293,4,2)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4" spans="1:5" x14ac:dyDescent="0.25">
      <c r="A4294" s="65" t="s">
        <v>4304</v>
      </c>
      <c r="B4294" s="8">
        <v>118.0337517776</v>
      </c>
      <c r="C4294" s="13"/>
      <c r="D4294" s="3" t="str">
        <f t="array" ref="D4294">IF(C4294="","",IFERROR(AVERAGE(_xlfn._xlws.FILTER($B$2:$B$6000,(IFERROR(VALUE(MID($A$2:$A$6000,4,2)),0)=MONTH(C4294))*(IFERROR(VALUE(RIGHT($A$2:$A$6000,4)),0)=YEAR(C4294)))),""))</f>
        <v/>
      </c>
      <c r="E4294" s="3">
        <f t="array" ref="E4294">IFERROR(_xlfn.LET(_xlpm.yr,IF(ISNUMBER(C4294),YEAR(C4294),VALUE(RIGHT(A4294,4))),_xlpm.mn,IF(ISNUMBER(C4294),MONTH(C4294),VALUE(MID(A4294,4,2)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5" spans="1:5" x14ac:dyDescent="0.25">
      <c r="A4295" s="65" t="s">
        <v>4305</v>
      </c>
      <c r="B4295" s="8">
        <v>117.59699413920001</v>
      </c>
      <c r="C4295" s="13"/>
      <c r="D4295" s="3" t="str">
        <f t="array" ref="D4295">IF(C4295="","",IFERROR(AVERAGE(_xlfn._xlws.FILTER($B$2:$B$6000,(IFERROR(VALUE(MID($A$2:$A$6000,4,2)),0)=MONTH(C4295))*(IFERROR(VALUE(RIGHT($A$2:$A$6000,4)),0)=YEAR(C4295)))),""))</f>
        <v/>
      </c>
      <c r="E4295" s="3">
        <f t="array" ref="E4295">IFERROR(_xlfn.LET(_xlpm.yr,IF(ISNUMBER(C4295),YEAR(C4295),VALUE(RIGHT(A4295,4))),_xlpm.mn,IF(ISNUMBER(C4295),MONTH(C4295),VALUE(MID(A4295,4,2)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6" spans="1:5" x14ac:dyDescent="0.25">
      <c r="A4296" s="65" t="s">
        <v>4306</v>
      </c>
      <c r="B4296" s="8">
        <v>118.64794220660001</v>
      </c>
      <c r="C4296" s="13"/>
      <c r="D4296" s="3" t="str">
        <f t="array" ref="D4296">IF(C4296="","",IFERROR(AVERAGE(_xlfn._xlws.FILTER($B$2:$B$6000,(IFERROR(VALUE(MID($A$2:$A$6000,4,2)),0)=MONTH(C4296))*(IFERROR(VALUE(RIGHT($A$2:$A$6000,4)),0)=YEAR(C4296)))),""))</f>
        <v/>
      </c>
      <c r="E4296" s="3">
        <f t="array" ref="E4296">IFERROR(_xlfn.LET(_xlpm.yr,IF(ISNUMBER(C4296),YEAR(C4296),VALUE(RIGHT(A4296,4))),_xlpm.mn,IF(ISNUMBER(C4296),MONTH(C4296),VALUE(MID(A4296,4,2)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7" spans="1:5" x14ac:dyDescent="0.25">
      <c r="A4297" s="65" t="s">
        <v>4307</v>
      </c>
      <c r="B4297" s="8">
        <v>117.47415605339999</v>
      </c>
      <c r="C4297" s="13"/>
      <c r="D4297" s="3" t="str">
        <f t="array" ref="D4297">IF(C4297="","",IFERROR(AVERAGE(_xlfn._xlws.FILTER($B$2:$B$6000,(IFERROR(VALUE(MID($A$2:$A$6000,4,2)),0)=MONTH(C4297))*(IFERROR(VALUE(RIGHT($A$2:$A$6000,4)),0)=YEAR(C4297)))),""))</f>
        <v/>
      </c>
      <c r="E4297" s="3">
        <f t="array" ref="E4297">IFERROR(_xlfn.LET(_xlpm.yr,IF(ISNUMBER(C4297),YEAR(C4297),VALUE(RIGHT(A4297,4))),_xlpm.mn,IF(ISNUMBER(C4297),MONTH(C4297),VALUE(MID(A4297,4,2)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8" spans="1:5" x14ac:dyDescent="0.25">
      <c r="A4298" s="65" t="s">
        <v>4308</v>
      </c>
      <c r="B4298" s="8">
        <v>117.7471295774</v>
      </c>
      <c r="C4298" s="13"/>
      <c r="D4298" s="3" t="str">
        <f t="array" ref="D4298">IF(C4298="","",IFERROR(AVERAGE(_xlfn._xlws.FILTER($B$2:$B$6000,(IFERROR(VALUE(MID($A$2:$A$6000,4,2)),0)=MONTH(C4298))*(IFERROR(VALUE(RIGHT($A$2:$A$6000,4)),0)=YEAR(C4298)))),""))</f>
        <v/>
      </c>
      <c r="E4298" s="3">
        <f t="array" ref="E4298">IFERROR(_xlfn.LET(_xlpm.yr,IF(ISNUMBER(C4298),YEAR(C4298),VALUE(RIGHT(A4298,4))),_xlpm.mn,IF(ISNUMBER(C4298),MONTH(C4298),VALUE(MID(A4298,4,2)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9" spans="1:5" x14ac:dyDescent="0.25">
      <c r="A4299" s="65" t="s">
        <v>4309</v>
      </c>
      <c r="B4299" s="8">
        <v>118.42956338739999</v>
      </c>
      <c r="C4299" s="13"/>
      <c r="D4299" s="3" t="str">
        <f t="array" ref="D4299">IF(C4299="","",IFERROR(AVERAGE(_xlfn._xlws.FILTER($B$2:$B$6000,(IFERROR(VALUE(MID($A$2:$A$6000,4,2)),0)=MONTH(C4299))*(IFERROR(VALUE(RIGHT($A$2:$A$6000,4)),0)=YEAR(C4299)))),""))</f>
        <v/>
      </c>
      <c r="E4299" s="3">
        <f t="array" ref="E4299">IFERROR(_xlfn.LET(_xlpm.yr,IF(ISNUMBER(C4299),YEAR(C4299),VALUE(RIGHT(A4299,4))),_xlpm.mn,IF(ISNUMBER(C4299),MONTH(C4299),VALUE(MID(A4299,4,2)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0" spans="1:5" x14ac:dyDescent="0.25">
      <c r="A4300" s="65" t="s">
        <v>4310</v>
      </c>
      <c r="B4300" s="8">
        <v>119.53510615960001</v>
      </c>
      <c r="C4300" s="13"/>
      <c r="D4300" s="3" t="str">
        <f t="array" ref="D4300">IF(C4300="","",IFERROR(AVERAGE(_xlfn._xlws.FILTER($B$2:$B$6000,(IFERROR(VALUE(MID($A$2:$A$6000,4,2)),0)=MONTH(C4300))*(IFERROR(VALUE(RIGHT($A$2:$A$6000,4)),0)=YEAR(C4300)))),""))</f>
        <v/>
      </c>
      <c r="E4300" s="3">
        <f t="array" ref="E4300">IFERROR(_xlfn.LET(_xlpm.yr,IF(ISNUMBER(C4300),YEAR(C4300),VALUE(RIGHT(A4300,4))),_xlpm.mn,IF(ISNUMBER(C4300),MONTH(C4300),VALUE(MID(A4300,4,2)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1" spans="1:5" x14ac:dyDescent="0.25">
      <c r="A4301" s="65" t="s">
        <v>4311</v>
      </c>
      <c r="B4301" s="8">
        <v>120.1492965886</v>
      </c>
      <c r="C4301" s="13"/>
      <c r="D4301" s="3" t="str">
        <f t="array" ref="D4301">IF(C4301="","",IFERROR(AVERAGE(_xlfn._xlws.FILTER($B$2:$B$6000,(IFERROR(VALUE(MID($A$2:$A$6000,4,2)),0)=MONTH(C4301))*(IFERROR(VALUE(RIGHT($A$2:$A$6000,4)),0)=YEAR(C4301)))),""))</f>
        <v/>
      </c>
      <c r="E4301" s="3">
        <f t="array" ref="E4301">IFERROR(_xlfn.LET(_xlpm.yr,IF(ISNUMBER(C4301),YEAR(C4301),VALUE(RIGHT(A4301,4))),_xlpm.mn,IF(ISNUMBER(C4301),MONTH(C4301),VALUE(MID(A4301,4,2)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2" spans="1:5" x14ac:dyDescent="0.25">
      <c r="A4302" s="65" t="s">
        <v>4312</v>
      </c>
      <c r="B4302" s="8">
        <v>120.4222701126</v>
      </c>
      <c r="C4302" s="13"/>
      <c r="D4302" s="3" t="str">
        <f t="array" ref="D4302">IF(C4302="","",IFERROR(AVERAGE(_xlfn._xlws.FILTER($B$2:$B$6000,(IFERROR(VALUE(MID($A$2:$A$6000,4,2)),0)=MONTH(C4302))*(IFERROR(VALUE(RIGHT($A$2:$A$6000,4)),0)=YEAR(C4302)))),""))</f>
        <v/>
      </c>
      <c r="E4302" s="3">
        <f t="array" ref="E4302">IFERROR(_xlfn.LET(_xlpm.yr,IF(ISNUMBER(C4302),YEAR(C4302),VALUE(RIGHT(A4302,4))),_xlpm.mn,IF(ISNUMBER(C4302),MONTH(C4302),VALUE(MID(A4302,4,2)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3" spans="1:5" x14ac:dyDescent="0.25">
      <c r="A4303" s="65" t="s">
        <v>4313</v>
      </c>
      <c r="B4303" s="8">
        <v>120.3540267316</v>
      </c>
      <c r="C4303" s="13"/>
      <c r="D4303" s="3" t="str">
        <f t="array" ref="D4303">IF(C4303="","",IFERROR(AVERAGE(_xlfn._xlws.FILTER($B$2:$B$6000,(IFERROR(VALUE(MID($A$2:$A$6000,4,2)),0)=MONTH(C4303))*(IFERROR(VALUE(RIGHT($A$2:$A$6000,4)),0)=YEAR(C4303)))),""))</f>
        <v/>
      </c>
      <c r="E4303" s="3">
        <f t="array" ref="E4303">IFERROR(_xlfn.LET(_xlpm.yr,IF(ISNUMBER(C4303),YEAR(C4303),VALUE(RIGHT(A4303,4))),_xlpm.mn,IF(ISNUMBER(C4303),MONTH(C4303),VALUE(MID(A4303,4,2)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4" spans="1:5" x14ac:dyDescent="0.25">
      <c r="A4304" s="65" t="s">
        <v>4314</v>
      </c>
      <c r="B4304" s="8">
        <v>120.8180817224</v>
      </c>
      <c r="C4304" s="13"/>
      <c r="D4304" s="3" t="str">
        <f t="array" ref="D4304">IF(C4304="","",IFERROR(AVERAGE(_xlfn._xlws.FILTER($B$2:$B$6000,(IFERROR(VALUE(MID($A$2:$A$6000,4,2)),0)=MONTH(C4304))*(IFERROR(VALUE(RIGHT($A$2:$A$6000,4)),0)=YEAR(C4304)))),""))</f>
        <v/>
      </c>
      <c r="E4304" s="3">
        <f t="array" ref="E4304">IFERROR(_xlfn.LET(_xlpm.yr,IF(ISNUMBER(C4304),YEAR(C4304),VALUE(RIGHT(A4304,4))),_xlpm.mn,IF(ISNUMBER(C4304),MONTH(C4304),VALUE(MID(A4304,4,2)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5" spans="1:5" x14ac:dyDescent="0.25">
      <c r="A4305" s="65" t="s">
        <v>4315</v>
      </c>
      <c r="B4305" s="8">
        <v>118.055827122</v>
      </c>
      <c r="C4305" s="13"/>
      <c r="D4305" s="3" t="str">
        <f t="array" ref="D4305">IF(C4305="","",IFERROR(AVERAGE(_xlfn._xlws.FILTER($B$2:$B$6000,(IFERROR(VALUE(MID($A$2:$A$6000,4,2)),0)=MONTH(C4305))*(IFERROR(VALUE(RIGHT($A$2:$A$6000,4)),0)=YEAR(C4305)))),""))</f>
        <v/>
      </c>
      <c r="E4305" s="3">
        <f t="array" ref="E4305">IFERROR(_xlfn.LET(_xlpm.yr,IF(ISNUMBER(C4305),YEAR(C4305),VALUE(RIGHT(A4305,4))),_xlpm.mn,IF(ISNUMBER(C4305),MONTH(C4305),VALUE(MID(A4305,4,2)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6" spans="1:5" x14ac:dyDescent="0.25">
      <c r="A4306" s="65" t="s">
        <v>4316</v>
      </c>
      <c r="B4306" s="8">
        <v>118.35992433600001</v>
      </c>
      <c r="C4306" s="13"/>
      <c r="D4306" s="3" t="str">
        <f t="array" ref="D4306">IF(C4306="","",IFERROR(AVERAGE(_xlfn._xlws.FILTER($B$2:$B$6000,(IFERROR(VALUE(MID($A$2:$A$6000,4,2)),0)=MONTH(C4306))*(IFERROR(VALUE(RIGHT($A$2:$A$6000,4)),0)=YEAR(C4306)))),""))</f>
        <v/>
      </c>
      <c r="E4306" s="3">
        <f t="array" ref="E4306">IFERROR(_xlfn.LET(_xlpm.yr,IF(ISNUMBER(C4306),YEAR(C4306),VALUE(RIGHT(A4306,4))),_xlpm.mn,IF(ISNUMBER(C4306),MONTH(C4306),VALUE(MID(A4306,4,2)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7" spans="1:5" x14ac:dyDescent="0.25">
      <c r="A4307" s="65" t="s">
        <v>4317</v>
      </c>
      <c r="B4307" s="8">
        <v>117.93683256</v>
      </c>
      <c r="C4307" s="13"/>
      <c r="D4307" s="3" t="str">
        <f t="array" ref="D4307">IF(C4307="","",IFERROR(AVERAGE(_xlfn._xlws.FILTER($B$2:$B$6000,(IFERROR(VALUE(MID($A$2:$A$6000,4,2)),0)=MONTH(C4307))*(IFERROR(VALUE(RIGHT($A$2:$A$6000,4)),0)=YEAR(C4307)))),""))</f>
        <v/>
      </c>
      <c r="E4307" s="3">
        <f t="array" ref="E4307">IFERROR(_xlfn.LET(_xlpm.yr,IF(ISNUMBER(C4307),YEAR(C4307),VALUE(RIGHT(A4307,4))),_xlpm.mn,IF(ISNUMBER(C4307),MONTH(C4307),VALUE(MID(A4307,4,2)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8" spans="1:5" x14ac:dyDescent="0.25">
      <c r="A4308" s="65" t="s">
        <v>4318</v>
      </c>
      <c r="B4308" s="8">
        <v>119.19288627</v>
      </c>
      <c r="C4308" s="13"/>
      <c r="D4308" s="3" t="str">
        <f t="array" ref="D4308">IF(C4308="","",IFERROR(AVERAGE(_xlfn._xlws.FILTER($B$2:$B$6000,(IFERROR(VALUE(MID($A$2:$A$6000,4,2)),0)=MONTH(C4308))*(IFERROR(VALUE(RIGHT($A$2:$A$6000,4)),0)=YEAR(C4308)))),""))</f>
        <v/>
      </c>
      <c r="E4308" s="3">
        <f t="array" ref="E4308">IFERROR(_xlfn.LET(_xlpm.yr,IF(ISNUMBER(C4308),YEAR(C4308),VALUE(RIGHT(A4308,4))),_xlpm.mn,IF(ISNUMBER(C4308),MONTH(C4308),VALUE(MID(A4308,4,2)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9" spans="1:5" x14ac:dyDescent="0.25">
      <c r="A4309" s="65" t="s">
        <v>4319</v>
      </c>
      <c r="B4309" s="8">
        <v>119.311880832</v>
      </c>
      <c r="C4309" s="13"/>
      <c r="D4309" s="3" t="str">
        <f t="array" ref="D4309">IF(C4309="","",IFERROR(AVERAGE(_xlfn._xlws.FILTER($B$2:$B$6000,(IFERROR(VALUE(MID($A$2:$A$6000,4,2)),0)=MONTH(C4309))*(IFERROR(VALUE(RIGHT($A$2:$A$6000,4)),0)=YEAR(C4309)))),""))</f>
        <v/>
      </c>
      <c r="E4309" s="3">
        <f t="array" ref="E4309">IFERROR(_xlfn.LET(_xlpm.yr,IF(ISNUMBER(C4309),YEAR(C4309),VALUE(RIGHT(A4309,4))),_xlpm.mn,IF(ISNUMBER(C4309),MONTH(C4309),VALUE(MID(A4309,4,2)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0" spans="1:5" x14ac:dyDescent="0.25">
      <c r="A4310" s="65" t="s">
        <v>4320</v>
      </c>
      <c r="B4310" s="8">
        <v>119.93329687799999</v>
      </c>
      <c r="C4310" s="13"/>
      <c r="D4310" s="3" t="str">
        <f t="array" ref="D4310">IF(C4310="","",IFERROR(AVERAGE(_xlfn._xlws.FILTER($B$2:$B$6000,(IFERROR(VALUE(MID($A$2:$A$6000,4,2)),0)=MONTH(C4310))*(IFERROR(VALUE(RIGHT($A$2:$A$6000,4)),0)=YEAR(C4310)))),""))</f>
        <v/>
      </c>
      <c r="E4310" s="3">
        <f t="array" ref="E4310">IFERROR(_xlfn.LET(_xlpm.yr,IF(ISNUMBER(C4310),YEAR(C4310),VALUE(RIGHT(A4310,4))),_xlpm.mn,IF(ISNUMBER(C4310),MONTH(C4310),VALUE(MID(A4310,4,2)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1" spans="1:5" x14ac:dyDescent="0.25">
      <c r="A4311" s="65" t="s">
        <v>4321</v>
      </c>
      <c r="B4311" s="8">
        <v>119.47054024800001</v>
      </c>
      <c r="C4311" s="13"/>
      <c r="D4311" s="3" t="str">
        <f t="array" ref="D4311">IF(C4311="","",IFERROR(AVERAGE(_xlfn._xlws.FILTER($B$2:$B$6000,(IFERROR(VALUE(MID($A$2:$A$6000,4,2)),0)=MONTH(C4311))*(IFERROR(VALUE(RIGHT($A$2:$A$6000,4)),0)=YEAR(C4311)))),""))</f>
        <v/>
      </c>
      <c r="E4311" s="3">
        <f t="array" ref="E4311">IFERROR(_xlfn.LET(_xlpm.yr,IF(ISNUMBER(C4311),YEAR(C4311),VALUE(RIGHT(A4311,4))),_xlpm.mn,IF(ISNUMBER(C4311),MONTH(C4311),VALUE(MID(A4311,4,2)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2" spans="1:5" x14ac:dyDescent="0.25">
      <c r="A4312" s="65" t="s">
        <v>4322</v>
      </c>
      <c r="B4312" s="8">
        <v>119.54986995599999</v>
      </c>
      <c r="C4312" s="13"/>
      <c r="D4312" s="3" t="str">
        <f t="array" ref="D4312">IF(C4312="","",IFERROR(AVERAGE(_xlfn._xlws.FILTER($B$2:$B$6000,(IFERROR(VALUE(MID($A$2:$A$6000,4,2)),0)=MONTH(C4312))*(IFERROR(VALUE(RIGHT($A$2:$A$6000,4)),0)=YEAR(C4312)))),""))</f>
        <v/>
      </c>
      <c r="E4312" s="3">
        <f t="array" ref="E4312">IFERROR(_xlfn.LET(_xlpm.yr,IF(ISNUMBER(C4312),YEAR(C4312),VALUE(RIGHT(A4312,4))),_xlpm.mn,IF(ISNUMBER(C4312),MONTH(C4312),VALUE(MID(A4312,4,2)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3" spans="1:5" x14ac:dyDescent="0.25">
      <c r="A4313" s="65" t="s">
        <v>4323</v>
      </c>
      <c r="B4313" s="8">
        <v>120.091956294</v>
      </c>
      <c r="C4313" s="13"/>
      <c r="D4313" s="3" t="str">
        <f t="array" ref="D4313">IF(C4313="","",IFERROR(AVERAGE(_xlfn._xlws.FILTER($B$2:$B$6000,(IFERROR(VALUE(MID($A$2:$A$6000,4,2)),0)=MONTH(C4313))*(IFERROR(VALUE(RIGHT($A$2:$A$6000,4)),0)=YEAR(C4313)))),""))</f>
        <v/>
      </c>
      <c r="E4313" s="3">
        <f t="array" ref="E4313">IFERROR(_xlfn.LET(_xlpm.yr,IF(ISNUMBER(C4313),YEAR(C4313),VALUE(RIGHT(A4313,4))),_xlpm.mn,IF(ISNUMBER(C4313),MONTH(C4313),VALUE(MID(A4313,4,2)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4" spans="1:5" x14ac:dyDescent="0.25">
      <c r="A4314" s="65" t="s">
        <v>4324</v>
      </c>
      <c r="B4314" s="8">
        <v>120.924918228</v>
      </c>
      <c r="C4314" s="13"/>
      <c r="D4314" s="3" t="str">
        <f t="array" ref="D4314">IF(C4314="","",IFERROR(AVERAGE(_xlfn._xlws.FILTER($B$2:$B$6000,(IFERROR(VALUE(MID($A$2:$A$6000,4,2)),0)=MONTH(C4314))*(IFERROR(VALUE(RIGHT($A$2:$A$6000,4)),0)=YEAR(C4314)))),""))</f>
        <v/>
      </c>
      <c r="E4314" s="3">
        <f t="array" ref="E4314">IFERROR(_xlfn.LET(_xlpm.yr,IF(ISNUMBER(C4314),YEAR(C4314),VALUE(RIGHT(A4314,4))),_xlpm.mn,IF(ISNUMBER(C4314),MONTH(C4314),VALUE(MID(A4314,4,2)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5" spans="1:5" x14ac:dyDescent="0.25">
      <c r="A4315" s="65" t="s">
        <v>4325</v>
      </c>
      <c r="B4315" s="8">
        <v>121.255458678</v>
      </c>
      <c r="C4315" s="13"/>
      <c r="D4315" s="3" t="str">
        <f t="array" ref="D4315">IF(C4315="","",IFERROR(AVERAGE(_xlfn._xlws.FILTER($B$2:$B$6000,(IFERROR(VALUE(MID($A$2:$A$6000,4,2)),0)=MONTH(C4315))*(IFERROR(VALUE(RIGHT($A$2:$A$6000,4)),0)=YEAR(C4315)))),""))</f>
        <v/>
      </c>
      <c r="E4315" s="3">
        <f t="array" ref="E4315">IFERROR(_xlfn.LET(_xlpm.yr,IF(ISNUMBER(C4315),YEAR(C4315),VALUE(RIGHT(A4315,4))),_xlpm.mn,IF(ISNUMBER(C4315),MONTH(C4315),VALUE(MID(A4315,4,2)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6" spans="1:5" x14ac:dyDescent="0.25">
      <c r="A4316" s="65" t="s">
        <v>4326</v>
      </c>
      <c r="B4316" s="8">
        <v>122.55117724199999</v>
      </c>
      <c r="C4316" s="13"/>
      <c r="D4316" s="3" t="str">
        <f t="array" ref="D4316">IF(C4316="","",IFERROR(AVERAGE(_xlfn._xlws.FILTER($B$2:$B$6000,(IFERROR(VALUE(MID($A$2:$A$6000,4,2)),0)=MONTH(C4316))*(IFERROR(VALUE(RIGHT($A$2:$A$6000,4)),0)=YEAR(C4316)))),""))</f>
        <v/>
      </c>
      <c r="E4316" s="3">
        <f t="array" ref="E4316">IFERROR(_xlfn.LET(_xlpm.yr,IF(ISNUMBER(C4316),YEAR(C4316),VALUE(RIGHT(A4316,4))),_xlpm.mn,IF(ISNUMBER(C4316),MONTH(C4316),VALUE(MID(A4316,4,2)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7" spans="1:5" x14ac:dyDescent="0.25">
      <c r="A4317" s="65" t="s">
        <v>4327</v>
      </c>
      <c r="B4317" s="8">
        <v>124.970733336</v>
      </c>
      <c r="C4317" s="13"/>
      <c r="D4317" s="3" t="str">
        <f t="array" ref="D4317">IF(C4317="","",IFERROR(AVERAGE(_xlfn._xlws.FILTER($B$2:$B$6000,(IFERROR(VALUE(MID($A$2:$A$6000,4,2)),0)=MONTH(C4317))*(IFERROR(VALUE(RIGHT($A$2:$A$6000,4)),0)=YEAR(C4317)))),""))</f>
        <v/>
      </c>
      <c r="E4317" s="3">
        <f t="array" ref="E4317">IFERROR(_xlfn.LET(_xlpm.yr,IF(ISNUMBER(C4317),YEAR(C4317),VALUE(RIGHT(A4317,4))),_xlpm.mn,IF(ISNUMBER(C4317),MONTH(C4317),VALUE(MID(A4317,4,2)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8" spans="1:5" x14ac:dyDescent="0.25">
      <c r="A4318" s="65" t="s">
        <v>4328</v>
      </c>
      <c r="B4318" s="8">
        <v>125.34093864</v>
      </c>
      <c r="C4318" s="13"/>
      <c r="D4318" s="3" t="str">
        <f t="array" ref="D4318">IF(C4318="","",IFERROR(AVERAGE(_xlfn._xlws.FILTER($B$2:$B$6000,(IFERROR(VALUE(MID($A$2:$A$6000,4,2)),0)=MONTH(C4318))*(IFERROR(VALUE(RIGHT($A$2:$A$6000,4)),0)=YEAR(C4318)))),""))</f>
        <v/>
      </c>
      <c r="E4318" s="3">
        <f t="array" ref="E4318">IFERROR(_xlfn.LET(_xlpm.yr,IF(ISNUMBER(C4318),YEAR(C4318),VALUE(RIGHT(A4318,4))),_xlpm.mn,IF(ISNUMBER(C4318),MONTH(C4318),VALUE(MID(A4318,4,2)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9" spans="1:5" x14ac:dyDescent="0.25">
      <c r="A4319" s="65" t="s">
        <v>4329</v>
      </c>
      <c r="B4319" s="8">
        <v>126.86142470999999</v>
      </c>
      <c r="C4319" s="13"/>
      <c r="D4319" s="3" t="str">
        <f t="array" ref="D4319">IF(C4319="","",IFERROR(AVERAGE(_xlfn._xlws.FILTER($B$2:$B$6000,(IFERROR(VALUE(MID($A$2:$A$6000,4,2)),0)=MONTH(C4319))*(IFERROR(VALUE(RIGHT($A$2:$A$6000,4)),0)=YEAR(C4319)))),""))</f>
        <v/>
      </c>
      <c r="E4319" s="3">
        <f t="array" ref="E4319">IFERROR(_xlfn.LET(_xlpm.yr,IF(ISNUMBER(C4319),YEAR(C4319),VALUE(RIGHT(A4319,4))),_xlpm.mn,IF(ISNUMBER(C4319),MONTH(C4319),VALUE(MID(A4319,4,2)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0" spans="1:5" x14ac:dyDescent="0.25">
      <c r="A4320" s="65" t="s">
        <v>4330</v>
      </c>
      <c r="B4320" s="8">
        <v>128.80500255600001</v>
      </c>
      <c r="C4320" s="13"/>
      <c r="D4320" s="3" t="str">
        <f t="array" ref="D4320">IF(C4320="","",IFERROR(AVERAGE(_xlfn._xlws.FILTER($B$2:$B$6000,(IFERROR(VALUE(MID($A$2:$A$6000,4,2)),0)=MONTH(C4320))*(IFERROR(VALUE(RIGHT($A$2:$A$6000,4)),0)=YEAR(C4320)))),""))</f>
        <v/>
      </c>
      <c r="E4320" s="3">
        <f t="array" ref="E4320">IFERROR(_xlfn.LET(_xlpm.yr,IF(ISNUMBER(C4320),YEAR(C4320),VALUE(RIGHT(A4320,4))),_xlpm.mn,IF(ISNUMBER(C4320),MONTH(C4320),VALUE(MID(A4320,4,2)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1" spans="1:5" x14ac:dyDescent="0.25">
      <c r="A4321" s="65" t="s">
        <v>4331</v>
      </c>
      <c r="B4321" s="8">
        <v>130.84113172799999</v>
      </c>
      <c r="C4321" s="13"/>
      <c r="D4321" s="3" t="str">
        <f t="array" ref="D4321">IF(C4321="","",IFERROR(AVERAGE(_xlfn._xlws.FILTER($B$2:$B$6000,(IFERROR(VALUE(MID($A$2:$A$6000,4,2)),0)=MONTH(C4321))*(IFERROR(VALUE(RIGHT($A$2:$A$6000,4)),0)=YEAR(C4321)))),""))</f>
        <v/>
      </c>
      <c r="E4321" s="3">
        <f t="array" ref="E4321">IFERROR(_xlfn.LET(_xlpm.yr,IF(ISNUMBER(C4321),YEAR(C4321),VALUE(RIGHT(A4321,4))),_xlpm.mn,IF(ISNUMBER(C4321),MONTH(C4321),VALUE(MID(A4321,4,2)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2" spans="1:5" x14ac:dyDescent="0.25">
      <c r="A4322" s="65" t="s">
        <v>4332</v>
      </c>
      <c r="B4322" s="8">
        <v>131.11878570600001</v>
      </c>
      <c r="C4322" s="13"/>
      <c r="D4322" s="3" t="str">
        <f t="array" ref="D4322">IF(C4322="","",IFERROR(AVERAGE(_xlfn._xlws.FILTER($B$2:$B$6000,(IFERROR(VALUE(MID($A$2:$A$6000,4,2)),0)=MONTH(C4322))*(IFERROR(VALUE(RIGHT($A$2:$A$6000,4)),0)=YEAR(C4322)))),""))</f>
        <v/>
      </c>
      <c r="E4322" s="3">
        <f t="array" ref="E4322">IFERROR(_xlfn.LET(_xlpm.yr,IF(ISNUMBER(C4322),YEAR(C4322),VALUE(RIGHT(A4322,4))),_xlpm.mn,IF(ISNUMBER(C4322),MONTH(C4322),VALUE(MID(A4322,4,2)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3" spans="1:5" x14ac:dyDescent="0.25">
      <c r="A4323" s="65" t="s">
        <v>4333</v>
      </c>
      <c r="B4323" s="8">
        <v>132.692158248</v>
      </c>
      <c r="C4323" s="13"/>
      <c r="D4323" s="3" t="str">
        <f t="array" ref="D4323">IF(C4323="","",IFERROR(AVERAGE(_xlfn._xlws.FILTER($B$2:$B$6000,(IFERROR(VALUE(MID($A$2:$A$6000,4,2)),0)=MONTH(C4323))*(IFERROR(VALUE(RIGHT($A$2:$A$6000,4)),0)=YEAR(C4323)))),""))</f>
        <v/>
      </c>
      <c r="E4323" s="3">
        <f t="array" ref="E4323">IFERROR(_xlfn.LET(_xlpm.yr,IF(ISNUMBER(C4323),YEAR(C4323),VALUE(RIGHT(A4323,4))),_xlpm.mn,IF(ISNUMBER(C4323),MONTH(C4323),VALUE(MID(A4323,4,2)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4" spans="1:5" x14ac:dyDescent="0.25">
      <c r="A4324" s="65" t="s">
        <v>4334</v>
      </c>
      <c r="B4324" s="8">
        <v>132.73182310199999</v>
      </c>
      <c r="C4324" s="13"/>
      <c r="D4324" s="3" t="str">
        <f t="array" ref="D4324">IF(C4324="","",IFERROR(AVERAGE(_xlfn._xlws.FILTER($B$2:$B$6000,(IFERROR(VALUE(MID($A$2:$A$6000,4,2)),0)=MONTH(C4324))*(IFERROR(VALUE(RIGHT($A$2:$A$6000,4)),0)=YEAR(C4324)))),""))</f>
        <v/>
      </c>
      <c r="E4324" s="3">
        <f t="array" ref="E4324">IFERROR(_xlfn.LET(_xlpm.yr,IF(ISNUMBER(C4324),YEAR(C4324),VALUE(RIGHT(A4324,4))),_xlpm.mn,IF(ISNUMBER(C4324),MONTH(C4324),VALUE(MID(A4324,4,2)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5" spans="1:5" x14ac:dyDescent="0.25">
      <c r="A4325" s="65" t="s">
        <v>4335</v>
      </c>
      <c r="B4325" s="8">
        <v>133.022698698</v>
      </c>
      <c r="C4325" s="13"/>
      <c r="D4325" s="3" t="str">
        <f t="array" ref="D4325">IF(C4325="","",IFERROR(AVERAGE(_xlfn._xlws.FILTER($B$2:$B$6000,(IFERROR(VALUE(MID($A$2:$A$6000,4,2)),0)=MONTH(C4325))*(IFERROR(VALUE(RIGHT($A$2:$A$6000,4)),0)=YEAR(C4325)))),""))</f>
        <v/>
      </c>
      <c r="E4325" s="3">
        <f t="array" ref="E4325">IFERROR(_xlfn.LET(_xlpm.yr,IF(ISNUMBER(C4325),YEAR(C4325),VALUE(RIGHT(A4325,4))),_xlpm.mn,IF(ISNUMBER(C4325),MONTH(C4325),VALUE(MID(A4325,4,2)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6" spans="1:5" x14ac:dyDescent="0.25">
      <c r="A4326" s="65" t="s">
        <v>4336</v>
      </c>
      <c r="B4326" s="8">
        <v>129.09255960600001</v>
      </c>
      <c r="C4326" s="13"/>
      <c r="D4326" s="3" t="str">
        <f t="array" ref="D4326">IF(C4326="","",IFERROR(AVERAGE(_xlfn._xlws.FILTER($B$2:$B$6000,(IFERROR(VALUE(MID($A$2:$A$6000,4,2)),0)=MONTH(C4326))*(IFERROR(VALUE(RIGHT($A$2:$A$6000,4)),0)=YEAR(C4326)))),""))</f>
        <v/>
      </c>
      <c r="E4326" s="3">
        <f t="array" ref="E4326">IFERROR(_xlfn.LET(_xlpm.yr,IF(ISNUMBER(C4326),YEAR(C4326),VALUE(RIGHT(A4326,4))),_xlpm.mn,IF(ISNUMBER(C4326),MONTH(C4326),VALUE(MID(A4326,4,2)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7" spans="1:5" x14ac:dyDescent="0.25">
      <c r="A4327" s="65" t="s">
        <v>4337</v>
      </c>
      <c r="B4327" s="8">
        <v>130.782386844</v>
      </c>
      <c r="C4327" s="13"/>
      <c r="D4327" s="3" t="str">
        <f t="array" ref="D4327">IF(C4327="","",IFERROR(AVERAGE(_xlfn._xlws.FILTER($B$2:$B$6000,(IFERROR(VALUE(MID($A$2:$A$6000,4,2)),0)=MONTH(C4327))*(IFERROR(VALUE(RIGHT($A$2:$A$6000,4)),0)=YEAR(C4327)))),""))</f>
        <v/>
      </c>
      <c r="E4327" s="3">
        <f t="array" ref="E4327">IFERROR(_xlfn.LET(_xlpm.yr,IF(ISNUMBER(C4327),YEAR(C4327),VALUE(RIGHT(A4327,4))),_xlpm.mn,IF(ISNUMBER(C4327),MONTH(C4327),VALUE(MID(A4327,4,2)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8" spans="1:5" x14ac:dyDescent="0.25">
      <c r="A4328" s="65" t="s">
        <v>4338</v>
      </c>
      <c r="B4328" s="8">
        <v>130.89760233749999</v>
      </c>
      <c r="C4328" s="13"/>
      <c r="D4328" s="3" t="str">
        <f t="array" ref="D4328">IF(C4328="","",IFERROR(AVERAGE(_xlfn._xlws.FILTER($B$2:$B$6000,(IFERROR(VALUE(MID($A$2:$A$6000,4,2)),0)=MONTH(C4328))*(IFERROR(VALUE(RIGHT($A$2:$A$6000,4)),0)=YEAR(C4328)))),""))</f>
        <v/>
      </c>
      <c r="E4328" s="3">
        <f t="array" ref="E4328">IFERROR(_xlfn.LET(_xlpm.yr,IF(ISNUMBER(C4328),YEAR(C4328),VALUE(RIGHT(A4328,4))),_xlpm.mn,IF(ISNUMBER(C4328),MONTH(C4328),VALUE(MID(A4328,4,2)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9" spans="1:5" x14ac:dyDescent="0.25">
      <c r="A4329" s="65" t="s">
        <v>4339</v>
      </c>
      <c r="B4329" s="8">
        <v>132.1265676015</v>
      </c>
      <c r="C4329" s="13"/>
      <c r="D4329" s="3" t="str">
        <f t="array" ref="D4329">IF(C4329="","",IFERROR(AVERAGE(_xlfn._xlws.FILTER($B$2:$B$6000,(IFERROR(VALUE(MID($A$2:$A$6000,4,2)),0)=MONTH(C4329))*(IFERROR(VALUE(RIGHT($A$2:$A$6000,4)),0)=YEAR(C4329)))),""))</f>
        <v/>
      </c>
      <c r="E4329" s="3">
        <f t="array" ref="E4329">IFERROR(_xlfn.LET(_xlpm.yr,IF(ISNUMBER(C4329),YEAR(C4329),VALUE(RIGHT(A4329,4))),_xlpm.mn,IF(ISNUMBER(C4329),MONTH(C4329),VALUE(MID(A4329,4,2)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0" spans="1:5" x14ac:dyDescent="0.25">
      <c r="A4330" s="65" t="s">
        <v>4340</v>
      </c>
      <c r="B4330" s="8">
        <v>132.15217104449999</v>
      </c>
      <c r="C4330" s="13"/>
      <c r="D4330" s="3" t="str">
        <f t="array" ref="D4330">IF(C4330="","",IFERROR(AVERAGE(_xlfn._xlws.FILTER($B$2:$B$6000,(IFERROR(VALUE(MID($A$2:$A$6000,4,2)),0)=MONTH(C4330))*(IFERROR(VALUE(RIGHT($A$2:$A$6000,4)),0)=YEAR(C4330)))),""))</f>
        <v/>
      </c>
      <c r="E4330" s="3">
        <f t="array" ref="E4330">IFERROR(_xlfn.LET(_xlpm.yr,IF(ISNUMBER(C4330),YEAR(C4330),VALUE(RIGHT(A4330,4))),_xlpm.mn,IF(ISNUMBER(C4330),MONTH(C4330),VALUE(MID(A4330,4,2)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1" spans="1:5" x14ac:dyDescent="0.25">
      <c r="A4331" s="65" t="s">
        <v>4341</v>
      </c>
      <c r="B4331" s="8">
        <v>133.5091535235</v>
      </c>
      <c r="C4331" s="13"/>
      <c r="D4331" s="3" t="str">
        <f t="array" ref="D4331">IF(C4331="","",IFERROR(AVERAGE(_xlfn._xlws.FILTER($B$2:$B$6000,(IFERROR(VALUE(MID($A$2:$A$6000,4,2)),0)=MONTH(C4331))*(IFERROR(VALUE(RIGHT($A$2:$A$6000,4)),0)=YEAR(C4331)))),""))</f>
        <v/>
      </c>
      <c r="E4331" s="3">
        <f t="array" ref="E4331">IFERROR(_xlfn.LET(_xlpm.yr,IF(ISNUMBER(C4331),YEAR(C4331),VALUE(RIGHT(A4331,4))),_xlpm.mn,IF(ISNUMBER(C4331),MONTH(C4331),VALUE(MID(A4331,4,2)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2" spans="1:5" x14ac:dyDescent="0.25">
      <c r="A4332" s="65" t="s">
        <v>4342</v>
      </c>
      <c r="B4332" s="8">
        <v>134.597299851</v>
      </c>
      <c r="C4332" s="13"/>
      <c r="D4332" s="3" t="str">
        <f t="array" ref="D4332">IF(C4332="","",IFERROR(AVERAGE(_xlfn._xlws.FILTER($B$2:$B$6000,(IFERROR(VALUE(MID($A$2:$A$6000,4,2)),0)=MONTH(C4332))*(IFERROR(VALUE(RIGHT($A$2:$A$6000,4)),0)=YEAR(C4332)))),""))</f>
        <v/>
      </c>
      <c r="E4332" s="3">
        <f t="array" ref="E4332">IFERROR(_xlfn.LET(_xlpm.yr,IF(ISNUMBER(C4332),YEAR(C4332),VALUE(RIGHT(A4332,4))),_xlpm.mn,IF(ISNUMBER(C4332),MONTH(C4332),VALUE(MID(A4332,4,2)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3" spans="1:5" x14ac:dyDescent="0.25">
      <c r="A4333" s="65" t="s">
        <v>4343</v>
      </c>
      <c r="B4333" s="8">
        <v>134.110834434</v>
      </c>
      <c r="C4333" s="13"/>
      <c r="D4333" s="3" t="str">
        <f t="array" ref="D4333">IF(C4333="","",IFERROR(AVERAGE(_xlfn._xlws.FILTER($B$2:$B$6000,(IFERROR(VALUE(MID($A$2:$A$6000,4,2)),0)=MONTH(C4333))*(IFERROR(VALUE(RIGHT($A$2:$A$6000,4)),0)=YEAR(C4333)))),""))</f>
        <v/>
      </c>
      <c r="E4333" s="3">
        <f t="array" ref="E4333">IFERROR(_xlfn.LET(_xlpm.yr,IF(ISNUMBER(C4333),YEAR(C4333),VALUE(RIGHT(A4333,4))),_xlpm.mn,IF(ISNUMBER(C4333),MONTH(C4333),VALUE(MID(A4333,4,2)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4" spans="1:5" x14ac:dyDescent="0.25">
      <c r="A4334" s="65" t="s">
        <v>4344</v>
      </c>
      <c r="B4334" s="8">
        <v>134.597299851</v>
      </c>
      <c r="C4334" s="13"/>
      <c r="D4334" s="3" t="str">
        <f t="array" ref="D4334">IF(C4334="","",IFERROR(AVERAGE(_xlfn._xlws.FILTER($B$2:$B$6000,(IFERROR(VALUE(MID($A$2:$A$6000,4,2)),0)=MONTH(C4334))*(IFERROR(VALUE(RIGHT($A$2:$A$6000,4)),0)=YEAR(C4334)))),""))</f>
        <v/>
      </c>
      <c r="E4334" s="3">
        <f t="array" ref="E4334">IFERROR(_xlfn.LET(_xlpm.yr,IF(ISNUMBER(C4334),YEAR(C4334),VALUE(RIGHT(A4334,4))),_xlpm.mn,IF(ISNUMBER(C4334),MONTH(C4334),VALUE(MID(A4334,4,2)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5" spans="1:5" x14ac:dyDescent="0.25">
      <c r="A4335" s="65" t="s">
        <v>4345</v>
      </c>
      <c r="B4335" s="8">
        <v>135.109368711</v>
      </c>
      <c r="C4335" s="13"/>
      <c r="D4335" s="3" t="str">
        <f t="array" ref="D4335">IF(C4335="","",IFERROR(AVERAGE(_xlfn._xlws.FILTER($B$2:$B$6000,(IFERROR(VALUE(MID($A$2:$A$6000,4,2)),0)=MONTH(C4335))*(IFERROR(VALUE(RIGHT($A$2:$A$6000,4)),0)=YEAR(C4335)))),""))</f>
        <v/>
      </c>
      <c r="E4335" s="3">
        <f t="array" ref="E4335">IFERROR(_xlfn.LET(_xlpm.yr,IF(ISNUMBER(C4335),YEAR(C4335),VALUE(RIGHT(A4335,4))),_xlpm.mn,IF(ISNUMBER(C4335),MONTH(C4335),VALUE(MID(A4335,4,2)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6" spans="1:5" x14ac:dyDescent="0.25">
      <c r="A4336" s="65" t="s">
        <v>4346</v>
      </c>
      <c r="B4336" s="8">
        <v>136.15910987399999</v>
      </c>
      <c r="C4336" s="13"/>
      <c r="D4336" s="3" t="str">
        <f t="array" ref="D4336">IF(C4336="","",IFERROR(AVERAGE(_xlfn._xlws.FILTER($B$2:$B$6000,(IFERROR(VALUE(MID($A$2:$A$6000,4,2)),0)=MONTH(C4336))*(IFERROR(VALUE(RIGHT($A$2:$A$6000,4)),0)=YEAR(C4336)))),""))</f>
        <v/>
      </c>
      <c r="E4336" s="3">
        <f t="array" ref="E4336">IFERROR(_xlfn.LET(_xlpm.yr,IF(ISNUMBER(C4336),YEAR(C4336),VALUE(RIGHT(A4336,4))),_xlpm.mn,IF(ISNUMBER(C4336),MONTH(C4336),VALUE(MID(A4336,4,2)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7" spans="1:5" x14ac:dyDescent="0.25">
      <c r="A4337" s="65" t="s">
        <v>4347</v>
      </c>
      <c r="B4337" s="8">
        <v>137.88734227649999</v>
      </c>
      <c r="C4337" s="13"/>
      <c r="D4337" s="3" t="str">
        <f t="array" ref="D4337">IF(C4337="","",IFERROR(AVERAGE(_xlfn._xlws.FILTER($B$2:$B$6000,(IFERROR(VALUE(MID($A$2:$A$6000,4,2)),0)=MONTH(C4337))*(IFERROR(VALUE(RIGHT($A$2:$A$6000,4)),0)=YEAR(C4337)))),""))</f>
        <v/>
      </c>
      <c r="E4337" s="3">
        <f t="array" ref="E4337">IFERROR(_xlfn.LET(_xlpm.yr,IF(ISNUMBER(C4337),YEAR(C4337),VALUE(RIGHT(A4337,4))),_xlpm.mn,IF(ISNUMBER(C4337),MONTH(C4337),VALUE(MID(A4337,4,2)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8" spans="1:5" x14ac:dyDescent="0.25">
      <c r="A4338" s="65" t="s">
        <v>4348</v>
      </c>
      <c r="B4338" s="8">
        <v>138.00255777000001</v>
      </c>
      <c r="C4338" s="13"/>
      <c r="D4338" s="3" t="str">
        <f t="array" ref="D4338">IF(C4338="","",IFERROR(AVERAGE(_xlfn._xlws.FILTER($B$2:$B$6000,(IFERROR(VALUE(MID($A$2:$A$6000,4,2)),0)=MONTH(C4338))*(IFERROR(VALUE(RIGHT($A$2:$A$6000,4)),0)=YEAR(C4338)))),""))</f>
        <v/>
      </c>
      <c r="E4338" s="3">
        <f t="array" ref="E4338">IFERROR(_xlfn.LET(_xlpm.yr,IF(ISNUMBER(C4338),YEAR(C4338),VALUE(RIGHT(A4338,4))),_xlpm.mn,IF(ISNUMBER(C4338),MONTH(C4338),VALUE(MID(A4338,4,2)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9" spans="1:5" x14ac:dyDescent="0.25">
      <c r="A4339" s="65" t="s">
        <v>4349</v>
      </c>
      <c r="B4339" s="8">
        <v>138.3482042505</v>
      </c>
      <c r="C4339" s="13"/>
      <c r="D4339" s="3" t="str">
        <f t="array" ref="D4339">IF(C4339="","",IFERROR(AVERAGE(_xlfn._xlws.FILTER($B$2:$B$6000,(IFERROR(VALUE(MID($A$2:$A$6000,4,2)),0)=MONTH(C4339))*(IFERROR(VALUE(RIGHT($A$2:$A$6000,4)),0)=YEAR(C4339)))),""))</f>
        <v/>
      </c>
      <c r="E4339" s="3">
        <f t="array" ref="E4339">IFERROR(_xlfn.LET(_xlpm.yr,IF(ISNUMBER(C4339),YEAR(C4339),VALUE(RIGHT(A4339,4))),_xlpm.mn,IF(ISNUMBER(C4339),MONTH(C4339),VALUE(MID(A4339,4,2)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0" spans="1:5" x14ac:dyDescent="0.25">
      <c r="A4340" s="65" t="s">
        <v>4350</v>
      </c>
      <c r="B4340" s="8">
        <v>139.12910926199999</v>
      </c>
      <c r="C4340" s="13"/>
      <c r="D4340" s="3" t="str">
        <f t="array" ref="D4340">IF(C4340="","",IFERROR(AVERAGE(_xlfn._xlws.FILTER($B$2:$B$6000,(IFERROR(VALUE(MID($A$2:$A$6000,4,2)),0)=MONTH(C4340))*(IFERROR(VALUE(RIGHT($A$2:$A$6000,4)),0)=YEAR(C4340)))),""))</f>
        <v/>
      </c>
      <c r="E4340" s="3">
        <f t="array" ref="E4340">IFERROR(_xlfn.LET(_xlpm.yr,IF(ISNUMBER(C4340),YEAR(C4340),VALUE(RIGHT(A4340,4))),_xlpm.mn,IF(ISNUMBER(C4340),MONTH(C4340),VALUE(MID(A4340,4,2)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1" spans="1:5" x14ac:dyDescent="0.25">
      <c r="A4341" s="65" t="s">
        <v>4351</v>
      </c>
      <c r="B4341" s="8">
        <v>139.48755746399999</v>
      </c>
      <c r="C4341" s="13"/>
      <c r="D4341" s="3" t="str">
        <f t="array" ref="D4341">IF(C4341="","",IFERROR(AVERAGE(_xlfn._xlws.FILTER($B$2:$B$6000,(IFERROR(VALUE(MID($A$2:$A$6000,4,2)),0)=MONTH(C4341))*(IFERROR(VALUE(RIGHT($A$2:$A$6000,4)),0)=YEAR(C4341)))),""))</f>
        <v/>
      </c>
      <c r="E4341" s="3">
        <f t="array" ref="E4341">IFERROR(_xlfn.LET(_xlpm.yr,IF(ISNUMBER(C4341),YEAR(C4341),VALUE(RIGHT(A4341,4))),_xlpm.mn,IF(ISNUMBER(C4341),MONTH(C4341),VALUE(MID(A4341,4,2)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2" spans="1:5" x14ac:dyDescent="0.25">
      <c r="A4342" s="65" t="s">
        <v>4352</v>
      </c>
      <c r="B4342" s="8">
        <v>140.08923837450001</v>
      </c>
      <c r="C4342" s="13"/>
      <c r="D4342" s="3" t="str">
        <f t="array" ref="D4342">IF(C4342="","",IFERROR(AVERAGE(_xlfn._xlws.FILTER($B$2:$B$6000,(IFERROR(VALUE(MID($A$2:$A$6000,4,2)),0)=MONTH(C4342))*(IFERROR(VALUE(RIGHT($A$2:$A$6000,4)),0)=YEAR(C4342)))),""))</f>
        <v/>
      </c>
      <c r="E4342" s="3">
        <f t="array" ref="E4342">IFERROR(_xlfn.LET(_xlpm.yr,IF(ISNUMBER(C4342),YEAR(C4342),VALUE(RIGHT(A4342,4))),_xlpm.mn,IF(ISNUMBER(C4342),MONTH(C4342),VALUE(MID(A4342,4,2)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3" spans="1:5" x14ac:dyDescent="0.25">
      <c r="A4343" s="65" t="s">
        <v>4353</v>
      </c>
      <c r="B4343" s="8">
        <v>140.28126419700001</v>
      </c>
      <c r="C4343" s="13"/>
      <c r="D4343" s="3" t="str">
        <f t="array" ref="D4343">IF(C4343="","",IFERROR(AVERAGE(_xlfn._xlws.FILTER($B$2:$B$6000,(IFERROR(VALUE(MID($A$2:$A$6000,4,2)),0)=MONTH(C4343))*(IFERROR(VALUE(RIGHT($A$2:$A$6000,4)),0)=YEAR(C4343)))),""))</f>
        <v/>
      </c>
      <c r="E4343" s="3">
        <f t="array" ref="E4343">IFERROR(_xlfn.LET(_xlpm.yr,IF(ISNUMBER(C4343),YEAR(C4343),VALUE(RIGHT(A4343,4))),_xlpm.mn,IF(ISNUMBER(C4343),MONTH(C4343),VALUE(MID(A4343,4,2)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4" spans="1:5" x14ac:dyDescent="0.25">
      <c r="A4344" s="65" t="s">
        <v>4354</v>
      </c>
      <c r="B4344" s="8">
        <v>140.6781175635</v>
      </c>
      <c r="C4344" s="13"/>
      <c r="D4344" s="3" t="str">
        <f t="array" ref="D4344">IF(C4344="","",IFERROR(AVERAGE(_xlfn._xlws.FILTER($B$2:$B$6000,(IFERROR(VALUE(MID($A$2:$A$6000,4,2)),0)=MONTH(C4344))*(IFERROR(VALUE(RIGHT($A$2:$A$6000,4)),0)=YEAR(C4344)))),""))</f>
        <v/>
      </c>
      <c r="E4344" s="3">
        <f t="array" ref="E4344">IFERROR(_xlfn.LET(_xlpm.yr,IF(ISNUMBER(C4344),YEAR(C4344),VALUE(RIGHT(A4344,4))),_xlpm.mn,IF(ISNUMBER(C4344),MONTH(C4344),VALUE(MID(A4344,4,2)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5" spans="1:5" x14ac:dyDescent="0.25">
      <c r="A4345" s="65" t="s">
        <v>4355</v>
      </c>
      <c r="B4345" s="8">
        <v>141.83027249849999</v>
      </c>
      <c r="C4345" s="13"/>
      <c r="D4345" s="3" t="str">
        <f t="array" ref="D4345">IF(C4345="","",IFERROR(AVERAGE(_xlfn._xlws.FILTER($B$2:$B$6000,(IFERROR(VALUE(MID($A$2:$A$6000,4,2)),0)=MONTH(C4345))*(IFERROR(VALUE(RIGHT($A$2:$A$6000,4)),0)=YEAR(C4345)))),""))</f>
        <v/>
      </c>
      <c r="E4345" s="3">
        <f t="array" ref="E4345">IFERROR(_xlfn.LET(_xlpm.yr,IF(ISNUMBER(C4345),YEAR(C4345),VALUE(RIGHT(A4345,4))),_xlpm.mn,IF(ISNUMBER(C4345),MONTH(C4345),VALUE(MID(A4345,4,2)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6" spans="1:5" x14ac:dyDescent="0.25">
      <c r="A4346" s="65" t="s">
        <v>4356</v>
      </c>
      <c r="B4346" s="8">
        <v>138.6050100416</v>
      </c>
      <c r="C4346" s="13"/>
      <c r="D4346" s="3" t="str">
        <f t="array" ref="D4346">IF(C4346="","",IFERROR(AVERAGE(_xlfn._xlws.FILTER($B$2:$B$6000,(IFERROR(VALUE(MID($A$2:$A$6000,4,2)),0)=MONTH(C4346))*(IFERROR(VALUE(RIGHT($A$2:$A$6000,4)),0)=YEAR(C4346)))),""))</f>
        <v/>
      </c>
      <c r="E4346" s="3">
        <f t="array" ref="E4346">IFERROR(_xlfn.LET(_xlpm.yr,IF(ISNUMBER(C4346),YEAR(C4346),VALUE(RIGHT(A4346,4))),_xlpm.mn,IF(ISNUMBER(C4346),MONTH(C4346),VALUE(MID(A4346,4,2)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7" spans="1:5" x14ac:dyDescent="0.25">
      <c r="A4347" s="65" t="s">
        <v>4357</v>
      </c>
      <c r="B4347" s="8">
        <v>136.84249093119999</v>
      </c>
      <c r="C4347" s="13"/>
      <c r="D4347" s="3" t="str">
        <f t="array" ref="D4347">IF(C4347="","",IFERROR(AVERAGE(_xlfn._xlws.FILTER($B$2:$B$6000,(IFERROR(VALUE(MID($A$2:$A$6000,4,2)),0)=MONTH(C4347))*(IFERROR(VALUE(RIGHT($A$2:$A$6000,4)),0)=YEAR(C4347)))),""))</f>
        <v/>
      </c>
      <c r="E4347" s="3">
        <f t="array" ref="E4347">IFERROR(_xlfn.LET(_xlpm.yr,IF(ISNUMBER(C4347),YEAR(C4347),VALUE(RIGHT(A4347,4))),_xlpm.mn,IF(ISNUMBER(C4347),MONTH(C4347),VALUE(MID(A4347,4,2)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8" spans="1:5" x14ac:dyDescent="0.25">
      <c r="A4348" s="65" t="s">
        <v>4358</v>
      </c>
      <c r="B4348" s="8">
        <v>138.2880102016</v>
      </c>
      <c r="C4348" s="13"/>
      <c r="D4348" s="3" t="str">
        <f t="array" ref="D4348">IF(C4348="","",IFERROR(AVERAGE(_xlfn._xlws.FILTER($B$2:$B$6000,(IFERROR(VALUE(MID($A$2:$A$6000,4,2)),0)=MONTH(C4348))*(IFERROR(VALUE(RIGHT($A$2:$A$6000,4)),0)=YEAR(C4348)))),""))</f>
        <v/>
      </c>
      <c r="E4348" s="3">
        <f t="array" ref="E4348">IFERROR(_xlfn.LET(_xlpm.yr,IF(ISNUMBER(C4348),YEAR(C4348),VALUE(RIGHT(A4348,4))),_xlpm.mn,IF(ISNUMBER(C4348),MONTH(C4348),VALUE(MID(A4348,4,2)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9" spans="1:5" x14ac:dyDescent="0.25">
      <c r="A4349" s="65" t="s">
        <v>4359</v>
      </c>
      <c r="B4349" s="8">
        <v>139.83496942080001</v>
      </c>
      <c r="C4349" s="13"/>
      <c r="D4349" s="3" t="str">
        <f t="array" ref="D4349">IF(C4349="","",IFERROR(AVERAGE(_xlfn._xlws.FILTER($B$2:$B$6000,(IFERROR(VALUE(MID($A$2:$A$6000,4,2)),0)=MONTH(C4349))*(IFERROR(VALUE(RIGHT($A$2:$A$6000,4)),0)=YEAR(C4349)))),""))</f>
        <v/>
      </c>
      <c r="E4349" s="3">
        <f t="array" ref="E4349">IFERROR(_xlfn.LET(_xlpm.yr,IF(ISNUMBER(C4349),YEAR(C4349),VALUE(RIGHT(A4349,4))),_xlpm.mn,IF(ISNUMBER(C4349),MONTH(C4349),VALUE(MID(A4349,4,2)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0" spans="1:5" x14ac:dyDescent="0.25">
      <c r="A4350" s="65" t="s">
        <v>4360</v>
      </c>
      <c r="B4350" s="8">
        <v>140.60844903040001</v>
      </c>
      <c r="C4350" s="13"/>
      <c r="D4350" s="3" t="str">
        <f t="array" ref="D4350">IF(C4350="","",IFERROR(AVERAGE(_xlfn._xlws.FILTER($B$2:$B$6000,(IFERROR(VALUE(MID($A$2:$A$6000,4,2)),0)=MONTH(C4350))*(IFERROR(VALUE(RIGHT($A$2:$A$6000,4)),0)=YEAR(C4350)))),""))</f>
        <v/>
      </c>
      <c r="E4350" s="3">
        <f t="array" ref="E4350">IFERROR(_xlfn.LET(_xlpm.yr,IF(ISNUMBER(C4350),YEAR(C4350),VALUE(RIGHT(A4350,4))),_xlpm.mn,IF(ISNUMBER(C4350),MONTH(C4350),VALUE(MID(A4350,4,2)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1" spans="1:5" x14ac:dyDescent="0.25">
      <c r="A4351" s="65" t="s">
        <v>4361</v>
      </c>
      <c r="B4351" s="8">
        <v>140.54504906240001</v>
      </c>
      <c r="C4351" s="13"/>
      <c r="D4351" s="3" t="str">
        <f t="array" ref="D4351">IF(C4351="","",IFERROR(AVERAGE(_xlfn._xlws.FILTER($B$2:$B$6000,(IFERROR(VALUE(MID($A$2:$A$6000,4,2)),0)=MONTH(C4351))*(IFERROR(VALUE(RIGHT($A$2:$A$6000,4)),0)=YEAR(C4351)))),""))</f>
        <v/>
      </c>
      <c r="E4351" s="3">
        <f t="array" ref="E4351">IFERROR(_xlfn.LET(_xlpm.yr,IF(ISNUMBER(C4351),YEAR(C4351),VALUE(RIGHT(A4351,4))),_xlpm.mn,IF(ISNUMBER(C4351),MONTH(C4351),VALUE(MID(A4351,4,2)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2" spans="1:5" x14ac:dyDescent="0.25">
      <c r="A4352" s="65" t="s">
        <v>4362</v>
      </c>
      <c r="B4352" s="8">
        <v>140.7732889472</v>
      </c>
      <c r="C4352" s="13"/>
      <c r="D4352" s="3" t="str">
        <f t="array" ref="D4352">IF(C4352="","",IFERROR(AVERAGE(_xlfn._xlws.FILTER($B$2:$B$6000,(IFERROR(VALUE(MID($A$2:$A$6000,4,2)),0)=MONTH(C4352))*(IFERROR(VALUE(RIGHT($A$2:$A$6000,4)),0)=YEAR(C4352)))),""))</f>
        <v/>
      </c>
      <c r="E4352" s="3">
        <f t="array" ref="E4352">IFERROR(_xlfn.LET(_xlpm.yr,IF(ISNUMBER(C4352),YEAR(C4352),VALUE(RIGHT(A4352,4))),_xlpm.mn,IF(ISNUMBER(C4352),MONTH(C4352),VALUE(MID(A4352,4,2)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3" spans="1:5" x14ac:dyDescent="0.25">
      <c r="A4353" s="65" t="s">
        <v>4363</v>
      </c>
      <c r="B4353" s="8">
        <v>141.96520834559999</v>
      </c>
      <c r="C4353" s="13"/>
      <c r="D4353" s="3" t="str">
        <f t="array" ref="D4353">IF(C4353="","",IFERROR(AVERAGE(_xlfn._xlws.FILTER($B$2:$B$6000,(IFERROR(VALUE(MID($A$2:$A$6000,4,2)),0)=MONTH(C4353))*(IFERROR(VALUE(RIGHT($A$2:$A$6000,4)),0)=YEAR(C4353)))),""))</f>
        <v/>
      </c>
      <c r="E4353" s="3">
        <f t="array" ref="E4353">IFERROR(_xlfn.LET(_xlpm.yr,IF(ISNUMBER(C4353),YEAR(C4353),VALUE(RIGHT(A4353,4))),_xlpm.mn,IF(ISNUMBER(C4353),MONTH(C4353),VALUE(MID(A4353,4,2)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4" spans="1:5" x14ac:dyDescent="0.25">
      <c r="A4354" s="65" t="s">
        <v>4364</v>
      </c>
      <c r="B4354" s="8">
        <v>133.81197246080001</v>
      </c>
      <c r="C4354" s="13"/>
      <c r="D4354" s="3" t="str">
        <f t="array" ref="D4354">IF(C4354="","",IFERROR(AVERAGE(_xlfn._xlws.FILTER($B$2:$B$6000,(IFERROR(VALUE(MID($A$2:$A$6000,4,2)),0)=MONTH(C4354))*(IFERROR(VALUE(RIGHT($A$2:$A$6000,4)),0)=YEAR(C4354)))),""))</f>
        <v/>
      </c>
      <c r="E4354" s="3">
        <f t="array" ref="E4354">IFERROR(_xlfn.LET(_xlpm.yr,IF(ISNUMBER(C4354),YEAR(C4354),VALUE(RIGHT(A4354,4))),_xlpm.mn,IF(ISNUMBER(C4354),MONTH(C4354),VALUE(MID(A4354,4,2)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5" spans="1:5" x14ac:dyDescent="0.25">
      <c r="A4355" s="65" t="s">
        <v>4365</v>
      </c>
      <c r="B4355" s="8">
        <v>137.3623706688</v>
      </c>
      <c r="C4355" s="13"/>
      <c r="D4355" s="3" t="str">
        <f t="array" ref="D4355">IF(C4355="","",IFERROR(AVERAGE(_xlfn._xlws.FILTER($B$2:$B$6000,(IFERROR(VALUE(MID($A$2:$A$6000,4,2)),0)=MONTH(C4355))*(IFERROR(VALUE(RIGHT($A$2:$A$6000,4)),0)=YEAR(C4355)))),""))</f>
        <v/>
      </c>
      <c r="E4355" s="3">
        <f t="array" ref="E4355">IFERROR(_xlfn.LET(_xlpm.yr,IF(ISNUMBER(C4355),YEAR(C4355),VALUE(RIGHT(A4355,4))),_xlpm.mn,IF(ISNUMBER(C4355),MONTH(C4355),VALUE(MID(A4355,4,2)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6" spans="1:5" x14ac:dyDescent="0.25">
      <c r="A4356" s="65" t="s">
        <v>4366</v>
      </c>
      <c r="B4356" s="8">
        <v>138.7571699648</v>
      </c>
      <c r="C4356" s="13"/>
      <c r="D4356" s="3" t="str">
        <f t="array" ref="D4356">IF(C4356="","",IFERROR(AVERAGE(_xlfn._xlws.FILTER($B$2:$B$6000,(IFERROR(VALUE(MID($A$2:$A$6000,4,2)),0)=MONTH(C4356))*(IFERROR(VALUE(RIGHT($A$2:$A$6000,4)),0)=YEAR(C4356)))),""))</f>
        <v/>
      </c>
      <c r="E4356" s="3">
        <f t="array" ref="E4356">IFERROR(_xlfn.LET(_xlpm.yr,IF(ISNUMBER(C4356),YEAR(C4356),VALUE(RIGHT(A4356,4))),_xlpm.mn,IF(ISNUMBER(C4356),MONTH(C4356),VALUE(MID(A4356,4,2)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7" spans="1:5" x14ac:dyDescent="0.25">
      <c r="A4357" s="65" t="s">
        <v>4367</v>
      </c>
      <c r="B4357" s="8">
        <v>136.03097134079999</v>
      </c>
      <c r="C4357" s="13"/>
      <c r="D4357" s="3" t="str">
        <f t="array" ref="D4357">IF(C4357="","",IFERROR(AVERAGE(_xlfn._xlws.FILTER($B$2:$B$6000,(IFERROR(VALUE(MID($A$2:$A$6000,4,2)),0)=MONTH(C4357))*(IFERROR(VALUE(RIGHT($A$2:$A$6000,4)),0)=YEAR(C4357)))),""))</f>
        <v/>
      </c>
      <c r="E4357" s="3">
        <f t="array" ref="E4357">IFERROR(_xlfn.LET(_xlpm.yr,IF(ISNUMBER(C4357),YEAR(C4357),VALUE(RIGHT(A4357,4))),_xlpm.mn,IF(ISNUMBER(C4357),MONTH(C4357),VALUE(MID(A4357,4,2)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8" spans="1:5" x14ac:dyDescent="0.25">
      <c r="A4358" s="65" t="s">
        <v>4368</v>
      </c>
      <c r="B4358" s="8">
        <v>136.38601116160001</v>
      </c>
      <c r="C4358" s="13"/>
      <c r="D4358" s="3" t="str">
        <f t="array" ref="D4358">IF(C4358="","",IFERROR(AVERAGE(_xlfn._xlws.FILTER($B$2:$B$6000,(IFERROR(VALUE(MID($A$2:$A$6000,4,2)),0)=MONTH(C4358))*(IFERROR(VALUE(RIGHT($A$2:$A$6000,4)),0)=YEAR(C4358)))),""))</f>
        <v/>
      </c>
      <c r="E4358" s="3">
        <f t="array" ref="E4358">IFERROR(_xlfn.LET(_xlpm.yr,IF(ISNUMBER(C4358),YEAR(C4358),VALUE(RIGHT(A4358,4))),_xlpm.mn,IF(ISNUMBER(C4358),MONTH(C4358),VALUE(MID(A4358,4,2)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9" spans="1:5" x14ac:dyDescent="0.25">
      <c r="A4359" s="65" t="s">
        <v>4369</v>
      </c>
      <c r="B4359" s="8">
        <v>136.28457121279999</v>
      </c>
      <c r="C4359" s="13"/>
      <c r="D4359" s="3" t="str">
        <f t="array" ref="D4359">IF(C4359="","",IFERROR(AVERAGE(_xlfn._xlws.FILTER($B$2:$B$6000,(IFERROR(VALUE(MID($A$2:$A$6000,4,2)),0)=MONTH(C4359))*(IFERROR(VALUE(RIGHT($A$2:$A$6000,4)),0)=YEAR(C4359)))),""))</f>
        <v/>
      </c>
      <c r="E4359" s="3">
        <f t="array" ref="E4359">IFERROR(_xlfn.LET(_xlpm.yr,IF(ISNUMBER(C4359),YEAR(C4359),VALUE(RIGHT(A4359,4))),_xlpm.mn,IF(ISNUMBER(C4359),MONTH(C4359),VALUE(MID(A4359,4,2)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0" spans="1:5" x14ac:dyDescent="0.25">
      <c r="A4360" s="65" t="s">
        <v>4370</v>
      </c>
      <c r="B4360" s="8">
        <v>137.0453708288</v>
      </c>
      <c r="C4360" s="13"/>
      <c r="D4360" s="3" t="str">
        <f t="array" ref="D4360">IF(C4360="","",IFERROR(AVERAGE(_xlfn._xlws.FILTER($B$2:$B$6000,(IFERROR(VALUE(MID($A$2:$A$6000,4,2)),0)=MONTH(C4360))*(IFERROR(VALUE(RIGHT($A$2:$A$6000,4)),0)=YEAR(C4360)))),""))</f>
        <v/>
      </c>
      <c r="E4360" s="3">
        <f t="array" ref="E4360">IFERROR(_xlfn.LET(_xlpm.yr,IF(ISNUMBER(C4360),YEAR(C4360),VALUE(RIGHT(A4360,4))),_xlpm.mn,IF(ISNUMBER(C4360),MONTH(C4360),VALUE(MID(A4360,4,2)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1" spans="1:5" x14ac:dyDescent="0.25">
      <c r="A4361" s="65" t="s">
        <v>4371</v>
      </c>
      <c r="B4361" s="8">
        <v>137.05805082239999</v>
      </c>
      <c r="C4361" s="13"/>
      <c r="D4361" s="3" t="str">
        <f t="array" ref="D4361">IF(C4361="","",IFERROR(AVERAGE(_xlfn._xlws.FILTER($B$2:$B$6000,(IFERROR(VALUE(MID($A$2:$A$6000,4,2)),0)=MONTH(C4361))*(IFERROR(VALUE(RIGHT($A$2:$A$6000,4)),0)=YEAR(C4361)))),""))</f>
        <v/>
      </c>
      <c r="E4361" s="3">
        <f t="array" ref="E4361">IFERROR(_xlfn.LET(_xlpm.yr,IF(ISNUMBER(C4361),YEAR(C4361),VALUE(RIGHT(A4361,4))),_xlpm.mn,IF(ISNUMBER(C4361),MONTH(C4361),VALUE(MID(A4361,4,2)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2" spans="1:5" x14ac:dyDescent="0.25">
      <c r="A4362" s="65" t="s">
        <v>4372</v>
      </c>
      <c r="B4362" s="8">
        <v>136.3986911552</v>
      </c>
      <c r="C4362" s="13"/>
      <c r="D4362" s="3" t="str">
        <f t="array" ref="D4362">IF(C4362="","",IFERROR(AVERAGE(_xlfn._xlws.FILTER($B$2:$B$6000,(IFERROR(VALUE(MID($A$2:$A$6000,4,2)),0)=MONTH(C4362))*(IFERROR(VALUE(RIGHT($A$2:$A$6000,4)),0)=YEAR(C4362)))),""))</f>
        <v/>
      </c>
      <c r="E4362" s="3">
        <f t="array" ref="E4362">IFERROR(_xlfn.LET(_xlpm.yr,IF(ISNUMBER(C4362),YEAR(C4362),VALUE(RIGHT(A4362,4))),_xlpm.mn,IF(ISNUMBER(C4362),MONTH(C4362),VALUE(MID(A4362,4,2)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3" spans="1:5" x14ac:dyDescent="0.25">
      <c r="A4363" s="65" t="s">
        <v>4373</v>
      </c>
      <c r="B4363" s="8">
        <v>137.9456503744</v>
      </c>
      <c r="C4363" s="13"/>
      <c r="D4363" s="3" t="str">
        <f t="array" ref="D4363">IF(C4363="","",IFERROR(AVERAGE(_xlfn._xlws.FILTER($B$2:$B$6000,(IFERROR(VALUE(MID($A$2:$A$6000,4,2)),0)=MONTH(C4363))*(IFERROR(VALUE(RIGHT($A$2:$A$6000,4)),0)=YEAR(C4363)))),""))</f>
        <v/>
      </c>
      <c r="E4363" s="3">
        <f t="array" ref="E4363">IFERROR(_xlfn.LET(_xlpm.yr,IF(ISNUMBER(C4363),YEAR(C4363),VALUE(RIGHT(A4363,4))),_xlpm.mn,IF(ISNUMBER(C4363),MONTH(C4363),VALUE(MID(A4363,4,2)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4" spans="1:5" x14ac:dyDescent="0.25">
      <c r="A4364" s="65" t="s">
        <v>4374</v>
      </c>
      <c r="B4364" s="8">
        <v>137.74277047679999</v>
      </c>
      <c r="C4364" s="13"/>
      <c r="D4364" s="3" t="str">
        <f t="array" ref="D4364">IF(C4364="","",IFERROR(AVERAGE(_xlfn._xlws.FILTER($B$2:$B$6000,(IFERROR(VALUE(MID($A$2:$A$6000,4,2)),0)=MONTH(C4364))*(IFERROR(VALUE(RIGHT($A$2:$A$6000,4)),0)=YEAR(C4364)))),""))</f>
        <v/>
      </c>
      <c r="E4364" s="3">
        <f t="array" ref="E4364">IFERROR(_xlfn.LET(_xlpm.yr,IF(ISNUMBER(C4364),YEAR(C4364),VALUE(RIGHT(A4364,4))),_xlpm.mn,IF(ISNUMBER(C4364),MONTH(C4364),VALUE(MID(A4364,4,2)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5" spans="1:5" x14ac:dyDescent="0.25">
      <c r="A4365" s="65" t="s">
        <v>4375</v>
      </c>
      <c r="B4365" s="8">
        <v>136.4240511424</v>
      </c>
      <c r="C4365" s="13"/>
      <c r="D4365" s="3" t="str">
        <f t="array" ref="D4365">IF(C4365="","",IFERROR(AVERAGE(_xlfn._xlws.FILTER($B$2:$B$6000,(IFERROR(VALUE(MID($A$2:$A$6000,4,2)),0)=MONTH(C4365))*(IFERROR(VALUE(RIGHT($A$2:$A$6000,4)),0)=YEAR(C4365)))),""))</f>
        <v/>
      </c>
      <c r="E4365" s="3">
        <f t="array" ref="E4365">IFERROR(_xlfn.LET(_xlpm.yr,IF(ISNUMBER(C4365),YEAR(C4365),VALUE(RIGHT(A4365,4))),_xlpm.mn,IF(ISNUMBER(C4365),MONTH(C4365),VALUE(MID(A4365,4,2)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6" spans="1:5" x14ac:dyDescent="0.25">
      <c r="A4366" s="65" t="s">
        <v>4376</v>
      </c>
      <c r="B4366" s="8">
        <v>132.04103305960001</v>
      </c>
      <c r="C4366" s="13"/>
      <c r="D4366" s="3" t="str">
        <f t="array" ref="D4366">IF(C4366="","",IFERROR(AVERAGE(_xlfn._xlws.FILTER($B$2:$B$6000,(IFERROR(VALUE(MID($A$2:$A$6000,4,2)),0)=MONTH(C4366))*(IFERROR(VALUE(RIGHT($A$2:$A$6000,4)),0)=YEAR(C4366)))),""))</f>
        <v/>
      </c>
      <c r="E4366" s="3">
        <f t="array" ref="E4366">IFERROR(_xlfn.LET(_xlpm.yr,IF(ISNUMBER(C4366),YEAR(C4366),VALUE(RIGHT(A4366,4))),_xlpm.mn,IF(ISNUMBER(C4366),MONTH(C4366),VALUE(MID(A4366,4,2)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7" spans="1:5" x14ac:dyDescent="0.25">
      <c r="A4367" s="65" t="s">
        <v>4377</v>
      </c>
      <c r="B4367" s="8">
        <v>133.8581114962</v>
      </c>
      <c r="C4367" s="13"/>
      <c r="D4367" s="3" t="str">
        <f t="array" ref="D4367">IF(C4367="","",IFERROR(AVERAGE(_xlfn._xlws.FILTER($B$2:$B$6000,(IFERROR(VALUE(MID($A$2:$A$6000,4,2)),0)=MONTH(C4367))*(IFERROR(VALUE(RIGHT($A$2:$A$6000,4)),0)=YEAR(C4367)))),""))</f>
        <v/>
      </c>
      <c r="E4367" s="3">
        <f t="array" ref="E4367">IFERROR(_xlfn.LET(_xlpm.yr,IF(ISNUMBER(C4367),YEAR(C4367),VALUE(RIGHT(A4367,4))),_xlpm.mn,IF(ISNUMBER(C4367),MONTH(C4367),VALUE(MID(A4367,4,2)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8" spans="1:5" x14ac:dyDescent="0.25">
      <c r="A4368" s="65" t="s">
        <v>4378</v>
      </c>
      <c r="B4368" s="8">
        <v>132.69617018299999</v>
      </c>
      <c r="C4368" s="13"/>
      <c r="D4368" s="3" t="str">
        <f t="array" ref="D4368">IF(C4368="","",IFERROR(AVERAGE(_xlfn._xlws.FILTER($B$2:$B$6000,(IFERROR(VALUE(MID($A$2:$A$6000,4,2)),0)=MONTH(C4368))*(IFERROR(VALUE(RIGHT($A$2:$A$6000,4)),0)=YEAR(C4368)))),""))</f>
        <v/>
      </c>
      <c r="E4368" s="3">
        <f t="array" ref="E4368">IFERROR(_xlfn.LET(_xlpm.yr,IF(ISNUMBER(C4368),YEAR(C4368),VALUE(RIGHT(A4368,4))),_xlpm.mn,IF(ISNUMBER(C4368),MONTH(C4368),VALUE(MID(A4368,4,2)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9" spans="1:5" x14ac:dyDescent="0.25">
      <c r="A4369" s="65" t="s">
        <v>4379</v>
      </c>
      <c r="B4369" s="8">
        <v>131.5095067142</v>
      </c>
      <c r="C4369" s="13"/>
      <c r="D4369" s="3" t="str">
        <f t="array" ref="D4369">IF(C4369="","",IFERROR(AVERAGE(_xlfn._xlws.FILTER($B$2:$B$6000,(IFERROR(VALUE(MID($A$2:$A$6000,4,2)),0)=MONTH(C4369))*(IFERROR(VALUE(RIGHT($A$2:$A$6000,4)),0)=YEAR(C4369)))),""))</f>
        <v/>
      </c>
      <c r="E4369" s="3">
        <f t="array" ref="E4369">IFERROR(_xlfn.LET(_xlpm.yr,IF(ISNUMBER(C4369),YEAR(C4369),VALUE(RIGHT(A4369,4))),_xlpm.mn,IF(ISNUMBER(C4369),MONTH(C4369),VALUE(MID(A4369,4,2)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0" spans="1:5" x14ac:dyDescent="0.25">
      <c r="A4370" s="65" t="s">
        <v>4380</v>
      </c>
      <c r="B4370" s="8">
        <v>131.089230069</v>
      </c>
      <c r="C4370" s="13"/>
      <c r="D4370" s="3" t="str">
        <f t="array" ref="D4370">IF(C4370="","",IFERROR(AVERAGE(_xlfn._xlws.FILTER($B$2:$B$6000,(IFERROR(VALUE(MID($A$2:$A$6000,4,2)),0)=MONTH(C4370))*(IFERROR(VALUE(RIGHT($A$2:$A$6000,4)),0)=YEAR(C4370)))),""))</f>
        <v/>
      </c>
      <c r="E4370" s="3">
        <f t="array" ref="E4370">IFERROR(_xlfn.LET(_xlpm.yr,IF(ISNUMBER(C4370),YEAR(C4370),VALUE(RIGHT(A4370,4))),_xlpm.mn,IF(ISNUMBER(C4370),MONTH(C4370),VALUE(MID(A4370,4,2)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1" spans="1:5" x14ac:dyDescent="0.25">
      <c r="A4371" s="65" t="s">
        <v>4381</v>
      </c>
      <c r="B4371" s="8">
        <v>130.656592346</v>
      </c>
      <c r="C4371" s="13"/>
      <c r="D4371" s="3" t="str">
        <f t="array" ref="D4371">IF(C4371="","",IFERROR(AVERAGE(_xlfn._xlws.FILTER($B$2:$B$6000,(IFERROR(VALUE(MID($A$2:$A$6000,4,2)),0)=MONTH(C4371))*(IFERROR(VALUE(RIGHT($A$2:$A$6000,4)),0)=YEAR(C4371)))),""))</f>
        <v/>
      </c>
      <c r="E4371" s="3">
        <f t="array" ref="E4371">IFERROR(_xlfn.LET(_xlpm.yr,IF(ISNUMBER(C4371),YEAR(C4371),VALUE(RIGHT(A4371,4))),_xlpm.mn,IF(ISNUMBER(C4371),MONTH(C4371),VALUE(MID(A4371,4,2)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2" spans="1:5" x14ac:dyDescent="0.25">
      <c r="A4372" s="65" t="s">
        <v>4382</v>
      </c>
      <c r="B4372" s="8">
        <v>130.29812108979999</v>
      </c>
      <c r="C4372" s="13"/>
      <c r="D4372" s="3" t="str">
        <f t="array" ref="D4372">IF(C4372="","",IFERROR(AVERAGE(_xlfn._xlws.FILTER($B$2:$B$6000,(IFERROR(VALUE(MID($A$2:$A$6000,4,2)),0)=MONTH(C4372))*(IFERROR(VALUE(RIGHT($A$2:$A$6000,4)),0)=YEAR(C4372)))),""))</f>
        <v/>
      </c>
      <c r="E4372" s="3">
        <f t="array" ref="E4372">IFERROR(_xlfn.LET(_xlpm.yr,IF(ISNUMBER(C4372),YEAR(C4372),VALUE(RIGHT(A4372,4))),_xlpm.mn,IF(ISNUMBER(C4372),MONTH(C4372),VALUE(MID(A4372,4,2)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3" spans="1:5" x14ac:dyDescent="0.25">
      <c r="A4373" s="65" t="s">
        <v>4383</v>
      </c>
      <c r="B4373" s="8">
        <v>129.235068399</v>
      </c>
      <c r="C4373" s="13"/>
      <c r="D4373" s="3" t="str">
        <f t="array" ref="D4373">IF(C4373="","",IFERROR(AVERAGE(_xlfn._xlws.FILTER($B$2:$B$6000,(IFERROR(VALUE(MID($A$2:$A$6000,4,2)),0)=MONTH(C4373))*(IFERROR(VALUE(RIGHT($A$2:$A$6000,4)),0)=YEAR(C4373)))),""))</f>
        <v/>
      </c>
      <c r="E4373" s="3">
        <f t="array" ref="E4373">IFERROR(_xlfn.LET(_xlpm.yr,IF(ISNUMBER(C4373),YEAR(C4373),VALUE(RIGHT(A4373,4))),_xlpm.mn,IF(ISNUMBER(C4373),MONTH(C4373),VALUE(MID(A4373,4,2)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4" spans="1:5" x14ac:dyDescent="0.25">
      <c r="A4374" s="65" t="s">
        <v>4384</v>
      </c>
      <c r="B4374" s="8">
        <v>129.22270732120001</v>
      </c>
      <c r="C4374" s="13"/>
      <c r="D4374" s="3" t="str">
        <f t="array" ref="D4374">IF(C4374="","",IFERROR(AVERAGE(_xlfn._xlws.FILTER($B$2:$B$6000,(IFERROR(VALUE(MID($A$2:$A$6000,4,2)),0)=MONTH(C4374))*(IFERROR(VALUE(RIGHT($A$2:$A$6000,4)),0)=YEAR(C4374)))),""))</f>
        <v/>
      </c>
      <c r="E4374" s="3">
        <f t="array" ref="E4374">IFERROR(_xlfn.LET(_xlpm.yr,IF(ISNUMBER(C4374),YEAR(C4374),VALUE(RIGHT(A4374,4))),_xlpm.mn,IF(ISNUMBER(C4374),MONTH(C4374),VALUE(MID(A4374,4,2)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5" spans="1:5" x14ac:dyDescent="0.25">
      <c r="A4375" s="65" t="s">
        <v>4385</v>
      </c>
      <c r="B4375" s="8">
        <v>128.59229235340001</v>
      </c>
      <c r="C4375" s="13"/>
      <c r="D4375" s="3" t="str">
        <f t="array" ref="D4375">IF(C4375="","",IFERROR(AVERAGE(_xlfn._xlws.FILTER($B$2:$B$6000,(IFERROR(VALUE(MID($A$2:$A$6000,4,2)),0)=MONTH(C4375))*(IFERROR(VALUE(RIGHT($A$2:$A$6000,4)),0)=YEAR(C4375)))),""))</f>
        <v/>
      </c>
      <c r="E4375" s="3">
        <f t="array" ref="E4375">IFERROR(_xlfn.LET(_xlpm.yr,IF(ISNUMBER(C4375),YEAR(C4375),VALUE(RIGHT(A4375,4))),_xlpm.mn,IF(ISNUMBER(C4375),MONTH(C4375),VALUE(MID(A4375,4,2)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6" spans="1:5" x14ac:dyDescent="0.25">
      <c r="A4376" s="65" t="s">
        <v>4386</v>
      </c>
      <c r="B4376" s="8">
        <v>128.62937558679999</v>
      </c>
      <c r="C4376" s="13"/>
      <c r="D4376" s="3" t="str">
        <f t="array" ref="D4376">IF(C4376="","",IFERROR(AVERAGE(_xlfn._xlws.FILTER($B$2:$B$6000,(IFERROR(VALUE(MID($A$2:$A$6000,4,2)),0)=MONTH(C4376))*(IFERROR(VALUE(RIGHT($A$2:$A$6000,4)),0)=YEAR(C4376)))),""))</f>
        <v/>
      </c>
      <c r="E4376" s="3">
        <f t="array" ref="E4376">IFERROR(_xlfn.LET(_xlpm.yr,IF(ISNUMBER(C4376),YEAR(C4376),VALUE(RIGHT(A4376,4))),_xlpm.mn,IF(ISNUMBER(C4376),MONTH(C4376),VALUE(MID(A4376,4,2)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7" spans="1:5" x14ac:dyDescent="0.25">
      <c r="A4377" s="65" t="s">
        <v>4387</v>
      </c>
      <c r="B4377" s="8">
        <v>129.6553450442</v>
      </c>
      <c r="C4377" s="13"/>
      <c r="D4377" s="3" t="str">
        <f t="array" ref="D4377">IF(C4377="","",IFERROR(AVERAGE(_xlfn._xlws.FILTER($B$2:$B$6000,(IFERROR(VALUE(MID($A$2:$A$6000,4,2)),0)=MONTH(C4377))*(IFERROR(VALUE(RIGHT($A$2:$A$6000,4)),0)=YEAR(C4377)))),""))</f>
        <v/>
      </c>
      <c r="E4377" s="3">
        <f t="array" ref="E4377">IFERROR(_xlfn.LET(_xlpm.yr,IF(ISNUMBER(C4377),YEAR(C4377),VALUE(RIGHT(A4377,4))),_xlpm.mn,IF(ISNUMBER(C4377),MONTH(C4377),VALUE(MID(A4377,4,2)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8" spans="1:5" x14ac:dyDescent="0.25">
      <c r="A4378" s="65" t="s">
        <v>4388</v>
      </c>
      <c r="B4378" s="8">
        <v>129.70478935540001</v>
      </c>
      <c r="C4378" s="13"/>
      <c r="D4378" s="3" t="str">
        <f t="array" ref="D4378">IF(C4378="","",IFERROR(AVERAGE(_xlfn._xlws.FILTER($B$2:$B$6000,(IFERROR(VALUE(MID($A$2:$A$6000,4,2)),0)=MONTH(C4378))*(IFERROR(VALUE(RIGHT($A$2:$A$6000,4)),0)=YEAR(C4378)))),""))</f>
        <v/>
      </c>
      <c r="E4378" s="3">
        <f t="array" ref="E4378">IFERROR(_xlfn.LET(_xlpm.yr,IF(ISNUMBER(C4378),YEAR(C4378),VALUE(RIGHT(A4378,4))),_xlpm.mn,IF(ISNUMBER(C4378),MONTH(C4378),VALUE(MID(A4378,4,2)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9" spans="1:5" x14ac:dyDescent="0.25">
      <c r="A4379" s="65" t="s">
        <v>4389</v>
      </c>
      <c r="B4379" s="8">
        <v>132.72089233860001</v>
      </c>
      <c r="C4379" s="13"/>
      <c r="D4379" s="3" t="str">
        <f t="array" ref="D4379">IF(C4379="","",IFERROR(AVERAGE(_xlfn._xlws.FILTER($B$2:$B$6000,(IFERROR(VALUE(MID($A$2:$A$6000,4,2)),0)=MONTH(C4379))*(IFERROR(VALUE(RIGHT($A$2:$A$6000,4)),0)=YEAR(C4379)))),""))</f>
        <v/>
      </c>
      <c r="E4379" s="3">
        <f t="array" ref="E4379">IFERROR(_xlfn.LET(_xlpm.yr,IF(ISNUMBER(C4379),YEAR(C4379),VALUE(RIGHT(A4379,4))),_xlpm.mn,IF(ISNUMBER(C4379),MONTH(C4379),VALUE(MID(A4379,4,2)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0" spans="1:5" x14ac:dyDescent="0.25">
      <c r="A4380" s="65" t="s">
        <v>4390</v>
      </c>
      <c r="B4380" s="8">
        <v>133.0546414392</v>
      </c>
      <c r="C4380" s="13"/>
      <c r="D4380" s="3" t="str">
        <f t="array" ref="D4380">IF(C4380="","",IFERROR(AVERAGE(_xlfn._xlws.FILTER($B$2:$B$6000,(IFERROR(VALUE(MID($A$2:$A$6000,4,2)),0)=MONTH(C4380))*(IFERROR(VALUE(RIGHT($A$2:$A$6000,4)),0)=YEAR(C4380)))),""))</f>
        <v/>
      </c>
      <c r="E4380" s="3">
        <f t="array" ref="E4380">IFERROR(_xlfn.LET(_xlpm.yr,IF(ISNUMBER(C4380),YEAR(C4380),VALUE(RIGHT(A4380,4))),_xlpm.mn,IF(ISNUMBER(C4380),MONTH(C4380),VALUE(MID(A4380,4,2)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1" spans="1:5" x14ac:dyDescent="0.25">
      <c r="A4381" s="65" t="s">
        <v>4391</v>
      </c>
      <c r="B4381" s="8">
        <v>131.76908934799999</v>
      </c>
      <c r="C4381" s="13"/>
      <c r="D4381" s="3" t="str">
        <f t="array" ref="D4381">IF(C4381="","",IFERROR(AVERAGE(_xlfn._xlws.FILTER($B$2:$B$6000,(IFERROR(VALUE(MID($A$2:$A$6000,4,2)),0)=MONTH(C4381))*(IFERROR(VALUE(RIGHT($A$2:$A$6000,4)),0)=YEAR(C4381)))),""))</f>
        <v/>
      </c>
      <c r="E4381" s="3">
        <f t="array" ref="E4381">IFERROR(_xlfn.LET(_xlpm.yr,IF(ISNUMBER(C4381),YEAR(C4381),VALUE(RIGHT(A4381,4))),_xlpm.mn,IF(ISNUMBER(C4381),MONTH(C4381),VALUE(MID(A4381,4,2)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2" spans="1:5" x14ac:dyDescent="0.25">
      <c r="A4382" s="65" t="s">
        <v>4392</v>
      </c>
      <c r="B4382" s="8">
        <v>132.6714480274</v>
      </c>
      <c r="C4382" s="13"/>
      <c r="D4382" s="3" t="str">
        <f t="array" ref="D4382">IF(C4382="","",IFERROR(AVERAGE(_xlfn._xlws.FILTER($B$2:$B$6000,(IFERROR(VALUE(MID($A$2:$A$6000,4,2)),0)=MONTH(C4382))*(IFERROR(VALUE(RIGHT($A$2:$A$6000,4)),0)=YEAR(C4382)))),""))</f>
        <v/>
      </c>
      <c r="E4382" s="3">
        <f t="array" ref="E4382">IFERROR(_xlfn.LET(_xlpm.yr,IF(ISNUMBER(C4382),YEAR(C4382),VALUE(RIGHT(A4382,4))),_xlpm.mn,IF(ISNUMBER(C4382),MONTH(C4382),VALUE(MID(A4382,4,2)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3" spans="1:5" x14ac:dyDescent="0.25">
      <c r="A4383" s="65" t="s">
        <v>4393</v>
      </c>
      <c r="B4383" s="8">
        <v>132.69617018299999</v>
      </c>
      <c r="C4383" s="13"/>
      <c r="D4383" s="3" t="str">
        <f t="array" ref="D4383">IF(C4383="","",IFERROR(AVERAGE(_xlfn._xlws.FILTER($B$2:$B$6000,(IFERROR(VALUE(MID($A$2:$A$6000,4,2)),0)=MONTH(C4383))*(IFERROR(VALUE(RIGHT($A$2:$A$6000,4)),0)=YEAR(C4383)))),""))</f>
        <v/>
      </c>
      <c r="E4383" s="3">
        <f t="array" ref="E4383">IFERROR(_xlfn.LET(_xlpm.yr,IF(ISNUMBER(C4383),YEAR(C4383),VALUE(RIGHT(A4383,4))),_xlpm.mn,IF(ISNUMBER(C4383),MONTH(C4383),VALUE(MID(A4383,4,2)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4" spans="1:5" x14ac:dyDescent="0.25">
      <c r="A4384" s="65" t="s">
        <v>4394</v>
      </c>
      <c r="B4384" s="8">
        <v>133.80866718499999</v>
      </c>
      <c r="C4384" s="13"/>
      <c r="D4384" s="3" t="str">
        <f t="array" ref="D4384">IF(C4384="","",IFERROR(AVERAGE(_xlfn._xlws.FILTER($B$2:$B$6000,(IFERROR(VALUE(MID($A$2:$A$6000,4,2)),0)=MONTH(C4384))*(IFERROR(VALUE(RIGHT($A$2:$A$6000,4)),0)=YEAR(C4384)))),""))</f>
        <v/>
      </c>
      <c r="E4384" s="3">
        <f t="array" ref="E4384">IFERROR(_xlfn.LET(_xlpm.yr,IF(ISNUMBER(C4384),YEAR(C4384),VALUE(RIGHT(A4384,4))),_xlpm.mn,IF(ISNUMBER(C4384),MONTH(C4384),VALUE(MID(A4384,4,2)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5" spans="1:5" x14ac:dyDescent="0.25">
      <c r="A4385" s="65" t="s">
        <v>4395</v>
      </c>
      <c r="B4385" s="8">
        <v>134.24130490799999</v>
      </c>
      <c r="C4385" s="13"/>
      <c r="D4385" s="3" t="str">
        <f t="array" ref="D4385">IF(C4385="","",IFERROR(AVERAGE(_xlfn._xlws.FILTER($B$2:$B$6000,(IFERROR(VALUE(MID($A$2:$A$6000,4,2)),0)=MONTH(C4385))*(IFERROR(VALUE(RIGHT($A$2:$A$6000,4)),0)=YEAR(C4385)))),""))</f>
        <v/>
      </c>
      <c r="E4385" s="3">
        <f t="array" ref="E4385">IFERROR(_xlfn.LET(_xlpm.yr,IF(ISNUMBER(C4385),YEAR(C4385),VALUE(RIGHT(A4385,4))),_xlpm.mn,IF(ISNUMBER(C4385),MONTH(C4385),VALUE(MID(A4385,4,2)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6" spans="1:5" x14ac:dyDescent="0.25">
      <c r="A4386" s="65" t="s">
        <v>4396</v>
      </c>
      <c r="B4386" s="8">
        <v>131.54366411340001</v>
      </c>
      <c r="C4386" s="13"/>
      <c r="D4386" s="3" t="str">
        <f t="array" ref="D4386">IF(C4386="","",IFERROR(AVERAGE(_xlfn._xlws.FILTER($B$2:$B$6000,(IFERROR(VALUE(MID($A$2:$A$6000,4,2)),0)=MONTH(C4386))*(IFERROR(VALUE(RIGHT($A$2:$A$6000,4)),0)=YEAR(C4386)))),""))</f>
        <v/>
      </c>
      <c r="E4386" s="3">
        <f t="array" ref="E4386">IFERROR(_xlfn.LET(_xlpm.yr,IF(ISNUMBER(C4386),YEAR(C4386),VALUE(RIGHT(A4386,4))),_xlpm.mn,IF(ISNUMBER(C4386),MONTH(C4386),VALUE(MID(A4386,4,2)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7" spans="1:5" x14ac:dyDescent="0.25">
      <c r="A4387" s="65" t="s">
        <v>4397</v>
      </c>
      <c r="B4387" s="8">
        <v>130.84441266819999</v>
      </c>
      <c r="C4387" s="13"/>
      <c r="D4387" s="3" t="str">
        <f t="array" ref="D4387">IF(C4387="","",IFERROR(AVERAGE(_xlfn._xlws.FILTER($B$2:$B$6000,(IFERROR(VALUE(MID($A$2:$A$6000,4,2)),0)=MONTH(C4387))*(IFERROR(VALUE(RIGHT($A$2:$A$6000,4)),0)=YEAR(C4387)))),""))</f>
        <v/>
      </c>
      <c r="E4387" s="3">
        <f t="array" ref="E4387">IFERROR(_xlfn.LET(_xlpm.yr,IF(ISNUMBER(C4387),YEAR(C4387),VALUE(RIGHT(A4387,4))),_xlpm.mn,IF(ISNUMBER(C4387),MONTH(C4387),VALUE(MID(A4387,4,2)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8" spans="1:5" x14ac:dyDescent="0.25">
      <c r="A4388" s="65" t="s">
        <v>4398</v>
      </c>
      <c r="B4388" s="8">
        <v>130.7117960148</v>
      </c>
      <c r="C4388" s="13"/>
      <c r="D4388" s="3" t="str">
        <f t="array" ref="D4388">IF(C4388="","",IFERROR(AVERAGE(_xlfn._xlws.FILTER($B$2:$B$6000,(IFERROR(VALUE(MID($A$2:$A$6000,4,2)),0)=MONTH(C4388))*(IFERROR(VALUE(RIGHT($A$2:$A$6000,4)),0)=YEAR(C4388)))),""))</f>
        <v/>
      </c>
      <c r="E4388" s="3">
        <f t="array" ref="E4388">IFERROR(_xlfn.LET(_xlpm.yr,IF(ISNUMBER(C4388),YEAR(C4388),VALUE(RIGHT(A4388,4))),_xlpm.mn,IF(ISNUMBER(C4388),MONTH(C4388),VALUE(MID(A4388,4,2)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9" spans="1:5" x14ac:dyDescent="0.25">
      <c r="A4389" s="65" t="s">
        <v>4399</v>
      </c>
      <c r="B4389" s="8">
        <v>129.69908702519999</v>
      </c>
      <c r="C4389" s="13"/>
      <c r="D4389" s="3" t="str">
        <f t="array" ref="D4389">IF(C4389="","",IFERROR(AVERAGE(_xlfn._xlws.FILTER($B$2:$B$6000,(IFERROR(VALUE(MID($A$2:$A$6000,4,2)),0)=MONTH(C4389))*(IFERROR(VALUE(RIGHT($A$2:$A$6000,4)),0)=YEAR(C4389)))),""))</f>
        <v/>
      </c>
      <c r="E4389" s="3">
        <f t="array" ref="E4389">IFERROR(_xlfn.LET(_xlpm.yr,IF(ISNUMBER(C4389),YEAR(C4389),VALUE(RIGHT(A4389,4))),_xlpm.mn,IF(ISNUMBER(C4389),MONTH(C4389),VALUE(MID(A4389,4,2)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0" spans="1:5" x14ac:dyDescent="0.25">
      <c r="A4390" s="65" t="s">
        <v>4400</v>
      </c>
      <c r="B4390" s="8">
        <v>128.95161134240001</v>
      </c>
      <c r="C4390" s="13"/>
      <c r="D4390" s="3" t="str">
        <f t="array" ref="D4390">IF(C4390="","",IFERROR(AVERAGE(_xlfn._xlws.FILTER($B$2:$B$6000,(IFERROR(VALUE(MID($A$2:$A$6000,4,2)),0)=MONTH(C4390))*(IFERROR(VALUE(RIGHT($A$2:$A$6000,4)),0)=YEAR(C4390)))),""))</f>
        <v/>
      </c>
      <c r="E4390" s="3">
        <f t="array" ref="E4390">IFERROR(_xlfn.LET(_xlpm.yr,IF(ISNUMBER(C4390),YEAR(C4390),VALUE(RIGHT(A4390,4))),_xlpm.mn,IF(ISNUMBER(C4390),MONTH(C4390),VALUE(MID(A4390,4,2)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1" spans="1:5" x14ac:dyDescent="0.25">
      <c r="A4391" s="65" t="s">
        <v>4401</v>
      </c>
      <c r="B4391" s="8">
        <v>127.84245387759999</v>
      </c>
      <c r="C4391" s="13"/>
      <c r="D4391" s="3" t="str">
        <f t="array" ref="D4391">IF(C4391="","",IFERROR(AVERAGE(_xlfn._xlws.FILTER($B$2:$B$6000,(IFERROR(VALUE(MID($A$2:$A$6000,4,2)),0)=MONTH(C4391))*(IFERROR(VALUE(RIGHT($A$2:$A$6000,4)),0)=YEAR(C4391)))),""))</f>
        <v/>
      </c>
      <c r="E4391" s="3">
        <f t="array" ref="E4391">IFERROR(_xlfn.LET(_xlpm.yr,IF(ISNUMBER(C4391),YEAR(C4391),VALUE(RIGHT(A4391,4))),_xlpm.mn,IF(ISNUMBER(C4391),MONTH(C4391),VALUE(MID(A4391,4,2)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2" spans="1:5" x14ac:dyDescent="0.25">
      <c r="A4392" s="65" t="s">
        <v>4402</v>
      </c>
      <c r="B4392" s="8">
        <v>127.66161298660001</v>
      </c>
      <c r="C4392" s="13"/>
      <c r="D4392" s="3" t="str">
        <f t="array" ref="D4392">IF(C4392="","",IFERROR(AVERAGE(_xlfn._xlws.FILTER($B$2:$B$6000,(IFERROR(VALUE(MID($A$2:$A$6000,4,2)),0)=MONTH(C4392))*(IFERROR(VALUE(RIGHT($A$2:$A$6000,4)),0)=YEAR(C4392)))),""))</f>
        <v/>
      </c>
      <c r="E4392" s="3">
        <f t="array" ref="E4392">IFERROR(_xlfn.LET(_xlpm.yr,IF(ISNUMBER(C4392),YEAR(C4392),VALUE(RIGHT(A4392,4))),_xlpm.mn,IF(ISNUMBER(C4392),MONTH(C4392),VALUE(MID(A4392,4,2)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3" spans="1:5" x14ac:dyDescent="0.25">
      <c r="A4393" s="65" t="s">
        <v>4403</v>
      </c>
      <c r="B4393" s="8">
        <v>127.5169402738</v>
      </c>
      <c r="C4393" s="13"/>
      <c r="D4393" s="3" t="str">
        <f t="array" ref="D4393">IF(C4393="","",IFERROR(AVERAGE(_xlfn._xlws.FILTER($B$2:$B$6000,(IFERROR(VALUE(MID($A$2:$A$6000,4,2)),0)=MONTH(C4393))*(IFERROR(VALUE(RIGHT($A$2:$A$6000,4)),0)=YEAR(C4393)))),""))</f>
        <v/>
      </c>
      <c r="E4393" s="3">
        <f t="array" ref="E4393">IFERROR(_xlfn.LET(_xlpm.yr,IF(ISNUMBER(C4393),YEAR(C4393),VALUE(RIGHT(A4393,4))),_xlpm.mn,IF(ISNUMBER(C4393),MONTH(C4393),VALUE(MID(A4393,4,2)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4" spans="1:5" x14ac:dyDescent="0.25">
      <c r="A4394" s="65" t="s">
        <v>4404</v>
      </c>
      <c r="B4394" s="8">
        <v>127.4204917986</v>
      </c>
      <c r="C4394" s="13"/>
      <c r="D4394" s="3" t="str">
        <f t="array" ref="D4394">IF(C4394="","",IFERROR(AVERAGE(_xlfn._xlws.FILTER($B$2:$B$6000,(IFERROR(VALUE(MID($A$2:$A$6000,4,2)),0)=MONTH(C4394))*(IFERROR(VALUE(RIGHT($A$2:$A$6000,4)),0)=YEAR(C4394)))),""))</f>
        <v/>
      </c>
      <c r="E4394" s="3">
        <f t="array" ref="E4394">IFERROR(_xlfn.LET(_xlpm.yr,IF(ISNUMBER(C4394),YEAR(C4394),VALUE(RIGHT(A4394,4))),_xlpm.mn,IF(ISNUMBER(C4394),MONTH(C4394),VALUE(MID(A4394,4,2)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5" spans="1:5" x14ac:dyDescent="0.25">
      <c r="A4395" s="65" t="s">
        <v>4405</v>
      </c>
      <c r="B4395" s="8">
        <v>126.49217522479999</v>
      </c>
      <c r="C4395" s="13"/>
      <c r="D4395" s="3" t="str">
        <f t="array" ref="D4395">IF(C4395="","",IFERROR(AVERAGE(_xlfn._xlws.FILTER($B$2:$B$6000,(IFERROR(VALUE(MID($A$2:$A$6000,4,2)),0)=MONTH(C4395))*(IFERROR(VALUE(RIGHT($A$2:$A$6000,4)),0)=YEAR(C4395)))),""))</f>
        <v/>
      </c>
      <c r="E4395" s="3">
        <f t="array" ref="E4395">IFERROR(_xlfn.LET(_xlpm.yr,IF(ISNUMBER(C4395),YEAR(C4395),VALUE(RIGHT(A4395,4))),_xlpm.mn,IF(ISNUMBER(C4395),MONTH(C4395),VALUE(MID(A4395,4,2)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6" spans="1:5" x14ac:dyDescent="0.25">
      <c r="A4396" s="65" t="s">
        <v>4406</v>
      </c>
      <c r="B4396" s="8">
        <v>127.8183417588</v>
      </c>
      <c r="C4396" s="13"/>
      <c r="D4396" s="3" t="str">
        <f t="array" ref="D4396">IF(C4396="","",IFERROR(AVERAGE(_xlfn._xlws.FILTER($B$2:$B$6000,(IFERROR(VALUE(MID($A$2:$A$6000,4,2)),0)=MONTH(C4396))*(IFERROR(VALUE(RIGHT($A$2:$A$6000,4)),0)=YEAR(C4396)))),""))</f>
        <v/>
      </c>
      <c r="E4396" s="3">
        <f t="array" ref="E4396">IFERROR(_xlfn.LET(_xlpm.yr,IF(ISNUMBER(C4396),YEAR(C4396),VALUE(RIGHT(A4396,4))),_xlpm.mn,IF(ISNUMBER(C4396),MONTH(C4396),VALUE(MID(A4396,4,2)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7" spans="1:5" x14ac:dyDescent="0.25">
      <c r="A4397" s="65" t="s">
        <v>4407</v>
      </c>
      <c r="B4397" s="8">
        <v>129.38562948079999</v>
      </c>
      <c r="C4397" s="13"/>
      <c r="D4397" s="3" t="str">
        <f t="array" ref="D4397">IF(C4397="","",IFERROR(AVERAGE(_xlfn._xlws.FILTER($B$2:$B$6000,(IFERROR(VALUE(MID($A$2:$A$6000,4,2)),0)=MONTH(C4397))*(IFERROR(VALUE(RIGHT($A$2:$A$6000,4)),0)=YEAR(C4397)))),""))</f>
        <v/>
      </c>
      <c r="E4397" s="3">
        <f t="array" ref="E4397">IFERROR(_xlfn.LET(_xlpm.yr,IF(ISNUMBER(C4397),YEAR(C4397),VALUE(RIGHT(A4397,4))),_xlpm.mn,IF(ISNUMBER(C4397),MONTH(C4397),VALUE(MID(A4397,4,2)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8" spans="1:5" x14ac:dyDescent="0.25">
      <c r="A4398" s="65" t="s">
        <v>4408</v>
      </c>
      <c r="B4398" s="8">
        <v>130.22955363880001</v>
      </c>
      <c r="C4398" s="13"/>
      <c r="D4398" s="3" t="str">
        <f t="array" ref="D4398">IF(C4398="","",IFERROR(AVERAGE(_xlfn._xlws.FILTER($B$2:$B$6000,(IFERROR(VALUE(MID($A$2:$A$6000,4,2)),0)=MONTH(C4398))*(IFERROR(VALUE(RIGHT($A$2:$A$6000,4)),0)=YEAR(C4398)))),""))</f>
        <v/>
      </c>
      <c r="E4398" s="3">
        <f t="array" ref="E4398">IFERROR(_xlfn.LET(_xlpm.yr,IF(ISNUMBER(C4398),YEAR(C4398),VALUE(RIGHT(A4398,4))),_xlpm.mn,IF(ISNUMBER(C4398),MONTH(C4398),VALUE(MID(A4398,4,2)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9" spans="1:5" x14ac:dyDescent="0.25">
      <c r="A4399" s="65" t="s">
        <v>4409</v>
      </c>
      <c r="B4399" s="8">
        <v>131.5677762322</v>
      </c>
      <c r="C4399" s="13"/>
      <c r="D4399" s="3" t="str">
        <f t="array" ref="D4399">IF(C4399="","",IFERROR(AVERAGE(_xlfn._xlws.FILTER($B$2:$B$6000,(IFERROR(VALUE(MID($A$2:$A$6000,4,2)),0)=MONTH(C4399))*(IFERROR(VALUE(RIGHT($A$2:$A$6000,4)),0)=YEAR(C4399)))),""))</f>
        <v/>
      </c>
      <c r="E4399" s="3">
        <f t="array" ref="E4399">IFERROR(_xlfn.LET(_xlpm.yr,IF(ISNUMBER(C4399),YEAR(C4399),VALUE(RIGHT(A4399,4))),_xlpm.mn,IF(ISNUMBER(C4399),MONTH(C4399),VALUE(MID(A4399,4,2)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0" spans="1:5" x14ac:dyDescent="0.25">
      <c r="A4400" s="65" t="s">
        <v>4410</v>
      </c>
      <c r="B4400" s="8">
        <v>132.0620746676</v>
      </c>
      <c r="C4400" s="13"/>
      <c r="D4400" s="3" t="str">
        <f t="array" ref="D4400">IF(C4400="","",IFERROR(AVERAGE(_xlfn._xlws.FILTER($B$2:$B$6000,(IFERROR(VALUE(MID($A$2:$A$6000,4,2)),0)=MONTH(C4400))*(IFERROR(VALUE(RIGHT($A$2:$A$6000,4)),0)=YEAR(C4400)))),""))</f>
        <v/>
      </c>
      <c r="E4400" s="3">
        <f t="array" ref="E4400">IFERROR(_xlfn.LET(_xlpm.yr,IF(ISNUMBER(C4400),YEAR(C4400),VALUE(RIGHT(A4400,4))),_xlpm.mn,IF(ISNUMBER(C4400),MONTH(C4400),VALUE(MID(A4400,4,2)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1" spans="1:5" x14ac:dyDescent="0.25">
      <c r="A4401" s="65" t="s">
        <v>4411</v>
      </c>
      <c r="B4401" s="8">
        <v>133.21945636999999</v>
      </c>
      <c r="C4401" s="13"/>
      <c r="D4401" s="3" t="str">
        <f t="array" ref="D4401">IF(C4401="","",IFERROR(AVERAGE(_xlfn._xlws.FILTER($B$2:$B$6000,(IFERROR(VALUE(MID($A$2:$A$6000,4,2)),0)=MONTH(C4401))*(IFERROR(VALUE(RIGHT($A$2:$A$6000,4)),0)=YEAR(C4401)))),""))</f>
        <v/>
      </c>
      <c r="E4401" s="3">
        <f t="array" ref="E4401">IFERROR(_xlfn.LET(_xlpm.yr,IF(ISNUMBER(C4401),YEAR(C4401),VALUE(RIGHT(A4401,4))),_xlpm.mn,IF(ISNUMBER(C4401),MONTH(C4401),VALUE(MID(A4401,4,2)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2" spans="1:5" x14ac:dyDescent="0.25">
      <c r="A4402" s="65" t="s">
        <v>4412</v>
      </c>
      <c r="B4402" s="8">
        <v>132.4478685684</v>
      </c>
      <c r="C4402" s="13"/>
      <c r="D4402" s="3" t="str">
        <f t="array" ref="D4402">IF(C4402="","",IFERROR(AVERAGE(_xlfn._xlws.FILTER($B$2:$B$6000,(IFERROR(VALUE(MID($A$2:$A$6000,4,2)),0)=MONTH(C4402))*(IFERROR(VALUE(RIGHT($A$2:$A$6000,4)),0)=YEAR(C4402)))),""))</f>
        <v/>
      </c>
      <c r="E4402" s="3">
        <f t="array" ref="E4402">IFERROR(_xlfn.LET(_xlpm.yr,IF(ISNUMBER(C4402),YEAR(C4402),VALUE(RIGHT(A4402,4))),_xlpm.mn,IF(ISNUMBER(C4402),MONTH(C4402),VALUE(MID(A4402,4,2)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3" spans="1:5" x14ac:dyDescent="0.25">
      <c r="A4403" s="65" t="s">
        <v>4413</v>
      </c>
      <c r="B4403" s="8">
        <v>131.72450500439999</v>
      </c>
      <c r="C4403" s="13"/>
      <c r="D4403" s="3" t="str">
        <f t="array" ref="D4403">IF(C4403="","",IFERROR(AVERAGE(_xlfn._xlws.FILTER($B$2:$B$6000,(IFERROR(VALUE(MID($A$2:$A$6000,4,2)),0)=MONTH(C4403))*(IFERROR(VALUE(RIGHT($A$2:$A$6000,4)),0)=YEAR(C4403)))),""))</f>
        <v/>
      </c>
      <c r="E4403" s="3">
        <f t="array" ref="E4403">IFERROR(_xlfn.LET(_xlpm.yr,IF(ISNUMBER(C4403),YEAR(C4403),VALUE(RIGHT(A4403,4))),_xlpm.mn,IF(ISNUMBER(C4403),MONTH(C4403),VALUE(MID(A4403,4,2)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4" spans="1:5" x14ac:dyDescent="0.25">
      <c r="A4404" s="65" t="s">
        <v>4414</v>
      </c>
      <c r="B4404" s="8">
        <v>129.94169427750001</v>
      </c>
      <c r="C4404" s="13"/>
      <c r="D4404" s="3" t="str">
        <f t="array" ref="D4404">IF(C4404="","",IFERROR(AVERAGE(_xlfn._xlws.FILTER($B$2:$B$6000,(IFERROR(VALUE(MID($A$2:$A$6000,4,2)),0)=MONTH(C4404))*(IFERROR(VALUE(RIGHT($A$2:$A$6000,4)),0)=YEAR(C4404)))),""))</f>
        <v/>
      </c>
      <c r="E4404" s="3">
        <f t="array" ref="E4404">IFERROR(_xlfn.LET(_xlpm.yr,IF(ISNUMBER(C4404),YEAR(C4404),VALUE(RIGHT(A4404,4))),_xlpm.mn,IF(ISNUMBER(C4404),MONTH(C4404),VALUE(MID(A4404,4,2)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5" spans="1:5" x14ac:dyDescent="0.25">
      <c r="A4405" s="65" t="s">
        <v>4415</v>
      </c>
      <c r="B4405" s="8">
        <v>129.32097234899999</v>
      </c>
      <c r="C4405" s="13"/>
      <c r="D4405" s="3" t="str">
        <f t="array" ref="D4405">IF(C4405="","",IFERROR(AVERAGE(_xlfn._xlws.FILTER($B$2:$B$6000,(IFERROR(VALUE(MID($A$2:$A$6000,4,2)),0)=MONTH(C4405))*(IFERROR(VALUE(RIGHT($A$2:$A$6000,4)),0)=YEAR(C4405)))),""))</f>
        <v/>
      </c>
      <c r="E4405" s="3">
        <f t="array" ref="E4405">IFERROR(_xlfn.LET(_xlpm.yr,IF(ISNUMBER(C4405),YEAR(C4405),VALUE(RIGHT(A4405,4))),_xlpm.mn,IF(ISNUMBER(C4405),MONTH(C4405),VALUE(MID(A4405,4,2)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6" spans="1:5" x14ac:dyDescent="0.25">
      <c r="A4406" s="65" t="s">
        <v>4416</v>
      </c>
      <c r="B4406" s="8">
        <v>129.37953102149999</v>
      </c>
      <c r="C4406" s="13"/>
      <c r="D4406" s="3" t="str">
        <f t="array" ref="D4406">IF(C4406="","",IFERROR(AVERAGE(_xlfn._xlws.FILTER($B$2:$B$6000,(IFERROR(VALUE(MID($A$2:$A$6000,4,2)),0)=MONTH(C4406))*(IFERROR(VALUE(RIGHT($A$2:$A$6000,4)),0)=YEAR(C4406)))),""))</f>
        <v/>
      </c>
      <c r="E4406" s="3">
        <f t="array" ref="E4406">IFERROR(_xlfn.LET(_xlpm.yr,IF(ISNUMBER(C4406),YEAR(C4406),VALUE(RIGHT(A4406,4))),_xlpm.mn,IF(ISNUMBER(C4406),MONTH(C4406),VALUE(MID(A4406,4,2)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7" spans="1:5" x14ac:dyDescent="0.25">
      <c r="A4407" s="65" t="s">
        <v>4417</v>
      </c>
      <c r="B4407" s="8">
        <v>126.75610249349999</v>
      </c>
      <c r="C4407" s="13"/>
      <c r="D4407" s="3" t="str">
        <f t="array" ref="D4407">IF(C4407="","",IFERROR(AVERAGE(_xlfn._xlws.FILTER($B$2:$B$6000,(IFERROR(VALUE(MID($A$2:$A$6000,4,2)),0)=MONTH(C4407))*(IFERROR(VALUE(RIGHT($A$2:$A$6000,4)),0)=YEAR(C4407)))),""))</f>
        <v/>
      </c>
      <c r="E4407" s="3">
        <f t="array" ref="E4407">IFERROR(_xlfn.LET(_xlpm.yr,IF(ISNUMBER(C4407),YEAR(C4407),VALUE(RIGHT(A4407,4))),_xlpm.mn,IF(ISNUMBER(C4407),MONTH(C4407),VALUE(MID(A4407,4,2)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8" spans="1:5" x14ac:dyDescent="0.25">
      <c r="A4408" s="65" t="s">
        <v>4418</v>
      </c>
      <c r="B4408" s="8">
        <v>125.06961272549999</v>
      </c>
      <c r="C4408" s="13"/>
      <c r="D4408" s="3" t="str">
        <f t="array" ref="D4408">IF(C4408="","",IFERROR(AVERAGE(_xlfn._xlws.FILTER($B$2:$B$6000,(IFERROR(VALUE(MID($A$2:$A$6000,4,2)),0)=MONTH(C4408))*(IFERROR(VALUE(RIGHT($A$2:$A$6000,4)),0)=YEAR(C4408)))),""))</f>
        <v/>
      </c>
      <c r="E4408" s="3">
        <f t="array" ref="E4408">IFERROR(_xlfn.LET(_xlpm.yr,IF(ISNUMBER(C4408),YEAR(C4408),VALUE(RIGHT(A4408,4))),_xlpm.mn,IF(ISNUMBER(C4408),MONTH(C4408),VALUE(MID(A4408,4,2)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9" spans="1:5" x14ac:dyDescent="0.25">
      <c r="A4409" s="65" t="s">
        <v>4419</v>
      </c>
      <c r="B4409" s="8">
        <v>125.54979384000001</v>
      </c>
      <c r="C4409" s="13"/>
      <c r="D4409" s="3" t="str">
        <f t="array" ref="D4409">IF(C4409="","",IFERROR(AVERAGE(_xlfn._xlws.FILTER($B$2:$B$6000,(IFERROR(VALUE(MID($A$2:$A$6000,4,2)),0)=MONTH(C4409))*(IFERROR(VALUE(RIGHT($A$2:$A$6000,4)),0)=YEAR(C4409)))),""))</f>
        <v/>
      </c>
      <c r="E4409" s="3">
        <f t="array" ref="E4409">IFERROR(_xlfn.LET(_xlpm.yr,IF(ISNUMBER(C4409),YEAR(C4409),VALUE(RIGHT(A4409,4))),_xlpm.mn,IF(ISNUMBER(C4409),MONTH(C4409),VALUE(MID(A4409,4,2)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0" spans="1:5" x14ac:dyDescent="0.25">
      <c r="A4410" s="65" t="s">
        <v>4420</v>
      </c>
      <c r="B4410" s="8">
        <v>126.92006677649999</v>
      </c>
      <c r="C4410" s="13"/>
      <c r="D4410" s="3" t="str">
        <f t="array" ref="D4410">IF(C4410="","",IFERROR(AVERAGE(_xlfn._xlws.FILTER($B$2:$B$6000,(IFERROR(VALUE(MID($A$2:$A$6000,4,2)),0)=MONTH(C4410))*(IFERROR(VALUE(RIGHT($A$2:$A$6000,4)),0)=YEAR(C4410)))),""))</f>
        <v/>
      </c>
      <c r="E4410" s="3">
        <f t="array" ref="E4410">IFERROR(_xlfn.LET(_xlpm.yr,IF(ISNUMBER(C4410),YEAR(C4410),VALUE(RIGHT(A4410,4))),_xlpm.mn,IF(ISNUMBER(C4410),MONTH(C4410),VALUE(MID(A4410,4,2)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1" spans="1:5" x14ac:dyDescent="0.25">
      <c r="A4411" s="65" t="s">
        <v>4421</v>
      </c>
      <c r="B4411" s="8">
        <v>124.5308729385</v>
      </c>
      <c r="C4411" s="13"/>
      <c r="D4411" s="3" t="str">
        <f t="array" ref="D4411">IF(C4411="","",IFERROR(AVERAGE(_xlfn._xlws.FILTER($B$2:$B$6000,(IFERROR(VALUE(MID($A$2:$A$6000,4,2)),0)=MONTH(C4411))*(IFERROR(VALUE(RIGHT($A$2:$A$6000,4)),0)=YEAR(C4411)))),""))</f>
        <v/>
      </c>
      <c r="E4411" s="3">
        <f t="array" ref="E4411">IFERROR(_xlfn.LET(_xlpm.yr,IF(ISNUMBER(C4411),YEAR(C4411),VALUE(RIGHT(A4411,4))),_xlpm.mn,IF(ISNUMBER(C4411),MONTH(C4411),VALUE(MID(A4411,4,2)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2" spans="1:5" x14ac:dyDescent="0.25">
      <c r="A4412" s="65" t="s">
        <v>4422</v>
      </c>
      <c r="B4412" s="8">
        <v>126.4047504585</v>
      </c>
      <c r="C4412" s="13"/>
      <c r="D4412" s="3" t="str">
        <f t="array" ref="D4412">IF(C4412="","",IFERROR(AVERAGE(_xlfn._xlws.FILTER($B$2:$B$6000,(IFERROR(VALUE(MID($A$2:$A$6000,4,2)),0)=MONTH(C4412))*(IFERROR(VALUE(RIGHT($A$2:$A$6000,4)),0)=YEAR(C4412)))),""))</f>
        <v/>
      </c>
      <c r="E4412" s="3">
        <f t="array" ref="E4412">IFERROR(_xlfn.LET(_xlpm.yr,IF(ISNUMBER(C4412),YEAR(C4412),VALUE(RIGHT(A4412,4))),_xlpm.mn,IF(ISNUMBER(C4412),MONTH(C4412),VALUE(MID(A4412,4,2)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3" spans="1:5" x14ac:dyDescent="0.25">
      <c r="A4413" s="65" t="s">
        <v>4423</v>
      </c>
      <c r="B4413" s="8">
        <v>125.221865274</v>
      </c>
      <c r="C4413" s="13"/>
      <c r="D4413" s="3" t="str">
        <f t="array" ref="D4413">IF(C4413="","",IFERROR(AVERAGE(_xlfn._xlws.FILTER($B$2:$B$6000,(IFERROR(VALUE(MID($A$2:$A$6000,4,2)),0)=MONTH(C4413))*(IFERROR(VALUE(RIGHT($A$2:$A$6000,4)),0)=YEAR(C4413)))),""))</f>
        <v/>
      </c>
      <c r="E4413" s="3">
        <f t="array" ref="E4413">IFERROR(_xlfn.LET(_xlpm.yr,IF(ISNUMBER(C4413),YEAR(C4413),VALUE(RIGHT(A4413,4))),_xlpm.mn,IF(ISNUMBER(C4413),MONTH(C4413),VALUE(MID(A4413,4,2)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4" spans="1:5" x14ac:dyDescent="0.25">
      <c r="A4414" s="65" t="s">
        <v>4424</v>
      </c>
      <c r="B4414" s="8">
        <v>122.90294184299999</v>
      </c>
      <c r="C4414" s="13"/>
      <c r="D4414" s="3" t="str">
        <f t="array" ref="D4414">IF(C4414="","",IFERROR(AVERAGE(_xlfn._xlws.FILTER($B$2:$B$6000,(IFERROR(VALUE(MID($A$2:$A$6000,4,2)),0)=MONTH(C4414))*(IFERROR(VALUE(RIGHT($A$2:$A$6000,4)),0)=YEAR(C4414)))),""))</f>
        <v/>
      </c>
      <c r="E4414" s="3">
        <f t="array" ref="E4414">IFERROR(_xlfn.LET(_xlpm.yr,IF(ISNUMBER(C4414),YEAR(C4414),VALUE(RIGHT(A4414,4))),_xlpm.mn,IF(ISNUMBER(C4414),MONTH(C4414),VALUE(MID(A4414,4,2)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5" spans="1:5" x14ac:dyDescent="0.25">
      <c r="A4415" s="65" t="s">
        <v>4425</v>
      </c>
      <c r="B4415" s="8">
        <v>125.33898261900001</v>
      </c>
      <c r="C4415" s="13"/>
      <c r="D4415" s="3" t="str">
        <f t="array" ref="D4415">IF(C4415="","",IFERROR(AVERAGE(_xlfn._xlws.FILTER($B$2:$B$6000,(IFERROR(VALUE(MID($A$2:$A$6000,4,2)),0)=MONTH(C4415))*(IFERROR(VALUE(RIGHT($A$2:$A$6000,4)),0)=YEAR(C4415)))),""))</f>
        <v/>
      </c>
      <c r="E4415" s="3">
        <f t="array" ref="E4415">IFERROR(_xlfn.LET(_xlpm.yr,IF(ISNUMBER(C4415),YEAR(C4415),VALUE(RIGHT(A4415,4))),_xlpm.mn,IF(ISNUMBER(C4415),MONTH(C4415),VALUE(MID(A4415,4,2)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6" spans="1:5" x14ac:dyDescent="0.25">
      <c r="A4416" s="65" t="s">
        <v>4426</v>
      </c>
      <c r="B4416" s="8">
        <v>126.861508104</v>
      </c>
      <c r="C4416" s="13"/>
      <c r="D4416" s="3" t="str">
        <f t="array" ref="D4416">IF(C4416="","",IFERROR(AVERAGE(_xlfn._xlws.FILTER($B$2:$B$6000,(IFERROR(VALUE(MID($A$2:$A$6000,4,2)),0)=MONTH(C4416))*(IFERROR(VALUE(RIGHT($A$2:$A$6000,4)),0)=YEAR(C4416)))),""))</f>
        <v/>
      </c>
      <c r="E4416" s="3">
        <f t="array" ref="E4416">IFERROR(_xlfn.LET(_xlpm.yr,IF(ISNUMBER(C4416),YEAR(C4416),VALUE(RIGHT(A4416,4))),_xlpm.mn,IF(ISNUMBER(C4416),MONTH(C4416),VALUE(MID(A4416,4,2)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7" spans="1:5" x14ac:dyDescent="0.25">
      <c r="A4417" s="65" t="s">
        <v>4427</v>
      </c>
      <c r="B4417" s="8">
        <v>126.1470922995</v>
      </c>
      <c r="C4417" s="13"/>
      <c r="D4417" s="3" t="str">
        <f t="array" ref="D4417">IF(C4417="","",IFERROR(AVERAGE(_xlfn._xlws.FILTER($B$2:$B$6000,(IFERROR(VALUE(MID($A$2:$A$6000,4,2)),0)=MONTH(C4417))*(IFERROR(VALUE(RIGHT($A$2:$A$6000,4)),0)=YEAR(C4417)))),""))</f>
        <v/>
      </c>
      <c r="E4417" s="3">
        <f t="array" ref="E4417">IFERROR(_xlfn.LET(_xlpm.yr,IF(ISNUMBER(C4417),YEAR(C4417),VALUE(RIGHT(A4417,4))),_xlpm.mn,IF(ISNUMBER(C4417),MONTH(C4417),VALUE(MID(A4417,4,2)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8" spans="1:5" x14ac:dyDescent="0.25">
      <c r="A4418" s="65" t="s">
        <v>4428</v>
      </c>
      <c r="B4418" s="8">
        <v>124.1560974345</v>
      </c>
      <c r="C4418" s="13"/>
      <c r="D4418" s="3" t="str">
        <f t="array" ref="D4418">IF(C4418="","",IFERROR(AVERAGE(_xlfn._xlws.FILTER($B$2:$B$6000,(IFERROR(VALUE(MID($A$2:$A$6000,4,2)),0)=MONTH(C4418))*(IFERROR(VALUE(RIGHT($A$2:$A$6000,4)),0)=YEAR(C4418)))),""))</f>
        <v/>
      </c>
      <c r="E4418" s="3">
        <f t="array" ref="E4418">IFERROR(_xlfn.LET(_xlpm.yr,IF(ISNUMBER(C4418),YEAR(C4418),VALUE(RIGHT(A4418,4))),_xlpm.mn,IF(ISNUMBER(C4418),MONTH(C4418),VALUE(MID(A4418,4,2)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9" spans="1:5" x14ac:dyDescent="0.25">
      <c r="A4419" s="65" t="s">
        <v>4429</v>
      </c>
      <c r="B4419" s="8">
        <v>124.9290719115</v>
      </c>
      <c r="C4419" s="13"/>
      <c r="D4419" s="3" t="str">
        <f t="array" ref="D4419">IF(C4419="","",IFERROR(AVERAGE(_xlfn._xlws.FILTER($B$2:$B$6000,(IFERROR(VALUE(MID($A$2:$A$6000,4,2)),0)=MONTH(C4419))*(IFERROR(VALUE(RIGHT($A$2:$A$6000,4)),0)=YEAR(C4419)))),""))</f>
        <v/>
      </c>
      <c r="E4419" s="3">
        <f t="array" ref="E4419">IFERROR(_xlfn.LET(_xlpm.yr,IF(ISNUMBER(C4419),YEAR(C4419),VALUE(RIGHT(A4419,4))),_xlpm.mn,IF(ISNUMBER(C4419),MONTH(C4419),VALUE(MID(A4419,4,2)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0" spans="1:5" x14ac:dyDescent="0.25">
      <c r="A4420" s="65" t="s">
        <v>4430</v>
      </c>
      <c r="B4420" s="8">
        <v>126.5687147415</v>
      </c>
      <c r="C4420" s="13"/>
      <c r="D4420" s="3" t="str">
        <f t="array" ref="D4420">IF(C4420="","",IFERROR(AVERAGE(_xlfn._xlws.FILTER($B$2:$B$6000,(IFERROR(VALUE(MID($A$2:$A$6000,4,2)),0)=MONTH(C4420))*(IFERROR(VALUE(RIGHT($A$2:$A$6000,4)),0)=YEAR(C4420)))),""))</f>
        <v/>
      </c>
      <c r="E4420" s="3">
        <f t="array" ref="E4420">IFERROR(_xlfn.LET(_xlpm.yr,IF(ISNUMBER(C4420),YEAR(C4420),VALUE(RIGHT(A4420,4))),_xlpm.mn,IF(ISNUMBER(C4420),MONTH(C4420),VALUE(MID(A4420,4,2)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1" spans="1:5" x14ac:dyDescent="0.25">
      <c r="A4421" s="65" t="s">
        <v>4431</v>
      </c>
      <c r="B4421" s="8">
        <v>127.0606075905</v>
      </c>
      <c r="C4421" s="13"/>
      <c r="D4421" s="3" t="str">
        <f t="array" ref="D4421">IF(C4421="","",IFERROR(AVERAGE(_xlfn._xlws.FILTER($B$2:$B$6000,(IFERROR(VALUE(MID($A$2:$A$6000,4,2)),0)=MONTH(C4421))*(IFERROR(VALUE(RIGHT($A$2:$A$6000,4)),0)=YEAR(C4421)))),""))</f>
        <v/>
      </c>
      <c r="E4421" s="3">
        <f t="array" ref="E4421">IFERROR(_xlfn.LET(_xlpm.yr,IF(ISNUMBER(C4421),YEAR(C4421),VALUE(RIGHT(A4421,4))),_xlpm.mn,IF(ISNUMBER(C4421),MONTH(C4421),VALUE(MID(A4421,4,2)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2" spans="1:5" x14ac:dyDescent="0.25">
      <c r="A4422" s="65" t="s">
        <v>4432</v>
      </c>
      <c r="B4422" s="8">
        <v>124.5074494695</v>
      </c>
      <c r="C4422" s="13"/>
      <c r="D4422" s="3" t="str">
        <f t="array" ref="D4422">IF(C4422="","",IFERROR(AVERAGE(_xlfn._xlws.FILTER($B$2:$B$6000,(IFERROR(VALUE(MID($A$2:$A$6000,4,2)),0)=MONTH(C4422))*(IFERROR(VALUE(RIGHT($A$2:$A$6000,4)),0)=YEAR(C4422)))),""))</f>
        <v/>
      </c>
      <c r="E4422" s="3">
        <f t="array" ref="E4422">IFERROR(_xlfn.LET(_xlpm.yr,IF(ISNUMBER(C4422),YEAR(C4422),VALUE(RIGHT(A4422,4))),_xlpm.mn,IF(ISNUMBER(C4422),MONTH(C4422),VALUE(MID(A4422,4,2)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3" spans="1:5" x14ac:dyDescent="0.25">
      <c r="A4423" s="65" t="s">
        <v>4433</v>
      </c>
      <c r="B4423" s="8">
        <v>126.70925555549999</v>
      </c>
      <c r="C4423" s="13"/>
      <c r="D4423" s="3" t="str">
        <f t="array" ref="D4423">IF(C4423="","",IFERROR(AVERAGE(_xlfn._xlws.FILTER($B$2:$B$6000,(IFERROR(VALUE(MID($A$2:$A$6000,4,2)),0)=MONTH(C4423))*(IFERROR(VALUE(RIGHT($A$2:$A$6000,4)),0)=YEAR(C4423)))),""))</f>
        <v/>
      </c>
      <c r="E4423" s="3">
        <f t="array" ref="E4423">IFERROR(_xlfn.LET(_xlpm.yr,IF(ISNUMBER(C4423),YEAR(C4423),VALUE(RIGHT(A4423,4))),_xlpm.mn,IF(ISNUMBER(C4423),MONTH(C4423),VALUE(MID(A4423,4,2)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4" spans="1:5" x14ac:dyDescent="0.25">
      <c r="A4424" s="65" t="s">
        <v>4434</v>
      </c>
      <c r="B4424" s="8">
        <v>126.627273414</v>
      </c>
      <c r="C4424" s="13"/>
      <c r="D4424" s="3" t="str">
        <f t="array" ref="D4424">IF(C4424="","",IFERROR(AVERAGE(_xlfn._xlws.FILTER($B$2:$B$6000,(IFERROR(VALUE(MID($A$2:$A$6000,4,2)),0)=MONTH(C4424))*(IFERROR(VALUE(RIGHT($A$2:$A$6000,4)),0)=YEAR(C4424)))),""))</f>
        <v/>
      </c>
      <c r="E4424" s="3">
        <f t="array" ref="E4424">IFERROR(_xlfn.LET(_xlpm.yr,IF(ISNUMBER(C4424),YEAR(C4424),VALUE(RIGHT(A4424,4))),_xlpm.mn,IF(ISNUMBER(C4424),MONTH(C4424),VALUE(MID(A4424,4,2)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5" spans="1:5" x14ac:dyDescent="0.25">
      <c r="A4425" s="65" t="s">
        <v>4435</v>
      </c>
      <c r="B4425" s="8">
        <v>125.0930361945</v>
      </c>
      <c r="C4425" s="13"/>
      <c r="D4425" s="3" t="str">
        <f t="array" ref="D4425">IF(C4425="","",IFERROR(AVERAGE(_xlfn._xlws.FILTER($B$2:$B$6000,(IFERROR(VALUE(MID($A$2:$A$6000,4,2)),0)=MONTH(C4425))*(IFERROR(VALUE(RIGHT($A$2:$A$6000,4)),0)=YEAR(C4425)))),""))</f>
        <v/>
      </c>
      <c r="E4425" s="3">
        <f t="array" ref="E4425">IFERROR(_xlfn.LET(_xlpm.yr,IF(ISNUMBER(C4425),YEAR(C4425),VALUE(RIGHT(A4425,4))),_xlpm.mn,IF(ISNUMBER(C4425),MONTH(C4425),VALUE(MID(A4425,4,2)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6" spans="1:5" x14ac:dyDescent="0.25">
      <c r="A4426" s="65" t="s">
        <v>4436</v>
      </c>
      <c r="B4426" s="8">
        <v>121.9777148175</v>
      </c>
      <c r="C4426" s="13"/>
      <c r="D4426" s="3" t="str">
        <f t="array" ref="D4426">IF(C4426="","",IFERROR(AVERAGE(_xlfn._xlws.FILTER($B$2:$B$6000,(IFERROR(VALUE(MID($A$2:$A$6000,4,2)),0)=MONTH(C4426))*(IFERROR(VALUE(RIGHT($A$2:$A$6000,4)),0)=YEAR(C4426)))),""))</f>
        <v/>
      </c>
      <c r="E4426" s="3">
        <f t="array" ref="E4426">IFERROR(_xlfn.LET(_xlpm.yr,IF(ISNUMBER(C4426),YEAR(C4426),VALUE(RIGHT(A4426,4))),_xlpm.mn,IF(ISNUMBER(C4426),MONTH(C4426),VALUE(MID(A4426,4,2)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7" spans="1:5" x14ac:dyDescent="0.25">
      <c r="A4427" s="65" t="s">
        <v>4437</v>
      </c>
      <c r="B4427" s="8">
        <v>120.85550000249999</v>
      </c>
      <c r="C4427" s="13"/>
      <c r="D4427" s="3" t="str">
        <f t="array" ref="D4427">IF(C4427="","",IFERROR(AVERAGE(_xlfn._xlws.FILTER($B$2:$B$6000,(IFERROR(VALUE(MID($A$2:$A$6000,4,2)),0)=MONTH(C4427))*(IFERROR(VALUE(RIGHT($A$2:$A$6000,4)),0)=YEAR(C4427)))),""))</f>
        <v/>
      </c>
      <c r="E4427" s="3">
        <f t="array" ref="E4427">IFERROR(_xlfn.LET(_xlpm.yr,IF(ISNUMBER(C4427),YEAR(C4427),VALUE(RIGHT(A4427,4))),_xlpm.mn,IF(ISNUMBER(C4427),MONTH(C4427),VALUE(MID(A4427,4,2)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8" spans="1:5" x14ac:dyDescent="0.25">
      <c r="A4428" s="65" t="s">
        <v>4438</v>
      </c>
      <c r="B4428" s="8">
        <v>121.0862503605</v>
      </c>
      <c r="C4428" s="13"/>
      <c r="D4428" s="3" t="str">
        <f t="array" ref="D4428">IF(C4428="","",IFERROR(AVERAGE(_xlfn._xlws.FILTER($B$2:$B$6000,(IFERROR(VALUE(MID($A$2:$A$6000,4,2)),0)=MONTH(C4428))*(IFERROR(VALUE(RIGHT($A$2:$A$6000,4)),0)=YEAR(C4428)))),""))</f>
        <v/>
      </c>
      <c r="E4428" s="3">
        <f t="array" ref="E4428">IFERROR(_xlfn.LET(_xlpm.yr,IF(ISNUMBER(C4428),YEAR(C4428),VALUE(RIGHT(A4428,4))),_xlpm.mn,IF(ISNUMBER(C4428),MONTH(C4428),VALUE(MID(A4428,4,2)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9" spans="1:5" x14ac:dyDescent="0.25">
      <c r="A4429" s="65" t="s">
        <v>4439</v>
      </c>
      <c r="B4429" s="8">
        <v>121.90541413139999</v>
      </c>
      <c r="C4429" s="13"/>
      <c r="D4429" s="3" t="str">
        <f t="array" ref="D4429">IF(C4429="","",IFERROR(AVERAGE(_xlfn._xlws.FILTER($B$2:$B$6000,(IFERROR(VALUE(MID($A$2:$A$6000,4,2)),0)=MONTH(C4429))*(IFERROR(VALUE(RIGHT($A$2:$A$6000,4)),0)=YEAR(C4429)))),""))</f>
        <v/>
      </c>
      <c r="E4429" s="3">
        <f t="array" ref="E4429">IFERROR(_xlfn.LET(_xlpm.yr,IF(ISNUMBER(C4429),YEAR(C4429),VALUE(RIGHT(A4429,4))),_xlpm.mn,IF(ISNUMBER(C4429),MONTH(C4429),VALUE(MID(A4429,4,2)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0" spans="1:5" x14ac:dyDescent="0.25">
      <c r="A4430" s="65" t="s">
        <v>4440</v>
      </c>
      <c r="B4430" s="8">
        <v>121.4439134154</v>
      </c>
      <c r="C4430" s="13"/>
      <c r="D4430" s="3" t="str">
        <f t="array" ref="D4430">IF(C4430="","",IFERROR(AVERAGE(_xlfn._xlws.FILTER($B$2:$B$6000,(IFERROR(VALUE(MID($A$2:$A$6000,4,2)),0)=MONTH(C4430))*(IFERROR(VALUE(RIGHT($A$2:$A$6000,4)),0)=YEAR(C4430)))),""))</f>
        <v/>
      </c>
      <c r="E4430" s="3">
        <f t="array" ref="E4430">IFERROR(_xlfn.LET(_xlpm.yr,IF(ISNUMBER(C4430),YEAR(C4430),VALUE(RIGHT(A4430,4))),_xlpm.mn,IF(ISNUMBER(C4430),MONTH(C4430),VALUE(MID(A4430,4,2)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1" spans="1:5" x14ac:dyDescent="0.25">
      <c r="A4431" s="65" t="s">
        <v>4441</v>
      </c>
      <c r="B4431" s="8">
        <v>122.8399530813</v>
      </c>
      <c r="C4431" s="13"/>
      <c r="D4431" s="3" t="str">
        <f t="array" ref="D4431">IF(C4431="","",IFERROR(AVERAGE(_xlfn._xlws.FILTER($B$2:$B$6000,(IFERROR(VALUE(MID($A$2:$A$6000,4,2)),0)=MONTH(C4431))*(IFERROR(VALUE(RIGHT($A$2:$A$6000,4)),0)=YEAR(C4431)))),""))</f>
        <v/>
      </c>
      <c r="E4431" s="3">
        <f t="array" ref="E4431">IFERROR(_xlfn.LET(_xlpm.yr,IF(ISNUMBER(C4431),YEAR(C4431),VALUE(RIGHT(A4431,4))),_xlpm.mn,IF(ISNUMBER(C4431),MONTH(C4431),VALUE(MID(A4431,4,2)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2" spans="1:5" x14ac:dyDescent="0.25">
      <c r="A4432" s="65" t="s">
        <v>4442</v>
      </c>
      <c r="B4432" s="8">
        <v>122.9322532245</v>
      </c>
      <c r="C4432" s="13"/>
      <c r="D4432" s="3" t="str">
        <f t="array" ref="D4432">IF(C4432="","",IFERROR(AVERAGE(_xlfn._xlws.FILTER($B$2:$B$6000,(IFERROR(VALUE(MID($A$2:$A$6000,4,2)),0)=MONTH(C4432))*(IFERROR(VALUE(RIGHT($A$2:$A$6000,4)),0)=YEAR(C4432)))),""))</f>
        <v/>
      </c>
      <c r="E4432" s="3">
        <f t="array" ref="E4432">IFERROR(_xlfn.LET(_xlpm.yr,IF(ISNUMBER(C4432),YEAR(C4432),VALUE(RIGHT(A4432,4))),_xlpm.mn,IF(ISNUMBER(C4432),MONTH(C4432),VALUE(MID(A4432,4,2)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3" spans="1:5" x14ac:dyDescent="0.25">
      <c r="A4433" s="65" t="s">
        <v>4443</v>
      </c>
      <c r="B4433" s="8">
        <v>121.43237589749999</v>
      </c>
      <c r="C4433" s="13"/>
      <c r="D4433" s="3" t="str">
        <f t="array" ref="D4433">IF(C4433="","",IFERROR(AVERAGE(_xlfn._xlws.FILTER($B$2:$B$6000,(IFERROR(VALUE(MID($A$2:$A$6000,4,2)),0)=MONTH(C4433))*(IFERROR(VALUE(RIGHT($A$2:$A$6000,4)),0)=YEAR(C4433)))),""))</f>
        <v/>
      </c>
      <c r="E4433" s="3">
        <f t="array" ref="E4433">IFERROR(_xlfn.LET(_xlpm.yr,IF(ISNUMBER(C4433),YEAR(C4433),VALUE(RIGHT(A4433,4))),_xlpm.mn,IF(ISNUMBER(C4433),MONTH(C4433),VALUE(MID(A4433,4,2)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4" spans="1:5" x14ac:dyDescent="0.25">
      <c r="A4434" s="65" t="s">
        <v>4444</v>
      </c>
      <c r="B4434" s="8">
        <v>121.9169516493</v>
      </c>
      <c r="C4434" s="13"/>
      <c r="D4434" s="3" t="str">
        <f t="array" ref="D4434">IF(C4434="","",IFERROR(AVERAGE(_xlfn._xlws.FILTER($B$2:$B$6000,(IFERROR(VALUE(MID($A$2:$A$6000,4,2)),0)=MONTH(C4434))*(IFERROR(VALUE(RIGHT($A$2:$A$6000,4)),0)=YEAR(C4434)))),""))</f>
        <v/>
      </c>
      <c r="E4434" s="3">
        <f t="array" ref="E4434">IFERROR(_xlfn.LET(_xlpm.yr,IF(ISNUMBER(C4434),YEAR(C4434),VALUE(RIGHT(A4434,4))),_xlpm.mn,IF(ISNUMBER(C4434),MONTH(C4434),VALUE(MID(A4434,4,2)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5" spans="1:5" x14ac:dyDescent="0.25">
      <c r="A4435" s="65" t="s">
        <v>4445</v>
      </c>
      <c r="B4435" s="8">
        <v>122.63227775910001</v>
      </c>
      <c r="C4435" s="13"/>
      <c r="D4435" s="3" t="str">
        <f t="array" ref="D4435">IF(C4435="","",IFERROR(AVERAGE(_xlfn._xlws.FILTER($B$2:$B$6000,(IFERROR(VALUE(MID($A$2:$A$6000,4,2)),0)=MONTH(C4435))*(IFERROR(VALUE(RIGHT($A$2:$A$6000,4)),0)=YEAR(C4435)))),""))</f>
        <v/>
      </c>
      <c r="E4435" s="3">
        <f t="array" ref="E4435">IFERROR(_xlfn.LET(_xlpm.yr,IF(ISNUMBER(C4435),YEAR(C4435),VALUE(RIGHT(A4435,4))),_xlpm.mn,IF(ISNUMBER(C4435),MONTH(C4435),VALUE(MID(A4435,4,2)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6" spans="1:5" x14ac:dyDescent="0.25">
      <c r="A4436" s="65" t="s">
        <v>4446</v>
      </c>
      <c r="B4436" s="8">
        <v>123.5091291195</v>
      </c>
      <c r="C4436" s="13"/>
      <c r="D4436" s="3" t="str">
        <f t="array" ref="D4436">IF(C4436="","",IFERROR(AVERAGE(_xlfn._xlws.FILTER($B$2:$B$6000,(IFERROR(VALUE(MID($A$2:$A$6000,4,2)),0)=MONTH(C4436))*(IFERROR(VALUE(RIGHT($A$2:$A$6000,4)),0)=YEAR(C4436)))),""))</f>
        <v/>
      </c>
      <c r="E4436" s="3">
        <f t="array" ref="E4436">IFERROR(_xlfn.LET(_xlpm.yr,IF(ISNUMBER(C4436),YEAR(C4436),VALUE(RIGHT(A4436,4))),_xlpm.mn,IF(ISNUMBER(C4436),MONTH(C4436),VALUE(MID(A4436,4,2)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7" spans="1:5" x14ac:dyDescent="0.25">
      <c r="A4437" s="65" t="s">
        <v>4447</v>
      </c>
      <c r="B4437" s="8">
        <v>124.87055623169999</v>
      </c>
      <c r="C4437" s="13"/>
      <c r="D4437" s="3" t="str">
        <f t="array" ref="D4437">IF(C4437="","",IFERROR(AVERAGE(_xlfn._xlws.FILTER($B$2:$B$6000,(IFERROR(VALUE(MID($A$2:$A$6000,4,2)),0)=MONTH(C4437))*(IFERROR(VALUE(RIGHT($A$2:$A$6000,4)),0)=YEAR(C4437)))),""))</f>
        <v/>
      </c>
      <c r="E4437" s="3">
        <f t="array" ref="E4437">IFERROR(_xlfn.LET(_xlpm.yr,IF(ISNUMBER(C4437),YEAR(C4437),VALUE(RIGHT(A4437,4))),_xlpm.mn,IF(ISNUMBER(C4437),MONTH(C4437),VALUE(MID(A4437,4,2)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8" spans="1:5" x14ac:dyDescent="0.25">
      <c r="A4438" s="65" t="s">
        <v>4448</v>
      </c>
      <c r="B4438" s="8">
        <v>126.3704335587</v>
      </c>
      <c r="C4438" s="13"/>
      <c r="D4438" s="3" t="str">
        <f t="array" ref="D4438">IF(C4438="","",IFERROR(AVERAGE(_xlfn._xlws.FILTER($B$2:$B$6000,(IFERROR(VALUE(MID($A$2:$A$6000,4,2)),0)=MONTH(C4438))*(IFERROR(VALUE(RIGHT($A$2:$A$6000,4)),0)=YEAR(C4438)))),""))</f>
        <v/>
      </c>
      <c r="E4438" s="3">
        <f t="array" ref="E4438">IFERROR(_xlfn.LET(_xlpm.yr,IF(ISNUMBER(C4438),YEAR(C4438),VALUE(RIGHT(A4438,4))),_xlpm.mn,IF(ISNUMBER(C4438),MONTH(C4438),VALUE(MID(A4438,4,2)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9" spans="1:5" x14ac:dyDescent="0.25">
      <c r="A4439" s="65" t="s">
        <v>4449</v>
      </c>
      <c r="B4439" s="8">
        <v>126.97038448950001</v>
      </c>
      <c r="C4439" s="13"/>
      <c r="D4439" s="3" t="str">
        <f t="array" ref="D4439">IF(C4439="","",IFERROR(AVERAGE(_xlfn._xlws.FILTER($B$2:$B$6000,(IFERROR(VALUE(MID($A$2:$A$6000,4,2)),0)=MONTH(C4439))*(IFERROR(VALUE(RIGHT($A$2:$A$6000,4)),0)=YEAR(C4439)))),""))</f>
        <v/>
      </c>
      <c r="E4439" s="3">
        <f t="array" ref="E4439">IFERROR(_xlfn.LET(_xlpm.yr,IF(ISNUMBER(C4439),YEAR(C4439),VALUE(RIGHT(A4439,4))),_xlpm.mn,IF(ISNUMBER(C4439),MONTH(C4439),VALUE(MID(A4439,4,2)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0" spans="1:5" x14ac:dyDescent="0.25">
      <c r="A4440" s="65" t="s">
        <v>4450</v>
      </c>
      <c r="B4440" s="8">
        <v>127.604947974</v>
      </c>
      <c r="C4440" s="13"/>
      <c r="D4440" s="3" t="str">
        <f t="array" ref="D4440">IF(C4440="","",IFERROR(AVERAGE(_xlfn._xlws.FILTER($B$2:$B$6000,(IFERROR(VALUE(MID($A$2:$A$6000,4,2)),0)=MONTH(C4440))*(IFERROR(VALUE(RIGHT($A$2:$A$6000,4)),0)=YEAR(C4440)))),""))</f>
        <v/>
      </c>
      <c r="E4440" s="3">
        <f t="array" ref="E4440">IFERROR(_xlfn.LET(_xlpm.yr,IF(ISNUMBER(C4440),YEAR(C4440),VALUE(RIGHT(A4440,4))),_xlpm.mn,IF(ISNUMBER(C4440),MONTH(C4440),VALUE(MID(A4440,4,2)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1" spans="1:5" x14ac:dyDescent="0.25">
      <c r="A4441" s="65" t="s">
        <v>4451</v>
      </c>
      <c r="B4441" s="8">
        <v>128.06644868999999</v>
      </c>
      <c r="C4441" s="13"/>
      <c r="D4441" s="3" t="str">
        <f t="array" ref="D4441">IF(C4441="","",IFERROR(AVERAGE(_xlfn._xlws.FILTER($B$2:$B$6000,(IFERROR(VALUE(MID($A$2:$A$6000,4,2)),0)=MONTH(C4441))*(IFERROR(VALUE(RIGHT($A$2:$A$6000,4)),0)=YEAR(C4441)))),""))</f>
        <v/>
      </c>
      <c r="E4441" s="3">
        <f t="array" ref="E4441">IFERROR(_xlfn.LET(_xlpm.yr,IF(ISNUMBER(C4441),YEAR(C4441),VALUE(RIGHT(A4441,4))),_xlpm.mn,IF(ISNUMBER(C4441),MONTH(C4441),VALUE(MID(A4441,4,2)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2" spans="1:5" x14ac:dyDescent="0.25">
      <c r="A4442" s="65" t="s">
        <v>4452</v>
      </c>
      <c r="B4442" s="8">
        <v>129.80861389290001</v>
      </c>
      <c r="C4442" s="13"/>
      <c r="D4442" s="3" t="str">
        <f t="array" ref="D4442">IF(C4442="","",IFERROR(AVERAGE(_xlfn._xlws.FILTER($B$2:$B$6000,(IFERROR(VALUE(MID($A$2:$A$6000,4,2)),0)=MONTH(C4442))*(IFERROR(VALUE(RIGHT($A$2:$A$6000,4)),0)=YEAR(C4442)))),""))</f>
        <v/>
      </c>
      <c r="E4442" s="3">
        <f t="array" ref="E4442">IFERROR(_xlfn.LET(_xlpm.yr,IF(ISNUMBER(C4442),YEAR(C4442),VALUE(RIGHT(A4442,4))),_xlpm.mn,IF(ISNUMBER(C4442),MONTH(C4442),VALUE(MID(A4442,4,2)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3" spans="1:5" x14ac:dyDescent="0.25">
      <c r="A4443" s="65" t="s">
        <v>4453</v>
      </c>
      <c r="B4443" s="8">
        <v>129.15097537259999</v>
      </c>
      <c r="C4443" s="13"/>
      <c r="D4443" s="3" t="str">
        <f t="array" ref="D4443">IF(C4443="","",IFERROR(AVERAGE(_xlfn._xlws.FILTER($B$2:$B$6000,(IFERROR(VALUE(MID($A$2:$A$6000,4,2)),0)=MONTH(C4443))*(IFERROR(VALUE(RIGHT($A$2:$A$6000,4)),0)=YEAR(C4443)))),""))</f>
        <v/>
      </c>
      <c r="E4443" s="3">
        <f t="array" ref="E4443">IFERROR(_xlfn.LET(_xlpm.yr,IF(ISNUMBER(C4443),YEAR(C4443),VALUE(RIGHT(A4443,4))),_xlpm.mn,IF(ISNUMBER(C4443),MONTH(C4443),VALUE(MID(A4443,4,2)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4" spans="1:5" x14ac:dyDescent="0.25">
      <c r="A4444" s="65" t="s">
        <v>4454</v>
      </c>
      <c r="B4444" s="8">
        <v>128.0318361363</v>
      </c>
      <c r="C4444" s="13"/>
      <c r="D4444" s="3" t="str">
        <f t="array" ref="D4444">IF(C4444="","",IFERROR(AVERAGE(_xlfn._xlws.FILTER($B$2:$B$6000,(IFERROR(VALUE(MID($A$2:$A$6000,4,2)),0)=MONTH(C4444))*(IFERROR(VALUE(RIGHT($A$2:$A$6000,4)),0)=YEAR(C4444)))),""))</f>
        <v/>
      </c>
      <c r="E4444" s="3">
        <f t="array" ref="E4444">IFERROR(_xlfn.LET(_xlpm.yr,IF(ISNUMBER(C4444),YEAR(C4444),VALUE(RIGHT(A4444,4))),_xlpm.mn,IF(ISNUMBER(C4444),MONTH(C4444),VALUE(MID(A4444,4,2)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5" spans="1:5" x14ac:dyDescent="0.25">
      <c r="A4445" s="65" t="s">
        <v>4455</v>
      </c>
      <c r="B4445" s="8">
        <v>128.22797394060001</v>
      </c>
      <c r="C4445" s="13"/>
      <c r="D4445" s="3" t="str">
        <f t="array" ref="D4445">IF(C4445="","",IFERROR(AVERAGE(_xlfn._xlws.FILTER($B$2:$B$6000,(IFERROR(VALUE(MID($A$2:$A$6000,4,2)),0)=MONTH(C4445))*(IFERROR(VALUE(RIGHT($A$2:$A$6000,4)),0)=YEAR(C4445)))),""))</f>
        <v/>
      </c>
      <c r="E4445" s="3">
        <f t="array" ref="E4445">IFERROR(_xlfn.LET(_xlpm.yr,IF(ISNUMBER(C4445),YEAR(C4445),VALUE(RIGHT(A4445,4))),_xlpm.mn,IF(ISNUMBER(C4445),MONTH(C4445),VALUE(MID(A4445,4,2)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6" spans="1:5" x14ac:dyDescent="0.25">
      <c r="A4446" s="65" t="s">
        <v>4456</v>
      </c>
      <c r="B4446" s="8">
        <v>130.23550205519999</v>
      </c>
      <c r="C4446" s="13"/>
      <c r="D4446" s="3" t="str">
        <f t="array" ref="D4446">IF(C4446="","",IFERROR(AVERAGE(_xlfn._xlws.FILTER($B$2:$B$6000,(IFERROR(VALUE(MID($A$2:$A$6000,4,2)),0)=MONTH(C4446))*(IFERROR(VALUE(RIGHT($A$2:$A$6000,4)),0)=YEAR(C4446)))),""))</f>
        <v/>
      </c>
      <c r="E4446" s="3">
        <f t="array" ref="E4446">IFERROR(_xlfn.LET(_xlpm.yr,IF(ISNUMBER(C4446),YEAR(C4446),VALUE(RIGHT(A4446,4))),_xlpm.mn,IF(ISNUMBER(C4446),MONTH(C4446),VALUE(MID(A4446,4,2)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7" spans="1:5" x14ac:dyDescent="0.25">
      <c r="A4447" s="65" t="s">
        <v>4457</v>
      </c>
      <c r="B4447" s="8">
        <v>125.79330304</v>
      </c>
      <c r="C4447" s="13"/>
      <c r="D4447" s="3" t="str">
        <f t="array" ref="D4447">IF(C4447="","",IFERROR(AVERAGE(_xlfn._xlws.FILTER($B$2:$B$6000,(IFERROR(VALUE(MID($A$2:$A$6000,4,2)),0)=MONTH(C4447))*(IFERROR(VALUE(RIGHT($A$2:$A$6000,4)),0)=YEAR(C4447)))),""))</f>
        <v/>
      </c>
      <c r="E4447" s="3">
        <f t="array" ref="E4447">IFERROR(_xlfn.LET(_xlpm.yr,IF(ISNUMBER(C4447),YEAR(C4447),VALUE(RIGHT(A4447,4))),_xlpm.mn,IF(ISNUMBER(C4447),MONTH(C4447),VALUE(MID(A4447,4,2)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8" spans="1:5" x14ac:dyDescent="0.25">
      <c r="A4448" s="65" t="s">
        <v>4458</v>
      </c>
      <c r="B4448" s="8">
        <v>125.7711368192</v>
      </c>
      <c r="C4448" s="13"/>
      <c r="D4448" s="3" t="str">
        <f t="array" ref="D4448">IF(C4448="","",IFERROR(AVERAGE(_xlfn._xlws.FILTER($B$2:$B$6000,(IFERROR(VALUE(MID($A$2:$A$6000,4,2)),0)=MONTH(C4448))*(IFERROR(VALUE(RIGHT($A$2:$A$6000,4)),0)=YEAR(C4448)))),""))</f>
        <v/>
      </c>
      <c r="E4448" s="3">
        <f t="array" ref="E4448">IFERROR(_xlfn.LET(_xlpm.yr,IF(ISNUMBER(C4448),YEAR(C4448),VALUE(RIGHT(A4448,4))),_xlpm.mn,IF(ISNUMBER(C4448),MONTH(C4448),VALUE(MID(A4448,4,2)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9" spans="1:5" x14ac:dyDescent="0.25">
      <c r="A4449" s="65" t="s">
        <v>4459</v>
      </c>
      <c r="B4449" s="8">
        <v>126.89053096959999</v>
      </c>
      <c r="C4449" s="13"/>
      <c r="D4449" s="3" t="str">
        <f t="array" ref="D4449">IF(C4449="","",IFERROR(AVERAGE(_xlfn._xlws.FILTER($B$2:$B$6000,(IFERROR(VALUE(MID($A$2:$A$6000,4,2)),0)=MONTH(C4449))*(IFERROR(VALUE(RIGHT($A$2:$A$6000,4)),0)=YEAR(C4449)))),""))</f>
        <v/>
      </c>
      <c r="E4449" s="3">
        <f t="array" ref="E4449">IFERROR(_xlfn.LET(_xlpm.yr,IF(ISNUMBER(C4449),YEAR(C4449),VALUE(RIGHT(A4449,4))),_xlpm.mn,IF(ISNUMBER(C4449),MONTH(C4449),VALUE(MID(A4449,4,2)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0" spans="1:5" x14ac:dyDescent="0.25">
      <c r="A4450" s="65" t="s">
        <v>4460</v>
      </c>
      <c r="B4450" s="8">
        <v>126.0703808</v>
      </c>
      <c r="C4450" s="13"/>
      <c r="D4450" s="3" t="str">
        <f t="array" ref="D4450">IF(C4450="","",IFERROR(AVERAGE(_xlfn._xlws.FILTER($B$2:$B$6000,(IFERROR(VALUE(MID($A$2:$A$6000,4,2)),0)=MONTH(C4450))*(IFERROR(VALUE(RIGHT($A$2:$A$6000,4)),0)=YEAR(C4450)))),""))</f>
        <v/>
      </c>
      <c r="E4450" s="3">
        <f t="array" ref="E4450">IFERROR(_xlfn.LET(_xlpm.yr,IF(ISNUMBER(C4450),YEAR(C4450),VALUE(RIGHT(A4450,4))),_xlpm.mn,IF(ISNUMBER(C4450),MONTH(C4450),VALUE(MID(A4450,4,2)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1" spans="1:5" x14ac:dyDescent="0.25">
      <c r="A4451" s="65" t="s">
        <v>4461</v>
      </c>
      <c r="B4451" s="8">
        <v>126.59128698879999</v>
      </c>
      <c r="C4451" s="13"/>
      <c r="D4451" s="3" t="str">
        <f t="array" ref="D4451">IF(C4451="","",IFERROR(AVERAGE(_xlfn._xlws.FILTER($B$2:$B$6000,(IFERROR(VALUE(MID($A$2:$A$6000,4,2)),0)=MONTH(C4451))*(IFERROR(VALUE(RIGHT($A$2:$A$6000,4)),0)=YEAR(C4451)))),""))</f>
        <v/>
      </c>
      <c r="E4451" s="3">
        <f t="array" ref="E4451">IFERROR(_xlfn.LET(_xlpm.yr,IF(ISNUMBER(C4451),YEAR(C4451),VALUE(RIGHT(A4451,4))),_xlpm.mn,IF(ISNUMBER(C4451),MONTH(C4451),VALUE(MID(A4451,4,2)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2" spans="1:5" x14ac:dyDescent="0.25">
      <c r="A4452" s="65" t="s">
        <v>4462</v>
      </c>
      <c r="B4452" s="8">
        <v>127.8325953536</v>
      </c>
      <c r="C4452" s="13"/>
      <c r="D4452" s="3" t="str">
        <f t="array" ref="D4452">IF(C4452="","",IFERROR(AVERAGE(_xlfn._xlws.FILTER($B$2:$B$6000,(IFERROR(VALUE(MID($A$2:$A$6000,4,2)),0)=MONTH(C4452))*(IFERROR(VALUE(RIGHT($A$2:$A$6000,4)),0)=YEAR(C4452)))),""))</f>
        <v/>
      </c>
      <c r="E4452" s="3">
        <f t="array" ref="E4452">IFERROR(_xlfn.LET(_xlpm.yr,IF(ISNUMBER(C4452),YEAR(C4452),VALUE(RIGHT(A4452,4))),_xlpm.mn,IF(ISNUMBER(C4452),MONTH(C4452),VALUE(MID(A4452,4,2)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3" spans="1:5" x14ac:dyDescent="0.25">
      <c r="A4453" s="65" t="s">
        <v>4463</v>
      </c>
      <c r="B4453" s="8">
        <v>126.83511541759999</v>
      </c>
      <c r="C4453" s="13"/>
      <c r="D4453" s="3" t="str">
        <f t="array" ref="D4453">IF(C4453="","",IFERROR(AVERAGE(_xlfn._xlws.FILTER($B$2:$B$6000,(IFERROR(VALUE(MID($A$2:$A$6000,4,2)),0)=MONTH(C4453))*(IFERROR(VALUE(RIGHT($A$2:$A$6000,4)),0)=YEAR(C4453)))),""))</f>
        <v/>
      </c>
      <c r="E4453" s="3">
        <f t="array" ref="E4453">IFERROR(_xlfn.LET(_xlpm.yr,IF(ISNUMBER(C4453),YEAR(C4453),VALUE(RIGHT(A4453,4))),_xlpm.mn,IF(ISNUMBER(C4453),MONTH(C4453),VALUE(MID(A4453,4,2)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4" spans="1:5" x14ac:dyDescent="0.25">
      <c r="A4454" s="65" t="s">
        <v>4464</v>
      </c>
      <c r="B4454" s="8">
        <v>127.71068113920001</v>
      </c>
      <c r="C4454" s="13"/>
      <c r="D4454" s="3" t="str">
        <f t="array" ref="D4454">IF(C4454="","",IFERROR(AVERAGE(_xlfn._xlws.FILTER($B$2:$B$6000,(IFERROR(VALUE(MID($A$2:$A$6000,4,2)),0)=MONTH(C4454))*(IFERROR(VALUE(RIGHT($A$2:$A$6000,4)),0)=YEAR(C4454)))),""))</f>
        <v/>
      </c>
      <c r="E4454" s="3">
        <f t="array" ref="E4454">IFERROR(_xlfn.LET(_xlpm.yr,IF(ISNUMBER(C4454),YEAR(C4454),VALUE(RIGHT(A4454,4))),_xlpm.mn,IF(ISNUMBER(C4454),MONTH(C4454),VALUE(MID(A4454,4,2)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5" spans="1:5" x14ac:dyDescent="0.25">
      <c r="A4455" s="65" t="s">
        <v>4465</v>
      </c>
      <c r="B4455" s="8">
        <v>127.3671047168</v>
      </c>
      <c r="C4455" s="13"/>
      <c r="D4455" s="3" t="str">
        <f t="array" ref="D4455">IF(C4455="","",IFERROR(AVERAGE(_xlfn._xlws.FILTER($B$2:$B$6000,(IFERROR(VALUE(MID($A$2:$A$6000,4,2)),0)=MONTH(C4455))*(IFERROR(VALUE(RIGHT($A$2:$A$6000,4)),0)=YEAR(C4455)))),""))</f>
        <v/>
      </c>
      <c r="E4455" s="3">
        <f t="array" ref="E4455">IFERROR(_xlfn.LET(_xlpm.yr,IF(ISNUMBER(C4455),YEAR(C4455),VALUE(RIGHT(A4455,4))),_xlpm.mn,IF(ISNUMBER(C4455),MONTH(C4455),VALUE(MID(A4455,4,2)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6" spans="1:5" x14ac:dyDescent="0.25">
      <c r="A4456" s="65" t="s">
        <v>4466</v>
      </c>
      <c r="B4456" s="8">
        <v>127.5222682624</v>
      </c>
      <c r="C4456" s="13"/>
      <c r="D4456" s="3" t="str">
        <f t="array" ref="D4456">IF(C4456="","",IFERROR(AVERAGE(_xlfn._xlws.FILTER($B$2:$B$6000,(IFERROR(VALUE(MID($A$2:$A$6000,4,2)),0)=MONTH(C4456))*(IFERROR(VALUE(RIGHT($A$2:$A$6000,4)),0)=YEAR(C4456)))),""))</f>
        <v/>
      </c>
      <c r="E4456" s="3">
        <f t="array" ref="E4456">IFERROR(_xlfn.LET(_xlpm.yr,IF(ISNUMBER(C4456),YEAR(C4456),VALUE(RIGHT(A4456,4))),_xlpm.mn,IF(ISNUMBER(C4456),MONTH(C4456),VALUE(MID(A4456,4,2)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7" spans="1:5" x14ac:dyDescent="0.25">
      <c r="A4457" s="65" t="s">
        <v>4467</v>
      </c>
      <c r="B4457" s="8">
        <v>128.24267043840001</v>
      </c>
      <c r="C4457" s="13"/>
      <c r="D4457" s="3" t="str">
        <f t="array" ref="D4457">IF(C4457="","",IFERROR(AVERAGE(_xlfn._xlws.FILTER($B$2:$B$6000,(IFERROR(VALUE(MID($A$2:$A$6000,4,2)),0)=MONTH(C4457))*(IFERROR(VALUE(RIGHT($A$2:$A$6000,4)),0)=YEAR(C4457)))),""))</f>
        <v/>
      </c>
      <c r="E4457" s="3">
        <f t="array" ref="E4457">IFERROR(_xlfn.LET(_xlpm.yr,IF(ISNUMBER(C4457),YEAR(C4457),VALUE(RIGHT(A4457,4))),_xlpm.mn,IF(ISNUMBER(C4457),MONTH(C4457),VALUE(MID(A4457,4,2)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8" spans="1:5" x14ac:dyDescent="0.25">
      <c r="A4458" s="65" t="s">
        <v>4468</v>
      </c>
      <c r="B4458" s="8">
        <v>127.4557696</v>
      </c>
      <c r="C4458" s="13"/>
      <c r="D4458" s="3" t="str">
        <f t="array" ref="D4458">IF(C4458="","",IFERROR(AVERAGE(_xlfn._xlws.FILTER($B$2:$B$6000,(IFERROR(VALUE(MID($A$2:$A$6000,4,2)),0)=MONTH(C4458))*(IFERROR(VALUE(RIGHT($A$2:$A$6000,4)),0)=YEAR(C4458)))),""))</f>
        <v/>
      </c>
      <c r="E4458" s="3">
        <f t="array" ref="E4458">IFERROR(_xlfn.LET(_xlpm.yr,IF(ISNUMBER(C4458),YEAR(C4458),VALUE(RIGHT(A4458,4))),_xlpm.mn,IF(ISNUMBER(C4458),MONTH(C4458),VALUE(MID(A4458,4,2)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9" spans="1:5" x14ac:dyDescent="0.25">
      <c r="A4459" s="65" t="s">
        <v>4469</v>
      </c>
      <c r="B4459" s="8">
        <v>126.89053096959999</v>
      </c>
      <c r="C4459" s="13"/>
      <c r="D4459" s="3" t="str">
        <f t="array" ref="D4459">IF(C4459="","",IFERROR(AVERAGE(_xlfn._xlws.FILTER($B$2:$B$6000,(IFERROR(VALUE(MID($A$2:$A$6000,4,2)),0)=MONTH(C4459))*(IFERROR(VALUE(RIGHT($A$2:$A$6000,4)),0)=YEAR(C4459)))),""))</f>
        <v/>
      </c>
      <c r="E4459" s="3">
        <f t="array" ref="E4459">IFERROR(_xlfn.LET(_xlpm.yr,IF(ISNUMBER(C4459),YEAR(C4459),VALUE(RIGHT(A4459,4))),_xlpm.mn,IF(ISNUMBER(C4459),MONTH(C4459),VALUE(MID(A4459,4,2)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0" spans="1:5" x14ac:dyDescent="0.25">
      <c r="A4460" s="65" t="s">
        <v>4470</v>
      </c>
      <c r="B4460" s="8">
        <v>127.566600704</v>
      </c>
      <c r="C4460" s="13"/>
      <c r="D4460" s="3" t="str">
        <f t="array" ref="D4460">IF(C4460="","",IFERROR(AVERAGE(_xlfn._xlws.FILTER($B$2:$B$6000,(IFERROR(VALUE(MID($A$2:$A$6000,4,2)),0)=MONTH(C4460))*(IFERROR(VALUE(RIGHT($A$2:$A$6000,4)),0)=YEAR(C4460)))),""))</f>
        <v/>
      </c>
      <c r="E4460" s="3">
        <f t="array" ref="E4460">IFERROR(_xlfn.LET(_xlpm.yr,IF(ISNUMBER(C4460),YEAR(C4460),VALUE(RIGHT(A4460,4))),_xlpm.mn,IF(ISNUMBER(C4460),MONTH(C4460),VALUE(MID(A4460,4,2)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1" spans="1:5" x14ac:dyDescent="0.25">
      <c r="A4461" s="65" t="s">
        <v>4471</v>
      </c>
      <c r="B4461" s="8">
        <v>128.5973299712</v>
      </c>
      <c r="C4461" s="13"/>
      <c r="D4461" s="3" t="str">
        <f t="array" ref="D4461">IF(C4461="","",IFERROR(AVERAGE(_xlfn._xlws.FILTER($B$2:$B$6000,(IFERROR(VALUE(MID($A$2:$A$6000,4,2)),0)=MONTH(C4461))*(IFERROR(VALUE(RIGHT($A$2:$A$6000,4)),0)=YEAR(C4461)))),""))</f>
        <v/>
      </c>
      <c r="E4461" s="3">
        <f t="array" ref="E4461">IFERROR(_xlfn.LET(_xlpm.yr,IF(ISNUMBER(C4461),YEAR(C4461),VALUE(RIGHT(A4461,4))),_xlpm.mn,IF(ISNUMBER(C4461),MONTH(C4461),VALUE(MID(A4461,4,2)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2" spans="1:5" x14ac:dyDescent="0.25">
      <c r="A4462" s="65" t="s">
        <v>4472</v>
      </c>
      <c r="B4462" s="8">
        <v>129.0184881664</v>
      </c>
      <c r="C4462" s="13"/>
      <c r="D4462" s="3" t="str">
        <f t="array" ref="D4462">IF(C4462="","",IFERROR(AVERAGE(_xlfn._xlws.FILTER($B$2:$B$6000,(IFERROR(VALUE(MID($A$2:$A$6000,4,2)),0)=MONTH(C4462))*(IFERROR(VALUE(RIGHT($A$2:$A$6000,4)),0)=YEAR(C4462)))),""))</f>
        <v/>
      </c>
      <c r="E4462" s="3">
        <f t="array" ref="E4462">IFERROR(_xlfn.LET(_xlpm.yr,IF(ISNUMBER(C4462),YEAR(C4462),VALUE(RIGHT(A4462,4))),_xlpm.mn,IF(ISNUMBER(C4462),MONTH(C4462),VALUE(MID(A4462,4,2)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3" spans="1:5" x14ac:dyDescent="0.25">
      <c r="A4463" s="65" t="s">
        <v>4473</v>
      </c>
      <c r="B4463" s="8">
        <v>129.00740505600001</v>
      </c>
      <c r="C4463" s="13"/>
      <c r="D4463" s="3" t="str">
        <f t="array" ref="D4463">IF(C4463="","",IFERROR(AVERAGE(_xlfn._xlws.FILTER($B$2:$B$6000,(IFERROR(VALUE(MID($A$2:$A$6000,4,2)),0)=MONTH(C4463))*(IFERROR(VALUE(RIGHT($A$2:$A$6000,4)),0)=YEAR(C4463)))),""))</f>
        <v/>
      </c>
      <c r="E4463" s="3">
        <f t="array" ref="E4463">IFERROR(_xlfn.LET(_xlpm.yr,IF(ISNUMBER(C4463),YEAR(C4463),VALUE(RIGHT(A4463,4))),_xlpm.mn,IF(ISNUMBER(C4463),MONTH(C4463),VALUE(MID(A4463,4,2)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4" spans="1:5" x14ac:dyDescent="0.25">
      <c r="A4464" s="65" t="s">
        <v>4474</v>
      </c>
      <c r="B4464" s="8">
        <v>128.4310833152</v>
      </c>
      <c r="C4464" s="13"/>
      <c r="D4464" s="3" t="str">
        <f t="array" ref="D4464">IF(C4464="","",IFERROR(AVERAGE(_xlfn._xlws.FILTER($B$2:$B$6000,(IFERROR(VALUE(MID($A$2:$A$6000,4,2)),0)=MONTH(C4464))*(IFERROR(VALUE(RIGHT($A$2:$A$6000,4)),0)=YEAR(C4464)))),""))</f>
        <v/>
      </c>
      <c r="E4464" s="3">
        <f t="array" ref="E4464">IFERROR(_xlfn.LET(_xlpm.yr,IF(ISNUMBER(C4464),YEAR(C4464),VALUE(RIGHT(A4464,4))),_xlpm.mn,IF(ISNUMBER(C4464),MONTH(C4464),VALUE(MID(A4464,4,2)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5" spans="1:5" x14ac:dyDescent="0.25">
      <c r="A4465" s="65" t="s">
        <v>4475</v>
      </c>
      <c r="B4465" s="8">
        <v>127.9101771264</v>
      </c>
      <c r="C4465" s="13"/>
      <c r="D4465" s="3" t="str">
        <f t="array" ref="D4465">IF(C4465="","",IFERROR(AVERAGE(_xlfn._xlws.FILTER($B$2:$B$6000,(IFERROR(VALUE(MID($A$2:$A$6000,4,2)),0)=MONTH(C4465))*(IFERROR(VALUE(RIGHT($A$2:$A$6000,4)),0)=YEAR(C4465)))),""))</f>
        <v/>
      </c>
      <c r="E4465" s="3">
        <f t="array" ref="E4465">IFERROR(_xlfn.LET(_xlpm.yr,IF(ISNUMBER(C4465),YEAR(C4465),VALUE(RIGHT(A4465,4))),_xlpm.mn,IF(ISNUMBER(C4465),MONTH(C4465),VALUE(MID(A4465,4,2)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6" spans="1:5" x14ac:dyDescent="0.25">
      <c r="A4466" s="65" t="s">
        <v>4476</v>
      </c>
      <c r="B4466" s="8">
        <v>128.55299752959999</v>
      </c>
      <c r="C4466" s="13"/>
      <c r="D4466" s="3" t="str">
        <f t="array" ref="D4466">IF(C4466="","",IFERROR(AVERAGE(_xlfn._xlws.FILTER($B$2:$B$6000,(IFERROR(VALUE(MID($A$2:$A$6000,4,2)),0)=MONTH(C4466))*(IFERROR(VALUE(RIGHT($A$2:$A$6000,4)),0)=YEAR(C4466)))),""))</f>
        <v/>
      </c>
      <c r="E4466" s="3">
        <f t="array" ref="E4466">IFERROR(_xlfn.LET(_xlpm.yr,IF(ISNUMBER(C4466),YEAR(C4466),VALUE(RIGHT(A4466,4))),_xlpm.mn,IF(ISNUMBER(C4466),MONTH(C4466),VALUE(MID(A4466,4,2)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7" spans="1:5" x14ac:dyDescent="0.25">
      <c r="A4467" s="65" t="s">
        <v>4477</v>
      </c>
      <c r="B4467" s="8">
        <v>128.35350154240001</v>
      </c>
      <c r="C4467" s="13"/>
      <c r="D4467" s="3" t="str">
        <f t="array" ref="D4467">IF(C4467="","",IFERROR(AVERAGE(_xlfn._xlws.FILTER($B$2:$B$6000,(IFERROR(VALUE(MID($A$2:$A$6000,4,2)),0)=MONTH(C4467))*(IFERROR(VALUE(RIGHT($A$2:$A$6000,4)),0)=YEAR(C4467)))),""))</f>
        <v/>
      </c>
      <c r="E4467" s="3">
        <f t="array" ref="E4467">IFERROR(_xlfn.LET(_xlpm.yr,IF(ISNUMBER(C4467),YEAR(C4467),VALUE(RIGHT(A4467,4))),_xlpm.mn,IF(ISNUMBER(C4467),MONTH(C4467),VALUE(MID(A4467,4,2)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8" spans="1:5" x14ac:dyDescent="0.25">
      <c r="A4468" s="65" t="s">
        <v>4478</v>
      </c>
      <c r="B4468" s="8">
        <v>128.0506886332</v>
      </c>
      <c r="C4468" s="13"/>
      <c r="D4468" s="3" t="str">
        <f t="array" ref="D4468">IF(C4468="","",IFERROR(AVERAGE(_xlfn._xlws.FILTER($B$2:$B$6000,(IFERROR(VALUE(MID($A$2:$A$6000,4,2)),0)=MONTH(C4468))*(IFERROR(VALUE(RIGHT($A$2:$A$6000,4)),0)=YEAR(C4468)))),""))</f>
        <v/>
      </c>
      <c r="E4468" s="3">
        <f t="array" ref="E4468">IFERROR(_xlfn.LET(_xlpm.yr,IF(ISNUMBER(C4468),YEAR(C4468),VALUE(RIGHT(A4468,4))),_xlpm.mn,IF(ISNUMBER(C4468),MONTH(C4468),VALUE(MID(A4468,4,2)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69" spans="1:5" x14ac:dyDescent="0.25">
      <c r="A4469" s="65" t="s">
        <v>4479</v>
      </c>
      <c r="B4469" s="8">
        <v>128.17187572559999</v>
      </c>
      <c r="C4469" s="13"/>
      <c r="D4469" s="3" t="str">
        <f t="array" ref="D4469">IF(C4469="","",IFERROR(AVERAGE(_xlfn._xlws.FILTER($B$2:$B$6000,(IFERROR(VALUE(MID($A$2:$A$6000,4,2)),0)=MONTH(C4469))*(IFERROR(VALUE(RIGHT($A$2:$A$6000,4)),0)=YEAR(C4469)))),""))</f>
        <v/>
      </c>
      <c r="E4469" s="3">
        <f t="array" ref="E4469">IFERROR(_xlfn.LET(_xlpm.yr,IF(ISNUMBER(C4469),YEAR(C4469),VALUE(RIGHT(A4469,4))),_xlpm.mn,IF(ISNUMBER(C4469),MONTH(C4469),VALUE(MID(A4469,4,2)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0" spans="1:5" x14ac:dyDescent="0.25">
      <c r="A4470" s="65" t="s">
        <v>4480</v>
      </c>
      <c r="B4470" s="8">
        <v>128.6456070868</v>
      </c>
      <c r="C4470" s="13"/>
      <c r="D4470" s="3" t="str">
        <f t="array" ref="D4470">IF(C4470="","",IFERROR(AVERAGE(_xlfn._xlws.FILTER($B$2:$B$6000,(IFERROR(VALUE(MID($A$2:$A$6000,4,2)),0)=MONTH(C4470))*(IFERROR(VALUE(RIGHT($A$2:$A$6000,4)),0)=YEAR(C4470)))),""))</f>
        <v/>
      </c>
      <c r="E4470" s="3">
        <f t="array" ref="E4470">IFERROR(_xlfn.LET(_xlpm.yr,IF(ISNUMBER(C4470),YEAR(C4470),VALUE(RIGHT(A4470,4))),_xlpm.mn,IF(ISNUMBER(C4470),MONTH(C4470),VALUE(MID(A4470,4,2)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1" spans="1:5" x14ac:dyDescent="0.25">
      <c r="A4471" s="65" t="s">
        <v>4481</v>
      </c>
      <c r="B4471" s="8">
        <v>128.4142499104</v>
      </c>
      <c r="C4471" s="13"/>
      <c r="D4471" s="3" t="str">
        <f t="array" ref="D4471">IF(C4471="","",IFERROR(AVERAGE(_xlfn._xlws.FILTER($B$2:$B$6000,(IFERROR(VALUE(MID($A$2:$A$6000,4,2)),0)=MONTH(C4471))*(IFERROR(VALUE(RIGHT($A$2:$A$6000,4)),0)=YEAR(C4471)))),""))</f>
        <v/>
      </c>
      <c r="E4471" s="3">
        <f t="array" ref="E4471">IFERROR(_xlfn.LET(_xlpm.yr,IF(ISNUMBER(C4471),YEAR(C4471),VALUE(RIGHT(A4471,4))),_xlpm.mn,IF(ISNUMBER(C4471),MONTH(C4471),VALUE(MID(A4471,4,2)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2" spans="1:5" x14ac:dyDescent="0.25">
      <c r="A4472" s="65" t="s">
        <v>4482</v>
      </c>
      <c r="B4472" s="8">
        <v>128.03967162480001</v>
      </c>
      <c r="C4472" s="13"/>
      <c r="D4472" s="3" t="str">
        <f t="array" ref="D4472">IF(C4472="","",IFERROR(AVERAGE(_xlfn._xlws.FILTER($B$2:$B$6000,(IFERROR(VALUE(MID($A$2:$A$6000,4,2)),0)=MONTH(C4472))*(IFERROR(VALUE(RIGHT($A$2:$A$6000,4)),0)=YEAR(C4472)))),""))</f>
        <v/>
      </c>
      <c r="E4472" s="3">
        <f t="array" ref="E4472">IFERROR(_xlfn.LET(_xlpm.yr,IF(ISNUMBER(C4472),YEAR(C4472),VALUE(RIGHT(A4472,4))),_xlpm.mn,IF(ISNUMBER(C4472),MONTH(C4472),VALUE(MID(A4472,4,2)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3" spans="1:5" x14ac:dyDescent="0.25">
      <c r="A4473" s="65" t="s">
        <v>4483</v>
      </c>
      <c r="B4473" s="8">
        <v>128.82187922119999</v>
      </c>
      <c r="C4473" s="13"/>
      <c r="D4473" s="3" t="str">
        <f t="array" ref="D4473">IF(C4473="","",IFERROR(AVERAGE(_xlfn._xlws.FILTER($B$2:$B$6000,(IFERROR(VALUE(MID($A$2:$A$6000,4,2)),0)=MONTH(C4473))*(IFERROR(VALUE(RIGHT($A$2:$A$6000,4)),0)=YEAR(C4473)))),""))</f>
        <v/>
      </c>
      <c r="E4473" s="3">
        <f t="array" ref="E4473">IFERROR(_xlfn.LET(_xlpm.yr,IF(ISNUMBER(C4473),YEAR(C4473),VALUE(RIGHT(A4473,4))),_xlpm.mn,IF(ISNUMBER(C4473),MONTH(C4473),VALUE(MID(A4473,4,2)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4" spans="1:5" x14ac:dyDescent="0.25">
      <c r="A4474" s="65" t="s">
        <v>4484</v>
      </c>
      <c r="B4474" s="8">
        <v>129.1523894732</v>
      </c>
      <c r="C4474" s="13"/>
      <c r="D4474" s="3" t="str">
        <f t="array" ref="D4474">IF(C4474="","",IFERROR(AVERAGE(_xlfn._xlws.FILTER($B$2:$B$6000,(IFERROR(VALUE(MID($A$2:$A$6000,4,2)),0)=MONTH(C4474))*(IFERROR(VALUE(RIGHT($A$2:$A$6000,4)),0)=YEAR(C4474)))),""))</f>
        <v/>
      </c>
      <c r="E4474" s="3">
        <f t="array" ref="E4474">IFERROR(_xlfn.LET(_xlpm.yr,IF(ISNUMBER(C4474),YEAR(C4474),VALUE(RIGHT(A4474,4))),_xlpm.mn,IF(ISNUMBER(C4474),MONTH(C4474),VALUE(MID(A4474,4,2)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5" spans="1:5" x14ac:dyDescent="0.25">
      <c r="A4475" s="65" t="s">
        <v>4485</v>
      </c>
      <c r="B4475" s="8">
        <v>127.35661710399999</v>
      </c>
      <c r="C4475" s="13"/>
      <c r="D4475" s="3" t="str">
        <f t="array" ref="D4475">IF(C4475="","",IFERROR(AVERAGE(_xlfn._xlws.FILTER($B$2:$B$6000,(IFERROR(VALUE(MID($A$2:$A$6000,4,2)),0)=MONTH(C4475))*(IFERROR(VALUE(RIGHT($A$2:$A$6000,4)),0)=YEAR(C4475)))),""))</f>
        <v/>
      </c>
      <c r="E4475" s="3">
        <f t="array" ref="E4475">IFERROR(_xlfn.LET(_xlpm.yr,IF(ISNUMBER(C4475),YEAR(C4475),VALUE(RIGHT(A4475,4))),_xlpm.mn,IF(ISNUMBER(C4475),MONTH(C4475),VALUE(MID(A4475,4,2)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6" spans="1:5" x14ac:dyDescent="0.25">
      <c r="A4476" s="65" t="s">
        <v>4486</v>
      </c>
      <c r="B4476" s="8">
        <v>128.77781118760001</v>
      </c>
      <c r="C4476" s="13"/>
      <c r="D4476" s="3" t="str">
        <f t="array" ref="D4476">IF(C4476="","",IFERROR(AVERAGE(_xlfn._xlws.FILTER($B$2:$B$6000,(IFERROR(VALUE(MID($A$2:$A$6000,4,2)),0)=MONTH(C4476))*(IFERROR(VALUE(RIGHT($A$2:$A$6000,4)),0)=YEAR(C4476)))),""))</f>
        <v/>
      </c>
      <c r="E4476" s="3">
        <f t="array" ref="E4476">IFERROR(_xlfn.LET(_xlpm.yr,IF(ISNUMBER(C4476),YEAR(C4476),VALUE(RIGHT(A4476,4))),_xlpm.mn,IF(ISNUMBER(C4476),MONTH(C4476),VALUE(MID(A4476,4,2)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7" spans="1:5" x14ac:dyDescent="0.25">
      <c r="A4477" s="65" t="s">
        <v>4487</v>
      </c>
      <c r="B4477" s="8">
        <v>129.1854404984</v>
      </c>
      <c r="C4477" s="13"/>
      <c r="D4477" s="3" t="str">
        <f t="array" ref="D4477">IF(C4477="","",IFERROR(AVERAGE(_xlfn._xlws.FILTER($B$2:$B$6000,(IFERROR(VALUE(MID($A$2:$A$6000,4,2)),0)=MONTH(C4477))*(IFERROR(VALUE(RIGHT($A$2:$A$6000,4)),0)=YEAR(C4477)))),""))</f>
        <v/>
      </c>
      <c r="E4477" s="3">
        <f t="array" ref="E4477">IFERROR(_xlfn.LET(_xlpm.yr,IF(ISNUMBER(C4477),YEAR(C4477),VALUE(RIGHT(A4477,4))),_xlpm.mn,IF(ISNUMBER(C4477),MONTH(C4477),VALUE(MID(A4477,4,2)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8" spans="1:5" x14ac:dyDescent="0.25">
      <c r="A4478" s="65" t="s">
        <v>4488</v>
      </c>
      <c r="B4478" s="8">
        <v>129.5269677588</v>
      </c>
      <c r="C4478" s="13"/>
      <c r="D4478" s="3" t="str">
        <f t="array" ref="D4478">IF(C4478="","",IFERROR(AVERAGE(_xlfn._xlws.FILTER($B$2:$B$6000,(IFERROR(VALUE(MID($A$2:$A$6000,4,2)),0)=MONTH(C4478))*(IFERROR(VALUE(RIGHT($A$2:$A$6000,4)),0)=YEAR(C4478)))),""))</f>
        <v/>
      </c>
      <c r="E4478" s="3">
        <f t="array" ref="E4478">IFERROR(_xlfn.LET(_xlpm.yr,IF(ISNUMBER(C4478),YEAR(C4478),VALUE(RIGHT(A4478,4))),_xlpm.mn,IF(ISNUMBER(C4478),MONTH(C4478),VALUE(MID(A4478,4,2)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9" spans="1:5" x14ac:dyDescent="0.25">
      <c r="A4479" s="65" t="s">
        <v>4489</v>
      </c>
      <c r="B4479" s="8">
        <v>129.73629091839999</v>
      </c>
      <c r="C4479" s="13"/>
      <c r="D4479" s="3" t="str">
        <f t="array" ref="D4479">IF(C4479="","",IFERROR(AVERAGE(_xlfn._xlws.FILTER($B$2:$B$6000,(IFERROR(VALUE(MID($A$2:$A$6000,4,2)),0)=MONTH(C4479))*(IFERROR(VALUE(RIGHT($A$2:$A$6000,4)),0)=YEAR(C4479)))),""))</f>
        <v/>
      </c>
      <c r="E4479" s="3">
        <f t="array" ref="E4479">IFERROR(_xlfn.LET(_xlpm.yr,IF(ISNUMBER(C4479),YEAR(C4479),VALUE(RIGHT(A4479,4))),_xlpm.mn,IF(ISNUMBER(C4479),MONTH(C4479),VALUE(MID(A4479,4,2)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0" spans="1:5" x14ac:dyDescent="0.25">
      <c r="A4480" s="65" t="s">
        <v>4490</v>
      </c>
      <c r="B4480" s="8">
        <v>127.10322591080001</v>
      </c>
      <c r="C4480" s="13"/>
      <c r="D4480" s="3" t="str">
        <f t="array" ref="D4480">IF(C4480="","",IFERROR(AVERAGE(_xlfn._xlws.FILTER($B$2:$B$6000,(IFERROR(VALUE(MID($A$2:$A$6000,4,2)),0)=MONTH(C4480))*(IFERROR(VALUE(RIGHT($A$2:$A$6000,4)),0)=YEAR(C4480)))),""))</f>
        <v/>
      </c>
      <c r="E4480" s="3">
        <f t="array" ref="E4480">IFERROR(_xlfn.LET(_xlpm.yr,IF(ISNUMBER(C4480),YEAR(C4480),VALUE(RIGHT(A4480,4))),_xlpm.mn,IF(ISNUMBER(C4480),MONTH(C4480),VALUE(MID(A4480,4,2)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1" spans="1:5" x14ac:dyDescent="0.25">
      <c r="A4481" s="65" t="s">
        <v>4491</v>
      </c>
      <c r="B4481" s="8">
        <v>125.8472869532</v>
      </c>
      <c r="C4481" s="13"/>
      <c r="D4481" s="3" t="str">
        <f t="array" ref="D4481">IF(C4481="","",IFERROR(AVERAGE(_xlfn._xlws.FILTER($B$2:$B$6000,(IFERROR(VALUE(MID($A$2:$A$6000,4,2)),0)=MONTH(C4481))*(IFERROR(VALUE(RIGHT($A$2:$A$6000,4)),0)=YEAR(C4481)))),""))</f>
        <v/>
      </c>
      <c r="E4481" s="3">
        <f t="array" ref="E4481">IFERROR(_xlfn.LET(_xlpm.yr,IF(ISNUMBER(C4481),YEAR(C4481),VALUE(RIGHT(A4481,4))),_xlpm.mn,IF(ISNUMBER(C4481),MONTH(C4481),VALUE(MID(A4481,4,2)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2" spans="1:5" x14ac:dyDescent="0.25">
      <c r="A4482" s="65" t="s">
        <v>4492</v>
      </c>
      <c r="B4482" s="8">
        <v>127.78628043160001</v>
      </c>
      <c r="C4482" s="13"/>
      <c r="D4482" s="3" t="str">
        <f t="array" ref="D4482">IF(C4482="","",IFERROR(AVERAGE(_xlfn._xlws.FILTER($B$2:$B$6000,(IFERROR(VALUE(MID($A$2:$A$6000,4,2)),0)=MONTH(C4482))*(IFERROR(VALUE(RIGHT($A$2:$A$6000,4)),0)=YEAR(C4482)))),""))</f>
        <v/>
      </c>
      <c r="E4482" s="3">
        <f t="array" ref="E4482">IFERROR(_xlfn.LET(_xlpm.yr,IF(ISNUMBER(C4482),YEAR(C4482),VALUE(RIGHT(A4482,4))),_xlpm.mn,IF(ISNUMBER(C4482),MONTH(C4482),VALUE(MID(A4482,4,2)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3" spans="1:5" x14ac:dyDescent="0.25">
      <c r="A4483" s="65" t="s">
        <v>4493</v>
      </c>
      <c r="B4483" s="8">
        <v>127.6650933392</v>
      </c>
      <c r="C4483" s="13"/>
      <c r="D4483" s="3" t="str">
        <f t="array" ref="D4483">IF(C4483="","",IFERROR(AVERAGE(_xlfn._xlws.FILTER($B$2:$B$6000,(IFERROR(VALUE(MID($A$2:$A$6000,4,2)),0)=MONTH(C4483))*(IFERROR(VALUE(RIGHT($A$2:$A$6000,4)),0)=YEAR(C4483)))),""))</f>
        <v/>
      </c>
      <c r="E4483" s="3">
        <f t="array" ref="E4483">IFERROR(_xlfn.LET(_xlpm.yr,IF(ISNUMBER(C4483),YEAR(C4483),VALUE(RIGHT(A4483,4))),_xlpm.mn,IF(ISNUMBER(C4483),MONTH(C4483),VALUE(MID(A4483,4,2)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4" spans="1:5" x14ac:dyDescent="0.25">
      <c r="A4484" s="65" t="s">
        <v>4494</v>
      </c>
      <c r="B4484" s="8">
        <v>128.97611733880001</v>
      </c>
      <c r="C4484" s="13"/>
      <c r="D4484" s="3" t="str">
        <f t="array" ref="D4484">IF(C4484="","",IFERROR(AVERAGE(_xlfn._xlws.FILTER($B$2:$B$6000,(IFERROR(VALUE(MID($A$2:$A$6000,4,2)),0)=MONTH(C4484))*(IFERROR(VALUE(RIGHT($A$2:$A$6000,4)),0)=YEAR(C4484)))),""))</f>
        <v/>
      </c>
      <c r="E4484" s="3">
        <f t="array" ref="E4484">IFERROR(_xlfn.LET(_xlpm.yr,IF(ISNUMBER(C4484),YEAR(C4484),VALUE(RIGHT(A4484,4))),_xlpm.mn,IF(ISNUMBER(C4484),MONTH(C4484),VALUE(MID(A4484,4,2)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5" spans="1:5" x14ac:dyDescent="0.25">
      <c r="A4485" s="65" t="s">
        <v>4495</v>
      </c>
      <c r="B4485" s="8">
        <v>129.14137246480001</v>
      </c>
      <c r="C4485" s="13"/>
      <c r="D4485" s="3" t="str">
        <f t="array" ref="D4485">IF(C4485="","",IFERROR(AVERAGE(_xlfn._xlws.FILTER($B$2:$B$6000,(IFERROR(VALUE(MID($A$2:$A$6000,4,2)),0)=MONTH(C4485))*(IFERROR(VALUE(RIGHT($A$2:$A$6000,4)),0)=YEAR(C4485)))),""))</f>
        <v/>
      </c>
      <c r="E4485" s="3">
        <f t="array" ref="E4485">IFERROR(_xlfn.LET(_xlpm.yr,IF(ISNUMBER(C4485),YEAR(C4485),VALUE(RIGHT(A4485,4))),_xlpm.mn,IF(ISNUMBER(C4485),MONTH(C4485),VALUE(MID(A4485,4,2)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6" spans="1:5" x14ac:dyDescent="0.25">
      <c r="A4486" s="65" t="s">
        <v>4496</v>
      </c>
      <c r="B4486" s="8">
        <v>129.87951202759999</v>
      </c>
      <c r="C4486" s="13"/>
      <c r="D4486" s="3" t="str">
        <f t="array" ref="D4486">IF(C4486="","",IFERROR(AVERAGE(_xlfn._xlws.FILTER($B$2:$B$6000,(IFERROR(VALUE(MID($A$2:$A$6000,4,2)),0)=MONTH(C4486))*(IFERROR(VALUE(RIGHT($A$2:$A$6000,4)),0)=YEAR(C4486)))),""))</f>
        <v/>
      </c>
      <c r="E4486" s="3">
        <f t="array" ref="E4486">IFERROR(_xlfn.LET(_xlpm.yr,IF(ISNUMBER(C4486),YEAR(C4486),VALUE(RIGHT(A4486,4))),_xlpm.mn,IF(ISNUMBER(C4486),MONTH(C4486),VALUE(MID(A4486,4,2)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7" spans="1:5" x14ac:dyDescent="0.25">
      <c r="A4487" s="65" t="s">
        <v>4497</v>
      </c>
      <c r="B4487" s="8">
        <v>126.6735625832</v>
      </c>
      <c r="C4487" s="13"/>
      <c r="D4487" s="3" t="str">
        <f t="array" ref="D4487">IF(C4487="","",IFERROR(AVERAGE(_xlfn._xlws.FILTER($B$2:$B$6000,(IFERROR(VALUE(MID($A$2:$A$6000,4,2)),0)=MONTH(C4487))*(IFERROR(VALUE(RIGHT($A$2:$A$6000,4)),0)=YEAR(C4487)))),""))</f>
        <v/>
      </c>
      <c r="E4487" s="3">
        <f t="array" ref="E4487">IFERROR(_xlfn.LET(_xlpm.yr,IF(ISNUMBER(C4487),YEAR(C4487),VALUE(RIGHT(A4487,4))),_xlpm.mn,IF(ISNUMBER(C4487),MONTH(C4487),VALUE(MID(A4487,4,2)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8" spans="1:5" x14ac:dyDescent="0.25">
      <c r="A4488" s="65" t="s">
        <v>4498</v>
      </c>
      <c r="B4488" s="8">
        <v>125.1201643988</v>
      </c>
      <c r="C4488" s="13"/>
      <c r="D4488" s="3" t="str">
        <f t="array" ref="D4488">IF(C4488="","",IFERROR(AVERAGE(_xlfn._xlws.FILTER($B$2:$B$6000,(IFERROR(VALUE(MID($A$2:$A$6000,4,2)),0)=MONTH(C4488))*(IFERROR(VALUE(RIGHT($A$2:$A$6000,4)),0)=YEAR(C4488)))),""))</f>
        <v/>
      </c>
      <c r="E4488" s="3">
        <f t="array" ref="E4488">IFERROR(_xlfn.LET(_xlpm.yr,IF(ISNUMBER(C4488),YEAR(C4488),VALUE(RIGHT(A4488,4))),_xlpm.mn,IF(ISNUMBER(C4488),MONTH(C4488),VALUE(MID(A4488,4,2)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9" spans="1:5" x14ac:dyDescent="0.25">
      <c r="A4489" s="65" t="s">
        <v>4499</v>
      </c>
      <c r="B4489" s="8">
        <v>125.5182478656</v>
      </c>
      <c r="C4489" s="13"/>
      <c r="D4489" s="3" t="str">
        <f t="array" ref="D4489">IF(C4489="","",IFERROR(AVERAGE(_xlfn._xlws.FILTER($B$2:$B$6000,(IFERROR(VALUE(MID($A$2:$A$6000,4,2)),0)=MONTH(C4489))*(IFERROR(VALUE(RIGHT($A$2:$A$6000,4)),0)=YEAR(C4489)))),""))</f>
        <v/>
      </c>
      <c r="E4489" s="3">
        <f t="array" ref="E4489">IFERROR(_xlfn.LET(_xlpm.yr,IF(ISNUMBER(C4489),YEAR(C4489),VALUE(RIGHT(A4489,4))),_xlpm.mn,IF(ISNUMBER(C4489),MONTH(C4489),VALUE(MID(A4489,4,2)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0" spans="1:5" x14ac:dyDescent="0.25">
      <c r="A4490" s="65" t="s">
        <v>4500</v>
      </c>
      <c r="B4490" s="8">
        <v>126.6004902048</v>
      </c>
      <c r="C4490" s="13"/>
      <c r="D4490" s="3" t="str">
        <f t="array" ref="D4490">IF(C4490="","",IFERROR(AVERAGE(_xlfn._xlws.FILTER($B$2:$B$6000,(IFERROR(VALUE(MID($A$2:$A$6000,4,2)),0)=MONTH(C4490))*(IFERROR(VALUE(RIGHT($A$2:$A$6000,4)),0)=YEAR(C4490)))),""))</f>
        <v/>
      </c>
      <c r="E4490" s="3">
        <f t="array" ref="E4490">IFERROR(_xlfn.LET(_xlpm.yr,IF(ISNUMBER(C4490),YEAR(C4490),VALUE(RIGHT(A4490,4))),_xlpm.mn,IF(ISNUMBER(C4490),MONTH(C4490),VALUE(MID(A4490,4,2)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1" spans="1:5" x14ac:dyDescent="0.25">
      <c r="A4491" s="65" t="s">
        <v>4501</v>
      </c>
      <c r="B4491" s="8">
        <v>127.7592547296</v>
      </c>
      <c r="C4491" s="13"/>
      <c r="D4491" s="3" t="str">
        <f t="array" ref="D4491">IF(C4491="","",IFERROR(AVERAGE(_xlfn._xlws.FILTER($B$2:$B$6000,(IFERROR(VALUE(MID($A$2:$A$6000,4,2)),0)=MONTH(C4491))*(IFERROR(VALUE(RIGHT($A$2:$A$6000,4)),0)=YEAR(C4491)))),""))</f>
        <v/>
      </c>
      <c r="E4491" s="3">
        <f t="array" ref="E4491">IFERROR(_xlfn.LET(_xlpm.yr,IF(ISNUMBER(C4491),YEAR(C4491),VALUE(RIGHT(A4491,4))),_xlpm.mn,IF(ISNUMBER(C4491),MONTH(C4491),VALUE(MID(A4491,4,2)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2" spans="1:5" x14ac:dyDescent="0.25">
      <c r="A4492" s="65" t="s">
        <v>4502</v>
      </c>
      <c r="B4492" s="8">
        <v>126.7316710944</v>
      </c>
      <c r="C4492" s="13"/>
      <c r="D4492" s="3" t="str">
        <f t="array" ref="D4492">IF(C4492="","",IFERROR(AVERAGE(_xlfn._xlws.FILTER($B$2:$B$6000,(IFERROR(VALUE(MID($A$2:$A$6000,4,2)),0)=MONTH(C4492))*(IFERROR(VALUE(RIGHT($A$2:$A$6000,4)),0)=YEAR(C4492)))),""))</f>
        <v/>
      </c>
      <c r="E4492" s="3">
        <f t="array" ref="E4492">IFERROR(_xlfn.LET(_xlpm.yr,IF(ISNUMBER(C4492),YEAR(C4492),VALUE(RIGHT(A4492,4))),_xlpm.mn,IF(ISNUMBER(C4492),MONTH(C4492),VALUE(MID(A4492,4,2)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3" spans="1:5" x14ac:dyDescent="0.25">
      <c r="A4493" s="65" t="s">
        <v>4503</v>
      </c>
      <c r="B4493" s="8">
        <v>126.38185538880001</v>
      </c>
      <c r="C4493" s="13"/>
      <c r="D4493" s="3" t="str">
        <f t="array" ref="D4493">IF(C4493="","",IFERROR(AVERAGE(_xlfn._xlws.FILTER($B$2:$B$6000,(IFERROR(VALUE(MID($A$2:$A$6000,4,2)),0)=MONTH(C4493))*(IFERROR(VALUE(RIGHT($A$2:$A$6000,4)),0)=YEAR(C4493)))),""))</f>
        <v/>
      </c>
      <c r="E4493" s="3">
        <f t="array" ref="E4493">IFERROR(_xlfn.LET(_xlpm.yr,IF(ISNUMBER(C4493),YEAR(C4493),VALUE(RIGHT(A4493,4))),_xlpm.mn,IF(ISNUMBER(C4493),MONTH(C4493),VALUE(MID(A4493,4,2)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4" spans="1:5" x14ac:dyDescent="0.25">
      <c r="A4494" s="65" t="s">
        <v>4504</v>
      </c>
      <c r="B4494" s="8">
        <v>126.1304253504</v>
      </c>
      <c r="C4494" s="13"/>
      <c r="D4494" s="3" t="str">
        <f t="array" ref="D4494">IF(C4494="","",IFERROR(AVERAGE(_xlfn._xlws.FILTER($B$2:$B$6000,(IFERROR(VALUE(MID($A$2:$A$6000,4,2)),0)=MONTH(C4494))*(IFERROR(VALUE(RIGHT($A$2:$A$6000,4)),0)=YEAR(C4494)))),""))</f>
        <v/>
      </c>
      <c r="E4494" s="3">
        <f t="array" ref="E4494">IFERROR(_xlfn.LET(_xlpm.yr,IF(ISNUMBER(C4494),YEAR(C4494),VALUE(RIGHT(A4494,4))),_xlpm.mn,IF(ISNUMBER(C4494),MONTH(C4494),VALUE(MID(A4494,4,2)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5" spans="1:5" x14ac:dyDescent="0.25">
      <c r="A4495" s="65" t="s">
        <v>4505</v>
      </c>
      <c r="B4495" s="8">
        <v>127.28918987519999</v>
      </c>
      <c r="C4495" s="13"/>
      <c r="D4495" s="3" t="str">
        <f t="array" ref="D4495">IF(C4495="","",IFERROR(AVERAGE(_xlfn._xlws.FILTER($B$2:$B$6000,(IFERROR(VALUE(MID($A$2:$A$6000,4,2)),0)=MONTH(C4495))*(IFERROR(VALUE(RIGHT($A$2:$A$6000,4)),0)=YEAR(C4495)))),""))</f>
        <v/>
      </c>
      <c r="E4495" s="3">
        <f t="array" ref="E4495">IFERROR(_xlfn.LET(_xlpm.yr,IF(ISNUMBER(C4495),YEAR(C4495),VALUE(RIGHT(A4495,4))),_xlpm.mn,IF(ISNUMBER(C4495),MONTH(C4495),VALUE(MID(A4495,4,2)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6" spans="1:5" x14ac:dyDescent="0.25">
      <c r="A4496" s="65" t="s">
        <v>4506</v>
      </c>
      <c r="B4496" s="8">
        <v>126.1741523136</v>
      </c>
      <c r="C4496" s="13"/>
      <c r="D4496" s="3" t="str">
        <f t="array" ref="D4496">IF(C4496="","",IFERROR(AVERAGE(_xlfn._xlws.FILTER($B$2:$B$6000,(IFERROR(VALUE(MID($A$2:$A$6000,4,2)),0)=MONTH(C4496))*(IFERROR(VALUE(RIGHT($A$2:$A$6000,4)),0)=YEAR(C4496)))),""))</f>
        <v/>
      </c>
      <c r="E4496" s="3">
        <f t="array" ref="E4496">IFERROR(_xlfn.LET(_xlpm.yr,IF(ISNUMBER(C4496),YEAR(C4496),VALUE(RIGHT(A4496,4))),_xlpm.mn,IF(ISNUMBER(C4496),MONTH(C4496),VALUE(MID(A4496,4,2)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7" spans="1:5" x14ac:dyDescent="0.25">
      <c r="A4497" s="65" t="s">
        <v>4507</v>
      </c>
      <c r="B4497" s="8">
        <v>126.316264944</v>
      </c>
      <c r="C4497" s="13"/>
      <c r="D4497" s="3" t="str">
        <f t="array" ref="D4497">IF(C4497="","",IFERROR(AVERAGE(_xlfn._xlws.FILTER($B$2:$B$6000,(IFERROR(VALUE(MID($A$2:$A$6000,4,2)),0)=MONTH(C4497))*(IFERROR(VALUE(RIGHT($A$2:$A$6000,4)),0)=YEAR(C4497)))),""))</f>
        <v/>
      </c>
      <c r="E4497" s="3">
        <f t="array" ref="E4497">IFERROR(_xlfn.LET(_xlpm.yr,IF(ISNUMBER(C4497),YEAR(C4497),VALUE(RIGHT(A4497,4))),_xlpm.mn,IF(ISNUMBER(C4497),MONTH(C4497),VALUE(MID(A4497,4,2)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8" spans="1:5" x14ac:dyDescent="0.25">
      <c r="A4498" s="65" t="s">
        <v>4508</v>
      </c>
      <c r="B4498" s="8">
        <v>125.3979987168</v>
      </c>
      <c r="C4498" s="13"/>
      <c r="D4498" s="3" t="str">
        <f t="array" ref="D4498">IF(C4498="","",IFERROR(AVERAGE(_xlfn._xlws.FILTER($B$2:$B$6000,(IFERROR(VALUE(MID($A$2:$A$6000,4,2)),0)=MONTH(C4498))*(IFERROR(VALUE(RIGHT($A$2:$A$6000,4)),0)=YEAR(C4498)))),""))</f>
        <v/>
      </c>
      <c r="E4498" s="3">
        <f t="array" ref="E4498">IFERROR(_xlfn.LET(_xlpm.yr,IF(ISNUMBER(C4498),YEAR(C4498),VALUE(RIGHT(A4498,4))),_xlpm.mn,IF(ISNUMBER(C4498),MONTH(C4498),VALUE(MID(A4498,4,2)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9" spans="1:5" x14ac:dyDescent="0.25">
      <c r="A4499" s="65" t="s">
        <v>4509</v>
      </c>
      <c r="B4499" s="8">
        <v>126.2725379808</v>
      </c>
      <c r="C4499" s="13"/>
      <c r="D4499" s="3" t="str">
        <f t="array" ref="D4499">IF(C4499="","",IFERROR(AVERAGE(_xlfn._xlws.FILTER($B$2:$B$6000,(IFERROR(VALUE(MID($A$2:$A$6000,4,2)),0)=MONTH(C4499))*(IFERROR(VALUE(RIGHT($A$2:$A$6000,4)),0)=YEAR(C4499)))),""))</f>
        <v/>
      </c>
      <c r="E4499" s="3">
        <f t="array" ref="E4499">IFERROR(_xlfn.LET(_xlpm.yr,IF(ISNUMBER(C4499),YEAR(C4499),VALUE(RIGHT(A4499,4))),_xlpm.mn,IF(ISNUMBER(C4499),MONTH(C4499),VALUE(MID(A4499,4,2)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0" spans="1:5" x14ac:dyDescent="0.25">
      <c r="A4500" s="65" t="s">
        <v>4510</v>
      </c>
      <c r="B4500" s="8">
        <v>127.7811182112</v>
      </c>
      <c r="C4500" s="13"/>
      <c r="D4500" s="3" t="str">
        <f t="array" ref="D4500">IF(C4500="","",IFERROR(AVERAGE(_xlfn._xlws.FILTER($B$2:$B$6000,(IFERROR(VALUE(MID($A$2:$A$6000,4,2)),0)=MONTH(C4500))*(IFERROR(VALUE(RIGHT($A$2:$A$6000,4)),0)=YEAR(C4500)))),""))</f>
        <v/>
      </c>
      <c r="E4500" s="3">
        <f t="array" ref="E4500">IFERROR(_xlfn.LET(_xlpm.yr,IF(ISNUMBER(C4500),YEAR(C4500),VALUE(RIGHT(A4500,4))),_xlpm.mn,IF(ISNUMBER(C4500),MONTH(C4500),VALUE(MID(A4500,4,2)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1" spans="1:5" x14ac:dyDescent="0.25">
      <c r="A4501" s="65" t="s">
        <v>4511</v>
      </c>
      <c r="B4501" s="8">
        <v>127.40943902399999</v>
      </c>
      <c r="C4501" s="13"/>
      <c r="D4501" s="3" t="str">
        <f t="array" ref="D4501">IF(C4501="","",IFERROR(AVERAGE(_xlfn._xlws.FILTER($B$2:$B$6000,(IFERROR(VALUE(MID($A$2:$A$6000,4,2)),0)=MONTH(C4501))*(IFERROR(VALUE(RIGHT($A$2:$A$6000,4)),0)=YEAR(C4501)))),""))</f>
        <v/>
      </c>
      <c r="E4501" s="3">
        <f t="array" ref="E4501">IFERROR(_xlfn.LET(_xlpm.yr,IF(ISNUMBER(C4501),YEAR(C4501),VALUE(RIGHT(A4501,4))),_xlpm.mn,IF(ISNUMBER(C4501),MONTH(C4501),VALUE(MID(A4501,4,2)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2" spans="1:5" x14ac:dyDescent="0.25">
      <c r="A4502" s="65" t="s">
        <v>4512</v>
      </c>
      <c r="B4502" s="8">
        <v>127.6718008032</v>
      </c>
      <c r="C4502" s="13"/>
      <c r="D4502" s="3" t="str">
        <f t="array" ref="D4502">IF(C4502="","",IFERROR(AVERAGE(_xlfn._xlws.FILTER($B$2:$B$6000,(IFERROR(VALUE(MID($A$2:$A$6000,4,2)),0)=MONTH(C4502))*(IFERROR(VALUE(RIGHT($A$2:$A$6000,4)),0)=YEAR(C4502)))),""))</f>
        <v/>
      </c>
      <c r="E4502" s="3">
        <f t="array" ref="E4502">IFERROR(_xlfn.LET(_xlpm.yr,IF(ISNUMBER(C4502),YEAR(C4502),VALUE(RIGHT(A4502,4))),_xlpm.mn,IF(ISNUMBER(C4502),MONTH(C4502),VALUE(MID(A4502,4,2)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3" spans="1:5" x14ac:dyDescent="0.25">
      <c r="A4503" s="65" t="s">
        <v>4513</v>
      </c>
      <c r="B4503" s="8">
        <v>128.36050047360001</v>
      </c>
      <c r="C4503" s="13"/>
      <c r="D4503" s="3" t="str">
        <f t="array" ref="D4503">IF(C4503="","",IFERROR(AVERAGE(_xlfn._xlws.FILTER($B$2:$B$6000,(IFERROR(VALUE(MID($A$2:$A$6000,4,2)),0)=MONTH(C4503))*(IFERROR(VALUE(RIGHT($A$2:$A$6000,4)),0)=YEAR(C4503)))),""))</f>
        <v/>
      </c>
      <c r="E4503" s="3">
        <f t="array" ref="E4503">IFERROR(_xlfn.LET(_xlpm.yr,IF(ISNUMBER(C4503),YEAR(C4503),VALUE(RIGHT(A4503,4))),_xlpm.mn,IF(ISNUMBER(C4503),MONTH(C4503),VALUE(MID(A4503,4,2)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4" spans="1:5" x14ac:dyDescent="0.25">
      <c r="A4504" s="65" t="s">
        <v>4514</v>
      </c>
      <c r="B4504" s="8">
        <v>127.85764039679999</v>
      </c>
      <c r="C4504" s="13"/>
      <c r="D4504" s="3" t="str">
        <f t="array" ref="D4504">IF(C4504="","",IFERROR(AVERAGE(_xlfn._xlws.FILTER($B$2:$B$6000,(IFERROR(VALUE(MID($A$2:$A$6000,4,2)),0)=MONTH(C4504))*(IFERROR(VALUE(RIGHT($A$2:$A$6000,4)),0)=YEAR(C4504)))),""))</f>
        <v/>
      </c>
      <c r="E4504" s="3">
        <f t="array" ref="E4504">IFERROR(_xlfn.LET(_xlpm.yr,IF(ISNUMBER(C4504),YEAR(C4504),VALUE(RIGHT(A4504,4))),_xlpm.mn,IF(ISNUMBER(C4504),MONTH(C4504),VALUE(MID(A4504,4,2)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5" spans="1:5" x14ac:dyDescent="0.25">
      <c r="A4505" s="65" t="s">
        <v>4515</v>
      </c>
      <c r="B4505" s="8">
        <v>128.5682035488</v>
      </c>
      <c r="C4505" s="13"/>
      <c r="D4505" s="3" t="str">
        <f t="array" ref="D4505">IF(C4505="","",IFERROR(AVERAGE(_xlfn._xlws.FILTER($B$2:$B$6000,(IFERROR(VALUE(MID($A$2:$A$6000,4,2)),0)=MONTH(C4505))*(IFERROR(VALUE(RIGHT($A$2:$A$6000,4)),0)=YEAR(C4505)))),""))</f>
        <v/>
      </c>
      <c r="E4505" s="3">
        <f t="array" ref="E4505">IFERROR(_xlfn.LET(_xlpm.yr,IF(ISNUMBER(C4505),YEAR(C4505),VALUE(RIGHT(A4505,4))),_xlpm.mn,IF(ISNUMBER(C4505),MONTH(C4505),VALUE(MID(A4505,4,2)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6" spans="1:5" x14ac:dyDescent="0.25">
      <c r="A4506" s="65" t="s">
        <v>4516</v>
      </c>
      <c r="B4506" s="8">
        <v>128.010684768</v>
      </c>
      <c r="C4506" s="13"/>
      <c r="D4506" s="3" t="str">
        <f t="array" ref="D4506">IF(C4506="","",IFERROR(AVERAGE(_xlfn._xlws.FILTER($B$2:$B$6000,(IFERROR(VALUE(MID($A$2:$A$6000,4,2)),0)=MONTH(C4506))*(IFERROR(VALUE(RIGHT($A$2:$A$6000,4)),0)=YEAR(C4506)))),""))</f>
        <v/>
      </c>
      <c r="E4506" s="3">
        <f t="array" ref="E4506">IFERROR(_xlfn.LET(_xlpm.yr,IF(ISNUMBER(C4506),YEAR(C4506),VALUE(RIGHT(A4506,4))),_xlpm.mn,IF(ISNUMBER(C4506),MONTH(C4506),VALUE(MID(A4506,4,2)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7" spans="1:5" x14ac:dyDescent="0.25">
      <c r="A4507" s="65" t="s">
        <v>4517</v>
      </c>
      <c r="B4507" s="8">
        <v>128.53540832639999</v>
      </c>
      <c r="C4507" s="13"/>
      <c r="D4507" s="3" t="str">
        <f t="array" ref="D4507">IF(C4507="","",IFERROR(AVERAGE(_xlfn._xlws.FILTER($B$2:$B$6000,(IFERROR(VALUE(MID($A$2:$A$6000,4,2)),0)=MONTH(C4507))*(IFERROR(VALUE(RIGHT($A$2:$A$6000,4)),0)=YEAR(C4507)))),""))</f>
        <v/>
      </c>
      <c r="E4507" s="3">
        <f t="array" ref="E4507">IFERROR(_xlfn.LET(_xlpm.yr,IF(ISNUMBER(C4507),YEAR(C4507),VALUE(RIGHT(A4507,4))),_xlpm.mn,IF(ISNUMBER(C4507),MONTH(C4507),VALUE(MID(A4507,4,2)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8" spans="1:5" x14ac:dyDescent="0.25">
      <c r="A4508" s="65" t="s">
        <v>4518</v>
      </c>
      <c r="B4508" s="8">
        <v>128.9836096992</v>
      </c>
      <c r="C4508" s="13"/>
      <c r="D4508" s="3" t="str">
        <f t="array" ref="D4508">IF(C4508="","",IFERROR(AVERAGE(_xlfn._xlws.FILTER($B$2:$B$6000,(IFERROR(VALUE(MID($A$2:$A$6000,4,2)),0)=MONTH(C4508))*(IFERROR(VALUE(RIGHT($A$2:$A$6000,4)),0)=YEAR(C4508)))),""))</f>
        <v/>
      </c>
      <c r="E4508" s="3">
        <f t="array" ref="E4508">IFERROR(_xlfn.LET(_xlpm.yr,IF(ISNUMBER(C4508),YEAR(C4508),VALUE(RIGHT(A4508,4))),_xlpm.mn,IF(ISNUMBER(C4508),MONTH(C4508),VALUE(MID(A4508,4,2)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9" spans="1:5" x14ac:dyDescent="0.25">
      <c r="A4509" s="65" t="s">
        <v>4519</v>
      </c>
      <c r="B4509" s="8">
        <v>128.42609091840001</v>
      </c>
      <c r="C4509" s="13"/>
      <c r="D4509" s="3" t="str">
        <f t="array" ref="D4509">IF(C4509="","",IFERROR(AVERAGE(_xlfn._xlws.FILTER($B$2:$B$6000,(IFERROR(VALUE(MID($A$2:$A$6000,4,2)),0)=MONTH(C4509))*(IFERROR(VALUE(RIGHT($A$2:$A$6000,4)),0)=YEAR(C4509)))),""))</f>
        <v/>
      </c>
      <c r="E4509" s="3">
        <f t="array" ref="E4509">IFERROR(_xlfn.LET(_xlpm.yr,IF(ISNUMBER(C4509),YEAR(C4509),VALUE(RIGHT(A4509,4))),_xlpm.mn,IF(ISNUMBER(C4509),MONTH(C4509),VALUE(MID(A4509,4,2)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10" spans="1:5" x14ac:dyDescent="0.25">
      <c r="A4510" s="65" t="s">
        <v>4520</v>
      </c>
      <c r="B4510" s="8">
        <v>129.06100532959999</v>
      </c>
      <c r="C4510" s="13"/>
      <c r="D4510" s="3" t="str">
        <f t="array" ref="D4510">IF(C4510="","",IFERROR(AVERAGE(_xlfn._xlws.FILTER($B$2:$B$6000,(IFERROR(VALUE(MID($A$2:$A$6000,4,2)),0)=MONTH(C4510))*(IFERROR(VALUE(RIGHT($A$2:$A$6000,4)),0)=YEAR(C4510)))),""))</f>
        <v/>
      </c>
      <c r="E4510" s="3">
        <f t="array" ref="E4510">IFERROR(_xlfn.LET(_xlpm.yr,IF(ISNUMBER(C4510),YEAR(C4510),VALUE(RIGHT(A4510,4))),_xlpm.mn,IF(ISNUMBER(C4510),MONTH(C4510),VALUE(MID(A4510,4,2)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1" spans="1:5" x14ac:dyDescent="0.25">
      <c r="A4511" s="65" t="s">
        <v>4521</v>
      </c>
      <c r="B4511" s="8">
        <v>130.08185138319999</v>
      </c>
      <c r="C4511" s="13"/>
      <c r="D4511" s="3" t="str">
        <f t="array" ref="D4511">IF(C4511="","",IFERROR(AVERAGE(_xlfn._xlws.FILTER($B$2:$B$6000,(IFERROR(VALUE(MID($A$2:$A$6000,4,2)),0)=MONTH(C4511))*(IFERROR(VALUE(RIGHT($A$2:$A$6000,4)),0)=YEAR(C4511)))),""))</f>
        <v/>
      </c>
      <c r="E4511" s="3">
        <f t="array" ref="E4511">IFERROR(_xlfn.LET(_xlpm.yr,IF(ISNUMBER(C4511),YEAR(C4511),VALUE(RIGHT(A4511,4))),_xlpm.mn,IF(ISNUMBER(C4511),MONTH(C4511),VALUE(MID(A4511,4,2)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2" spans="1:5" x14ac:dyDescent="0.25">
      <c r="A4512" s="65" t="s">
        <v>4522</v>
      </c>
      <c r="B4512" s="8">
        <v>131.17871788759999</v>
      </c>
      <c r="C4512" s="13"/>
      <c r="D4512" s="3" t="str">
        <f t="array" ref="D4512">IF(C4512="","",IFERROR(AVERAGE(_xlfn._xlws.FILTER($B$2:$B$6000,(IFERROR(VALUE(MID($A$2:$A$6000,4,2)),0)=MONTH(C4512))*(IFERROR(VALUE(RIGHT($A$2:$A$6000,4)),0)=YEAR(C4512)))),""))</f>
        <v/>
      </c>
      <c r="E4512" s="3">
        <f t="array" ref="E4512">IFERROR(_xlfn.LET(_xlpm.yr,IF(ISNUMBER(C4512),YEAR(C4512),VALUE(RIGHT(A4512,4))),_xlpm.mn,IF(ISNUMBER(C4512),MONTH(C4512),VALUE(MID(A4512,4,2)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3" spans="1:5" x14ac:dyDescent="0.25">
      <c r="A4513" s="65" t="s">
        <v>4523</v>
      </c>
      <c r="B4513" s="8">
        <v>130.8529159556</v>
      </c>
      <c r="C4513" s="13"/>
      <c r="D4513" s="3" t="str">
        <f t="array" ref="D4513">IF(C4513="","",IFERROR(AVERAGE(_xlfn._xlws.FILTER($B$2:$B$6000,(IFERROR(VALUE(MID($A$2:$A$6000,4,2)),0)=MONTH(C4513))*(IFERROR(VALUE(RIGHT($A$2:$A$6000,4)),0)=YEAR(C4513)))),""))</f>
        <v/>
      </c>
      <c r="E4513" s="3">
        <f t="array" ref="E4513">IFERROR(_xlfn.LET(_xlpm.yr,IF(ISNUMBER(C4513),YEAR(C4513),VALUE(RIGHT(A4513,4))),_xlpm.mn,IF(ISNUMBER(C4513),MONTH(C4513),VALUE(MID(A4513,4,2)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4" spans="1:5" x14ac:dyDescent="0.25">
      <c r="A4514" s="65" t="s">
        <v>4524</v>
      </c>
      <c r="B4514" s="8">
        <v>130.93979647079999</v>
      </c>
      <c r="C4514" s="13"/>
      <c r="D4514" s="3" t="str">
        <f t="array" ref="D4514">IF(C4514="","",IFERROR(AVERAGE(_xlfn._xlws.FILTER($B$2:$B$6000,(IFERROR(VALUE(MID($A$2:$A$6000,4,2)),0)=MONTH(C4514))*(IFERROR(VALUE(RIGHT($A$2:$A$6000,4)),0)=YEAR(C4514)))),""))</f>
        <v/>
      </c>
      <c r="E4514" s="3">
        <f t="array" ref="E4514">IFERROR(_xlfn.LET(_xlpm.yr,IF(ISNUMBER(C4514),YEAR(C4514),VALUE(RIGHT(A4514,4))),_xlpm.mn,IF(ISNUMBER(C4514),MONTH(C4514),VALUE(MID(A4514,4,2)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5" spans="1:5" x14ac:dyDescent="0.25">
      <c r="A4515" s="65" t="s">
        <v>4525</v>
      </c>
      <c r="B4515" s="8">
        <v>129.86465009520001</v>
      </c>
      <c r="C4515" s="13"/>
      <c r="D4515" s="3" t="str">
        <f t="array" ref="D4515">IF(C4515="","",IFERROR(AVERAGE(_xlfn._xlws.FILTER($B$2:$B$6000,(IFERROR(VALUE(MID($A$2:$A$6000,4,2)),0)=MONTH(C4515))*(IFERROR(VALUE(RIGHT($A$2:$A$6000,4)),0)=YEAR(C4515)))),""))</f>
        <v/>
      </c>
      <c r="E4515" s="3">
        <f t="array" ref="E4515">IFERROR(_xlfn.LET(_xlpm.yr,IF(ISNUMBER(C4515),YEAR(C4515),VALUE(RIGHT(A4515,4))),_xlpm.mn,IF(ISNUMBER(C4515),MONTH(C4515),VALUE(MID(A4515,4,2)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6" spans="1:5" x14ac:dyDescent="0.25">
      <c r="A4516" s="65" t="s">
        <v>4526</v>
      </c>
      <c r="B4516" s="8">
        <v>132.18870387679999</v>
      </c>
      <c r="C4516" s="13"/>
      <c r="D4516" s="3" t="str">
        <f t="array" ref="D4516">IF(C4516="","",IFERROR(AVERAGE(_xlfn._xlws.FILTER($B$2:$B$6000,(IFERROR(VALUE(MID($A$2:$A$6000,4,2)),0)=MONTH(C4516))*(IFERROR(VALUE(RIGHT($A$2:$A$6000,4)),0)=YEAR(C4516)))),""))</f>
        <v/>
      </c>
      <c r="E4516" s="3">
        <f t="array" ref="E4516">IFERROR(_xlfn.LET(_xlpm.yr,IF(ISNUMBER(C4516),YEAR(C4516),VALUE(RIGHT(A4516,4))),_xlpm.mn,IF(ISNUMBER(C4516),MONTH(C4516),VALUE(MID(A4516,4,2)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7" spans="1:5" x14ac:dyDescent="0.25">
      <c r="A4517" s="65" t="s">
        <v>4527</v>
      </c>
      <c r="B4517" s="8">
        <v>133.13352947960001</v>
      </c>
      <c r="C4517" s="13"/>
      <c r="D4517" s="3" t="str">
        <f t="array" ref="D4517">IF(C4517="","",IFERROR(AVERAGE(_xlfn._xlws.FILTER($B$2:$B$6000,(IFERROR(VALUE(MID($A$2:$A$6000,4,2)),0)=MONTH(C4517))*(IFERROR(VALUE(RIGHT($A$2:$A$6000,4)),0)=YEAR(C4517)))),""))</f>
        <v/>
      </c>
      <c r="E4517" s="3">
        <f t="array" ref="E4517">IFERROR(_xlfn.LET(_xlpm.yr,IF(ISNUMBER(C4517),YEAR(C4517),VALUE(RIGHT(A4517,4))),_xlpm.mn,IF(ISNUMBER(C4517),MONTH(C4517),VALUE(MID(A4517,4,2)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8" spans="1:5" x14ac:dyDescent="0.25">
      <c r="A4518" s="65" t="s">
        <v>4528</v>
      </c>
      <c r="B4518" s="8">
        <v>136.34810854200001</v>
      </c>
      <c r="C4518" s="13"/>
      <c r="D4518" s="3" t="str">
        <f t="array" ref="D4518">IF(C4518="","",IFERROR(AVERAGE(_xlfn._xlws.FILTER($B$2:$B$6000,(IFERROR(VALUE(MID($A$2:$A$6000,4,2)),0)=MONTH(C4518))*(IFERROR(VALUE(RIGHT($A$2:$A$6000,4)),0)=YEAR(C4518)))),""))</f>
        <v/>
      </c>
      <c r="E4518" s="3">
        <f t="array" ref="E4518">IFERROR(_xlfn.LET(_xlpm.yr,IF(ISNUMBER(C4518),YEAR(C4518),VALUE(RIGHT(A4518,4))),_xlpm.mn,IF(ISNUMBER(C4518),MONTH(C4518),VALUE(MID(A4518,4,2)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9" spans="1:5" x14ac:dyDescent="0.25">
      <c r="A4519" s="65" t="s">
        <v>4529</v>
      </c>
      <c r="B4519" s="8">
        <v>136.3155283488</v>
      </c>
      <c r="C4519" s="13"/>
      <c r="D4519" s="3" t="str">
        <f t="array" ref="D4519">IF(C4519="","",IFERROR(AVERAGE(_xlfn._xlws.FILTER($B$2:$B$6000,(IFERROR(VALUE(MID($A$2:$A$6000,4,2)),0)=MONTH(C4519))*(IFERROR(VALUE(RIGHT($A$2:$A$6000,4)),0)=YEAR(C4519)))),""))</f>
        <v/>
      </c>
      <c r="E4519" s="3">
        <f t="array" ref="E4519">IFERROR(_xlfn.LET(_xlpm.yr,IF(ISNUMBER(C4519),YEAR(C4519),VALUE(RIGHT(A4519,4))),_xlpm.mn,IF(ISNUMBER(C4519),MONTH(C4519),VALUE(MID(A4519,4,2)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0" spans="1:5" x14ac:dyDescent="0.25">
      <c r="A4520" s="65" t="s">
        <v>4530</v>
      </c>
      <c r="B4520" s="8">
        <v>140.50751320719999</v>
      </c>
      <c r="C4520" s="13"/>
      <c r="D4520" s="3" t="str">
        <f t="array" ref="D4520">IF(C4520="","",IFERROR(AVERAGE(_xlfn._xlws.FILTER($B$2:$B$6000,(IFERROR(VALUE(MID($A$2:$A$6000,4,2)),0)=MONTH(C4520))*(IFERROR(VALUE(RIGHT($A$2:$A$6000,4)),0)=YEAR(C4520)))),""))</f>
        <v/>
      </c>
      <c r="E4520" s="3">
        <f t="array" ref="E4520">IFERROR(_xlfn.LET(_xlpm.yr,IF(ISNUMBER(C4520),YEAR(C4520),VALUE(RIGHT(A4520,4))),_xlpm.mn,IF(ISNUMBER(C4520),MONTH(C4520),VALUE(MID(A4520,4,2)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1" spans="1:5" x14ac:dyDescent="0.25">
      <c r="A4521" s="65" t="s">
        <v>4531</v>
      </c>
      <c r="B4521" s="8">
        <v>140.9310557188</v>
      </c>
      <c r="C4521" s="13"/>
      <c r="D4521" s="3" t="str">
        <f t="array" ref="D4521">IF(C4521="","",IFERROR(AVERAGE(_xlfn._xlws.FILTER($B$2:$B$6000,(IFERROR(VALUE(MID($A$2:$A$6000,4,2)),0)=MONTH(C4521))*(IFERROR(VALUE(RIGHT($A$2:$A$6000,4)),0)=YEAR(C4521)))),""))</f>
        <v/>
      </c>
      <c r="E4521" s="3">
        <f t="array" ref="E4521">IFERROR(_xlfn.LET(_xlpm.yr,IF(ISNUMBER(C4521),YEAR(C4521),VALUE(RIGHT(A4521,4))),_xlpm.mn,IF(ISNUMBER(C4521),MONTH(C4521),VALUE(MID(A4521,4,2)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2" spans="1:5" x14ac:dyDescent="0.25">
      <c r="A4522" s="65" t="s">
        <v>4532</v>
      </c>
      <c r="B4522" s="8">
        <v>142.212543318</v>
      </c>
      <c r="C4522" s="13"/>
      <c r="D4522" s="3" t="str">
        <f t="array" ref="D4522">IF(C4522="","",IFERROR(AVERAGE(_xlfn._xlws.FILTER($B$2:$B$6000,(IFERROR(VALUE(MID($A$2:$A$6000,4,2)),0)=MONTH(C4522))*(IFERROR(VALUE(RIGHT($A$2:$A$6000,4)),0)=YEAR(C4522)))),""))</f>
        <v/>
      </c>
      <c r="E4522" s="3">
        <f t="array" ref="E4522">IFERROR(_xlfn.LET(_xlpm.yr,IF(ISNUMBER(C4522),YEAR(C4522),VALUE(RIGHT(A4522,4))),_xlpm.mn,IF(ISNUMBER(C4522),MONTH(C4522),VALUE(MID(A4522,4,2)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3" spans="1:5" x14ac:dyDescent="0.25">
      <c r="A4523" s="65" t="s">
        <v>4533</v>
      </c>
      <c r="B4523" s="8">
        <v>145.42712238039999</v>
      </c>
      <c r="C4523" s="13"/>
      <c r="D4523" s="3" t="str">
        <f t="array" ref="D4523">IF(C4523="","",IFERROR(AVERAGE(_xlfn._xlws.FILTER($B$2:$B$6000,(IFERROR(VALUE(MID($A$2:$A$6000,4,2)),0)=MONTH(C4523))*(IFERROR(VALUE(RIGHT($A$2:$A$6000,4)),0)=YEAR(C4523)))),""))</f>
        <v/>
      </c>
      <c r="E4523" s="3">
        <f t="array" ref="E4523">IFERROR(_xlfn.LET(_xlpm.yr,IF(ISNUMBER(C4523),YEAR(C4523),VALUE(RIGHT(A4523,4))),_xlpm.mn,IF(ISNUMBER(C4523),MONTH(C4523),VALUE(MID(A4523,4,2)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4" spans="1:5" x14ac:dyDescent="0.25">
      <c r="A4524" s="65" t="s">
        <v>4534</v>
      </c>
      <c r="B4524" s="8">
        <v>144.88411916039999</v>
      </c>
      <c r="C4524" s="13"/>
      <c r="D4524" s="3" t="str">
        <f t="array" ref="D4524">IF(C4524="","",IFERROR(AVERAGE(_xlfn._xlws.FILTER($B$2:$B$6000,(IFERROR(VALUE(MID($A$2:$A$6000,4,2)),0)=MONTH(C4524))*(IFERROR(VALUE(RIGHT($A$2:$A$6000,4)),0)=YEAR(C4524)))),""))</f>
        <v/>
      </c>
      <c r="E4524" s="3">
        <f t="array" ref="E4524">IFERROR(_xlfn.LET(_xlpm.yr,IF(ISNUMBER(C4524),YEAR(C4524),VALUE(RIGHT(A4524,4))),_xlpm.mn,IF(ISNUMBER(C4524),MONTH(C4524),VALUE(MID(A4524,4,2)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5" spans="1:5" x14ac:dyDescent="0.25">
      <c r="A4525" s="65" t="s">
        <v>4535</v>
      </c>
      <c r="B4525" s="8">
        <v>145.99184572920001</v>
      </c>
      <c r="C4525" s="13"/>
      <c r="D4525" s="3" t="str">
        <f t="array" ref="D4525">IF(C4525="","",IFERROR(AVERAGE(_xlfn._xlws.FILTER($B$2:$B$6000,(IFERROR(VALUE(MID($A$2:$A$6000,4,2)),0)=MONTH(C4525))*(IFERROR(VALUE(RIGHT($A$2:$A$6000,4)),0)=YEAR(C4525)))),""))</f>
        <v/>
      </c>
      <c r="E4525" s="3">
        <f t="array" ref="E4525">IFERROR(_xlfn.LET(_xlpm.yr,IF(ISNUMBER(C4525),YEAR(C4525),VALUE(RIGHT(A4525,4))),_xlpm.mn,IF(ISNUMBER(C4525),MONTH(C4525),VALUE(MID(A4525,4,2)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6" spans="1:5" x14ac:dyDescent="0.25">
      <c r="A4526" s="65" t="s">
        <v>4536</v>
      </c>
      <c r="B4526" s="8">
        <v>146.83893075239999</v>
      </c>
      <c r="C4526" s="13"/>
      <c r="D4526" s="3" t="str">
        <f t="array" ref="D4526">IF(C4526="","",IFERROR(AVERAGE(_xlfn._xlws.FILTER($B$2:$B$6000,(IFERROR(VALUE(MID($A$2:$A$6000,4,2)),0)=MONTH(C4526))*(IFERROR(VALUE(RIGHT($A$2:$A$6000,4)),0)=YEAR(C4526)))),""))</f>
        <v/>
      </c>
      <c r="E4526" s="3">
        <f t="array" ref="E4526">IFERROR(_xlfn.LET(_xlpm.yr,IF(ISNUMBER(C4526),YEAR(C4526),VALUE(RIGHT(A4526,4))),_xlpm.mn,IF(ISNUMBER(C4526),MONTH(C4526),VALUE(MID(A4526,4,2)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7" spans="1:5" x14ac:dyDescent="0.25">
      <c r="A4527" s="65" t="s">
        <v>4537</v>
      </c>
      <c r="B4527" s="8">
        <v>147.36021384360001</v>
      </c>
      <c r="C4527" s="13"/>
      <c r="D4527" s="3" t="str">
        <f t="array" ref="D4527">IF(C4527="","",IFERROR(AVERAGE(_xlfn._xlws.FILTER($B$2:$B$6000,(IFERROR(VALUE(MID($A$2:$A$6000,4,2)),0)=MONTH(C4527))*(IFERROR(VALUE(RIGHT($A$2:$A$6000,4)),0)=YEAR(C4527)))),""))</f>
        <v/>
      </c>
      <c r="E4527" s="3">
        <f t="array" ref="E4527">IFERROR(_xlfn.LET(_xlpm.yr,IF(ISNUMBER(C4527),YEAR(C4527),VALUE(RIGHT(A4527,4))),_xlpm.mn,IF(ISNUMBER(C4527),MONTH(C4527),VALUE(MID(A4527,4,2)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8" spans="1:5" x14ac:dyDescent="0.25">
      <c r="A4528" s="65" t="s">
        <v>4538</v>
      </c>
      <c r="B4528" s="8">
        <v>148.0335378364</v>
      </c>
      <c r="C4528" s="13"/>
      <c r="D4528" s="3" t="str">
        <f t="array" ref="D4528">IF(C4528="","",IFERROR(AVERAGE(_xlfn._xlws.FILTER($B$2:$B$6000,(IFERROR(VALUE(MID($A$2:$A$6000,4,2)),0)=MONTH(C4528))*(IFERROR(VALUE(RIGHT($A$2:$A$6000,4)),0)=YEAR(C4528)))),""))</f>
        <v/>
      </c>
      <c r="E4528" s="3">
        <f t="array" ref="E4528">IFERROR(_xlfn.LET(_xlpm.yr,IF(ISNUMBER(C4528),YEAR(C4528),VALUE(RIGHT(A4528,4))),_xlpm.mn,IF(ISNUMBER(C4528),MONTH(C4528),VALUE(MID(A4528,4,2)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9" spans="1:5" x14ac:dyDescent="0.25">
      <c r="A4529" s="65" t="s">
        <v>4539</v>
      </c>
      <c r="B4529" s="8">
        <v>148.9783634392</v>
      </c>
      <c r="C4529" s="13"/>
      <c r="D4529" s="3" t="str">
        <f t="array" ref="D4529">IF(C4529="","",IFERROR(AVERAGE(_xlfn._xlws.FILTER($B$2:$B$6000,(IFERROR(VALUE(MID($A$2:$A$6000,4,2)),0)=MONTH(C4529))*(IFERROR(VALUE(RIGHT($A$2:$A$6000,4)),0)=YEAR(C4529)))),""))</f>
        <v/>
      </c>
      <c r="E4529" s="3">
        <f t="array" ref="E4529">IFERROR(_xlfn.LET(_xlpm.yr,IF(ISNUMBER(C4529),YEAR(C4529),VALUE(RIGHT(A4529,4))),_xlpm.mn,IF(ISNUMBER(C4529),MONTH(C4529),VALUE(MID(A4529,4,2)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0" spans="1:5" x14ac:dyDescent="0.25">
      <c r="A4530" s="65" t="s">
        <v>4540</v>
      </c>
      <c r="B4530" s="8">
        <v>148.06611802960001</v>
      </c>
      <c r="C4530" s="13"/>
      <c r="D4530" s="3" t="str">
        <f t="array" ref="D4530">IF(C4530="","",IFERROR(AVERAGE(_xlfn._xlws.FILTER($B$2:$B$6000,(IFERROR(VALUE(MID($A$2:$A$6000,4,2)),0)=MONTH(C4530))*(IFERROR(VALUE(RIGHT($A$2:$A$6000,4)),0)=YEAR(C4530)))),""))</f>
        <v/>
      </c>
      <c r="E4530" s="3">
        <f t="array" ref="E4530">IFERROR(_xlfn.LET(_xlpm.yr,IF(ISNUMBER(C4530),YEAR(C4530),VALUE(RIGHT(A4530,4))),_xlpm.mn,IF(ISNUMBER(C4530),MONTH(C4530),VALUE(MID(A4530,4,2)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1" spans="1:5" x14ac:dyDescent="0.25">
      <c r="A4531" s="65" t="s">
        <v>4541</v>
      </c>
      <c r="B4531" s="8">
        <v>149.1738445984</v>
      </c>
      <c r="C4531" s="13"/>
      <c r="D4531" s="3" t="str">
        <f t="array" ref="D4531">IF(C4531="","",IFERROR(AVERAGE(_xlfn._xlws.FILTER($B$2:$B$6000,(IFERROR(VALUE(MID($A$2:$A$6000,4,2)),0)=MONTH(C4531))*(IFERROR(VALUE(RIGHT($A$2:$A$6000,4)),0)=YEAR(C4531)))),""))</f>
        <v/>
      </c>
      <c r="E4531" s="3">
        <f t="array" ref="E4531">IFERROR(_xlfn.LET(_xlpm.yr,IF(ISNUMBER(C4531),YEAR(C4531),VALUE(RIGHT(A4531,4))),_xlpm.mn,IF(ISNUMBER(C4531),MONTH(C4531),VALUE(MID(A4531,4,2)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2" spans="1:5" x14ac:dyDescent="0.25">
      <c r="A4532" s="65" t="s">
        <v>4542</v>
      </c>
      <c r="B4532" s="8">
        <v>149.77401609949999</v>
      </c>
      <c r="C4532" s="13"/>
      <c r="D4532" s="3" t="str">
        <f t="array" ref="D4532">IF(C4532="","",IFERROR(AVERAGE(_xlfn._xlws.FILTER($B$2:$B$6000,(IFERROR(VALUE(MID($A$2:$A$6000,4,2)),0)=MONTH(C4532))*(IFERROR(VALUE(RIGHT($A$2:$A$6000,4)),0)=YEAR(C4532)))),""))</f>
        <v/>
      </c>
      <c r="E4532" s="3">
        <f t="array" ref="E4532">IFERROR(_xlfn.LET(_xlpm.yr,IF(ISNUMBER(C4532),YEAR(C4532),VALUE(RIGHT(A4532,4))),_xlpm.mn,IF(ISNUMBER(C4532),MONTH(C4532),VALUE(MID(A4532,4,2)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3" spans="1:5" x14ac:dyDescent="0.25">
      <c r="A4533" s="65" t="s">
        <v>4543</v>
      </c>
      <c r="B4533" s="8">
        <v>150.64841741949999</v>
      </c>
      <c r="C4533" s="13"/>
      <c r="D4533" s="3" t="str">
        <f t="array" ref="D4533">IF(C4533="","",IFERROR(AVERAGE(_xlfn._xlws.FILTER($B$2:$B$6000,(IFERROR(VALUE(MID($A$2:$A$6000,4,2)),0)=MONTH(C4533))*(IFERROR(VALUE(RIGHT($A$2:$A$6000,4)),0)=YEAR(C4533)))),""))</f>
        <v/>
      </c>
      <c r="E4533" s="3">
        <f t="array" ref="E4533">IFERROR(_xlfn.LET(_xlpm.yr,IF(ISNUMBER(C4533),YEAR(C4533),VALUE(RIGHT(A4533,4))),_xlpm.mn,IF(ISNUMBER(C4533),MONTH(C4533),VALUE(MID(A4533,4,2)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4" spans="1:5" x14ac:dyDescent="0.25">
      <c r="A4534" s="65" t="s">
        <v>4544</v>
      </c>
      <c r="B4534" s="8">
        <v>150.84515771650001</v>
      </c>
      <c r="C4534" s="13"/>
      <c r="D4534" s="3" t="str">
        <f t="array" ref="D4534">IF(C4534="","",IFERROR(AVERAGE(_xlfn._xlws.FILTER($B$2:$B$6000,(IFERROR(VALUE(MID($A$2:$A$6000,4,2)),0)=MONTH(C4534))*(IFERROR(VALUE(RIGHT($A$2:$A$6000,4)),0)=YEAR(C4534)))),""))</f>
        <v/>
      </c>
      <c r="E4534" s="3">
        <f t="array" ref="E4534">IFERROR(_xlfn.LET(_xlpm.yr,IF(ISNUMBER(C4534),YEAR(C4534),VALUE(RIGHT(A4534,4))),_xlpm.mn,IF(ISNUMBER(C4534),MONTH(C4534),VALUE(MID(A4534,4,2)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5" spans="1:5" x14ac:dyDescent="0.25">
      <c r="A4535" s="65" t="s">
        <v>4545</v>
      </c>
      <c r="B4535" s="8">
        <v>152.5721003235</v>
      </c>
      <c r="C4535" s="13"/>
      <c r="D4535" s="3" t="str">
        <f t="array" ref="D4535">IF(C4535="","",IFERROR(AVERAGE(_xlfn._xlws.FILTER($B$2:$B$6000,(IFERROR(VALUE(MID($A$2:$A$6000,4,2)),0)=MONTH(C4535))*(IFERROR(VALUE(RIGHT($A$2:$A$6000,4)),0)=YEAR(C4535)))),""))</f>
        <v/>
      </c>
      <c r="E4535" s="3">
        <f t="array" ref="E4535">IFERROR(_xlfn.LET(_xlpm.yr,IF(ISNUMBER(C4535),YEAR(C4535),VALUE(RIGHT(A4535,4))),_xlpm.mn,IF(ISNUMBER(C4535),MONTH(C4535),VALUE(MID(A4535,4,2)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6" spans="1:5" x14ac:dyDescent="0.25">
      <c r="A4536" s="65" t="s">
        <v>4546</v>
      </c>
      <c r="B4536" s="8">
        <v>152.9874409505</v>
      </c>
      <c r="C4536" s="13"/>
      <c r="D4536" s="3" t="str">
        <f t="array" ref="D4536">IF(C4536="","",IFERROR(AVERAGE(_xlfn._xlws.FILTER($B$2:$B$6000,(IFERROR(VALUE(MID($A$2:$A$6000,4,2)),0)=MONTH(C4536))*(IFERROR(VALUE(RIGHT($A$2:$A$6000,4)),0)=YEAR(C4536)))),""))</f>
        <v/>
      </c>
      <c r="E4536" s="3">
        <f t="array" ref="E4536">IFERROR(_xlfn.LET(_xlpm.yr,IF(ISNUMBER(C4536),YEAR(C4536),VALUE(RIGHT(A4536,4))),_xlpm.mn,IF(ISNUMBER(C4536),MONTH(C4536),VALUE(MID(A4536,4,2)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7" spans="1:5" x14ac:dyDescent="0.25">
      <c r="A4537" s="65" t="s">
        <v>4547</v>
      </c>
      <c r="B4537" s="8">
        <v>153.7306820725</v>
      </c>
      <c r="C4537" s="13"/>
      <c r="D4537" s="3" t="str">
        <f t="array" ref="D4537">IF(C4537="","",IFERROR(AVERAGE(_xlfn._xlws.FILTER($B$2:$B$6000,(IFERROR(VALUE(MID($A$2:$A$6000,4,2)),0)=MONTH(C4537))*(IFERROR(VALUE(RIGHT($A$2:$A$6000,4)),0)=YEAR(C4537)))),""))</f>
        <v/>
      </c>
      <c r="E4537" s="3">
        <f t="array" ref="E4537">IFERROR(_xlfn.LET(_xlpm.yr,IF(ISNUMBER(C4537),YEAR(C4537),VALUE(RIGHT(A4537,4))),_xlpm.mn,IF(ISNUMBER(C4537),MONTH(C4537),VALUE(MID(A4537,4,2)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8" spans="1:5" x14ac:dyDescent="0.25">
      <c r="A4538" s="65" t="s">
        <v>4548</v>
      </c>
      <c r="B4538" s="8">
        <v>153.11860114850001</v>
      </c>
      <c r="C4538" s="13"/>
      <c r="D4538" s="3" t="str">
        <f t="array" ref="D4538">IF(C4538="","",IFERROR(AVERAGE(_xlfn._xlws.FILTER($B$2:$B$6000,(IFERROR(VALUE(MID($A$2:$A$6000,4,2)),0)=MONTH(C4538))*(IFERROR(VALUE(RIGHT($A$2:$A$6000,4)),0)=YEAR(C4538)))),""))</f>
        <v/>
      </c>
      <c r="E4538" s="3">
        <f t="array" ref="E4538">IFERROR(_xlfn.LET(_xlpm.yr,IF(ISNUMBER(C4538),YEAR(C4538),VALUE(RIGHT(A4538,4))),_xlpm.mn,IF(ISNUMBER(C4538),MONTH(C4538),VALUE(MID(A4538,4,2)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9" spans="1:5" x14ac:dyDescent="0.25">
      <c r="A4539" s="65" t="s">
        <v>4549</v>
      </c>
      <c r="B4539" s="8">
        <v>155.3920445805</v>
      </c>
      <c r="C4539" s="13"/>
      <c r="D4539" s="3" t="str">
        <f t="array" ref="D4539">IF(C4539="","",IFERROR(AVERAGE(_xlfn._xlws.FILTER($B$2:$B$6000,(IFERROR(VALUE(MID($A$2:$A$6000,4,2)),0)=MONTH(C4539))*(IFERROR(VALUE(RIGHT($A$2:$A$6000,4)),0)=YEAR(C4539)))),""))</f>
        <v/>
      </c>
      <c r="E4539" s="3">
        <f t="array" ref="E4539">IFERROR(_xlfn.LET(_xlpm.yr,IF(ISNUMBER(C4539),YEAR(C4539),VALUE(RIGHT(A4539,4))),_xlpm.mn,IF(ISNUMBER(C4539),MONTH(C4539),VALUE(MID(A4539,4,2)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0" spans="1:5" x14ac:dyDescent="0.25">
      <c r="A4540" s="65" t="s">
        <v>4550</v>
      </c>
      <c r="B4540" s="8">
        <v>155.87296530649999</v>
      </c>
      <c r="C4540" s="13"/>
      <c r="D4540" s="3" t="str">
        <f t="array" ref="D4540">IF(C4540="","",IFERROR(AVERAGE(_xlfn._xlws.FILTER($B$2:$B$6000,(IFERROR(VALUE(MID($A$2:$A$6000,4,2)),0)=MONTH(C4540))*(IFERROR(VALUE(RIGHT($A$2:$A$6000,4)),0)=YEAR(C4540)))),""))</f>
        <v/>
      </c>
      <c r="E4540" s="3">
        <f t="array" ref="E4540">IFERROR(_xlfn.LET(_xlpm.yr,IF(ISNUMBER(C4540),YEAR(C4540),VALUE(RIGHT(A4540,4))),_xlpm.mn,IF(ISNUMBER(C4540),MONTH(C4540),VALUE(MID(A4540,4,2)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1" spans="1:5" x14ac:dyDescent="0.25">
      <c r="A4541" s="65" t="s">
        <v>4551</v>
      </c>
      <c r="B4541" s="8">
        <v>154.484853211</v>
      </c>
      <c r="C4541" s="13"/>
      <c r="D4541" s="3" t="str">
        <f t="array" ref="D4541">IF(C4541="","",IFERROR(AVERAGE(_xlfn._xlws.FILTER($B$2:$B$6000,(IFERROR(VALUE(MID($A$2:$A$6000,4,2)),0)=MONTH(C4541))*(IFERROR(VALUE(RIGHT($A$2:$A$6000,4)),0)=YEAR(C4541)))),""))</f>
        <v/>
      </c>
      <c r="E4541" s="3">
        <f t="array" ref="E4541">IFERROR(_xlfn.LET(_xlpm.yr,IF(ISNUMBER(C4541),YEAR(C4541),VALUE(RIGHT(A4541,4))),_xlpm.mn,IF(ISNUMBER(C4541),MONTH(C4541),VALUE(MID(A4541,4,2)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2" spans="1:5" x14ac:dyDescent="0.25">
      <c r="A4542" s="65" t="s">
        <v>4552</v>
      </c>
      <c r="B4542" s="8">
        <v>155.89482533949999</v>
      </c>
      <c r="C4542" s="13"/>
      <c r="D4542" s="3" t="str">
        <f t="array" ref="D4542">IF(C4542="","",IFERROR(AVERAGE(_xlfn._xlws.FILTER($B$2:$B$6000,(IFERROR(VALUE(MID($A$2:$A$6000,4,2)),0)=MONTH(C4542))*(IFERROR(VALUE(RIGHT($A$2:$A$6000,4)),0)=YEAR(C4542)))),""))</f>
        <v/>
      </c>
      <c r="E4542" s="3">
        <f t="array" ref="E4542">IFERROR(_xlfn.LET(_xlpm.yr,IF(ISNUMBER(C4542),YEAR(C4542),VALUE(RIGHT(A4542,4))),_xlpm.mn,IF(ISNUMBER(C4542),MONTH(C4542),VALUE(MID(A4542,4,2)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3" spans="1:5" x14ac:dyDescent="0.25">
      <c r="A4543" s="65" t="s">
        <v>4553</v>
      </c>
      <c r="B4543" s="8">
        <v>153.5776618415</v>
      </c>
      <c r="C4543" s="13"/>
      <c r="D4543" s="3" t="str">
        <f t="array" ref="D4543">IF(C4543="","",IFERROR(AVERAGE(_xlfn._xlws.FILTER($B$2:$B$6000,(IFERROR(VALUE(MID($A$2:$A$6000,4,2)),0)=MONTH(C4543))*(IFERROR(VALUE(RIGHT($A$2:$A$6000,4)),0)=YEAR(C4543)))),""))</f>
        <v/>
      </c>
      <c r="E4543" s="3">
        <f t="array" ref="E4543">IFERROR(_xlfn.LET(_xlpm.yr,IF(ISNUMBER(C4543),YEAR(C4543),VALUE(RIGHT(A4543,4))),_xlpm.mn,IF(ISNUMBER(C4543),MONTH(C4543),VALUE(MID(A4543,4,2)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4" spans="1:5" x14ac:dyDescent="0.25">
      <c r="A4544" s="65" t="s">
        <v>4554</v>
      </c>
      <c r="B4544" s="8">
        <v>157.763858161</v>
      </c>
      <c r="C4544" s="13"/>
      <c r="D4544" s="3" t="str">
        <f t="array" ref="D4544">IF(C4544="","",IFERROR(AVERAGE(_xlfn._xlws.FILTER($B$2:$B$6000,(IFERROR(VALUE(MID($A$2:$A$6000,4,2)),0)=MONTH(C4544))*(IFERROR(VALUE(RIGHT($A$2:$A$6000,4)),0)=YEAR(C4544)))),""))</f>
        <v/>
      </c>
      <c r="E4544" s="3">
        <f t="array" ref="E4544">IFERROR(_xlfn.LET(_xlpm.yr,IF(ISNUMBER(C4544),YEAR(C4544),VALUE(RIGHT(A4544,4))),_xlpm.mn,IF(ISNUMBER(C4544),MONTH(C4544),VALUE(MID(A4544,4,2)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5" spans="1:5" x14ac:dyDescent="0.25">
      <c r="A4545" s="65" t="s">
        <v>4555</v>
      </c>
      <c r="B4545" s="8">
        <v>156.889456841</v>
      </c>
      <c r="C4545" s="13"/>
      <c r="D4545" s="3" t="str">
        <f t="array" ref="D4545">IF(C4545="","",IFERROR(AVERAGE(_xlfn._xlws.FILTER($B$2:$B$6000,(IFERROR(VALUE(MID($A$2:$A$6000,4,2)),0)=MONTH(C4545))*(IFERROR(VALUE(RIGHT($A$2:$A$6000,4)),0)=YEAR(C4545)))),""))</f>
        <v/>
      </c>
      <c r="E4545" s="3">
        <f t="array" ref="E4545">IFERROR(_xlfn.LET(_xlpm.yr,IF(ISNUMBER(C4545),YEAR(C4545),VALUE(RIGHT(A4545,4))),_xlpm.mn,IF(ISNUMBER(C4545),MONTH(C4545),VALUE(MID(A4545,4,2)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6" spans="1:5" x14ac:dyDescent="0.25">
      <c r="A4546" s="65" t="s">
        <v>4556</v>
      </c>
      <c r="B4546" s="8">
        <v>157.1845672865</v>
      </c>
      <c r="C4546" s="13"/>
      <c r="D4546" s="3" t="str">
        <f t="array" ref="D4546">IF(C4546="","",IFERROR(AVERAGE(_xlfn._xlws.FILTER($B$2:$B$6000,(IFERROR(VALUE(MID($A$2:$A$6000,4,2)),0)=MONTH(C4546))*(IFERROR(VALUE(RIGHT($A$2:$A$6000,4)),0)=YEAR(C4546)))),""))</f>
        <v/>
      </c>
      <c r="E4546" s="3">
        <f t="array" ref="E4546">IFERROR(_xlfn.LET(_xlpm.yr,IF(ISNUMBER(C4546),YEAR(C4546),VALUE(RIGHT(A4546,4))),_xlpm.mn,IF(ISNUMBER(C4546),MONTH(C4546),VALUE(MID(A4546,4,2)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7" spans="1:5" x14ac:dyDescent="0.25">
      <c r="A4547" s="65" t="s">
        <v>4557</v>
      </c>
      <c r="B4547" s="8">
        <v>158.988020009</v>
      </c>
      <c r="C4547" s="13"/>
      <c r="D4547" s="3" t="str">
        <f t="array" ref="D4547">IF(C4547="","",IFERROR(AVERAGE(_xlfn._xlws.FILTER($B$2:$B$6000,(IFERROR(VALUE(MID($A$2:$A$6000,4,2)),0)=MONTH(C4547))*(IFERROR(VALUE(RIGHT($A$2:$A$6000,4)),0)=YEAR(C4547)))),""))</f>
        <v/>
      </c>
      <c r="E4547" s="3">
        <f t="array" ref="E4547">IFERROR(_xlfn.LET(_xlpm.yr,IF(ISNUMBER(C4547),YEAR(C4547),VALUE(RIGHT(A4547,4))),_xlpm.mn,IF(ISNUMBER(C4547),MONTH(C4547),VALUE(MID(A4547,4,2)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8" spans="1:5" x14ac:dyDescent="0.25">
      <c r="A4548" s="65" t="s">
        <v>4558</v>
      </c>
      <c r="B4548" s="8">
        <v>154.88926382150001</v>
      </c>
      <c r="C4548" s="13"/>
      <c r="D4548" s="3" t="str">
        <f t="array" ref="D4548">IF(C4548="","",IFERROR(AVERAGE(_xlfn._xlws.FILTER($B$2:$B$6000,(IFERROR(VALUE(MID($A$2:$A$6000,4,2)),0)=MONTH(C4548))*(IFERROR(VALUE(RIGHT($A$2:$A$6000,4)),0)=YEAR(C4548)))),""))</f>
        <v/>
      </c>
      <c r="E4548" s="3">
        <f t="array" ref="E4548">IFERROR(_xlfn.LET(_xlpm.yr,IF(ISNUMBER(C4548),YEAR(C4548),VALUE(RIGHT(A4548,4))),_xlpm.mn,IF(ISNUMBER(C4548),MONTH(C4548),VALUE(MID(A4548,4,2)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9" spans="1:5" x14ac:dyDescent="0.25">
      <c r="A4549" s="65" t="s">
        <v>4559</v>
      </c>
      <c r="B4549" s="8">
        <v>157.08619713799999</v>
      </c>
      <c r="C4549" s="13"/>
      <c r="D4549" s="3" t="str">
        <f t="array" ref="D4549">IF(C4549="","",IFERROR(AVERAGE(_xlfn._xlws.FILTER($B$2:$B$6000,(IFERROR(VALUE(MID($A$2:$A$6000,4,2)),0)=MONTH(C4549))*(IFERROR(VALUE(RIGHT($A$2:$A$6000,4)),0)=YEAR(C4549)))),""))</f>
        <v/>
      </c>
      <c r="E4549" s="3">
        <f t="array" ref="E4549">IFERROR(_xlfn.LET(_xlpm.yr,IF(ISNUMBER(C4549),YEAR(C4549),VALUE(RIGHT(A4549,4))),_xlpm.mn,IF(ISNUMBER(C4549),MONTH(C4549),VALUE(MID(A4549,4,2)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0" spans="1:5" x14ac:dyDescent="0.25">
      <c r="A4550" s="65" t="s">
        <v>4560</v>
      </c>
      <c r="B4550" s="8">
        <v>157.87315832600001</v>
      </c>
      <c r="C4550" s="13"/>
      <c r="D4550" s="3" t="str">
        <f t="array" ref="D4550">IF(C4550="","",IFERROR(AVERAGE(_xlfn._xlws.FILTER($B$2:$B$6000,(IFERROR(VALUE(MID($A$2:$A$6000,4,2)),0)=MONTH(C4550))*(IFERROR(VALUE(RIGHT($A$2:$A$6000,4)),0)=YEAR(C4550)))),""))</f>
        <v/>
      </c>
      <c r="E4550" s="3">
        <f t="array" ref="E4550">IFERROR(_xlfn.LET(_xlpm.yr,IF(ISNUMBER(C4550),YEAR(C4550),VALUE(RIGHT(A4550,4))),_xlpm.mn,IF(ISNUMBER(C4550),MONTH(C4550),VALUE(MID(A4550,4,2)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1" spans="1:5" x14ac:dyDescent="0.25">
      <c r="A4551" s="65" t="s">
        <v>4561</v>
      </c>
      <c r="B4551" s="8">
        <v>157.9059483755</v>
      </c>
      <c r="C4551" s="13"/>
      <c r="D4551" s="3" t="str">
        <f t="array" ref="D4551">IF(C4551="","",IFERROR(AVERAGE(_xlfn._xlws.FILTER($B$2:$B$6000,(IFERROR(VALUE(MID($A$2:$A$6000,4,2)),0)=MONTH(C4551))*(IFERROR(VALUE(RIGHT($A$2:$A$6000,4)),0)=YEAR(C4551)))),""))</f>
        <v/>
      </c>
      <c r="E4551" s="3">
        <f t="array" ref="E4551">IFERROR(_xlfn.LET(_xlpm.yr,IF(ISNUMBER(C4551),YEAR(C4551),VALUE(RIGHT(A4551,4))),_xlpm.mn,IF(ISNUMBER(C4551),MONTH(C4551),VALUE(MID(A4551,4,2)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2" spans="1:5" x14ac:dyDescent="0.25">
      <c r="A4552" s="65" t="s">
        <v>4562</v>
      </c>
      <c r="B4552" s="8">
        <v>155.75273512499999</v>
      </c>
      <c r="C4552" s="13"/>
      <c r="D4552" s="3" t="str">
        <f t="array" ref="D4552">IF(C4552="","",IFERROR(AVERAGE(_xlfn._xlws.FILTER($B$2:$B$6000,(IFERROR(VALUE(MID($A$2:$A$6000,4,2)),0)=MONTH(C4552))*(IFERROR(VALUE(RIGHT($A$2:$A$6000,4)),0)=YEAR(C4552)))),""))</f>
        <v/>
      </c>
      <c r="E4552" s="3">
        <f t="array" ref="E4552">IFERROR(_xlfn.LET(_xlpm.yr,IF(ISNUMBER(C4552),YEAR(C4552),VALUE(RIGHT(A4552,4))),_xlpm.mn,IF(ISNUMBER(C4552),MONTH(C4552),VALUE(MID(A4552,4,2)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3" spans="1:5" x14ac:dyDescent="0.25">
      <c r="A4553" s="65" t="s">
        <v>4563</v>
      </c>
      <c r="B4553" s="8">
        <v>155.4030261428</v>
      </c>
      <c r="C4553" s="13"/>
      <c r="D4553" s="3" t="str">
        <f t="array" ref="D4553">IF(C4553="","",IFERROR(AVERAGE(_xlfn._xlws.FILTER($B$2:$B$6000,(IFERROR(VALUE(MID($A$2:$A$6000,4,2)),0)=MONTH(C4553))*(IFERROR(VALUE(RIGHT($A$2:$A$6000,4)),0)=YEAR(C4553)))),""))</f>
        <v/>
      </c>
      <c r="E4553" s="3">
        <f t="array" ref="E4553">IFERROR(_xlfn.LET(_xlpm.yr,IF(ISNUMBER(C4553),YEAR(C4553),VALUE(RIGHT(A4553,4))),_xlpm.mn,IF(ISNUMBER(C4553),MONTH(C4553),VALUE(MID(A4553,4,2)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4" spans="1:5" x14ac:dyDescent="0.25">
      <c r="A4554" s="65" t="s">
        <v>4564</v>
      </c>
      <c r="B4554" s="8">
        <v>154.58848795279999</v>
      </c>
      <c r="C4554" s="13"/>
      <c r="D4554" s="3" t="str">
        <f t="array" ref="D4554">IF(C4554="","",IFERROR(AVERAGE(_xlfn._xlws.FILTER($B$2:$B$6000,(IFERROR(VALUE(MID($A$2:$A$6000,4,2)),0)=MONTH(C4554))*(IFERROR(VALUE(RIGHT($A$2:$A$6000,4)),0)=YEAR(C4554)))),""))</f>
        <v/>
      </c>
      <c r="E4554" s="3">
        <f t="array" ref="E4554">IFERROR(_xlfn.LET(_xlpm.yr,IF(ISNUMBER(C4554),YEAR(C4554),VALUE(RIGHT(A4554,4))),_xlpm.mn,IF(ISNUMBER(C4554),MONTH(C4554),VALUE(MID(A4554,4,2)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5" spans="1:5" x14ac:dyDescent="0.25">
      <c r="A4555" s="65" t="s">
        <v>4565</v>
      </c>
      <c r="B4555" s="8">
        <v>155.15323443119999</v>
      </c>
      <c r="C4555" s="13"/>
      <c r="D4555" s="3" t="str">
        <f t="array" ref="D4555">IF(C4555="","",IFERROR(AVERAGE(_xlfn._xlws.FILTER($B$2:$B$6000,(IFERROR(VALUE(MID($A$2:$A$6000,4,2)),0)=MONTH(C4555))*(IFERROR(VALUE(RIGHT($A$2:$A$6000,4)),0)=YEAR(C4555)))),""))</f>
        <v/>
      </c>
      <c r="E4555" s="3">
        <f t="array" ref="E4555">IFERROR(_xlfn.LET(_xlpm.yr,IF(ISNUMBER(C4555),YEAR(C4555),VALUE(RIGHT(A4555,4))),_xlpm.mn,IF(ISNUMBER(C4555),MONTH(C4555),VALUE(MID(A4555,4,2)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6" spans="1:5" x14ac:dyDescent="0.25">
      <c r="A4556" s="65" t="s">
        <v>4566</v>
      </c>
      <c r="B4556" s="8">
        <v>155.71798090959999</v>
      </c>
      <c r="C4556" s="13"/>
      <c r="D4556" s="3" t="str">
        <f t="array" ref="D4556">IF(C4556="","",IFERROR(AVERAGE(_xlfn._xlws.FILTER($B$2:$B$6000,(IFERROR(VALUE(MID($A$2:$A$6000,4,2)),0)=MONTH(C4556))*(IFERROR(VALUE(RIGHT($A$2:$A$6000,4)),0)=YEAR(C4556)))),""))</f>
        <v/>
      </c>
      <c r="E4556" s="3">
        <f t="array" ref="E4556">IFERROR(_xlfn.LET(_xlpm.yr,IF(ISNUMBER(C4556),YEAR(C4556),VALUE(RIGHT(A4556,4))),_xlpm.mn,IF(ISNUMBER(C4556),MONTH(C4556),VALUE(MID(A4556,4,2)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7" spans="1:5" x14ac:dyDescent="0.25">
      <c r="A4557" s="65" t="s">
        <v>4567</v>
      </c>
      <c r="B4557" s="8">
        <v>156.0872382224</v>
      </c>
      <c r="C4557" s="13"/>
      <c r="D4557" s="3" t="str">
        <f t="array" ref="D4557">IF(C4557="","",IFERROR(AVERAGE(_xlfn._xlws.FILTER($B$2:$B$6000,(IFERROR(VALUE(MID($A$2:$A$6000,4,2)),0)=MONTH(C4557))*(IFERROR(VALUE(RIGHT($A$2:$A$6000,4)),0)=YEAR(C4557)))),""))</f>
        <v/>
      </c>
      <c r="E4557" s="3">
        <f t="array" ref="E4557">IFERROR(_xlfn.LET(_xlpm.yr,IF(ISNUMBER(C4557),YEAR(C4557),VALUE(RIGHT(A4557,4))),_xlpm.mn,IF(ISNUMBER(C4557),MONTH(C4557),VALUE(MID(A4557,4,2)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8" spans="1:5" x14ac:dyDescent="0.25">
      <c r="A4558" s="65" t="s">
        <v>4568</v>
      </c>
      <c r="B4558" s="8">
        <v>157.2710337252</v>
      </c>
      <c r="C4558" s="13"/>
      <c r="D4558" s="3" t="str">
        <f t="array" ref="D4558">IF(C4558="","",IFERROR(AVERAGE(_xlfn._xlws.FILTER($B$2:$B$6000,(IFERROR(VALUE(MID($A$2:$A$6000,4,2)),0)=MONTH(C4558))*(IFERROR(VALUE(RIGHT($A$2:$A$6000,4)),0)=YEAR(C4558)))),""))</f>
        <v/>
      </c>
      <c r="E4558" s="3">
        <f t="array" ref="E4558">IFERROR(_xlfn.LET(_xlpm.yr,IF(ISNUMBER(C4558),YEAR(C4558),VALUE(RIGHT(A4558,4))),_xlpm.mn,IF(ISNUMBER(C4558),MONTH(C4558),VALUE(MID(A4558,4,2)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9" spans="1:5" x14ac:dyDescent="0.25">
      <c r="A4559" s="65" t="s">
        <v>4569</v>
      </c>
      <c r="B4559" s="8">
        <v>157.11898659639999</v>
      </c>
      <c r="C4559" s="13"/>
      <c r="D4559" s="3" t="str">
        <f t="array" ref="D4559">IF(C4559="","",IFERROR(AVERAGE(_xlfn._xlws.FILTER($B$2:$B$6000,(IFERROR(VALUE(MID($A$2:$A$6000,4,2)),0)=MONTH(C4559))*(IFERROR(VALUE(RIGHT($A$2:$A$6000,4)),0)=YEAR(C4559)))),""))</f>
        <v/>
      </c>
      <c r="E4559" s="3">
        <f t="array" ref="E4559">IFERROR(_xlfn.LET(_xlpm.yr,IF(ISNUMBER(C4559),YEAR(C4559),VALUE(RIGHT(A4559,4))),_xlpm.mn,IF(ISNUMBER(C4559),MONTH(C4559),VALUE(MID(A4559,4,2)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0" spans="1:5" x14ac:dyDescent="0.25">
      <c r="A4560" s="65" t="s">
        <v>4570</v>
      </c>
      <c r="B4560" s="8">
        <v>160.39886037479999</v>
      </c>
      <c r="C4560" s="13"/>
      <c r="D4560" s="3" t="str">
        <f t="array" ref="D4560">IF(C4560="","",IFERROR(AVERAGE(_xlfn._xlws.FILTER($B$2:$B$6000,(IFERROR(VALUE(MID($A$2:$A$6000,4,2)),0)=MONTH(C4560))*(IFERROR(VALUE(RIGHT($A$2:$A$6000,4)),0)=YEAR(C4560)))),""))</f>
        <v/>
      </c>
      <c r="E4560" s="3">
        <f t="array" ref="E4560">IFERROR(_xlfn.LET(_xlpm.yr,IF(ISNUMBER(C4560),YEAR(C4560),VALUE(RIGHT(A4560,4))),_xlpm.mn,IF(ISNUMBER(C4560),MONTH(C4560),VALUE(MID(A4560,4,2)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1" spans="1:5" x14ac:dyDescent="0.25">
      <c r="A4561" s="65" t="s">
        <v>4571</v>
      </c>
      <c r="B4561" s="8">
        <v>162.74473036200001</v>
      </c>
      <c r="C4561" s="13"/>
      <c r="D4561" s="3" t="str">
        <f t="array" ref="D4561">IF(C4561="","",IFERROR(AVERAGE(_xlfn._xlws.FILTER($B$2:$B$6000,(IFERROR(VALUE(MID($A$2:$A$6000,4,2)),0)=MONTH(C4561))*(IFERROR(VALUE(RIGHT($A$2:$A$6000,4)),0)=YEAR(C4561)))),""))</f>
        <v/>
      </c>
      <c r="E4561" s="3">
        <f t="array" ref="E4561">IFERROR(_xlfn.LET(_xlpm.yr,IF(ISNUMBER(C4561),YEAR(C4561),VALUE(RIGHT(A4561,4))),_xlpm.mn,IF(ISNUMBER(C4561),MONTH(C4561),VALUE(MID(A4561,4,2)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2" spans="1:5" x14ac:dyDescent="0.25">
      <c r="A4562" s="65" t="s">
        <v>4572</v>
      </c>
      <c r="B4562" s="8">
        <v>163.1682902208</v>
      </c>
      <c r="C4562" s="13"/>
      <c r="D4562" s="3" t="str">
        <f t="array" ref="D4562">IF(C4562="","",IFERROR(AVERAGE(_xlfn._xlws.FILTER($B$2:$B$6000,(IFERROR(VALUE(MID($A$2:$A$6000,4,2)),0)=MONTH(C4562))*(IFERROR(VALUE(RIGHT($A$2:$A$6000,4)),0)=YEAR(C4562)))),""))</f>
        <v/>
      </c>
      <c r="E4562" s="3">
        <f t="array" ref="E4562">IFERROR(_xlfn.LET(_xlpm.yr,IF(ISNUMBER(C4562),YEAR(C4562),VALUE(RIGHT(A4562,4))),_xlpm.mn,IF(ISNUMBER(C4562),MONTH(C4562),VALUE(MID(A4562,4,2)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3" spans="1:5" x14ac:dyDescent="0.25">
      <c r="A4563" s="65" t="s">
        <v>4573</v>
      </c>
      <c r="B4563" s="8">
        <v>162.26686795719999</v>
      </c>
      <c r="C4563" s="13"/>
      <c r="D4563" s="3" t="str">
        <f t="array" ref="D4563">IF(C4563="","",IFERROR(AVERAGE(_xlfn._xlws.FILTER($B$2:$B$6000,(IFERROR(VALUE(MID($A$2:$A$6000,4,2)),0)=MONTH(C4563))*(IFERROR(VALUE(RIGHT($A$2:$A$6000,4)),0)=YEAR(C4563)))),""))</f>
        <v/>
      </c>
      <c r="E4563" s="3">
        <f t="array" ref="E4563">IFERROR(_xlfn.LET(_xlpm.yr,IF(ISNUMBER(C4563),YEAR(C4563),VALUE(RIGHT(A4563,4))),_xlpm.mn,IF(ISNUMBER(C4563),MONTH(C4563),VALUE(MID(A4563,4,2)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4" spans="1:5" x14ac:dyDescent="0.25">
      <c r="A4564" s="65" t="s">
        <v>4574</v>
      </c>
      <c r="B4564" s="8">
        <v>159.2367858904</v>
      </c>
      <c r="C4564" s="13"/>
      <c r="D4564" s="3" t="str">
        <f t="array" ref="D4564">IF(C4564="","",IFERROR(AVERAGE(_xlfn._xlws.FILTER($B$2:$B$6000,(IFERROR(VALUE(MID($A$2:$A$6000,4,2)),0)=MONTH(C4564))*(IFERROR(VALUE(RIGHT($A$2:$A$6000,4)),0)=YEAR(C4564)))),""))</f>
        <v/>
      </c>
      <c r="E4564" s="3">
        <f t="array" ref="E4564">IFERROR(_xlfn.LET(_xlpm.yr,IF(ISNUMBER(C4564),YEAR(C4564),VALUE(RIGHT(A4564,4))),_xlpm.mn,IF(ISNUMBER(C4564),MONTH(C4564),VALUE(MID(A4564,4,2)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5" spans="1:5" x14ac:dyDescent="0.25">
      <c r="A4565" s="65" t="s">
        <v>4575</v>
      </c>
      <c r="B4565" s="8">
        <v>160.19251070000001</v>
      </c>
      <c r="C4565" s="13"/>
      <c r="D4565" s="3" t="str">
        <f t="array" ref="D4565">IF(C4565="","",IFERROR(AVERAGE(_xlfn._xlws.FILTER($B$2:$B$6000,(IFERROR(VALUE(MID($A$2:$A$6000,4,2)),0)=MONTH(C4565))*(IFERROR(VALUE(RIGHT($A$2:$A$6000,4)),0)=YEAR(C4565)))),""))</f>
        <v/>
      </c>
      <c r="E4565" s="3">
        <f t="array" ref="E4565">IFERROR(_xlfn.LET(_xlpm.yr,IF(ISNUMBER(C4565),YEAR(C4565),VALUE(RIGHT(A4565,4))),_xlpm.mn,IF(ISNUMBER(C4565),MONTH(C4565),VALUE(MID(A4565,4,2)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6" spans="1:5" x14ac:dyDescent="0.25">
      <c r="A4566" s="65" t="s">
        <v>4576</v>
      </c>
      <c r="B4566" s="8">
        <v>160.93102532559999</v>
      </c>
      <c r="C4566" s="13"/>
      <c r="D4566" s="3" t="str">
        <f t="array" ref="D4566">IF(C4566="","",IFERROR(AVERAGE(_xlfn._xlws.FILTER($B$2:$B$6000,(IFERROR(VALUE(MID($A$2:$A$6000,4,2)),0)=MONTH(C4566))*(IFERROR(VALUE(RIGHT($A$2:$A$6000,4)),0)=YEAR(C4566)))),""))</f>
        <v/>
      </c>
      <c r="E4566" s="3">
        <f t="array" ref="E4566">IFERROR(_xlfn.LET(_xlpm.yr,IF(ISNUMBER(C4566),YEAR(C4566),VALUE(RIGHT(A4566,4))),_xlpm.mn,IF(ISNUMBER(C4566),MONTH(C4566),VALUE(MID(A4566,4,2)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7" spans="1:5" x14ac:dyDescent="0.25">
      <c r="A4567" s="65" t="s">
        <v>4577</v>
      </c>
      <c r="B4567" s="8">
        <v>161.56093485919999</v>
      </c>
      <c r="C4567" s="13"/>
      <c r="D4567" s="3" t="str">
        <f t="array" ref="D4567">IF(C4567="","",IFERROR(AVERAGE(_xlfn._xlws.FILTER($B$2:$B$6000,(IFERROR(VALUE(MID($A$2:$A$6000,4,2)),0)=MONTH(C4567))*(IFERROR(VALUE(RIGHT($A$2:$A$6000,4)),0)=YEAR(C4567)))),""))</f>
        <v/>
      </c>
      <c r="E4567" s="3">
        <f t="array" ref="E4567">IFERROR(_xlfn.LET(_xlpm.yr,IF(ISNUMBER(C4567),YEAR(C4567),VALUE(RIGHT(A4567,4))),_xlpm.mn,IF(ISNUMBER(C4567),MONTH(C4567),VALUE(MID(A4567,4,2)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8" spans="1:5" x14ac:dyDescent="0.25">
      <c r="A4568" s="65" t="s">
        <v>4578</v>
      </c>
      <c r="B4568" s="8">
        <v>162.29944948479999</v>
      </c>
      <c r="C4568" s="13"/>
      <c r="D4568" s="3" t="str">
        <f t="array" ref="D4568">IF(C4568="","",IFERROR(AVERAGE(_xlfn._xlws.FILTER($B$2:$B$6000,(IFERROR(VALUE(MID($A$2:$A$6000,4,2)),0)=MONTH(C4568))*(IFERROR(VALUE(RIGHT($A$2:$A$6000,4)),0)=YEAR(C4568)))),""))</f>
        <v/>
      </c>
      <c r="E4568" s="3">
        <f t="array" ref="E4568">IFERROR(_xlfn.LET(_xlpm.yr,IF(ISNUMBER(C4568),YEAR(C4568),VALUE(RIGHT(A4568,4))),_xlpm.mn,IF(ISNUMBER(C4568),MONTH(C4568),VALUE(MID(A4568,4,2)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9" spans="1:5" x14ac:dyDescent="0.25">
      <c r="A4569" s="65" t="s">
        <v>4579</v>
      </c>
      <c r="B4569" s="8">
        <v>161.49577180399999</v>
      </c>
      <c r="C4569" s="13"/>
      <c r="D4569" s="3" t="str">
        <f t="array" ref="D4569">IF(C4569="","",IFERROR(AVERAGE(_xlfn._xlws.FILTER($B$2:$B$6000,(IFERROR(VALUE(MID($A$2:$A$6000,4,2)),0)=MONTH(C4569))*(IFERROR(VALUE(RIGHT($A$2:$A$6000,4)),0)=YEAR(C4569)))),""))</f>
        <v/>
      </c>
      <c r="E4569" s="3">
        <f t="array" ref="E4569">IFERROR(_xlfn.LET(_xlpm.yr,IF(ISNUMBER(C4569),YEAR(C4569),VALUE(RIGHT(A4569,4))),_xlpm.mn,IF(ISNUMBER(C4569),MONTH(C4569),VALUE(MID(A4569,4,2)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0" spans="1:5" x14ac:dyDescent="0.25">
      <c r="A4570" s="65" t="s">
        <v>4580</v>
      </c>
      <c r="B4570" s="8">
        <v>162.15826286519999</v>
      </c>
      <c r="C4570" s="13"/>
      <c r="D4570" s="3" t="str">
        <f t="array" ref="D4570">IF(C4570="","",IFERROR(AVERAGE(_xlfn._xlws.FILTER($B$2:$B$6000,(IFERROR(VALUE(MID($A$2:$A$6000,4,2)),0)=MONTH(C4570))*(IFERROR(VALUE(RIGHT($A$2:$A$6000,4)),0)=YEAR(C4570)))),""))</f>
        <v/>
      </c>
      <c r="E4570" s="3">
        <f t="array" ref="E4570">IFERROR(_xlfn.LET(_xlpm.yr,IF(ISNUMBER(C4570),YEAR(C4570),VALUE(RIGHT(A4570,4))),_xlpm.mn,IF(ISNUMBER(C4570),MONTH(C4570),VALUE(MID(A4570,4,2)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1" spans="1:5" x14ac:dyDescent="0.25">
      <c r="A4571" s="65" t="s">
        <v>4581</v>
      </c>
      <c r="B4571" s="8">
        <v>164.9385532204</v>
      </c>
      <c r="C4571" s="13"/>
      <c r="D4571" s="3" t="str">
        <f t="array" ref="D4571">IF(C4571="","",IFERROR(AVERAGE(_xlfn._xlws.FILTER($B$2:$B$6000,(IFERROR(VALUE(MID($A$2:$A$6000,4,2)),0)=MONTH(C4571))*(IFERROR(VALUE(RIGHT($A$2:$A$6000,4)),0)=YEAR(C4571)))),""))</f>
        <v/>
      </c>
      <c r="E4571" s="3">
        <f t="array" ref="E4571">IFERROR(_xlfn.LET(_xlpm.yr,IF(ISNUMBER(C4571),YEAR(C4571),VALUE(RIGHT(A4571,4))),_xlpm.mn,IF(ISNUMBER(C4571),MONTH(C4571),VALUE(MID(A4571,4,2)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2" spans="1:5" x14ac:dyDescent="0.25">
      <c r="A4572" s="65" t="s">
        <v>4582</v>
      </c>
      <c r="B4572" s="8">
        <v>166.03546464959999</v>
      </c>
      <c r="C4572" s="13"/>
      <c r="D4572" s="3" t="str">
        <f t="array" ref="D4572">IF(C4572="","",IFERROR(AVERAGE(_xlfn._xlws.FILTER($B$2:$B$6000,(IFERROR(VALUE(MID($A$2:$A$6000,4,2)),0)=MONTH(C4572))*(IFERROR(VALUE(RIGHT($A$2:$A$6000,4)),0)=YEAR(C4572)))),""))</f>
        <v/>
      </c>
      <c r="E4572" s="3">
        <f t="array" ref="E4572">IFERROR(_xlfn.LET(_xlpm.yr,IF(ISNUMBER(C4572),YEAR(C4572),VALUE(RIGHT(A4572,4))),_xlpm.mn,IF(ISNUMBER(C4572),MONTH(C4572),VALUE(MID(A4572,4,2)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3" spans="1:5" x14ac:dyDescent="0.25">
      <c r="A4573" s="65" t="s">
        <v>4583</v>
      </c>
      <c r="B4573" s="8">
        <v>166.17599709999999</v>
      </c>
      <c r="C4573" s="13"/>
      <c r="D4573" s="3" t="str">
        <f t="array" ref="D4573">IF(C4573="","",IFERROR(AVERAGE(_xlfn._xlws.FILTER($B$2:$B$6000,(IFERROR(VALUE(MID($A$2:$A$6000,4,2)),0)=MONTH(C4573))*(IFERROR(VALUE(RIGHT($A$2:$A$6000,4)),0)=YEAR(C4573)))),""))</f>
        <v/>
      </c>
      <c r="E4573" s="3">
        <f t="array" ref="E4573">IFERROR(_xlfn.LET(_xlpm.yr,IF(ISNUMBER(C4573),YEAR(C4573),VALUE(RIGHT(A4573,4))),_xlpm.mn,IF(ISNUMBER(C4573),MONTH(C4573),VALUE(MID(A4573,4,2)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4" spans="1:5" x14ac:dyDescent="0.25">
      <c r="A4574" s="65" t="s">
        <v>4584</v>
      </c>
      <c r="B4574" s="8">
        <v>164.63411317500001</v>
      </c>
      <c r="C4574" s="13"/>
      <c r="D4574" s="3" t="str">
        <f t="array" ref="D4574">IF(C4574="","",IFERROR(AVERAGE(_xlfn._xlws.FILTER($B$2:$B$6000,(IFERROR(VALUE(MID($A$2:$A$6000,4,2)),0)=MONTH(C4574))*(IFERROR(VALUE(RIGHT($A$2:$A$6000,4)),0)=YEAR(C4574)))),""))</f>
        <v/>
      </c>
      <c r="E4574" s="3">
        <f t="array" ref="E4574">IFERROR(_xlfn.LET(_xlpm.yr,IF(ISNUMBER(C4574),YEAR(C4574),VALUE(RIGHT(A4574,4))),_xlpm.mn,IF(ISNUMBER(C4574),MONTH(C4574),VALUE(MID(A4574,4,2)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5" spans="1:5" x14ac:dyDescent="0.25">
      <c r="A4575" s="65" t="s">
        <v>4585</v>
      </c>
      <c r="B4575" s="8">
        <v>164.938146625</v>
      </c>
      <c r="C4575" s="13"/>
      <c r="D4575" s="3" t="str">
        <f t="array" ref="D4575">IF(C4575="","",IFERROR(AVERAGE(_xlfn._xlws.FILTER($B$2:$B$6000,(IFERROR(VALUE(MID($A$2:$A$6000,4,2)),0)=MONTH(C4575))*(IFERROR(VALUE(RIGHT($A$2:$A$6000,4)),0)=YEAR(C4575)))),""))</f>
        <v/>
      </c>
      <c r="E4575" s="3">
        <f t="array" ref="E4575">IFERROR(_xlfn.LET(_xlpm.yr,IF(ISNUMBER(C4575),YEAR(C4575),VALUE(RIGHT(A4575,4))),_xlpm.mn,IF(ISNUMBER(C4575),MONTH(C4575),VALUE(MID(A4575,4,2)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6" spans="1:5" x14ac:dyDescent="0.25">
      <c r="A4576" s="65" t="s">
        <v>4586</v>
      </c>
      <c r="B4576" s="8">
        <v>167.0555224375</v>
      </c>
      <c r="C4576" s="13"/>
      <c r="D4576" s="3" t="str">
        <f t="array" ref="D4576">IF(C4576="","",IFERROR(AVERAGE(_xlfn._xlws.FILTER($B$2:$B$6000,(IFERROR(VALUE(MID($A$2:$A$6000,4,2)),0)=MONTH(C4576))*(IFERROR(VALUE(RIGHT($A$2:$A$6000,4)),0)=YEAR(C4576)))),""))</f>
        <v/>
      </c>
      <c r="E4576" s="3">
        <f t="array" ref="E4576">IFERROR(_xlfn.LET(_xlpm.yr,IF(ISNUMBER(C4576),YEAR(C4576),VALUE(RIGHT(A4576,4))),_xlpm.mn,IF(ISNUMBER(C4576),MONTH(C4576),VALUE(MID(A4576,4,2)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7" spans="1:5" x14ac:dyDescent="0.25">
      <c r="A4577" s="65" t="s">
        <v>4587</v>
      </c>
      <c r="B4577" s="8">
        <v>166.5994722625</v>
      </c>
      <c r="C4577" s="13"/>
      <c r="D4577" s="3" t="str">
        <f t="array" ref="D4577">IF(C4577="","",IFERROR(AVERAGE(_xlfn._xlws.FILTER($B$2:$B$6000,(IFERROR(VALUE(MID($A$2:$A$6000,4,2)),0)=MONTH(C4577))*(IFERROR(VALUE(RIGHT($A$2:$A$6000,4)),0)=YEAR(C4577)))),""))</f>
        <v/>
      </c>
      <c r="E4577" s="3">
        <f t="array" ref="E4577">IFERROR(_xlfn.LET(_xlpm.yr,IF(ISNUMBER(C4577),YEAR(C4577),VALUE(RIGHT(A4577,4))),_xlpm.mn,IF(ISNUMBER(C4577),MONTH(C4577),VALUE(MID(A4577,4,2)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8" spans="1:5" x14ac:dyDescent="0.25">
      <c r="A4578" s="65" t="s">
        <v>4588</v>
      </c>
      <c r="B4578" s="8">
        <v>165.15531337499999</v>
      </c>
      <c r="C4578" s="13"/>
      <c r="D4578" s="3" t="str">
        <f t="array" ref="D4578">IF(C4578="","",IFERROR(AVERAGE(_xlfn._xlws.FILTER($B$2:$B$6000,(IFERROR(VALUE(MID($A$2:$A$6000,4,2)),0)=MONTH(C4578))*(IFERROR(VALUE(RIGHT($A$2:$A$6000,4)),0)=YEAR(C4578)))),""))</f>
        <v/>
      </c>
      <c r="E4578" s="3">
        <f t="array" ref="E4578">IFERROR(_xlfn.LET(_xlpm.yr,IF(ISNUMBER(C4578),YEAR(C4578),VALUE(RIGHT(A4578,4))),_xlpm.mn,IF(ISNUMBER(C4578),MONTH(C4578),VALUE(MID(A4578,4,2)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9" spans="1:5" x14ac:dyDescent="0.25">
      <c r="A4579" s="65" t="s">
        <v>4589</v>
      </c>
      <c r="B4579" s="8">
        <v>165.00329665000001</v>
      </c>
      <c r="C4579" s="13"/>
      <c r="D4579" s="3" t="str">
        <f t="array" ref="D4579">IF(C4579="","",IFERROR(AVERAGE(_xlfn._xlws.FILTER($B$2:$B$6000,(IFERROR(VALUE(MID($A$2:$A$6000,4,2)),0)=MONTH(C4579))*(IFERROR(VALUE(RIGHT($A$2:$A$6000,4)),0)=YEAR(C4579)))),""))</f>
        <v/>
      </c>
      <c r="E4579" s="3">
        <f t="array" ref="E4579">IFERROR(_xlfn.LET(_xlpm.yr,IF(ISNUMBER(C4579),YEAR(C4579),VALUE(RIGHT(A4579,4))),_xlpm.mn,IF(ISNUMBER(C4579),MONTH(C4579),VALUE(MID(A4579,4,2)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0" spans="1:5" x14ac:dyDescent="0.25">
      <c r="A4580" s="65" t="s">
        <v>4590</v>
      </c>
      <c r="B4580" s="8">
        <v>166.0565553875</v>
      </c>
      <c r="C4580" s="13"/>
      <c r="D4580" s="3" t="str">
        <f t="array" ref="D4580">IF(C4580="","",IFERROR(AVERAGE(_xlfn._xlws.FILTER($B$2:$B$6000,(IFERROR(VALUE(MID($A$2:$A$6000,4,2)),0)=MONTH(C4580))*(IFERROR(VALUE(RIGHT($A$2:$A$6000,4)),0)=YEAR(C4580)))),""))</f>
        <v/>
      </c>
      <c r="E4580" s="3">
        <f t="array" ref="E4580">IFERROR(_xlfn.LET(_xlpm.yr,IF(ISNUMBER(C4580),YEAR(C4580),VALUE(RIGHT(A4580,4))),_xlpm.mn,IF(ISNUMBER(C4580),MONTH(C4580),VALUE(MID(A4580,4,2)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1" spans="1:5" x14ac:dyDescent="0.25">
      <c r="A4581" s="65" t="s">
        <v>4591</v>
      </c>
      <c r="B4581" s="8">
        <v>169.0968898875</v>
      </c>
      <c r="C4581" s="13"/>
      <c r="D4581" s="3" t="str">
        <f t="array" ref="D4581">IF(C4581="","",IFERROR(AVERAGE(_xlfn._xlws.FILTER($B$2:$B$6000,(IFERROR(VALUE(MID($A$2:$A$6000,4,2)),0)=MONTH(C4581))*(IFERROR(VALUE(RIGHT($A$2:$A$6000,4)),0)=YEAR(C4581)))),""))</f>
        <v/>
      </c>
      <c r="E4581" s="3">
        <f t="array" ref="E4581">IFERROR(_xlfn.LET(_xlpm.yr,IF(ISNUMBER(C4581),YEAR(C4581),VALUE(RIGHT(A4581,4))),_xlpm.mn,IF(ISNUMBER(C4581),MONTH(C4581),VALUE(MID(A4581,4,2)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2" spans="1:5" x14ac:dyDescent="0.25">
      <c r="A4582" s="65" t="s">
        <v>4592</v>
      </c>
      <c r="B4582" s="8">
        <v>167.78303105000001</v>
      </c>
      <c r="C4582" s="13"/>
      <c r="D4582" s="3" t="str">
        <f t="array" ref="D4582">IF(C4582="","",IFERROR(AVERAGE(_xlfn._xlws.FILTER($B$2:$B$6000,(IFERROR(VALUE(MID($A$2:$A$6000,4,2)),0)=MONTH(C4582))*(IFERROR(VALUE(RIGHT($A$2:$A$6000,4)),0)=YEAR(C4582)))),""))</f>
        <v/>
      </c>
      <c r="E4582" s="3">
        <f t="array" ref="E4582">IFERROR(_xlfn.LET(_xlpm.yr,IF(ISNUMBER(C4582),YEAR(C4582),VALUE(RIGHT(A4582,4))),_xlpm.mn,IF(ISNUMBER(C4582),MONTH(C4582),VALUE(MID(A4582,4,2)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3" spans="1:5" x14ac:dyDescent="0.25">
      <c r="A4583" s="65" t="s">
        <v>4593</v>
      </c>
      <c r="B4583" s="8">
        <v>167.83732273749999</v>
      </c>
      <c r="C4583" s="13"/>
      <c r="D4583" s="3" t="str">
        <f t="array" ref="D4583">IF(C4583="","",IFERROR(AVERAGE(_xlfn._xlws.FILTER($B$2:$B$6000,(IFERROR(VALUE(MID($A$2:$A$6000,4,2)),0)=MONTH(C4583))*(IFERROR(VALUE(RIGHT($A$2:$A$6000,4)),0)=YEAR(C4583)))),""))</f>
        <v/>
      </c>
      <c r="E4583" s="3">
        <f t="array" ref="E4583">IFERROR(_xlfn.LET(_xlpm.yr,IF(ISNUMBER(C4583),YEAR(C4583),VALUE(RIGHT(A4583,4))),_xlpm.mn,IF(ISNUMBER(C4583),MONTH(C4583),VALUE(MID(A4583,4,2)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4" spans="1:5" x14ac:dyDescent="0.25">
      <c r="A4584" s="65" t="s">
        <v>4594</v>
      </c>
      <c r="B4584" s="8">
        <v>168.521398</v>
      </c>
      <c r="C4584" s="13"/>
      <c r="D4584" s="3" t="str">
        <f t="array" ref="D4584">IF(C4584="","",IFERROR(AVERAGE(_xlfn._xlws.FILTER($B$2:$B$6000,(IFERROR(VALUE(MID($A$2:$A$6000,4,2)),0)=MONTH(C4584))*(IFERROR(VALUE(RIGHT($A$2:$A$6000,4)),0)=YEAR(C4584)))),""))</f>
        <v/>
      </c>
      <c r="E4584" s="3">
        <f t="array" ref="E4584">IFERROR(_xlfn.LET(_xlpm.yr,IF(ISNUMBER(C4584),YEAR(C4584),VALUE(RIGHT(A4584,4))),_xlpm.mn,IF(ISNUMBER(C4584),MONTH(C4584),VALUE(MID(A4584,4,2)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5" spans="1:5" x14ac:dyDescent="0.25">
      <c r="A4585" s="65" t="s">
        <v>4595</v>
      </c>
      <c r="B4585" s="8">
        <v>168.77113976250001</v>
      </c>
      <c r="C4585" s="13"/>
      <c r="D4585" s="3" t="str">
        <f t="array" ref="D4585">IF(C4585="","",IFERROR(AVERAGE(_xlfn._xlws.FILTER($B$2:$B$6000,(IFERROR(VALUE(MID($A$2:$A$6000,4,2)),0)=MONTH(C4585))*(IFERROR(VALUE(RIGHT($A$2:$A$6000,4)),0)=YEAR(C4585)))),""))</f>
        <v/>
      </c>
      <c r="E4585" s="3">
        <f t="array" ref="E4585">IFERROR(_xlfn.LET(_xlpm.yr,IF(ISNUMBER(C4585),YEAR(C4585),VALUE(RIGHT(A4585,4))),_xlpm.mn,IF(ISNUMBER(C4585),MONTH(C4585),VALUE(MID(A4585,4,2)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6" spans="1:5" x14ac:dyDescent="0.25">
      <c r="A4586" s="65" t="s">
        <v>4596</v>
      </c>
      <c r="B4586" s="8">
        <v>167.69616435</v>
      </c>
      <c r="C4586" s="13"/>
      <c r="D4586" s="3" t="str">
        <f t="array" ref="D4586">IF(C4586="","",IFERROR(AVERAGE(_xlfn._xlws.FILTER($B$2:$B$6000,(IFERROR(VALUE(MID($A$2:$A$6000,4,2)),0)=MONTH(C4586))*(IFERROR(VALUE(RIGHT($A$2:$A$6000,4)),0)=YEAR(C4586)))),""))</f>
        <v/>
      </c>
      <c r="E4586" s="3">
        <f t="array" ref="E4586">IFERROR(_xlfn.LET(_xlpm.yr,IF(ISNUMBER(C4586),YEAR(C4586),VALUE(RIGHT(A4586,4))),_xlpm.mn,IF(ISNUMBER(C4586),MONTH(C4586),VALUE(MID(A4586,4,2)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7" spans="1:5" x14ac:dyDescent="0.25">
      <c r="A4587" s="65" t="s">
        <v>4597</v>
      </c>
      <c r="B4587" s="8">
        <v>166.65376395000001</v>
      </c>
      <c r="C4587" s="13"/>
      <c r="D4587" s="3" t="str">
        <f t="array" ref="D4587">IF(C4587="","",IFERROR(AVERAGE(_xlfn._xlws.FILTER($B$2:$B$6000,(IFERROR(VALUE(MID($A$2:$A$6000,4,2)),0)=MONTH(C4587))*(IFERROR(VALUE(RIGHT($A$2:$A$6000,4)),0)=YEAR(C4587)))),""))</f>
        <v/>
      </c>
      <c r="E4587" s="3">
        <f t="array" ref="E4587">IFERROR(_xlfn.LET(_xlpm.yr,IF(ISNUMBER(C4587),YEAR(C4587),VALUE(RIGHT(A4587,4))),_xlpm.mn,IF(ISNUMBER(C4587),MONTH(C4587),VALUE(MID(A4587,4,2)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8" spans="1:5" x14ac:dyDescent="0.25">
      <c r="A4588" s="65" t="s">
        <v>4598</v>
      </c>
      <c r="B4588" s="8">
        <v>166.64290561249999</v>
      </c>
      <c r="C4588" s="13"/>
      <c r="D4588" s="3" t="str">
        <f t="array" ref="D4588">IF(C4588="","",IFERROR(AVERAGE(_xlfn._xlws.FILTER($B$2:$B$6000,(IFERROR(VALUE(MID($A$2:$A$6000,4,2)),0)=MONTH(C4588))*(IFERROR(VALUE(RIGHT($A$2:$A$6000,4)),0)=YEAR(C4588)))),""))</f>
        <v/>
      </c>
      <c r="E4588" s="3">
        <f t="array" ref="E4588">IFERROR(_xlfn.LET(_xlpm.yr,IF(ISNUMBER(C4588),YEAR(C4588),VALUE(RIGHT(A4588,4))),_xlpm.mn,IF(ISNUMBER(C4588),MONTH(C4588),VALUE(MID(A4588,4,2)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9" spans="1:5" x14ac:dyDescent="0.25">
      <c r="A4589" s="65" t="s">
        <v>4599</v>
      </c>
      <c r="B4589" s="8">
        <v>167.03380576250001</v>
      </c>
      <c r="C4589" s="13"/>
      <c r="D4589" s="3" t="str">
        <f t="array" ref="D4589">IF(C4589="","",IFERROR(AVERAGE(_xlfn._xlws.FILTER($B$2:$B$6000,(IFERROR(VALUE(MID($A$2:$A$6000,4,2)),0)=MONTH(C4589))*(IFERROR(VALUE(RIGHT($A$2:$A$6000,4)),0)=YEAR(C4589)))),""))</f>
        <v/>
      </c>
      <c r="E4589" s="3">
        <f t="array" ref="E4589">IFERROR(_xlfn.LET(_xlpm.yr,IF(ISNUMBER(C4589),YEAR(C4589),VALUE(RIGHT(A4589,4))),_xlpm.mn,IF(ISNUMBER(C4589),MONTH(C4589),VALUE(MID(A4589,4,2)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0" spans="1:5" x14ac:dyDescent="0.25">
      <c r="A4590" s="65" t="s">
        <v>4600</v>
      </c>
      <c r="B4590" s="8">
        <v>167.27268918749999</v>
      </c>
      <c r="C4590" s="13"/>
      <c r="D4590" s="3" t="str">
        <f t="array" ref="D4590">IF(C4590="","",IFERROR(AVERAGE(_xlfn._xlws.FILTER($B$2:$B$6000,(IFERROR(VALUE(MID($A$2:$A$6000,4,2)),0)=MONTH(C4590))*(IFERROR(VALUE(RIGHT($A$2:$A$6000,4)),0)=YEAR(C4590)))),""))</f>
        <v/>
      </c>
      <c r="E4590" s="3">
        <f t="array" ref="E4590">IFERROR(_xlfn.LET(_xlpm.yr,IF(ISNUMBER(C4590),YEAR(C4590),VALUE(RIGHT(A4590,4))),_xlpm.mn,IF(ISNUMBER(C4590),MONTH(C4590),VALUE(MID(A4590,4,2)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1" spans="1:5" x14ac:dyDescent="0.25">
      <c r="A4591" s="65" t="s">
        <v>4601</v>
      </c>
      <c r="B4591" s="8">
        <v>166.74063065000001</v>
      </c>
      <c r="C4591" s="13"/>
      <c r="D4591" s="3" t="str">
        <f t="array" ref="D4591">IF(C4591="","",IFERROR(AVERAGE(_xlfn._xlws.FILTER($B$2:$B$6000,(IFERROR(VALUE(MID($A$2:$A$6000,4,2)),0)=MONTH(C4591))*(IFERROR(VALUE(RIGHT($A$2:$A$6000,4)),0)=YEAR(C4591)))),""))</f>
        <v/>
      </c>
      <c r="E4591" s="3">
        <f t="array" ref="E4591">IFERROR(_xlfn.LET(_xlpm.yr,IF(ISNUMBER(C4591),YEAR(C4591),VALUE(RIGHT(A4591,4))),_xlpm.mn,IF(ISNUMBER(C4591),MONTH(C4591),VALUE(MID(A4591,4,2)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2" spans="1:5" x14ac:dyDescent="0.25">
      <c r="A4592" s="65" t="s">
        <v>4602</v>
      </c>
      <c r="B4592" s="8">
        <v>167.50071427500001</v>
      </c>
      <c r="C4592" s="13"/>
      <c r="D4592" s="3" t="str">
        <f t="array" ref="D4592">IF(C4592="","",IFERROR(AVERAGE(_xlfn._xlws.FILTER($B$2:$B$6000,(IFERROR(VALUE(MID($A$2:$A$6000,4,2)),0)=MONTH(C4592))*(IFERROR(VALUE(RIGHT($A$2:$A$6000,4)),0)=YEAR(C4592)))),""))</f>
        <v/>
      </c>
      <c r="E4592" s="3">
        <f t="array" ref="E4592">IFERROR(_xlfn.LET(_xlpm.yr,IF(ISNUMBER(C4592),YEAR(C4592),VALUE(RIGHT(A4592,4))),_xlpm.mn,IF(ISNUMBER(C4592),MONTH(C4592),VALUE(MID(A4592,4,2)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3" spans="1:5" x14ac:dyDescent="0.25">
      <c r="A4593" s="65" t="s">
        <v>4603</v>
      </c>
      <c r="B4593" s="8">
        <v>166.6265560192</v>
      </c>
      <c r="C4593" s="13"/>
      <c r="D4593" s="3" t="str">
        <f t="array" ref="D4593">IF(C4593="","",IFERROR(AVERAGE(_xlfn._xlws.FILTER($B$2:$B$6000,(IFERROR(VALUE(MID($A$2:$A$6000,4,2)),0)=MONTH(C4593))*(IFERROR(VALUE(RIGHT($A$2:$A$6000,4)),0)=YEAR(C4593)))),""))</f>
        <v/>
      </c>
      <c r="E4593" s="3">
        <f t="array" ref="E4593">IFERROR(_xlfn.LET(_xlpm.yr,IF(ISNUMBER(C4593),YEAR(C4593),VALUE(RIGHT(A4593,4))),_xlpm.mn,IF(ISNUMBER(C4593),MONTH(C4593),VALUE(MID(A4593,4,2)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4" spans="1:5" x14ac:dyDescent="0.25">
      <c r="A4594" s="65" t="s">
        <v>4604</v>
      </c>
      <c r="B4594" s="8">
        <v>167.7245538688</v>
      </c>
      <c r="C4594" s="13"/>
      <c r="D4594" s="3" t="str">
        <f t="array" ref="D4594">IF(C4594="","",IFERROR(AVERAGE(_xlfn._xlws.FILTER($B$2:$B$6000,(IFERROR(VALUE(MID($A$2:$A$6000,4,2)),0)=MONTH(C4594))*(IFERROR(VALUE(RIGHT($A$2:$A$6000,4)),0)=YEAR(C4594)))),""))</f>
        <v/>
      </c>
      <c r="E4594" s="3">
        <f t="array" ref="E4594">IFERROR(_xlfn.LET(_xlpm.yr,IF(ISNUMBER(C4594),YEAR(C4594),VALUE(RIGHT(A4594,4))),_xlpm.mn,IF(ISNUMBER(C4594),MONTH(C4594),VALUE(MID(A4594,4,2)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5" spans="1:5" x14ac:dyDescent="0.25">
      <c r="A4595" s="65" t="s">
        <v>4605</v>
      </c>
      <c r="B4595" s="8">
        <v>167.12173152</v>
      </c>
      <c r="C4595" s="13"/>
      <c r="D4595" s="3" t="str">
        <f t="array" ref="D4595">IF(C4595="","",IFERROR(AVERAGE(_xlfn._xlws.FILTER($B$2:$B$6000,(IFERROR(VALUE(MID($A$2:$A$6000,4,2)),0)=MONTH(C4595))*(IFERROR(VALUE(RIGHT($A$2:$A$6000,4)),0)=YEAR(C4595)))),""))</f>
        <v/>
      </c>
      <c r="E4595" s="3">
        <f t="array" ref="E4595">IFERROR(_xlfn.LET(_xlpm.yr,IF(ISNUMBER(C4595),YEAR(C4595),VALUE(RIGHT(A4595,4))),_xlpm.mn,IF(ISNUMBER(C4595),MONTH(C4595),VALUE(MID(A4595,4,2)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6" spans="1:5" x14ac:dyDescent="0.25">
      <c r="A4596" s="65" t="s">
        <v>4606</v>
      </c>
      <c r="B4596" s="8">
        <v>166.99255530240001</v>
      </c>
      <c r="C4596" s="13"/>
      <c r="D4596" s="3" t="str">
        <f t="array" ref="D4596">IF(C4596="","",IFERROR(AVERAGE(_xlfn._xlws.FILTER($B$2:$B$6000,(IFERROR(VALUE(MID($A$2:$A$6000,4,2)),0)=MONTH(C4596))*(IFERROR(VALUE(RIGHT($A$2:$A$6000,4)),0)=YEAR(C4596)))),""))</f>
        <v/>
      </c>
      <c r="E4596" s="3">
        <f t="array" ref="E4596">IFERROR(_xlfn.LET(_xlpm.yr,IF(ISNUMBER(C4596),YEAR(C4596),VALUE(RIGHT(A4596,4))),_xlpm.mn,IF(ISNUMBER(C4596),MONTH(C4596),VALUE(MID(A4596,4,2)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7" spans="1:5" x14ac:dyDescent="0.25">
      <c r="A4597" s="65" t="s">
        <v>4607</v>
      </c>
      <c r="B4597" s="8">
        <v>167.46620143359999</v>
      </c>
      <c r="C4597" s="13"/>
      <c r="D4597" s="3" t="str">
        <f t="array" ref="D4597">IF(C4597="","",IFERROR(AVERAGE(_xlfn._xlws.FILTER($B$2:$B$6000,(IFERROR(VALUE(MID($A$2:$A$6000,4,2)),0)=MONTH(C4597))*(IFERROR(VALUE(RIGHT($A$2:$A$6000,4)),0)=YEAR(C4597)))),""))</f>
        <v/>
      </c>
      <c r="E4597" s="3">
        <f t="array" ref="E4597">IFERROR(_xlfn.LET(_xlpm.yr,IF(ISNUMBER(C4597),YEAR(C4597),VALUE(RIGHT(A4597,4))),_xlpm.mn,IF(ISNUMBER(C4597),MONTH(C4597),VALUE(MID(A4597,4,2)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8" spans="1:5" x14ac:dyDescent="0.25">
      <c r="A4598" s="65" t="s">
        <v>4608</v>
      </c>
      <c r="B4598" s="8">
        <v>167.4016133248</v>
      </c>
      <c r="C4598" s="13"/>
      <c r="D4598" s="3" t="str">
        <f t="array" ref="D4598">IF(C4598="","",IFERROR(AVERAGE(_xlfn._xlws.FILTER($B$2:$B$6000,(IFERROR(VALUE(MID($A$2:$A$6000,4,2)),0)=MONTH(C4598))*(IFERROR(VALUE(RIGHT($A$2:$A$6000,4)),0)=YEAR(C4598)))),""))</f>
        <v/>
      </c>
      <c r="E4598" s="3">
        <f t="array" ref="E4598">IFERROR(_xlfn.LET(_xlpm.yr,IF(ISNUMBER(C4598),YEAR(C4598),VALUE(RIGHT(A4598,4))),_xlpm.mn,IF(ISNUMBER(C4598),MONTH(C4598),VALUE(MID(A4598,4,2)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9" spans="1:5" x14ac:dyDescent="0.25">
      <c r="A4599" s="65" t="s">
        <v>4609</v>
      </c>
      <c r="B4599" s="8">
        <v>165.08720609279999</v>
      </c>
      <c r="C4599" s="13"/>
      <c r="D4599" s="3" t="str">
        <f t="array" ref="D4599">IF(C4599="","",IFERROR(AVERAGE(_xlfn._xlws.FILTER($B$2:$B$6000,(IFERROR(VALUE(MID($A$2:$A$6000,4,2)),0)=MONTH(C4599))*(IFERROR(VALUE(RIGHT($A$2:$A$6000,4)),0)=YEAR(C4599)))),""))</f>
        <v/>
      </c>
      <c r="E4599" s="3">
        <f t="array" ref="E4599">IFERROR(_xlfn.LET(_xlpm.yr,IF(ISNUMBER(C4599),YEAR(C4599),VALUE(RIGHT(A4599,4))),_xlpm.mn,IF(ISNUMBER(C4599),MONTH(C4599),VALUE(MID(A4599,4,2)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0" spans="1:5" x14ac:dyDescent="0.25">
      <c r="A4600" s="65" t="s">
        <v>4610</v>
      </c>
      <c r="B4600" s="8">
        <v>167.229378368</v>
      </c>
      <c r="C4600" s="13"/>
      <c r="D4600" s="3" t="str">
        <f t="array" ref="D4600">IF(C4600="","",IFERROR(AVERAGE(_xlfn._xlws.FILTER($B$2:$B$6000,(IFERROR(VALUE(MID($A$2:$A$6000,4,2)),0)=MONTH(C4600))*(IFERROR(VALUE(RIGHT($A$2:$A$6000,4)),0)=YEAR(C4600)))),""))</f>
        <v/>
      </c>
      <c r="E4600" s="3">
        <f t="array" ref="E4600">IFERROR(_xlfn.LET(_xlpm.yr,IF(ISNUMBER(C4600),YEAR(C4600),VALUE(RIGHT(A4600,4))),_xlpm.mn,IF(ISNUMBER(C4600),MONTH(C4600),VALUE(MID(A4600,4,2)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1" spans="1:5" x14ac:dyDescent="0.25">
      <c r="A4601" s="65" t="s">
        <v>4611</v>
      </c>
      <c r="B4601" s="8">
        <v>166.92796719360001</v>
      </c>
      <c r="C4601" s="13"/>
      <c r="D4601" s="3" t="str">
        <f t="array" ref="D4601">IF(C4601="","",IFERROR(AVERAGE(_xlfn._xlws.FILTER($B$2:$B$6000,(IFERROR(VALUE(MID($A$2:$A$6000,4,2)),0)=MONTH(C4601))*(IFERROR(VALUE(RIGHT($A$2:$A$6000,4)),0)=YEAR(C4601)))),""))</f>
        <v/>
      </c>
      <c r="E4601" s="3">
        <f t="array" ref="E4601">IFERROR(_xlfn.LET(_xlpm.yr,IF(ISNUMBER(C4601),YEAR(C4601),VALUE(RIGHT(A4601,4))),_xlpm.mn,IF(ISNUMBER(C4601),MONTH(C4601),VALUE(MID(A4601,4,2)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2" spans="1:5" x14ac:dyDescent="0.25">
      <c r="A4602" s="65" t="s">
        <v>4612</v>
      </c>
      <c r="B4602" s="8">
        <v>165.0549120384</v>
      </c>
      <c r="C4602" s="13"/>
      <c r="D4602" s="3" t="str">
        <f t="array" ref="D4602">IF(C4602="","",IFERROR(AVERAGE(_xlfn._xlws.FILTER($B$2:$B$6000,(IFERROR(VALUE(MID($A$2:$A$6000,4,2)),0)=MONTH(C4602))*(IFERROR(VALUE(RIGHT($A$2:$A$6000,4)),0)=YEAR(C4602)))),""))</f>
        <v/>
      </c>
      <c r="E4602" s="3">
        <f t="array" ref="E4602">IFERROR(_xlfn.LET(_xlpm.yr,IF(ISNUMBER(C4602),YEAR(C4602),VALUE(RIGHT(A4602,4))),_xlpm.mn,IF(ISNUMBER(C4602),MONTH(C4602),VALUE(MID(A4602,4,2)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3" spans="1:5" x14ac:dyDescent="0.25">
      <c r="A4603" s="65" t="s">
        <v>4613</v>
      </c>
      <c r="B4603" s="8">
        <v>166.27132142080001</v>
      </c>
      <c r="C4603" s="13"/>
      <c r="D4603" s="3" t="str">
        <f t="array" ref="D4603">IF(C4603="","",IFERROR(AVERAGE(_xlfn._xlws.FILTER($B$2:$B$6000,(IFERROR(VALUE(MID($A$2:$A$6000,4,2)),0)=MONTH(C4603))*(IFERROR(VALUE(RIGHT($A$2:$A$6000,4)),0)=YEAR(C4603)))),""))</f>
        <v/>
      </c>
      <c r="E4603" s="3">
        <f t="array" ref="E4603">IFERROR(_xlfn.LET(_xlpm.yr,IF(ISNUMBER(C4603),YEAR(C4603),VALUE(RIGHT(A4603,4))),_xlpm.mn,IF(ISNUMBER(C4603),MONTH(C4603),VALUE(MID(A4603,4,2)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4" spans="1:5" x14ac:dyDescent="0.25">
      <c r="A4604" s="65" t="s">
        <v>4614</v>
      </c>
      <c r="B4604" s="8">
        <v>169.46843280639999</v>
      </c>
      <c r="C4604" s="13"/>
      <c r="D4604" s="3" t="str">
        <f t="array" ref="D4604">IF(C4604="","",IFERROR(AVERAGE(_xlfn._xlws.FILTER($B$2:$B$6000,(IFERROR(VALUE(MID($A$2:$A$6000,4,2)),0)=MONTH(C4604))*(IFERROR(VALUE(RIGHT($A$2:$A$6000,4)),0)=YEAR(C4604)))),""))</f>
        <v/>
      </c>
      <c r="E4604" s="3">
        <f t="array" ref="E4604">IFERROR(_xlfn.LET(_xlpm.yr,IF(ISNUMBER(C4604),YEAR(C4604),VALUE(RIGHT(A4604,4))),_xlpm.mn,IF(ISNUMBER(C4604),MONTH(C4604),VALUE(MID(A4604,4,2)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5" spans="1:5" x14ac:dyDescent="0.25">
      <c r="A4605" s="65" t="s">
        <v>4615</v>
      </c>
      <c r="B4605" s="8">
        <v>166.27132142080001</v>
      </c>
      <c r="C4605" s="13"/>
      <c r="D4605" s="3" t="str">
        <f t="array" ref="D4605">IF(C4605="","",IFERROR(AVERAGE(_xlfn._xlws.FILTER($B$2:$B$6000,(IFERROR(VALUE(MID($A$2:$A$6000,4,2)),0)=MONTH(C4605))*(IFERROR(VALUE(RIGHT($A$2:$A$6000,4)),0)=YEAR(C4605)))),""))</f>
        <v/>
      </c>
      <c r="E4605" s="3">
        <f t="array" ref="E4605">IFERROR(_xlfn.LET(_xlpm.yr,IF(ISNUMBER(C4605),YEAR(C4605),VALUE(RIGHT(A4605,4))),_xlpm.mn,IF(ISNUMBER(C4605),MONTH(C4605),VALUE(MID(A4605,4,2)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6" spans="1:5" x14ac:dyDescent="0.25">
      <c r="A4606" s="65" t="s">
        <v>4616</v>
      </c>
      <c r="B4606" s="8">
        <v>164.7319714944</v>
      </c>
      <c r="C4606" s="13"/>
      <c r="D4606" s="3" t="str">
        <f t="array" ref="D4606">IF(C4606="","",IFERROR(AVERAGE(_xlfn._xlws.FILTER($B$2:$B$6000,(IFERROR(VALUE(MID($A$2:$A$6000,4,2)),0)=MONTH(C4606))*(IFERROR(VALUE(RIGHT($A$2:$A$6000,4)),0)=YEAR(C4606)))),""))</f>
        <v/>
      </c>
      <c r="E4606" s="3">
        <f t="array" ref="E4606">IFERROR(_xlfn.LET(_xlpm.yr,IF(ISNUMBER(C4606),YEAR(C4606),VALUE(RIGHT(A4606,4))),_xlpm.mn,IF(ISNUMBER(C4606),MONTH(C4606),VALUE(MID(A4606,4,2)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7" spans="1:5" x14ac:dyDescent="0.25">
      <c r="A4607" s="65" t="s">
        <v>4617</v>
      </c>
      <c r="B4607" s="8">
        <v>166.82032034560001</v>
      </c>
      <c r="C4607" s="13"/>
      <c r="D4607" s="3" t="str">
        <f t="array" ref="D4607">IF(C4607="","",IFERROR(AVERAGE(_xlfn._xlws.FILTER($B$2:$B$6000,(IFERROR(VALUE(MID($A$2:$A$6000,4,2)),0)=MONTH(C4607))*(IFERROR(VALUE(RIGHT($A$2:$A$6000,4)),0)=YEAR(C4607)))),""))</f>
        <v/>
      </c>
      <c r="E4607" s="3">
        <f t="array" ref="E4607">IFERROR(_xlfn.LET(_xlpm.yr,IF(ISNUMBER(C4607),YEAR(C4607),VALUE(RIGHT(A4607,4))),_xlpm.mn,IF(ISNUMBER(C4607),MONTH(C4607),VALUE(MID(A4607,4,2)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8" spans="1:5" x14ac:dyDescent="0.25">
      <c r="A4608" s="65" t="s">
        <v>4618</v>
      </c>
      <c r="B4608" s="8">
        <v>167.10020215040001</v>
      </c>
      <c r="C4608" s="13"/>
      <c r="D4608" s="3" t="str">
        <f t="array" ref="D4608">IF(C4608="","",IFERROR(AVERAGE(_xlfn._xlws.FILTER($B$2:$B$6000,(IFERROR(VALUE(MID($A$2:$A$6000,4,2)),0)=MONTH(C4608))*(IFERROR(VALUE(RIGHT($A$2:$A$6000,4)),0)=YEAR(C4608)))),""))</f>
        <v/>
      </c>
      <c r="E4608" s="3">
        <f t="array" ref="E4608">IFERROR(_xlfn.LET(_xlpm.yr,IF(ISNUMBER(C4608),YEAR(C4608),VALUE(RIGHT(A4608,4))),_xlpm.mn,IF(ISNUMBER(C4608),MONTH(C4608),VALUE(MID(A4608,4,2)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9" spans="1:5" x14ac:dyDescent="0.25">
      <c r="A4609" s="65" t="s">
        <v>4619</v>
      </c>
      <c r="B4609" s="8">
        <v>168.20896468480001</v>
      </c>
      <c r="C4609" s="13"/>
      <c r="D4609" s="3" t="str">
        <f t="array" ref="D4609">IF(C4609="","",IFERROR(AVERAGE(_xlfn._xlws.FILTER($B$2:$B$6000,(IFERROR(VALUE(MID($A$2:$A$6000,4,2)),0)=MONTH(C4609))*(IFERROR(VALUE(RIGHT($A$2:$A$6000,4)),0)=YEAR(C4609)))),""))</f>
        <v/>
      </c>
      <c r="E4609" s="3">
        <f t="array" ref="E4609">IFERROR(_xlfn.LET(_xlpm.yr,IF(ISNUMBER(C4609),YEAR(C4609),VALUE(RIGHT(A4609,4))),_xlpm.mn,IF(ISNUMBER(C4609),MONTH(C4609),VALUE(MID(A4609,4,2)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0" spans="1:5" x14ac:dyDescent="0.25">
      <c r="A4610" s="65" t="s">
        <v>4620</v>
      </c>
      <c r="B4610" s="8">
        <v>168.20896468480001</v>
      </c>
      <c r="C4610" s="13"/>
      <c r="D4610" s="3" t="str">
        <f t="array" ref="D4610">IF(C4610="","",IFERROR(AVERAGE(_xlfn._xlws.FILTER($B$2:$B$6000,(IFERROR(VALUE(MID($A$2:$A$6000,4,2)),0)=MONTH(C4610))*(IFERROR(VALUE(RIGHT($A$2:$A$6000,4)),0)=YEAR(C4610)))),""))</f>
        <v/>
      </c>
      <c r="E4610" s="3">
        <f t="array" ref="E4610">IFERROR(_xlfn.LET(_xlpm.yr,IF(ISNUMBER(C4610),YEAR(C4610),VALUE(RIGHT(A4610,4))),_xlpm.mn,IF(ISNUMBER(C4610),MONTH(C4610),VALUE(MID(A4610,4,2)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1" spans="1:5" x14ac:dyDescent="0.25">
      <c r="A4611" s="65" t="s">
        <v>4621</v>
      </c>
      <c r="B4611" s="8">
        <v>167.25090773759999</v>
      </c>
      <c r="C4611" s="13"/>
      <c r="D4611" s="3" t="str">
        <f t="array" ref="D4611">IF(C4611="","",IFERROR(AVERAGE(_xlfn._xlws.FILTER($B$2:$B$6000,(IFERROR(VALUE(MID($A$2:$A$6000,4,2)),0)=MONTH(C4611))*(IFERROR(VALUE(RIGHT($A$2:$A$6000,4)),0)=YEAR(C4611)))),""))</f>
        <v/>
      </c>
      <c r="E4611" s="3">
        <f t="array" ref="E4611">IFERROR(_xlfn.LET(_xlpm.yr,IF(ISNUMBER(C4611),YEAR(C4611),VALUE(RIGHT(A4611,4))),_xlpm.mn,IF(ISNUMBER(C4611),MONTH(C4611),VALUE(MID(A4611,4,2)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2" spans="1:5" x14ac:dyDescent="0.25">
      <c r="A4612" s="65" t="s">
        <v>4622</v>
      </c>
      <c r="B4612" s="8">
        <v>166.6696147584</v>
      </c>
      <c r="C4612" s="13"/>
      <c r="D4612" s="3" t="str">
        <f t="array" ref="D4612">IF(C4612="","",IFERROR(AVERAGE(_xlfn._xlws.FILTER($B$2:$B$6000,(IFERROR(VALUE(MID($A$2:$A$6000,4,2)),0)=MONTH(C4612))*(IFERROR(VALUE(RIGHT($A$2:$A$6000,4)),0)=YEAR(C4612)))),""))</f>
        <v/>
      </c>
      <c r="E4612" s="3">
        <f t="array" ref="E4612">IFERROR(_xlfn.LET(_xlpm.yr,IF(ISNUMBER(C4612),YEAR(C4612),VALUE(RIGHT(A4612,4))),_xlpm.mn,IF(ISNUMBER(C4612),MONTH(C4612),VALUE(MID(A4612,4,2)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3" spans="1:5" x14ac:dyDescent="0.25">
      <c r="A4613" s="65" t="s">
        <v>4623</v>
      </c>
      <c r="B4613" s="8">
        <v>166.6696147584</v>
      </c>
      <c r="C4613" s="13"/>
      <c r="D4613" s="3" t="str">
        <f t="array" ref="D4613">IF(C4613="","",IFERROR(AVERAGE(_xlfn._xlws.FILTER($B$2:$B$6000,(IFERROR(VALUE(MID($A$2:$A$6000,4,2)),0)=MONTH(C4613))*(IFERROR(VALUE(RIGHT($A$2:$A$6000,4)),0)=YEAR(C4613)))),""))</f>
        <v/>
      </c>
      <c r="E4613" s="3">
        <f t="array" ref="E4613">IFERROR(_xlfn.LET(_xlpm.yr,IF(ISNUMBER(C4613),YEAR(C4613),VALUE(RIGHT(A4613,4))),_xlpm.mn,IF(ISNUMBER(C4613),MONTH(C4613),VALUE(MID(A4613,4,2)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4" spans="1:5" x14ac:dyDescent="0.25">
      <c r="A4614" s="65" t="s">
        <v>4624</v>
      </c>
      <c r="B4614" s="8">
        <v>163.67987639899999</v>
      </c>
      <c r="C4614" s="13"/>
      <c r="D4614" s="3" t="str">
        <f t="array" ref="D4614">IF(C4614="","",IFERROR(AVERAGE(_xlfn._xlws.FILTER($B$2:$B$6000,(IFERROR(VALUE(MID($A$2:$A$6000,4,2)),0)=MONTH(C4614))*(IFERROR(VALUE(RIGHT($A$2:$A$6000,4)),0)=YEAR(C4614)))),""))</f>
        <v/>
      </c>
      <c r="E4614" s="3">
        <f t="array" ref="E4614">IFERROR(_xlfn.LET(_xlpm.yr,IF(ISNUMBER(C4614),YEAR(C4614),VALUE(RIGHT(A4614,4))),_xlpm.mn,IF(ISNUMBER(C4614),MONTH(C4614),VALUE(MID(A4614,4,2)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5" spans="1:5" x14ac:dyDescent="0.25">
      <c r="A4615" s="65" t="s">
        <v>4625</v>
      </c>
      <c r="B4615" s="8">
        <v>159.66241398899999</v>
      </c>
      <c r="C4615" s="13"/>
      <c r="D4615" s="3" t="str">
        <f t="array" ref="D4615">IF(C4615="","",IFERROR(AVERAGE(_xlfn._xlws.FILTER($B$2:$B$6000,(IFERROR(VALUE(MID($A$2:$A$6000,4,2)),0)=MONTH(C4615))*(IFERROR(VALUE(RIGHT($A$2:$A$6000,4)),0)=YEAR(C4615)))),""))</f>
        <v/>
      </c>
      <c r="E4615" s="3">
        <f t="array" ref="E4615">IFERROR(_xlfn.LET(_xlpm.yr,IF(ISNUMBER(C4615),YEAR(C4615),VALUE(RIGHT(A4615,4))),_xlpm.mn,IF(ISNUMBER(C4615),MONTH(C4615),VALUE(MID(A4615,4,2)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6" spans="1:5" x14ac:dyDescent="0.25">
      <c r="A4616" s="65" t="s">
        <v>4626</v>
      </c>
      <c r="B4616" s="8">
        <v>162.00945781799999</v>
      </c>
      <c r="C4616" s="13"/>
      <c r="D4616" s="3" t="str">
        <f t="array" ref="D4616">IF(C4616="","",IFERROR(AVERAGE(_xlfn._xlws.FILTER($B$2:$B$6000,(IFERROR(VALUE(MID($A$2:$A$6000,4,2)),0)=MONTH(C4616))*(IFERROR(VALUE(RIGHT($A$2:$A$6000,4)),0)=YEAR(C4616)))),""))</f>
        <v/>
      </c>
      <c r="E4616" s="3">
        <f t="array" ref="E4616">IFERROR(_xlfn.LET(_xlpm.yr,IF(ISNUMBER(C4616),YEAR(C4616),VALUE(RIGHT(A4616,4))),_xlpm.mn,IF(ISNUMBER(C4616),MONTH(C4616),VALUE(MID(A4616,4,2)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7" spans="1:5" x14ac:dyDescent="0.25">
      <c r="A4617" s="65" t="s">
        <v>4627</v>
      </c>
      <c r="B4617" s="8">
        <v>161.88259058400001</v>
      </c>
      <c r="C4617" s="13"/>
      <c r="D4617" s="3" t="str">
        <f t="array" ref="D4617">IF(C4617="","",IFERROR(AVERAGE(_xlfn._xlws.FILTER($B$2:$B$6000,(IFERROR(VALUE(MID($A$2:$A$6000,4,2)),0)=MONTH(C4617))*(IFERROR(VALUE(RIGHT($A$2:$A$6000,4)),0)=YEAR(C4617)))),""))</f>
        <v/>
      </c>
      <c r="E4617" s="3">
        <f t="array" ref="E4617">IFERROR(_xlfn.LET(_xlpm.yr,IF(ISNUMBER(C4617),YEAR(C4617),VALUE(RIGHT(A4617,4))),_xlpm.mn,IF(ISNUMBER(C4617),MONTH(C4617),VALUE(MID(A4617,4,2)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8" spans="1:5" x14ac:dyDescent="0.25">
      <c r="A4618" s="65" t="s">
        <v>4628</v>
      </c>
      <c r="B4618" s="8">
        <v>161.68171746350001</v>
      </c>
      <c r="C4618" s="13"/>
      <c r="D4618" s="3" t="str">
        <f t="array" ref="D4618">IF(C4618="","",IFERROR(AVERAGE(_xlfn._xlws.FILTER($B$2:$B$6000,(IFERROR(VALUE(MID($A$2:$A$6000,4,2)),0)=MONTH(C4618))*(IFERROR(VALUE(RIGHT($A$2:$A$6000,4)),0)=YEAR(C4618)))),""))</f>
        <v/>
      </c>
      <c r="E4618" s="3">
        <f t="array" ref="E4618">IFERROR(_xlfn.LET(_xlpm.yr,IF(ISNUMBER(C4618),YEAR(C4618),VALUE(RIGHT(A4618,4))),_xlpm.mn,IF(ISNUMBER(C4618),MONTH(C4618),VALUE(MID(A4618,4,2)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9" spans="1:5" x14ac:dyDescent="0.25">
      <c r="A4619" s="65" t="s">
        <v>4629</v>
      </c>
      <c r="B4619" s="8">
        <v>160.00072661300001</v>
      </c>
      <c r="C4619" s="13"/>
      <c r="D4619" s="3" t="str">
        <f t="array" ref="D4619">IF(C4619="","",IFERROR(AVERAGE(_xlfn._xlws.FILTER($B$2:$B$6000,(IFERROR(VALUE(MID($A$2:$A$6000,4,2)),0)=MONTH(C4619))*(IFERROR(VALUE(RIGHT($A$2:$A$6000,4)),0)=YEAR(C4619)))),""))</f>
        <v/>
      </c>
      <c r="E4619" s="3">
        <f t="array" ref="E4619">IFERROR(_xlfn.LET(_xlpm.yr,IF(ISNUMBER(C4619),YEAR(C4619),VALUE(RIGHT(A4619,4))),_xlpm.mn,IF(ISNUMBER(C4619),MONTH(C4619),VALUE(MID(A4619,4,2)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0" spans="1:5" x14ac:dyDescent="0.25">
      <c r="A4620" s="65" t="s">
        <v>4630</v>
      </c>
      <c r="B4620" s="8">
        <v>161.10024264099999</v>
      </c>
      <c r="C4620" s="13"/>
      <c r="D4620" s="3" t="str">
        <f t="array" ref="D4620">IF(C4620="","",IFERROR(AVERAGE(_xlfn._xlws.FILTER($B$2:$B$6000,(IFERROR(VALUE(MID($A$2:$A$6000,4,2)),0)=MONTH(C4620))*(IFERROR(VALUE(RIGHT($A$2:$A$6000,4)),0)=YEAR(C4620)))),""))</f>
        <v/>
      </c>
      <c r="E4620" s="3">
        <f t="array" ref="E4620">IFERROR(_xlfn.LET(_xlpm.yr,IF(ISNUMBER(C4620),YEAR(C4620),VALUE(RIGHT(A4620,4))),_xlpm.mn,IF(ISNUMBER(C4620),MONTH(C4620),VALUE(MID(A4620,4,2)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1" spans="1:5" x14ac:dyDescent="0.25">
      <c r="A4621" s="65" t="s">
        <v>4631</v>
      </c>
      <c r="B4621" s="8">
        <v>160.994519946</v>
      </c>
      <c r="C4621" s="13"/>
      <c r="D4621" s="3" t="str">
        <f t="array" ref="D4621">IF(C4621="","",IFERROR(AVERAGE(_xlfn._xlws.FILTER($B$2:$B$6000,(IFERROR(VALUE(MID($A$2:$A$6000,4,2)),0)=MONTH(C4621))*(IFERROR(VALUE(RIGHT($A$2:$A$6000,4)),0)=YEAR(C4621)))),""))</f>
        <v/>
      </c>
      <c r="E4621" s="3">
        <f t="array" ref="E4621">IFERROR(_xlfn.LET(_xlpm.yr,IF(ISNUMBER(C4621),YEAR(C4621),VALUE(RIGHT(A4621,4))),_xlpm.mn,IF(ISNUMBER(C4621),MONTH(C4621),VALUE(MID(A4621,4,2)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2" spans="1:5" x14ac:dyDescent="0.25">
      <c r="A4622" s="65" t="s">
        <v>4632</v>
      </c>
      <c r="B4622" s="8">
        <v>161.713434272</v>
      </c>
      <c r="C4622" s="13"/>
      <c r="D4622" s="3" t="str">
        <f t="array" ref="D4622">IF(C4622="","",IFERROR(AVERAGE(_xlfn._xlws.FILTER($B$2:$B$6000,(IFERROR(VALUE(MID($A$2:$A$6000,4,2)),0)=MONTH(C4622))*(IFERROR(VALUE(RIGHT($A$2:$A$6000,4)),0)=YEAR(C4622)))),""))</f>
        <v/>
      </c>
      <c r="E4622" s="3">
        <f t="array" ref="E4622">IFERROR(_xlfn.LET(_xlpm.yr,IF(ISNUMBER(C4622),YEAR(C4622),VALUE(RIGHT(A4622,4))),_xlpm.mn,IF(ISNUMBER(C4622),MONTH(C4622),VALUE(MID(A4622,4,2)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3" spans="1:5" x14ac:dyDescent="0.25">
      <c r="A4623" s="65" t="s">
        <v>4633</v>
      </c>
      <c r="B4623" s="8">
        <v>161.8931628535</v>
      </c>
      <c r="C4623" s="13"/>
      <c r="D4623" s="3" t="str">
        <f t="array" ref="D4623">IF(C4623="","",IFERROR(AVERAGE(_xlfn._xlws.FILTER($B$2:$B$6000,(IFERROR(VALUE(MID($A$2:$A$6000,4,2)),0)=MONTH(C4623))*(IFERROR(VALUE(RIGHT($A$2:$A$6000,4)),0)=YEAR(C4623)))),""))</f>
        <v/>
      </c>
      <c r="E4623" s="3">
        <f t="array" ref="E4623">IFERROR(_xlfn.LET(_xlpm.yr,IF(ISNUMBER(C4623),YEAR(C4623),VALUE(RIGHT(A4623,4))),_xlpm.mn,IF(ISNUMBER(C4623),MONTH(C4623),VALUE(MID(A4623,4,2)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4" spans="1:5" x14ac:dyDescent="0.25">
      <c r="A4624" s="65" t="s">
        <v>4634</v>
      </c>
      <c r="B4624" s="8">
        <v>159.14437278349999</v>
      </c>
      <c r="C4624" s="13"/>
      <c r="D4624" s="3" t="str">
        <f t="array" ref="D4624">IF(C4624="","",IFERROR(AVERAGE(_xlfn._xlws.FILTER($B$2:$B$6000,(IFERROR(VALUE(MID($A$2:$A$6000,4,2)),0)=MONTH(C4624))*(IFERROR(VALUE(RIGHT($A$2:$A$6000,4)),0)=YEAR(C4624)))),""))</f>
        <v/>
      </c>
      <c r="E4624" s="3">
        <f t="array" ref="E4624">IFERROR(_xlfn.LET(_xlpm.yr,IF(ISNUMBER(C4624),YEAR(C4624),VALUE(RIGHT(A4624,4))),_xlpm.mn,IF(ISNUMBER(C4624),MONTH(C4624),VALUE(MID(A4624,4,2)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5" spans="1:5" x14ac:dyDescent="0.25">
      <c r="A4625" s="65" t="s">
        <v>4635</v>
      </c>
      <c r="B4625" s="8">
        <v>159.472113138</v>
      </c>
      <c r="C4625" s="13"/>
      <c r="D4625" s="3" t="str">
        <f t="array" ref="D4625">IF(C4625="","",IFERROR(AVERAGE(_xlfn._xlws.FILTER($B$2:$B$6000,(IFERROR(VALUE(MID($A$2:$A$6000,4,2)),0)=MONTH(C4625))*(IFERROR(VALUE(RIGHT($A$2:$A$6000,4)),0)=YEAR(C4625)))),""))</f>
        <v/>
      </c>
      <c r="E4625" s="3">
        <f t="array" ref="E4625">IFERROR(_xlfn.LET(_xlpm.yr,IF(ISNUMBER(C4625),YEAR(C4625),VALUE(RIGHT(A4625,4))),_xlpm.mn,IF(ISNUMBER(C4625),MONTH(C4625),VALUE(MID(A4625,4,2)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6" spans="1:5" x14ac:dyDescent="0.25">
      <c r="A4626" s="65" t="s">
        <v>4636</v>
      </c>
      <c r="B4626" s="8">
        <v>160.12759384700001</v>
      </c>
      <c r="C4626" s="13"/>
      <c r="D4626" s="3" t="str">
        <f t="array" ref="D4626">IF(C4626="","",IFERROR(AVERAGE(_xlfn._xlws.FILTER($B$2:$B$6000,(IFERROR(VALUE(MID($A$2:$A$6000,4,2)),0)=MONTH(C4626))*(IFERROR(VALUE(RIGHT($A$2:$A$6000,4)),0)=YEAR(C4626)))),""))</f>
        <v/>
      </c>
      <c r="E4626" s="3">
        <f t="array" ref="E4626">IFERROR(_xlfn.LET(_xlpm.yr,IF(ISNUMBER(C4626),YEAR(C4626),VALUE(RIGHT(A4626,4))),_xlpm.mn,IF(ISNUMBER(C4626),MONTH(C4626),VALUE(MID(A4626,4,2)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7" spans="1:5" x14ac:dyDescent="0.25">
      <c r="A4627" s="65" t="s">
        <v>4637</v>
      </c>
      <c r="B4627" s="8">
        <v>160.75135774750001</v>
      </c>
      <c r="C4627" s="13"/>
      <c r="D4627" s="3" t="str">
        <f t="array" ref="D4627">IF(C4627="","",IFERROR(AVERAGE(_xlfn._xlws.FILTER($B$2:$B$6000,(IFERROR(VALUE(MID($A$2:$A$6000,4,2)),0)=MONTH(C4627))*(IFERROR(VALUE(RIGHT($A$2:$A$6000,4)),0)=YEAR(C4627)))),""))</f>
        <v/>
      </c>
      <c r="E4627" s="3">
        <f t="array" ref="E4627">IFERROR(_xlfn.LET(_xlpm.yr,IF(ISNUMBER(C4627),YEAR(C4627),VALUE(RIGHT(A4627,4))),_xlpm.mn,IF(ISNUMBER(C4627),MONTH(C4627),VALUE(MID(A4627,4,2)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8" spans="1:5" x14ac:dyDescent="0.25">
      <c r="A4628" s="65" t="s">
        <v>4638</v>
      </c>
      <c r="B4628" s="8">
        <v>160.25446108099999</v>
      </c>
      <c r="C4628" s="13"/>
      <c r="D4628" s="3" t="str">
        <f t="array" ref="D4628">IF(C4628="","",IFERROR(AVERAGE(_xlfn._xlws.FILTER($B$2:$B$6000,(IFERROR(VALUE(MID($A$2:$A$6000,4,2)),0)=MONTH(C4628))*(IFERROR(VALUE(RIGHT($A$2:$A$6000,4)),0)=YEAR(C4628)))),""))</f>
        <v/>
      </c>
      <c r="E4628" s="3">
        <f t="array" ref="E4628">IFERROR(_xlfn.LET(_xlpm.yr,IF(ISNUMBER(C4628),YEAR(C4628),VALUE(RIGHT(A4628,4))),_xlpm.mn,IF(ISNUMBER(C4628),MONTH(C4628),VALUE(MID(A4628,4,2)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9" spans="1:5" x14ac:dyDescent="0.25">
      <c r="A4629" s="65" t="s">
        <v>4639</v>
      </c>
      <c r="B4629" s="8">
        <v>160.33903923700001</v>
      </c>
      <c r="C4629" s="13"/>
      <c r="D4629" s="3" t="str">
        <f t="array" ref="D4629">IF(C4629="","",IFERROR(AVERAGE(_xlfn._xlws.FILTER($B$2:$B$6000,(IFERROR(VALUE(MID($A$2:$A$6000,4,2)),0)=MONTH(C4629))*(IFERROR(VALUE(RIGHT($A$2:$A$6000,4)),0)=YEAR(C4629)))),""))</f>
        <v/>
      </c>
      <c r="E4629" s="3">
        <f t="array" ref="E4629">IFERROR(_xlfn.LET(_xlpm.yr,IF(ISNUMBER(C4629),YEAR(C4629),VALUE(RIGHT(A4629,4))),_xlpm.mn,IF(ISNUMBER(C4629),MONTH(C4629),VALUE(MID(A4629,4,2)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0" spans="1:5" x14ac:dyDescent="0.25">
      <c r="A4630" s="65" t="s">
        <v>4640</v>
      </c>
      <c r="B4630" s="8">
        <v>156.82904576300001</v>
      </c>
      <c r="C4630" s="13"/>
      <c r="D4630" s="3" t="str">
        <f t="array" ref="D4630">IF(C4630="","",IFERROR(AVERAGE(_xlfn._xlws.FILTER($B$2:$B$6000,(IFERROR(VALUE(MID($A$2:$A$6000,4,2)),0)=MONTH(C4630))*(IFERROR(VALUE(RIGHT($A$2:$A$6000,4)),0)=YEAR(C4630)))),""))</f>
        <v/>
      </c>
      <c r="E4630" s="3">
        <f t="array" ref="E4630">IFERROR(_xlfn.LET(_xlpm.yr,IF(ISNUMBER(C4630),YEAR(C4630),VALUE(RIGHT(A4630,4))),_xlpm.mn,IF(ISNUMBER(C4630),MONTH(C4630),VALUE(MID(A4630,4,2)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1" spans="1:5" x14ac:dyDescent="0.25">
      <c r="A4631" s="65" t="s">
        <v>4641</v>
      </c>
      <c r="B4631" s="8">
        <v>158.74262654250001</v>
      </c>
      <c r="C4631" s="13"/>
      <c r="D4631" s="3" t="str">
        <f t="array" ref="D4631">IF(C4631="","",IFERROR(AVERAGE(_xlfn._xlws.FILTER($B$2:$B$6000,(IFERROR(VALUE(MID($A$2:$A$6000,4,2)),0)=MONTH(C4631))*(IFERROR(VALUE(RIGHT($A$2:$A$6000,4)),0)=YEAR(C4631)))),""))</f>
        <v/>
      </c>
      <c r="E4631" s="3">
        <f t="array" ref="E4631">IFERROR(_xlfn.LET(_xlpm.yr,IF(ISNUMBER(C4631),YEAR(C4631),VALUE(RIGHT(A4631,4))),_xlpm.mn,IF(ISNUMBER(C4631),MONTH(C4631),VALUE(MID(A4631,4,2)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2" spans="1:5" x14ac:dyDescent="0.25">
      <c r="A4632" s="65" t="s">
        <v>4642</v>
      </c>
      <c r="B4632" s="8">
        <v>159.112655975</v>
      </c>
      <c r="C4632" s="13"/>
      <c r="D4632" s="3" t="str">
        <f t="array" ref="D4632">IF(C4632="","",IFERROR(AVERAGE(_xlfn._xlws.FILTER($B$2:$B$6000,(IFERROR(VALUE(MID($A$2:$A$6000,4,2)),0)=MONTH(C4632))*(IFERROR(VALUE(RIGHT($A$2:$A$6000,4)),0)=YEAR(C4632)))),""))</f>
        <v/>
      </c>
      <c r="E4632" s="3">
        <f t="array" ref="E4632">IFERROR(_xlfn.LET(_xlpm.yr,IF(ISNUMBER(C4632),YEAR(C4632),VALUE(RIGHT(A4632,4))),_xlpm.mn,IF(ISNUMBER(C4632),MONTH(C4632),VALUE(MID(A4632,4,2)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3" spans="1:5" x14ac:dyDescent="0.25">
      <c r="A4633" s="65" t="s">
        <v>4643</v>
      </c>
      <c r="B4633" s="8">
        <v>157.54796008899999</v>
      </c>
      <c r="C4633" s="13"/>
      <c r="D4633" s="3" t="str">
        <f t="array" ref="D4633">IF(C4633="","",IFERROR(AVERAGE(_xlfn._xlws.FILTER($B$2:$B$6000,(IFERROR(VALUE(MID($A$2:$A$6000,4,2)),0)=MONTH(C4633))*(IFERROR(VALUE(RIGHT($A$2:$A$6000,4)),0)=YEAR(C4633)))),""))</f>
        <v/>
      </c>
      <c r="E4633" s="3">
        <f t="array" ref="E4633">IFERROR(_xlfn.LET(_xlpm.yr,IF(ISNUMBER(C4633),YEAR(C4633),VALUE(RIGHT(A4633,4))),_xlpm.mn,IF(ISNUMBER(C4633),MONTH(C4633),VALUE(MID(A4633,4,2)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4" spans="1:5" x14ac:dyDescent="0.25">
      <c r="A4634" s="65" t="s">
        <v>4644</v>
      </c>
      <c r="B4634" s="8">
        <v>155.45465072799999</v>
      </c>
      <c r="C4634" s="13"/>
      <c r="D4634" s="3" t="str">
        <f t="array" ref="D4634">IF(C4634="","",IFERROR(AVERAGE(_xlfn._xlws.FILTER($B$2:$B$6000,(IFERROR(VALUE(MID($A$2:$A$6000,4,2)),0)=MONTH(C4634))*(IFERROR(VALUE(RIGHT($A$2:$A$6000,4)),0)=YEAR(C4634)))),""))</f>
        <v/>
      </c>
      <c r="E4634" s="3">
        <f t="array" ref="E4634">IFERROR(_xlfn.LET(_xlpm.yr,IF(ISNUMBER(C4634),YEAR(C4634),VALUE(RIGHT(A4634,4))),_xlpm.mn,IF(ISNUMBER(C4634),MONTH(C4634),VALUE(MID(A4634,4,2)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5" spans="1:5" x14ac:dyDescent="0.25">
      <c r="A4635" s="65" t="s">
        <v>4645</v>
      </c>
      <c r="B4635" s="8">
        <v>153.52268415930001</v>
      </c>
      <c r="C4635" s="13"/>
      <c r="D4635" s="3" t="str">
        <f t="array" ref="D4635">IF(C4635="","",IFERROR(AVERAGE(_xlfn._xlws.FILTER($B$2:$B$6000,(IFERROR(VALUE(MID($A$2:$A$6000,4,2)),0)=MONTH(C4635))*(IFERROR(VALUE(RIGHT($A$2:$A$6000,4)),0)=YEAR(C4635)))),""))</f>
        <v/>
      </c>
      <c r="E4635" s="3">
        <f t="array" ref="E4635">IFERROR(_xlfn.LET(_xlpm.yr,IF(ISNUMBER(C4635),YEAR(C4635),VALUE(RIGHT(A4635,4))),_xlpm.mn,IF(ISNUMBER(C4635),MONTH(C4635),VALUE(MID(A4635,4,2)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6" spans="1:5" x14ac:dyDescent="0.25">
      <c r="A4636" s="65" t="s">
        <v>4646</v>
      </c>
      <c r="B4636" s="8">
        <v>152.13145945669999</v>
      </c>
      <c r="C4636" s="13"/>
      <c r="D4636" s="3" t="str">
        <f t="array" ref="D4636">IF(C4636="","",IFERROR(AVERAGE(_xlfn._xlws.FILTER($B$2:$B$6000,(IFERROR(VALUE(MID($A$2:$A$6000,4,2)),0)=MONTH(C4636))*(IFERROR(VALUE(RIGHT($A$2:$A$6000,4)),0)=YEAR(C4636)))),""))</f>
        <v/>
      </c>
      <c r="E4636" s="3">
        <f t="array" ref="E4636">IFERROR(_xlfn.LET(_xlpm.yr,IF(ISNUMBER(C4636),YEAR(C4636),VALUE(RIGHT(A4636,4))),_xlpm.mn,IF(ISNUMBER(C4636),MONTH(C4636),VALUE(MID(A4636,4,2)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7" spans="1:5" x14ac:dyDescent="0.25">
      <c r="A4637" s="65" t="s">
        <v>4647</v>
      </c>
      <c r="B4637" s="8">
        <v>150.34570834589999</v>
      </c>
      <c r="C4637" s="13"/>
      <c r="D4637" s="3" t="str">
        <f t="array" ref="D4637">IF(C4637="","",IFERROR(AVERAGE(_xlfn._xlws.FILTER($B$2:$B$6000,(IFERROR(VALUE(MID($A$2:$A$6000,4,2)),0)=MONTH(C4637))*(IFERROR(VALUE(RIGHT($A$2:$A$6000,4)),0)=YEAR(C4637)))),""))</f>
        <v/>
      </c>
      <c r="E4637" s="3">
        <f t="array" ref="E4637">IFERROR(_xlfn.LET(_xlpm.yr,IF(ISNUMBER(C4637),YEAR(C4637),VALUE(RIGHT(A4637,4))),_xlpm.mn,IF(ISNUMBER(C4637),MONTH(C4637),VALUE(MID(A4637,4,2)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8" spans="1:5" x14ac:dyDescent="0.25">
      <c r="A4638" s="65" t="s">
        <v>4648</v>
      </c>
      <c r="B4638" s="8">
        <v>151.9238139787</v>
      </c>
      <c r="C4638" s="13"/>
      <c r="D4638" s="3" t="str">
        <f t="array" ref="D4638">IF(C4638="","",IFERROR(AVERAGE(_xlfn._xlws.FILTER($B$2:$B$6000,(IFERROR(VALUE(MID($A$2:$A$6000,4,2)),0)=MONTH(C4638))*(IFERROR(VALUE(RIGHT($A$2:$A$6000,4)),0)=YEAR(C4638)))),""))</f>
        <v/>
      </c>
      <c r="E4638" s="3">
        <f t="array" ref="E4638">IFERROR(_xlfn.LET(_xlpm.yr,IF(ISNUMBER(C4638),YEAR(C4638),VALUE(RIGHT(A4638,4))),_xlpm.mn,IF(ISNUMBER(C4638),MONTH(C4638),VALUE(MID(A4638,4,2)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9" spans="1:5" x14ac:dyDescent="0.25">
      <c r="A4639" s="65" t="s">
        <v>4649</v>
      </c>
      <c r="B4639" s="8">
        <v>152.27681129129999</v>
      </c>
      <c r="C4639" s="13"/>
      <c r="D4639" s="3" t="str">
        <f t="array" ref="D4639">IF(C4639="","",IFERROR(AVERAGE(_xlfn._xlws.FILTER($B$2:$B$6000,(IFERROR(VALUE(MID($A$2:$A$6000,4,2)),0)=MONTH(C4639))*(IFERROR(VALUE(RIGHT($A$2:$A$6000,4)),0)=YEAR(C4639)))),""))</f>
        <v/>
      </c>
      <c r="E4639" s="3">
        <f t="array" ref="E4639">IFERROR(_xlfn.LET(_xlpm.yr,IF(ISNUMBER(C4639),YEAR(C4639),VALUE(RIGHT(A4639,4))),_xlpm.mn,IF(ISNUMBER(C4639),MONTH(C4639),VALUE(MID(A4639,4,2)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0" spans="1:5" x14ac:dyDescent="0.25">
      <c r="A4640" s="65" t="s">
        <v>4650</v>
      </c>
      <c r="B4640" s="8">
        <v>151.05170297110001</v>
      </c>
      <c r="C4640" s="13"/>
      <c r="D4640" s="3" t="str">
        <f t="array" ref="D4640">IF(C4640="","",IFERROR(AVERAGE(_xlfn._xlws.FILTER($B$2:$B$6000,(IFERROR(VALUE(MID($A$2:$A$6000,4,2)),0)=MONTH(C4640))*(IFERROR(VALUE(RIGHT($A$2:$A$6000,4)),0)=YEAR(C4640)))),""))</f>
        <v/>
      </c>
      <c r="E4640" s="3">
        <f t="array" ref="E4640">IFERROR(_xlfn.LET(_xlpm.yr,IF(ISNUMBER(C4640),YEAR(C4640),VALUE(RIGHT(A4640,4))),_xlpm.mn,IF(ISNUMBER(C4640),MONTH(C4640),VALUE(MID(A4640,4,2)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1" spans="1:5" x14ac:dyDescent="0.25">
      <c r="A4641" s="65" t="s">
        <v>4651</v>
      </c>
      <c r="B4641" s="8">
        <v>152.9620413687</v>
      </c>
      <c r="C4641" s="13"/>
      <c r="D4641" s="3" t="str">
        <f t="array" ref="D4641">IF(C4641="","",IFERROR(AVERAGE(_xlfn._xlws.FILTER($B$2:$B$6000,(IFERROR(VALUE(MID($A$2:$A$6000,4,2)),0)=MONTH(C4641))*(IFERROR(VALUE(RIGHT($A$2:$A$6000,4)),0)=YEAR(C4641)))),""))</f>
        <v/>
      </c>
      <c r="E4641" s="3">
        <f t="array" ref="E4641">IFERROR(_xlfn.LET(_xlpm.yr,IF(ISNUMBER(C4641),YEAR(C4641),VALUE(RIGHT(A4641,4))),_xlpm.mn,IF(ISNUMBER(C4641),MONTH(C4641),VALUE(MID(A4641,4,2)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2" spans="1:5" x14ac:dyDescent="0.25">
      <c r="A4642" s="65" t="s">
        <v>4652</v>
      </c>
      <c r="B4642" s="8">
        <v>150.61564746729999</v>
      </c>
      <c r="C4642" s="13"/>
      <c r="D4642" s="3" t="str">
        <f t="array" ref="D4642">IF(C4642="","",IFERROR(AVERAGE(_xlfn._xlws.FILTER($B$2:$B$6000,(IFERROR(VALUE(MID($A$2:$A$6000,4,2)),0)=MONTH(C4642))*(IFERROR(VALUE(RIGHT($A$2:$A$6000,4)),0)=YEAR(C4642)))),""))</f>
        <v/>
      </c>
      <c r="E4642" s="3">
        <f t="array" ref="E4642">IFERROR(_xlfn.LET(_xlpm.yr,IF(ISNUMBER(C4642),YEAR(C4642),VALUE(RIGHT(A4642,4))),_xlpm.mn,IF(ISNUMBER(C4642),MONTH(C4642),VALUE(MID(A4642,4,2)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3" spans="1:5" x14ac:dyDescent="0.25">
      <c r="A4643" s="65" t="s">
        <v>4653</v>
      </c>
      <c r="B4643" s="8">
        <v>154.29097242789999</v>
      </c>
      <c r="C4643" s="13"/>
      <c r="D4643" s="3" t="str">
        <f t="array" ref="D4643">IF(C4643="","",IFERROR(AVERAGE(_xlfn._xlws.FILTER($B$2:$B$6000,(IFERROR(VALUE(MID($A$2:$A$6000,4,2)),0)=MONTH(C4643))*(IFERROR(VALUE(RIGHT($A$2:$A$6000,4)),0)=YEAR(C4643)))),""))</f>
        <v/>
      </c>
      <c r="E4643" s="3">
        <f t="array" ref="E4643">IFERROR(_xlfn.LET(_xlpm.yr,IF(ISNUMBER(C4643),YEAR(C4643),VALUE(RIGHT(A4643,4))),_xlpm.mn,IF(ISNUMBER(C4643),MONTH(C4643),VALUE(MID(A4643,4,2)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4" spans="1:5" x14ac:dyDescent="0.25">
      <c r="A4644" s="65" t="s">
        <v>4654</v>
      </c>
      <c r="B4644" s="8">
        <v>154.19753196280001</v>
      </c>
      <c r="C4644" s="13"/>
      <c r="D4644" s="3" t="str">
        <f t="array" ref="D4644">IF(C4644="","",IFERROR(AVERAGE(_xlfn._xlws.FILTER($B$2:$B$6000,(IFERROR(VALUE(MID($A$2:$A$6000,4,2)),0)=MONTH(C4644))*(IFERROR(VALUE(RIGHT($A$2:$A$6000,4)),0)=YEAR(C4644)))),""))</f>
        <v/>
      </c>
      <c r="E4644" s="3">
        <f t="array" ref="E4644">IFERROR(_xlfn.LET(_xlpm.yr,IF(ISNUMBER(C4644),YEAR(C4644),VALUE(RIGHT(A4644,4))),_xlpm.mn,IF(ISNUMBER(C4644),MONTH(C4644),VALUE(MID(A4644,4,2)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5" spans="1:5" x14ac:dyDescent="0.25">
      <c r="A4645" s="65" t="s">
        <v>4655</v>
      </c>
      <c r="B4645" s="8">
        <v>154.77893930120001</v>
      </c>
      <c r="C4645" s="13"/>
      <c r="D4645" s="3" t="str">
        <f t="array" ref="D4645">IF(C4645="","",IFERROR(AVERAGE(_xlfn._xlws.FILTER($B$2:$B$6000,(IFERROR(VALUE(MID($A$2:$A$6000,4,2)),0)=MONTH(C4645))*(IFERROR(VALUE(RIGHT($A$2:$A$6000,4)),0)=YEAR(C4645)))),""))</f>
        <v/>
      </c>
      <c r="E4645" s="3">
        <f t="array" ref="E4645">IFERROR(_xlfn.LET(_xlpm.yr,IF(ISNUMBER(C4645),YEAR(C4645),VALUE(RIGHT(A4645,4))),_xlpm.mn,IF(ISNUMBER(C4645),MONTH(C4645),VALUE(MID(A4645,4,2)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6" spans="1:5" x14ac:dyDescent="0.25">
      <c r="A4646" s="65" t="s">
        <v>4656</v>
      </c>
      <c r="B4646" s="8">
        <v>151.05170297110001</v>
      </c>
      <c r="C4646" s="13"/>
      <c r="D4646" s="3" t="str">
        <f t="array" ref="D4646">IF(C4646="","",IFERROR(AVERAGE(_xlfn._xlws.FILTER($B$2:$B$6000,(IFERROR(VALUE(MID($A$2:$A$6000,4,2)),0)=MONTH(C4646))*(IFERROR(VALUE(RIGHT($A$2:$A$6000,4)),0)=YEAR(C4646)))),""))</f>
        <v/>
      </c>
      <c r="E4646" s="3">
        <f t="array" ref="E4646">IFERROR(_xlfn.LET(_xlpm.yr,IF(ISNUMBER(C4646),YEAR(C4646),VALUE(RIGHT(A4646,4))),_xlpm.mn,IF(ISNUMBER(C4646),MONTH(C4646),VALUE(MID(A4646,4,2)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7" spans="1:5" x14ac:dyDescent="0.25">
      <c r="A4647" s="65" t="s">
        <v>4657</v>
      </c>
      <c r="B4647" s="8">
        <v>153.89644601969999</v>
      </c>
      <c r="C4647" s="13"/>
      <c r="D4647" s="3" t="str">
        <f t="array" ref="D4647">IF(C4647="","",IFERROR(AVERAGE(_xlfn._xlws.FILTER($B$2:$B$6000,(IFERROR(VALUE(MID($A$2:$A$6000,4,2)),0)=MONTH(C4647))*(IFERROR(VALUE(RIGHT($A$2:$A$6000,4)),0)=YEAR(C4647)))),""))</f>
        <v/>
      </c>
      <c r="E4647" s="3">
        <f t="array" ref="E4647">IFERROR(_xlfn.LET(_xlpm.yr,IF(ISNUMBER(C4647),YEAR(C4647),VALUE(RIGHT(A4647,4))),_xlpm.mn,IF(ISNUMBER(C4647),MONTH(C4647),VALUE(MID(A4647,4,2)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8" spans="1:5" x14ac:dyDescent="0.25">
      <c r="A4648" s="65" t="s">
        <v>4658</v>
      </c>
      <c r="B4648" s="8">
        <v>151.2074370796</v>
      </c>
      <c r="C4648" s="13"/>
      <c r="D4648" s="3" t="str">
        <f t="array" ref="D4648">IF(C4648="","",IFERROR(AVERAGE(_xlfn._xlws.FILTER($B$2:$B$6000,(IFERROR(VALUE(MID($A$2:$A$6000,4,2)),0)=MONTH(C4648))*(IFERROR(VALUE(RIGHT($A$2:$A$6000,4)),0)=YEAR(C4648)))),""))</f>
        <v/>
      </c>
      <c r="E4648" s="3">
        <f t="array" ref="E4648">IFERROR(_xlfn.LET(_xlpm.yr,IF(ISNUMBER(C4648),YEAR(C4648),VALUE(RIGHT(A4648,4))),_xlpm.mn,IF(ISNUMBER(C4648),MONTH(C4648),VALUE(MID(A4648,4,2)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9" spans="1:5" x14ac:dyDescent="0.25">
      <c r="A4649" s="65" t="s">
        <v>4659</v>
      </c>
      <c r="B4649" s="8">
        <v>150.32494379810001</v>
      </c>
      <c r="C4649" s="13"/>
      <c r="D4649" s="3" t="str">
        <f t="array" ref="D4649">IF(C4649="","",IFERROR(AVERAGE(_xlfn._xlws.FILTER($B$2:$B$6000,(IFERROR(VALUE(MID($A$2:$A$6000,4,2)),0)=MONTH(C4649))*(IFERROR(VALUE(RIGHT($A$2:$A$6000,4)),0)=YEAR(C4649)))),""))</f>
        <v/>
      </c>
      <c r="E4649" s="3">
        <f t="array" ref="E4649">IFERROR(_xlfn.LET(_xlpm.yr,IF(ISNUMBER(C4649),YEAR(C4649),VALUE(RIGHT(A4649,4))),_xlpm.mn,IF(ISNUMBER(C4649),MONTH(C4649),VALUE(MID(A4649,4,2)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0" spans="1:5" x14ac:dyDescent="0.25">
      <c r="A4650" s="65" t="s">
        <v>4660</v>
      </c>
      <c r="B4650" s="8">
        <v>147.8331980621</v>
      </c>
      <c r="C4650" s="13"/>
      <c r="D4650" s="3" t="str">
        <f t="array" ref="D4650">IF(C4650="","",IFERROR(AVERAGE(_xlfn._xlws.FILTER($B$2:$B$6000,(IFERROR(VALUE(MID($A$2:$A$6000,4,2)),0)=MONTH(C4650))*(IFERROR(VALUE(RIGHT($A$2:$A$6000,4)),0)=YEAR(C4650)))),""))</f>
        <v/>
      </c>
      <c r="E4650" s="3">
        <f t="array" ref="E4650">IFERROR(_xlfn.LET(_xlpm.yr,IF(ISNUMBER(C4650),YEAR(C4650),VALUE(RIGHT(A4650,4))),_xlpm.mn,IF(ISNUMBER(C4650),MONTH(C4650),VALUE(MID(A4650,4,2)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1" spans="1:5" x14ac:dyDescent="0.25">
      <c r="A4651" s="65" t="s">
        <v>4661</v>
      </c>
      <c r="B4651" s="8">
        <v>144.66660452260001</v>
      </c>
      <c r="C4651" s="13"/>
      <c r="D4651" s="3" t="str">
        <f t="array" ref="D4651">IF(C4651="","",IFERROR(AVERAGE(_xlfn._xlws.FILTER($B$2:$B$6000,(IFERROR(VALUE(MID($A$2:$A$6000,4,2)),0)=MONTH(C4651))*(IFERROR(VALUE(RIGHT($A$2:$A$6000,4)),0)=YEAR(C4651)))),""))</f>
        <v/>
      </c>
      <c r="E4651" s="3">
        <f t="array" ref="E4651">IFERROR(_xlfn.LET(_xlpm.yr,IF(ISNUMBER(C4651),YEAR(C4651),VALUE(RIGHT(A4651,4))),_xlpm.mn,IF(ISNUMBER(C4651),MONTH(C4651),VALUE(MID(A4651,4,2)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2" spans="1:5" x14ac:dyDescent="0.25">
      <c r="A4652" s="65" t="s">
        <v>4662</v>
      </c>
      <c r="B4652" s="8">
        <v>141.4169527919</v>
      </c>
      <c r="C4652" s="13"/>
      <c r="D4652" s="3" t="str">
        <f t="array" ref="D4652">IF(C4652="","",IFERROR(AVERAGE(_xlfn._xlws.FILTER($B$2:$B$6000,(IFERROR(VALUE(MID($A$2:$A$6000,4,2)),0)=MONTH(C4652))*(IFERROR(VALUE(RIGHT($A$2:$A$6000,4)),0)=YEAR(C4652)))),""))</f>
        <v/>
      </c>
      <c r="E4652" s="3">
        <f t="array" ref="E4652">IFERROR(_xlfn.LET(_xlpm.yr,IF(ISNUMBER(C4652),YEAR(C4652),VALUE(RIGHT(A4652,4))),_xlpm.mn,IF(ISNUMBER(C4652),MONTH(C4652),VALUE(MID(A4652,4,2)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3" spans="1:5" x14ac:dyDescent="0.25">
      <c r="A4653" s="65" t="s">
        <v>4663</v>
      </c>
      <c r="B4653" s="8">
        <v>137.48207098380001</v>
      </c>
      <c r="C4653" s="13"/>
      <c r="D4653" s="3" t="str">
        <f t="array" ref="D4653">IF(C4653="","",IFERROR(AVERAGE(_xlfn._xlws.FILTER($B$2:$B$6000,(IFERROR(VALUE(MID($A$2:$A$6000,4,2)),0)=MONTH(C4653))*(IFERROR(VALUE(RIGHT($A$2:$A$6000,4)),0)=YEAR(C4653)))),""))</f>
        <v/>
      </c>
      <c r="E4653" s="3">
        <f t="array" ref="E4653">IFERROR(_xlfn.LET(_xlpm.yr,IF(ISNUMBER(C4653),YEAR(C4653),VALUE(RIGHT(A4653,4))),_xlpm.mn,IF(ISNUMBER(C4653),MONTH(C4653),VALUE(MID(A4653,4,2)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4" spans="1:5" x14ac:dyDescent="0.25">
      <c r="A4654" s="65" t="s">
        <v>4664</v>
      </c>
      <c r="B4654" s="8">
        <v>135.71246355810001</v>
      </c>
      <c r="C4654" s="13"/>
      <c r="D4654" s="3" t="str">
        <f t="array" ref="D4654">IF(C4654="","",IFERROR(AVERAGE(_xlfn._xlws.FILTER($B$2:$B$6000,(IFERROR(VALUE(MID($A$2:$A$6000,4,2)),0)=MONTH(C4654))*(IFERROR(VALUE(RIGHT($A$2:$A$6000,4)),0)=YEAR(C4654)))),""))</f>
        <v/>
      </c>
      <c r="E4654" s="3">
        <f t="array" ref="E4654">IFERROR(_xlfn.LET(_xlpm.yr,IF(ISNUMBER(C4654),YEAR(C4654),VALUE(RIGHT(A4654,4))),_xlpm.mn,IF(ISNUMBER(C4654),MONTH(C4654),VALUE(MID(A4654,4,2)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5" spans="1:5" x14ac:dyDescent="0.25">
      <c r="A4655" s="65" t="s">
        <v>4665</v>
      </c>
      <c r="B4655" s="8">
        <v>135.71246355810001</v>
      </c>
      <c r="C4655" s="13"/>
      <c r="D4655" s="3" t="str">
        <f t="array" ref="D4655">IF(C4655="","",IFERROR(AVERAGE(_xlfn._xlws.FILTER($B$2:$B$6000,(IFERROR(VALUE(MID($A$2:$A$6000,4,2)),0)=MONTH(C4655))*(IFERROR(VALUE(RIGHT($A$2:$A$6000,4)),0)=YEAR(C4655)))),""))</f>
        <v/>
      </c>
      <c r="E4655" s="3">
        <f t="array" ref="E4655">IFERROR(_xlfn.LET(_xlpm.yr,IF(ISNUMBER(C4655),YEAR(C4655),VALUE(RIGHT(A4655,4))),_xlpm.mn,IF(ISNUMBER(C4655),MONTH(C4655),VALUE(MID(A4655,4,2)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6" spans="1:5" x14ac:dyDescent="0.25">
      <c r="A4656" s="65" t="s">
        <v>4666</v>
      </c>
      <c r="B4656" s="8">
        <v>138.06975200700001</v>
      </c>
      <c r="C4656" s="13"/>
      <c r="D4656" s="3" t="str">
        <f t="array" ref="D4656">IF(C4656="","",IFERROR(AVERAGE(_xlfn._xlws.FILTER($B$2:$B$6000,(IFERROR(VALUE(MID($A$2:$A$6000,4,2)),0)=MONTH(C4656))*(IFERROR(VALUE(RIGHT($A$2:$A$6000,4)),0)=YEAR(C4656)))),""))</f>
        <v/>
      </c>
      <c r="E4656" s="3">
        <f t="array" ref="E4656">IFERROR(_xlfn.LET(_xlpm.yr,IF(ISNUMBER(C4656),YEAR(C4656),VALUE(RIGHT(A4656,4))),_xlpm.mn,IF(ISNUMBER(C4656),MONTH(C4656),VALUE(MID(A4656,4,2)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7" spans="1:5" x14ac:dyDescent="0.25">
      <c r="A4657" s="65" t="s">
        <v>4667</v>
      </c>
      <c r="B4657" s="8">
        <v>137.54931170009999</v>
      </c>
      <c r="C4657" s="13"/>
      <c r="D4657" s="3" t="str">
        <f t="array" ref="D4657">IF(C4657="","",IFERROR(AVERAGE(_xlfn._xlws.FILTER($B$2:$B$6000,(IFERROR(VALUE(MID($A$2:$A$6000,4,2)),0)=MONTH(C4657))*(IFERROR(VALUE(RIGHT($A$2:$A$6000,4)),0)=YEAR(C4657)))),""))</f>
        <v/>
      </c>
      <c r="E4657" s="3">
        <f t="array" ref="E4657">IFERROR(_xlfn.LET(_xlpm.yr,IF(ISNUMBER(C4657),YEAR(C4657),VALUE(RIGHT(A4657,4))),_xlpm.mn,IF(ISNUMBER(C4657),MONTH(C4657),VALUE(MID(A4657,4,2)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8" spans="1:5" x14ac:dyDescent="0.25">
      <c r="A4658" s="65" t="s">
        <v>4668</v>
      </c>
      <c r="B4658" s="8">
        <v>137.1207138003</v>
      </c>
      <c r="C4658" s="13"/>
      <c r="D4658" s="3" t="str">
        <f t="array" ref="D4658">IF(C4658="","",IFERROR(AVERAGE(_xlfn._xlws.FILTER($B$2:$B$6000,(IFERROR(VALUE(MID($A$2:$A$6000,4,2)),0)=MONTH(C4658))*(IFERROR(VALUE(RIGHT($A$2:$A$6000,4)),0)=YEAR(C4658)))),""))</f>
        <v/>
      </c>
      <c r="E4658" s="3">
        <f t="array" ref="E4658">IFERROR(_xlfn.LET(_xlpm.yr,IF(ISNUMBER(C4658),YEAR(C4658),VALUE(RIGHT(A4658,4))),_xlpm.mn,IF(ISNUMBER(C4658),MONTH(C4658),VALUE(MID(A4658,4,2)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9" spans="1:5" x14ac:dyDescent="0.25">
      <c r="A4659" s="65" t="s">
        <v>4669</v>
      </c>
      <c r="B4659" s="8">
        <v>139.31472685879999</v>
      </c>
      <c r="C4659" s="13"/>
      <c r="D4659" s="3" t="str">
        <f t="array" ref="D4659">IF(C4659="","",IFERROR(AVERAGE(_xlfn._xlws.FILTER($B$2:$B$6000,(IFERROR(VALUE(MID($A$2:$A$6000,4,2)),0)=MONTH(C4659))*(IFERROR(VALUE(RIGHT($A$2:$A$6000,4)),0)=YEAR(C4659)))),""))</f>
        <v/>
      </c>
      <c r="E4659" s="3">
        <f t="array" ref="E4659">IFERROR(_xlfn.LET(_xlpm.yr,IF(ISNUMBER(C4659),YEAR(C4659),VALUE(RIGHT(A4659,4))),_xlpm.mn,IF(ISNUMBER(C4659),MONTH(C4659),VALUE(MID(A4659,4,2)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0" spans="1:5" x14ac:dyDescent="0.25">
      <c r="A4660" s="65" t="s">
        <v>4670</v>
      </c>
      <c r="B4660" s="8">
        <v>139.78414360619999</v>
      </c>
      <c r="C4660" s="13"/>
      <c r="D4660" s="3" t="str">
        <f t="array" ref="D4660">IF(C4660="","",IFERROR(AVERAGE(_xlfn._xlws.FILTER($B$2:$B$6000,(IFERROR(VALUE(MID($A$2:$A$6000,4,2)),0)=MONTH(C4660))*(IFERROR(VALUE(RIGHT($A$2:$A$6000,4)),0)=YEAR(C4660)))),""))</f>
        <v/>
      </c>
      <c r="E4660" s="3">
        <f t="array" ref="E4660">IFERROR(_xlfn.LET(_xlpm.yr,IF(ISNUMBER(C4660),YEAR(C4660),VALUE(RIGHT(A4660,4))),_xlpm.mn,IF(ISNUMBER(C4660),MONTH(C4660),VALUE(MID(A4660,4,2)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1" spans="1:5" x14ac:dyDescent="0.25">
      <c r="A4661" s="65" t="s">
        <v>4671</v>
      </c>
      <c r="B4661" s="8">
        <v>139.48820696109999</v>
      </c>
      <c r="C4661" s="13"/>
      <c r="D4661" s="3" t="str">
        <f t="array" ref="D4661">IF(C4661="","",IFERROR(AVERAGE(_xlfn._xlws.FILTER($B$2:$B$6000,(IFERROR(VALUE(MID($A$2:$A$6000,4,2)),0)=MONTH(C4661))*(IFERROR(VALUE(RIGHT($A$2:$A$6000,4)),0)=YEAR(C4661)))),""))</f>
        <v/>
      </c>
      <c r="E4661" s="3">
        <f t="array" ref="E4661">IFERROR(_xlfn.LET(_xlpm.yr,IF(ISNUMBER(C4661),YEAR(C4661),VALUE(RIGHT(A4661,4))),_xlpm.mn,IF(ISNUMBER(C4661),MONTH(C4661),VALUE(MID(A4661,4,2)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2" spans="1:5" x14ac:dyDescent="0.25">
      <c r="A4662" s="65" t="s">
        <v>4672</v>
      </c>
      <c r="B4662" s="8">
        <v>138.67183000910001</v>
      </c>
      <c r="C4662" s="13"/>
      <c r="D4662" s="3" t="str">
        <f t="array" ref="D4662">IF(C4662="","",IFERROR(AVERAGE(_xlfn._xlws.FILTER($B$2:$B$6000,(IFERROR(VALUE(MID($A$2:$A$6000,4,2)),0)=MONTH(C4662))*(IFERROR(VALUE(RIGHT($A$2:$A$6000,4)),0)=YEAR(C4662)))),""))</f>
        <v/>
      </c>
      <c r="E4662" s="3">
        <f t="array" ref="E4662">IFERROR(_xlfn.LET(_xlpm.yr,IF(ISNUMBER(C4662),YEAR(C4662),VALUE(RIGHT(A4662,4))),_xlpm.mn,IF(ISNUMBER(C4662),MONTH(C4662),VALUE(MID(A4662,4,2)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3" spans="1:5" x14ac:dyDescent="0.25">
      <c r="A4663" s="65" t="s">
        <v>4673</v>
      </c>
      <c r="B4663" s="8">
        <v>139.30452214690001</v>
      </c>
      <c r="C4663" s="13"/>
      <c r="D4663" s="3" t="str">
        <f t="array" ref="D4663">IF(C4663="","",IFERROR(AVERAGE(_xlfn._xlws.FILTER($B$2:$B$6000,(IFERROR(VALUE(MID($A$2:$A$6000,4,2)),0)=MONTH(C4663))*(IFERROR(VALUE(RIGHT($A$2:$A$6000,4)),0)=YEAR(C4663)))),""))</f>
        <v/>
      </c>
      <c r="E4663" s="3">
        <f t="array" ref="E4663">IFERROR(_xlfn.LET(_xlpm.yr,IF(ISNUMBER(C4663),YEAR(C4663),VALUE(RIGHT(A4663,4))),_xlpm.mn,IF(ISNUMBER(C4663),MONTH(C4663),VALUE(MID(A4663,4,2)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4" spans="1:5" x14ac:dyDescent="0.25">
      <c r="A4664" s="65" t="s">
        <v>4674</v>
      </c>
      <c r="B4664" s="8">
        <v>140.48826872730001</v>
      </c>
      <c r="C4664" s="13"/>
      <c r="D4664" s="3" t="str">
        <f t="array" ref="D4664">IF(C4664="","",IFERROR(AVERAGE(_xlfn._xlws.FILTER($B$2:$B$6000,(IFERROR(VALUE(MID($A$2:$A$6000,4,2)),0)=MONTH(C4664))*(IFERROR(VALUE(RIGHT($A$2:$A$6000,4)),0)=YEAR(C4664)))),""))</f>
        <v/>
      </c>
      <c r="E4664" s="3">
        <f t="array" ref="E4664">IFERROR(_xlfn.LET(_xlpm.yr,IF(ISNUMBER(C4664),YEAR(C4664),VALUE(RIGHT(A4664,4))),_xlpm.mn,IF(ISNUMBER(C4664),MONTH(C4664),VALUE(MID(A4664,4,2)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5" spans="1:5" x14ac:dyDescent="0.25">
      <c r="A4665" s="65" t="s">
        <v>4675</v>
      </c>
      <c r="B4665" s="8">
        <v>141.06993730560001</v>
      </c>
      <c r="C4665" s="13"/>
      <c r="D4665" s="3" t="str">
        <f t="array" ref="D4665">IF(C4665="","",IFERROR(AVERAGE(_xlfn._xlws.FILTER($B$2:$B$6000,(IFERROR(VALUE(MID($A$2:$A$6000,4,2)),0)=MONTH(C4665))*(IFERROR(VALUE(RIGHT($A$2:$A$6000,4)),0)=YEAR(C4665)))),""))</f>
        <v/>
      </c>
      <c r="E4665" s="3">
        <f t="array" ref="E4665">IFERROR(_xlfn.LET(_xlpm.yr,IF(ISNUMBER(C4665),YEAR(C4665),VALUE(RIGHT(A4665,4))),_xlpm.mn,IF(ISNUMBER(C4665),MONTH(C4665),VALUE(MID(A4665,4,2)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6" spans="1:5" x14ac:dyDescent="0.25">
      <c r="A4666" s="65" t="s">
        <v>4676</v>
      </c>
      <c r="B4666" s="8">
        <v>139.41677397780001</v>
      </c>
      <c r="C4666" s="13"/>
      <c r="D4666" s="3" t="str">
        <f t="array" ref="D4666">IF(C4666="","",IFERROR(AVERAGE(_xlfn._xlws.FILTER($B$2:$B$6000,(IFERROR(VALUE(MID($A$2:$A$6000,4,2)),0)=MONTH(C4666))*(IFERROR(VALUE(RIGHT($A$2:$A$6000,4)),0)=YEAR(C4666)))),""))</f>
        <v/>
      </c>
      <c r="E4666" s="3">
        <f t="array" ref="E4666">IFERROR(_xlfn.LET(_xlpm.yr,IF(ISNUMBER(C4666),YEAR(C4666),VALUE(RIGHT(A4666,4))),_xlpm.mn,IF(ISNUMBER(C4666),MONTH(C4666),VALUE(MID(A4666,4,2)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7" spans="1:5" x14ac:dyDescent="0.25">
      <c r="A4667" s="65" t="s">
        <v>4677</v>
      </c>
      <c r="B4667" s="8">
        <v>142.18225090269999</v>
      </c>
      <c r="C4667" s="13"/>
      <c r="D4667" s="3" t="str">
        <f t="array" ref="D4667">IF(C4667="","",IFERROR(AVERAGE(_xlfn._xlws.FILTER($B$2:$B$6000,(IFERROR(VALUE(MID($A$2:$A$6000,4,2)),0)=MONTH(C4667))*(IFERROR(VALUE(RIGHT($A$2:$A$6000,4)),0)=YEAR(C4667)))),""))</f>
        <v/>
      </c>
      <c r="E4667" s="3">
        <f t="array" ref="E4667">IFERROR(_xlfn.LET(_xlpm.yr,IF(ISNUMBER(C4667),YEAR(C4667),VALUE(RIGHT(A4667,4))),_xlpm.mn,IF(ISNUMBER(C4667),MONTH(C4667),VALUE(MID(A4667,4,2)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8" spans="1:5" x14ac:dyDescent="0.25">
      <c r="A4668" s="65" t="s">
        <v>4678</v>
      </c>
      <c r="B4668" s="8">
        <v>142.2128650384</v>
      </c>
      <c r="C4668" s="13"/>
      <c r="D4668" s="3" t="str">
        <f t="array" ref="D4668">IF(C4668="","",IFERROR(AVERAGE(_xlfn._xlws.FILTER($B$2:$B$6000,(IFERROR(VALUE(MID($A$2:$A$6000,4,2)),0)=MONTH(C4668))*(IFERROR(VALUE(RIGHT($A$2:$A$6000,4)),0)=YEAR(C4668)))),""))</f>
        <v/>
      </c>
      <c r="E4668" s="3">
        <f t="array" ref="E4668">IFERROR(_xlfn.LET(_xlpm.yr,IF(ISNUMBER(C4668),YEAR(C4668),VALUE(RIGHT(A4668,4))),_xlpm.mn,IF(ISNUMBER(C4668),MONTH(C4668),VALUE(MID(A4668,4,2)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9" spans="1:5" x14ac:dyDescent="0.25">
      <c r="A4669" s="65" t="s">
        <v>4679</v>
      </c>
      <c r="B4669" s="8">
        <v>142.14143205510001</v>
      </c>
      <c r="C4669" s="13"/>
      <c r="D4669" s="3" t="str">
        <f t="array" ref="D4669">IF(C4669="","",IFERROR(AVERAGE(_xlfn._xlws.FILTER($B$2:$B$6000,(IFERROR(VALUE(MID($A$2:$A$6000,4,2)),0)=MONTH(C4669))*(IFERROR(VALUE(RIGHT($A$2:$A$6000,4)),0)=YEAR(C4669)))),""))</f>
        <v/>
      </c>
      <c r="E4669" s="3">
        <f t="array" ref="E4669">IFERROR(_xlfn.LET(_xlpm.yr,IF(ISNUMBER(C4669),YEAR(C4669),VALUE(RIGHT(A4669,4))),_xlpm.mn,IF(ISNUMBER(C4669),MONTH(C4669),VALUE(MID(A4669,4,2)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0" spans="1:5" x14ac:dyDescent="0.25">
      <c r="A4670" s="65" t="s">
        <v>4680</v>
      </c>
      <c r="B4670" s="8">
        <v>142.2230697503</v>
      </c>
      <c r="C4670" s="13"/>
      <c r="D4670" s="3" t="str">
        <f t="array" ref="D4670">IF(C4670="","",IFERROR(AVERAGE(_xlfn._xlws.FILTER($B$2:$B$6000,(IFERROR(VALUE(MID($A$2:$A$6000,4,2)),0)=MONTH(C4670))*(IFERROR(VALUE(RIGHT($A$2:$A$6000,4)),0)=YEAR(C4670)))),""))</f>
        <v/>
      </c>
      <c r="E4670" s="3">
        <f t="array" ref="E4670">IFERROR(_xlfn.LET(_xlpm.yr,IF(ISNUMBER(C4670),YEAR(C4670),VALUE(RIGHT(A4670,4))),_xlpm.mn,IF(ISNUMBER(C4670),MONTH(C4670),VALUE(MID(A4670,4,2)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1" spans="1:5" x14ac:dyDescent="0.25">
      <c r="A4671" s="65" t="s">
        <v>4681</v>
      </c>
      <c r="B4671" s="8">
        <v>142.86596660000001</v>
      </c>
      <c r="C4671" s="13"/>
      <c r="D4671" s="3" t="str">
        <f t="array" ref="D4671">IF(C4671="","",IFERROR(AVERAGE(_xlfn._xlws.FILTER($B$2:$B$6000,(IFERROR(VALUE(MID($A$2:$A$6000,4,2)),0)=MONTH(C4671))*(IFERROR(VALUE(RIGHT($A$2:$A$6000,4)),0)=YEAR(C4671)))),""))</f>
        <v/>
      </c>
      <c r="E4671" s="3">
        <f t="array" ref="E4671">IFERROR(_xlfn.LET(_xlpm.yr,IF(ISNUMBER(C4671),YEAR(C4671),VALUE(RIGHT(A4671,4))),_xlpm.mn,IF(ISNUMBER(C4671),MONTH(C4671),VALUE(MID(A4671,4,2)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2" spans="1:5" x14ac:dyDescent="0.25">
      <c r="A4672" s="65" t="s">
        <v>4682</v>
      </c>
      <c r="B4672" s="8">
        <v>142.86596660000001</v>
      </c>
      <c r="C4672" s="13"/>
      <c r="D4672" s="3" t="str">
        <f t="array" ref="D4672">IF(C4672="","",IFERROR(AVERAGE(_xlfn._xlws.FILTER($B$2:$B$6000,(IFERROR(VALUE(MID($A$2:$A$6000,4,2)),0)=MONTH(C4672))*(IFERROR(VALUE(RIGHT($A$2:$A$6000,4)),0)=YEAR(C4672)))),""))</f>
        <v/>
      </c>
      <c r="E4672" s="3">
        <f t="array" ref="E4672">IFERROR(_xlfn.LET(_xlpm.yr,IF(ISNUMBER(C4672),YEAR(C4672),VALUE(RIGHT(A4672,4))),_xlpm.mn,IF(ISNUMBER(C4672),MONTH(C4672),VALUE(MID(A4672,4,2)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3" spans="1:5" x14ac:dyDescent="0.25">
      <c r="A4673" s="65" t="s">
        <v>4683</v>
      </c>
      <c r="B4673" s="8">
        <v>143.45783989020001</v>
      </c>
      <c r="C4673" s="13"/>
      <c r="D4673" s="3" t="str">
        <f t="array" ref="D4673">IF(C4673="","",IFERROR(AVERAGE(_xlfn._xlws.FILTER($B$2:$B$6000,(IFERROR(VALUE(MID($A$2:$A$6000,4,2)),0)=MONTH(C4673))*(IFERROR(VALUE(RIGHT($A$2:$A$6000,4)),0)=YEAR(C4673)))),""))</f>
        <v/>
      </c>
      <c r="E4673" s="3">
        <f t="array" ref="E4673">IFERROR(_xlfn.LET(_xlpm.yr,IF(ISNUMBER(C4673),YEAR(C4673),VALUE(RIGHT(A4673,4))),_xlpm.mn,IF(ISNUMBER(C4673),MONTH(C4673),VALUE(MID(A4673,4,2)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4" spans="1:5" x14ac:dyDescent="0.25">
      <c r="A4674" s="65" t="s">
        <v>4684</v>
      </c>
      <c r="B4674" s="8">
        <v>143.7027529758</v>
      </c>
      <c r="C4674" s="13"/>
      <c r="D4674" s="3" t="str">
        <f t="array" ref="D4674">IF(C4674="","",IFERROR(AVERAGE(_xlfn._xlws.FILTER($B$2:$B$6000,(IFERROR(VALUE(MID($A$2:$A$6000,4,2)),0)=MONTH(C4674))*(IFERROR(VALUE(RIGHT($A$2:$A$6000,4)),0)=YEAR(C4674)))),""))</f>
        <v/>
      </c>
      <c r="E4674" s="3">
        <f t="array" ref="E4674">IFERROR(_xlfn.LET(_xlpm.yr,IF(ISNUMBER(C4674),YEAR(C4674),VALUE(RIGHT(A4674,4))),_xlpm.mn,IF(ISNUMBER(C4674),MONTH(C4674),VALUE(MID(A4674,4,2)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5" spans="1:5" x14ac:dyDescent="0.25">
      <c r="A4675" s="65" t="s">
        <v>4685</v>
      </c>
      <c r="B4675" s="8">
        <v>145.78451420339999</v>
      </c>
      <c r="C4675" s="13"/>
      <c r="D4675" s="3" t="str">
        <f t="array" ref="D4675">IF(C4675="","",IFERROR(AVERAGE(_xlfn._xlws.FILTER($B$2:$B$6000,(IFERROR(VALUE(MID($A$2:$A$6000,4,2)),0)=MONTH(C4675))*(IFERROR(VALUE(RIGHT($A$2:$A$6000,4)),0)=YEAR(C4675)))),""))</f>
        <v/>
      </c>
      <c r="E4675" s="3">
        <f t="array" ref="E4675">IFERROR(_xlfn.LET(_xlpm.yr,IF(ISNUMBER(C4675),YEAR(C4675),VALUE(RIGHT(A4675,4))),_xlpm.mn,IF(ISNUMBER(C4675),MONTH(C4675),VALUE(MID(A4675,4,2)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6" spans="1:5" x14ac:dyDescent="0.25">
      <c r="A4676" s="65" t="s">
        <v>4686</v>
      </c>
      <c r="B4676" s="8">
        <v>144.55249549000001</v>
      </c>
      <c r="C4676" s="13"/>
      <c r="D4676" s="3" t="str">
        <f t="array" ref="D4676">IF(C4676="","",IFERROR(AVERAGE(_xlfn._xlws.FILTER($B$2:$B$6000,(IFERROR(VALUE(MID($A$2:$A$6000,4,2)),0)=MONTH(C4676))*(IFERROR(VALUE(RIGHT($A$2:$A$6000,4)),0)=YEAR(C4676)))),""))</f>
        <v/>
      </c>
      <c r="E4676" s="3">
        <f t="array" ref="E4676">IFERROR(_xlfn.LET(_xlpm.yr,IF(ISNUMBER(C4676),YEAR(C4676),VALUE(RIGHT(A4676,4))),_xlpm.mn,IF(ISNUMBER(C4676),MONTH(C4676),VALUE(MID(A4676,4,2)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7" spans="1:5" x14ac:dyDescent="0.25">
      <c r="A4677" s="65" t="s">
        <v>4687</v>
      </c>
      <c r="B4677" s="8">
        <v>144.55249549000001</v>
      </c>
      <c r="C4677" s="13"/>
      <c r="D4677" s="3" t="str">
        <f t="array" ref="D4677">IF(C4677="","",IFERROR(AVERAGE(_xlfn._xlws.FILTER($B$2:$B$6000,(IFERROR(VALUE(MID($A$2:$A$6000,4,2)),0)=MONTH(C4677))*(IFERROR(VALUE(RIGHT($A$2:$A$6000,4)),0)=YEAR(C4677)))),""))</f>
        <v/>
      </c>
      <c r="E4677" s="3">
        <f t="array" ref="E4677">IFERROR(_xlfn.LET(_xlpm.yr,IF(ISNUMBER(C4677),YEAR(C4677),VALUE(RIGHT(A4677,4))),_xlpm.mn,IF(ISNUMBER(C4677),MONTH(C4677),VALUE(MID(A4677,4,2)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8" spans="1:5" x14ac:dyDescent="0.25">
      <c r="A4678" s="65" t="s">
        <v>4688</v>
      </c>
      <c r="B4678" s="8">
        <v>144.12985679799999</v>
      </c>
      <c r="C4678" s="13"/>
      <c r="D4678" s="3" t="str">
        <f t="array" ref="D4678">IF(C4678="","",IFERROR(AVERAGE(_xlfn._xlws.FILTER($B$2:$B$6000,(IFERROR(VALUE(MID($A$2:$A$6000,4,2)),0)=MONTH(C4678))*(IFERROR(VALUE(RIGHT($A$2:$A$6000,4)),0)=YEAR(C4678)))),""))</f>
        <v/>
      </c>
      <c r="E4678" s="3">
        <f t="array" ref="E4678">IFERROR(_xlfn.LET(_xlpm.yr,IF(ISNUMBER(C4678),YEAR(C4678),VALUE(RIGHT(A4678,4))),_xlpm.mn,IF(ISNUMBER(C4678),MONTH(C4678),VALUE(MID(A4678,4,2)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9" spans="1:5" x14ac:dyDescent="0.25">
      <c r="A4679" s="65" t="s">
        <v>4689</v>
      </c>
      <c r="B4679" s="8">
        <v>143.304705066</v>
      </c>
      <c r="C4679" s="13"/>
      <c r="D4679" s="3" t="str">
        <f t="array" ref="D4679">IF(C4679="","",IFERROR(AVERAGE(_xlfn._xlws.FILTER($B$2:$B$6000,(IFERROR(VALUE(MID($A$2:$A$6000,4,2)),0)=MONTH(C4679))*(IFERROR(VALUE(RIGHT($A$2:$A$6000,4)),0)=YEAR(C4679)))),""))</f>
        <v/>
      </c>
      <c r="E4679" s="3">
        <f t="array" ref="E4679">IFERROR(_xlfn.LET(_xlpm.yr,IF(ISNUMBER(C4679),YEAR(C4679),VALUE(RIGHT(A4679,4))),_xlpm.mn,IF(ISNUMBER(C4679),MONTH(C4679),VALUE(MID(A4679,4,2)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0" spans="1:5" x14ac:dyDescent="0.25">
      <c r="A4680" s="65" t="s">
        <v>4690</v>
      </c>
      <c r="B4680" s="8">
        <v>143.365082022</v>
      </c>
      <c r="C4680" s="13"/>
      <c r="D4680" s="3" t="str">
        <f t="array" ref="D4680">IF(C4680="","",IFERROR(AVERAGE(_xlfn._xlws.FILTER($B$2:$B$6000,(IFERROR(VALUE(MID($A$2:$A$6000,4,2)),0)=MONTH(C4680))*(IFERROR(VALUE(RIGHT($A$2:$A$6000,4)),0)=YEAR(C4680)))),""))</f>
        <v/>
      </c>
      <c r="E4680" s="3">
        <f t="array" ref="E4680">IFERROR(_xlfn.LET(_xlpm.yr,IF(ISNUMBER(C4680),YEAR(C4680),VALUE(RIGHT(A4680,4))),_xlpm.mn,IF(ISNUMBER(C4680),MONTH(C4680),VALUE(MID(A4680,4,2)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1" spans="1:5" x14ac:dyDescent="0.25">
      <c r="A4681" s="65" t="s">
        <v>4691</v>
      </c>
      <c r="B4681" s="8">
        <v>142.650621376</v>
      </c>
      <c r="C4681" s="13"/>
      <c r="D4681" s="3" t="str">
        <f t="array" ref="D4681">IF(C4681="","",IFERROR(AVERAGE(_xlfn._xlws.FILTER($B$2:$B$6000,(IFERROR(VALUE(MID($A$2:$A$6000,4,2)),0)=MONTH(C4681))*(IFERROR(VALUE(RIGHT($A$2:$A$6000,4)),0)=YEAR(C4681)))),""))</f>
        <v/>
      </c>
      <c r="E4681" s="3">
        <f t="array" ref="E4681">IFERROR(_xlfn.LET(_xlpm.yr,IF(ISNUMBER(C4681),YEAR(C4681),VALUE(RIGHT(A4681,4))),_xlpm.mn,IF(ISNUMBER(C4681),MONTH(C4681),VALUE(MID(A4681,4,2)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2" spans="1:5" x14ac:dyDescent="0.25">
      <c r="A4682" s="65" t="s">
        <v>4692</v>
      </c>
      <c r="B4682" s="8">
        <v>144.341176144</v>
      </c>
      <c r="C4682" s="13"/>
      <c r="D4682" s="3" t="str">
        <f t="array" ref="D4682">IF(C4682="","",IFERROR(AVERAGE(_xlfn._xlws.FILTER($B$2:$B$6000,(IFERROR(VALUE(MID($A$2:$A$6000,4,2)),0)=MONTH(C4682))*(IFERROR(VALUE(RIGHT($A$2:$A$6000,4)),0)=YEAR(C4682)))),""))</f>
        <v/>
      </c>
      <c r="E4682" s="3">
        <f t="array" ref="E4682">IFERROR(_xlfn.LET(_xlpm.yr,IF(ISNUMBER(C4682),YEAR(C4682),VALUE(RIGHT(A4682,4))),_xlpm.mn,IF(ISNUMBER(C4682),MONTH(C4682),VALUE(MID(A4682,4,2)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3" spans="1:5" x14ac:dyDescent="0.25">
      <c r="A4683" s="65" t="s">
        <v>4693</v>
      </c>
      <c r="B4683" s="8">
        <v>143.15376267600001</v>
      </c>
      <c r="C4683" s="13"/>
      <c r="D4683" s="3" t="str">
        <f t="array" ref="D4683">IF(C4683="","",IFERROR(AVERAGE(_xlfn._xlws.FILTER($B$2:$B$6000,(IFERROR(VALUE(MID($A$2:$A$6000,4,2)),0)=MONTH(C4683))*(IFERROR(VALUE(RIGHT($A$2:$A$6000,4)),0)=YEAR(C4683)))),""))</f>
        <v/>
      </c>
      <c r="E4683" s="3">
        <f t="array" ref="E4683">IFERROR(_xlfn.LET(_xlpm.yr,IF(ISNUMBER(C4683),YEAR(C4683),VALUE(RIGHT(A4683,4))),_xlpm.mn,IF(ISNUMBER(C4683),MONTH(C4683),VALUE(MID(A4683,4,2)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4" spans="1:5" x14ac:dyDescent="0.25">
      <c r="A4684" s="65" t="s">
        <v>4694</v>
      </c>
      <c r="B4684" s="8">
        <v>142.37892507399999</v>
      </c>
      <c r="C4684" s="13"/>
      <c r="D4684" s="3" t="str">
        <f t="array" ref="D4684">IF(C4684="","",IFERROR(AVERAGE(_xlfn._xlws.FILTER($B$2:$B$6000,(IFERROR(VALUE(MID($A$2:$A$6000,4,2)),0)=MONTH(C4684))*(IFERROR(VALUE(RIGHT($A$2:$A$6000,4)),0)=YEAR(C4684)))),""))</f>
        <v/>
      </c>
      <c r="E4684" s="3">
        <f t="array" ref="E4684">IFERROR(_xlfn.LET(_xlpm.yr,IF(ISNUMBER(C4684),YEAR(C4684),VALUE(RIGHT(A4684,4))),_xlpm.mn,IF(ISNUMBER(C4684),MONTH(C4684),VALUE(MID(A4684,4,2)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5" spans="1:5" x14ac:dyDescent="0.25">
      <c r="A4685" s="65" t="s">
        <v>4695</v>
      </c>
      <c r="B4685" s="8">
        <v>142.37892507399999</v>
      </c>
      <c r="C4685" s="13"/>
      <c r="D4685" s="3" t="str">
        <f t="array" ref="D4685">IF(C4685="","",IFERROR(AVERAGE(_xlfn._xlws.FILTER($B$2:$B$6000,(IFERROR(VALUE(MID($A$2:$A$6000,4,2)),0)=MONTH(C4685))*(IFERROR(VALUE(RIGHT($A$2:$A$6000,4)),0)=YEAR(C4685)))),""))</f>
        <v/>
      </c>
      <c r="E4685" s="3">
        <f t="array" ref="E4685">IFERROR(_xlfn.LET(_xlpm.yr,IF(ISNUMBER(C4685),YEAR(C4685),VALUE(RIGHT(A4685,4))),_xlpm.mn,IF(ISNUMBER(C4685),MONTH(C4685),VALUE(MID(A4685,4,2)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6" spans="1:5" x14ac:dyDescent="0.25">
      <c r="A4686" s="65" t="s">
        <v>4696</v>
      </c>
      <c r="B4686" s="8">
        <v>143.37514484799999</v>
      </c>
      <c r="C4686" s="13"/>
      <c r="D4686" s="3" t="str">
        <f t="array" ref="D4686">IF(C4686="","",IFERROR(AVERAGE(_xlfn._xlws.FILTER($B$2:$B$6000,(IFERROR(VALUE(MID($A$2:$A$6000,4,2)),0)=MONTH(C4686))*(IFERROR(VALUE(RIGHT($A$2:$A$6000,4)),0)=YEAR(C4686)))),""))</f>
        <v/>
      </c>
      <c r="E4686" s="3">
        <f t="array" ref="E4686">IFERROR(_xlfn.LET(_xlpm.yr,IF(ISNUMBER(C4686),YEAR(C4686),VALUE(RIGHT(A4686,4))),_xlpm.mn,IF(ISNUMBER(C4686),MONTH(C4686),VALUE(MID(A4686,4,2)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7" spans="1:5" x14ac:dyDescent="0.25">
      <c r="A4687" s="65" t="s">
        <v>4697</v>
      </c>
      <c r="B4687" s="8">
        <v>141.87578377400001</v>
      </c>
      <c r="C4687" s="13"/>
      <c r="D4687" s="3" t="str">
        <f t="array" ref="D4687">IF(C4687="","",IFERROR(AVERAGE(_xlfn._xlws.FILTER($B$2:$B$6000,(IFERROR(VALUE(MID($A$2:$A$6000,4,2)),0)=MONTH(C4687))*(IFERROR(VALUE(RIGHT($A$2:$A$6000,4)),0)=YEAR(C4687)))),""))</f>
        <v/>
      </c>
      <c r="E4687" s="3">
        <f t="array" ref="E4687">IFERROR(_xlfn.LET(_xlpm.yr,IF(ISNUMBER(C4687),YEAR(C4687),VALUE(RIGHT(A4687,4))),_xlpm.mn,IF(ISNUMBER(C4687),MONTH(C4687),VALUE(MID(A4687,4,2)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8" spans="1:5" x14ac:dyDescent="0.25">
      <c r="A4688" s="65" t="s">
        <v>4698</v>
      </c>
      <c r="B4688" s="8">
        <v>140.446862482</v>
      </c>
      <c r="C4688" s="13"/>
      <c r="D4688" s="3" t="str">
        <f t="array" ref="D4688">IF(C4688="","",IFERROR(AVERAGE(_xlfn._xlws.FILTER($B$2:$B$6000,(IFERROR(VALUE(MID($A$2:$A$6000,4,2)),0)=MONTH(C4688))*(IFERROR(VALUE(RIGHT($A$2:$A$6000,4)),0)=YEAR(C4688)))),""))</f>
        <v/>
      </c>
      <c r="E4688" s="3">
        <f t="array" ref="E4688">IFERROR(_xlfn.LET(_xlpm.yr,IF(ISNUMBER(C4688),YEAR(C4688),VALUE(RIGHT(A4688,4))),_xlpm.mn,IF(ISNUMBER(C4688),MONTH(C4688),VALUE(MID(A4688,4,2)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9" spans="1:5" x14ac:dyDescent="0.25">
      <c r="A4689" s="65" t="s">
        <v>4699</v>
      </c>
      <c r="B4689" s="8">
        <v>140.446862482</v>
      </c>
      <c r="C4689" s="13"/>
      <c r="D4689" s="3" t="str">
        <f t="array" ref="D4689">IF(C4689="","",IFERROR(AVERAGE(_xlfn._xlws.FILTER($B$2:$B$6000,(IFERROR(VALUE(MID($A$2:$A$6000,4,2)),0)=MONTH(C4689))*(IFERROR(VALUE(RIGHT($A$2:$A$6000,4)),0)=YEAR(C4689)))),""))</f>
        <v/>
      </c>
      <c r="E4689" s="3">
        <f t="array" ref="E4689">IFERROR(_xlfn.LET(_xlpm.yr,IF(ISNUMBER(C4689),YEAR(C4689),VALUE(RIGHT(A4689,4))),_xlpm.mn,IF(ISNUMBER(C4689),MONTH(C4689),VALUE(MID(A4689,4,2)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0" spans="1:5" x14ac:dyDescent="0.25">
      <c r="A4690" s="65" t="s">
        <v>4700</v>
      </c>
      <c r="B4690" s="8">
        <v>140.35629704799999</v>
      </c>
      <c r="C4690" s="13"/>
      <c r="D4690" s="3" t="str">
        <f t="array" ref="D4690">IF(C4690="","",IFERROR(AVERAGE(_xlfn._xlws.FILTER($B$2:$B$6000,(IFERROR(VALUE(MID($A$2:$A$6000,4,2)),0)=MONTH(C4690))*(IFERROR(VALUE(RIGHT($A$2:$A$6000,4)),0)=YEAR(C4690)))),""))</f>
        <v/>
      </c>
      <c r="E4690" s="3">
        <f t="array" ref="E4690">IFERROR(_xlfn.LET(_xlpm.yr,IF(ISNUMBER(C4690),YEAR(C4690),VALUE(RIGHT(A4690,4))),_xlpm.mn,IF(ISNUMBER(C4690),MONTH(C4690),VALUE(MID(A4690,4,2)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1" spans="1:5" x14ac:dyDescent="0.25">
      <c r="A4691" s="65" t="s">
        <v>4701</v>
      </c>
      <c r="B4691" s="8">
        <v>137.98147011200001</v>
      </c>
      <c r="C4691" s="13"/>
      <c r="D4691" s="3" t="str">
        <f t="array" ref="D4691">IF(C4691="","",IFERROR(AVERAGE(_xlfn._xlws.FILTER($B$2:$B$6000,(IFERROR(VALUE(MID($A$2:$A$6000,4,2)),0)=MONTH(C4691))*(IFERROR(VALUE(RIGHT($A$2:$A$6000,4)),0)=YEAR(C4691)))),""))</f>
        <v/>
      </c>
      <c r="E4691" s="3">
        <f t="array" ref="E4691">IFERROR(_xlfn.LET(_xlpm.yr,IF(ISNUMBER(C4691),YEAR(C4691),VALUE(RIGHT(A4691,4))),_xlpm.mn,IF(ISNUMBER(C4691),MONTH(C4691),VALUE(MID(A4691,4,2)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2" spans="1:5" x14ac:dyDescent="0.25">
      <c r="A4692" s="65" t="s">
        <v>4702</v>
      </c>
      <c r="B4692" s="8">
        <v>137.80033924400001</v>
      </c>
      <c r="C4692" s="13"/>
      <c r="D4692" s="3" t="str">
        <f t="array" ref="D4692">IF(C4692="","",IFERROR(AVERAGE(_xlfn._xlws.FILTER($B$2:$B$6000,(IFERROR(VALUE(MID($A$2:$A$6000,4,2)),0)=MONTH(C4692))*(IFERROR(VALUE(RIGHT($A$2:$A$6000,4)),0)=YEAR(C4692)))),""))</f>
        <v/>
      </c>
      <c r="E4692" s="3">
        <f t="array" ref="E4692">IFERROR(_xlfn.LET(_xlpm.yr,IF(ISNUMBER(C4692),YEAR(C4692),VALUE(RIGHT(A4692,4))),_xlpm.mn,IF(ISNUMBER(C4692),MONTH(C4692),VALUE(MID(A4692,4,2)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3" spans="1:5" x14ac:dyDescent="0.25">
      <c r="A4693" s="65" t="s">
        <v>4703</v>
      </c>
      <c r="B4693" s="8">
        <v>136.311040996</v>
      </c>
      <c r="C4693" s="13"/>
      <c r="D4693" s="3" t="str">
        <f t="array" ref="D4693">IF(C4693="","",IFERROR(AVERAGE(_xlfn._xlws.FILTER($B$2:$B$6000,(IFERROR(VALUE(MID($A$2:$A$6000,4,2)),0)=MONTH(C4693))*(IFERROR(VALUE(RIGHT($A$2:$A$6000,4)),0)=YEAR(C4693)))),""))</f>
        <v/>
      </c>
      <c r="E4693" s="3">
        <f t="array" ref="E4693">IFERROR(_xlfn.LET(_xlpm.yr,IF(ISNUMBER(C4693),YEAR(C4693),VALUE(RIGHT(A4693,4))),_xlpm.mn,IF(ISNUMBER(C4693),MONTH(C4693),VALUE(MID(A4693,4,2)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4" spans="1:5" x14ac:dyDescent="0.25">
      <c r="A4694" s="65" t="s">
        <v>4704</v>
      </c>
      <c r="B4694" s="8">
        <v>136.28085251799999</v>
      </c>
      <c r="C4694" s="13"/>
      <c r="D4694" s="3" t="str">
        <f t="array" ref="D4694">IF(C4694="","",IFERROR(AVERAGE(_xlfn._xlws.FILTER($B$2:$B$6000,(IFERROR(VALUE(MID($A$2:$A$6000,4,2)),0)=MONTH(C4694))*(IFERROR(VALUE(RIGHT($A$2:$A$6000,4)),0)=YEAR(C4694)))),""))</f>
        <v/>
      </c>
      <c r="E4694" s="3">
        <f t="array" ref="E4694">IFERROR(_xlfn.LET(_xlpm.yr,IF(ISNUMBER(C4694),YEAR(C4694),VALUE(RIGHT(A4694,4))),_xlpm.mn,IF(ISNUMBER(C4694),MONTH(C4694),VALUE(MID(A4694,4,2)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5" spans="1:5" x14ac:dyDescent="0.25">
      <c r="A4695" s="65" t="s">
        <v>4705</v>
      </c>
      <c r="B4695" s="8">
        <v>135.25551347000001</v>
      </c>
      <c r="C4695" s="13"/>
      <c r="D4695" s="3" t="str">
        <f t="array" ref="D4695">IF(C4695="","",IFERROR(AVERAGE(_xlfn._xlws.FILTER($B$2:$B$6000,(IFERROR(VALUE(MID($A$2:$A$6000,4,2)),0)=MONTH(C4695))*(IFERROR(VALUE(RIGHT($A$2:$A$6000,4)),0)=YEAR(C4695)))),""))</f>
        <v/>
      </c>
      <c r="E4695" s="3">
        <f t="array" ref="E4695">IFERROR(_xlfn.LET(_xlpm.yr,IF(ISNUMBER(C4695),YEAR(C4695),VALUE(RIGHT(A4695,4))),_xlpm.mn,IF(ISNUMBER(C4695),MONTH(C4695),VALUE(MID(A4695,4,2)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6" spans="1:5" x14ac:dyDescent="0.25">
      <c r="A4696" s="65" t="s">
        <v>4706</v>
      </c>
      <c r="B4696" s="8">
        <v>132.83290713</v>
      </c>
      <c r="C4696" s="13"/>
      <c r="D4696" s="3" t="str">
        <f t="array" ref="D4696">IF(C4696="","",IFERROR(AVERAGE(_xlfn._xlws.FILTER($B$2:$B$6000,(IFERROR(VALUE(MID($A$2:$A$6000,4,2)),0)=MONTH(C4696))*(IFERROR(VALUE(RIGHT($A$2:$A$6000,4)),0)=YEAR(C4696)))),""))</f>
        <v/>
      </c>
      <c r="E4696" s="3">
        <f t="array" ref="E4696">IFERROR(_xlfn.LET(_xlpm.yr,IF(ISNUMBER(C4696),YEAR(C4696),VALUE(RIGHT(A4696,4))),_xlpm.mn,IF(ISNUMBER(C4696),MONTH(C4696),VALUE(MID(A4696,4,2)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7" spans="1:5" x14ac:dyDescent="0.25">
      <c r="A4697" s="65" t="s">
        <v>4707</v>
      </c>
      <c r="B4697" s="8">
        <v>134.35454417</v>
      </c>
      <c r="C4697" s="13"/>
      <c r="D4697" s="3" t="str">
        <f t="array" ref="D4697">IF(C4697="","",IFERROR(AVERAGE(_xlfn._xlws.FILTER($B$2:$B$6000,(IFERROR(VALUE(MID($A$2:$A$6000,4,2)),0)=MONTH(C4697))*(IFERROR(VALUE(RIGHT($A$2:$A$6000,4)),0)=YEAR(C4697)))),""))</f>
        <v/>
      </c>
      <c r="E4697" s="3">
        <f t="array" ref="E4697">IFERROR(_xlfn.LET(_xlpm.yr,IF(ISNUMBER(C4697),YEAR(C4697),VALUE(RIGHT(A4697,4))),_xlpm.mn,IF(ISNUMBER(C4697),MONTH(C4697),VALUE(MID(A4697,4,2)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8" spans="1:5" x14ac:dyDescent="0.25">
      <c r="A4698" s="65" t="s">
        <v>4708</v>
      </c>
      <c r="B4698" s="8">
        <v>133.57370410999999</v>
      </c>
      <c r="C4698" s="13"/>
      <c r="D4698" s="3" t="str">
        <f t="array" ref="D4698">IF(C4698="","",IFERROR(AVERAGE(_xlfn._xlws.FILTER($B$2:$B$6000,(IFERROR(VALUE(MID($A$2:$A$6000,4,2)),0)=MONTH(C4698))*(IFERROR(VALUE(RIGHT($A$2:$A$6000,4)),0)=YEAR(C4698)))),""))</f>
        <v/>
      </c>
      <c r="E4698" s="3">
        <f t="array" ref="E4698">IFERROR(_xlfn.LET(_xlpm.yr,IF(ISNUMBER(C4698),YEAR(C4698),VALUE(RIGHT(A4698,4))),_xlpm.mn,IF(ISNUMBER(C4698),MONTH(C4698),VALUE(MID(A4698,4,2)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9" spans="1:5" x14ac:dyDescent="0.25">
      <c r="A4699" s="65" t="s">
        <v>4709</v>
      </c>
      <c r="B4699" s="8">
        <v>134.52472725999999</v>
      </c>
      <c r="C4699" s="13"/>
      <c r="D4699" s="3" t="str">
        <f t="array" ref="D4699">IF(C4699="","",IFERROR(AVERAGE(_xlfn._xlws.FILTER($B$2:$B$6000,(IFERROR(VALUE(MID($A$2:$A$6000,4,2)),0)=MONTH(C4699))*(IFERROR(VALUE(RIGHT($A$2:$A$6000,4)),0)=YEAR(C4699)))),""))</f>
        <v/>
      </c>
      <c r="E4699" s="3">
        <f t="array" ref="E4699">IFERROR(_xlfn.LET(_xlpm.yr,IF(ISNUMBER(C4699),YEAR(C4699),VALUE(RIGHT(A4699,4))),_xlpm.mn,IF(ISNUMBER(C4699),MONTH(C4699),VALUE(MID(A4699,4,2)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0" spans="1:5" x14ac:dyDescent="0.25">
      <c r="A4700" s="65" t="s">
        <v>4710</v>
      </c>
      <c r="B4700" s="8">
        <v>133.46358563999999</v>
      </c>
      <c r="C4700" s="13"/>
      <c r="D4700" s="3" t="str">
        <f t="array" ref="D4700">IF(C4700="","",IFERROR(AVERAGE(_xlfn._xlws.FILTER($B$2:$B$6000,(IFERROR(VALUE(MID($A$2:$A$6000,4,2)),0)=MONTH(C4700))*(IFERROR(VALUE(RIGHT($A$2:$A$6000,4)),0)=YEAR(C4700)))),""))</f>
        <v/>
      </c>
      <c r="E4700" s="3">
        <f t="array" ref="E4700">IFERROR(_xlfn.LET(_xlpm.yr,IF(ISNUMBER(C4700),YEAR(C4700),VALUE(RIGHT(A4700,4))),_xlpm.mn,IF(ISNUMBER(C4700),MONTH(C4700),VALUE(MID(A4700,4,2)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1" spans="1:5" x14ac:dyDescent="0.25">
      <c r="A4701" s="65" t="s">
        <v>4711</v>
      </c>
      <c r="B4701" s="8">
        <v>132.97305790999999</v>
      </c>
      <c r="C4701" s="13"/>
      <c r="D4701" s="3" t="str">
        <f t="array" ref="D4701">IF(C4701="","",IFERROR(AVERAGE(_xlfn._xlws.FILTER($B$2:$B$6000,(IFERROR(VALUE(MID($A$2:$A$6000,4,2)),0)=MONTH(C4701))*(IFERROR(VALUE(RIGHT($A$2:$A$6000,4)),0)=YEAR(C4701)))),""))</f>
        <v/>
      </c>
      <c r="E4701" s="3">
        <f t="array" ref="E4701">IFERROR(_xlfn.LET(_xlpm.yr,IF(ISNUMBER(C4701),YEAR(C4701),VALUE(RIGHT(A4701,4))),_xlpm.mn,IF(ISNUMBER(C4701),MONTH(C4701),VALUE(MID(A4701,4,2)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2" spans="1:5" x14ac:dyDescent="0.25">
      <c r="A4702" s="65" t="s">
        <v>4712</v>
      </c>
      <c r="B4702" s="8">
        <v>132.92300406000001</v>
      </c>
      <c r="C4702" s="13"/>
      <c r="D4702" s="3" t="str">
        <f t="array" ref="D4702">IF(C4702="","",IFERROR(AVERAGE(_xlfn._xlws.FILTER($B$2:$B$6000,(IFERROR(VALUE(MID($A$2:$A$6000,4,2)),0)=MONTH(C4702))*(IFERROR(VALUE(RIGHT($A$2:$A$6000,4)),0)=YEAR(C4702)))),""))</f>
        <v/>
      </c>
      <c r="E4702" s="3">
        <f t="array" ref="E4702">IFERROR(_xlfn.LET(_xlpm.yr,IF(ISNUMBER(C4702),YEAR(C4702),VALUE(RIGHT(A4702,4))),_xlpm.mn,IF(ISNUMBER(C4702),MONTH(C4702),VALUE(MID(A4702,4,2)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3" spans="1:5" x14ac:dyDescent="0.25">
      <c r="A4703" s="65" t="s">
        <v>4713</v>
      </c>
      <c r="B4703" s="8">
        <v>131.35131317</v>
      </c>
      <c r="C4703" s="13"/>
      <c r="D4703" s="3" t="str">
        <f t="array" ref="D4703">IF(C4703="","",IFERROR(AVERAGE(_xlfn._xlws.FILTER($B$2:$B$6000,(IFERROR(VALUE(MID($A$2:$A$6000,4,2)),0)=MONTH(C4703))*(IFERROR(VALUE(RIGHT($A$2:$A$6000,4)),0)=YEAR(C4703)))),""))</f>
        <v/>
      </c>
      <c r="E4703" s="3">
        <f t="array" ref="E4703">IFERROR(_xlfn.LET(_xlpm.yr,IF(ISNUMBER(C4703),YEAR(C4703),VALUE(RIGHT(A4703,4))),_xlpm.mn,IF(ISNUMBER(C4703),MONTH(C4703),VALUE(MID(A4703,4,2)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4" spans="1:5" x14ac:dyDescent="0.25">
      <c r="A4704" s="65" t="s">
        <v>4714</v>
      </c>
      <c r="B4704" s="8">
        <v>132.10212092</v>
      </c>
      <c r="C4704" s="13"/>
      <c r="D4704" s="3" t="str">
        <f t="array" ref="D4704">IF(C4704="","",IFERROR(AVERAGE(_xlfn._xlws.FILTER($B$2:$B$6000,(IFERROR(VALUE(MID($A$2:$A$6000,4,2)),0)=MONTH(C4704))*(IFERROR(VALUE(RIGHT($A$2:$A$6000,4)),0)=YEAR(C4704)))),""))</f>
        <v/>
      </c>
      <c r="E4704" s="3">
        <f t="array" ref="E4704">IFERROR(_xlfn.LET(_xlpm.yr,IF(ISNUMBER(C4704),YEAR(C4704),VALUE(RIGHT(A4704,4))),_xlpm.mn,IF(ISNUMBER(C4704),MONTH(C4704),VALUE(MID(A4704,4,2)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5" spans="1:5" x14ac:dyDescent="0.25">
      <c r="A4705" s="65" t="s">
        <v>4715</v>
      </c>
      <c r="B4705" s="8">
        <v>131.141087</v>
      </c>
      <c r="C4705" s="13"/>
      <c r="D4705" s="3" t="str">
        <f t="array" ref="D4705">IF(C4705="","",IFERROR(AVERAGE(_xlfn._xlws.FILTER($B$2:$B$6000,(IFERROR(VALUE(MID($A$2:$A$6000,4,2)),0)=MONTH(C4705))*(IFERROR(VALUE(RIGHT($A$2:$A$6000,4)),0)=YEAR(C4705)))),""))</f>
        <v/>
      </c>
      <c r="E4705" s="3">
        <f t="array" ref="E4705">IFERROR(_xlfn.LET(_xlpm.yr,IF(ISNUMBER(C4705),YEAR(C4705),VALUE(RIGHT(A4705,4))),_xlpm.mn,IF(ISNUMBER(C4705),MONTH(C4705),VALUE(MID(A4705,4,2)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6" spans="1:5" x14ac:dyDescent="0.25">
      <c r="A4706" s="65" t="s">
        <v>4716</v>
      </c>
      <c r="B4706" s="8">
        <v>130.65055927</v>
      </c>
      <c r="C4706" s="13"/>
      <c r="D4706" s="3" t="str">
        <f t="array" ref="D4706">IF(C4706="","",IFERROR(AVERAGE(_xlfn._xlws.FILTER($B$2:$B$6000,(IFERROR(VALUE(MID($A$2:$A$6000,4,2)),0)=MONTH(C4706))*(IFERROR(VALUE(RIGHT($A$2:$A$6000,4)),0)=YEAR(C4706)))),""))</f>
        <v/>
      </c>
      <c r="E4706" s="3">
        <f t="array" ref="E4706">IFERROR(_xlfn.LET(_xlpm.yr,IF(ISNUMBER(C4706),YEAR(C4706),VALUE(RIGHT(A4706,4))),_xlpm.mn,IF(ISNUMBER(C4706),MONTH(C4706),VALUE(MID(A4706,4,2)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7" spans="1:5" x14ac:dyDescent="0.25">
      <c r="A4707" s="65" t="s">
        <v>4717</v>
      </c>
      <c r="B4707" s="8">
        <v>129.99985921999999</v>
      </c>
      <c r="C4707" s="13"/>
      <c r="D4707" s="3" t="str">
        <f t="array" ref="D4707">IF(C4707="","",IFERROR(AVERAGE(_xlfn._xlws.FILTER($B$2:$B$6000,(IFERROR(VALUE(MID($A$2:$A$6000,4,2)),0)=MONTH(C4707))*(IFERROR(VALUE(RIGHT($A$2:$A$6000,4)),0)=YEAR(C4707)))),""))</f>
        <v/>
      </c>
      <c r="E4707" s="3">
        <f t="array" ref="E4707">IFERROR(_xlfn.LET(_xlpm.yr,IF(ISNUMBER(C4707),YEAR(C4707),VALUE(RIGHT(A4707,4))),_xlpm.mn,IF(ISNUMBER(C4707),MONTH(C4707),VALUE(MID(A4707,4,2)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8" spans="1:5" x14ac:dyDescent="0.25">
      <c r="A4708" s="65" t="s">
        <v>4718</v>
      </c>
      <c r="B4708" s="8">
        <v>129.45927764000001</v>
      </c>
      <c r="C4708" s="13"/>
      <c r="D4708" s="3" t="str">
        <f t="array" ref="D4708">IF(C4708="","",IFERROR(AVERAGE(_xlfn._xlws.FILTER($B$2:$B$6000,(IFERROR(VALUE(MID($A$2:$A$6000,4,2)),0)=MONTH(C4708))*(IFERROR(VALUE(RIGHT($A$2:$A$6000,4)),0)=YEAR(C4708)))),""))</f>
        <v/>
      </c>
      <c r="E4708" s="3">
        <f t="array" ref="E4708">IFERROR(_xlfn.LET(_xlpm.yr,IF(ISNUMBER(C4708),YEAR(C4708),VALUE(RIGHT(A4708,4))),_xlpm.mn,IF(ISNUMBER(C4708),MONTH(C4708),VALUE(MID(A4708,4,2)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9" spans="1:5" x14ac:dyDescent="0.25">
      <c r="A4709" s="65" t="s">
        <v>4719</v>
      </c>
      <c r="B4709" s="8">
        <v>130.72063466</v>
      </c>
      <c r="C4709" s="13"/>
      <c r="D4709" s="3" t="str">
        <f t="array" ref="D4709">IF(C4709="","",IFERROR(AVERAGE(_xlfn._xlws.FILTER($B$2:$B$6000,(IFERROR(VALUE(MID($A$2:$A$6000,4,2)),0)=MONTH(C4709))*(IFERROR(VALUE(RIGHT($A$2:$A$6000,4)),0)=YEAR(C4709)))),""))</f>
        <v/>
      </c>
      <c r="E4709" s="3">
        <f t="array" ref="E4709">IFERROR(_xlfn.LET(_xlpm.yr,IF(ISNUMBER(C4709),YEAR(C4709),VALUE(RIGHT(A4709,4))),_xlpm.mn,IF(ISNUMBER(C4709),MONTH(C4709),VALUE(MID(A4709,4,2)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0" spans="1:5" x14ac:dyDescent="0.25">
      <c r="A4710" s="65" t="s">
        <v>4720</v>
      </c>
      <c r="B4710" s="8">
        <v>132.11213169000001</v>
      </c>
      <c r="C4710" s="13"/>
      <c r="D4710" s="3" t="str">
        <f t="array" ref="D4710">IF(C4710="","",IFERROR(AVERAGE(_xlfn._xlws.FILTER($B$2:$B$6000,(IFERROR(VALUE(MID($A$2:$A$6000,4,2)),0)=MONTH(C4710))*(IFERROR(VALUE(RIGHT($A$2:$A$6000,4)),0)=YEAR(C4710)))),""))</f>
        <v/>
      </c>
      <c r="E4710" s="3">
        <f t="array" ref="E4710">IFERROR(_xlfn.LET(_xlpm.yr,IF(ISNUMBER(C4710),YEAR(C4710),VALUE(RIGHT(A4710,4))),_xlpm.mn,IF(ISNUMBER(C4710),MONTH(C4710),VALUE(MID(A4710,4,2)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1" spans="1:5" x14ac:dyDescent="0.25">
      <c r="A4711" s="65" t="s">
        <v>4721</v>
      </c>
      <c r="B4711" s="8">
        <v>131.94194859999999</v>
      </c>
      <c r="C4711" s="13"/>
      <c r="D4711" s="3" t="str">
        <f t="array" ref="D4711">IF(C4711="","",IFERROR(AVERAGE(_xlfn._xlws.FILTER($B$2:$B$6000,(IFERROR(VALUE(MID($A$2:$A$6000,4,2)),0)=MONTH(C4711))*(IFERROR(VALUE(RIGHT($A$2:$A$6000,4)),0)=YEAR(C4711)))),""))</f>
        <v/>
      </c>
      <c r="E4711" s="3">
        <f t="array" ref="E4711">IFERROR(_xlfn.LET(_xlpm.yr,IF(ISNUMBER(C4711),YEAR(C4711),VALUE(RIGHT(A4711,4))),_xlpm.mn,IF(ISNUMBER(C4711),MONTH(C4711),VALUE(MID(A4711,4,2)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2" spans="1:5" x14ac:dyDescent="0.25">
      <c r="A4712" s="65" t="s">
        <v>4722</v>
      </c>
      <c r="B4712" s="8">
        <v>132.02203476</v>
      </c>
      <c r="C4712" s="13"/>
      <c r="D4712" s="3" t="str">
        <f t="array" ref="D4712">IF(C4712="","",IFERROR(AVERAGE(_xlfn._xlws.FILTER($B$2:$B$6000,(IFERROR(VALUE(MID($A$2:$A$6000,4,2)),0)=MONTH(C4712))*(IFERROR(VALUE(RIGHT($A$2:$A$6000,4)),0)=YEAR(C4712)))),""))</f>
        <v/>
      </c>
      <c r="E4712" s="3">
        <f t="array" ref="E4712">IFERROR(_xlfn.LET(_xlpm.yr,IF(ISNUMBER(C4712),YEAR(C4712),VALUE(RIGHT(A4712,4))),_xlpm.mn,IF(ISNUMBER(C4712),MONTH(C4712),VALUE(MID(A4712,4,2)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3" spans="1:5" x14ac:dyDescent="0.25">
      <c r="A4713" s="65" t="s">
        <v>4723</v>
      </c>
      <c r="B4713" s="8">
        <v>130.93086083</v>
      </c>
      <c r="C4713" s="13"/>
      <c r="D4713" s="3" t="str">
        <f t="array" ref="D4713">IF(C4713="","",IFERROR(AVERAGE(_xlfn._xlws.FILTER($B$2:$B$6000,(IFERROR(VALUE(MID($A$2:$A$6000,4,2)),0)=MONTH(C4713))*(IFERROR(VALUE(RIGHT($A$2:$A$6000,4)),0)=YEAR(C4713)))),""))</f>
        <v/>
      </c>
      <c r="E4713" s="3">
        <f t="array" ref="E4713">IFERROR(_xlfn.LET(_xlpm.yr,IF(ISNUMBER(C4713),YEAR(C4713),VALUE(RIGHT(A4713,4))),_xlpm.mn,IF(ISNUMBER(C4713),MONTH(C4713),VALUE(MID(A4713,4,2)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4" spans="1:5" x14ac:dyDescent="0.25">
      <c r="A4714" s="65" t="s">
        <v>4724</v>
      </c>
      <c r="B4714" s="8">
        <v>130.16003154000001</v>
      </c>
      <c r="C4714" s="13"/>
      <c r="D4714" s="3" t="str">
        <f t="array" ref="D4714">IF(C4714="","",IFERROR(AVERAGE(_xlfn._xlws.FILTER($B$2:$B$6000,(IFERROR(VALUE(MID($A$2:$A$6000,4,2)),0)=MONTH(C4714))*(IFERROR(VALUE(RIGHT($A$2:$A$6000,4)),0)=YEAR(C4714)))),""))</f>
        <v/>
      </c>
      <c r="E4714" s="3">
        <f t="array" ref="E4714">IFERROR(_xlfn.LET(_xlpm.yr,IF(ISNUMBER(C4714),YEAR(C4714),VALUE(RIGHT(A4714,4))),_xlpm.mn,IF(ISNUMBER(C4714),MONTH(C4714),VALUE(MID(A4714,4,2)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5" spans="1:5" x14ac:dyDescent="0.25">
      <c r="A4715" s="65" t="s">
        <v>4725</v>
      </c>
      <c r="B4715" s="8">
        <v>130.82074236</v>
      </c>
      <c r="C4715" s="13"/>
      <c r="D4715" s="3" t="str">
        <f t="array" ref="D4715">IF(C4715="","",IFERROR(AVERAGE(_xlfn._xlws.FILTER($B$2:$B$6000,(IFERROR(VALUE(MID($A$2:$A$6000,4,2)),0)=MONTH(C4715))*(IFERROR(VALUE(RIGHT($A$2:$A$6000,4)),0)=YEAR(C4715)))),""))</f>
        <v/>
      </c>
      <c r="E4715" s="3">
        <f t="array" ref="E4715">IFERROR(_xlfn.LET(_xlpm.yr,IF(ISNUMBER(C4715),YEAR(C4715),VALUE(RIGHT(A4715,4))),_xlpm.mn,IF(ISNUMBER(C4715),MONTH(C4715),VALUE(MID(A4715,4,2)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6" spans="1:5" x14ac:dyDescent="0.25">
      <c r="A4716" s="65" t="s">
        <v>4726</v>
      </c>
      <c r="B4716" s="8">
        <v>131.06100083999999</v>
      </c>
      <c r="C4716" s="13"/>
      <c r="D4716" s="3" t="str">
        <f t="array" ref="D4716">IF(C4716="","",IFERROR(AVERAGE(_xlfn._xlws.FILTER($B$2:$B$6000,(IFERROR(VALUE(MID($A$2:$A$6000,4,2)),0)=MONTH(C4716))*(IFERROR(VALUE(RIGHT($A$2:$A$6000,4)),0)=YEAR(C4716)))),""))</f>
        <v/>
      </c>
      <c r="E4716" s="3">
        <f t="array" ref="E4716">IFERROR(_xlfn.LET(_xlpm.yr,IF(ISNUMBER(C4716),YEAR(C4716),VALUE(RIGHT(A4716,4))),_xlpm.mn,IF(ISNUMBER(C4716),MONTH(C4716),VALUE(MID(A4716,4,2)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7" spans="1:5" x14ac:dyDescent="0.25">
      <c r="A4717" s="65" t="s">
        <v>4727</v>
      </c>
      <c r="B4717" s="8">
        <v>130.0136190856</v>
      </c>
      <c r="C4717" s="13"/>
      <c r="D4717" s="3" t="str">
        <f t="array" ref="D4717">IF(C4717="","",IFERROR(AVERAGE(_xlfn._xlws.FILTER($B$2:$B$6000,(IFERROR(VALUE(MID($A$2:$A$6000,4,2)),0)=MONTH(C4717))*(IFERROR(VALUE(RIGHT($A$2:$A$6000,4)),0)=YEAR(C4717)))),""))</f>
        <v/>
      </c>
      <c r="E4717" s="3">
        <f t="array" ref="E4717">IFERROR(_xlfn.LET(_xlpm.yr,IF(ISNUMBER(C4717),YEAR(C4717),VALUE(RIGHT(A4717,4))),_xlpm.mn,IF(ISNUMBER(C4717),MONTH(C4717),VALUE(MID(A4717,4,2)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8" spans="1:5" x14ac:dyDescent="0.25">
      <c r="A4718" s="65" t="s">
        <v>4728</v>
      </c>
      <c r="B4718" s="8">
        <v>127.9336400295</v>
      </c>
      <c r="C4718" s="13"/>
      <c r="D4718" s="3" t="str">
        <f t="array" ref="D4718">IF(C4718="","",IFERROR(AVERAGE(_xlfn._xlws.FILTER($B$2:$B$6000,(IFERROR(VALUE(MID($A$2:$A$6000,4,2)),0)=MONTH(C4718))*(IFERROR(VALUE(RIGHT($A$2:$A$6000,4)),0)=YEAR(C4718)))),""))</f>
        <v/>
      </c>
      <c r="E4718" s="3">
        <f t="array" ref="E4718">IFERROR(_xlfn.LET(_xlpm.yr,IF(ISNUMBER(C4718),YEAR(C4718),VALUE(RIGHT(A4718,4))),_xlpm.mn,IF(ISNUMBER(C4718),MONTH(C4718),VALUE(MID(A4718,4,2)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9" spans="1:5" x14ac:dyDescent="0.25">
      <c r="A4719" s="65" t="s">
        <v>4729</v>
      </c>
      <c r="B4719" s="8">
        <v>129.2174548536</v>
      </c>
      <c r="C4719" s="13"/>
      <c r="D4719" s="3" t="str">
        <f t="array" ref="D4719">IF(C4719="","",IFERROR(AVERAGE(_xlfn._xlws.FILTER($B$2:$B$6000,(IFERROR(VALUE(MID($A$2:$A$6000,4,2)),0)=MONTH(C4719))*(IFERROR(VALUE(RIGHT($A$2:$A$6000,4)),0)=YEAR(C4719)))),""))</f>
        <v/>
      </c>
      <c r="E4719" s="3">
        <f t="array" ref="E4719">IFERROR(_xlfn.LET(_xlpm.yr,IF(ISNUMBER(C4719),YEAR(C4719),VALUE(RIGHT(A4719,4))),_xlpm.mn,IF(ISNUMBER(C4719),MONTH(C4719),VALUE(MID(A4719,4,2)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0" spans="1:5" x14ac:dyDescent="0.25">
      <c r="A4720" s="65" t="s">
        <v>4730</v>
      </c>
      <c r="B4720" s="8">
        <v>129.3368794884</v>
      </c>
      <c r="C4720" s="13"/>
      <c r="D4720" s="3" t="str">
        <f t="array" ref="D4720">IF(C4720="","",IFERROR(AVERAGE(_xlfn._xlws.FILTER($B$2:$B$6000,(IFERROR(VALUE(MID($A$2:$A$6000,4,2)),0)=MONTH(C4720))*(IFERROR(VALUE(RIGHT($A$2:$A$6000,4)),0)=YEAR(C4720)))),""))</f>
        <v/>
      </c>
      <c r="E4720" s="3">
        <f t="array" ref="E4720">IFERROR(_xlfn.LET(_xlpm.yr,IF(ISNUMBER(C4720),YEAR(C4720),VALUE(RIGHT(A4720,4))),_xlpm.mn,IF(ISNUMBER(C4720),MONTH(C4720),VALUE(MID(A4720,4,2)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1" spans="1:5" x14ac:dyDescent="0.25">
      <c r="A4721" s="65" t="s">
        <v>4731</v>
      </c>
      <c r="B4721" s="8">
        <v>128.6601398912</v>
      </c>
      <c r="C4721" s="13"/>
      <c r="D4721" s="3" t="str">
        <f t="array" ref="D4721">IF(C4721="","",IFERROR(AVERAGE(_xlfn._xlws.FILTER($B$2:$B$6000,(IFERROR(VALUE(MID($A$2:$A$6000,4,2)),0)=MONTH(C4721))*(IFERROR(VALUE(RIGHT($A$2:$A$6000,4)),0)=YEAR(C4721)))),""))</f>
        <v/>
      </c>
      <c r="E4721" s="3">
        <f t="array" ref="E4721">IFERROR(_xlfn.LET(_xlpm.yr,IF(ISNUMBER(C4721),YEAR(C4721),VALUE(RIGHT(A4721,4))),_xlpm.mn,IF(ISNUMBER(C4721),MONTH(C4721),VALUE(MID(A4721,4,2)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2" spans="1:5" x14ac:dyDescent="0.25">
      <c r="A4722" s="65" t="s">
        <v>4732</v>
      </c>
      <c r="B4722" s="8">
        <v>128.76961247310001</v>
      </c>
      <c r="C4722" s="13"/>
      <c r="D4722" s="3" t="str">
        <f t="array" ref="D4722">IF(C4722="","",IFERROR(AVERAGE(_xlfn._xlws.FILTER($B$2:$B$6000,(IFERROR(VALUE(MID($A$2:$A$6000,4,2)),0)=MONTH(C4722))*(IFERROR(VALUE(RIGHT($A$2:$A$6000,4)),0)=YEAR(C4722)))),""))</f>
        <v/>
      </c>
      <c r="E4722" s="3">
        <f t="array" ref="E4722">IFERROR(_xlfn.LET(_xlpm.yr,IF(ISNUMBER(C4722),YEAR(C4722),VALUE(RIGHT(A4722,4))),_xlpm.mn,IF(ISNUMBER(C4722),MONTH(C4722),VALUE(MID(A4722,4,2)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3" spans="1:5" x14ac:dyDescent="0.25">
      <c r="A4723" s="65" t="s">
        <v>4733</v>
      </c>
      <c r="B4723" s="8">
        <v>128.17248929909999</v>
      </c>
      <c r="C4723" s="13"/>
      <c r="D4723" s="3" t="str">
        <f t="array" ref="D4723">IF(C4723="","",IFERROR(AVERAGE(_xlfn._xlws.FILTER($B$2:$B$6000,(IFERROR(VALUE(MID($A$2:$A$6000,4,2)),0)=MONTH(C4723))*(IFERROR(VALUE(RIGHT($A$2:$A$6000,4)),0)=YEAR(C4723)))),""))</f>
        <v/>
      </c>
      <c r="E4723" s="3">
        <f t="array" ref="E4723">IFERROR(_xlfn.LET(_xlpm.yr,IF(ISNUMBER(C4723),YEAR(C4723),VALUE(RIGHT(A4723,4))),_xlpm.mn,IF(ISNUMBER(C4723),MONTH(C4723),VALUE(MID(A4723,4,2)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4" spans="1:5" x14ac:dyDescent="0.25">
      <c r="A4724" s="65" t="s">
        <v>4734</v>
      </c>
      <c r="B4724" s="8">
        <v>126.5801608351</v>
      </c>
      <c r="C4724" s="13"/>
      <c r="D4724" s="3" t="str">
        <f t="array" ref="D4724">IF(C4724="","",IFERROR(AVERAGE(_xlfn._xlws.FILTER($B$2:$B$6000,(IFERROR(VALUE(MID($A$2:$A$6000,4,2)),0)=MONTH(C4724))*(IFERROR(VALUE(RIGHT($A$2:$A$6000,4)),0)=YEAR(C4724)))),""))</f>
        <v/>
      </c>
      <c r="E4724" s="3">
        <f t="array" ref="E4724">IFERROR(_xlfn.LET(_xlpm.yr,IF(ISNUMBER(C4724),YEAR(C4724),VALUE(RIGHT(A4724,4))),_xlpm.mn,IF(ISNUMBER(C4724),MONTH(C4724),VALUE(MID(A4724,4,2)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5" spans="1:5" x14ac:dyDescent="0.25">
      <c r="A4725" s="65" t="s">
        <v>4735</v>
      </c>
      <c r="B4725" s="8">
        <v>126.70953752280001</v>
      </c>
      <c r="C4725" s="13"/>
      <c r="D4725" s="3" t="str">
        <f t="array" ref="D4725">IF(C4725="","",IFERROR(AVERAGE(_xlfn._xlws.FILTER($B$2:$B$6000,(IFERROR(VALUE(MID($A$2:$A$6000,4,2)),0)=MONTH(C4725))*(IFERROR(VALUE(RIGHT($A$2:$A$6000,4)),0)=YEAR(C4725)))),""))</f>
        <v/>
      </c>
      <c r="E4725" s="3">
        <f t="array" ref="E4725">IFERROR(_xlfn.LET(_xlpm.yr,IF(ISNUMBER(C4725),YEAR(C4725),VALUE(RIGHT(A4725,4))),_xlpm.mn,IF(ISNUMBER(C4725),MONTH(C4725),VALUE(MID(A4725,4,2)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6" spans="1:5" x14ac:dyDescent="0.25">
      <c r="A4726" s="65" t="s">
        <v>4736</v>
      </c>
      <c r="B4726" s="8">
        <v>126.1024622959</v>
      </c>
      <c r="C4726" s="13"/>
      <c r="D4726" s="3" t="str">
        <f t="array" ref="D4726">IF(C4726="","",IFERROR(AVERAGE(_xlfn._xlws.FILTER($B$2:$B$6000,(IFERROR(VALUE(MID($A$2:$A$6000,4,2)),0)=MONTH(C4726))*(IFERROR(VALUE(RIGHT($A$2:$A$6000,4)),0)=YEAR(C4726)))),""))</f>
        <v/>
      </c>
      <c r="E4726" s="3">
        <f t="array" ref="E4726">IFERROR(_xlfn.LET(_xlpm.yr,IF(ISNUMBER(C4726),YEAR(C4726),VALUE(RIGHT(A4726,4))),_xlpm.mn,IF(ISNUMBER(C4726),MONTH(C4726),VALUE(MID(A4726,4,2)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7" spans="1:5" x14ac:dyDescent="0.25">
      <c r="A4727" s="65" t="s">
        <v>4737</v>
      </c>
      <c r="B4727" s="8">
        <v>126.490592359</v>
      </c>
      <c r="C4727" s="13"/>
      <c r="D4727" s="3" t="str">
        <f t="array" ref="D4727">IF(C4727="","",IFERROR(AVERAGE(_xlfn._xlws.FILTER($B$2:$B$6000,(IFERROR(VALUE(MID($A$2:$A$6000,4,2)),0)=MONTH(C4727))*(IFERROR(VALUE(RIGHT($A$2:$A$6000,4)),0)=YEAR(C4727)))),""))</f>
        <v/>
      </c>
      <c r="E4727" s="3">
        <f t="array" ref="E4727">IFERROR(_xlfn.LET(_xlpm.yr,IF(ISNUMBER(C4727),YEAR(C4727),VALUE(RIGHT(A4727,4))),_xlpm.mn,IF(ISNUMBER(C4727),MONTH(C4727),VALUE(MID(A4727,4,2)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8" spans="1:5" x14ac:dyDescent="0.25">
      <c r="A4728" s="65" t="s">
        <v>4738</v>
      </c>
      <c r="B4728" s="8">
        <v>126.0825581901</v>
      </c>
      <c r="C4728" s="13"/>
      <c r="D4728" s="3" t="str">
        <f t="array" ref="D4728">IF(C4728="","",IFERROR(AVERAGE(_xlfn._xlws.FILTER($B$2:$B$6000,(IFERROR(VALUE(MID($A$2:$A$6000,4,2)),0)=MONTH(C4728))*(IFERROR(VALUE(RIGHT($A$2:$A$6000,4)),0)=YEAR(C4728)))),""))</f>
        <v/>
      </c>
      <c r="E4728" s="3">
        <f t="array" ref="E4728">IFERROR(_xlfn.LET(_xlpm.yr,IF(ISNUMBER(C4728),YEAR(C4728),VALUE(RIGHT(A4728,4))),_xlpm.mn,IF(ISNUMBER(C4728),MONTH(C4728),VALUE(MID(A4728,4,2)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9" spans="1:5" x14ac:dyDescent="0.25">
      <c r="A4729" s="65" t="s">
        <v>4739</v>
      </c>
      <c r="B4729" s="8">
        <v>125.72428428569999</v>
      </c>
      <c r="C4729" s="13"/>
      <c r="D4729" s="3" t="str">
        <f t="array" ref="D4729">IF(C4729="","",IFERROR(AVERAGE(_xlfn._xlws.FILTER($B$2:$B$6000,(IFERROR(VALUE(MID($A$2:$A$6000,4,2)),0)=MONTH(C4729))*(IFERROR(VALUE(RIGHT($A$2:$A$6000,4)),0)=YEAR(C4729)))),""))</f>
        <v/>
      </c>
      <c r="E4729" s="3">
        <f t="array" ref="E4729">IFERROR(_xlfn.LET(_xlpm.yr,IF(ISNUMBER(C4729),YEAR(C4729),VALUE(RIGHT(A4729,4))),_xlpm.mn,IF(ISNUMBER(C4729),MONTH(C4729),VALUE(MID(A4729,4,2)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0" spans="1:5" x14ac:dyDescent="0.25">
      <c r="A4730" s="65" t="s">
        <v>4740</v>
      </c>
      <c r="B4730" s="8">
        <v>126.4109759358</v>
      </c>
      <c r="C4730" s="13"/>
      <c r="D4730" s="3" t="str">
        <f t="array" ref="D4730">IF(C4730="","",IFERROR(AVERAGE(_xlfn._xlws.FILTER($B$2:$B$6000,(IFERROR(VALUE(MID($A$2:$A$6000,4,2)),0)=MONTH(C4730))*(IFERROR(VALUE(RIGHT($A$2:$A$6000,4)),0)=YEAR(C4730)))),""))</f>
        <v/>
      </c>
      <c r="E4730" s="3">
        <f t="array" ref="E4730">IFERROR(_xlfn.LET(_xlpm.yr,IF(ISNUMBER(C4730),YEAR(C4730),VALUE(RIGHT(A4730,4))),_xlpm.mn,IF(ISNUMBER(C4730),MONTH(C4730),VALUE(MID(A4730,4,2)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1" spans="1:5" x14ac:dyDescent="0.25">
      <c r="A4731" s="65" t="s">
        <v>4741</v>
      </c>
      <c r="B4731" s="8">
        <v>125.56505143930001</v>
      </c>
      <c r="C4731" s="13"/>
      <c r="D4731" s="3" t="str">
        <f t="array" ref="D4731">IF(C4731="","",IFERROR(AVERAGE(_xlfn._xlws.FILTER($B$2:$B$6000,(IFERROR(VALUE(MID($A$2:$A$6000,4,2)),0)=MONTH(C4731))*(IFERROR(VALUE(RIGHT($A$2:$A$6000,4)),0)=YEAR(C4731)))),""))</f>
        <v/>
      </c>
      <c r="E4731" s="3">
        <f t="array" ref="E4731">IFERROR(_xlfn.LET(_xlpm.yr,IF(ISNUMBER(C4731),YEAR(C4731),VALUE(RIGHT(A4731,4))),_xlpm.mn,IF(ISNUMBER(C4731),MONTH(C4731),VALUE(MID(A4731,4,2)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2" spans="1:5" x14ac:dyDescent="0.25">
      <c r="A4732" s="65" t="s">
        <v>4742</v>
      </c>
      <c r="B4732" s="8">
        <v>126.1422705075</v>
      </c>
      <c r="C4732" s="13"/>
      <c r="D4732" s="3" t="str">
        <f t="array" ref="D4732">IF(C4732="","",IFERROR(AVERAGE(_xlfn._xlws.FILTER($B$2:$B$6000,(IFERROR(VALUE(MID($A$2:$A$6000,4,2)),0)=MONTH(C4732))*(IFERROR(VALUE(RIGHT($A$2:$A$6000,4)),0)=YEAR(C4732)))),""))</f>
        <v/>
      </c>
      <c r="E4732" s="3">
        <f t="array" ref="E4732">IFERROR(_xlfn.LET(_xlpm.yr,IF(ISNUMBER(C4732),YEAR(C4732),VALUE(RIGHT(A4732,4))),_xlpm.mn,IF(ISNUMBER(C4732),MONTH(C4732),VALUE(MID(A4732,4,2)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3" spans="1:5" x14ac:dyDescent="0.25">
      <c r="A4733" s="65" t="s">
        <v>4743</v>
      </c>
      <c r="B4733" s="8">
        <v>126.53040057059999</v>
      </c>
      <c r="C4733" s="13"/>
      <c r="D4733" s="3" t="str">
        <f t="array" ref="D4733">IF(C4733="","",IFERROR(AVERAGE(_xlfn._xlws.FILTER($B$2:$B$6000,(IFERROR(VALUE(MID($A$2:$A$6000,4,2)),0)=MONTH(C4733))*(IFERROR(VALUE(RIGHT($A$2:$A$6000,4)),0)=YEAR(C4733)))),""))</f>
        <v/>
      </c>
      <c r="E4733" s="3">
        <f t="array" ref="E4733">IFERROR(_xlfn.LET(_xlpm.yr,IF(ISNUMBER(C4733),YEAR(C4733),VALUE(RIGHT(A4733,4))),_xlpm.mn,IF(ISNUMBER(C4733),MONTH(C4733),VALUE(MID(A4733,4,2)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4" spans="1:5" x14ac:dyDescent="0.25">
      <c r="A4734" s="65" t="s">
        <v>4744</v>
      </c>
      <c r="B4734" s="8">
        <v>126.7194895757</v>
      </c>
      <c r="C4734" s="13"/>
      <c r="D4734" s="3" t="str">
        <f t="array" ref="D4734">IF(C4734="","",IFERROR(AVERAGE(_xlfn._xlws.FILTER($B$2:$B$6000,(IFERROR(VALUE(MID($A$2:$A$6000,4,2)),0)=MONTH(C4734))*(IFERROR(VALUE(RIGHT($A$2:$A$6000,4)),0)=YEAR(C4734)))),""))</f>
        <v/>
      </c>
      <c r="E4734" s="3">
        <f t="array" ref="E4734">IFERROR(_xlfn.LET(_xlpm.yr,IF(ISNUMBER(C4734),YEAR(C4734),VALUE(RIGHT(A4734,4))),_xlpm.mn,IF(ISNUMBER(C4734),MONTH(C4734),VALUE(MID(A4734,4,2)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5" spans="1:5" x14ac:dyDescent="0.25">
      <c r="A4735" s="65" t="s">
        <v>4745</v>
      </c>
      <c r="B4735" s="8">
        <v>127.4061812258</v>
      </c>
      <c r="C4735" s="13"/>
      <c r="D4735" s="3" t="str">
        <f t="array" ref="D4735">IF(C4735="","",IFERROR(AVERAGE(_xlfn._xlws.FILTER($B$2:$B$6000,(IFERROR(VALUE(MID($A$2:$A$6000,4,2)),0)=MONTH(C4735))*(IFERROR(VALUE(RIGHT($A$2:$A$6000,4)),0)=YEAR(C4735)))),""))</f>
        <v/>
      </c>
      <c r="E4735" s="3">
        <f t="array" ref="E4735">IFERROR(_xlfn.LET(_xlpm.yr,IF(ISNUMBER(C4735),YEAR(C4735),VALUE(RIGHT(A4735,4))),_xlpm.mn,IF(ISNUMBER(C4735),MONTH(C4735),VALUE(MID(A4735,4,2)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6" spans="1:5" x14ac:dyDescent="0.25">
      <c r="A4736" s="65" t="s">
        <v>4746</v>
      </c>
      <c r="B4736" s="8">
        <v>127.3265648026</v>
      </c>
      <c r="C4736" s="13"/>
      <c r="D4736" s="3" t="str">
        <f t="array" ref="D4736">IF(C4736="","",IFERROR(AVERAGE(_xlfn._xlws.FILTER($B$2:$B$6000,(IFERROR(VALUE(MID($A$2:$A$6000,4,2)),0)=MONTH(C4736))*(IFERROR(VALUE(RIGHT($A$2:$A$6000,4)),0)=YEAR(C4736)))),""))</f>
        <v/>
      </c>
      <c r="E4736" s="3">
        <f t="array" ref="E4736">IFERROR(_xlfn.LET(_xlpm.yr,IF(ISNUMBER(C4736),YEAR(C4736),VALUE(RIGHT(A4736,4))),_xlpm.mn,IF(ISNUMBER(C4736),MONTH(C4736),VALUE(MID(A4736,4,2)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7" spans="1:5" x14ac:dyDescent="0.25">
      <c r="A4737" s="65" t="s">
        <v>4747</v>
      </c>
      <c r="B4737" s="8">
        <v>126.4507841474</v>
      </c>
      <c r="C4737" s="13"/>
      <c r="D4737" s="3" t="str">
        <f t="array" ref="D4737">IF(C4737="","",IFERROR(AVERAGE(_xlfn._xlws.FILTER($B$2:$B$6000,(IFERROR(VALUE(MID($A$2:$A$6000,4,2)),0)=MONTH(C4737))*(IFERROR(VALUE(RIGHT($A$2:$A$6000,4)),0)=YEAR(C4737)))),""))</f>
        <v/>
      </c>
      <c r="E4737" s="3">
        <f t="array" ref="E4737">IFERROR(_xlfn.LET(_xlpm.yr,IF(ISNUMBER(C4737),YEAR(C4737),VALUE(RIGHT(A4737,4))),_xlpm.mn,IF(ISNUMBER(C4737),MONTH(C4737),VALUE(MID(A4737,4,2)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8" spans="1:5" x14ac:dyDescent="0.25">
      <c r="A4738" s="65" t="s">
        <v>4748</v>
      </c>
      <c r="B4738" s="8">
        <v>125.95737662419999</v>
      </c>
      <c r="C4738" s="13"/>
      <c r="D4738" s="3" t="str">
        <f t="array" ref="D4738">IF(C4738="","",IFERROR(AVERAGE(_xlfn._xlws.FILTER($B$2:$B$6000,(IFERROR(VALUE(MID($A$2:$A$6000,4,2)),0)=MONTH(C4738))*(IFERROR(VALUE(RIGHT($A$2:$A$6000,4)),0)=YEAR(C4738)))),""))</f>
        <v/>
      </c>
      <c r="E4738" s="3">
        <f t="array" ref="E4738">IFERROR(_xlfn.LET(_xlpm.yr,IF(ISNUMBER(C4738),YEAR(C4738),VALUE(RIGHT(A4738,4))),_xlpm.mn,IF(ISNUMBER(C4738),MONTH(C4738),VALUE(MID(A4738,4,2)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39" spans="1:5" x14ac:dyDescent="0.25">
      <c r="A4739" s="65" t="s">
        <v>4749</v>
      </c>
      <c r="B4739" s="8">
        <v>126.76180361359999</v>
      </c>
      <c r="C4739" s="13"/>
      <c r="D4739" s="3" t="str">
        <f t="array" ref="D4739">IF(C4739="","",IFERROR(AVERAGE(_xlfn._xlws.FILTER($B$2:$B$6000,(IFERROR(VALUE(MID($A$2:$A$6000,4,2)),0)=MONTH(C4739))*(IFERROR(VALUE(RIGHT($A$2:$A$6000,4)),0)=YEAR(C4739)))),""))</f>
        <v/>
      </c>
      <c r="E4739" s="3">
        <f t="array" ref="E4739">IFERROR(_xlfn.LET(_xlpm.yr,IF(ISNUMBER(C4739),YEAR(C4739),VALUE(RIGHT(A4739,4))),_xlpm.mn,IF(ISNUMBER(C4739),MONTH(C4739),VALUE(MID(A4739,4,2)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0" spans="1:5" x14ac:dyDescent="0.25">
      <c r="A4740" s="65" t="s">
        <v>4750</v>
      </c>
      <c r="B4740" s="8">
        <v>125.778615071</v>
      </c>
      <c r="C4740" s="13"/>
      <c r="D4740" s="3" t="str">
        <f t="array" ref="D4740">IF(C4740="","",IFERROR(AVERAGE(_xlfn._xlws.FILTER($B$2:$B$6000,(IFERROR(VALUE(MID($A$2:$A$6000,4,2)),0)=MONTH(C4740))*(IFERROR(VALUE(RIGHT($A$2:$A$6000,4)),0)=YEAR(C4740)))),""))</f>
        <v/>
      </c>
      <c r="E4740" s="3">
        <f t="array" ref="E4740">IFERROR(_xlfn.LET(_xlpm.yr,IF(ISNUMBER(C4740),YEAR(C4740),VALUE(RIGHT(A4740,4))),_xlpm.mn,IF(ISNUMBER(C4740),MONTH(C4740),VALUE(MID(A4740,4,2)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1" spans="1:5" x14ac:dyDescent="0.25">
      <c r="A4741" s="65" t="s">
        <v>4751</v>
      </c>
      <c r="B4741" s="8">
        <v>125.579991123</v>
      </c>
      <c r="C4741" s="13"/>
      <c r="D4741" s="3" t="str">
        <f t="array" ref="D4741">IF(C4741="","",IFERROR(AVERAGE(_xlfn._xlws.FILTER($B$2:$B$6000,(IFERROR(VALUE(MID($A$2:$A$6000,4,2)),0)=MONTH(C4741))*(IFERROR(VALUE(RIGHT($A$2:$A$6000,4)),0)=YEAR(C4741)))),""))</f>
        <v/>
      </c>
      <c r="E4741" s="3">
        <f t="array" ref="E4741">IFERROR(_xlfn.LET(_xlpm.yr,IF(ISNUMBER(C4741),YEAR(C4741),VALUE(RIGHT(A4741,4))),_xlpm.mn,IF(ISNUMBER(C4741),MONTH(C4741),VALUE(MID(A4741,4,2)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2" spans="1:5" x14ac:dyDescent="0.25">
      <c r="A4742" s="65" t="s">
        <v>4752</v>
      </c>
      <c r="B4742" s="8">
        <v>125.9077206372</v>
      </c>
      <c r="C4742" s="13"/>
      <c r="D4742" s="3" t="str">
        <f t="array" ref="D4742">IF(C4742="","",IFERROR(AVERAGE(_xlfn._xlws.FILTER($B$2:$B$6000,(IFERROR(VALUE(MID($A$2:$A$6000,4,2)),0)=MONTH(C4742))*(IFERROR(VALUE(RIGHT($A$2:$A$6000,4)),0)=YEAR(C4742)))),""))</f>
        <v/>
      </c>
      <c r="E4742" s="3">
        <f t="array" ref="E4742">IFERROR(_xlfn.LET(_xlpm.yr,IF(ISNUMBER(C4742),YEAR(C4742),VALUE(RIGHT(A4742,4))),_xlpm.mn,IF(ISNUMBER(C4742),MONTH(C4742),VALUE(MID(A4742,4,2)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3" spans="1:5" x14ac:dyDescent="0.25">
      <c r="A4743" s="65" t="s">
        <v>4753</v>
      </c>
      <c r="B4743" s="8">
        <v>125.11322484519999</v>
      </c>
      <c r="C4743" s="13"/>
      <c r="D4743" s="3" t="str">
        <f t="array" ref="D4743">IF(C4743="","",IFERROR(AVERAGE(_xlfn._xlws.FILTER($B$2:$B$6000,(IFERROR(VALUE(MID($A$2:$A$6000,4,2)),0)=MONTH(C4743))*(IFERROR(VALUE(RIGHT($A$2:$A$6000,4)),0)=YEAR(C4743)))),""))</f>
        <v/>
      </c>
      <c r="E4743" s="3">
        <f t="array" ref="E4743">IFERROR(_xlfn.LET(_xlpm.yr,IF(ISNUMBER(C4743),YEAR(C4743),VALUE(RIGHT(A4743,4))),_xlpm.mn,IF(ISNUMBER(C4743),MONTH(C4743),VALUE(MID(A4743,4,2)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4" spans="1:5" x14ac:dyDescent="0.25">
      <c r="A4744" s="65" t="s">
        <v>4754</v>
      </c>
      <c r="B4744" s="8">
        <v>125.728959084</v>
      </c>
      <c r="C4744" s="13"/>
      <c r="D4744" s="3" t="str">
        <f t="array" ref="D4744">IF(C4744="","",IFERROR(AVERAGE(_xlfn._xlws.FILTER($B$2:$B$6000,(IFERROR(VALUE(MID($A$2:$A$6000,4,2)),0)=MONTH(C4744))*(IFERROR(VALUE(RIGHT($A$2:$A$6000,4)),0)=YEAR(C4744)))),""))</f>
        <v/>
      </c>
      <c r="E4744" s="3">
        <f t="array" ref="E4744">IFERROR(_xlfn.LET(_xlpm.yr,IF(ISNUMBER(C4744),YEAR(C4744),VALUE(RIGHT(A4744,4))),_xlpm.mn,IF(ISNUMBER(C4744),MONTH(C4744),VALUE(MID(A4744,4,2)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5" spans="1:5" x14ac:dyDescent="0.25">
      <c r="A4745" s="65" t="s">
        <v>4755</v>
      </c>
      <c r="B4745" s="8">
        <v>125.4111607672</v>
      </c>
      <c r="C4745" s="13"/>
      <c r="D4745" s="3" t="str">
        <f t="array" ref="D4745">IF(C4745="","",IFERROR(AVERAGE(_xlfn._xlws.FILTER($B$2:$B$6000,(IFERROR(VALUE(MID($A$2:$A$6000,4,2)),0)=MONTH(C4745))*(IFERROR(VALUE(RIGHT($A$2:$A$6000,4)),0)=YEAR(C4745)))),""))</f>
        <v/>
      </c>
      <c r="E4745" s="3">
        <f t="array" ref="E4745">IFERROR(_xlfn.LET(_xlpm.yr,IF(ISNUMBER(C4745),YEAR(C4745),VALUE(RIGHT(A4745,4))),_xlpm.mn,IF(ISNUMBER(C4745),MONTH(C4745),VALUE(MID(A4745,4,2)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6" spans="1:5" x14ac:dyDescent="0.25">
      <c r="A4746" s="65" t="s">
        <v>4756</v>
      </c>
      <c r="B4746" s="8">
        <v>126.2354501514</v>
      </c>
      <c r="C4746" s="13"/>
      <c r="D4746" s="3" t="str">
        <f t="array" ref="D4746">IF(C4746="","",IFERROR(AVERAGE(_xlfn._xlws.FILTER($B$2:$B$6000,(IFERROR(VALUE(MID($A$2:$A$6000,4,2)),0)=MONTH(C4746))*(IFERROR(VALUE(RIGHT($A$2:$A$6000,4)),0)=YEAR(C4746)))),""))</f>
        <v/>
      </c>
      <c r="E4746" s="3">
        <f t="array" ref="E4746">IFERROR(_xlfn.LET(_xlpm.yr,IF(ISNUMBER(C4746),YEAR(C4746),VALUE(RIGHT(A4746,4))),_xlpm.mn,IF(ISNUMBER(C4746),MONTH(C4746),VALUE(MID(A4746,4,2)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7" spans="1:5" x14ac:dyDescent="0.25">
      <c r="A4747" s="65" t="s">
        <v>4757</v>
      </c>
      <c r="B4747" s="8">
        <v>126.6326980474</v>
      </c>
      <c r="C4747" s="13"/>
      <c r="D4747" s="3" t="str">
        <f t="array" ref="D4747">IF(C4747="","",IFERROR(AVERAGE(_xlfn._xlws.FILTER($B$2:$B$6000,(IFERROR(VALUE(MID($A$2:$A$6000,4,2)),0)=MONTH(C4747))*(IFERROR(VALUE(RIGHT($A$2:$A$6000,4)),0)=YEAR(C4747)))),""))</f>
        <v/>
      </c>
      <c r="E4747" s="3">
        <f t="array" ref="E4747">IFERROR(_xlfn.LET(_xlpm.yr,IF(ISNUMBER(C4747),YEAR(C4747),VALUE(RIGHT(A4747,4))),_xlpm.mn,IF(ISNUMBER(C4747),MONTH(C4747),VALUE(MID(A4747,4,2)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8" spans="1:5" x14ac:dyDescent="0.25">
      <c r="A4748" s="65" t="s">
        <v>4758</v>
      </c>
      <c r="B4748" s="8">
        <v>126.8412531928</v>
      </c>
      <c r="C4748" s="13"/>
      <c r="D4748" s="3" t="str">
        <f t="array" ref="D4748">IF(C4748="","",IFERROR(AVERAGE(_xlfn._xlws.FILTER($B$2:$B$6000,(IFERROR(VALUE(MID($A$2:$A$6000,4,2)),0)=MONTH(C4748))*(IFERROR(VALUE(RIGHT($A$2:$A$6000,4)),0)=YEAR(C4748)))),""))</f>
        <v/>
      </c>
      <c r="E4748" s="3">
        <f t="array" ref="E4748">IFERROR(_xlfn.LET(_xlpm.yr,IF(ISNUMBER(C4748),YEAR(C4748),VALUE(RIGHT(A4748,4))),_xlpm.mn,IF(ISNUMBER(C4748),MONTH(C4748),VALUE(MID(A4748,4,2)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9" spans="1:5" x14ac:dyDescent="0.25">
      <c r="A4749" s="65" t="s">
        <v>4759</v>
      </c>
      <c r="B4749" s="8">
        <v>130.09868594</v>
      </c>
      <c r="C4749" s="13"/>
      <c r="D4749" s="3" t="str">
        <f t="array" ref="D4749">IF(C4749="","",IFERROR(AVERAGE(_xlfn._xlws.FILTER($B$2:$B$6000,(IFERROR(VALUE(MID($A$2:$A$6000,4,2)),0)=MONTH(C4749))*(IFERROR(VALUE(RIGHT($A$2:$A$6000,4)),0)=YEAR(C4749)))),""))</f>
        <v/>
      </c>
      <c r="E4749" s="3">
        <f t="array" ref="E4749">IFERROR(_xlfn.LET(_xlpm.yr,IF(ISNUMBER(C4749),YEAR(C4749),VALUE(RIGHT(A4749,4))),_xlpm.mn,IF(ISNUMBER(C4749),MONTH(C4749),VALUE(MID(A4749,4,2)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0" spans="1:5" x14ac:dyDescent="0.25">
      <c r="A4750" s="65" t="s">
        <v>4760</v>
      </c>
      <c r="B4750" s="8">
        <v>130.2178603088</v>
      </c>
      <c r="C4750" s="13"/>
      <c r="D4750" s="3" t="str">
        <f t="array" ref="D4750">IF(C4750="","",IFERROR(AVERAGE(_xlfn._xlws.FILTER($B$2:$B$6000,(IFERROR(VALUE(MID($A$2:$A$6000,4,2)),0)=MONTH(C4750))*(IFERROR(VALUE(RIGHT($A$2:$A$6000,4)),0)=YEAR(C4750)))),""))</f>
        <v/>
      </c>
      <c r="E4750" s="3">
        <f t="array" ref="E4750">IFERROR(_xlfn.LET(_xlpm.yr,IF(ISNUMBER(C4750),YEAR(C4750),VALUE(RIGHT(A4750,4))),_xlpm.mn,IF(ISNUMBER(C4750),MONTH(C4750),VALUE(MID(A4750,4,2)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1" spans="1:5" x14ac:dyDescent="0.25">
      <c r="A4751" s="65" t="s">
        <v>4761</v>
      </c>
      <c r="B4751" s="8">
        <v>131.0818744826</v>
      </c>
      <c r="C4751" s="13"/>
      <c r="D4751" s="3" t="str">
        <f t="array" ref="D4751">IF(C4751="","",IFERROR(AVERAGE(_xlfn._xlws.FILTER($B$2:$B$6000,(IFERROR(VALUE(MID($A$2:$A$6000,4,2)),0)=MONTH(C4751))*(IFERROR(VALUE(RIGHT($A$2:$A$6000,4)),0)=YEAR(C4751)))),""))</f>
        <v/>
      </c>
      <c r="E4751" s="3">
        <f t="array" ref="E4751">IFERROR(_xlfn.LET(_xlpm.yr,IF(ISNUMBER(C4751),YEAR(C4751),VALUE(RIGHT(A4751,4))),_xlpm.mn,IF(ISNUMBER(C4751),MONTH(C4751),VALUE(MID(A4751,4,2)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2" spans="1:5" x14ac:dyDescent="0.25">
      <c r="A4752" s="65" t="s">
        <v>4762</v>
      </c>
      <c r="B4752" s="8">
        <v>130.545589823</v>
      </c>
      <c r="C4752" s="13"/>
      <c r="D4752" s="3" t="str">
        <f t="array" ref="D4752">IF(C4752="","",IFERROR(AVERAGE(_xlfn._xlws.FILTER($B$2:$B$6000,(IFERROR(VALUE(MID($A$2:$A$6000,4,2)),0)=MONTH(C4752))*(IFERROR(VALUE(RIGHT($A$2:$A$6000,4)),0)=YEAR(C4752)))),""))</f>
        <v/>
      </c>
      <c r="E4752" s="3">
        <f t="array" ref="E4752">IFERROR(_xlfn.LET(_xlpm.yr,IF(ISNUMBER(C4752),YEAR(C4752),VALUE(RIGHT(A4752,4))),_xlpm.mn,IF(ISNUMBER(C4752),MONTH(C4752),VALUE(MID(A4752,4,2)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3" spans="1:5" x14ac:dyDescent="0.25">
      <c r="A4753" s="65" t="s">
        <v>4763</v>
      </c>
      <c r="B4753" s="8">
        <v>130.20792911140001</v>
      </c>
      <c r="C4753" s="13"/>
      <c r="D4753" s="3" t="str">
        <f t="array" ref="D4753">IF(C4753="","",IFERROR(AVERAGE(_xlfn._xlws.FILTER($B$2:$B$6000,(IFERROR(VALUE(MID($A$2:$A$6000,4,2)),0)=MONTH(C4753))*(IFERROR(VALUE(RIGHT($A$2:$A$6000,4)),0)=YEAR(C4753)))),""))</f>
        <v/>
      </c>
      <c r="E4753" s="3">
        <f t="array" ref="E4753">IFERROR(_xlfn.LET(_xlpm.yr,IF(ISNUMBER(C4753),YEAR(C4753),VALUE(RIGHT(A4753,4))),_xlpm.mn,IF(ISNUMBER(C4753),MONTH(C4753),VALUE(MID(A4753,4,2)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4" spans="1:5" x14ac:dyDescent="0.25">
      <c r="A4754" s="65" t="s">
        <v>4764</v>
      </c>
      <c r="B4754" s="8">
        <v>129.1850157792</v>
      </c>
      <c r="C4754" s="13"/>
      <c r="D4754" s="3" t="str">
        <f t="array" ref="D4754">IF(C4754="","",IFERROR(AVERAGE(_xlfn._xlws.FILTER($B$2:$B$6000,(IFERROR(VALUE(MID($A$2:$A$6000,4,2)),0)=MONTH(C4754))*(IFERROR(VALUE(RIGHT($A$2:$A$6000,4)),0)=YEAR(C4754)))),""))</f>
        <v/>
      </c>
      <c r="E4754" s="3">
        <f t="array" ref="E4754">IFERROR(_xlfn.LET(_xlpm.yr,IF(ISNUMBER(C4754),YEAR(C4754),VALUE(RIGHT(A4754,4))),_xlpm.mn,IF(ISNUMBER(C4754),MONTH(C4754),VALUE(MID(A4754,4,2)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5" spans="1:5" x14ac:dyDescent="0.25">
      <c r="A4755" s="65" t="s">
        <v>4765</v>
      </c>
      <c r="B4755" s="8">
        <v>129.2644653584</v>
      </c>
      <c r="C4755" s="13"/>
      <c r="D4755" s="3" t="str">
        <f t="array" ref="D4755">IF(C4755="","",IFERROR(AVERAGE(_xlfn._xlws.FILTER($B$2:$B$6000,(IFERROR(VALUE(MID($A$2:$A$6000,4,2)),0)=MONTH(C4755))*(IFERROR(VALUE(RIGHT($A$2:$A$6000,4)),0)=YEAR(C4755)))),""))</f>
        <v/>
      </c>
      <c r="E4755" s="3">
        <f t="array" ref="E4755">IFERROR(_xlfn.LET(_xlpm.yr,IF(ISNUMBER(C4755),YEAR(C4755),VALUE(RIGHT(A4755,4))),_xlpm.mn,IF(ISNUMBER(C4755),MONTH(C4755),VALUE(MID(A4755,4,2)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6" spans="1:5" x14ac:dyDescent="0.25">
      <c r="A4756" s="65" t="s">
        <v>4766</v>
      </c>
      <c r="B4756" s="8">
        <v>129.5921948726</v>
      </c>
      <c r="C4756" s="13"/>
      <c r="D4756" s="3" t="str">
        <f t="array" ref="D4756">IF(C4756="","",IFERROR(AVERAGE(_xlfn._xlws.FILTER($B$2:$B$6000,(IFERROR(VALUE(MID($A$2:$A$6000,4,2)),0)=MONTH(C4756))*(IFERROR(VALUE(RIGHT($A$2:$A$6000,4)),0)=YEAR(C4756)))),""))</f>
        <v/>
      </c>
      <c r="E4756" s="3">
        <f t="array" ref="E4756">IFERROR(_xlfn.LET(_xlpm.yr,IF(ISNUMBER(C4756),YEAR(C4756),VALUE(RIGHT(A4756,4))),_xlpm.mn,IF(ISNUMBER(C4756),MONTH(C4756),VALUE(MID(A4756,4,2)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7" spans="1:5" x14ac:dyDescent="0.25">
      <c r="A4757" s="65" t="s">
        <v>4767</v>
      </c>
      <c r="B4757" s="8">
        <v>130.793869758</v>
      </c>
      <c r="C4757" s="13"/>
      <c r="D4757" s="3" t="str">
        <f t="array" ref="D4757">IF(C4757="","",IFERROR(AVERAGE(_xlfn._xlws.FILTER($B$2:$B$6000,(IFERROR(VALUE(MID($A$2:$A$6000,4,2)),0)=MONTH(C4757))*(IFERROR(VALUE(RIGHT($A$2:$A$6000,4)),0)=YEAR(C4757)))),""))</f>
        <v/>
      </c>
      <c r="E4757" s="3">
        <f t="array" ref="E4757">IFERROR(_xlfn.LET(_xlpm.yr,IF(ISNUMBER(C4757),YEAR(C4757),VALUE(RIGHT(A4757,4))),_xlpm.mn,IF(ISNUMBER(C4757),MONTH(C4757),VALUE(MID(A4757,4,2)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8" spans="1:5" x14ac:dyDescent="0.25">
      <c r="A4758" s="65" t="s">
        <v>4768</v>
      </c>
      <c r="B4758" s="8">
        <v>130.55552102039999</v>
      </c>
      <c r="C4758" s="13"/>
      <c r="D4758" s="3" t="str">
        <f t="array" ref="D4758">IF(C4758="","",IFERROR(AVERAGE(_xlfn._xlws.FILTER($B$2:$B$6000,(IFERROR(VALUE(MID($A$2:$A$6000,4,2)),0)=MONTH(C4758))*(IFERROR(VALUE(RIGHT($A$2:$A$6000,4)),0)=YEAR(C4758)))),""))</f>
        <v/>
      </c>
      <c r="E4758" s="3">
        <f t="array" ref="E4758">IFERROR(_xlfn.LET(_xlpm.yr,IF(ISNUMBER(C4758),YEAR(C4758),VALUE(RIGHT(A4758,4))),_xlpm.mn,IF(ISNUMBER(C4758),MONTH(C4758),VALUE(MID(A4758,4,2)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9" spans="1:5" x14ac:dyDescent="0.25">
      <c r="A4759" s="65" t="s">
        <v>4769</v>
      </c>
      <c r="B4759" s="8">
        <v>131.51585627</v>
      </c>
      <c r="C4759" s="13"/>
      <c r="D4759" s="3" t="str">
        <f t="array" ref="D4759">IF(C4759="","",IFERROR(AVERAGE(_xlfn._xlws.FILTER($B$2:$B$6000,(IFERROR(VALUE(MID($A$2:$A$6000,4,2)),0)=MONTH(C4759))*(IFERROR(VALUE(RIGHT($A$2:$A$6000,4)),0)=YEAR(C4759)))),""))</f>
        <v/>
      </c>
      <c r="E4759" s="3">
        <f t="array" ref="E4759">IFERROR(_xlfn.LET(_xlpm.yr,IF(ISNUMBER(C4759),YEAR(C4759),VALUE(RIGHT(A4759,4))),_xlpm.mn,IF(ISNUMBER(C4759),MONTH(C4759),VALUE(MID(A4759,4,2)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0" spans="1:5" x14ac:dyDescent="0.25">
      <c r="A4760" s="65" t="s">
        <v>4770</v>
      </c>
      <c r="B4760" s="8">
        <v>129.3455946114</v>
      </c>
      <c r="C4760" s="13"/>
      <c r="D4760" s="3" t="str">
        <f t="array" ref="D4760">IF(C4760="","",IFERROR(AVERAGE(_xlfn._xlws.FILTER($B$2:$B$6000,(IFERROR(VALUE(MID($A$2:$A$6000,4,2)),0)=MONTH(C4760))*(IFERROR(VALUE(RIGHT($A$2:$A$6000,4)),0)=YEAR(C4760)))),""))</f>
        <v/>
      </c>
      <c r="E4760" s="3">
        <f t="array" ref="E4760">IFERROR(_xlfn.LET(_xlpm.yr,IF(ISNUMBER(C4760),YEAR(C4760),VALUE(RIGHT(A4760,4))),_xlpm.mn,IF(ISNUMBER(C4760),MONTH(C4760),VALUE(MID(A4760,4,2)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1" spans="1:5" x14ac:dyDescent="0.25">
      <c r="A4761" s="65" t="s">
        <v>4771</v>
      </c>
      <c r="B4761" s="8">
        <v>128.8555355272</v>
      </c>
      <c r="C4761" s="13"/>
      <c r="D4761" s="3" t="str">
        <f t="array" ref="D4761">IF(C4761="","",IFERROR(AVERAGE(_xlfn._xlws.FILTER($B$2:$B$6000,(IFERROR(VALUE(MID($A$2:$A$6000,4,2)),0)=MONTH(C4761))*(IFERROR(VALUE(RIGHT($A$2:$A$6000,4)),0)=YEAR(C4761)))),""))</f>
        <v/>
      </c>
      <c r="E4761" s="3">
        <f t="array" ref="E4761">IFERROR(_xlfn.LET(_xlpm.yr,IF(ISNUMBER(C4761),YEAR(C4761),VALUE(RIGHT(A4761,4))),_xlpm.mn,IF(ISNUMBER(C4761),MONTH(C4761),VALUE(MID(A4761,4,2)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2" spans="1:5" x14ac:dyDescent="0.25">
      <c r="A4762" s="65" t="s">
        <v>4772</v>
      </c>
      <c r="B4762" s="8">
        <v>129.49561269840001</v>
      </c>
      <c r="C4762" s="13"/>
      <c r="D4762" s="3" t="str">
        <f t="array" ref="D4762">IF(C4762="","",IFERROR(AVERAGE(_xlfn._xlws.FILTER($B$2:$B$6000,(IFERROR(VALUE(MID($A$2:$A$6000,4,2)),0)=MONTH(C4762))*(IFERROR(VALUE(RIGHT($A$2:$A$6000,4)),0)=YEAR(C4762)))),""))</f>
        <v/>
      </c>
      <c r="E4762" s="3">
        <f t="array" ref="E4762">IFERROR(_xlfn.LET(_xlpm.yr,IF(ISNUMBER(C4762),YEAR(C4762),VALUE(RIGHT(A4762,4))),_xlpm.mn,IF(ISNUMBER(C4762),MONTH(C4762),VALUE(MID(A4762,4,2)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3" spans="1:5" x14ac:dyDescent="0.25">
      <c r="A4763" s="65" t="s">
        <v>4773</v>
      </c>
      <c r="B4763" s="8">
        <v>129.6256283738</v>
      </c>
      <c r="C4763" s="13"/>
      <c r="D4763" s="3" t="str">
        <f t="array" ref="D4763">IF(C4763="","",IFERROR(AVERAGE(_xlfn._xlws.FILTER($B$2:$B$6000,(IFERROR(VALUE(MID($A$2:$A$6000,4,2)),0)=MONTH(C4763))*(IFERROR(VALUE(RIGHT($A$2:$A$6000,4)),0)=YEAR(C4763)))),""))</f>
        <v/>
      </c>
      <c r="E4763" s="3">
        <f t="array" ref="E4763">IFERROR(_xlfn.LET(_xlpm.yr,IF(ISNUMBER(C4763),YEAR(C4763),VALUE(RIGHT(A4763,4))),_xlpm.mn,IF(ISNUMBER(C4763),MONTH(C4763),VALUE(MID(A4763,4,2)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4" spans="1:5" x14ac:dyDescent="0.25">
      <c r="A4764" s="65" t="s">
        <v>4774</v>
      </c>
      <c r="B4764" s="8">
        <v>129.565621139</v>
      </c>
      <c r="C4764" s="13"/>
      <c r="D4764" s="3" t="str">
        <f t="array" ref="D4764">IF(C4764="","",IFERROR(AVERAGE(_xlfn._xlws.FILTER($B$2:$B$6000,(IFERROR(VALUE(MID($A$2:$A$6000,4,2)),0)=MONTH(C4764))*(IFERROR(VALUE(RIGHT($A$2:$A$6000,4)),0)=YEAR(C4764)))),""))</f>
        <v/>
      </c>
      <c r="E4764" s="3">
        <f t="array" ref="E4764">IFERROR(_xlfn.LET(_xlpm.yr,IF(ISNUMBER(C4764),YEAR(C4764),VALUE(RIGHT(A4764,4))),_xlpm.mn,IF(ISNUMBER(C4764),MONTH(C4764),VALUE(MID(A4764,4,2)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5" spans="1:5" x14ac:dyDescent="0.25">
      <c r="A4765" s="65" t="s">
        <v>4775</v>
      </c>
      <c r="B4765" s="8">
        <v>129.97567057680001</v>
      </c>
      <c r="C4765" s="13"/>
      <c r="D4765" s="3" t="str">
        <f t="array" ref="D4765">IF(C4765="","",IFERROR(AVERAGE(_xlfn._xlws.FILTER($B$2:$B$6000,(IFERROR(VALUE(MID($A$2:$A$6000,4,2)),0)=MONTH(C4765))*(IFERROR(VALUE(RIGHT($A$2:$A$6000,4)),0)=YEAR(C4765)))),""))</f>
        <v/>
      </c>
      <c r="E4765" s="3">
        <f t="array" ref="E4765">IFERROR(_xlfn.LET(_xlpm.yr,IF(ISNUMBER(C4765),YEAR(C4765),VALUE(RIGHT(A4765,4))),_xlpm.mn,IF(ISNUMBER(C4765),MONTH(C4765),VALUE(MID(A4765,4,2)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6" spans="1:5" x14ac:dyDescent="0.25">
      <c r="A4766" s="65" t="s">
        <v>4776</v>
      </c>
      <c r="B4766" s="8">
        <v>129.7856476666</v>
      </c>
      <c r="C4766" s="13"/>
      <c r="D4766" s="3" t="str">
        <f t="array" ref="D4766">IF(C4766="","",IFERROR(AVERAGE(_xlfn._xlws.FILTER($B$2:$B$6000,(IFERROR(VALUE(MID($A$2:$A$6000,4,2)),0)=MONTH(C4766))*(IFERROR(VALUE(RIGHT($A$2:$A$6000,4)),0)=YEAR(C4766)))),""))</f>
        <v/>
      </c>
      <c r="E4766" s="3">
        <f t="array" ref="E4766">IFERROR(_xlfn.LET(_xlpm.yr,IF(ISNUMBER(C4766),YEAR(C4766),VALUE(RIGHT(A4766,4))),_xlpm.mn,IF(ISNUMBER(C4766),MONTH(C4766),VALUE(MID(A4766,4,2)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7" spans="1:5" x14ac:dyDescent="0.25">
      <c r="A4767" s="65" t="s">
        <v>4777</v>
      </c>
      <c r="B4767" s="8">
        <v>129.9556681652</v>
      </c>
      <c r="C4767" s="13"/>
      <c r="D4767" s="3" t="str">
        <f t="array" ref="D4767">IF(C4767="","",IFERROR(AVERAGE(_xlfn._xlws.FILTER($B$2:$B$6000,(IFERROR(VALUE(MID($A$2:$A$6000,4,2)),0)=MONTH(C4767))*(IFERROR(VALUE(RIGHT($A$2:$A$6000,4)),0)=YEAR(C4767)))),""))</f>
        <v/>
      </c>
      <c r="E4767" s="3">
        <f t="array" ref="E4767">IFERROR(_xlfn.LET(_xlpm.yr,IF(ISNUMBER(C4767),YEAR(C4767),VALUE(RIGHT(A4767,4))),_xlpm.mn,IF(ISNUMBER(C4767),MONTH(C4767),VALUE(MID(A4767,4,2)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8" spans="1:5" x14ac:dyDescent="0.25">
      <c r="A4768" s="65" t="s">
        <v>4778</v>
      </c>
      <c r="B4768" s="8">
        <v>129.9556681652</v>
      </c>
      <c r="C4768" s="13"/>
      <c r="D4768" s="3" t="str">
        <f t="array" ref="D4768">IF(C4768="","",IFERROR(AVERAGE(_xlfn._xlws.FILTER($B$2:$B$6000,(IFERROR(VALUE(MID($A$2:$A$6000,4,2)),0)=MONTH(C4768))*(IFERROR(VALUE(RIGHT($A$2:$A$6000,4)),0)=YEAR(C4768)))),""))</f>
        <v/>
      </c>
      <c r="E4768" s="3">
        <f t="array" ref="E4768">IFERROR(_xlfn.LET(_xlpm.yr,IF(ISNUMBER(C4768),YEAR(C4768),VALUE(RIGHT(A4768,4))),_xlpm.mn,IF(ISNUMBER(C4768),MONTH(C4768),VALUE(MID(A4768,4,2)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9" spans="1:5" x14ac:dyDescent="0.25">
      <c r="A4769" s="65" t="s">
        <v>4779</v>
      </c>
      <c r="B4769" s="8">
        <v>129.15557170119999</v>
      </c>
      <c r="C4769" s="13"/>
      <c r="D4769" s="3" t="str">
        <f t="array" ref="D4769">IF(C4769="","",IFERROR(AVERAGE(_xlfn._xlws.FILTER($B$2:$B$6000,(IFERROR(VALUE(MID($A$2:$A$6000,4,2)),0)=MONTH(C4769))*(IFERROR(VALUE(RIGHT($A$2:$A$6000,4)),0)=YEAR(C4769)))),""))</f>
        <v/>
      </c>
      <c r="E4769" s="3">
        <f t="array" ref="E4769">IFERROR(_xlfn.LET(_xlpm.yr,IF(ISNUMBER(C4769),YEAR(C4769),VALUE(RIGHT(A4769,4))),_xlpm.mn,IF(ISNUMBER(C4769),MONTH(C4769),VALUE(MID(A4769,4,2)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0" spans="1:5" x14ac:dyDescent="0.25">
      <c r="A4770" s="65" t="s">
        <v>4780</v>
      </c>
      <c r="B4770" s="8">
        <v>129.48561149259999</v>
      </c>
      <c r="C4770" s="13"/>
      <c r="D4770" s="3" t="str">
        <f t="array" ref="D4770">IF(C4770="","",IFERROR(AVERAGE(_xlfn._xlws.FILTER($B$2:$B$6000,(IFERROR(VALUE(MID($A$2:$A$6000,4,2)),0)=MONTH(C4770))*(IFERROR(VALUE(RIGHT($A$2:$A$6000,4)),0)=YEAR(C4770)))),""))</f>
        <v/>
      </c>
      <c r="E4770" s="3">
        <f t="array" ref="E4770">IFERROR(_xlfn.LET(_xlpm.yr,IF(ISNUMBER(C4770),YEAR(C4770),VALUE(RIGHT(A4770,4))),_xlpm.mn,IF(ISNUMBER(C4770),MONTH(C4770),VALUE(MID(A4770,4,2)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1" spans="1:5" x14ac:dyDescent="0.25">
      <c r="A4771" s="65" t="s">
        <v>4781</v>
      </c>
      <c r="B4771" s="8">
        <v>130.0056741942</v>
      </c>
      <c r="C4771" s="13"/>
      <c r="D4771" s="3" t="str">
        <f t="array" ref="D4771">IF(C4771="","",IFERROR(AVERAGE(_xlfn._xlws.FILTER($B$2:$B$6000,(IFERROR(VALUE(MID($A$2:$A$6000,4,2)),0)=MONTH(C4771))*(IFERROR(VALUE(RIGHT($A$2:$A$6000,4)),0)=YEAR(C4771)))),""))</f>
        <v/>
      </c>
      <c r="E4771" s="3">
        <f t="array" ref="E4771">IFERROR(_xlfn.LET(_xlpm.yr,IF(ISNUMBER(C4771),YEAR(C4771),VALUE(RIGHT(A4771,4))),_xlpm.mn,IF(ISNUMBER(C4771),MONTH(C4771),VALUE(MID(A4771,4,2)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2" spans="1:5" x14ac:dyDescent="0.25">
      <c r="A4772" s="65" t="s">
        <v>4782</v>
      </c>
      <c r="B4772" s="8">
        <v>128.25546317920001</v>
      </c>
      <c r="C4772" s="13"/>
      <c r="D4772" s="3" t="str">
        <f t="array" ref="D4772">IF(C4772="","",IFERROR(AVERAGE(_xlfn._xlws.FILTER($B$2:$B$6000,(IFERROR(VALUE(MID($A$2:$A$6000,4,2)),0)=MONTH(C4772))*(IFERROR(VALUE(RIGHT($A$2:$A$6000,4)),0)=YEAR(C4772)))),""))</f>
        <v/>
      </c>
      <c r="E4772" s="3">
        <f t="array" ref="E4772">IFERROR(_xlfn.LET(_xlpm.yr,IF(ISNUMBER(C4772),YEAR(C4772),VALUE(RIGHT(A4772,4))),_xlpm.mn,IF(ISNUMBER(C4772),MONTH(C4772),VALUE(MID(A4772,4,2)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3" spans="1:5" x14ac:dyDescent="0.25">
      <c r="A4773" s="65" t="s">
        <v>4783</v>
      </c>
      <c r="B4773" s="8">
        <v>127.7554028892</v>
      </c>
      <c r="C4773" s="13"/>
      <c r="D4773" s="3" t="str">
        <f t="array" ref="D4773">IF(C4773="","",IFERROR(AVERAGE(_xlfn._xlws.FILTER($B$2:$B$6000,(IFERROR(VALUE(MID($A$2:$A$6000,4,2)),0)=MONTH(C4773))*(IFERROR(VALUE(RIGHT($A$2:$A$6000,4)),0)=YEAR(C4773)))),""))</f>
        <v/>
      </c>
      <c r="E4773" s="3">
        <f t="array" ref="E4773">IFERROR(_xlfn.LET(_xlpm.yr,IF(ISNUMBER(C4773),YEAR(C4773),VALUE(RIGHT(A4773,4))),_xlpm.mn,IF(ISNUMBER(C4773),MONTH(C4773),VALUE(MID(A4773,4,2)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4" spans="1:5" x14ac:dyDescent="0.25">
      <c r="A4774" s="65" t="s">
        <v>4784</v>
      </c>
      <c r="B4774" s="8">
        <v>128.965548791</v>
      </c>
      <c r="C4774" s="13"/>
      <c r="D4774" s="3" t="str">
        <f t="array" ref="D4774">IF(C4774="","",IFERROR(AVERAGE(_xlfn._xlws.FILTER($B$2:$B$6000,(IFERROR(VALUE(MID($A$2:$A$6000,4,2)),0)=MONTH(C4774))*(IFERROR(VALUE(RIGHT($A$2:$A$6000,4)),0)=YEAR(C4774)))),""))</f>
        <v/>
      </c>
      <c r="E4774" s="3">
        <f t="array" ref="E4774">IFERROR(_xlfn.LET(_xlpm.yr,IF(ISNUMBER(C4774),YEAR(C4774),VALUE(RIGHT(A4774,4))),_xlpm.mn,IF(ISNUMBER(C4774),MONTH(C4774),VALUE(MID(A4774,4,2)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5" spans="1:5" x14ac:dyDescent="0.25">
      <c r="A4775" s="65" t="s">
        <v>4785</v>
      </c>
      <c r="B4775" s="8">
        <v>129.11556687800001</v>
      </c>
      <c r="C4775" s="13"/>
      <c r="D4775" s="3" t="str">
        <f t="array" ref="D4775">IF(C4775="","",IFERROR(AVERAGE(_xlfn._xlws.FILTER($B$2:$B$6000,(IFERROR(VALUE(MID($A$2:$A$6000,4,2)),0)=MONTH(C4775))*(IFERROR(VALUE(RIGHT($A$2:$A$6000,4)),0)=YEAR(C4775)))),""))</f>
        <v/>
      </c>
      <c r="E4775" s="3">
        <f t="array" ref="E4775">IFERROR(_xlfn.LET(_xlpm.yr,IF(ISNUMBER(C4775),YEAR(C4775),VALUE(RIGHT(A4775,4))),_xlpm.mn,IF(ISNUMBER(C4775),MONTH(C4775),VALUE(MID(A4775,4,2)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6" spans="1:5" x14ac:dyDescent="0.25">
      <c r="A4776" s="65" t="s">
        <v>4786</v>
      </c>
      <c r="B4776" s="8">
        <v>128.165452327</v>
      </c>
      <c r="C4776" s="13"/>
      <c r="D4776" s="3" t="str">
        <f t="array" ref="D4776">IF(C4776="","",IFERROR(AVERAGE(_xlfn._xlws.FILTER($B$2:$B$6000,(IFERROR(VALUE(MID($A$2:$A$6000,4,2)),0)=MONTH(C4776))*(IFERROR(VALUE(RIGHT($A$2:$A$6000,4)),0)=YEAR(C4776)))),""))</f>
        <v/>
      </c>
      <c r="E4776" s="3">
        <f t="array" ref="E4776">IFERROR(_xlfn.LET(_xlpm.yr,IF(ISNUMBER(C4776),YEAR(C4776),VALUE(RIGHT(A4776,4))),_xlpm.mn,IF(ISNUMBER(C4776),MONTH(C4776),VALUE(MID(A4776,4,2)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7" spans="1:5" x14ac:dyDescent="0.25">
      <c r="A4777" s="65" t="s">
        <v>4787</v>
      </c>
      <c r="B4777" s="8">
        <v>128.09544388640001</v>
      </c>
      <c r="C4777" s="13"/>
      <c r="D4777" s="3" t="str">
        <f t="array" ref="D4777">IF(C4777="","",IFERROR(AVERAGE(_xlfn._xlws.FILTER($B$2:$B$6000,(IFERROR(VALUE(MID($A$2:$A$6000,4,2)),0)=MONTH(C4777))*(IFERROR(VALUE(RIGHT($A$2:$A$6000,4)),0)=YEAR(C4777)))),""))</f>
        <v/>
      </c>
      <c r="E4777" s="3">
        <f t="array" ref="E4777">IFERROR(_xlfn.LET(_xlpm.yr,IF(ISNUMBER(C4777),YEAR(C4777),VALUE(RIGHT(A4777,4))),_xlpm.mn,IF(ISNUMBER(C4777),MONTH(C4777),VALUE(MID(A4777,4,2)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8" spans="1:5" x14ac:dyDescent="0.25">
      <c r="A4778" s="65" t="s">
        <v>4788</v>
      </c>
      <c r="B4778" s="8">
        <v>127.7454016834</v>
      </c>
      <c r="C4778" s="13"/>
      <c r="D4778" s="3" t="str">
        <f t="array" ref="D4778">IF(C4778="","",IFERROR(AVERAGE(_xlfn._xlws.FILTER($B$2:$B$6000,(IFERROR(VALUE(MID($A$2:$A$6000,4,2)),0)=MONTH(C4778))*(IFERROR(VALUE(RIGHT($A$2:$A$6000,4)),0)=YEAR(C4778)))),""))</f>
        <v/>
      </c>
      <c r="E4778" s="3">
        <f t="array" ref="E4778">IFERROR(_xlfn.LET(_xlpm.yr,IF(ISNUMBER(C4778),YEAR(C4778),VALUE(RIGHT(A4778,4))),_xlpm.mn,IF(ISNUMBER(C4778),MONTH(C4778),VALUE(MID(A4778,4,2)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9" spans="1:5" x14ac:dyDescent="0.25">
      <c r="A4779" s="65" t="s">
        <v>4789</v>
      </c>
      <c r="B4779" s="8">
        <v>128.215458356</v>
      </c>
      <c r="C4779" s="13"/>
      <c r="D4779" s="3" t="str">
        <f t="array" ref="D4779">IF(C4779="","",IFERROR(AVERAGE(_xlfn._xlws.FILTER($B$2:$B$6000,(IFERROR(VALUE(MID($A$2:$A$6000,4,2)),0)=MONTH(C4779))*(IFERROR(VALUE(RIGHT($A$2:$A$6000,4)),0)=YEAR(C4779)))),""))</f>
        <v/>
      </c>
      <c r="E4779" s="3">
        <f t="array" ref="E4779">IFERROR(_xlfn.LET(_xlpm.yr,IF(ISNUMBER(C4779),YEAR(C4779),VALUE(RIGHT(A4779,4))),_xlpm.mn,IF(ISNUMBER(C4779),MONTH(C4779),VALUE(MID(A4779,4,2)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0" spans="1:5" x14ac:dyDescent="0.25">
      <c r="A4780" s="65" t="s">
        <v>4790</v>
      </c>
      <c r="B4780" s="8">
        <v>126.2352196076</v>
      </c>
      <c r="C4780" s="13"/>
      <c r="D4780" s="3" t="str">
        <f t="array" ref="D4780">IF(C4780="","",IFERROR(AVERAGE(_xlfn._xlws.FILTER($B$2:$B$6000,(IFERROR(VALUE(MID($A$2:$A$6000,4,2)),0)=MONTH(C4780))*(IFERROR(VALUE(RIGHT($A$2:$A$6000,4)),0)=YEAR(C4780)))),""))</f>
        <v/>
      </c>
      <c r="E4780" s="3">
        <f t="array" ref="E4780">IFERROR(_xlfn.LET(_xlpm.yr,IF(ISNUMBER(C4780),YEAR(C4780),VALUE(RIGHT(A4780,4))),_xlpm.mn,IF(ISNUMBER(C4780),MONTH(C4780),VALUE(MID(A4780,4,2)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1" spans="1:5" x14ac:dyDescent="0.25">
      <c r="A4781" s="65" t="s">
        <v>4791</v>
      </c>
      <c r="B4781" s="8">
        <v>125.08508094059999</v>
      </c>
      <c r="C4781" s="13"/>
      <c r="D4781" s="3" t="str">
        <f t="array" ref="D4781">IF(C4781="","",IFERROR(AVERAGE(_xlfn._xlws.FILTER($B$2:$B$6000,(IFERROR(VALUE(MID($A$2:$A$6000,4,2)),0)=MONTH(C4781))*(IFERROR(VALUE(RIGHT($A$2:$A$6000,4)),0)=YEAR(C4781)))),""))</f>
        <v/>
      </c>
      <c r="E4781" s="3">
        <f t="array" ref="E4781">IFERROR(_xlfn.LET(_xlpm.yr,IF(ISNUMBER(C4781),YEAR(C4781),VALUE(RIGHT(A4781,4))),_xlpm.mn,IF(ISNUMBER(C4781),MONTH(C4781),VALUE(MID(A4781,4,2)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2" spans="1:5" x14ac:dyDescent="0.25">
      <c r="A4782" s="65" t="s">
        <v>4792</v>
      </c>
      <c r="B4782" s="8">
        <v>125.19429751139999</v>
      </c>
      <c r="C4782" s="13"/>
      <c r="D4782" s="3" t="str">
        <f t="array" ref="D4782">IF(C4782="","",IFERROR(AVERAGE(_xlfn._xlws.FILTER($B$2:$B$6000,(IFERROR(VALUE(MID($A$2:$A$6000,4,2)),0)=MONTH(C4782))*(IFERROR(VALUE(RIGHT($A$2:$A$6000,4)),0)=YEAR(C4782)))),""))</f>
        <v/>
      </c>
      <c r="E4782" s="3">
        <f t="array" ref="E4782">IFERROR(_xlfn.LET(_xlpm.yr,IF(ISNUMBER(C4782),YEAR(C4782),VALUE(RIGHT(A4782,4))),_xlpm.mn,IF(ISNUMBER(C4782),MONTH(C4782),VALUE(MID(A4782,4,2)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3" spans="1:5" x14ac:dyDescent="0.25">
      <c r="A4783" s="65" t="s">
        <v>4793</v>
      </c>
      <c r="B4783" s="8">
        <v>123.9220593078</v>
      </c>
      <c r="C4783" s="13"/>
      <c r="D4783" s="3" t="str">
        <f t="array" ref="D4783">IF(C4783="","",IFERROR(AVERAGE(_xlfn._xlws.FILTER($B$2:$B$6000,(IFERROR(VALUE(MID($A$2:$A$6000,4,2)),0)=MONTH(C4783))*(IFERROR(VALUE(RIGHT($A$2:$A$6000,4)),0)=YEAR(C4783)))),""))</f>
        <v/>
      </c>
      <c r="E4783" s="3">
        <f t="array" ref="E4783">IFERROR(_xlfn.LET(_xlpm.yr,IF(ISNUMBER(C4783),YEAR(C4783),VALUE(RIGHT(A4783,4))),_xlpm.mn,IF(ISNUMBER(C4783),MONTH(C4783),VALUE(MID(A4783,4,2)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4" spans="1:5" x14ac:dyDescent="0.25">
      <c r="A4784" s="65" t="s">
        <v>4794</v>
      </c>
      <c r="B4784" s="8">
        <v>126.2141075</v>
      </c>
      <c r="C4784" s="13"/>
      <c r="D4784" s="3" t="str">
        <f t="array" ref="D4784">IF(C4784="","",IFERROR(AVERAGE(_xlfn._xlws.FILTER($B$2:$B$6000,(IFERROR(VALUE(MID($A$2:$A$6000,4,2)),0)=MONTH(C4784))*(IFERROR(VALUE(RIGHT($A$2:$A$6000,4)),0)=YEAR(C4784)))),""))</f>
        <v/>
      </c>
      <c r="E4784" s="3">
        <f t="array" ref="E4784">IFERROR(_xlfn.LET(_xlpm.yr,IF(ISNUMBER(C4784),YEAR(C4784),VALUE(RIGHT(A4784,4))),_xlpm.mn,IF(ISNUMBER(C4784),MONTH(C4784),VALUE(MID(A4784,4,2)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5" spans="1:5" x14ac:dyDescent="0.25">
      <c r="A4785" s="65" t="s">
        <v>4795</v>
      </c>
      <c r="B4785" s="8">
        <v>126.163621857</v>
      </c>
      <c r="C4785" s="13"/>
      <c r="D4785" s="3" t="str">
        <f t="array" ref="D4785">IF(C4785="","",IFERROR(AVERAGE(_xlfn._xlws.FILTER($B$2:$B$6000,(IFERROR(VALUE(MID($A$2:$A$6000,4,2)),0)=MONTH(C4785))*(IFERROR(VALUE(RIGHT($A$2:$A$6000,4)),0)=YEAR(C4785)))),""))</f>
        <v/>
      </c>
      <c r="E4785" s="3">
        <f t="array" ref="E4785">IFERROR(_xlfn.LET(_xlpm.yr,IF(ISNUMBER(C4785),YEAR(C4785),VALUE(RIGHT(A4785,4))),_xlpm.mn,IF(ISNUMBER(C4785),MONTH(C4785),VALUE(MID(A4785,4,2)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6" spans="1:5" x14ac:dyDescent="0.25">
      <c r="A4786" s="65" t="s">
        <v>4796</v>
      </c>
      <c r="B4786" s="8">
        <v>126.1535247284</v>
      </c>
      <c r="C4786" s="13"/>
      <c r="D4786" s="3" t="str">
        <f t="array" ref="D4786">IF(C4786="","",IFERROR(AVERAGE(_xlfn._xlws.FILTER($B$2:$B$6000,(IFERROR(VALUE(MID($A$2:$A$6000,4,2)),0)=MONTH(C4786))*(IFERROR(VALUE(RIGHT($A$2:$A$6000,4)),0)=YEAR(C4786)))),""))</f>
        <v/>
      </c>
      <c r="E4786" s="3">
        <f t="array" ref="E4786">IFERROR(_xlfn.LET(_xlpm.yr,IF(ISNUMBER(C4786),YEAR(C4786),VALUE(RIGHT(A4786,4))),_xlpm.mn,IF(ISNUMBER(C4786),MONTH(C4786),VALUE(MID(A4786,4,2)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7" spans="1:5" x14ac:dyDescent="0.25">
      <c r="A4787" s="65" t="s">
        <v>4797</v>
      </c>
      <c r="B4787" s="8">
        <v>126.3453701718</v>
      </c>
      <c r="C4787" s="13"/>
      <c r="D4787" s="3" t="str">
        <f t="array" ref="D4787">IF(C4787="","",IFERROR(AVERAGE(_xlfn._xlws.FILTER($B$2:$B$6000,(IFERROR(VALUE(MID($A$2:$A$6000,4,2)),0)=MONTH(C4787))*(IFERROR(VALUE(RIGHT($A$2:$A$6000,4)),0)=YEAR(C4787)))),""))</f>
        <v/>
      </c>
      <c r="E4787" s="3">
        <f t="array" ref="E4787">IFERROR(_xlfn.LET(_xlpm.yr,IF(ISNUMBER(C4787),YEAR(C4787),VALUE(RIGHT(A4787,4))),_xlpm.mn,IF(ISNUMBER(C4787),MONTH(C4787),VALUE(MID(A4787,4,2)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8" spans="1:5" x14ac:dyDescent="0.25">
      <c r="A4788" s="65" t="s">
        <v>4798</v>
      </c>
      <c r="B4788" s="8">
        <v>125.01254919660001</v>
      </c>
      <c r="C4788" s="13"/>
      <c r="D4788" s="3" t="str">
        <f t="array" ref="D4788">IF(C4788="","",IFERROR(AVERAGE(_xlfn._xlws.FILTER($B$2:$B$6000,(IFERROR(VALUE(MID($A$2:$A$6000,4,2)),0)=MONTH(C4788))*(IFERROR(VALUE(RIGHT($A$2:$A$6000,4)),0)=YEAR(C4788)))),""))</f>
        <v/>
      </c>
      <c r="E4788" s="3">
        <f t="array" ref="E4788">IFERROR(_xlfn.LET(_xlpm.yr,IF(ISNUMBER(C4788),YEAR(C4788),VALUE(RIGHT(A4788,4))),_xlpm.mn,IF(ISNUMBER(C4788),MONTH(C4788),VALUE(MID(A4788,4,2)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9" spans="1:5" x14ac:dyDescent="0.25">
      <c r="A4789" s="65" t="s">
        <v>4799</v>
      </c>
      <c r="B4789" s="8">
        <v>125.14381186839999</v>
      </c>
      <c r="C4789" s="13"/>
      <c r="D4789" s="3" t="str">
        <f t="array" ref="D4789">IF(C4789="","",IFERROR(AVERAGE(_xlfn._xlws.FILTER($B$2:$B$6000,(IFERROR(VALUE(MID($A$2:$A$6000,4,2)),0)=MONTH(C4789))*(IFERROR(VALUE(RIGHT($A$2:$A$6000,4)),0)=YEAR(C4789)))),""))</f>
        <v/>
      </c>
      <c r="E4789" s="3">
        <f t="array" ref="E4789">IFERROR(_xlfn.LET(_xlpm.yr,IF(ISNUMBER(C4789),YEAR(C4789),VALUE(RIGHT(A4789,4))),_xlpm.mn,IF(ISNUMBER(C4789),MONTH(C4789),VALUE(MID(A4789,4,2)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0" spans="1:5" x14ac:dyDescent="0.25">
      <c r="A4790" s="65" t="s">
        <v>4800</v>
      </c>
      <c r="B4790" s="8">
        <v>125.25488028300001</v>
      </c>
      <c r="C4790" s="13"/>
      <c r="D4790" s="3" t="str">
        <f t="array" ref="D4790">IF(C4790="","",IFERROR(AVERAGE(_xlfn._xlws.FILTER($B$2:$B$6000,(IFERROR(VALUE(MID($A$2:$A$6000,4,2)),0)=MONTH(C4790))*(IFERROR(VALUE(RIGHT($A$2:$A$6000,4)),0)=YEAR(C4790)))),""))</f>
        <v/>
      </c>
      <c r="E4790" s="3">
        <f t="array" ref="E4790">IFERROR(_xlfn.LET(_xlpm.yr,IF(ISNUMBER(C4790),YEAR(C4790),VALUE(RIGHT(A4790,4))),_xlpm.mn,IF(ISNUMBER(C4790),MONTH(C4790),VALUE(MID(A4790,4,2)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1" spans="1:5" x14ac:dyDescent="0.25">
      <c r="A4791" s="65" t="s">
        <v>4801</v>
      </c>
      <c r="B4791" s="8">
        <v>125.456822855</v>
      </c>
      <c r="C4791" s="13"/>
      <c r="D4791" s="3" t="str">
        <f t="array" ref="D4791">IF(C4791="","",IFERROR(AVERAGE(_xlfn._xlws.FILTER($B$2:$B$6000,(IFERROR(VALUE(MID($A$2:$A$6000,4,2)),0)=MONTH(C4791))*(IFERROR(VALUE(RIGHT($A$2:$A$6000,4)),0)=YEAR(C4791)))),""))</f>
        <v/>
      </c>
      <c r="E4791" s="3">
        <f t="array" ref="E4791">IFERROR(_xlfn.LET(_xlpm.yr,IF(ISNUMBER(C4791),YEAR(C4791),VALUE(RIGHT(A4791,4))),_xlpm.mn,IF(ISNUMBER(C4791),MONTH(C4791),VALUE(MID(A4791,4,2)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2" spans="1:5" x14ac:dyDescent="0.25">
      <c r="A4792" s="65" t="s">
        <v>4802</v>
      </c>
      <c r="B4792" s="8">
        <v>125.103423354</v>
      </c>
      <c r="C4792" s="13"/>
      <c r="D4792" s="3" t="str">
        <f t="array" ref="D4792">IF(C4792="","",IFERROR(AVERAGE(_xlfn._xlws.FILTER($B$2:$B$6000,(IFERROR(VALUE(MID($A$2:$A$6000,4,2)),0)=MONTH(C4792))*(IFERROR(VALUE(RIGHT($A$2:$A$6000,4)),0)=YEAR(C4792)))),""))</f>
        <v/>
      </c>
      <c r="E4792" s="3">
        <f t="array" ref="E4792">IFERROR(_xlfn.LET(_xlpm.yr,IF(ISNUMBER(C4792),YEAR(C4792),VALUE(RIGHT(A4792,4))),_xlpm.mn,IF(ISNUMBER(C4792),MONTH(C4792),VALUE(MID(A4792,4,2)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3" spans="1:5" x14ac:dyDescent="0.25">
      <c r="A4793" s="65" t="s">
        <v>4803</v>
      </c>
      <c r="B4793" s="8">
        <v>125.759736713</v>
      </c>
      <c r="C4793" s="13"/>
      <c r="D4793" s="3" t="str">
        <f t="array" ref="D4793">IF(C4793="","",IFERROR(AVERAGE(_xlfn._xlws.FILTER($B$2:$B$6000,(IFERROR(VALUE(MID($A$2:$A$6000,4,2)),0)=MONTH(C4793))*(IFERROR(VALUE(RIGHT($A$2:$A$6000,4)),0)=YEAR(C4793)))),""))</f>
        <v/>
      </c>
      <c r="E4793" s="3">
        <f t="array" ref="E4793">IFERROR(_xlfn.LET(_xlpm.yr,IF(ISNUMBER(C4793),YEAR(C4793),VALUE(RIGHT(A4793,4))),_xlpm.mn,IF(ISNUMBER(C4793),MONTH(C4793),VALUE(MID(A4793,4,2)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4" spans="1:5" x14ac:dyDescent="0.25">
      <c r="A4794" s="65" t="s">
        <v>4804</v>
      </c>
      <c r="B4794" s="8">
        <v>125.9414850278</v>
      </c>
      <c r="C4794" s="13"/>
      <c r="D4794" s="3" t="str">
        <f t="array" ref="D4794">IF(C4794="","",IFERROR(AVERAGE(_xlfn._xlws.FILTER($B$2:$B$6000,(IFERROR(VALUE(MID($A$2:$A$6000,4,2)),0)=MONTH(C4794))*(IFERROR(VALUE(RIGHT($A$2:$A$6000,4)),0)=YEAR(C4794)))),""))</f>
        <v/>
      </c>
      <c r="E4794" s="3">
        <f t="array" ref="E4794">IFERROR(_xlfn.LET(_xlpm.yr,IF(ISNUMBER(C4794),YEAR(C4794),VALUE(RIGHT(A4794,4))),_xlpm.mn,IF(ISNUMBER(C4794),MONTH(C4794),VALUE(MID(A4794,4,2)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5" spans="1:5" x14ac:dyDescent="0.25">
      <c r="A4795" s="65" t="s">
        <v>4805</v>
      </c>
      <c r="B4795" s="8">
        <v>126.11313621399999</v>
      </c>
      <c r="C4795" s="13"/>
      <c r="D4795" s="3" t="str">
        <f t="array" ref="D4795">IF(C4795="","",IFERROR(AVERAGE(_xlfn._xlws.FILTER($B$2:$B$6000,(IFERROR(VALUE(MID($A$2:$A$6000,4,2)),0)=MONTH(C4795))*(IFERROR(VALUE(RIGHT($A$2:$A$6000,4)),0)=YEAR(C4795)))),""))</f>
        <v/>
      </c>
      <c r="E4795" s="3">
        <f t="array" ref="E4795">IFERROR(_xlfn.LET(_xlpm.yr,IF(ISNUMBER(C4795),YEAR(C4795),VALUE(RIGHT(A4795,4))),_xlpm.mn,IF(ISNUMBER(C4795),MONTH(C4795),VALUE(MID(A4795,4,2)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6" spans="1:5" x14ac:dyDescent="0.25">
      <c r="A4796" s="65" t="s">
        <v>4806</v>
      </c>
      <c r="B4796" s="8">
        <v>125.5880855268</v>
      </c>
      <c r="C4796" s="13"/>
      <c r="D4796" s="3" t="str">
        <f t="array" ref="D4796">IF(C4796="","",IFERROR(AVERAGE(_xlfn._xlws.FILTER($B$2:$B$6000,(IFERROR(VALUE(MID($A$2:$A$6000,4,2)),0)=MONTH(C4796))*(IFERROR(VALUE(RIGHT($A$2:$A$6000,4)),0)=YEAR(C4796)))),""))</f>
        <v/>
      </c>
      <c r="E4796" s="3">
        <f t="array" ref="E4796">IFERROR(_xlfn.LET(_xlpm.yr,IF(ISNUMBER(C4796),YEAR(C4796),VALUE(RIGHT(A4796,4))),_xlpm.mn,IF(ISNUMBER(C4796),MONTH(C4796),VALUE(MID(A4796,4,2)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7" spans="1:5" x14ac:dyDescent="0.25">
      <c r="A4797" s="65" t="s">
        <v>4807</v>
      </c>
      <c r="B4797" s="8">
        <v>125.6385711698</v>
      </c>
      <c r="C4797" s="13"/>
      <c r="D4797" s="3" t="str">
        <f t="array" ref="D4797">IF(C4797="","",IFERROR(AVERAGE(_xlfn._xlws.FILTER($B$2:$B$6000,(IFERROR(VALUE(MID($A$2:$A$6000,4,2)),0)=MONTH(C4797))*(IFERROR(VALUE(RIGHT($A$2:$A$6000,4)),0)=YEAR(C4797)))),""))</f>
        <v/>
      </c>
      <c r="E4797" s="3">
        <f t="array" ref="E4797">IFERROR(_xlfn.LET(_xlpm.yr,IF(ISNUMBER(C4797),YEAR(C4797),VALUE(RIGHT(A4797,4))),_xlpm.mn,IF(ISNUMBER(C4797),MONTH(C4797),VALUE(MID(A4797,4,2)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8" spans="1:5" x14ac:dyDescent="0.25">
      <c r="A4798" s="65" t="s">
        <v>4808</v>
      </c>
      <c r="B4798" s="8">
        <v>125.8304166132</v>
      </c>
      <c r="C4798" s="13"/>
      <c r="D4798" s="3" t="str">
        <f t="array" ref="D4798">IF(C4798="","",IFERROR(AVERAGE(_xlfn._xlws.FILTER($B$2:$B$6000,(IFERROR(VALUE(MID($A$2:$A$6000,4,2)),0)=MONTH(C4798))*(IFERROR(VALUE(RIGHT($A$2:$A$6000,4)),0)=YEAR(C4798)))),""))</f>
        <v/>
      </c>
      <c r="E4798" s="3">
        <f t="array" ref="E4798">IFERROR(_xlfn.LET(_xlpm.yr,IF(ISNUMBER(C4798),YEAR(C4798),VALUE(RIGHT(A4798,4))),_xlpm.mn,IF(ISNUMBER(C4798),MONTH(C4798),VALUE(MID(A4798,4,2)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9" spans="1:5" x14ac:dyDescent="0.25">
      <c r="A4799" s="65" t="s">
        <v>4809</v>
      </c>
      <c r="B4799" s="8">
        <v>126.0727476996</v>
      </c>
      <c r="C4799" s="13"/>
      <c r="D4799" s="3" t="str">
        <f t="array" ref="D4799">IF(C4799="","",IFERROR(AVERAGE(_xlfn._xlws.FILTER($B$2:$B$6000,(IFERROR(VALUE(MID($A$2:$A$6000,4,2)),0)=MONTH(C4799))*(IFERROR(VALUE(RIGHT($A$2:$A$6000,4)),0)=YEAR(C4799)))),""))</f>
        <v/>
      </c>
      <c r="E4799" s="3">
        <f t="array" ref="E4799">IFERROR(_xlfn.LET(_xlpm.yr,IF(ISNUMBER(C4799),YEAR(C4799),VALUE(RIGHT(A4799,4))),_xlpm.mn,IF(ISNUMBER(C4799),MONTH(C4799),VALUE(MID(A4799,4,2)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0" spans="1:5" x14ac:dyDescent="0.25">
      <c r="A4800" s="65" t="s">
        <v>4810</v>
      </c>
      <c r="B4800" s="8">
        <v>126.668478287</v>
      </c>
      <c r="C4800" s="13"/>
      <c r="D4800" s="3" t="str">
        <f t="array" ref="D4800">IF(C4800="","",IFERROR(AVERAGE(_xlfn._xlws.FILTER($B$2:$B$6000,(IFERROR(VALUE(MID($A$2:$A$6000,4,2)),0)=MONTH(C4800))*(IFERROR(VALUE(RIGHT($A$2:$A$6000,4)),0)=YEAR(C4800)))),""))</f>
        <v/>
      </c>
      <c r="E4800" s="3">
        <f t="array" ref="E4800">IFERROR(_xlfn.LET(_xlpm.yr,IF(ISNUMBER(C4800),YEAR(C4800),VALUE(RIGHT(A4800,4))),_xlpm.mn,IF(ISNUMBER(C4800),MONTH(C4800),VALUE(MID(A4800,4,2)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1" spans="1:5" x14ac:dyDescent="0.25">
      <c r="A4801" s="65" t="s">
        <v>4811</v>
      </c>
      <c r="B4801" s="8">
        <v>125.5174056266</v>
      </c>
      <c r="C4801" s="13"/>
      <c r="D4801" s="3" t="str">
        <f t="array" ref="D4801">IF(C4801="","",IFERROR(AVERAGE(_xlfn._xlws.FILTER($B$2:$B$6000,(IFERROR(VALUE(MID($A$2:$A$6000,4,2)),0)=MONTH(C4801))*(IFERROR(VALUE(RIGHT($A$2:$A$6000,4)),0)=YEAR(C4801)))),""))</f>
        <v/>
      </c>
      <c r="E4801" s="3">
        <f t="array" ref="E4801">IFERROR(_xlfn.LET(_xlpm.yr,IF(ISNUMBER(C4801),YEAR(C4801),VALUE(RIGHT(A4801,4))),_xlpm.mn,IF(ISNUMBER(C4801),MONTH(C4801),VALUE(MID(A4801,4,2)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2" spans="1:5" x14ac:dyDescent="0.25">
      <c r="A4802" s="65" t="s">
        <v>4812</v>
      </c>
      <c r="B4802" s="8">
        <v>125.6183769126</v>
      </c>
      <c r="C4802" s="13"/>
      <c r="D4802" s="3" t="str">
        <f t="array" ref="D4802">IF(C4802="","",IFERROR(AVERAGE(_xlfn._xlws.FILTER($B$2:$B$6000,(IFERROR(VALUE(MID($A$2:$A$6000,4,2)),0)=MONTH(C4802))*(IFERROR(VALUE(RIGHT($A$2:$A$6000,4)),0)=YEAR(C4802)))),""))</f>
        <v/>
      </c>
      <c r="E4802" s="3">
        <f t="array" ref="E4802">IFERROR(_xlfn.LET(_xlpm.yr,IF(ISNUMBER(C4802),YEAR(C4802),VALUE(RIGHT(A4802,4))),_xlpm.mn,IF(ISNUMBER(C4802),MONTH(C4802),VALUE(MID(A4802,4,2)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3" spans="1:5" x14ac:dyDescent="0.25">
      <c r="A4803" s="65" t="s">
        <v>4813</v>
      </c>
      <c r="B4803" s="8">
        <v>127.17508219</v>
      </c>
      <c r="C4803" s="13"/>
      <c r="D4803" s="3" t="str">
        <f t="array" ref="D4803">IF(C4803="","",IFERROR(AVERAGE(_xlfn._xlws.FILTER($B$2:$B$6000,(IFERROR(VALUE(MID($A$2:$A$6000,4,2)),0)=MONTH(C4803))*(IFERROR(VALUE(RIGHT($A$2:$A$6000,4)),0)=YEAR(C4803)))),""))</f>
        <v/>
      </c>
      <c r="E4803" s="3">
        <f t="array" ref="E4803">IFERROR(_xlfn.LET(_xlpm.yr,IF(ISNUMBER(C4803),YEAR(C4803),VALUE(RIGHT(A4803,4))),_xlpm.mn,IF(ISNUMBER(C4803),MONTH(C4803),VALUE(MID(A4803,4,2)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4" spans="1:5" x14ac:dyDescent="0.25">
      <c r="A4804" s="65" t="s">
        <v>4814</v>
      </c>
      <c r="B4804" s="8">
        <v>127.87860825999999</v>
      </c>
      <c r="C4804" s="13"/>
      <c r="D4804" s="3" t="str">
        <f t="array" ref="D4804">IF(C4804="","",IFERROR(AVERAGE(_xlfn._xlws.FILTER($B$2:$B$6000,(IFERROR(VALUE(MID($A$2:$A$6000,4,2)),0)=MONTH(C4804))*(IFERROR(VALUE(RIGHT($A$2:$A$6000,4)),0)=YEAR(C4804)))),""))</f>
        <v/>
      </c>
      <c r="E4804" s="3">
        <f t="array" ref="E4804">IFERROR(_xlfn.LET(_xlpm.yr,IF(ISNUMBER(C4804),YEAR(C4804),VALUE(RIGHT(A4804,4))),_xlpm.mn,IF(ISNUMBER(C4804),MONTH(C4804),VALUE(MID(A4804,4,2)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5" spans="1:5" x14ac:dyDescent="0.25">
      <c r="A4805" s="65" t="s">
        <v>4815</v>
      </c>
      <c r="B4805" s="8">
        <v>127.89900032</v>
      </c>
      <c r="C4805" s="13"/>
      <c r="D4805" s="3" t="str">
        <f t="array" ref="D4805">IF(C4805="","",IFERROR(AVERAGE(_xlfn._xlws.FILTER($B$2:$B$6000,(IFERROR(VALUE(MID($A$2:$A$6000,4,2)),0)=MONTH(C4805))*(IFERROR(VALUE(RIGHT($A$2:$A$6000,4)),0)=YEAR(C4805)))),""))</f>
        <v/>
      </c>
      <c r="E4805" s="3">
        <f t="array" ref="E4805">IFERROR(_xlfn.LET(_xlpm.yr,IF(ISNUMBER(C4805),YEAR(C4805),VALUE(RIGHT(A4805,4))),_xlpm.mn,IF(ISNUMBER(C4805),MONTH(C4805),VALUE(MID(A4805,4,2)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6" spans="1:5" x14ac:dyDescent="0.25">
      <c r="A4806" s="65" t="s">
        <v>4816</v>
      </c>
      <c r="B4806" s="8">
        <v>128.14370503999999</v>
      </c>
      <c r="C4806" s="13"/>
      <c r="D4806" s="3" t="str">
        <f t="array" ref="D4806">IF(C4806="","",IFERROR(AVERAGE(_xlfn._xlws.FILTER($B$2:$B$6000,(IFERROR(VALUE(MID($A$2:$A$6000,4,2)),0)=MONTH(C4806))*(IFERROR(VALUE(RIGHT($A$2:$A$6000,4)),0)=YEAR(C4806)))),""))</f>
        <v/>
      </c>
      <c r="E4806" s="3">
        <f t="array" ref="E4806">IFERROR(_xlfn.LET(_xlpm.yr,IF(ISNUMBER(C4806),YEAR(C4806),VALUE(RIGHT(A4806,4))),_xlpm.mn,IF(ISNUMBER(C4806),MONTH(C4806),VALUE(MID(A4806,4,2)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7" spans="1:5" x14ac:dyDescent="0.25">
      <c r="A4807" s="65" t="s">
        <v>4817</v>
      </c>
      <c r="B4807" s="8">
        <v>128.02135268000001</v>
      </c>
      <c r="C4807" s="13"/>
      <c r="D4807" s="3" t="str">
        <f t="array" ref="D4807">IF(C4807="","",IFERROR(AVERAGE(_xlfn._xlws.FILTER($B$2:$B$6000,(IFERROR(VALUE(MID($A$2:$A$6000,4,2)),0)=MONTH(C4807))*(IFERROR(VALUE(RIGHT($A$2:$A$6000,4)),0)=YEAR(C4807)))),""))</f>
        <v/>
      </c>
      <c r="E4807" s="3">
        <f t="array" ref="E4807">IFERROR(_xlfn.LET(_xlpm.yr,IF(ISNUMBER(C4807),YEAR(C4807),VALUE(RIGHT(A4807,4))),_xlpm.mn,IF(ISNUMBER(C4807),MONTH(C4807),VALUE(MID(A4807,4,2)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8" spans="1:5" x14ac:dyDescent="0.25">
      <c r="A4808" s="65" t="s">
        <v>4818</v>
      </c>
      <c r="B4808" s="8">
        <v>128.14370503999999</v>
      </c>
      <c r="C4808" s="13"/>
      <c r="D4808" s="3" t="str">
        <f t="array" ref="D4808">IF(C4808="","",IFERROR(AVERAGE(_xlfn._xlws.FILTER($B$2:$B$6000,(IFERROR(VALUE(MID($A$2:$A$6000,4,2)),0)=MONTH(C4808))*(IFERROR(VALUE(RIGHT($A$2:$A$6000,4)),0)=YEAR(C4808)))),""))</f>
        <v/>
      </c>
      <c r="E4808" s="3">
        <f t="array" ref="E4808">IFERROR(_xlfn.LET(_xlpm.yr,IF(ISNUMBER(C4808),YEAR(C4808),VALUE(RIGHT(A4808,4))),_xlpm.mn,IF(ISNUMBER(C4808),MONTH(C4808),VALUE(MID(A4808,4,2)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9" spans="1:5" x14ac:dyDescent="0.25">
      <c r="A4809" s="65" t="s">
        <v>4819</v>
      </c>
      <c r="B4809" s="8">
        <v>128.11311695000001</v>
      </c>
      <c r="C4809" s="13"/>
      <c r="D4809" s="3" t="str">
        <f t="array" ref="D4809">IF(C4809="","",IFERROR(AVERAGE(_xlfn._xlws.FILTER($B$2:$B$6000,(IFERROR(VALUE(MID($A$2:$A$6000,4,2)),0)=MONTH(C4809))*(IFERROR(VALUE(RIGHT($A$2:$A$6000,4)),0)=YEAR(C4809)))),""))</f>
        <v/>
      </c>
      <c r="E4809" s="3">
        <f t="array" ref="E4809">IFERROR(_xlfn.LET(_xlpm.yr,IF(ISNUMBER(C4809),YEAR(C4809),VALUE(RIGHT(A4809,4))),_xlpm.mn,IF(ISNUMBER(C4809),MONTH(C4809),VALUE(MID(A4809,4,2)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0" spans="1:5" x14ac:dyDescent="0.25">
      <c r="A4810" s="65" t="s">
        <v>4820</v>
      </c>
      <c r="B4810" s="8">
        <v>128.8778192</v>
      </c>
      <c r="C4810" s="13"/>
      <c r="D4810" s="3" t="str">
        <f t="array" ref="D4810">IF(C4810="","",IFERROR(AVERAGE(_xlfn._xlws.FILTER($B$2:$B$6000,(IFERROR(VALUE(MID($A$2:$A$6000,4,2)),0)=MONTH(C4810))*(IFERROR(VALUE(RIGHT($A$2:$A$6000,4)),0)=YEAR(C4810)))),""))</f>
        <v/>
      </c>
      <c r="E4810" s="3">
        <f t="array" ref="E4810">IFERROR(_xlfn.LET(_xlpm.yr,IF(ISNUMBER(C4810),YEAR(C4810),VALUE(RIGHT(A4810,4))),_xlpm.mn,IF(ISNUMBER(C4810),MONTH(C4810),VALUE(MID(A4810,4,2)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1" spans="1:5" x14ac:dyDescent="0.25">
      <c r="A4811" s="65" t="s">
        <v>4821</v>
      </c>
      <c r="B4811" s="8">
        <v>128.66370257</v>
      </c>
      <c r="C4811" s="13"/>
      <c r="D4811" s="3" t="str">
        <f t="array" ref="D4811">IF(C4811="","",IFERROR(AVERAGE(_xlfn._xlws.FILTER($B$2:$B$6000,(IFERROR(VALUE(MID($A$2:$A$6000,4,2)),0)=MONTH(C4811))*(IFERROR(VALUE(RIGHT($A$2:$A$6000,4)),0)=YEAR(C4811)))),""))</f>
        <v/>
      </c>
      <c r="E4811" s="3">
        <f t="array" ref="E4811">IFERROR(_xlfn.LET(_xlpm.yr,IF(ISNUMBER(C4811),YEAR(C4811),VALUE(RIGHT(A4811,4))),_xlpm.mn,IF(ISNUMBER(C4811),MONTH(C4811),VALUE(MID(A4811,4,2)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2" spans="1:5" x14ac:dyDescent="0.25">
      <c r="A4812" s="65" t="s">
        <v>4822</v>
      </c>
      <c r="B4812" s="8">
        <v>129.71389366</v>
      </c>
      <c r="C4812" s="13"/>
      <c r="D4812" s="3" t="str">
        <f t="array" ref="D4812">IF(C4812="","",IFERROR(AVERAGE(_xlfn._xlws.FILTER($B$2:$B$6000,(IFERROR(VALUE(MID($A$2:$A$6000,4,2)),0)=MONTH(C4812))*(IFERROR(VALUE(RIGHT($A$2:$A$6000,4)),0)=YEAR(C4812)))),""))</f>
        <v/>
      </c>
      <c r="E4812" s="3">
        <f t="array" ref="E4812">IFERROR(_xlfn.LET(_xlpm.yr,IF(ISNUMBER(C4812),YEAR(C4812),VALUE(RIGHT(A4812,4))),_xlpm.mn,IF(ISNUMBER(C4812),MONTH(C4812),VALUE(MID(A4812,4,2)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3" spans="1:5" x14ac:dyDescent="0.25">
      <c r="A4813" s="65" t="s">
        <v>4823</v>
      </c>
      <c r="B4813" s="8">
        <v>129.60173732999999</v>
      </c>
      <c r="C4813" s="13"/>
      <c r="D4813" s="3" t="str">
        <f t="array" ref="D4813">IF(C4813="","",IFERROR(AVERAGE(_xlfn._xlws.FILTER($B$2:$B$6000,(IFERROR(VALUE(MID($A$2:$A$6000,4,2)),0)=MONTH(C4813))*(IFERROR(VALUE(RIGHT($A$2:$A$6000,4)),0)=YEAR(C4813)))),""))</f>
        <v/>
      </c>
      <c r="E4813" s="3">
        <f t="array" ref="E4813">IFERROR(_xlfn.LET(_xlpm.yr,IF(ISNUMBER(C4813),YEAR(C4813),VALUE(RIGHT(A4813,4))),_xlpm.mn,IF(ISNUMBER(C4813),MONTH(C4813),VALUE(MID(A4813,4,2)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4" spans="1:5" x14ac:dyDescent="0.25">
      <c r="A4814" s="65" t="s">
        <v>4824</v>
      </c>
      <c r="B4814" s="8">
        <v>130.19310707</v>
      </c>
      <c r="C4814" s="13"/>
      <c r="D4814" s="3" t="str">
        <f t="array" ref="D4814">IF(C4814="","",IFERROR(AVERAGE(_xlfn._xlws.FILTER($B$2:$B$6000,(IFERROR(VALUE(MID($A$2:$A$6000,4,2)),0)=MONTH(C4814))*(IFERROR(VALUE(RIGHT($A$2:$A$6000,4)),0)=YEAR(C4814)))),""))</f>
        <v/>
      </c>
      <c r="E4814" s="3">
        <f t="array" ref="E4814">IFERROR(_xlfn.LET(_xlpm.yr,IF(ISNUMBER(C4814),YEAR(C4814),VALUE(RIGHT(A4814,4))),_xlpm.mn,IF(ISNUMBER(C4814),MONTH(C4814),VALUE(MID(A4814,4,2)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5" spans="1:5" x14ac:dyDescent="0.25">
      <c r="A4815" s="65" t="s">
        <v>4825</v>
      </c>
      <c r="B4815" s="8">
        <v>130.79467284</v>
      </c>
      <c r="C4815" s="13"/>
      <c r="D4815" s="3" t="str">
        <f t="array" ref="D4815">IF(C4815="","",IFERROR(AVERAGE(_xlfn._xlws.FILTER($B$2:$B$6000,(IFERROR(VALUE(MID($A$2:$A$6000,4,2)),0)=MONTH(C4815))*(IFERROR(VALUE(RIGHT($A$2:$A$6000,4)),0)=YEAR(C4815)))),""))</f>
        <v/>
      </c>
      <c r="E4815" s="3">
        <f t="array" ref="E4815">IFERROR(_xlfn.LET(_xlpm.yr,IF(ISNUMBER(C4815),YEAR(C4815),VALUE(RIGHT(A4815,4))),_xlpm.mn,IF(ISNUMBER(C4815),MONTH(C4815),VALUE(MID(A4815,4,2)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6" spans="1:5" x14ac:dyDescent="0.25">
      <c r="A4816" s="65" t="s">
        <v>4826</v>
      </c>
      <c r="B4816" s="8">
        <v>130.97820138</v>
      </c>
      <c r="C4816" s="13"/>
      <c r="D4816" s="3" t="str">
        <f t="array" ref="D4816">IF(C4816="","",IFERROR(AVERAGE(_xlfn._xlws.FILTER($B$2:$B$6000,(IFERROR(VALUE(MID($A$2:$A$6000,4,2)),0)=MONTH(C4816))*(IFERROR(VALUE(RIGHT($A$2:$A$6000,4)),0)=YEAR(C4816)))),""))</f>
        <v/>
      </c>
      <c r="E4816" s="3">
        <f t="array" ref="E4816">IFERROR(_xlfn.LET(_xlpm.yr,IF(ISNUMBER(C4816),YEAR(C4816),VALUE(RIGHT(A4816,4))),_xlpm.mn,IF(ISNUMBER(C4816),MONTH(C4816),VALUE(MID(A4816,4,2)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7" spans="1:5" x14ac:dyDescent="0.25">
      <c r="A4817" s="65" t="s">
        <v>4827</v>
      </c>
      <c r="B4817" s="8">
        <v>130.33585149000001</v>
      </c>
      <c r="C4817" s="13"/>
      <c r="D4817" s="3" t="str">
        <f t="array" ref="D4817">IF(C4817="","",IFERROR(AVERAGE(_xlfn._xlws.FILTER($B$2:$B$6000,(IFERROR(VALUE(MID($A$2:$A$6000,4,2)),0)=MONTH(C4817))*(IFERROR(VALUE(RIGHT($A$2:$A$6000,4)),0)=YEAR(C4817)))),""))</f>
        <v/>
      </c>
      <c r="E4817" s="3">
        <f t="array" ref="E4817">IFERROR(_xlfn.LET(_xlpm.yr,IF(ISNUMBER(C4817),YEAR(C4817),VALUE(RIGHT(A4817,4))),_xlpm.mn,IF(ISNUMBER(C4817),MONTH(C4817),VALUE(MID(A4817,4,2)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8" spans="1:5" x14ac:dyDescent="0.25">
      <c r="A4818" s="65" t="s">
        <v>4828</v>
      </c>
      <c r="B4818" s="8">
        <v>131.12094579999999</v>
      </c>
      <c r="C4818" s="13"/>
      <c r="D4818" s="3" t="str">
        <f t="array" ref="D4818">IF(C4818="","",IFERROR(AVERAGE(_xlfn._xlws.FILTER($B$2:$B$6000,(IFERROR(VALUE(MID($A$2:$A$6000,4,2)),0)=MONTH(C4818))*(IFERROR(VALUE(RIGHT($A$2:$A$6000,4)),0)=YEAR(C4818)))),""))</f>
        <v/>
      </c>
      <c r="E4818" s="3">
        <f t="array" ref="E4818">IFERROR(_xlfn.LET(_xlpm.yr,IF(ISNUMBER(C4818),YEAR(C4818),VALUE(RIGHT(A4818,4))),_xlpm.mn,IF(ISNUMBER(C4818),MONTH(C4818),VALUE(MID(A4818,4,2)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9" spans="1:5" x14ac:dyDescent="0.25">
      <c r="A4819" s="65" t="s">
        <v>4829</v>
      </c>
      <c r="B4819" s="8">
        <v>130.66212444999999</v>
      </c>
      <c r="C4819" s="13"/>
      <c r="D4819" s="3" t="str">
        <f t="array" ref="D4819">IF(C4819="","",IFERROR(AVERAGE(_xlfn._xlws.FILTER($B$2:$B$6000,(IFERROR(VALUE(MID($A$2:$A$6000,4,2)),0)=MONTH(C4819))*(IFERROR(VALUE(RIGHT($A$2:$A$6000,4)),0)=YEAR(C4819)))),""))</f>
        <v/>
      </c>
      <c r="E4819" s="3">
        <f t="array" ref="E4819">IFERROR(_xlfn.LET(_xlpm.yr,IF(ISNUMBER(C4819),YEAR(C4819),VALUE(RIGHT(A4819,4))),_xlpm.mn,IF(ISNUMBER(C4819),MONTH(C4819),VALUE(MID(A4819,4,2)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0" spans="1:5" x14ac:dyDescent="0.25">
      <c r="A4820" s="65" t="s">
        <v>4830</v>
      </c>
      <c r="B4820" s="8">
        <v>131.18212198000001</v>
      </c>
      <c r="C4820" s="13"/>
      <c r="D4820" s="3" t="str">
        <f t="array" ref="D4820">IF(C4820="","",IFERROR(AVERAGE(_xlfn._xlws.FILTER($B$2:$B$6000,(IFERROR(VALUE(MID($A$2:$A$6000,4,2)),0)=MONTH(C4820))*(IFERROR(VALUE(RIGHT($A$2:$A$6000,4)),0)=YEAR(C4820)))),""))</f>
        <v/>
      </c>
      <c r="E4820" s="3">
        <f t="array" ref="E4820">IFERROR(_xlfn.LET(_xlpm.yr,IF(ISNUMBER(C4820),YEAR(C4820),VALUE(RIGHT(A4820,4))),_xlpm.mn,IF(ISNUMBER(C4820),MONTH(C4820),VALUE(MID(A4820,4,2)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1" spans="1:5" x14ac:dyDescent="0.25">
      <c r="A4821" s="65" t="s">
        <v>4831</v>
      </c>
      <c r="B4821" s="8">
        <v>131.27388625</v>
      </c>
      <c r="C4821" s="13"/>
      <c r="D4821" s="3" t="str">
        <f t="array" ref="D4821">IF(C4821="","",IFERROR(AVERAGE(_xlfn._xlws.FILTER($B$2:$B$6000,(IFERROR(VALUE(MID($A$2:$A$6000,4,2)),0)=MONTH(C4821))*(IFERROR(VALUE(RIGHT($A$2:$A$6000,4)),0)=YEAR(C4821)))),""))</f>
        <v/>
      </c>
      <c r="E4821" s="3">
        <f t="array" ref="E4821">IFERROR(_xlfn.LET(_xlpm.yr,IF(ISNUMBER(C4821),YEAR(C4821),VALUE(RIGHT(A4821,4))),_xlpm.mn,IF(ISNUMBER(C4821),MONTH(C4821),VALUE(MID(A4821,4,2)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2" spans="1:5" x14ac:dyDescent="0.25">
      <c r="A4822" s="65" t="s">
        <v>4832</v>
      </c>
      <c r="B4822" s="8">
        <v>130.77428078</v>
      </c>
      <c r="C4822" s="13"/>
      <c r="D4822" s="3" t="str">
        <f t="array" ref="D4822">IF(C4822="","",IFERROR(AVERAGE(_xlfn._xlws.FILTER($B$2:$B$6000,(IFERROR(VALUE(MID($A$2:$A$6000,4,2)),0)=MONTH(C4822))*(IFERROR(VALUE(RIGHT($A$2:$A$6000,4)),0)=YEAR(C4822)))),""))</f>
        <v/>
      </c>
      <c r="E4822" s="3">
        <f t="array" ref="E4822">IFERROR(_xlfn.LET(_xlpm.yr,IF(ISNUMBER(C4822),YEAR(C4822),VALUE(RIGHT(A4822,4))),_xlpm.mn,IF(ISNUMBER(C4822),MONTH(C4822),VALUE(MID(A4822,4,2)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3" spans="1:5" x14ac:dyDescent="0.25">
      <c r="A4823" s="65" t="s">
        <v>4833</v>
      </c>
      <c r="B4823" s="8">
        <v>132.35152485520001</v>
      </c>
      <c r="C4823" s="13"/>
      <c r="D4823" s="3" t="str">
        <f t="array" ref="D4823">IF(C4823="","",IFERROR(AVERAGE(_xlfn._xlws.FILTER($B$2:$B$6000,(IFERROR(VALUE(MID($A$2:$A$6000,4,2)),0)=MONTH(C4823))*(IFERROR(VALUE(RIGHT($A$2:$A$6000,4)),0)=YEAR(C4823)))),""))</f>
        <v/>
      </c>
      <c r="E4823" s="3">
        <f t="array" ref="E4823">IFERROR(_xlfn.LET(_xlpm.yr,IF(ISNUMBER(C4823),YEAR(C4823),VALUE(RIGHT(A4823,4))),_xlpm.mn,IF(ISNUMBER(C4823),MONTH(C4823),VALUE(MID(A4823,4,2)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4" spans="1:5" x14ac:dyDescent="0.25">
      <c r="A4824" s="65" t="s">
        <v>4834</v>
      </c>
      <c r="B4824" s="8">
        <v>132.09518862019999</v>
      </c>
      <c r="C4824" s="13"/>
      <c r="D4824" s="3" t="str">
        <f t="array" ref="D4824">IF(C4824="","",IFERROR(AVERAGE(_xlfn._xlws.FILTER($B$2:$B$6000,(IFERROR(VALUE(MID($A$2:$A$6000,4,2)),0)=MONTH(C4824))*(IFERROR(VALUE(RIGHT($A$2:$A$6000,4)),0)=YEAR(C4824)))),""))</f>
        <v/>
      </c>
      <c r="E4824" s="3">
        <f t="array" ref="E4824">IFERROR(_xlfn.LET(_xlpm.yr,IF(ISNUMBER(C4824),YEAR(C4824),VALUE(RIGHT(A4824,4))),_xlpm.mn,IF(ISNUMBER(C4824),MONTH(C4824),VALUE(MID(A4824,4,2)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5" spans="1:5" x14ac:dyDescent="0.25">
      <c r="A4825" s="65" t="s">
        <v>4835</v>
      </c>
      <c r="B4825" s="8">
        <v>132.40279210220001</v>
      </c>
      <c r="C4825" s="13"/>
      <c r="D4825" s="3" t="str">
        <f t="array" ref="D4825">IF(C4825="","",IFERROR(AVERAGE(_xlfn._xlws.FILTER($B$2:$B$6000,(IFERROR(VALUE(MID($A$2:$A$6000,4,2)),0)=MONTH(C4825))*(IFERROR(VALUE(RIGHT($A$2:$A$6000,4)),0)=YEAR(C4825)))),""))</f>
        <v/>
      </c>
      <c r="E4825" s="3">
        <f t="array" ref="E4825">IFERROR(_xlfn.LET(_xlpm.yr,IF(ISNUMBER(C4825),YEAR(C4825),VALUE(RIGHT(A4825,4))),_xlpm.mn,IF(ISNUMBER(C4825),MONTH(C4825),VALUE(MID(A4825,4,2)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6" spans="1:5" x14ac:dyDescent="0.25">
      <c r="A4826" s="65" t="s">
        <v>4836</v>
      </c>
      <c r="B4826" s="8">
        <v>132.0541748226</v>
      </c>
      <c r="C4826" s="13"/>
      <c r="D4826" s="3" t="str">
        <f t="array" ref="D4826">IF(C4826="","",IFERROR(AVERAGE(_xlfn._xlws.FILTER($B$2:$B$6000,(IFERROR(VALUE(MID($A$2:$A$6000,4,2)),0)=MONTH(C4826))*(IFERROR(VALUE(RIGHT($A$2:$A$6000,4)),0)=YEAR(C4826)))),""))</f>
        <v/>
      </c>
      <c r="E4826" s="3">
        <f t="array" ref="E4826">IFERROR(_xlfn.LET(_xlpm.yr,IF(ISNUMBER(C4826),YEAR(C4826),VALUE(RIGHT(A4826,4))),_xlpm.mn,IF(ISNUMBER(C4826),MONTH(C4826),VALUE(MID(A4826,4,2)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7" spans="1:5" x14ac:dyDescent="0.25">
      <c r="A4827" s="65" t="s">
        <v>4837</v>
      </c>
      <c r="B4827" s="8">
        <v>132.3925386528</v>
      </c>
      <c r="C4827" s="13"/>
      <c r="D4827" s="3" t="str">
        <f t="array" ref="D4827">IF(C4827="","",IFERROR(AVERAGE(_xlfn._xlws.FILTER($B$2:$B$6000,(IFERROR(VALUE(MID($A$2:$A$6000,4,2)),0)=MONTH(C4827))*(IFERROR(VALUE(RIGHT($A$2:$A$6000,4)),0)=YEAR(C4827)))),""))</f>
        <v/>
      </c>
      <c r="E4827" s="3">
        <f t="array" ref="E4827">IFERROR(_xlfn.LET(_xlpm.yr,IF(ISNUMBER(C4827),YEAR(C4827),VALUE(RIGHT(A4827,4))),_xlpm.mn,IF(ISNUMBER(C4827),MONTH(C4827),VALUE(MID(A4827,4,2)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8" spans="1:5" x14ac:dyDescent="0.25">
      <c r="A4828" s="65" t="s">
        <v>4838</v>
      </c>
      <c r="B4828" s="8">
        <v>132.32076450700001</v>
      </c>
      <c r="C4828" s="13"/>
      <c r="D4828" s="3" t="str">
        <f t="array" ref="D4828">IF(C4828="","",IFERROR(AVERAGE(_xlfn._xlws.FILTER($B$2:$B$6000,(IFERROR(VALUE(MID($A$2:$A$6000,4,2)),0)=MONTH(C4828))*(IFERROR(VALUE(RIGHT($A$2:$A$6000,4)),0)=YEAR(C4828)))),""))</f>
        <v/>
      </c>
      <c r="E4828" s="3">
        <f t="array" ref="E4828">IFERROR(_xlfn.LET(_xlpm.yr,IF(ISNUMBER(C4828),YEAR(C4828),VALUE(RIGHT(A4828,4))),_xlpm.mn,IF(ISNUMBER(C4828),MONTH(C4828),VALUE(MID(A4828,4,2)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9" spans="1:5" x14ac:dyDescent="0.25">
      <c r="A4829" s="65" t="s">
        <v>4839</v>
      </c>
      <c r="B4829" s="8">
        <v>132.78216972999999</v>
      </c>
      <c r="C4829" s="13"/>
      <c r="D4829" s="3" t="str">
        <f t="array" ref="D4829">IF(C4829="","",IFERROR(AVERAGE(_xlfn._xlws.FILTER($B$2:$B$6000,(IFERROR(VALUE(MID($A$2:$A$6000,4,2)),0)=MONTH(C4829))*(IFERROR(VALUE(RIGHT($A$2:$A$6000,4)),0)=YEAR(C4829)))),""))</f>
        <v/>
      </c>
      <c r="E4829" s="3">
        <f t="array" ref="E4829">IFERROR(_xlfn.LET(_xlpm.yr,IF(ISNUMBER(C4829),YEAR(C4829),VALUE(RIGHT(A4829,4))),_xlpm.mn,IF(ISNUMBER(C4829),MONTH(C4829),VALUE(MID(A4829,4,2)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0" spans="1:5" x14ac:dyDescent="0.25">
      <c r="A4830" s="65" t="s">
        <v>4840</v>
      </c>
      <c r="B4830" s="8">
        <v>133.30509564939999</v>
      </c>
      <c r="C4830" s="13"/>
      <c r="D4830" s="3" t="str">
        <f t="array" ref="D4830">IF(C4830="","",IFERROR(AVERAGE(_xlfn._xlws.FILTER($B$2:$B$6000,(IFERROR(VALUE(MID($A$2:$A$6000,4,2)),0)=MONTH(C4830))*(IFERROR(VALUE(RIGHT($A$2:$A$6000,4)),0)=YEAR(C4830)))),""))</f>
        <v/>
      </c>
      <c r="E4830" s="3">
        <f t="array" ref="E4830">IFERROR(_xlfn.LET(_xlpm.yr,IF(ISNUMBER(C4830),YEAR(C4830),VALUE(RIGHT(A4830,4))),_xlpm.mn,IF(ISNUMBER(C4830),MONTH(C4830),VALUE(MID(A4830,4,2)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1" spans="1:5" x14ac:dyDescent="0.25">
      <c r="A4831" s="65" t="s">
        <v>4841</v>
      </c>
      <c r="B4831" s="8">
        <v>133.30509564939999</v>
      </c>
      <c r="C4831" s="13"/>
      <c r="D4831" s="3" t="str">
        <f t="array" ref="D4831">IF(C4831="","",IFERROR(AVERAGE(_xlfn._xlws.FILTER($B$2:$B$6000,(IFERROR(VALUE(MID($A$2:$A$6000,4,2)),0)=MONTH(C4831))*(IFERROR(VALUE(RIGHT($A$2:$A$6000,4)),0)=YEAR(C4831)))),""))</f>
        <v/>
      </c>
      <c r="E4831" s="3">
        <f t="array" ref="E4831">IFERROR(_xlfn.LET(_xlpm.yr,IF(ISNUMBER(C4831),YEAR(C4831),VALUE(RIGHT(A4831,4))),_xlpm.mn,IF(ISNUMBER(C4831),MONTH(C4831),VALUE(MID(A4831,4,2)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2" spans="1:5" x14ac:dyDescent="0.25">
      <c r="A4832" s="65" t="s">
        <v>4842</v>
      </c>
      <c r="B4832" s="8">
        <v>133.2128146048</v>
      </c>
      <c r="C4832" s="13"/>
      <c r="D4832" s="3" t="str">
        <f t="array" ref="D4832">IF(C4832="","",IFERROR(AVERAGE(_xlfn._xlws.FILTER($B$2:$B$6000,(IFERROR(VALUE(MID($A$2:$A$6000,4,2)),0)=MONTH(C4832))*(IFERROR(VALUE(RIGHT($A$2:$A$6000,4)),0)=YEAR(C4832)))),""))</f>
        <v/>
      </c>
      <c r="E4832" s="3">
        <f t="array" ref="E4832">IFERROR(_xlfn.LET(_xlpm.yr,IF(ISNUMBER(C4832),YEAR(C4832),VALUE(RIGHT(A4832,4))),_xlpm.mn,IF(ISNUMBER(C4832),MONTH(C4832),VALUE(MID(A4832,4,2)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3" spans="1:5" x14ac:dyDescent="0.25">
      <c r="A4833" s="65" t="s">
        <v>4843</v>
      </c>
      <c r="B4833" s="8">
        <v>135.04818204739999</v>
      </c>
      <c r="C4833" s="13"/>
      <c r="D4833" s="3" t="str">
        <f t="array" ref="D4833">IF(C4833="","",IFERROR(AVERAGE(_xlfn._xlws.FILTER($B$2:$B$6000,(IFERROR(VALUE(MID($A$2:$A$6000,4,2)),0)=MONTH(C4833))*(IFERROR(VALUE(RIGHT($A$2:$A$6000,4)),0)=YEAR(C4833)))),""))</f>
        <v/>
      </c>
      <c r="E4833" s="3">
        <f t="array" ref="E4833">IFERROR(_xlfn.LET(_xlpm.yr,IF(ISNUMBER(C4833),YEAR(C4833),VALUE(RIGHT(A4833,4))),_xlpm.mn,IF(ISNUMBER(C4833),MONTH(C4833),VALUE(MID(A4833,4,2)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4" spans="1:5" x14ac:dyDescent="0.25">
      <c r="A4834" s="65" t="s">
        <v>4844</v>
      </c>
      <c r="B4834" s="8">
        <v>135.27375793420001</v>
      </c>
      <c r="C4834" s="13"/>
      <c r="D4834" s="3" t="str">
        <f t="array" ref="D4834">IF(C4834="","",IFERROR(AVERAGE(_xlfn._xlws.FILTER($B$2:$B$6000,(IFERROR(VALUE(MID($A$2:$A$6000,4,2)),0)=MONTH(C4834))*(IFERROR(VALUE(RIGHT($A$2:$A$6000,4)),0)=YEAR(C4834)))),""))</f>
        <v/>
      </c>
      <c r="E4834" s="3">
        <f t="array" ref="E4834">IFERROR(_xlfn.LET(_xlpm.yr,IF(ISNUMBER(C4834),YEAR(C4834),VALUE(RIGHT(A4834,4))),_xlpm.mn,IF(ISNUMBER(C4834),MONTH(C4834),VALUE(MID(A4834,4,2)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5" spans="1:5" x14ac:dyDescent="0.25">
      <c r="A4835" s="65" t="s">
        <v>4845</v>
      </c>
      <c r="B4835" s="8">
        <v>135.1609699908</v>
      </c>
      <c r="C4835" s="13"/>
      <c r="D4835" s="3" t="str">
        <f t="array" ref="D4835">IF(C4835="","",IFERROR(AVERAGE(_xlfn._xlws.FILTER($B$2:$B$6000,(IFERROR(VALUE(MID($A$2:$A$6000,4,2)),0)=MONTH(C4835))*(IFERROR(VALUE(RIGHT($A$2:$A$6000,4)),0)=YEAR(C4835)))),""))</f>
        <v/>
      </c>
      <c r="E4835" s="3">
        <f t="array" ref="E4835">IFERROR(_xlfn.LET(_xlpm.yr,IF(ISNUMBER(C4835),YEAR(C4835),VALUE(RIGHT(A4835,4))),_xlpm.mn,IF(ISNUMBER(C4835),MONTH(C4835),VALUE(MID(A4835,4,2)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6" spans="1:5" x14ac:dyDescent="0.25">
      <c r="A4836" s="65" t="s">
        <v>4846</v>
      </c>
      <c r="B4836" s="8">
        <v>137.49875645399999</v>
      </c>
      <c r="C4836" s="13"/>
      <c r="D4836" s="3" t="str">
        <f t="array" ref="D4836">IF(C4836="","",IFERROR(AVERAGE(_xlfn._xlws.FILTER($B$2:$B$6000,(IFERROR(VALUE(MID($A$2:$A$6000,4,2)),0)=MONTH(C4836))*(IFERROR(VALUE(RIGHT($A$2:$A$6000,4)),0)=YEAR(C4836)))),""))</f>
        <v/>
      </c>
      <c r="E4836" s="3">
        <f t="array" ref="E4836">IFERROR(_xlfn.LET(_xlpm.yr,IF(ISNUMBER(C4836),YEAR(C4836),VALUE(RIGHT(A4836,4))),_xlpm.mn,IF(ISNUMBER(C4836),MONTH(C4836),VALUE(MID(A4836,4,2)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7" spans="1:5" x14ac:dyDescent="0.25">
      <c r="A4837" s="65" t="s">
        <v>4847</v>
      </c>
      <c r="B4837" s="8">
        <v>137.83712028420001</v>
      </c>
      <c r="C4837" s="13"/>
      <c r="D4837" s="3" t="str">
        <f t="array" ref="D4837">IF(C4837="","",IFERROR(AVERAGE(_xlfn._xlws.FILTER($B$2:$B$6000,(IFERROR(VALUE(MID($A$2:$A$6000,4,2)),0)=MONTH(C4837))*(IFERROR(VALUE(RIGHT($A$2:$A$6000,4)),0)=YEAR(C4837)))),""))</f>
        <v/>
      </c>
      <c r="E4837" s="3">
        <f t="array" ref="E4837">IFERROR(_xlfn.LET(_xlpm.yr,IF(ISNUMBER(C4837),YEAR(C4837),VALUE(RIGHT(A4837,4))),_xlpm.mn,IF(ISNUMBER(C4837),MONTH(C4837),VALUE(MID(A4837,4,2)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8" spans="1:5" x14ac:dyDescent="0.25">
      <c r="A4838" s="65" t="s">
        <v>4848</v>
      </c>
      <c r="B4838" s="8">
        <v>139.13930835799999</v>
      </c>
      <c r="C4838" s="13"/>
      <c r="D4838" s="3" t="str">
        <f t="array" ref="D4838">IF(C4838="","",IFERROR(AVERAGE(_xlfn._xlws.FILTER($B$2:$B$6000,(IFERROR(VALUE(MID($A$2:$A$6000,4,2)),0)=MONTH(C4838))*(IFERROR(VALUE(RIGHT($A$2:$A$6000,4)),0)=YEAR(C4838)))),""))</f>
        <v/>
      </c>
      <c r="E4838" s="3">
        <f t="array" ref="E4838">IFERROR(_xlfn.LET(_xlpm.yr,IF(ISNUMBER(C4838),YEAR(C4838),VALUE(RIGHT(A4838,4))),_xlpm.mn,IF(ISNUMBER(C4838),MONTH(C4838),VALUE(MID(A4838,4,2)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9" spans="1:5" x14ac:dyDescent="0.25">
      <c r="A4839" s="65" t="s">
        <v>4849</v>
      </c>
      <c r="B4839" s="8">
        <v>138.97525316759999</v>
      </c>
      <c r="C4839" s="13"/>
      <c r="D4839" s="3" t="str">
        <f t="array" ref="D4839">IF(C4839="","",IFERROR(AVERAGE(_xlfn._xlws.FILTER($B$2:$B$6000,(IFERROR(VALUE(MID($A$2:$A$6000,4,2)),0)=MONTH(C4839))*(IFERROR(VALUE(RIGHT($A$2:$A$6000,4)),0)=YEAR(C4839)))),""))</f>
        <v/>
      </c>
      <c r="E4839" s="3">
        <f t="array" ref="E4839">IFERROR(_xlfn.LET(_xlpm.yr,IF(ISNUMBER(C4839),YEAR(C4839),VALUE(RIGHT(A4839,4))),_xlpm.mn,IF(ISNUMBER(C4839),MONTH(C4839),VALUE(MID(A4839,4,2)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0" spans="1:5" x14ac:dyDescent="0.25">
      <c r="A4840" s="65" t="s">
        <v>4850</v>
      </c>
      <c r="B4840" s="8">
        <v>139.44691184000001</v>
      </c>
      <c r="C4840" s="13"/>
      <c r="D4840" s="3" t="str">
        <f t="array" ref="D4840">IF(C4840="","",IFERROR(AVERAGE(_xlfn._xlws.FILTER($B$2:$B$6000,(IFERROR(VALUE(MID($A$2:$A$6000,4,2)),0)=MONTH(C4840))*(IFERROR(VALUE(RIGHT($A$2:$A$6000,4)),0)=YEAR(C4840)))),""))</f>
        <v/>
      </c>
      <c r="E4840" s="3">
        <f t="array" ref="E4840">IFERROR(_xlfn.LET(_xlpm.yr,IF(ISNUMBER(C4840),YEAR(C4840),VALUE(RIGHT(A4840,4))),_xlpm.mn,IF(ISNUMBER(C4840),MONTH(C4840),VALUE(MID(A4840,4,2)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1" spans="1:5" x14ac:dyDescent="0.25">
      <c r="A4841" s="65" t="s">
        <v>4851</v>
      </c>
      <c r="B4841" s="8">
        <v>139.0162669652</v>
      </c>
      <c r="C4841" s="13"/>
      <c r="D4841" s="3" t="str">
        <f t="array" ref="D4841">IF(C4841="","",IFERROR(AVERAGE(_xlfn._xlws.FILTER($B$2:$B$6000,(IFERROR(VALUE(MID($A$2:$A$6000,4,2)),0)=MONTH(C4841))*(IFERROR(VALUE(RIGHT($A$2:$A$6000,4)),0)=YEAR(C4841)))),""))</f>
        <v/>
      </c>
      <c r="E4841" s="3">
        <f t="array" ref="E4841">IFERROR(_xlfn.LET(_xlpm.yr,IF(ISNUMBER(C4841),YEAR(C4841),VALUE(RIGHT(A4841,4))),_xlpm.mn,IF(ISNUMBER(C4841),MONTH(C4841),VALUE(MID(A4841,4,2)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2" spans="1:5" x14ac:dyDescent="0.25">
      <c r="A4842" s="65" t="s">
        <v>4852</v>
      </c>
      <c r="B4842" s="8">
        <v>139.74426187259999</v>
      </c>
      <c r="C4842" s="13"/>
      <c r="D4842" s="3" t="str">
        <f t="array" ref="D4842">IF(C4842="","",IFERROR(AVERAGE(_xlfn._xlws.FILTER($B$2:$B$6000,(IFERROR(VALUE(MID($A$2:$A$6000,4,2)),0)=MONTH(C4842))*(IFERROR(VALUE(RIGHT($A$2:$A$6000,4)),0)=YEAR(C4842)))),""))</f>
        <v/>
      </c>
      <c r="E4842" s="3">
        <f t="array" ref="E4842">IFERROR(_xlfn.LET(_xlpm.yr,IF(ISNUMBER(C4842),YEAR(C4842),VALUE(RIGHT(A4842,4))),_xlpm.mn,IF(ISNUMBER(C4842),MONTH(C4842),VALUE(MID(A4842,4,2)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3" spans="1:5" x14ac:dyDescent="0.25">
      <c r="A4843" s="65" t="s">
        <v>4853</v>
      </c>
      <c r="B4843" s="8">
        <v>139.49590682300001</v>
      </c>
      <c r="C4843" s="13"/>
      <c r="D4843" s="3" t="str">
        <f t="array" ref="D4843">IF(C4843="","",IFERROR(AVERAGE(_xlfn._xlws.FILTER($B$2:$B$6000,(IFERROR(VALUE(MID($A$2:$A$6000,4,2)),0)=MONTH(C4843))*(IFERROR(VALUE(RIGHT($A$2:$A$6000,4)),0)=YEAR(C4843)))),""))</f>
        <v/>
      </c>
      <c r="E4843" s="3">
        <f t="array" ref="E4843">IFERROR(_xlfn.LET(_xlpm.yr,IF(ISNUMBER(C4843),YEAR(C4843),VALUE(RIGHT(A4843,4))),_xlpm.mn,IF(ISNUMBER(C4843),MONTH(C4843),VALUE(MID(A4843,4,2)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4" spans="1:5" x14ac:dyDescent="0.25">
      <c r="A4844" s="65" t="s">
        <v>4854</v>
      </c>
      <c r="B4844" s="8">
        <v>141.292429551</v>
      </c>
      <c r="C4844" s="13"/>
      <c r="D4844" s="3" t="str">
        <f t="array" ref="D4844">IF(C4844="","",IFERROR(AVERAGE(_xlfn._xlws.FILTER($B$2:$B$6000,(IFERROR(VALUE(MID($A$2:$A$6000,4,2)),0)=MONTH(C4844))*(IFERROR(VALUE(RIGHT($A$2:$A$6000,4)),0)=YEAR(C4844)))),""))</f>
        <v/>
      </c>
      <c r="E4844" s="3">
        <f t="array" ref="E4844">IFERROR(_xlfn.LET(_xlpm.yr,IF(ISNUMBER(C4844),YEAR(C4844),VALUE(RIGHT(A4844,4))),_xlpm.mn,IF(ISNUMBER(C4844),MONTH(C4844),VALUE(MID(A4844,4,2)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5" spans="1:5" x14ac:dyDescent="0.25">
      <c r="A4845" s="65" t="s">
        <v>4855</v>
      </c>
      <c r="B4845" s="8">
        <v>141.64969259349999</v>
      </c>
      <c r="C4845" s="13"/>
      <c r="D4845" s="3" t="str">
        <f t="array" ref="D4845">IF(C4845="","",IFERROR(AVERAGE(_xlfn._xlws.FILTER($B$2:$B$6000,(IFERROR(VALUE(MID($A$2:$A$6000,4,2)),0)=MONTH(C4845))*(IFERROR(VALUE(RIGHT($A$2:$A$6000,4)),0)=YEAR(C4845)))),""))</f>
        <v/>
      </c>
      <c r="E4845" s="3">
        <f t="array" ref="E4845">IFERROR(_xlfn.LET(_xlpm.yr,IF(ISNUMBER(C4845),YEAR(C4845),VALUE(RIGHT(A4845,4))),_xlpm.mn,IF(ISNUMBER(C4845),MONTH(C4845),VALUE(MID(A4845,4,2)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6" spans="1:5" x14ac:dyDescent="0.25">
      <c r="A4846" s="65" t="s">
        <v>4856</v>
      </c>
      <c r="B4846" s="8">
        <v>141.88446544999999</v>
      </c>
      <c r="C4846" s="13"/>
      <c r="D4846" s="3" t="str">
        <f t="array" ref="D4846">IF(C4846="","",IFERROR(AVERAGE(_xlfn._xlws.FILTER($B$2:$B$6000,(IFERROR(VALUE(MID($A$2:$A$6000,4,2)),0)=MONTH(C4846))*(IFERROR(VALUE(RIGHT($A$2:$A$6000,4)),0)=YEAR(C4846)))),""))</f>
        <v/>
      </c>
      <c r="E4846" s="3">
        <f t="array" ref="E4846">IFERROR(_xlfn.LET(_xlpm.yr,IF(ISNUMBER(C4846),YEAR(C4846),VALUE(RIGHT(A4846,4))),_xlpm.mn,IF(ISNUMBER(C4846),MONTH(C4846),VALUE(MID(A4846,4,2)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7" spans="1:5" x14ac:dyDescent="0.25">
      <c r="A4847" s="65" t="s">
        <v>4857</v>
      </c>
      <c r="B4847" s="8">
        <v>141.91508799650001</v>
      </c>
      <c r="C4847" s="13"/>
      <c r="D4847" s="3" t="str">
        <f t="array" ref="D4847">IF(C4847="","",IFERROR(AVERAGE(_xlfn._xlws.FILTER($B$2:$B$6000,(IFERROR(VALUE(MID($A$2:$A$6000,4,2)),0)=MONTH(C4847))*(IFERROR(VALUE(RIGHT($A$2:$A$6000,4)),0)=YEAR(C4847)))),""))</f>
        <v/>
      </c>
      <c r="E4847" s="3">
        <f t="array" ref="E4847">IFERROR(_xlfn.LET(_xlpm.yr,IF(ISNUMBER(C4847),YEAR(C4847),VALUE(RIGHT(A4847,4))),_xlpm.mn,IF(ISNUMBER(C4847),MONTH(C4847),VALUE(MID(A4847,4,2)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8" spans="1:5" x14ac:dyDescent="0.25">
      <c r="A4848" s="65" t="s">
        <v>4858</v>
      </c>
      <c r="B4848" s="8">
        <v>143.55849799200001</v>
      </c>
      <c r="C4848" s="13"/>
      <c r="D4848" s="3" t="str">
        <f t="array" ref="D4848">IF(C4848="","",IFERROR(AVERAGE(_xlfn._xlws.FILTER($B$2:$B$6000,(IFERROR(VALUE(MID($A$2:$A$6000,4,2)),0)=MONTH(C4848))*(IFERROR(VALUE(RIGHT($A$2:$A$6000,4)),0)=YEAR(C4848)))),""))</f>
        <v/>
      </c>
      <c r="E4848" s="3">
        <f t="array" ref="E4848">IFERROR(_xlfn.LET(_xlpm.yr,IF(ISNUMBER(C4848),YEAR(C4848),VALUE(RIGHT(A4848,4))),_xlpm.mn,IF(ISNUMBER(C4848),MONTH(C4848),VALUE(MID(A4848,4,2)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9" spans="1:5" x14ac:dyDescent="0.25">
      <c r="A4849" s="65" t="s">
        <v>4859</v>
      </c>
      <c r="B4849" s="8">
        <v>143.44621532150001</v>
      </c>
      <c r="C4849" s="13"/>
      <c r="D4849" s="3" t="str">
        <f t="array" ref="D4849">IF(C4849="","",IFERROR(AVERAGE(_xlfn._xlws.FILTER($B$2:$B$6000,(IFERROR(VALUE(MID($A$2:$A$6000,4,2)),0)=MONTH(C4849))*(IFERROR(VALUE(RIGHT($A$2:$A$6000,4)),0)=YEAR(C4849)))),""))</f>
        <v/>
      </c>
      <c r="E4849" s="3">
        <f t="array" ref="E4849">IFERROR(_xlfn.LET(_xlpm.yr,IF(ISNUMBER(C4849),YEAR(C4849),VALUE(RIGHT(A4849,4))),_xlpm.mn,IF(ISNUMBER(C4849),MONTH(C4849),VALUE(MID(A4849,4,2)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0" spans="1:5" x14ac:dyDescent="0.25">
      <c r="A4850" s="65" t="s">
        <v>4860</v>
      </c>
      <c r="B4850" s="8">
        <v>142.231520977</v>
      </c>
      <c r="C4850" s="13"/>
      <c r="D4850" s="3" t="str">
        <f t="array" ref="D4850">IF(C4850="","",IFERROR(AVERAGE(_xlfn._xlws.FILTER($B$2:$B$6000,(IFERROR(VALUE(MID($A$2:$A$6000,4,2)),0)=MONTH(C4850))*(IFERROR(VALUE(RIGHT($A$2:$A$6000,4)),0)=YEAR(C4850)))),""))</f>
        <v/>
      </c>
      <c r="E4850" s="3">
        <f t="array" ref="E4850">IFERROR(_xlfn.LET(_xlpm.yr,IF(ISNUMBER(C4850),YEAR(C4850),VALUE(RIGHT(A4850,4))),_xlpm.mn,IF(ISNUMBER(C4850),MONTH(C4850),VALUE(MID(A4850,4,2)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1" spans="1:5" x14ac:dyDescent="0.25">
      <c r="A4851" s="65" t="s">
        <v>4861</v>
      </c>
      <c r="B4851" s="8">
        <v>142.0579932135</v>
      </c>
      <c r="C4851" s="13"/>
      <c r="D4851" s="3" t="str">
        <f t="array" ref="D4851">IF(C4851="","",IFERROR(AVERAGE(_xlfn._xlws.FILTER($B$2:$B$6000,(IFERROR(VALUE(MID($A$2:$A$6000,4,2)),0)=MONTH(C4851))*(IFERROR(VALUE(RIGHT($A$2:$A$6000,4)),0)=YEAR(C4851)))),""))</f>
        <v/>
      </c>
      <c r="E4851" s="3">
        <f t="array" ref="E4851">IFERROR(_xlfn.LET(_xlpm.yr,IF(ISNUMBER(C4851),YEAR(C4851),VALUE(RIGHT(A4851,4))),_xlpm.mn,IF(ISNUMBER(C4851),MONTH(C4851),VALUE(MID(A4851,4,2)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2" spans="1:5" x14ac:dyDescent="0.25">
      <c r="A4852" s="65" t="s">
        <v>4862</v>
      </c>
      <c r="B4852" s="8">
        <v>142.231520977</v>
      </c>
      <c r="C4852" s="13"/>
      <c r="D4852" s="3" t="str">
        <f t="array" ref="D4852">IF(C4852="","",IFERROR(AVERAGE(_xlfn._xlws.FILTER($B$2:$B$6000,(IFERROR(VALUE(MID($A$2:$A$6000,4,2)),0)=MONTH(C4852))*(IFERROR(VALUE(RIGHT($A$2:$A$6000,4)),0)=YEAR(C4852)))),""))</f>
        <v/>
      </c>
      <c r="E4852" s="3">
        <f t="array" ref="E4852">IFERROR(_xlfn.LET(_xlpm.yr,IF(ISNUMBER(C4852),YEAR(C4852),VALUE(RIGHT(A4852,4))),_xlpm.mn,IF(ISNUMBER(C4852),MONTH(C4852),VALUE(MID(A4852,4,2)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3" spans="1:5" x14ac:dyDescent="0.25">
      <c r="A4853" s="65" t="s">
        <v>4863</v>
      </c>
      <c r="B4853" s="8">
        <v>142.24172849249999</v>
      </c>
      <c r="C4853" s="13"/>
      <c r="D4853" s="3" t="str">
        <f t="array" ref="D4853">IF(C4853="","",IFERROR(AVERAGE(_xlfn._xlws.FILTER($B$2:$B$6000,(IFERROR(VALUE(MID($A$2:$A$6000,4,2)),0)=MONTH(C4853))*(IFERROR(VALUE(RIGHT($A$2:$A$6000,4)),0)=YEAR(C4853)))),""))</f>
        <v/>
      </c>
      <c r="E4853" s="3">
        <f t="array" ref="E4853">IFERROR(_xlfn.LET(_xlpm.yr,IF(ISNUMBER(C4853),YEAR(C4853),VALUE(RIGHT(A4853,4))),_xlpm.mn,IF(ISNUMBER(C4853),MONTH(C4853),VALUE(MID(A4853,4,2)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4" spans="1:5" x14ac:dyDescent="0.25">
      <c r="A4854" s="65" t="s">
        <v>4864</v>
      </c>
      <c r="B4854" s="8">
        <v>141.96612557399999</v>
      </c>
      <c r="C4854" s="13"/>
      <c r="D4854" s="3" t="str">
        <f t="array" ref="D4854">IF(C4854="","",IFERROR(AVERAGE(_xlfn._xlws.FILTER($B$2:$B$6000,(IFERROR(VALUE(MID($A$2:$A$6000,4,2)),0)=MONTH(C4854))*(IFERROR(VALUE(RIGHT($A$2:$A$6000,4)),0)=YEAR(C4854)))),""))</f>
        <v/>
      </c>
      <c r="E4854" s="3">
        <f t="array" ref="E4854">IFERROR(_xlfn.LET(_xlpm.yr,IF(ISNUMBER(C4854),YEAR(C4854),VALUE(RIGHT(A4854,4))),_xlpm.mn,IF(ISNUMBER(C4854),MONTH(C4854),VALUE(MID(A4854,4,2)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5" spans="1:5" x14ac:dyDescent="0.25">
      <c r="A4855" s="65" t="s">
        <v>4865</v>
      </c>
      <c r="B4855" s="8">
        <v>141.96612557399999</v>
      </c>
      <c r="C4855" s="13"/>
      <c r="D4855" s="3" t="str">
        <f t="array" ref="D4855">IF(C4855="","",IFERROR(AVERAGE(_xlfn._xlws.FILTER($B$2:$B$6000,(IFERROR(VALUE(MID($A$2:$A$6000,4,2)),0)=MONTH(C4855))*(IFERROR(VALUE(RIGHT($A$2:$A$6000,4)),0)=YEAR(C4855)))),""))</f>
        <v/>
      </c>
      <c r="E4855" s="3">
        <f t="array" ref="E4855">IFERROR(_xlfn.LET(_xlpm.yr,IF(ISNUMBER(C4855),YEAR(C4855),VALUE(RIGHT(A4855,4))),_xlpm.mn,IF(ISNUMBER(C4855),MONTH(C4855),VALUE(MID(A4855,4,2)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6" spans="1:5" x14ac:dyDescent="0.25">
      <c r="A4856" s="65" t="s">
        <v>4866</v>
      </c>
      <c r="B4856" s="8">
        <v>141.92529551199999</v>
      </c>
      <c r="C4856" s="13"/>
      <c r="D4856" s="3" t="str">
        <f t="array" ref="D4856">IF(C4856="","",IFERROR(AVERAGE(_xlfn._xlws.FILTER($B$2:$B$6000,(IFERROR(VALUE(MID($A$2:$A$6000,4,2)),0)=MONTH(C4856))*(IFERROR(VALUE(RIGHT($A$2:$A$6000,4)),0)=YEAR(C4856)))),""))</f>
        <v/>
      </c>
      <c r="E4856" s="3">
        <f t="array" ref="E4856">IFERROR(_xlfn.LET(_xlpm.yr,IF(ISNUMBER(C4856),YEAR(C4856),VALUE(RIGHT(A4856,4))),_xlpm.mn,IF(ISNUMBER(C4856),MONTH(C4856),VALUE(MID(A4856,4,2)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7" spans="1:5" x14ac:dyDescent="0.25">
      <c r="A4857" s="65" t="s">
        <v>4867</v>
      </c>
      <c r="B4857" s="8">
        <v>142.98687712399999</v>
      </c>
      <c r="C4857" s="13"/>
      <c r="D4857" s="3" t="str">
        <f t="array" ref="D4857">IF(C4857="","",IFERROR(AVERAGE(_xlfn._xlws.FILTER($B$2:$B$6000,(IFERROR(VALUE(MID($A$2:$A$6000,4,2)),0)=MONTH(C4857))*(IFERROR(VALUE(RIGHT($A$2:$A$6000,4)),0)=YEAR(C4857)))),""))</f>
        <v/>
      </c>
      <c r="E4857" s="3">
        <f t="array" ref="E4857">IFERROR(_xlfn.LET(_xlpm.yr,IF(ISNUMBER(C4857),YEAR(C4857),VALUE(RIGHT(A4857,4))),_xlpm.mn,IF(ISNUMBER(C4857),MONTH(C4857),VALUE(MID(A4857,4,2)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8" spans="1:5" x14ac:dyDescent="0.25">
      <c r="A4858" s="65" t="s">
        <v>4868</v>
      </c>
      <c r="B4858" s="8">
        <v>144.5894570575</v>
      </c>
      <c r="C4858" s="13"/>
      <c r="D4858" s="3" t="str">
        <f t="array" ref="D4858">IF(C4858="","",IFERROR(AVERAGE(_xlfn._xlws.FILTER($B$2:$B$6000,(IFERROR(VALUE(MID($A$2:$A$6000,4,2)),0)=MONTH(C4858))*(IFERROR(VALUE(RIGHT($A$2:$A$6000,4)),0)=YEAR(C4858)))),""))</f>
        <v/>
      </c>
      <c r="E4858" s="3">
        <f t="array" ref="E4858">IFERROR(_xlfn.LET(_xlpm.yr,IF(ISNUMBER(C4858),YEAR(C4858),VALUE(RIGHT(A4858,4))),_xlpm.mn,IF(ISNUMBER(C4858),MONTH(C4858),VALUE(MID(A4858,4,2)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9" spans="1:5" x14ac:dyDescent="0.25">
      <c r="A4859" s="65" t="s">
        <v>4869</v>
      </c>
      <c r="B4859" s="8">
        <v>144.5894570575</v>
      </c>
      <c r="C4859" s="13"/>
      <c r="D4859" s="3" t="str">
        <f t="array" ref="D4859">IF(C4859="","",IFERROR(AVERAGE(_xlfn._xlws.FILTER($B$2:$B$6000,(IFERROR(VALUE(MID($A$2:$A$6000,4,2)),0)=MONTH(C4859))*(IFERROR(VALUE(RIGHT($A$2:$A$6000,4)),0)=YEAR(C4859)))),""))</f>
        <v/>
      </c>
      <c r="E4859" s="3">
        <f t="array" ref="E4859">IFERROR(_xlfn.LET(_xlpm.yr,IF(ISNUMBER(C4859),YEAR(C4859),VALUE(RIGHT(A4859,4))),_xlpm.mn,IF(ISNUMBER(C4859),MONTH(C4859),VALUE(MID(A4859,4,2)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0" spans="1:5" x14ac:dyDescent="0.25">
      <c r="A4860" s="65" t="s">
        <v>4870</v>
      </c>
      <c r="B4860" s="8">
        <v>143.5074604145</v>
      </c>
      <c r="C4860" s="13"/>
      <c r="D4860" s="3" t="str">
        <f t="array" ref="D4860">IF(C4860="","",IFERROR(AVERAGE(_xlfn._xlws.FILTER($B$2:$B$6000,(IFERROR(VALUE(MID($A$2:$A$6000,4,2)),0)=MONTH(C4860))*(IFERROR(VALUE(RIGHT($A$2:$A$6000,4)),0)=YEAR(C4860)))),""))</f>
        <v/>
      </c>
      <c r="E4860" s="3">
        <f t="array" ref="E4860">IFERROR(_xlfn.LET(_xlpm.yr,IF(ISNUMBER(C4860),YEAR(C4860),VALUE(RIGHT(A4860,4))),_xlpm.mn,IF(ISNUMBER(C4860),MONTH(C4860),VALUE(MID(A4860,4,2)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1" spans="1:5" x14ac:dyDescent="0.25">
      <c r="A4861" s="65" t="s">
        <v>4871</v>
      </c>
      <c r="B4861" s="8">
        <v>139.5265293695</v>
      </c>
      <c r="C4861" s="13"/>
      <c r="D4861" s="3" t="str">
        <f t="array" ref="D4861">IF(C4861="","",IFERROR(AVERAGE(_xlfn._xlws.FILTER($B$2:$B$6000,(IFERROR(VALUE(MID($A$2:$A$6000,4,2)),0)=MONTH(C4861))*(IFERROR(VALUE(RIGHT($A$2:$A$6000,4)),0)=YEAR(C4861)))),""))</f>
        <v/>
      </c>
      <c r="E4861" s="3">
        <f t="array" ref="E4861">IFERROR(_xlfn.LET(_xlpm.yr,IF(ISNUMBER(C4861),YEAR(C4861),VALUE(RIGHT(A4861,4))),_xlpm.mn,IF(ISNUMBER(C4861),MONTH(C4861),VALUE(MID(A4861,4,2)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2" spans="1:5" x14ac:dyDescent="0.25">
      <c r="A4862" s="65" t="s">
        <v>4872</v>
      </c>
      <c r="B4862" s="8">
        <v>139.5265293695</v>
      </c>
      <c r="C4862" s="13"/>
      <c r="D4862" s="3" t="str">
        <f t="array" ref="D4862">IF(C4862="","",IFERROR(AVERAGE(_xlfn._xlws.FILTER($B$2:$B$6000,(IFERROR(VALUE(MID($A$2:$A$6000,4,2)),0)=MONTH(C4862))*(IFERROR(VALUE(RIGHT($A$2:$A$6000,4)),0)=YEAR(C4862)))),""))</f>
        <v/>
      </c>
      <c r="E4862" s="3">
        <f t="array" ref="E4862">IFERROR(_xlfn.LET(_xlpm.yr,IF(ISNUMBER(C4862),YEAR(C4862),VALUE(RIGHT(A4862,4))),_xlpm.mn,IF(ISNUMBER(C4862),MONTH(C4862),VALUE(MID(A4862,4,2)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3" spans="1:5" x14ac:dyDescent="0.25">
      <c r="A4863" s="65" t="s">
        <v>4873</v>
      </c>
      <c r="B4863" s="8">
        <v>139.5265293695</v>
      </c>
      <c r="C4863" s="13"/>
      <c r="D4863" s="3" t="str">
        <f t="array" ref="D4863">IF(C4863="","",IFERROR(AVERAGE(_xlfn._xlws.FILTER($B$2:$B$6000,(IFERROR(VALUE(MID($A$2:$A$6000,4,2)),0)=MONTH(C4863))*(IFERROR(VALUE(RIGHT($A$2:$A$6000,4)),0)=YEAR(C4863)))),""))</f>
        <v/>
      </c>
      <c r="E4863" s="3">
        <f t="array" ref="E4863">IFERROR(_xlfn.LET(_xlpm.yr,IF(ISNUMBER(C4863),YEAR(C4863),VALUE(RIGHT(A4863,4))),_xlpm.mn,IF(ISNUMBER(C4863),MONTH(C4863),VALUE(MID(A4863,4,2)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4" spans="1:5" x14ac:dyDescent="0.25">
      <c r="A4864" s="65" t="s">
        <v>4874</v>
      </c>
      <c r="B4864" s="8">
        <v>139.05078827969999</v>
      </c>
      <c r="C4864" s="13"/>
      <c r="D4864" s="3" t="str">
        <f t="array" ref="D4864">IF(C4864="","",IFERROR(AVERAGE(_xlfn._xlws.FILTER($B$2:$B$6000,(IFERROR(VALUE(MID($A$2:$A$6000,4,2)),0)=MONTH(C4864))*(IFERROR(VALUE(RIGHT($A$2:$A$6000,4)),0)=YEAR(C4864)))),""))</f>
        <v/>
      </c>
      <c r="E4864" s="3">
        <f t="array" ref="E4864">IFERROR(_xlfn.LET(_xlpm.yr,IF(ISNUMBER(C4864),YEAR(C4864),VALUE(RIGHT(A4864,4))),_xlpm.mn,IF(ISNUMBER(C4864),MONTH(C4864),VALUE(MID(A4864,4,2)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5" spans="1:5" x14ac:dyDescent="0.25">
      <c r="A4865" s="65" t="s">
        <v>4875</v>
      </c>
      <c r="B4865" s="8">
        <v>139.05078827969999</v>
      </c>
      <c r="C4865" s="13"/>
      <c r="D4865" s="3" t="str">
        <f t="array" ref="D4865">IF(C4865="","",IFERROR(AVERAGE(_xlfn._xlws.FILTER($B$2:$B$6000,(IFERROR(VALUE(MID($A$2:$A$6000,4,2)),0)=MONTH(C4865))*(IFERROR(VALUE(RIGHT($A$2:$A$6000,4)),0)=YEAR(C4865)))),""))</f>
        <v/>
      </c>
      <c r="E4865" s="3">
        <f t="array" ref="E4865">IFERROR(_xlfn.LET(_xlpm.yr,IF(ISNUMBER(C4865),YEAR(C4865),VALUE(RIGHT(A4865,4))),_xlpm.mn,IF(ISNUMBER(C4865),MONTH(C4865),VALUE(MID(A4865,4,2)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6" spans="1:5" x14ac:dyDescent="0.25">
      <c r="A4866" s="65" t="s">
        <v>4876</v>
      </c>
      <c r="B4866" s="8">
        <v>137.64510307110001</v>
      </c>
      <c r="C4866" s="13"/>
      <c r="D4866" s="3" t="str">
        <f t="array" ref="D4866">IF(C4866="","",IFERROR(AVERAGE(_xlfn._xlws.FILTER($B$2:$B$6000,(IFERROR(VALUE(MID($A$2:$A$6000,4,2)),0)=MONTH(C4866))*(IFERROR(VALUE(RIGHT($A$2:$A$6000,4)),0)=YEAR(C4866)))),""))</f>
        <v/>
      </c>
      <c r="E4866" s="3">
        <f t="array" ref="E4866">IFERROR(_xlfn.LET(_xlpm.yr,IF(ISNUMBER(C4866),YEAR(C4866),VALUE(RIGHT(A4866,4))),_xlpm.mn,IF(ISNUMBER(C4866),MONTH(C4866),VALUE(MID(A4866,4,2)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7" spans="1:5" x14ac:dyDescent="0.25">
      <c r="A4867" s="65" t="s">
        <v>4877</v>
      </c>
      <c r="B4867" s="8">
        <v>138.16459543080001</v>
      </c>
      <c r="C4867" s="13"/>
      <c r="D4867" s="3" t="str">
        <f t="array" ref="D4867">IF(C4867="","",IFERROR(AVERAGE(_xlfn._xlws.FILTER($B$2:$B$6000,(IFERROR(VALUE(MID($A$2:$A$6000,4,2)),0)=MONTH(C4867))*(IFERROR(VALUE(RIGHT($A$2:$A$6000,4)),0)=YEAR(C4867)))),""))</f>
        <v/>
      </c>
      <c r="E4867" s="3">
        <f t="array" ref="E4867">IFERROR(_xlfn.LET(_xlpm.yr,IF(ISNUMBER(C4867),YEAR(C4867),VALUE(RIGHT(A4867,4))),_xlpm.mn,IF(ISNUMBER(C4867),MONTH(C4867),VALUE(MID(A4867,4,2)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8" spans="1:5" x14ac:dyDescent="0.25">
      <c r="A4868" s="65" t="s">
        <v>4878</v>
      </c>
      <c r="B4868" s="8">
        <v>137.16635521020001</v>
      </c>
      <c r="C4868" s="13"/>
      <c r="D4868" s="3" t="str">
        <f t="array" ref="D4868">IF(C4868="","",IFERROR(AVERAGE(_xlfn._xlws.FILTER($B$2:$B$6000,(IFERROR(VALUE(MID($A$2:$A$6000,4,2)),0)=MONTH(C4868))*(IFERROR(VALUE(RIGHT($A$2:$A$6000,4)),0)=YEAR(C4868)))),""))</f>
        <v/>
      </c>
      <c r="E4868" s="3">
        <f t="array" ref="E4868">IFERROR(_xlfn.LET(_xlpm.yr,IF(ISNUMBER(C4868),YEAR(C4868),VALUE(RIGHT(A4868,4))),_xlpm.mn,IF(ISNUMBER(C4868),MONTH(C4868),VALUE(MID(A4868,4,2)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9" spans="1:5" x14ac:dyDescent="0.25">
      <c r="A4869" s="65" t="s">
        <v>4879</v>
      </c>
      <c r="B4869" s="8">
        <v>137.54324182409999</v>
      </c>
      <c r="C4869" s="13"/>
      <c r="D4869" s="3" t="str">
        <f t="array" ref="D4869">IF(C4869="","",IFERROR(AVERAGE(_xlfn._xlws.FILTER($B$2:$B$6000,(IFERROR(VALUE(MID($A$2:$A$6000,4,2)),0)=MONTH(C4869))*(IFERROR(VALUE(RIGHT($A$2:$A$6000,4)),0)=YEAR(C4869)))),""))</f>
        <v/>
      </c>
      <c r="E4869" s="3">
        <f t="array" ref="E4869">IFERROR(_xlfn.LET(_xlpm.yr,IF(ISNUMBER(C4869),YEAR(C4869),VALUE(RIGHT(A4869,4))),_xlpm.mn,IF(ISNUMBER(C4869),MONTH(C4869),VALUE(MID(A4869,4,2)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0" spans="1:5" x14ac:dyDescent="0.25">
      <c r="A4870" s="65" t="s">
        <v>4880</v>
      </c>
      <c r="B4870" s="8">
        <v>135.0476412726</v>
      </c>
      <c r="C4870" s="13"/>
      <c r="D4870" s="3" t="str">
        <f t="array" ref="D4870">IF(C4870="","",IFERROR(AVERAGE(_xlfn._xlws.FILTER($B$2:$B$6000,(IFERROR(VALUE(MID($A$2:$A$6000,4,2)),0)=MONTH(C4870))*(IFERROR(VALUE(RIGHT($A$2:$A$6000,4)),0)=YEAR(C4870)))),""))</f>
        <v/>
      </c>
      <c r="E4870" s="3">
        <f t="array" ref="E4870">IFERROR(_xlfn.LET(_xlpm.yr,IF(ISNUMBER(C4870),YEAR(C4870),VALUE(RIGHT(A4870,4))),_xlpm.mn,IF(ISNUMBER(C4870),MONTH(C4870),VALUE(MID(A4870,4,2)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1" spans="1:5" x14ac:dyDescent="0.25">
      <c r="A4871" s="65" t="s">
        <v>4881</v>
      </c>
      <c r="B4871" s="8">
        <v>137.7367781934</v>
      </c>
      <c r="C4871" s="13"/>
      <c r="D4871" s="3" t="str">
        <f t="array" ref="D4871">IF(C4871="","",IFERROR(AVERAGE(_xlfn._xlws.FILTER($B$2:$B$6000,(IFERROR(VALUE(MID($A$2:$A$6000,4,2)),0)=MONTH(C4871))*(IFERROR(VALUE(RIGHT($A$2:$A$6000,4)),0)=YEAR(C4871)))),""))</f>
        <v/>
      </c>
      <c r="E4871" s="3">
        <f t="array" ref="E4871">IFERROR(_xlfn.LET(_xlpm.yr,IF(ISNUMBER(C4871),YEAR(C4871),VALUE(RIGHT(A4871,4))),_xlpm.mn,IF(ISNUMBER(C4871),MONTH(C4871),VALUE(MID(A4871,4,2)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2" spans="1:5" x14ac:dyDescent="0.25">
      <c r="A4872" s="65" t="s">
        <v>4882</v>
      </c>
      <c r="B4872" s="8">
        <v>137.4515667018</v>
      </c>
      <c r="C4872" s="13"/>
      <c r="D4872" s="3" t="str">
        <f t="array" ref="D4872">IF(C4872="","",IFERROR(AVERAGE(_xlfn._xlws.FILTER($B$2:$B$6000,(IFERROR(VALUE(MID($A$2:$A$6000,4,2)),0)=MONTH(C4872))*(IFERROR(VALUE(RIGHT($A$2:$A$6000,4)),0)=YEAR(C4872)))),""))</f>
        <v/>
      </c>
      <c r="E4872" s="3">
        <f t="array" ref="E4872">IFERROR(_xlfn.LET(_xlpm.yr,IF(ISNUMBER(C4872),YEAR(C4872),VALUE(RIGHT(A4872,4))),_xlpm.mn,IF(ISNUMBER(C4872),MONTH(C4872),VALUE(MID(A4872,4,2)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3" spans="1:5" x14ac:dyDescent="0.25">
      <c r="A4873" s="65" t="s">
        <v>4883</v>
      </c>
      <c r="B4873" s="8">
        <v>136.63667672579999</v>
      </c>
      <c r="C4873" s="13"/>
      <c r="D4873" s="3" t="str">
        <f t="array" ref="D4873">IF(C4873="","",IFERROR(AVERAGE(_xlfn._xlws.FILTER($B$2:$B$6000,(IFERROR(VALUE(MID($A$2:$A$6000,4,2)),0)=MONTH(C4873))*(IFERROR(VALUE(RIGHT($A$2:$A$6000,4)),0)=YEAR(C4873)))),""))</f>
        <v/>
      </c>
      <c r="E4873" s="3">
        <f t="array" ref="E4873">IFERROR(_xlfn.LET(_xlpm.yr,IF(ISNUMBER(C4873),YEAR(C4873),VALUE(RIGHT(A4873,4))),_xlpm.mn,IF(ISNUMBER(C4873),MONTH(C4873),VALUE(MID(A4873,4,2)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4" spans="1:5" x14ac:dyDescent="0.25">
      <c r="A4874" s="65" t="s">
        <v>4884</v>
      </c>
      <c r="B4874" s="8">
        <v>137.35989157949999</v>
      </c>
      <c r="C4874" s="13"/>
      <c r="D4874" s="3" t="str">
        <f t="array" ref="D4874">IF(C4874="","",IFERROR(AVERAGE(_xlfn._xlws.FILTER($B$2:$B$6000,(IFERROR(VALUE(MID($A$2:$A$6000,4,2)),0)=MONTH(C4874))*(IFERROR(VALUE(RIGHT($A$2:$A$6000,4)),0)=YEAR(C4874)))),""))</f>
        <v/>
      </c>
      <c r="E4874" s="3">
        <f t="array" ref="E4874">IFERROR(_xlfn.LET(_xlpm.yr,IF(ISNUMBER(C4874),YEAR(C4874),VALUE(RIGHT(A4874,4))),_xlpm.mn,IF(ISNUMBER(C4874),MONTH(C4874),VALUE(MID(A4874,4,2)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5" spans="1:5" x14ac:dyDescent="0.25">
      <c r="A4875" s="65" t="s">
        <v>4885</v>
      </c>
      <c r="B4875" s="8">
        <v>137.35989157949999</v>
      </c>
      <c r="C4875" s="13"/>
      <c r="D4875" s="3" t="str">
        <f t="array" ref="D4875">IF(C4875="","",IFERROR(AVERAGE(_xlfn._xlws.FILTER($B$2:$B$6000,(IFERROR(VALUE(MID($A$2:$A$6000,4,2)),0)=MONTH(C4875))*(IFERROR(VALUE(RIGHT($A$2:$A$6000,4)),0)=YEAR(C4875)))),""))</f>
        <v/>
      </c>
      <c r="E4875" s="3">
        <f t="array" ref="E4875">IFERROR(_xlfn.LET(_xlpm.yr,IF(ISNUMBER(C4875),YEAR(C4875),VALUE(RIGHT(A4875,4))),_xlpm.mn,IF(ISNUMBER(C4875),MONTH(C4875),VALUE(MID(A4875,4,2)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6" spans="1:5" x14ac:dyDescent="0.25">
      <c r="A4876" s="65" t="s">
        <v>4886</v>
      </c>
      <c r="B4876" s="8">
        <v>135.86253124859999</v>
      </c>
      <c r="C4876" s="13"/>
      <c r="D4876" s="3" t="str">
        <f t="array" ref="D4876">IF(C4876="","",IFERROR(AVERAGE(_xlfn._xlws.FILTER($B$2:$B$6000,(IFERROR(VALUE(MID($A$2:$A$6000,4,2)),0)=MONTH(C4876))*(IFERROR(VALUE(RIGHT($A$2:$A$6000,4)),0)=YEAR(C4876)))),""))</f>
        <v/>
      </c>
      <c r="E4876" s="3">
        <f t="array" ref="E4876">IFERROR(_xlfn.LET(_xlpm.yr,IF(ISNUMBER(C4876),YEAR(C4876),VALUE(RIGHT(A4876,4))),_xlpm.mn,IF(ISNUMBER(C4876),MONTH(C4876),VALUE(MID(A4876,4,2)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7" spans="1:5" x14ac:dyDescent="0.25">
      <c r="A4877" s="65" t="s">
        <v>4887</v>
      </c>
      <c r="B4877" s="8">
        <v>137.2376580831</v>
      </c>
      <c r="C4877" s="13"/>
      <c r="D4877" s="3" t="str">
        <f t="array" ref="D4877">IF(C4877="","",IFERROR(AVERAGE(_xlfn._xlws.FILTER($B$2:$B$6000,(IFERROR(VALUE(MID($A$2:$A$6000,4,2)),0)=MONTH(C4877))*(IFERROR(VALUE(RIGHT($A$2:$A$6000,4)),0)=YEAR(C4877)))),""))</f>
        <v/>
      </c>
      <c r="E4877" s="3">
        <f t="array" ref="E4877">IFERROR(_xlfn.LET(_xlpm.yr,IF(ISNUMBER(C4877),YEAR(C4877),VALUE(RIGHT(A4877,4))),_xlpm.mn,IF(ISNUMBER(C4877),MONTH(C4877),VALUE(MID(A4877,4,2)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8" spans="1:5" x14ac:dyDescent="0.25">
      <c r="A4878" s="65" t="s">
        <v>4888</v>
      </c>
      <c r="B4878" s="8">
        <v>135.97457862030001</v>
      </c>
      <c r="C4878" s="13"/>
      <c r="D4878" s="3" t="str">
        <f t="array" ref="D4878">IF(C4878="","",IFERROR(AVERAGE(_xlfn._xlws.FILTER($B$2:$B$6000,(IFERROR(VALUE(MID($A$2:$A$6000,4,2)),0)=MONTH(C4878))*(IFERROR(VALUE(RIGHT($A$2:$A$6000,4)),0)=YEAR(C4878)))),""))</f>
        <v/>
      </c>
      <c r="E4878" s="3">
        <f t="array" ref="E4878">IFERROR(_xlfn.LET(_xlpm.yr,IF(ISNUMBER(C4878),YEAR(C4878),VALUE(RIGHT(A4878,4))),_xlpm.mn,IF(ISNUMBER(C4878),MONTH(C4878),VALUE(MID(A4878,4,2)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9" spans="1:5" x14ac:dyDescent="0.25">
      <c r="A4879" s="65" t="s">
        <v>4889</v>
      </c>
      <c r="B4879" s="8">
        <v>136.10699824139999</v>
      </c>
      <c r="C4879" s="13"/>
      <c r="D4879" s="3" t="str">
        <f t="array" ref="D4879">IF(C4879="","",IFERROR(AVERAGE(_xlfn._xlws.FILTER($B$2:$B$6000,(IFERROR(VALUE(MID($A$2:$A$6000,4,2)),0)=MONTH(C4879))*(IFERROR(VALUE(RIGHT($A$2:$A$6000,4)),0)=YEAR(C4879)))),""))</f>
        <v/>
      </c>
      <c r="E4879" s="3">
        <f t="array" ref="E4879">IFERROR(_xlfn.LET(_xlpm.yr,IF(ISNUMBER(C4879),YEAR(C4879),VALUE(RIGHT(A4879,4))),_xlpm.mn,IF(ISNUMBER(C4879),MONTH(C4879),VALUE(MID(A4879,4,2)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0" spans="1:5" x14ac:dyDescent="0.25">
      <c r="A4880" s="65" t="s">
        <v>4890</v>
      </c>
      <c r="B4880" s="8">
        <v>135.24117764190001</v>
      </c>
      <c r="C4880" s="13"/>
      <c r="D4880" s="3" t="str">
        <f t="array" ref="D4880">IF(C4880="","",IFERROR(AVERAGE(_xlfn._xlws.FILTER($B$2:$B$6000,(IFERROR(VALUE(MID($A$2:$A$6000,4,2)),0)=MONTH(C4880))*(IFERROR(VALUE(RIGHT($A$2:$A$6000,4)),0)=YEAR(C4880)))),""))</f>
        <v/>
      </c>
      <c r="E4880" s="3">
        <f t="array" ref="E4880">IFERROR(_xlfn.LET(_xlpm.yr,IF(ISNUMBER(C4880),YEAR(C4880),VALUE(RIGHT(A4880,4))),_xlpm.mn,IF(ISNUMBER(C4880),MONTH(C4880),VALUE(MID(A4880,4,2)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1" spans="1:5" x14ac:dyDescent="0.25">
      <c r="A4881" s="65" t="s">
        <v>4891</v>
      </c>
      <c r="B4881" s="8">
        <v>134.72168528220001</v>
      </c>
      <c r="C4881" s="13"/>
      <c r="D4881" s="3" t="str">
        <f t="array" ref="D4881">IF(C4881="","",IFERROR(AVERAGE(_xlfn._xlws.FILTER($B$2:$B$6000,(IFERROR(VALUE(MID($A$2:$A$6000,4,2)),0)=MONTH(C4881))*(IFERROR(VALUE(RIGHT($A$2:$A$6000,4)),0)=YEAR(C4881)))),""))</f>
        <v/>
      </c>
      <c r="E4881" s="3">
        <f t="array" ref="E4881">IFERROR(_xlfn.LET(_xlpm.yr,IF(ISNUMBER(C4881),YEAR(C4881),VALUE(RIGHT(A4881,4))),_xlpm.mn,IF(ISNUMBER(C4881),MONTH(C4881),VALUE(MID(A4881,4,2)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2" spans="1:5" x14ac:dyDescent="0.25">
      <c r="A4882" s="65" t="s">
        <v>4892</v>
      </c>
      <c r="B4882" s="8">
        <v>134.93559390089999</v>
      </c>
      <c r="C4882" s="13"/>
      <c r="D4882" s="3" t="str">
        <f t="array" ref="D4882">IF(C4882="","",IFERROR(AVERAGE(_xlfn._xlws.FILTER($B$2:$B$6000,(IFERROR(VALUE(MID($A$2:$A$6000,4,2)),0)=MONTH(C4882))*(IFERROR(VALUE(RIGHT($A$2:$A$6000,4)),0)=YEAR(C4882)))),""))</f>
        <v/>
      </c>
      <c r="E4882" s="3">
        <f t="array" ref="E4882">IFERROR(_xlfn.LET(_xlpm.yr,IF(ISNUMBER(C4882),YEAR(C4882),VALUE(RIGHT(A4882,4))),_xlpm.mn,IF(ISNUMBER(C4882),MONTH(C4882),VALUE(MID(A4882,4,2)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3" spans="1:5" x14ac:dyDescent="0.25">
      <c r="A4883" s="65" t="s">
        <v>4893</v>
      </c>
      <c r="B4883" s="8">
        <v>134.8337326539</v>
      </c>
      <c r="C4883" s="13"/>
      <c r="D4883" s="3" t="str">
        <f t="array" ref="D4883">IF(C4883="","",IFERROR(AVERAGE(_xlfn._xlws.FILTER($B$2:$B$6000,(IFERROR(VALUE(MID($A$2:$A$6000,4,2)),0)=MONTH(C4883))*(IFERROR(VALUE(RIGHT($A$2:$A$6000,4)),0)=YEAR(C4883)))),""))</f>
        <v/>
      </c>
      <c r="E4883" s="3">
        <f t="array" ref="E4883">IFERROR(_xlfn.LET(_xlpm.yr,IF(ISNUMBER(C4883),YEAR(C4883),VALUE(RIGHT(A4883,4))),_xlpm.mn,IF(ISNUMBER(C4883),MONTH(C4883),VALUE(MID(A4883,4,2)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4" spans="1:5" x14ac:dyDescent="0.25">
      <c r="A4884" s="65" t="s">
        <v>4894</v>
      </c>
      <c r="B4884" s="8">
        <v>132.8779967115</v>
      </c>
      <c r="C4884" s="13"/>
      <c r="D4884" s="3" t="str">
        <f t="array" ref="D4884">IF(C4884="","",IFERROR(AVERAGE(_xlfn._xlws.FILTER($B$2:$B$6000,(IFERROR(VALUE(MID($A$2:$A$6000,4,2)),0)=MONTH(C4884))*(IFERROR(VALUE(RIGHT($A$2:$A$6000,4)),0)=YEAR(C4884)))),""))</f>
        <v/>
      </c>
      <c r="E4884" s="3">
        <f t="array" ref="E4884">IFERROR(_xlfn.LET(_xlpm.yr,IF(ISNUMBER(C4884),YEAR(C4884),VALUE(RIGHT(A4884,4))),_xlpm.mn,IF(ISNUMBER(C4884),MONTH(C4884),VALUE(MID(A4884,4,2)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5" spans="1:5" x14ac:dyDescent="0.25">
      <c r="A4885" s="65" t="s">
        <v>4895</v>
      </c>
      <c r="B4885" s="8">
        <v>134.3142402942</v>
      </c>
      <c r="C4885" s="13"/>
      <c r="D4885" s="3" t="str">
        <f t="array" ref="D4885">IF(C4885="","",IFERROR(AVERAGE(_xlfn._xlws.FILTER($B$2:$B$6000,(IFERROR(VALUE(MID($A$2:$A$6000,4,2)),0)=MONTH(C4885))*(IFERROR(VALUE(RIGHT($A$2:$A$6000,4)),0)=YEAR(C4885)))),""))</f>
        <v/>
      </c>
      <c r="E4885" s="3">
        <f t="array" ref="E4885">IFERROR(_xlfn.LET(_xlpm.yr,IF(ISNUMBER(C4885),YEAR(C4885),VALUE(RIGHT(A4885,4))),_xlpm.mn,IF(ISNUMBER(C4885),MONTH(C4885),VALUE(MID(A4885,4,2)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6" spans="1:5" x14ac:dyDescent="0.25">
      <c r="A4886" s="65" t="s">
        <v>4896</v>
      </c>
      <c r="B4886" s="8">
        <v>134.1298784</v>
      </c>
      <c r="C4886" s="13"/>
      <c r="D4886" s="3" t="str">
        <f t="array" ref="D4886">IF(C4886="","",IFERROR(AVERAGE(_xlfn._xlws.FILTER($B$2:$B$6000,(IFERROR(VALUE(MID($A$2:$A$6000,4,2)),0)=MONTH(C4886))*(IFERROR(VALUE(RIGHT($A$2:$A$6000,4)),0)=YEAR(C4886)))),""))</f>
        <v/>
      </c>
      <c r="E4886" s="3">
        <f t="array" ref="E4886">IFERROR(_xlfn.LET(_xlpm.yr,IF(ISNUMBER(C4886),YEAR(C4886),VALUE(RIGHT(A4886,4))),_xlpm.mn,IF(ISNUMBER(C4886),MONTH(C4886),VALUE(MID(A4886,4,2)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7" spans="1:5" x14ac:dyDescent="0.25">
      <c r="A4887" s="65" t="s">
        <v>4897</v>
      </c>
      <c r="B4887" s="8">
        <v>134.08910943999999</v>
      </c>
      <c r="C4887" s="13"/>
      <c r="D4887" s="3" t="str">
        <f t="array" ref="D4887">IF(C4887="","",IFERROR(AVERAGE(_xlfn._xlws.FILTER($B$2:$B$6000,(IFERROR(VALUE(MID($A$2:$A$6000,4,2)),0)=MONTH(C4887))*(IFERROR(VALUE(RIGHT($A$2:$A$6000,4)),0)=YEAR(C4887)))),""))</f>
        <v/>
      </c>
      <c r="E4887" s="3">
        <f t="array" ref="E4887">IFERROR(_xlfn.LET(_xlpm.yr,IF(ISNUMBER(C4887),YEAR(C4887),VALUE(RIGHT(A4887,4))),_xlpm.mn,IF(ISNUMBER(C4887),MONTH(C4887),VALUE(MID(A4887,4,2)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8" spans="1:5" x14ac:dyDescent="0.25">
      <c r="A4888" s="65" t="s">
        <v>4898</v>
      </c>
      <c r="B4888" s="8">
        <v>131.84681663999999</v>
      </c>
      <c r="C4888" s="13"/>
      <c r="D4888" s="3" t="str">
        <f t="array" ref="D4888">IF(C4888="","",IFERROR(AVERAGE(_xlfn._xlws.FILTER($B$2:$B$6000,(IFERROR(VALUE(MID($A$2:$A$6000,4,2)),0)=MONTH(C4888))*(IFERROR(VALUE(RIGHT($A$2:$A$6000,4)),0)=YEAR(C4888)))),""))</f>
        <v/>
      </c>
      <c r="E4888" s="3">
        <f t="array" ref="E4888">IFERROR(_xlfn.LET(_xlpm.yr,IF(ISNUMBER(C4888),YEAR(C4888),VALUE(RIGHT(A4888,4))),_xlpm.mn,IF(ISNUMBER(C4888),MONTH(C4888),VALUE(MID(A4888,4,2)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9" spans="1:5" x14ac:dyDescent="0.25">
      <c r="A4889" s="65" t="s">
        <v>4899</v>
      </c>
      <c r="B4889" s="8">
        <v>132.23412175999999</v>
      </c>
      <c r="C4889" s="13"/>
      <c r="D4889" s="3" t="str">
        <f t="array" ref="D4889">IF(C4889="","",IFERROR(AVERAGE(_xlfn._xlws.FILTER($B$2:$B$6000,(IFERROR(VALUE(MID($A$2:$A$6000,4,2)),0)=MONTH(C4889))*(IFERROR(VALUE(RIGHT($A$2:$A$6000,4)),0)=YEAR(C4889)))),""))</f>
        <v/>
      </c>
      <c r="E4889" s="3">
        <f t="array" ref="E4889">IFERROR(_xlfn.LET(_xlpm.yr,IF(ISNUMBER(C4889),YEAR(C4889),VALUE(RIGHT(A4889,4))),_xlpm.mn,IF(ISNUMBER(C4889),MONTH(C4889),VALUE(MID(A4889,4,2)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0" spans="1:5" x14ac:dyDescent="0.25">
      <c r="A4890" s="65" t="s">
        <v>4900</v>
      </c>
      <c r="B4890" s="8">
        <v>132.42777432</v>
      </c>
      <c r="C4890" s="13"/>
      <c r="D4890" s="3" t="str">
        <f t="array" ref="D4890">IF(C4890="","",IFERROR(AVERAGE(_xlfn._xlws.FILTER($B$2:$B$6000,(IFERROR(VALUE(MID($A$2:$A$6000,4,2)),0)=MONTH(C4890))*(IFERROR(VALUE(RIGHT($A$2:$A$6000,4)),0)=YEAR(C4890)))),""))</f>
        <v/>
      </c>
      <c r="E4890" s="3">
        <f t="array" ref="E4890">IFERROR(_xlfn.LET(_xlpm.yr,IF(ISNUMBER(C4890),YEAR(C4890),VALUE(RIGHT(A4890,4))),_xlpm.mn,IF(ISNUMBER(C4890),MONTH(C4890),VALUE(MID(A4890,4,2)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1" spans="1:5" x14ac:dyDescent="0.25">
      <c r="A4891" s="65" t="s">
        <v>4901</v>
      </c>
      <c r="B4891" s="8">
        <v>133.49795951999999</v>
      </c>
      <c r="C4891" s="13"/>
      <c r="D4891" s="3" t="str">
        <f t="array" ref="D4891">IF(C4891="","",IFERROR(AVERAGE(_xlfn._xlws.FILTER($B$2:$B$6000,(IFERROR(VALUE(MID($A$2:$A$6000,4,2)),0)=MONTH(C4891))*(IFERROR(VALUE(RIGHT($A$2:$A$6000,4)),0)=YEAR(C4891)))),""))</f>
        <v/>
      </c>
      <c r="E4891" s="3">
        <f t="array" ref="E4891">IFERROR(_xlfn.LET(_xlpm.yr,IF(ISNUMBER(C4891),YEAR(C4891),VALUE(RIGHT(A4891,4))),_xlpm.mn,IF(ISNUMBER(C4891),MONTH(C4891),VALUE(MID(A4891,4,2)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2" spans="1:5" x14ac:dyDescent="0.25">
      <c r="A4892" s="65" t="s">
        <v>4902</v>
      </c>
      <c r="B4892" s="8">
        <v>134.65987487999999</v>
      </c>
      <c r="C4892" s="13"/>
      <c r="D4892" s="3" t="str">
        <f t="array" ref="D4892">IF(C4892="","",IFERROR(AVERAGE(_xlfn._xlws.FILTER($B$2:$B$6000,(IFERROR(VALUE(MID($A$2:$A$6000,4,2)),0)=MONTH(C4892))*(IFERROR(VALUE(RIGHT($A$2:$A$6000,4)),0)=YEAR(C4892)))),""))</f>
        <v/>
      </c>
      <c r="E4892" s="3">
        <f t="array" ref="E4892">IFERROR(_xlfn.LET(_xlpm.yr,IF(ISNUMBER(C4892),YEAR(C4892),VALUE(RIGHT(A4892,4))),_xlpm.mn,IF(ISNUMBER(C4892),MONTH(C4892),VALUE(MID(A4892,4,2)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3" spans="1:5" x14ac:dyDescent="0.25">
      <c r="A4893" s="65" t="s">
        <v>4903</v>
      </c>
      <c r="B4893" s="8">
        <v>135.7096756</v>
      </c>
      <c r="C4893" s="13"/>
      <c r="D4893" s="3" t="str">
        <f t="array" ref="D4893">IF(C4893="","",IFERROR(AVERAGE(_xlfn._xlws.FILTER($B$2:$B$6000,(IFERROR(VALUE(MID($A$2:$A$6000,4,2)),0)=MONTH(C4893))*(IFERROR(VALUE(RIGHT($A$2:$A$6000,4)),0)=YEAR(C4893)))),""))</f>
        <v/>
      </c>
      <c r="E4893" s="3">
        <f t="array" ref="E4893">IFERROR(_xlfn.LET(_xlpm.yr,IF(ISNUMBER(C4893),YEAR(C4893),VALUE(RIGHT(A4893,4))),_xlpm.mn,IF(ISNUMBER(C4893),MONTH(C4893),VALUE(MID(A4893,4,2)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4" spans="1:5" x14ac:dyDescent="0.25">
      <c r="A4894" s="65" t="s">
        <v>4904</v>
      </c>
      <c r="B4894" s="8">
        <v>135.66890663999999</v>
      </c>
      <c r="C4894" s="13"/>
      <c r="D4894" s="3" t="str">
        <f t="array" ref="D4894">IF(C4894="","",IFERROR(AVERAGE(_xlfn._xlws.FILTER($B$2:$B$6000,(IFERROR(VALUE(MID($A$2:$A$6000,4,2)),0)=MONTH(C4894))*(IFERROR(VALUE(RIGHT($A$2:$A$6000,4)),0)=YEAR(C4894)))),""))</f>
        <v/>
      </c>
      <c r="E4894" s="3">
        <f t="array" ref="E4894">IFERROR(_xlfn.LET(_xlpm.yr,IF(ISNUMBER(C4894),YEAR(C4894),VALUE(RIGHT(A4894,4))),_xlpm.mn,IF(ISNUMBER(C4894),MONTH(C4894),VALUE(MID(A4894,4,2)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5" spans="1:5" x14ac:dyDescent="0.25">
      <c r="A4895" s="65" t="s">
        <v>4905</v>
      </c>
      <c r="B4895" s="8">
        <v>136.61678495999999</v>
      </c>
      <c r="C4895" s="13"/>
      <c r="D4895" s="3" t="str">
        <f t="array" ref="D4895">IF(C4895="","",IFERROR(AVERAGE(_xlfn._xlws.FILTER($B$2:$B$6000,(IFERROR(VALUE(MID($A$2:$A$6000,4,2)),0)=MONTH(C4895))*(IFERROR(VALUE(RIGHT($A$2:$A$6000,4)),0)=YEAR(C4895)))),""))</f>
        <v/>
      </c>
      <c r="E4895" s="3">
        <f t="array" ref="E4895">IFERROR(_xlfn.LET(_xlpm.yr,IF(ISNUMBER(C4895),YEAR(C4895),VALUE(RIGHT(A4895,4))),_xlpm.mn,IF(ISNUMBER(C4895),MONTH(C4895),VALUE(MID(A4895,4,2)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6" spans="1:5" x14ac:dyDescent="0.25">
      <c r="A4896" s="65" t="s">
        <v>4906</v>
      </c>
      <c r="B4896" s="8">
        <v>136.93274439999999</v>
      </c>
      <c r="C4896" s="13"/>
      <c r="D4896" s="3" t="str">
        <f t="array" ref="D4896">IF(C4896="","",IFERROR(AVERAGE(_xlfn._xlws.FILTER($B$2:$B$6000,(IFERROR(VALUE(MID($A$2:$A$6000,4,2)),0)=MONTH(C4896))*(IFERROR(VALUE(RIGHT($A$2:$A$6000,4)),0)=YEAR(C4896)))),""))</f>
        <v/>
      </c>
      <c r="E4896" s="3">
        <f t="array" ref="E4896">IFERROR(_xlfn.LET(_xlpm.yr,IF(ISNUMBER(C4896),YEAR(C4896),VALUE(RIGHT(A4896,4))),_xlpm.mn,IF(ISNUMBER(C4896),MONTH(C4896),VALUE(MID(A4896,4,2)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7" spans="1:5" x14ac:dyDescent="0.25">
      <c r="A4897" s="65" t="s">
        <v>4907</v>
      </c>
      <c r="B4897" s="8">
        <v>135.48544631999999</v>
      </c>
      <c r="C4897" s="13"/>
      <c r="D4897" s="3" t="str">
        <f t="array" ref="D4897">IF(C4897="","",IFERROR(AVERAGE(_xlfn._xlws.FILTER($B$2:$B$6000,(IFERROR(VALUE(MID($A$2:$A$6000,4,2)),0)=MONTH(C4897))*(IFERROR(VALUE(RIGHT($A$2:$A$6000,4)),0)=YEAR(C4897)))),""))</f>
        <v/>
      </c>
      <c r="E4897" s="3">
        <f t="array" ref="E4897">IFERROR(_xlfn.LET(_xlpm.yr,IF(ISNUMBER(C4897),YEAR(C4897),VALUE(RIGHT(A4897,4))),_xlpm.mn,IF(ISNUMBER(C4897),MONTH(C4897),VALUE(MID(A4897,4,2)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8" spans="1:5" x14ac:dyDescent="0.25">
      <c r="A4898" s="65" t="s">
        <v>4908</v>
      </c>
      <c r="B4898" s="8">
        <v>134.4866068</v>
      </c>
      <c r="C4898" s="13"/>
      <c r="D4898" s="3" t="str">
        <f t="array" ref="D4898">IF(C4898="","",IFERROR(AVERAGE(_xlfn._xlws.FILTER($B$2:$B$6000,(IFERROR(VALUE(MID($A$2:$A$6000,4,2)),0)=MONTH(C4898))*(IFERROR(VALUE(RIGHT($A$2:$A$6000,4)),0)=YEAR(C4898)))),""))</f>
        <v/>
      </c>
      <c r="E4898" s="3">
        <f t="array" ref="E4898">IFERROR(_xlfn.LET(_xlpm.yr,IF(ISNUMBER(C4898),YEAR(C4898),VALUE(RIGHT(A4898,4))),_xlpm.mn,IF(ISNUMBER(C4898),MONTH(C4898),VALUE(MID(A4898,4,2)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9" spans="1:5" x14ac:dyDescent="0.25">
      <c r="A4899" s="65" t="s">
        <v>4909</v>
      </c>
      <c r="B4899" s="8">
        <v>134.41526112</v>
      </c>
      <c r="C4899" s="13"/>
      <c r="D4899" s="3" t="str">
        <f t="array" ref="D4899">IF(C4899="","",IFERROR(AVERAGE(_xlfn._xlws.FILTER($B$2:$B$6000,(IFERROR(VALUE(MID($A$2:$A$6000,4,2)),0)=MONTH(C4899))*(IFERROR(VALUE(RIGHT($A$2:$A$6000,4)),0)=YEAR(C4899)))),""))</f>
        <v/>
      </c>
      <c r="E4899" s="3">
        <f t="array" ref="E4899">IFERROR(_xlfn.LET(_xlpm.yr,IF(ISNUMBER(C4899),YEAR(C4899),VALUE(RIGHT(A4899,4))),_xlpm.mn,IF(ISNUMBER(C4899),MONTH(C4899),VALUE(MID(A4899,4,2)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0" spans="1:5" x14ac:dyDescent="0.25">
      <c r="A4900" s="65" t="s">
        <v>4910</v>
      </c>
      <c r="B4900" s="8">
        <v>134.53756799999999</v>
      </c>
      <c r="C4900" s="13"/>
      <c r="D4900" s="3" t="str">
        <f t="array" ref="D4900">IF(C4900="","",IFERROR(AVERAGE(_xlfn._xlws.FILTER($B$2:$B$6000,(IFERROR(VALUE(MID($A$2:$A$6000,4,2)),0)=MONTH(C4900))*(IFERROR(VALUE(RIGHT($A$2:$A$6000,4)),0)=YEAR(C4900)))),""))</f>
        <v/>
      </c>
      <c r="E4900" s="3">
        <f t="array" ref="E4900">IFERROR(_xlfn.LET(_xlpm.yr,IF(ISNUMBER(C4900),YEAR(C4900),VALUE(RIGHT(A4900,4))),_xlpm.mn,IF(ISNUMBER(C4900),MONTH(C4900),VALUE(MID(A4900,4,2)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1" spans="1:5" x14ac:dyDescent="0.25">
      <c r="A4901" s="65" t="s">
        <v>4911</v>
      </c>
      <c r="B4901" s="8">
        <v>135.83198247999999</v>
      </c>
      <c r="C4901" s="13"/>
      <c r="D4901" s="3" t="str">
        <f t="array" ref="D4901">IF(C4901="","",IFERROR(AVERAGE(_xlfn._xlws.FILTER($B$2:$B$6000,(IFERROR(VALUE(MID($A$2:$A$6000,4,2)),0)=MONTH(C4901))*(IFERROR(VALUE(RIGHT($A$2:$A$6000,4)),0)=YEAR(C4901)))),""))</f>
        <v/>
      </c>
      <c r="E4901" s="3">
        <f t="array" ref="E4901">IFERROR(_xlfn.LET(_xlpm.yr,IF(ISNUMBER(C4901),YEAR(C4901),VALUE(RIGHT(A4901,4))),_xlpm.mn,IF(ISNUMBER(C4901),MONTH(C4901),VALUE(MID(A4901,4,2)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2" spans="1:5" x14ac:dyDescent="0.25">
      <c r="A4902" s="65" t="s">
        <v>4912</v>
      </c>
      <c r="B4902" s="8">
        <v>134.6394904</v>
      </c>
      <c r="C4902" s="13"/>
      <c r="D4902" s="3" t="str">
        <f t="array" ref="D4902">IF(C4902="","",IFERROR(AVERAGE(_xlfn._xlws.FILTER($B$2:$B$6000,(IFERROR(VALUE(MID($A$2:$A$6000,4,2)),0)=MONTH(C4902))*(IFERROR(VALUE(RIGHT($A$2:$A$6000,4)),0)=YEAR(C4902)))),""))</f>
        <v/>
      </c>
      <c r="E4902" s="3">
        <f t="array" ref="E4902">IFERROR(_xlfn.LET(_xlpm.yr,IF(ISNUMBER(C4902),YEAR(C4902),VALUE(RIGHT(A4902,4))),_xlpm.mn,IF(ISNUMBER(C4902),MONTH(C4902),VALUE(MID(A4902,4,2)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3" spans="1:5" x14ac:dyDescent="0.25">
      <c r="A4903" s="65" t="s">
        <v>4913</v>
      </c>
      <c r="B4903" s="8">
        <v>136.05621176</v>
      </c>
      <c r="C4903" s="13"/>
      <c r="D4903" s="3" t="str">
        <f t="array" ref="D4903">IF(C4903="","",IFERROR(AVERAGE(_xlfn._xlws.FILTER($B$2:$B$6000,(IFERROR(VALUE(MID($A$2:$A$6000,4,2)),0)=MONTH(C4903))*(IFERROR(VALUE(RIGHT($A$2:$A$6000,4)),0)=YEAR(C4903)))),""))</f>
        <v/>
      </c>
      <c r="E4903" s="3">
        <f t="array" ref="E4903">IFERROR(_xlfn.LET(_xlpm.yr,IF(ISNUMBER(C4903),YEAR(C4903),VALUE(RIGHT(A4903,4))),_xlpm.mn,IF(ISNUMBER(C4903),MONTH(C4903),VALUE(MID(A4903,4,2)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4" spans="1:5" x14ac:dyDescent="0.25">
      <c r="A4904" s="65" t="s">
        <v>4914</v>
      </c>
      <c r="B4904" s="8">
        <v>133.76742069150001</v>
      </c>
      <c r="C4904" s="13"/>
      <c r="D4904" s="3" t="str">
        <f t="array" ref="D4904">IF(C4904="","",IFERROR(AVERAGE(_xlfn._xlws.FILTER($B$2:$B$6000,(IFERROR(VALUE(MID($A$2:$A$6000,4,2)),0)=MONTH(C4904))*(IFERROR(VALUE(RIGHT($A$2:$A$6000,4)),0)=YEAR(C4904)))),""))</f>
        <v/>
      </c>
      <c r="E4904" s="3">
        <f t="array" ref="E4904">IFERROR(_xlfn.LET(_xlpm.yr,IF(ISNUMBER(C4904),YEAR(C4904),VALUE(RIGHT(A4904,4))),_xlpm.mn,IF(ISNUMBER(C4904),MONTH(C4904),VALUE(MID(A4904,4,2)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5" spans="1:5" x14ac:dyDescent="0.25">
      <c r="A4905" s="65" t="s">
        <v>4915</v>
      </c>
      <c r="B4905" s="8">
        <v>132.84039035999999</v>
      </c>
      <c r="C4905" s="13"/>
      <c r="D4905" s="3" t="str">
        <f t="array" ref="D4905">IF(C4905="","",IFERROR(AVERAGE(_xlfn._xlws.FILTER($B$2:$B$6000,(IFERROR(VALUE(MID($A$2:$A$6000,4,2)),0)=MONTH(C4905))*(IFERROR(VALUE(RIGHT($A$2:$A$6000,4)),0)=YEAR(C4905)))),""))</f>
        <v/>
      </c>
      <c r="E4905" s="3">
        <f t="array" ref="E4905">IFERROR(_xlfn.LET(_xlpm.yr,IF(ISNUMBER(C4905),YEAR(C4905),VALUE(RIGHT(A4905,4))),_xlpm.mn,IF(ISNUMBER(C4905),MONTH(C4905),VALUE(MID(A4905,4,2)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6" spans="1:5" x14ac:dyDescent="0.25">
      <c r="A4906" s="65" t="s">
        <v>4916</v>
      </c>
      <c r="B4906" s="8">
        <v>132.96263611800001</v>
      </c>
      <c r="C4906" s="13"/>
      <c r="D4906" s="3" t="str">
        <f t="array" ref="D4906">IF(C4906="","",IFERROR(AVERAGE(_xlfn._xlws.FILTER($B$2:$B$6000,(IFERROR(VALUE(MID($A$2:$A$6000,4,2)),0)=MONTH(C4906))*(IFERROR(VALUE(RIGHT($A$2:$A$6000,4)),0)=YEAR(C4906)))),""))</f>
        <v/>
      </c>
      <c r="E4906" s="3">
        <f t="array" ref="E4906">IFERROR(_xlfn.LET(_xlpm.yr,IF(ISNUMBER(C4906),YEAR(C4906),VALUE(RIGHT(A4906,4))),_xlpm.mn,IF(ISNUMBER(C4906),MONTH(C4906),VALUE(MID(A4906,4,2)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7" spans="1:5" x14ac:dyDescent="0.25">
      <c r="A4907" s="65" t="s">
        <v>4917</v>
      </c>
      <c r="B4907" s="8">
        <v>133.1765661945</v>
      </c>
      <c r="C4907" s="13"/>
      <c r="D4907" s="3" t="str">
        <f t="array" ref="D4907">IF(C4907="","",IFERROR(AVERAGE(_xlfn._xlws.FILTER($B$2:$B$6000,(IFERROR(VALUE(MID($A$2:$A$6000,4,2)),0)=MONTH(C4907))*(IFERROR(VALUE(RIGHT($A$2:$A$6000,4)),0)=YEAR(C4907)))),""))</f>
        <v/>
      </c>
      <c r="E4907" s="3">
        <f t="array" ref="E4907">IFERROR(_xlfn.LET(_xlpm.yr,IF(ISNUMBER(C4907),YEAR(C4907),VALUE(RIGHT(A4907,4))),_xlpm.mn,IF(ISNUMBER(C4907),MONTH(C4907),VALUE(MID(A4907,4,2)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8" spans="1:5" x14ac:dyDescent="0.25">
      <c r="A4908" s="65" t="s">
        <v>4918</v>
      </c>
      <c r="B4908" s="8">
        <v>133.95078932850001</v>
      </c>
      <c r="C4908" s="13"/>
      <c r="D4908" s="3" t="str">
        <f t="array" ref="D4908">IF(C4908="","",IFERROR(AVERAGE(_xlfn._xlws.FILTER($B$2:$B$6000,(IFERROR(VALUE(MID($A$2:$A$6000,4,2)),0)=MONTH(C4908))*(IFERROR(VALUE(RIGHT($A$2:$A$6000,4)),0)=YEAR(C4908)))),""))</f>
        <v/>
      </c>
      <c r="E4908" s="3">
        <f t="array" ref="E4908">IFERROR(_xlfn.LET(_xlpm.yr,IF(ISNUMBER(C4908),YEAR(C4908),VALUE(RIGHT(A4908,4))),_xlpm.mn,IF(ISNUMBER(C4908),MONTH(C4908),VALUE(MID(A4908,4,2)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9" spans="1:5" x14ac:dyDescent="0.25">
      <c r="A4909" s="65" t="s">
        <v>4919</v>
      </c>
      <c r="B4909" s="8">
        <v>133.34974768500001</v>
      </c>
      <c r="C4909" s="13"/>
      <c r="D4909" s="3" t="str">
        <f t="array" ref="D4909">IF(C4909="","",IFERROR(AVERAGE(_xlfn._xlws.FILTER($B$2:$B$6000,(IFERROR(VALUE(MID($A$2:$A$6000,4,2)),0)=MONTH(C4909))*(IFERROR(VALUE(RIGHT($A$2:$A$6000,4)),0)=YEAR(C4909)))),""))</f>
        <v/>
      </c>
      <c r="E4909" s="3">
        <f t="array" ref="E4909">IFERROR(_xlfn.LET(_xlpm.yr,IF(ISNUMBER(C4909),YEAR(C4909),VALUE(RIGHT(A4909,4))),_xlpm.mn,IF(ISNUMBER(C4909),MONTH(C4909),VALUE(MID(A4909,4,2)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0" spans="1:5" x14ac:dyDescent="0.25">
      <c r="A4910" s="65" t="s">
        <v>4920</v>
      </c>
      <c r="B4910" s="8">
        <v>133.9304150355</v>
      </c>
      <c r="C4910" s="13"/>
      <c r="D4910" s="3" t="str">
        <f t="array" ref="D4910">IF(C4910="","",IFERROR(AVERAGE(_xlfn._xlws.FILTER($B$2:$B$6000,(IFERROR(VALUE(MID($A$2:$A$6000,4,2)),0)=MONTH(C4910))*(IFERROR(VALUE(RIGHT($A$2:$A$6000,4)),0)=YEAR(C4910)))),""))</f>
        <v/>
      </c>
      <c r="E4910" s="3">
        <f t="array" ref="E4910">IFERROR(_xlfn.LET(_xlpm.yr,IF(ISNUMBER(C4910),YEAR(C4910),VALUE(RIGHT(A4910,4))),_xlpm.mn,IF(ISNUMBER(C4910),MONTH(C4910),VALUE(MID(A4910,4,2)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1" spans="1:5" x14ac:dyDescent="0.25">
      <c r="A4911" s="65" t="s">
        <v>4921</v>
      </c>
      <c r="B4911" s="8">
        <v>135.83541143100001</v>
      </c>
      <c r="C4911" s="13"/>
      <c r="D4911" s="3" t="str">
        <f t="array" ref="D4911">IF(C4911="","",IFERROR(AVERAGE(_xlfn._xlws.FILTER($B$2:$B$6000,(IFERROR(VALUE(MID($A$2:$A$6000,4,2)),0)=MONTH(C4911))*(IFERROR(VALUE(RIGHT($A$2:$A$6000,4)),0)=YEAR(C4911)))),""))</f>
        <v/>
      </c>
      <c r="E4911" s="3">
        <f t="array" ref="E4911">IFERROR(_xlfn.LET(_xlpm.yr,IF(ISNUMBER(C4911),YEAR(C4911),VALUE(RIGHT(A4911,4))),_xlpm.mn,IF(ISNUMBER(C4911),MONTH(C4911),VALUE(MID(A4911,4,2)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2" spans="1:5" x14ac:dyDescent="0.25">
      <c r="A4912" s="65" t="s">
        <v>4922</v>
      </c>
      <c r="B4912" s="8">
        <v>136.141025826</v>
      </c>
      <c r="C4912" s="13"/>
      <c r="D4912" s="3" t="str">
        <f t="array" ref="D4912">IF(C4912="","",IFERROR(AVERAGE(_xlfn._xlws.FILTER($B$2:$B$6000,(IFERROR(VALUE(MID($A$2:$A$6000,4,2)),0)=MONTH(C4912))*(IFERROR(VALUE(RIGHT($A$2:$A$6000,4)),0)=YEAR(C4912)))),""))</f>
        <v/>
      </c>
      <c r="E4912" s="3">
        <f t="array" ref="E4912">IFERROR(_xlfn.LET(_xlpm.yr,IF(ISNUMBER(C4912),YEAR(C4912),VALUE(RIGHT(A4912,4))),_xlpm.mn,IF(ISNUMBER(C4912),MONTH(C4912),VALUE(MID(A4912,4,2)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3" spans="1:5" x14ac:dyDescent="0.25">
      <c r="A4913" s="65" t="s">
        <v>4923</v>
      </c>
      <c r="B4913" s="8">
        <v>132.4634659395</v>
      </c>
      <c r="C4913" s="13"/>
      <c r="D4913" s="3" t="str">
        <f t="array" ref="D4913">IF(C4913="","",IFERROR(AVERAGE(_xlfn._xlws.FILTER($B$2:$B$6000,(IFERROR(VALUE(MID($A$2:$A$6000,4,2)),0)=MONTH(C4913))*(IFERROR(VALUE(RIGHT($A$2:$A$6000,4)),0)=YEAR(C4913)))),""))</f>
        <v/>
      </c>
      <c r="E4913" s="3">
        <f t="array" ref="E4913">IFERROR(_xlfn.LET(_xlpm.yr,IF(ISNUMBER(C4913),YEAR(C4913),VALUE(RIGHT(A4913,4))),_xlpm.mn,IF(ISNUMBER(C4913),MONTH(C4913),VALUE(MID(A4913,4,2)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4" spans="1:5" x14ac:dyDescent="0.25">
      <c r="A4914" s="65" t="s">
        <v>4924</v>
      </c>
      <c r="B4914" s="8">
        <v>134.5823924115</v>
      </c>
      <c r="C4914" s="13"/>
      <c r="D4914" s="3" t="str">
        <f t="array" ref="D4914">IF(C4914="","",IFERROR(AVERAGE(_xlfn._xlws.FILTER($B$2:$B$6000,(IFERROR(VALUE(MID($A$2:$A$6000,4,2)),0)=MONTH(C4914))*(IFERROR(VALUE(RIGHT($A$2:$A$6000,4)),0)=YEAR(C4914)))),""))</f>
        <v/>
      </c>
      <c r="E4914" s="3">
        <f t="array" ref="E4914">IFERROR(_xlfn.LET(_xlpm.yr,IF(ISNUMBER(C4914),YEAR(C4914),VALUE(RIGHT(A4914,4))),_xlpm.mn,IF(ISNUMBER(C4914),MONTH(C4914),VALUE(MID(A4914,4,2)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5" spans="1:5" x14ac:dyDescent="0.25">
      <c r="A4915" s="65" t="s">
        <v>4925</v>
      </c>
      <c r="B4915" s="8">
        <v>135.16305976199999</v>
      </c>
      <c r="C4915" s="13"/>
      <c r="D4915" s="3" t="str">
        <f t="array" ref="D4915">IF(C4915="","",IFERROR(AVERAGE(_xlfn._xlws.FILTER($B$2:$B$6000,(IFERROR(VALUE(MID($A$2:$A$6000,4,2)),0)=MONTH(C4915))*(IFERROR(VALUE(RIGHT($A$2:$A$6000,4)),0)=YEAR(C4915)))),""))</f>
        <v/>
      </c>
      <c r="E4915" s="3">
        <f t="array" ref="E4915">IFERROR(_xlfn.LET(_xlpm.yr,IF(ISNUMBER(C4915),YEAR(C4915),VALUE(RIGHT(A4915,4))),_xlpm.mn,IF(ISNUMBER(C4915),MONTH(C4915),VALUE(MID(A4915,4,2)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6" spans="1:5" x14ac:dyDescent="0.25">
      <c r="A4916" s="65" t="s">
        <v>4926</v>
      </c>
      <c r="B4916" s="8">
        <v>134.73519960900001</v>
      </c>
      <c r="C4916" s="13"/>
      <c r="D4916" s="3" t="str">
        <f t="array" ref="D4916">IF(C4916="","",IFERROR(AVERAGE(_xlfn._xlws.FILTER($B$2:$B$6000,(IFERROR(VALUE(MID($A$2:$A$6000,4,2)),0)=MONTH(C4916))*(IFERROR(VALUE(RIGHT($A$2:$A$6000,4)),0)=YEAR(C4916)))),""))</f>
        <v/>
      </c>
      <c r="E4916" s="3">
        <f t="array" ref="E4916">IFERROR(_xlfn.LET(_xlpm.yr,IF(ISNUMBER(C4916),YEAR(C4916),VALUE(RIGHT(A4916,4))),_xlpm.mn,IF(ISNUMBER(C4916),MONTH(C4916),VALUE(MID(A4916,4,2)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7" spans="1:5" x14ac:dyDescent="0.25">
      <c r="A4917" s="65" t="s">
        <v>4927</v>
      </c>
      <c r="B4917" s="8">
        <v>134.9491296855</v>
      </c>
      <c r="C4917" s="13"/>
      <c r="D4917" s="3" t="str">
        <f t="array" ref="D4917">IF(C4917="","",IFERROR(AVERAGE(_xlfn._xlws.FILTER($B$2:$B$6000,(IFERROR(VALUE(MID($A$2:$A$6000,4,2)),0)=MONTH(C4917))*(IFERROR(VALUE(RIGHT($A$2:$A$6000,4)),0)=YEAR(C4917)))),""))</f>
        <v/>
      </c>
      <c r="E4917" s="3">
        <f t="array" ref="E4917">IFERROR(_xlfn.LET(_xlpm.yr,IF(ISNUMBER(C4917),YEAR(C4917),VALUE(RIGHT(A4917,4))),_xlpm.mn,IF(ISNUMBER(C4917),MONTH(C4917),VALUE(MID(A4917,4,2)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8" spans="1:5" x14ac:dyDescent="0.25">
      <c r="A4918" s="65" t="s">
        <v>4928</v>
      </c>
      <c r="B4918" s="8">
        <v>134.694451023</v>
      </c>
      <c r="C4918" s="13"/>
      <c r="D4918" s="3" t="str">
        <f t="array" ref="D4918">IF(C4918="","",IFERROR(AVERAGE(_xlfn._xlws.FILTER($B$2:$B$6000,(IFERROR(VALUE(MID($A$2:$A$6000,4,2)),0)=MONTH(C4918))*(IFERROR(VALUE(RIGHT($A$2:$A$6000,4)),0)=YEAR(C4918)))),""))</f>
        <v/>
      </c>
      <c r="E4918" s="3">
        <f t="array" ref="E4918">IFERROR(_xlfn.LET(_xlpm.yr,IF(ISNUMBER(C4918),YEAR(C4918),VALUE(RIGHT(A4918,4))),_xlpm.mn,IF(ISNUMBER(C4918),MONTH(C4918),VALUE(MID(A4918,4,2)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9" spans="1:5" x14ac:dyDescent="0.25">
      <c r="A4919" s="65" t="s">
        <v>4929</v>
      </c>
      <c r="B4919" s="8">
        <v>135.03062685750001</v>
      </c>
      <c r="C4919" s="13"/>
      <c r="D4919" s="3" t="str">
        <f t="array" ref="D4919">IF(C4919="","",IFERROR(AVERAGE(_xlfn._xlws.FILTER($B$2:$B$6000,(IFERROR(VALUE(MID($A$2:$A$6000,4,2)),0)=MONTH(C4919))*(IFERROR(VALUE(RIGHT($A$2:$A$6000,4)),0)=YEAR(C4919)))),""))</f>
        <v/>
      </c>
      <c r="E4919" s="3">
        <f t="array" ref="E4919">IFERROR(_xlfn.LET(_xlpm.yr,IF(ISNUMBER(C4919),YEAR(C4919),VALUE(RIGHT(A4919,4))),_xlpm.mn,IF(ISNUMBER(C4919),MONTH(C4919),VALUE(MID(A4919,4,2)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0" spans="1:5" x14ac:dyDescent="0.25">
      <c r="A4920" s="65" t="s">
        <v>4930</v>
      </c>
      <c r="B4920" s="8">
        <v>134.30733945599999</v>
      </c>
      <c r="C4920" s="13"/>
      <c r="D4920" s="3" t="str">
        <f t="array" ref="D4920">IF(C4920="","",IFERROR(AVERAGE(_xlfn._xlws.FILTER($B$2:$B$6000,(IFERROR(VALUE(MID($A$2:$A$6000,4,2)),0)=MONTH(C4920))*(IFERROR(VALUE(RIGHT($A$2:$A$6000,4)),0)=YEAR(C4920)))),""))</f>
        <v/>
      </c>
      <c r="E4920" s="3">
        <f t="array" ref="E4920">IFERROR(_xlfn.LET(_xlpm.yr,IF(ISNUMBER(C4920),YEAR(C4920),VALUE(RIGHT(A4920,4))),_xlpm.mn,IF(ISNUMBER(C4920),MONTH(C4920),VALUE(MID(A4920,4,2)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1" spans="1:5" x14ac:dyDescent="0.25">
      <c r="A4921" s="65" t="s">
        <v>4931</v>
      </c>
      <c r="B4921" s="8">
        <v>134.10359652599999</v>
      </c>
      <c r="C4921" s="13"/>
      <c r="D4921" s="3" t="str">
        <f t="array" ref="D4921">IF(C4921="","",IFERROR(AVERAGE(_xlfn._xlws.FILTER($B$2:$B$6000,(IFERROR(VALUE(MID($A$2:$A$6000,4,2)),0)=MONTH(C4921))*(IFERROR(VALUE(RIGHT($A$2:$A$6000,4)),0)=YEAR(C4921)))),""))</f>
        <v/>
      </c>
      <c r="E4921" s="3">
        <f t="array" ref="E4921">IFERROR(_xlfn.LET(_xlpm.yr,IF(ISNUMBER(C4921),YEAR(C4921),VALUE(RIGHT(A4921,4))),_xlpm.mn,IF(ISNUMBER(C4921),MONTH(C4921),VALUE(MID(A4921,4,2)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2" spans="1:5" x14ac:dyDescent="0.25">
      <c r="A4922" s="65" t="s">
        <v>4932</v>
      </c>
      <c r="B4922" s="8">
        <v>133.77760783799999</v>
      </c>
      <c r="C4922" s="13"/>
      <c r="D4922" s="3" t="str">
        <f t="array" ref="D4922">IF(C4922="","",IFERROR(AVERAGE(_xlfn._xlws.FILTER($B$2:$B$6000,(IFERROR(VALUE(MID($A$2:$A$6000,4,2)),0)=MONTH(C4922))*(IFERROR(VALUE(RIGHT($A$2:$A$6000,4)),0)=YEAR(C4922)))),""))</f>
        <v/>
      </c>
      <c r="E4922" s="3">
        <f t="array" ref="E4922">IFERROR(_xlfn.LET(_xlpm.yr,IF(ISNUMBER(C4922),YEAR(C4922),VALUE(RIGHT(A4922,4))),_xlpm.mn,IF(ISNUMBER(C4922),MONTH(C4922),VALUE(MID(A4922,4,2)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3" spans="1:5" x14ac:dyDescent="0.25">
      <c r="A4923" s="65" t="s">
        <v>4933</v>
      </c>
      <c r="B4923" s="8">
        <v>134.57220526500001</v>
      </c>
      <c r="C4923" s="13"/>
      <c r="D4923" s="3" t="str">
        <f t="array" ref="D4923">IF(C4923="","",IFERROR(AVERAGE(_xlfn._xlws.FILTER($B$2:$B$6000,(IFERROR(VALUE(MID($A$2:$A$6000,4,2)),0)=MONTH(C4923))*(IFERROR(VALUE(RIGHT($A$2:$A$6000,4)),0)=YEAR(C4923)))),""))</f>
        <v/>
      </c>
      <c r="E4923" s="3">
        <f t="array" ref="E4923">IFERROR(_xlfn.LET(_xlpm.yr,IF(ISNUMBER(C4923),YEAR(C4923),VALUE(RIGHT(A4923,4))),_xlpm.mn,IF(ISNUMBER(C4923),MONTH(C4923),VALUE(MID(A4923,4,2)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4" spans="1:5" x14ac:dyDescent="0.25">
      <c r="A4924" s="65" t="s">
        <v>4934</v>
      </c>
      <c r="B4924" s="8">
        <v>136.27345873050001</v>
      </c>
      <c r="C4924" s="13"/>
      <c r="D4924" s="3" t="str">
        <f t="array" ref="D4924">IF(C4924="","",IFERROR(AVERAGE(_xlfn._xlws.FILTER($B$2:$B$6000,(IFERROR(VALUE(MID($A$2:$A$6000,4,2)),0)=MONTH(C4924))*(IFERROR(VALUE(RIGHT($A$2:$A$6000,4)),0)=YEAR(C4924)))),""))</f>
        <v/>
      </c>
      <c r="E4924" s="3">
        <f t="array" ref="E4924">IFERROR(_xlfn.LET(_xlpm.yr,IF(ISNUMBER(C4924),YEAR(C4924),VALUE(RIGHT(A4924,4))),_xlpm.mn,IF(ISNUMBER(C4924),MONTH(C4924),VALUE(MID(A4924,4,2)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5" spans="1:5" x14ac:dyDescent="0.25">
      <c r="A4925" s="65" t="s">
        <v>4935</v>
      </c>
      <c r="B4925" s="8">
        <v>135.05100115050001</v>
      </c>
      <c r="C4925" s="13"/>
      <c r="D4925" s="3" t="str">
        <f t="array" ref="D4925">IF(C4925="","",IFERROR(AVERAGE(_xlfn._xlws.FILTER($B$2:$B$6000,(IFERROR(VALUE(MID($A$2:$A$6000,4,2)),0)=MONTH(C4925))*(IFERROR(VALUE(RIGHT($A$2:$A$6000,4)),0)=YEAR(C4925)))),""))</f>
        <v/>
      </c>
      <c r="E4925" s="3">
        <f t="array" ref="E4925">IFERROR(_xlfn.LET(_xlpm.yr,IF(ISNUMBER(C4925),YEAR(C4925),VALUE(RIGHT(A4925,4))),_xlpm.mn,IF(ISNUMBER(C4925),MONTH(C4925),VALUE(MID(A4925,4,2)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6" spans="1:5" x14ac:dyDescent="0.25">
      <c r="A4926" s="65" t="s">
        <v>4936</v>
      </c>
      <c r="B4926" s="8">
        <v>137.1088047435</v>
      </c>
      <c r="C4926" s="13"/>
      <c r="D4926" s="3" t="str">
        <f t="array" ref="D4926">IF(C4926="","",IFERROR(AVERAGE(_xlfn._xlws.FILTER($B$2:$B$6000,(IFERROR(VALUE(MID($A$2:$A$6000,4,2)),0)=MONTH(C4926))*(IFERROR(VALUE(RIGHT($A$2:$A$6000,4)),0)=YEAR(C4926)))),""))</f>
        <v/>
      </c>
      <c r="E4926" s="3">
        <f t="array" ref="E4926">IFERROR(_xlfn.LET(_xlpm.yr,IF(ISNUMBER(C4926),YEAR(C4926),VALUE(RIGHT(A4926,4))),_xlpm.mn,IF(ISNUMBER(C4926),MONTH(C4926),VALUE(MID(A4926,4,2)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7" spans="1:5" x14ac:dyDescent="0.25">
      <c r="A4927" s="65" t="s">
        <v>4937</v>
      </c>
      <c r="B4927" s="8">
        <v>141.00532914600001</v>
      </c>
      <c r="C4927" s="13"/>
      <c r="D4927" s="3" t="str">
        <f t="array" ref="D4927">IF(C4927="","",IFERROR(AVERAGE(_xlfn._xlws.FILTER($B$2:$B$6000,(IFERROR(VALUE(MID($A$2:$A$6000,4,2)),0)=MONTH(C4927))*(IFERROR(VALUE(RIGHT($A$2:$A$6000,4)),0)=YEAR(C4927)))),""))</f>
        <v/>
      </c>
      <c r="E4927" s="3">
        <f t="array" ref="E4927">IFERROR(_xlfn.LET(_xlpm.yr,IF(ISNUMBER(C4927),YEAR(C4927),VALUE(RIGHT(A4927,4))),_xlpm.mn,IF(ISNUMBER(C4927),MONTH(C4927),VALUE(MID(A4927,4,2)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8" spans="1:5" x14ac:dyDescent="0.25">
      <c r="A4928" s="65" t="s">
        <v>4938</v>
      </c>
      <c r="B4928" s="8">
        <v>140.17225608539999</v>
      </c>
      <c r="C4928" s="13"/>
      <c r="D4928" s="3" t="str">
        <f t="array" ref="D4928">IF(C4928="","",IFERROR(AVERAGE(_xlfn._xlws.FILTER($B$2:$B$6000,(IFERROR(VALUE(MID($A$2:$A$6000,4,2)),0)=MONTH(C4928))*(IFERROR(VALUE(RIGHT($A$2:$A$6000,4)),0)=YEAR(C4928)))),""))</f>
        <v/>
      </c>
      <c r="E4928" s="3">
        <f t="array" ref="E4928">IFERROR(_xlfn.LET(_xlpm.yr,IF(ISNUMBER(C4928),YEAR(C4928),VALUE(RIGHT(A4928,4))),_xlpm.mn,IF(ISNUMBER(C4928),MONTH(C4928),VALUE(MID(A4928,4,2)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9" spans="1:5" x14ac:dyDescent="0.25">
      <c r="A4929" s="65" t="s">
        <v>4939</v>
      </c>
      <c r="B4929" s="8">
        <v>139.616874045</v>
      </c>
      <c r="C4929" s="13"/>
      <c r="D4929" s="3" t="str">
        <f t="array" ref="D4929">IF(C4929="","",IFERROR(AVERAGE(_xlfn._xlws.FILTER($B$2:$B$6000,(IFERROR(VALUE(MID($A$2:$A$6000,4,2)),0)=MONTH(C4929))*(IFERROR(VALUE(RIGHT($A$2:$A$6000,4)),0)=YEAR(C4929)))),""))</f>
        <v/>
      </c>
      <c r="E4929" s="3">
        <f t="array" ref="E4929">IFERROR(_xlfn.LET(_xlpm.yr,IF(ISNUMBER(C4929),YEAR(C4929),VALUE(RIGHT(A4929,4))),_xlpm.mn,IF(ISNUMBER(C4929),MONTH(C4929),VALUE(MID(A4929,4,2)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0" spans="1:5" x14ac:dyDescent="0.25">
      <c r="A4930" s="65" t="s">
        <v>4940</v>
      </c>
      <c r="B4930" s="8">
        <v>143.19600274979999</v>
      </c>
      <c r="C4930" s="13"/>
      <c r="D4930" s="3" t="str">
        <f t="array" ref="D4930">IF(C4930="","",IFERROR(AVERAGE(_xlfn._xlws.FILTER($B$2:$B$6000,(IFERROR(VALUE(MID($A$2:$A$6000,4,2)),0)=MONTH(C4930))*(IFERROR(VALUE(RIGHT($A$2:$A$6000,4)),0)=YEAR(C4930)))),""))</f>
        <v/>
      </c>
      <c r="E4930" s="3">
        <f t="array" ref="E4930">IFERROR(_xlfn.LET(_xlpm.yr,IF(ISNUMBER(C4930),YEAR(C4930),VALUE(RIGHT(A4930,4))),_xlpm.mn,IF(ISNUMBER(C4930),MONTH(C4930),VALUE(MID(A4930,4,2)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1" spans="1:5" x14ac:dyDescent="0.25">
      <c r="A4931" s="65" t="s">
        <v>4941</v>
      </c>
      <c r="B4931" s="8">
        <v>142.28065086839999</v>
      </c>
      <c r="C4931" s="13"/>
      <c r="D4931" s="3" t="str">
        <f t="array" ref="D4931">IF(C4931="","",IFERROR(AVERAGE(_xlfn._xlws.FILTER($B$2:$B$6000,(IFERROR(VALUE(MID($A$2:$A$6000,4,2)),0)=MONTH(C4931))*(IFERROR(VALUE(RIGHT($A$2:$A$6000,4)),0)=YEAR(C4931)))),""))</f>
        <v/>
      </c>
      <c r="E4931" s="3">
        <f t="array" ref="E4931">IFERROR(_xlfn.LET(_xlpm.yr,IF(ISNUMBER(C4931),YEAR(C4931),VALUE(RIGHT(A4931,4))),_xlpm.mn,IF(ISNUMBER(C4931),MONTH(C4931),VALUE(MID(A4931,4,2)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2" spans="1:5" x14ac:dyDescent="0.25">
      <c r="A4932" s="65" t="s">
        <v>4942</v>
      </c>
      <c r="B4932" s="8">
        <v>141.91039617480001</v>
      </c>
      <c r="C4932" s="13"/>
      <c r="D4932" s="3" t="str">
        <f t="array" ref="D4932">IF(C4932="","",IFERROR(AVERAGE(_xlfn._xlws.FILTER($B$2:$B$6000,(IFERROR(VALUE(MID($A$2:$A$6000,4,2)),0)=MONTH(C4932))*(IFERROR(VALUE(RIGHT($A$2:$A$6000,4)),0)=YEAR(C4932)))),""))</f>
        <v/>
      </c>
      <c r="E4932" s="3">
        <f t="array" ref="E4932">IFERROR(_xlfn.LET(_xlpm.yr,IF(ISNUMBER(C4932),YEAR(C4932),VALUE(RIGHT(A4932,4))),_xlpm.mn,IF(ISNUMBER(C4932),MONTH(C4932),VALUE(MID(A4932,4,2)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3" spans="1:5" x14ac:dyDescent="0.25">
      <c r="A4933" s="65" t="s">
        <v>4943</v>
      </c>
      <c r="B4933" s="8">
        <v>145.56151884779999</v>
      </c>
      <c r="C4933" s="13"/>
      <c r="D4933" s="3" t="str">
        <f t="array" ref="D4933">IF(C4933="","",IFERROR(AVERAGE(_xlfn._xlws.FILTER($B$2:$B$6000,(IFERROR(VALUE(MID($A$2:$A$6000,4,2)),0)=MONTH(C4933))*(IFERROR(VALUE(RIGHT($A$2:$A$6000,4)),0)=YEAR(C4933)))),""))</f>
        <v/>
      </c>
      <c r="E4933" s="3">
        <f t="array" ref="E4933">IFERROR(_xlfn.LET(_xlpm.yr,IF(ISNUMBER(C4933),YEAR(C4933),VALUE(RIGHT(A4933,4))),_xlpm.mn,IF(ISNUMBER(C4933),MONTH(C4933),VALUE(MID(A4933,4,2)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4" spans="1:5" x14ac:dyDescent="0.25">
      <c r="A4934" s="65" t="s">
        <v>4944</v>
      </c>
      <c r="B4934" s="8">
        <v>145.427815764</v>
      </c>
      <c r="C4934" s="13"/>
      <c r="D4934" s="3" t="str">
        <f t="array" ref="D4934">IF(C4934="","",IFERROR(AVERAGE(_xlfn._xlws.FILTER($B$2:$B$6000,(IFERROR(VALUE(MID($A$2:$A$6000,4,2)),0)=MONTH(C4934))*(IFERROR(VALUE(RIGHT($A$2:$A$6000,4)),0)=YEAR(C4934)))),""))</f>
        <v/>
      </c>
      <c r="E4934" s="3">
        <f t="array" ref="E4934">IFERROR(_xlfn.LET(_xlpm.yr,IF(ISNUMBER(C4934),YEAR(C4934),VALUE(RIGHT(A4934,4))),_xlpm.mn,IF(ISNUMBER(C4934),MONTH(C4934),VALUE(MID(A4934,4,2)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5" spans="1:5" x14ac:dyDescent="0.25">
      <c r="A4935" s="65" t="s">
        <v>4945</v>
      </c>
      <c r="B4935" s="8">
        <v>143.165148192</v>
      </c>
      <c r="C4935" s="13"/>
      <c r="D4935" s="3" t="str">
        <f t="array" ref="D4935">IF(C4935="","",IFERROR(AVERAGE(_xlfn._xlws.FILTER($B$2:$B$6000,(IFERROR(VALUE(MID($A$2:$A$6000,4,2)),0)=MONTH(C4935))*(IFERROR(VALUE(RIGHT($A$2:$A$6000,4)),0)=YEAR(C4935)))),""))</f>
        <v/>
      </c>
      <c r="E4935" s="3">
        <f t="array" ref="E4935">IFERROR(_xlfn.LET(_xlpm.yr,IF(ISNUMBER(C4935),YEAR(C4935),VALUE(RIGHT(A4935,4))),_xlpm.mn,IF(ISNUMBER(C4935),MONTH(C4935),VALUE(MID(A4935,4,2)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6" spans="1:5" x14ac:dyDescent="0.25">
      <c r="A4936" s="65" t="s">
        <v>4946</v>
      </c>
      <c r="B4936" s="8">
        <v>145.68493707900001</v>
      </c>
      <c r="C4936" s="13"/>
      <c r="D4936" s="3" t="str">
        <f t="array" ref="D4936">IF(C4936="","",IFERROR(AVERAGE(_xlfn._xlws.FILTER($B$2:$B$6000,(IFERROR(VALUE(MID($A$2:$A$6000,4,2)),0)=MONTH(C4936))*(IFERROR(VALUE(RIGHT($A$2:$A$6000,4)),0)=YEAR(C4936)))),""))</f>
        <v/>
      </c>
      <c r="E4936" s="3">
        <f t="array" ref="E4936">IFERROR(_xlfn.LET(_xlpm.yr,IF(ISNUMBER(C4936),YEAR(C4936),VALUE(RIGHT(A4936,4))),_xlpm.mn,IF(ISNUMBER(C4936),MONTH(C4936),VALUE(MID(A4936,4,2)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7" spans="1:5" x14ac:dyDescent="0.25">
      <c r="A4937" s="65" t="s">
        <v>4947</v>
      </c>
      <c r="B4937" s="8">
        <v>146.04490691999999</v>
      </c>
      <c r="C4937" s="13"/>
      <c r="D4937" s="3" t="str">
        <f t="array" ref="D4937">IF(C4937="","",IFERROR(AVERAGE(_xlfn._xlws.FILTER($B$2:$B$6000,(IFERROR(VALUE(MID($A$2:$A$6000,4,2)),0)=MONTH(C4937))*(IFERROR(VALUE(RIGHT($A$2:$A$6000,4)),0)=YEAR(C4937)))),""))</f>
        <v/>
      </c>
      <c r="E4937" s="3">
        <f t="array" ref="E4937">IFERROR(_xlfn.LET(_xlpm.yr,IF(ISNUMBER(C4937),YEAR(C4937),VALUE(RIGHT(A4937,4))),_xlpm.mn,IF(ISNUMBER(C4937),MONTH(C4937),VALUE(MID(A4937,4,2)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8" spans="1:5" x14ac:dyDescent="0.25">
      <c r="A4938" s="65" t="s">
        <v>4948</v>
      </c>
      <c r="B4938" s="8">
        <v>146.09633118299999</v>
      </c>
      <c r="C4938" s="13"/>
      <c r="D4938" s="3" t="str">
        <f t="array" ref="D4938">IF(C4938="","",IFERROR(AVERAGE(_xlfn._xlws.FILTER($B$2:$B$6000,(IFERROR(VALUE(MID($A$2:$A$6000,4,2)),0)=MONTH(C4938))*(IFERROR(VALUE(RIGHT($A$2:$A$6000,4)),0)=YEAR(C4938)))),""))</f>
        <v/>
      </c>
      <c r="E4938" s="3">
        <f t="array" ref="E4938">IFERROR(_xlfn.LET(_xlpm.yr,IF(ISNUMBER(C4938),YEAR(C4938),VALUE(RIGHT(A4938,4))),_xlpm.mn,IF(ISNUMBER(C4938),MONTH(C4938),VALUE(MID(A4938,4,2)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9" spans="1:5" x14ac:dyDescent="0.25">
      <c r="A4939" s="65" t="s">
        <v>4949</v>
      </c>
      <c r="B4939" s="8">
        <v>146.09633118299999</v>
      </c>
      <c r="C4939" s="13"/>
      <c r="D4939" s="3" t="str">
        <f t="array" ref="D4939">IF(C4939="","",IFERROR(AVERAGE(_xlfn._xlws.FILTER($B$2:$B$6000,(IFERROR(VALUE(MID($A$2:$A$6000,4,2)),0)=MONTH(C4939))*(IFERROR(VALUE(RIGHT($A$2:$A$6000,4)),0)=YEAR(C4939)))),""))</f>
        <v/>
      </c>
      <c r="E4939" s="3">
        <f t="array" ref="E4939">IFERROR(_xlfn.LET(_xlpm.yr,IF(ISNUMBER(C4939),YEAR(C4939),VALUE(RIGHT(A4939,4))),_xlpm.mn,IF(ISNUMBER(C4939),MONTH(C4939),VALUE(MID(A4939,4,2)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0" spans="1:5" x14ac:dyDescent="0.25">
      <c r="A4940" s="65" t="s">
        <v>4950</v>
      </c>
      <c r="B4940" s="8">
        <v>146.14775544599999</v>
      </c>
      <c r="C4940" s="13"/>
      <c r="D4940" s="3" t="str">
        <f t="array" ref="D4940">IF(C4940="","",IFERROR(AVERAGE(_xlfn._xlws.FILTER($B$2:$B$6000,(IFERROR(VALUE(MID($A$2:$A$6000,4,2)),0)=MONTH(C4940))*(IFERROR(VALUE(RIGHT($A$2:$A$6000,4)),0)=YEAR(C4940)))),""))</f>
        <v/>
      </c>
      <c r="E4940" s="3">
        <f t="array" ref="E4940">IFERROR(_xlfn.LET(_xlpm.yr,IF(ISNUMBER(C4940),YEAR(C4940),VALUE(RIGHT(A4940,4))),_xlpm.mn,IF(ISNUMBER(C4940),MONTH(C4940),VALUE(MID(A4940,4,2)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1" spans="1:5" x14ac:dyDescent="0.25">
      <c r="A4941" s="65" t="s">
        <v>4951</v>
      </c>
      <c r="B4941" s="8">
        <v>147.0939618852</v>
      </c>
      <c r="C4941" s="13"/>
      <c r="D4941" s="3" t="str">
        <f t="array" ref="D4941">IF(C4941="","",IFERROR(AVERAGE(_xlfn._xlws.FILTER($B$2:$B$6000,(IFERROR(VALUE(MID($A$2:$A$6000,4,2)),0)=MONTH(C4941))*(IFERROR(VALUE(RIGHT($A$2:$A$6000,4)),0)=YEAR(C4941)))),""))</f>
        <v/>
      </c>
      <c r="E4941" s="3">
        <f t="array" ref="E4941">IFERROR(_xlfn.LET(_xlpm.yr,IF(ISNUMBER(C4941),YEAR(C4941),VALUE(RIGHT(A4941,4))),_xlpm.mn,IF(ISNUMBER(C4941),MONTH(C4941),VALUE(MID(A4941,4,2)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2" spans="1:5" x14ac:dyDescent="0.25">
      <c r="A4942" s="65" t="s">
        <v>4952</v>
      </c>
      <c r="B4942" s="8">
        <v>148.31785934460001</v>
      </c>
      <c r="C4942" s="13"/>
      <c r="D4942" s="3" t="str">
        <f t="array" ref="D4942">IF(C4942="","",IFERROR(AVERAGE(_xlfn._xlws.FILTER($B$2:$B$6000,(IFERROR(VALUE(MID($A$2:$A$6000,4,2)),0)=MONTH(C4942))*(IFERROR(VALUE(RIGHT($A$2:$A$6000,4)),0)=YEAR(C4942)))),""))</f>
        <v/>
      </c>
      <c r="E4942" s="3">
        <f t="array" ref="E4942">IFERROR(_xlfn.LET(_xlpm.yr,IF(ISNUMBER(C4942),YEAR(C4942),VALUE(RIGHT(A4942,4))),_xlpm.mn,IF(ISNUMBER(C4942),MONTH(C4942),VALUE(MID(A4942,4,2)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3" spans="1:5" x14ac:dyDescent="0.25">
      <c r="A4943" s="65" t="s">
        <v>4953</v>
      </c>
      <c r="B4943" s="8">
        <v>151.59872732400001</v>
      </c>
      <c r="C4943" s="13"/>
      <c r="D4943" s="3" t="str">
        <f t="array" ref="D4943">IF(C4943="","",IFERROR(AVERAGE(_xlfn._xlws.FILTER($B$2:$B$6000,(IFERROR(VALUE(MID($A$2:$A$6000,4,2)),0)=MONTH(C4943))*(IFERROR(VALUE(RIGHT($A$2:$A$6000,4)),0)=YEAR(C4943)))),""))</f>
        <v/>
      </c>
      <c r="E4943" s="3">
        <f t="array" ref="E4943">IFERROR(_xlfn.LET(_xlpm.yr,IF(ISNUMBER(C4943),YEAR(C4943),VALUE(RIGHT(A4943,4))),_xlpm.mn,IF(ISNUMBER(C4943),MONTH(C4943),VALUE(MID(A4943,4,2)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4" spans="1:5" x14ac:dyDescent="0.25">
      <c r="A4944" s="65" t="s">
        <v>4954</v>
      </c>
      <c r="B4944" s="8">
        <v>151.41359997719999</v>
      </c>
      <c r="C4944" s="13"/>
      <c r="D4944" s="3" t="str">
        <f t="array" ref="D4944">IF(C4944="","",IFERROR(AVERAGE(_xlfn._xlws.FILTER($B$2:$B$6000,(IFERROR(VALUE(MID($A$2:$A$6000,4,2)),0)=MONTH(C4944))*(IFERROR(VALUE(RIGHT($A$2:$A$6000,4)),0)=YEAR(C4944)))),""))</f>
        <v/>
      </c>
      <c r="E4944" s="3">
        <f t="array" ref="E4944">IFERROR(_xlfn.LET(_xlpm.yr,IF(ISNUMBER(C4944),YEAR(C4944),VALUE(RIGHT(A4944,4))),_xlpm.mn,IF(ISNUMBER(C4944),MONTH(C4944),VALUE(MID(A4944,4,2)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5" spans="1:5" x14ac:dyDescent="0.25">
      <c r="A4945" s="65" t="s">
        <v>4955</v>
      </c>
      <c r="B4945" s="8">
        <v>152.98403770109999</v>
      </c>
      <c r="C4945" s="13"/>
      <c r="D4945" s="3" t="str">
        <f t="array" ref="D4945">IF(C4945="","",IFERROR(AVERAGE(_xlfn._xlws.FILTER($B$2:$B$6000,(IFERROR(VALUE(MID($A$2:$A$6000,4,2)),0)=MONTH(C4945))*(IFERROR(VALUE(RIGHT($A$2:$A$6000,4)),0)=YEAR(C4945)))),""))</f>
        <v/>
      </c>
      <c r="E4945" s="3">
        <f t="array" ref="E4945">IFERROR(_xlfn.LET(_xlpm.yr,IF(ISNUMBER(C4945),YEAR(C4945),VALUE(RIGHT(A4945,4))),_xlpm.mn,IF(ISNUMBER(C4945),MONTH(C4945),VALUE(MID(A4945,4,2)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6" spans="1:5" x14ac:dyDescent="0.25">
      <c r="A4946" s="65" t="s">
        <v>4956</v>
      </c>
      <c r="B4946" s="8">
        <v>153.50791975609999</v>
      </c>
      <c r="C4946" s="13"/>
      <c r="D4946" s="3" t="str">
        <f t="array" ref="D4946">IF(C4946="","",IFERROR(AVERAGE(_xlfn._xlws.FILTER($B$2:$B$6000,(IFERROR(VALUE(MID($A$2:$A$6000,4,2)),0)=MONTH(C4946))*(IFERROR(VALUE(RIGHT($A$2:$A$6000,4)),0)=YEAR(C4946)))),""))</f>
        <v/>
      </c>
      <c r="E4946" s="3">
        <f t="array" ref="E4946">IFERROR(_xlfn.LET(_xlpm.yr,IF(ISNUMBER(C4946),YEAR(C4946),VALUE(RIGHT(A4946,4))),_xlpm.mn,IF(ISNUMBER(C4946),MONTH(C4946),VALUE(MID(A4946,4,2)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7" spans="1:5" x14ac:dyDescent="0.25">
      <c r="A4947" s="65" t="s">
        <v>4957</v>
      </c>
      <c r="B4947" s="8">
        <v>156.92363075470001</v>
      </c>
      <c r="C4947" s="13"/>
      <c r="D4947" s="3" t="str">
        <f t="array" ref="D4947">IF(C4947="","",IFERROR(AVERAGE(_xlfn._xlws.FILTER($B$2:$B$6000,(IFERROR(VALUE(MID($A$2:$A$6000,4,2)),0)=MONTH(C4947))*(IFERROR(VALUE(RIGHT($A$2:$A$6000,4)),0)=YEAR(C4947)))),""))</f>
        <v/>
      </c>
      <c r="E4947" s="3">
        <f t="array" ref="E4947">IFERROR(_xlfn.LET(_xlpm.yr,IF(ISNUMBER(C4947),YEAR(C4947),VALUE(RIGHT(A4947,4))),_xlpm.mn,IF(ISNUMBER(C4947),MONTH(C4947),VALUE(MID(A4947,4,2)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8" spans="1:5" x14ac:dyDescent="0.25">
      <c r="A4948" s="65" t="s">
        <v>4958</v>
      </c>
      <c r="B4948" s="8">
        <v>157.5208562974</v>
      </c>
      <c r="C4948" s="13"/>
      <c r="D4948" s="3" t="str">
        <f t="array" ref="D4948">IF(C4948="","",IFERROR(AVERAGE(_xlfn._xlws.FILTER($B$2:$B$6000,(IFERROR(VALUE(MID($A$2:$A$6000,4,2)),0)=MONTH(C4948))*(IFERROR(VALUE(RIGHT($A$2:$A$6000,4)),0)=YEAR(C4948)))),""))</f>
        <v/>
      </c>
      <c r="E4948" s="3">
        <f t="array" ref="E4948">IFERROR(_xlfn.LET(_xlpm.yr,IF(ISNUMBER(C4948),YEAR(C4948),VALUE(RIGHT(A4948,4))),_xlpm.mn,IF(ISNUMBER(C4948),MONTH(C4948),VALUE(MID(A4948,4,2)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9" spans="1:5" x14ac:dyDescent="0.25">
      <c r="A4949" s="65" t="s">
        <v>4959</v>
      </c>
      <c r="B4949" s="8">
        <v>156.2740170065</v>
      </c>
      <c r="C4949" s="13"/>
      <c r="D4949" s="3" t="str">
        <f t="array" ref="D4949">IF(C4949="","",IFERROR(AVERAGE(_xlfn._xlws.FILTER($B$2:$B$6000,(IFERROR(VALUE(MID($A$2:$A$6000,4,2)),0)=MONTH(C4949))*(IFERROR(VALUE(RIGHT($A$2:$A$6000,4)),0)=YEAR(C4949)))),""))</f>
        <v/>
      </c>
      <c r="E4949" s="3">
        <f t="array" ref="E4949">IFERROR(_xlfn.LET(_xlpm.yr,IF(ISNUMBER(C4949),YEAR(C4949),VALUE(RIGHT(A4949,4))),_xlpm.mn,IF(ISNUMBER(C4949),MONTH(C4949),VALUE(MID(A4949,4,2)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0" spans="1:5" x14ac:dyDescent="0.25">
      <c r="A4950" s="65" t="s">
        <v>4960</v>
      </c>
      <c r="B4950" s="8">
        <v>156.20067351879999</v>
      </c>
      <c r="C4950" s="13"/>
      <c r="D4950" s="3" t="str">
        <f t="array" ref="D4950">IF(C4950="","",IFERROR(AVERAGE(_xlfn._xlws.FILTER($B$2:$B$6000,(IFERROR(VALUE(MID($A$2:$A$6000,4,2)),0)=MONTH(C4950))*(IFERROR(VALUE(RIGHT($A$2:$A$6000,4)),0)=YEAR(C4950)))),""))</f>
        <v/>
      </c>
      <c r="E4950" s="3">
        <f t="array" ref="E4950">IFERROR(_xlfn.LET(_xlpm.yr,IF(ISNUMBER(C4950),YEAR(C4950),VALUE(RIGHT(A4950,4))),_xlpm.mn,IF(ISNUMBER(C4950),MONTH(C4950),VALUE(MID(A4950,4,2)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1" spans="1:5" x14ac:dyDescent="0.25">
      <c r="A4951" s="65" t="s">
        <v>4961</v>
      </c>
      <c r="B4951" s="8">
        <v>155.87586664470001</v>
      </c>
      <c r="C4951" s="13"/>
      <c r="D4951" s="3" t="str">
        <f t="array" ref="D4951">IF(C4951="","",IFERROR(AVERAGE(_xlfn._xlws.FILTER($B$2:$B$6000,(IFERROR(VALUE(MID($A$2:$A$6000,4,2)),0)=MONTH(C4951))*(IFERROR(VALUE(RIGHT($A$2:$A$6000,4)),0)=YEAR(C4951)))),""))</f>
        <v/>
      </c>
      <c r="E4951" s="3">
        <f t="array" ref="E4951">IFERROR(_xlfn.LET(_xlpm.yr,IF(ISNUMBER(C4951),YEAR(C4951),VALUE(RIGHT(A4951,4))),_xlpm.mn,IF(ISNUMBER(C4951),MONTH(C4951),VALUE(MID(A4951,4,2)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2" spans="1:5" x14ac:dyDescent="0.25">
      <c r="A4952" s="65" t="s">
        <v>4962</v>
      </c>
      <c r="B4952" s="8">
        <v>155.41485043629999</v>
      </c>
      <c r="C4952" s="13"/>
      <c r="D4952" s="3" t="str">
        <f t="array" ref="D4952">IF(C4952="","",IFERROR(AVERAGE(_xlfn._xlws.FILTER($B$2:$B$6000,(IFERROR(VALUE(MID($A$2:$A$6000,4,2)),0)=MONTH(C4952))*(IFERROR(VALUE(RIGHT($A$2:$A$6000,4)),0)=YEAR(C4952)))),""))</f>
        <v/>
      </c>
      <c r="E4952" s="3">
        <f t="array" ref="E4952">IFERROR(_xlfn.LET(_xlpm.yr,IF(ISNUMBER(C4952),YEAR(C4952),VALUE(RIGHT(A4952,4))),_xlpm.mn,IF(ISNUMBER(C4952),MONTH(C4952),VALUE(MID(A4952,4,2)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3" spans="1:5" x14ac:dyDescent="0.25">
      <c r="A4953" s="65" t="s">
        <v>4963</v>
      </c>
      <c r="B4953" s="8">
        <v>155.2262528965</v>
      </c>
      <c r="C4953" s="13"/>
      <c r="D4953" s="3" t="str">
        <f t="array" ref="D4953">IF(C4953="","",IFERROR(AVERAGE(_xlfn._xlws.FILTER($B$2:$B$6000,(IFERROR(VALUE(MID($A$2:$A$6000,4,2)),0)=MONTH(C4953))*(IFERROR(VALUE(RIGHT($A$2:$A$6000,4)),0)=YEAR(C4953)))),""))</f>
        <v/>
      </c>
      <c r="E4953" s="3">
        <f t="array" ref="E4953">IFERROR(_xlfn.LET(_xlpm.yr,IF(ISNUMBER(C4953),YEAR(C4953),VALUE(RIGHT(A4953,4))),_xlpm.mn,IF(ISNUMBER(C4953),MONTH(C4953),VALUE(MID(A4953,4,2)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4" spans="1:5" x14ac:dyDescent="0.25">
      <c r="A4954" s="65" t="s">
        <v>4964</v>
      </c>
      <c r="B4954" s="8">
        <v>154.6709379182</v>
      </c>
      <c r="C4954" s="13"/>
      <c r="D4954" s="3" t="str">
        <f t="array" ref="D4954">IF(C4954="","",IFERROR(AVERAGE(_xlfn._xlws.FILTER($B$2:$B$6000,(IFERROR(VALUE(MID($A$2:$A$6000,4,2)),0)=MONTH(C4954))*(IFERROR(VALUE(RIGHT($A$2:$A$6000,4)),0)=YEAR(C4954)))),""))</f>
        <v/>
      </c>
      <c r="E4954" s="3">
        <f t="array" ref="E4954">IFERROR(_xlfn.LET(_xlpm.yr,IF(ISNUMBER(C4954),YEAR(C4954),VALUE(RIGHT(A4954,4))),_xlpm.mn,IF(ISNUMBER(C4954),MONTH(C4954),VALUE(MID(A4954,4,2)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5" spans="1:5" x14ac:dyDescent="0.25">
      <c r="A4955" s="65" t="s">
        <v>4965</v>
      </c>
      <c r="B4955" s="8">
        <v>156.2111511599</v>
      </c>
      <c r="C4955" s="13"/>
      <c r="D4955" s="3" t="str">
        <f t="array" ref="D4955">IF(C4955="","",IFERROR(AVERAGE(_xlfn._xlws.FILTER($B$2:$B$6000,(IFERROR(VALUE(MID($A$2:$A$6000,4,2)),0)=MONTH(C4955))*(IFERROR(VALUE(RIGHT($A$2:$A$6000,4)),0)=YEAR(C4955)))),""))</f>
        <v/>
      </c>
      <c r="E4955" s="3">
        <f t="array" ref="E4955">IFERROR(_xlfn.LET(_xlpm.yr,IF(ISNUMBER(C4955),YEAR(C4955),VALUE(RIGHT(A4955,4))),_xlpm.mn,IF(ISNUMBER(C4955),MONTH(C4955),VALUE(MID(A4955,4,2)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6" spans="1:5" x14ac:dyDescent="0.25">
      <c r="A4956" s="65" t="s">
        <v>4966</v>
      </c>
      <c r="B4956" s="8">
        <v>156.13780767220001</v>
      </c>
      <c r="C4956" s="13"/>
      <c r="D4956" s="3" t="str">
        <f t="array" ref="D4956">IF(C4956="","",IFERROR(AVERAGE(_xlfn._xlws.FILTER($B$2:$B$6000,(IFERROR(VALUE(MID($A$2:$A$6000,4,2)),0)=MONTH(C4956))*(IFERROR(VALUE(RIGHT($A$2:$A$6000,4)),0)=YEAR(C4956)))),""))</f>
        <v/>
      </c>
      <c r="E4956" s="3">
        <f t="array" ref="E4956">IFERROR(_xlfn.LET(_xlpm.yr,IF(ISNUMBER(C4956),YEAR(C4956),VALUE(RIGHT(A4956,4))),_xlpm.mn,IF(ISNUMBER(C4956),MONTH(C4956),VALUE(MID(A4956,4,2)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7" spans="1:5" x14ac:dyDescent="0.25">
      <c r="A4957" s="65" t="s">
        <v>4967</v>
      </c>
      <c r="B4957" s="8">
        <v>157.56276686179999</v>
      </c>
      <c r="C4957" s="13"/>
      <c r="D4957" s="3" t="str">
        <f t="array" ref="D4957">IF(C4957="","",IFERROR(AVERAGE(_xlfn._xlws.FILTER($B$2:$B$6000,(IFERROR(VALUE(MID($A$2:$A$6000,4,2)),0)=MONTH(C4957))*(IFERROR(VALUE(RIGHT($A$2:$A$6000,4)),0)=YEAR(C4957)))),""))</f>
        <v/>
      </c>
      <c r="E4957" s="3">
        <f t="array" ref="E4957">IFERROR(_xlfn.LET(_xlpm.yr,IF(ISNUMBER(C4957),YEAR(C4957),VALUE(RIGHT(A4957,4))),_xlpm.mn,IF(ISNUMBER(C4957),MONTH(C4957),VALUE(MID(A4957,4,2)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8" spans="1:5" x14ac:dyDescent="0.25">
      <c r="A4958" s="65" t="s">
        <v>4968</v>
      </c>
      <c r="B4958" s="8">
        <v>156.7036002916</v>
      </c>
      <c r="C4958" s="13"/>
      <c r="D4958" s="3" t="str">
        <f t="array" ref="D4958">IF(C4958="","",IFERROR(AVERAGE(_xlfn._xlws.FILTER($B$2:$B$6000,(IFERROR(VALUE(MID($A$2:$A$6000,4,2)),0)=MONTH(C4958))*(IFERROR(VALUE(RIGHT($A$2:$A$6000,4)),0)=YEAR(C4958)))),""))</f>
        <v/>
      </c>
      <c r="E4958" s="3">
        <f t="array" ref="E4958">IFERROR(_xlfn.LET(_xlpm.yr,IF(ISNUMBER(C4958),YEAR(C4958),VALUE(RIGHT(A4958,4))),_xlpm.mn,IF(ISNUMBER(C4958),MONTH(C4958),VALUE(MID(A4958,4,2)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9" spans="1:5" x14ac:dyDescent="0.25">
      <c r="A4959" s="65" t="s">
        <v>4969</v>
      </c>
      <c r="B4959" s="8">
        <v>156.9131531136</v>
      </c>
      <c r="C4959" s="13"/>
      <c r="D4959" s="3" t="str">
        <f t="array" ref="D4959">IF(C4959="","",IFERROR(AVERAGE(_xlfn._xlws.FILTER($B$2:$B$6000,(IFERROR(VALUE(MID($A$2:$A$6000,4,2)),0)=MONTH(C4959))*(IFERROR(VALUE(RIGHT($A$2:$A$6000,4)),0)=YEAR(C4959)))),""))</f>
        <v/>
      </c>
      <c r="E4959" s="3">
        <f t="array" ref="E4959">IFERROR(_xlfn.LET(_xlpm.yr,IF(ISNUMBER(C4959),YEAR(C4959),VALUE(RIGHT(A4959,4))),_xlpm.mn,IF(ISNUMBER(C4959),MONTH(C4959),VALUE(MID(A4959,4,2)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0" spans="1:5" x14ac:dyDescent="0.25">
      <c r="A4960" s="65" t="s">
        <v>4970</v>
      </c>
      <c r="B4960" s="8">
        <v>156.0644641845</v>
      </c>
      <c r="C4960" s="13"/>
      <c r="D4960" s="3" t="str">
        <f t="array" ref="D4960">IF(C4960="","",IFERROR(AVERAGE(_xlfn._xlws.FILTER($B$2:$B$6000,(IFERROR(VALUE(MID($A$2:$A$6000,4,2)),0)=MONTH(C4960))*(IFERROR(VALUE(RIGHT($A$2:$A$6000,4)),0)=YEAR(C4960)))),""))</f>
        <v/>
      </c>
      <c r="E4960" s="3">
        <f t="array" ref="E4960">IFERROR(_xlfn.LET(_xlpm.yr,IF(ISNUMBER(C4960),YEAR(C4960),VALUE(RIGHT(A4960,4))),_xlpm.mn,IF(ISNUMBER(C4960),MONTH(C4960),VALUE(MID(A4960,4,2)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1" spans="1:5" x14ac:dyDescent="0.25">
      <c r="A4961" s="65" t="s">
        <v>4971</v>
      </c>
      <c r="B4961" s="8">
        <v>156.3578381353</v>
      </c>
      <c r="C4961" s="13"/>
      <c r="D4961" s="3" t="str">
        <f t="array" ref="D4961">IF(C4961="","",IFERROR(AVERAGE(_xlfn._xlws.FILTER($B$2:$B$6000,(IFERROR(VALUE(MID($A$2:$A$6000,4,2)),0)=MONTH(C4961))*(IFERROR(VALUE(RIGHT($A$2:$A$6000,4)),0)=YEAR(C4961)))),""))</f>
        <v/>
      </c>
      <c r="E4961" s="3">
        <f t="array" ref="E4961">IFERROR(_xlfn.LET(_xlpm.yr,IF(ISNUMBER(C4961),YEAR(C4961),VALUE(RIGHT(A4961,4))),_xlpm.mn,IF(ISNUMBER(C4961),MONTH(C4961),VALUE(MID(A4961,4,2)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2" spans="1:5" x14ac:dyDescent="0.25">
      <c r="A4962" s="65" t="s">
        <v>4972</v>
      </c>
      <c r="B4962" s="8">
        <v>155.5720150528</v>
      </c>
      <c r="C4962" s="13"/>
      <c r="D4962" s="3" t="str">
        <f t="array" ref="D4962">IF(C4962="","",IFERROR(AVERAGE(_xlfn._xlws.FILTER($B$2:$B$6000,(IFERROR(VALUE(MID($A$2:$A$6000,4,2)),0)=MONTH(C4962))*(IFERROR(VALUE(RIGHT($A$2:$A$6000,4)),0)=YEAR(C4962)))),""))</f>
        <v/>
      </c>
      <c r="E4962" s="3">
        <f t="array" ref="E4962">IFERROR(_xlfn.LET(_xlpm.yr,IF(ISNUMBER(C4962),YEAR(C4962),VALUE(RIGHT(A4962,4))),_xlpm.mn,IF(ISNUMBER(C4962),MONTH(C4962),VALUE(MID(A4962,4,2)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3" spans="1:5" x14ac:dyDescent="0.25">
      <c r="A4963" s="65" t="s">
        <v>4973</v>
      </c>
      <c r="B4963" s="8">
        <v>156.1273300311</v>
      </c>
      <c r="C4963" s="13"/>
      <c r="D4963" s="3" t="str">
        <f t="array" ref="D4963">IF(C4963="","",IFERROR(AVERAGE(_xlfn._xlws.FILTER($B$2:$B$6000,(IFERROR(VALUE(MID($A$2:$A$6000,4,2)),0)=MONTH(C4963))*(IFERROR(VALUE(RIGHT($A$2:$A$6000,4)),0)=YEAR(C4963)))),""))</f>
        <v/>
      </c>
      <c r="E4963" s="3">
        <f t="array" ref="E4963">IFERROR(_xlfn.LET(_xlpm.yr,IF(ISNUMBER(C4963),YEAR(C4963),VALUE(RIGHT(A4963,4))),_xlpm.mn,IF(ISNUMBER(C4963),MONTH(C4963),VALUE(MID(A4963,4,2)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4" spans="1:5" x14ac:dyDescent="0.25">
      <c r="A4964" s="65" t="s">
        <v>4974</v>
      </c>
      <c r="B4964" s="8">
        <v>155.7187020282</v>
      </c>
      <c r="C4964" s="13"/>
      <c r="D4964" s="3" t="str">
        <f t="array" ref="D4964">IF(C4964="","",IFERROR(AVERAGE(_xlfn._xlws.FILTER($B$2:$B$6000,(IFERROR(VALUE(MID($A$2:$A$6000,4,2)),0)=MONTH(C4964))*(IFERROR(VALUE(RIGHT($A$2:$A$6000,4)),0)=YEAR(C4964)))),""))</f>
        <v/>
      </c>
      <c r="E4964" s="3">
        <f t="array" ref="E4964">IFERROR(_xlfn.LET(_xlpm.yr,IF(ISNUMBER(C4964),YEAR(C4964),VALUE(RIGHT(A4964,4))),_xlpm.mn,IF(ISNUMBER(C4964),MONTH(C4964),VALUE(MID(A4964,4,2)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5" spans="1:5" x14ac:dyDescent="0.25">
      <c r="A4965" s="65" t="s">
        <v>4975</v>
      </c>
      <c r="B4965" s="8">
        <v>156.69312265049999</v>
      </c>
      <c r="C4965" s="13"/>
      <c r="D4965" s="3" t="str">
        <f t="array" ref="D4965">IF(C4965="","",IFERROR(AVERAGE(_xlfn._xlws.FILTER($B$2:$B$6000,(IFERROR(VALUE(MID($A$2:$A$6000,4,2)),0)=MONTH(C4965))*(IFERROR(VALUE(RIGHT($A$2:$A$6000,4)),0)=YEAR(C4965)))),""))</f>
        <v/>
      </c>
      <c r="E4965" s="3">
        <f t="array" ref="E4965">IFERROR(_xlfn.LET(_xlpm.yr,IF(ISNUMBER(C4965),YEAR(C4965),VALUE(RIGHT(A4965,4))),_xlpm.mn,IF(ISNUMBER(C4965),MONTH(C4965),VALUE(MID(A4965,4,2)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6" spans="1:5" x14ac:dyDescent="0.25">
      <c r="A4966" s="65" t="s">
        <v>4976</v>
      </c>
      <c r="B4966" s="8">
        <v>155.8339560803</v>
      </c>
      <c r="C4966" s="13"/>
      <c r="D4966" s="3" t="str">
        <f t="array" ref="D4966">IF(C4966="","",IFERROR(AVERAGE(_xlfn._xlws.FILTER($B$2:$B$6000,(IFERROR(VALUE(MID($A$2:$A$6000,4,2)),0)=MONTH(C4966))*(IFERROR(VALUE(RIGHT($A$2:$A$6000,4)),0)=YEAR(C4966)))),""))</f>
        <v/>
      </c>
      <c r="E4966" s="3">
        <f t="array" ref="E4966">IFERROR(_xlfn.LET(_xlpm.yr,IF(ISNUMBER(C4966),YEAR(C4966),VALUE(RIGHT(A4966,4))),_xlpm.mn,IF(ISNUMBER(C4966),MONTH(C4966),VALUE(MID(A4966,4,2)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7" spans="1:5" x14ac:dyDescent="0.25">
      <c r="A4967" s="65" t="s">
        <v>4977</v>
      </c>
      <c r="B4967" s="8">
        <v>161.15503049279999</v>
      </c>
      <c r="C4967" s="13"/>
      <c r="D4967" s="3" t="str">
        <f t="array" ref="D4967">IF(C4967="","",IFERROR(AVERAGE(_xlfn._xlws.FILTER($B$2:$B$6000,(IFERROR(VALUE(MID($A$2:$A$6000,4,2)),0)=MONTH(C4967))*(IFERROR(VALUE(RIGHT($A$2:$A$6000,4)),0)=YEAR(C4967)))),""))</f>
        <v/>
      </c>
      <c r="E4967" s="3">
        <f t="array" ref="E4967">IFERROR(_xlfn.LET(_xlpm.yr,IF(ISNUMBER(C4967),YEAR(C4967),VALUE(RIGHT(A4967,4))),_xlpm.mn,IF(ISNUMBER(C4967),MONTH(C4967),VALUE(MID(A4967,4,2)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8" spans="1:5" x14ac:dyDescent="0.25">
      <c r="A4968" s="65" t="s">
        <v>4978</v>
      </c>
      <c r="B4968" s="8">
        <v>159.89433746719999</v>
      </c>
      <c r="C4968" s="13"/>
      <c r="D4968" s="3" t="str">
        <f t="array" ref="D4968">IF(C4968="","",IFERROR(AVERAGE(_xlfn._xlws.FILTER($B$2:$B$6000,(IFERROR(VALUE(MID($A$2:$A$6000,4,2)),0)=MONTH(C4968))*(IFERROR(VALUE(RIGHT($A$2:$A$6000,4)),0)=YEAR(C4968)))),""))</f>
        <v/>
      </c>
      <c r="E4968" s="3">
        <f t="array" ref="E4968">IFERROR(_xlfn.LET(_xlpm.yr,IF(ISNUMBER(C4968),YEAR(C4968),VALUE(RIGHT(A4968,4))),_xlpm.mn,IF(ISNUMBER(C4968),MONTH(C4968),VALUE(MID(A4968,4,2)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9" spans="1:5" x14ac:dyDescent="0.25">
      <c r="A4969" s="65" t="s">
        <v>4979</v>
      </c>
      <c r="B4969" s="8">
        <v>158.77253435119999</v>
      </c>
      <c r="C4969" s="13"/>
      <c r="D4969" s="3" t="str">
        <f t="array" ref="D4969">IF(C4969="","",IFERROR(AVERAGE(_xlfn._xlws.FILTER($B$2:$B$6000,(IFERROR(VALUE(MID($A$2:$A$6000,4,2)),0)=MONTH(C4969))*(IFERROR(VALUE(RIGHT($A$2:$A$6000,4)),0)=YEAR(C4969)))),""))</f>
        <v/>
      </c>
      <c r="E4969" s="3">
        <f t="array" ref="E4969">IFERROR(_xlfn.LET(_xlpm.yr,IF(ISNUMBER(C4969),YEAR(C4969),VALUE(RIGHT(A4969,4))),_xlpm.mn,IF(ISNUMBER(C4969),MONTH(C4969),VALUE(MID(A4969,4,2)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0" spans="1:5" x14ac:dyDescent="0.25">
      <c r="A4970" s="65" t="s">
        <v>4980</v>
      </c>
      <c r="B4970" s="8">
        <v>157.93919489359999</v>
      </c>
      <c r="C4970" s="13"/>
      <c r="D4970" s="3" t="str">
        <f t="array" ref="D4970">IF(C4970="","",IFERROR(AVERAGE(_xlfn._xlws.FILTER($B$2:$B$6000,(IFERROR(VALUE(MID($A$2:$A$6000,4,2)),0)=MONTH(C4970))*(IFERROR(VALUE(RIGHT($A$2:$A$6000,4)),0)=YEAR(C4970)))),""))</f>
        <v/>
      </c>
      <c r="E4970" s="3">
        <f t="array" ref="E4970">IFERROR(_xlfn.LET(_xlpm.yr,IF(ISNUMBER(C4970),YEAR(C4970),VALUE(RIGHT(A4970,4))),_xlpm.mn,IF(ISNUMBER(C4970),MONTH(C4970),VALUE(MID(A4970,4,2)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1" spans="1:5" x14ac:dyDescent="0.25">
      <c r="A4971" s="65" t="s">
        <v>4981</v>
      </c>
      <c r="B4971" s="8">
        <v>158.4840706928</v>
      </c>
      <c r="C4971" s="13"/>
      <c r="D4971" s="3" t="str">
        <f t="array" ref="D4971">IF(C4971="","",IFERROR(AVERAGE(_xlfn._xlws.FILTER($B$2:$B$6000,(IFERROR(VALUE(MID($A$2:$A$6000,4,2)),0)=MONTH(C4971))*(IFERROR(VALUE(RIGHT($A$2:$A$6000,4)),0)=YEAR(C4971)))),""))</f>
        <v/>
      </c>
      <c r="E4971" s="3">
        <f t="array" ref="E4971">IFERROR(_xlfn.LET(_xlpm.yr,IF(ISNUMBER(C4971),YEAR(C4971),VALUE(RIGHT(A4971,4))),_xlpm.mn,IF(ISNUMBER(C4971),MONTH(C4971),VALUE(MID(A4971,4,2)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2" spans="1:5" x14ac:dyDescent="0.25">
      <c r="A4972" s="65" t="s">
        <v>4982</v>
      </c>
      <c r="B4972" s="8">
        <v>156.06952303360001</v>
      </c>
      <c r="C4972" s="13"/>
      <c r="D4972" s="3" t="str">
        <f t="array" ref="D4972">IF(C4972="","",IFERROR(AVERAGE(_xlfn._xlws.FILTER($B$2:$B$6000,(IFERROR(VALUE(MID($A$2:$A$6000,4,2)),0)=MONTH(C4972))*(IFERROR(VALUE(RIGHT($A$2:$A$6000,4)),0)=YEAR(C4972)))),""))</f>
        <v/>
      </c>
      <c r="E4972" s="3">
        <f t="array" ref="E4972">IFERROR(_xlfn.LET(_xlpm.yr,IF(ISNUMBER(C4972),YEAR(C4972),VALUE(RIGHT(A4972,4))),_xlpm.mn,IF(ISNUMBER(C4972),MONTH(C4972),VALUE(MID(A4972,4,2)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3" spans="1:5" x14ac:dyDescent="0.25">
      <c r="A4973" s="65" t="s">
        <v>4983</v>
      </c>
      <c r="B4973" s="8">
        <v>158.02466560720001</v>
      </c>
      <c r="C4973" s="13"/>
      <c r="D4973" s="3" t="str">
        <f t="array" ref="D4973">IF(C4973="","",IFERROR(AVERAGE(_xlfn._xlws.FILTER($B$2:$B$6000,(IFERROR(VALUE(MID($A$2:$A$6000,4,2)),0)=MONTH(C4973))*(IFERROR(VALUE(RIGHT($A$2:$A$6000,4)),0)=YEAR(C4973)))),""))</f>
        <v/>
      </c>
      <c r="E4973" s="3">
        <f t="array" ref="E4973">IFERROR(_xlfn.LET(_xlpm.yr,IF(ISNUMBER(C4973),YEAR(C4973),VALUE(RIGHT(A4973,4))),_xlpm.mn,IF(ISNUMBER(C4973),MONTH(C4973),VALUE(MID(A4973,4,2)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4" spans="1:5" x14ac:dyDescent="0.25">
      <c r="A4974" s="65" t="s">
        <v>4984</v>
      </c>
      <c r="B4974" s="8">
        <v>155.78105937519999</v>
      </c>
      <c r="C4974" s="13"/>
      <c r="D4974" s="3" t="str">
        <f t="array" ref="D4974">IF(C4974="","",IFERROR(AVERAGE(_xlfn._xlws.FILTER($B$2:$B$6000,(IFERROR(VALUE(MID($A$2:$A$6000,4,2)),0)=MONTH(C4974))*(IFERROR(VALUE(RIGHT($A$2:$A$6000,4)),0)=YEAR(C4974)))),""))</f>
        <v/>
      </c>
      <c r="E4974" s="3">
        <f t="array" ref="E4974">IFERROR(_xlfn.LET(_xlpm.yr,IF(ISNUMBER(C4974),YEAR(C4974),VALUE(RIGHT(A4974,4))),_xlpm.mn,IF(ISNUMBER(C4974),MONTH(C4974),VALUE(MID(A4974,4,2)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5" spans="1:5" x14ac:dyDescent="0.25">
      <c r="A4975" s="65" t="s">
        <v>4985</v>
      </c>
      <c r="B4975" s="8">
        <v>158.14218783839999</v>
      </c>
      <c r="C4975" s="13"/>
      <c r="D4975" s="3" t="str">
        <f t="array" ref="D4975">IF(C4975="","",IFERROR(AVERAGE(_xlfn._xlws.FILTER($B$2:$B$6000,(IFERROR(VALUE(MID($A$2:$A$6000,4,2)),0)=MONTH(C4975))*(IFERROR(VALUE(RIGHT($A$2:$A$6000,4)),0)=YEAR(C4975)))),""))</f>
        <v/>
      </c>
      <c r="E4975" s="3">
        <f t="array" ref="E4975">IFERROR(_xlfn.LET(_xlpm.yr,IF(ISNUMBER(C4975),YEAR(C4975),VALUE(RIGHT(A4975,4))),_xlpm.mn,IF(ISNUMBER(C4975),MONTH(C4975),VALUE(MID(A4975,4,2)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6" spans="1:5" x14ac:dyDescent="0.25">
      <c r="A4976" s="65" t="s">
        <v>4986</v>
      </c>
      <c r="B4976" s="8">
        <v>155.07592598799999</v>
      </c>
      <c r="C4976" s="13"/>
      <c r="D4976" s="3" t="str">
        <f t="array" ref="D4976">IF(C4976="","",IFERROR(AVERAGE(_xlfn._xlws.FILTER($B$2:$B$6000,(IFERROR(VALUE(MID($A$2:$A$6000,4,2)),0)=MONTH(C4976))*(IFERROR(VALUE(RIGHT($A$2:$A$6000,4)),0)=YEAR(C4976)))),""))</f>
        <v/>
      </c>
      <c r="E4976" s="3">
        <f t="array" ref="E4976">IFERROR(_xlfn.LET(_xlpm.yr,IF(ISNUMBER(C4976),YEAR(C4976),VALUE(RIGHT(A4976,4))),_xlpm.mn,IF(ISNUMBER(C4976),MONTH(C4976),VALUE(MID(A4976,4,2)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7" spans="1:5" x14ac:dyDescent="0.25">
      <c r="A4977" s="65" t="s">
        <v>4987</v>
      </c>
      <c r="B4977" s="8">
        <v>155.0011391136</v>
      </c>
      <c r="C4977" s="13"/>
      <c r="D4977" s="3" t="str">
        <f t="array" ref="D4977">IF(C4977="","",IFERROR(AVERAGE(_xlfn._xlws.FILTER($B$2:$B$6000,(IFERROR(VALUE(MID($A$2:$A$6000,4,2)),0)=MONTH(C4977))*(IFERROR(VALUE(RIGHT($A$2:$A$6000,4)),0)=YEAR(C4977)))),""))</f>
        <v/>
      </c>
      <c r="E4977" s="3">
        <f t="array" ref="E4977">IFERROR(_xlfn.LET(_xlpm.yr,IF(ISNUMBER(C4977),YEAR(C4977),VALUE(RIGHT(A4977,4))),_xlpm.mn,IF(ISNUMBER(C4977),MONTH(C4977),VALUE(MID(A4977,4,2)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8" spans="1:5" x14ac:dyDescent="0.25">
      <c r="A4978" s="65" t="s">
        <v>4988</v>
      </c>
      <c r="B4978" s="8">
        <v>152.72548136399999</v>
      </c>
      <c r="C4978" s="13"/>
      <c r="D4978" s="3" t="str">
        <f t="array" ref="D4978">IF(C4978="","",IFERROR(AVERAGE(_xlfn._xlws.FILTER($B$2:$B$6000,(IFERROR(VALUE(MID($A$2:$A$6000,4,2)),0)=MONTH(C4978))*(IFERROR(VALUE(RIGHT($A$2:$A$6000,4)),0)=YEAR(C4978)))),""))</f>
        <v/>
      </c>
      <c r="E4978" s="3">
        <f t="array" ref="E4978">IFERROR(_xlfn.LET(_xlpm.yr,IF(ISNUMBER(C4978),YEAR(C4978),VALUE(RIGHT(A4978,4))),_xlpm.mn,IF(ISNUMBER(C4978),MONTH(C4978),VALUE(MID(A4978,4,2)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9" spans="1:5" x14ac:dyDescent="0.25">
      <c r="A4979" s="65" t="s">
        <v>4989</v>
      </c>
      <c r="B4979" s="8">
        <v>151.48615601680001</v>
      </c>
      <c r="C4979" s="13"/>
      <c r="D4979" s="3" t="str">
        <f t="array" ref="D4979">IF(C4979="","",IFERROR(AVERAGE(_xlfn._xlws.FILTER($B$2:$B$6000,(IFERROR(VALUE(MID($A$2:$A$6000,4,2)),0)=MONTH(C4979))*(IFERROR(VALUE(RIGHT($A$2:$A$6000,4)),0)=YEAR(C4979)))),""))</f>
        <v/>
      </c>
      <c r="E4979" s="3">
        <f t="array" ref="E4979">IFERROR(_xlfn.LET(_xlpm.yr,IF(ISNUMBER(C4979),YEAR(C4979),VALUE(RIGHT(A4979,4))),_xlpm.mn,IF(ISNUMBER(C4979),MONTH(C4979),VALUE(MID(A4979,4,2)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0" spans="1:5" x14ac:dyDescent="0.25">
      <c r="A4980" s="65" t="s">
        <v>4990</v>
      </c>
      <c r="B4980" s="8">
        <v>153.259673324</v>
      </c>
      <c r="C4980" s="13"/>
      <c r="D4980" s="3" t="str">
        <f t="array" ref="D4980">IF(C4980="","",IFERROR(AVERAGE(_xlfn._xlws.FILTER($B$2:$B$6000,(IFERROR(VALUE(MID($A$2:$A$6000,4,2)),0)=MONTH(C4980))*(IFERROR(VALUE(RIGHT($A$2:$A$6000,4)),0)=YEAR(C4980)))),""))</f>
        <v/>
      </c>
      <c r="E4980" s="3">
        <f t="array" ref="E4980">IFERROR(_xlfn.LET(_xlpm.yr,IF(ISNUMBER(C4980),YEAR(C4980),VALUE(RIGHT(A4980,4))),_xlpm.mn,IF(ISNUMBER(C4980),MONTH(C4980),VALUE(MID(A4980,4,2)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1" spans="1:5" x14ac:dyDescent="0.25">
      <c r="A4981" s="65" t="s">
        <v>4991</v>
      </c>
      <c r="B4981" s="8">
        <v>153.4840339472</v>
      </c>
      <c r="C4981" s="13"/>
      <c r="D4981" s="3" t="str">
        <f t="array" ref="D4981">IF(C4981="","",IFERROR(AVERAGE(_xlfn._xlws.FILTER($B$2:$B$6000,(IFERROR(VALUE(MID($A$2:$A$6000,4,2)),0)=MONTH(C4981))*(IFERROR(VALUE(RIGHT($A$2:$A$6000,4)),0)=YEAR(C4981)))),""))</f>
        <v/>
      </c>
      <c r="E4981" s="3">
        <f t="array" ref="E4981">IFERROR(_xlfn.LET(_xlpm.yr,IF(ISNUMBER(C4981),YEAR(C4981),VALUE(RIGHT(A4981,4))),_xlpm.mn,IF(ISNUMBER(C4981),MONTH(C4981),VALUE(MID(A4981,4,2)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2" spans="1:5" x14ac:dyDescent="0.25">
      <c r="A4982" s="65" t="s">
        <v>4992</v>
      </c>
      <c r="B4982" s="8">
        <v>153.17420261039999</v>
      </c>
      <c r="C4982" s="13"/>
      <c r="D4982" s="3" t="str">
        <f t="array" ref="D4982">IF(C4982="","",IFERROR(AVERAGE(_xlfn._xlws.FILTER($B$2:$B$6000,(IFERROR(VALUE(MID($A$2:$A$6000,4,2)),0)=MONTH(C4982))*(IFERROR(VALUE(RIGHT($A$2:$A$6000,4)),0)=YEAR(C4982)))),""))</f>
        <v/>
      </c>
      <c r="E4982" s="3">
        <f t="array" ref="E4982">IFERROR(_xlfn.LET(_xlpm.yr,IF(ISNUMBER(C4982),YEAR(C4982),VALUE(RIGHT(A4982,4))),_xlpm.mn,IF(ISNUMBER(C4982),MONTH(C4982),VALUE(MID(A4982,4,2)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3" spans="1:5" x14ac:dyDescent="0.25">
      <c r="A4983" s="65" t="s">
        <v>4993</v>
      </c>
      <c r="B4983" s="8">
        <v>153.259673324</v>
      </c>
      <c r="C4983" s="13"/>
      <c r="D4983" s="3" t="str">
        <f t="array" ref="D4983">IF(C4983="","",IFERROR(AVERAGE(_xlfn._xlws.FILTER($B$2:$B$6000,(IFERROR(VALUE(MID($A$2:$A$6000,4,2)),0)=MONTH(C4983))*(IFERROR(VALUE(RIGHT($A$2:$A$6000,4)),0)=YEAR(C4983)))),""))</f>
        <v/>
      </c>
      <c r="E4983" s="3">
        <f t="array" ref="E4983">IFERROR(_xlfn.LET(_xlpm.yr,IF(ISNUMBER(C4983),YEAR(C4983),VALUE(RIGHT(A4983,4))),_xlpm.mn,IF(ISNUMBER(C4983),MONTH(C4983),VALUE(MID(A4983,4,2)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4" spans="1:5" x14ac:dyDescent="0.25">
      <c r="A4984" s="65" t="s">
        <v>4994</v>
      </c>
      <c r="B4984" s="8">
        <v>152.8430035952</v>
      </c>
      <c r="C4984" s="13"/>
      <c r="D4984" s="3" t="str">
        <f t="array" ref="D4984">IF(C4984="","",IFERROR(AVERAGE(_xlfn._xlws.FILTER($B$2:$B$6000,(IFERROR(VALUE(MID($A$2:$A$6000,4,2)),0)=MONTH(C4984))*(IFERROR(VALUE(RIGHT($A$2:$A$6000,4)),0)=YEAR(C4984)))),""))</f>
        <v/>
      </c>
      <c r="E4984" s="3">
        <f t="array" ref="E4984">IFERROR(_xlfn.LET(_xlpm.yr,IF(ISNUMBER(C4984),YEAR(C4984),VALUE(RIGHT(A4984,4))),_xlpm.mn,IF(ISNUMBER(C4984),MONTH(C4984),VALUE(MID(A4984,4,2)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5" spans="1:5" x14ac:dyDescent="0.25">
      <c r="A4985" s="65" t="s">
        <v>4995</v>
      </c>
      <c r="B4985" s="8">
        <v>150.58871352400001</v>
      </c>
      <c r="C4985" s="13"/>
      <c r="D4985" s="3" t="str">
        <f t="array" ref="D4985">IF(C4985="","",IFERROR(AVERAGE(_xlfn._xlws.FILTER($B$2:$B$6000,(IFERROR(VALUE(MID($A$2:$A$6000,4,2)),0)=MONTH(C4985))*(IFERROR(VALUE(RIGHT($A$2:$A$6000,4)),0)=YEAR(C4985)))),""))</f>
        <v/>
      </c>
      <c r="E4985" s="3">
        <f t="array" ref="E4985">IFERROR(_xlfn.LET(_xlpm.yr,IF(ISNUMBER(C4985),YEAR(C4985),VALUE(RIGHT(A4985,4))),_xlpm.mn,IF(ISNUMBER(C4985),MONTH(C4985),VALUE(MID(A4985,4,2)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6" spans="1:5" x14ac:dyDescent="0.25">
      <c r="A4986" s="65" t="s">
        <v>4996</v>
      </c>
      <c r="B4986" s="8">
        <v>148.46262952320001</v>
      </c>
      <c r="C4986" s="13"/>
      <c r="D4986" s="3" t="str">
        <f t="array" ref="D4986">IF(C4986="","",IFERROR(AVERAGE(_xlfn._xlws.FILTER($B$2:$B$6000,(IFERROR(VALUE(MID($A$2:$A$6000,4,2)),0)=MONTH(C4986))*(IFERROR(VALUE(RIGHT($A$2:$A$6000,4)),0)=YEAR(C4986)))),""))</f>
        <v/>
      </c>
      <c r="E4986" s="3">
        <f t="array" ref="E4986">IFERROR(_xlfn.LET(_xlpm.yr,IF(ISNUMBER(C4986),YEAR(C4986),VALUE(RIGHT(A4986,4))),_xlpm.mn,IF(ISNUMBER(C4986),MONTH(C4986),VALUE(MID(A4986,4,2)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7" spans="1:5" x14ac:dyDescent="0.25">
      <c r="A4987" s="65" t="s">
        <v>4997</v>
      </c>
      <c r="B4987" s="8">
        <v>149.45622656879999</v>
      </c>
      <c r="C4987" s="13"/>
      <c r="D4987" s="3" t="str">
        <f t="array" ref="D4987">IF(C4987="","",IFERROR(AVERAGE(_xlfn._xlws.FILTER($B$2:$B$6000,(IFERROR(VALUE(MID($A$2:$A$6000,4,2)),0)=MONTH(C4987))*(IFERROR(VALUE(RIGHT($A$2:$A$6000,4)),0)=YEAR(C4987)))),""))</f>
        <v/>
      </c>
      <c r="E4987" s="3">
        <f t="array" ref="E4987">IFERROR(_xlfn.LET(_xlpm.yr,IF(ISNUMBER(C4987),YEAR(C4987),VALUE(RIGHT(A4987,4))),_xlpm.mn,IF(ISNUMBER(C4987),MONTH(C4987),VALUE(MID(A4987,4,2)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8" spans="1:5" x14ac:dyDescent="0.25">
      <c r="A4988" s="65" t="s">
        <v>4998</v>
      </c>
      <c r="B4988" s="8">
        <v>150.80914969119999</v>
      </c>
      <c r="C4988" s="13"/>
      <c r="D4988" s="3" t="str">
        <f t="array" ref="D4988">IF(C4988="","",IFERROR(AVERAGE(_xlfn._xlws.FILTER($B$2:$B$6000,(IFERROR(VALUE(MID($A$2:$A$6000,4,2)),0)=MONTH(C4988))*(IFERROR(VALUE(RIGHT($A$2:$A$6000,4)),0)=YEAR(C4988)))),""))</f>
        <v/>
      </c>
      <c r="E4988" s="3">
        <f t="array" ref="E4988">IFERROR(_xlfn.LET(_xlpm.yr,IF(ISNUMBER(C4988),YEAR(C4988),VALUE(RIGHT(A4988,4))),_xlpm.mn,IF(ISNUMBER(C4988),MONTH(C4988),VALUE(MID(A4988,4,2)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89" spans="1:5" x14ac:dyDescent="0.25">
      <c r="A4989" s="65" t="s">
        <v>4999</v>
      </c>
      <c r="B4989" s="8">
        <v>149.86215346079999</v>
      </c>
      <c r="C4989" s="13"/>
      <c r="D4989" s="3" t="str">
        <f t="array" ref="D4989">IF(C4989="","",IFERROR(AVERAGE(_xlfn._xlws.FILTER($B$2:$B$6000,(IFERROR(VALUE(MID($A$2:$A$6000,4,2)),0)=MONTH(C4989))*(IFERROR(VALUE(RIGHT($A$2:$A$6000,4)),0)=YEAR(C4989)))),""))</f>
        <v/>
      </c>
      <c r="E4989" s="3">
        <f t="array" ref="E4989">IFERROR(_xlfn.LET(_xlpm.yr,IF(ISNUMBER(C4989),YEAR(C4989),VALUE(RIGHT(A4989,4))),_xlpm.mn,IF(ISNUMBER(C4989),MONTH(C4989),VALUE(MID(A4989,4,2)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0" spans="1:5" x14ac:dyDescent="0.25">
      <c r="A4990" s="65" t="s">
        <v>5000</v>
      </c>
      <c r="B4990" s="8">
        <v>152.3480185656</v>
      </c>
      <c r="C4990" s="13"/>
      <c r="D4990" s="3" t="str">
        <f t="array" ref="D4990">IF(C4990="","",IFERROR(AVERAGE(_xlfn._xlws.FILTER($B$2:$B$6000,(IFERROR(VALUE(MID($A$2:$A$6000,4,2)),0)=MONTH(C4990))*(IFERROR(VALUE(RIGHT($A$2:$A$6000,4)),0)=YEAR(C4990)))),""))</f>
        <v/>
      </c>
      <c r="E4990" s="3">
        <f t="array" ref="E4990">IFERROR(_xlfn.LET(_xlpm.yr,IF(ISNUMBER(C4990),YEAR(C4990),VALUE(RIGHT(A4990,4))),_xlpm.mn,IF(ISNUMBER(C4990),MONTH(C4990),VALUE(MID(A4990,4,2)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1" spans="1:5" x14ac:dyDescent="0.25">
      <c r="A4991" s="65" t="s">
        <v>5001</v>
      </c>
      <c r="B4991" s="8">
        <v>150.46478742560001</v>
      </c>
      <c r="C4991" s="13"/>
      <c r="D4991" s="3" t="str">
        <f t="array" ref="D4991">IF(C4991="","",IFERROR(AVERAGE(_xlfn._xlws.FILTER($B$2:$B$6000,(IFERROR(VALUE(MID($A$2:$A$6000,4,2)),0)=MONTH(C4991))*(IFERROR(VALUE(RIGHT($A$2:$A$6000,4)),0)=YEAR(C4991)))),""))</f>
        <v/>
      </c>
      <c r="E4991" s="3">
        <f t="array" ref="E4991">IFERROR(_xlfn.LET(_xlpm.yr,IF(ISNUMBER(C4991),YEAR(C4991),VALUE(RIGHT(A4991,4))),_xlpm.mn,IF(ISNUMBER(C4991),MONTH(C4991),VALUE(MID(A4991,4,2)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2" spans="1:5" x14ac:dyDescent="0.25">
      <c r="A4992" s="65" t="s">
        <v>5002</v>
      </c>
      <c r="B4992" s="8">
        <v>152.27268932000001</v>
      </c>
      <c r="C4992" s="13"/>
      <c r="D4992" s="3" t="str">
        <f t="array" ref="D4992">IF(C4992="","",IFERROR(AVERAGE(_xlfn._xlws.FILTER($B$2:$B$6000,(IFERROR(VALUE(MID($A$2:$A$6000,4,2)),0)=MONTH(C4992))*(IFERROR(VALUE(RIGHT($A$2:$A$6000,4)),0)=YEAR(C4992)))),""))</f>
        <v/>
      </c>
      <c r="E4992" s="3">
        <f t="array" ref="E4992">IFERROR(_xlfn.LET(_xlpm.yr,IF(ISNUMBER(C4992),YEAR(C4992),VALUE(RIGHT(A4992,4))),_xlpm.mn,IF(ISNUMBER(C4992),MONTH(C4992),VALUE(MID(A4992,4,2)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3" spans="1:5" x14ac:dyDescent="0.25">
      <c r="A4993" s="65" t="s">
        <v>5003</v>
      </c>
      <c r="B4993" s="8">
        <v>149.62540440320001</v>
      </c>
      <c r="C4993" s="13"/>
      <c r="D4993" s="3" t="str">
        <f t="array" ref="D4993">IF(C4993="","",IFERROR(AVERAGE(_xlfn._xlws.FILTER($B$2:$B$6000,(IFERROR(VALUE(MID($A$2:$A$6000,4,2)),0)=MONTH(C4993))*(IFERROR(VALUE(RIGHT($A$2:$A$6000,4)),0)=YEAR(C4993)))),""))</f>
        <v/>
      </c>
      <c r="E4993" s="3">
        <f t="array" ref="E4993">IFERROR(_xlfn.LET(_xlpm.yr,IF(ISNUMBER(C4993),YEAR(C4993),VALUE(RIGHT(A4993,4))),_xlpm.mn,IF(ISNUMBER(C4993),MONTH(C4993),VALUE(MID(A4993,4,2)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4" spans="1:5" x14ac:dyDescent="0.25">
      <c r="A4994" s="65" t="s">
        <v>5004</v>
      </c>
      <c r="B4994" s="8">
        <v>150.6692525208</v>
      </c>
      <c r="C4994" s="13"/>
      <c r="D4994" s="3" t="str">
        <f t="array" ref="D4994">IF(C4994="","",IFERROR(AVERAGE(_xlfn._xlws.FILTER($B$2:$B$6000,(IFERROR(VALUE(MID($A$2:$A$6000,4,2)),0)=MONTH(C4994))*(IFERROR(VALUE(RIGHT($A$2:$A$6000,4)),0)=YEAR(C4994)))),""))</f>
        <v/>
      </c>
      <c r="E4994" s="3">
        <f t="array" ref="E4994">IFERROR(_xlfn.LET(_xlpm.yr,IF(ISNUMBER(C4994),YEAR(C4994),VALUE(RIGHT(A4994,4))),_xlpm.mn,IF(ISNUMBER(C4994),MONTH(C4994),VALUE(MID(A4994,4,2)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5" spans="1:5" x14ac:dyDescent="0.25">
      <c r="A4995" s="65" t="s">
        <v>5005</v>
      </c>
      <c r="B4995" s="8">
        <v>150.7553430872</v>
      </c>
      <c r="C4995" s="13"/>
      <c r="D4995" s="3" t="str">
        <f t="array" ref="D4995">IF(C4995="","",IFERROR(AVERAGE(_xlfn._xlws.FILTER($B$2:$B$6000,(IFERROR(VALUE(MID($A$2:$A$6000,4,2)),0)=MONTH(C4995))*(IFERROR(VALUE(RIGHT($A$2:$A$6000,4)),0)=YEAR(C4995)))),""))</f>
        <v/>
      </c>
      <c r="E4995" s="3">
        <f t="array" ref="E4995">IFERROR(_xlfn.LET(_xlpm.yr,IF(ISNUMBER(C4995),YEAR(C4995),VALUE(RIGHT(A4995,4))),_xlpm.mn,IF(ISNUMBER(C4995),MONTH(C4995),VALUE(MID(A4995,4,2)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6" spans="1:5" x14ac:dyDescent="0.25">
      <c r="A4996" s="65" t="s">
        <v>5006</v>
      </c>
      <c r="B4996" s="8">
        <v>148.5923176064</v>
      </c>
      <c r="C4996" s="13"/>
      <c r="D4996" s="3" t="str">
        <f t="array" ref="D4996">IF(C4996="","",IFERROR(AVERAGE(_xlfn._xlws.FILTER($B$2:$B$6000,(IFERROR(VALUE(MID($A$2:$A$6000,4,2)),0)=MONTH(C4996))*(IFERROR(VALUE(RIGHT($A$2:$A$6000,4)),0)=YEAR(C4996)))),""))</f>
        <v/>
      </c>
      <c r="E4996" s="3">
        <f t="array" ref="E4996">IFERROR(_xlfn.LET(_xlpm.yr,IF(ISNUMBER(C4996),YEAR(C4996),VALUE(RIGHT(A4996,4))),_xlpm.mn,IF(ISNUMBER(C4996),MONTH(C4996),VALUE(MID(A4996,4,2)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7" spans="1:5" x14ac:dyDescent="0.25">
      <c r="A4997" s="65" t="s">
        <v>5007</v>
      </c>
      <c r="B4997" s="8">
        <v>146.68756382480001</v>
      </c>
      <c r="C4997" s="13"/>
      <c r="D4997" s="3" t="str">
        <f t="array" ref="D4997">IF(C4997="","",IFERROR(AVERAGE(_xlfn._xlws.FILTER($B$2:$B$6000,(IFERROR(VALUE(MID($A$2:$A$6000,4,2)),0)=MONTH(C4997))*(IFERROR(VALUE(RIGHT($A$2:$A$6000,4)),0)=YEAR(C4997)))),""))</f>
        <v/>
      </c>
      <c r="E4997" s="3">
        <f t="array" ref="E4997">IFERROR(_xlfn.LET(_xlpm.yr,IF(ISNUMBER(C4997),YEAR(C4997),VALUE(RIGHT(A4997,4))),_xlpm.mn,IF(ISNUMBER(C4997),MONTH(C4997),VALUE(MID(A4997,4,2)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8" spans="1:5" x14ac:dyDescent="0.25">
      <c r="A4998" s="65" t="s">
        <v>5008</v>
      </c>
      <c r="B4998" s="8">
        <v>146.23558835119999</v>
      </c>
      <c r="C4998" s="13"/>
      <c r="D4998" s="3" t="str">
        <f t="array" ref="D4998">IF(C4998="","",IFERROR(AVERAGE(_xlfn._xlws.FILTER($B$2:$B$6000,(IFERROR(VALUE(MID($A$2:$A$6000,4,2)),0)=MONTH(C4998))*(IFERROR(VALUE(RIGHT($A$2:$A$6000,4)),0)=YEAR(C4998)))),""))</f>
        <v/>
      </c>
      <c r="E4998" s="3">
        <f t="array" ref="E4998">IFERROR(_xlfn.LET(_xlpm.yr,IF(ISNUMBER(C4998),YEAR(C4998),VALUE(RIGHT(A4998,4))),_xlpm.mn,IF(ISNUMBER(C4998),MONTH(C4998),VALUE(MID(A4998,4,2)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9" spans="1:5" x14ac:dyDescent="0.25">
      <c r="A4999" s="65" t="s">
        <v>5009</v>
      </c>
      <c r="B4999" s="8">
        <v>144.97651381759999</v>
      </c>
      <c r="C4999" s="13"/>
      <c r="D4999" s="3" t="str">
        <f t="array" ref="D4999">IF(C4999="","",IFERROR(AVERAGE(_xlfn._xlws.FILTER($B$2:$B$6000,(IFERROR(VALUE(MID($A$2:$A$6000,4,2)),0)=MONTH(C4999))*(IFERROR(VALUE(RIGHT($A$2:$A$6000,4)),0)=YEAR(C4999)))),""))</f>
        <v/>
      </c>
      <c r="E4999" s="3">
        <f t="array" ref="E4999">IFERROR(_xlfn.LET(_xlpm.yr,IF(ISNUMBER(C4999),YEAR(C4999),VALUE(RIGHT(A4999,4))),_xlpm.mn,IF(ISNUMBER(C4999),MONTH(C4999),VALUE(MID(A4999,4,2)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0" spans="1:5" x14ac:dyDescent="0.25">
      <c r="A5000" s="65" t="s">
        <v>5010</v>
      </c>
      <c r="B5000" s="8">
        <v>145.4607732536</v>
      </c>
      <c r="C5000" s="13"/>
      <c r="D5000" s="3" t="str">
        <f t="array" ref="D5000">IF(C5000="","",IFERROR(AVERAGE(_xlfn._xlws.FILTER($B$2:$B$6000,(IFERROR(VALUE(MID($A$2:$A$6000,4,2)),0)=MONTH(C5000))*(IFERROR(VALUE(RIGHT($A$2:$A$6000,4)),0)=YEAR(C5000)))),""))</f>
        <v/>
      </c>
      <c r="E5000" s="3">
        <f t="array" ref="E5000">IFERROR(_xlfn.LET(_xlpm.yr,IF(ISNUMBER(C5000),YEAR(C5000),VALUE(RIGHT(A5000,4))),_xlpm.mn,IF(ISNUMBER(C5000),MONTH(C5000),VALUE(MID(A5000,4,2)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1" spans="1:5" x14ac:dyDescent="0.25">
      <c r="A5001" s="65" t="s">
        <v>5011</v>
      </c>
      <c r="B5001" s="8">
        <v>143.9111430584</v>
      </c>
      <c r="C5001" s="13"/>
      <c r="D5001" s="3" t="str">
        <f t="array" ref="D5001">IF(C5001="","",IFERROR(AVERAGE(_xlfn._xlws.FILTER($B$2:$B$6000,(IFERROR(VALUE(MID($A$2:$A$6000,4,2)),0)=MONTH(C5001))*(IFERROR(VALUE(RIGHT($A$2:$A$6000,4)),0)=YEAR(C5001)))),""))</f>
        <v/>
      </c>
      <c r="E5001" s="3">
        <f t="array" ref="E5001">IFERROR(_xlfn.LET(_xlpm.yr,IF(ISNUMBER(C5001),YEAR(C5001),VALUE(RIGHT(A5001,4))),_xlpm.mn,IF(ISNUMBER(C5001),MONTH(C5001),VALUE(MID(A5001,4,2)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2" spans="1:5" x14ac:dyDescent="0.25">
      <c r="A5002" s="65" t="s">
        <v>5012</v>
      </c>
      <c r="B5002" s="8">
        <v>144.56758362720001</v>
      </c>
      <c r="C5002" s="13"/>
      <c r="D5002" s="3" t="str">
        <f t="array" ref="D5002">IF(C5002="","",IFERROR(AVERAGE(_xlfn._xlws.FILTER($B$2:$B$6000,(IFERROR(VALUE(MID($A$2:$A$6000,4,2)),0)=MONTH(C5002))*(IFERROR(VALUE(RIGHT($A$2:$A$6000,4)),0)=YEAR(C5002)))),""))</f>
        <v/>
      </c>
      <c r="E5002" s="3">
        <f t="array" ref="E5002">IFERROR(_xlfn.LET(_xlpm.yr,IF(ISNUMBER(C5002),YEAR(C5002),VALUE(RIGHT(A5002,4))),_xlpm.mn,IF(ISNUMBER(C5002),MONTH(C5002),VALUE(MID(A5002,4,2)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3" spans="1:5" x14ac:dyDescent="0.25">
      <c r="A5003" s="65" t="s">
        <v>5013</v>
      </c>
      <c r="B5003" s="8">
        <v>146.16025910560001</v>
      </c>
      <c r="C5003" s="13"/>
      <c r="D5003" s="3" t="str">
        <f t="array" ref="D5003">IF(C5003="","",IFERROR(AVERAGE(_xlfn._xlws.FILTER($B$2:$B$6000,(IFERROR(VALUE(MID($A$2:$A$6000,4,2)),0)=MONTH(C5003))*(IFERROR(VALUE(RIGHT($A$2:$A$6000,4)),0)=YEAR(C5003)))),""))</f>
        <v/>
      </c>
      <c r="E5003" s="3">
        <f t="array" ref="E5003">IFERROR(_xlfn.LET(_xlpm.yr,IF(ISNUMBER(C5003),YEAR(C5003),VALUE(RIGHT(A5003,4))),_xlpm.mn,IF(ISNUMBER(C5003),MONTH(C5003),VALUE(MID(A5003,4,2)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4" spans="1:5" x14ac:dyDescent="0.25">
      <c r="A5004" s="65" t="s">
        <v>5014</v>
      </c>
      <c r="B5004" s="8">
        <v>145.09488834640001</v>
      </c>
      <c r="C5004" s="13"/>
      <c r="D5004" s="3" t="str">
        <f t="array" ref="D5004">IF(C5004="","",IFERROR(AVERAGE(_xlfn._xlws.FILTER($B$2:$B$6000,(IFERROR(VALUE(MID($A$2:$A$6000,4,2)),0)=MONTH(C5004))*(IFERROR(VALUE(RIGHT($A$2:$A$6000,4)),0)=YEAR(C5004)))),""))</f>
        <v/>
      </c>
      <c r="E5004" s="3">
        <f t="array" ref="E5004">IFERROR(_xlfn.LET(_xlpm.yr,IF(ISNUMBER(C5004),YEAR(C5004),VALUE(RIGHT(A5004,4))),_xlpm.mn,IF(ISNUMBER(C5004),MONTH(C5004),VALUE(MID(A5004,4,2)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5" spans="1:5" x14ac:dyDescent="0.25">
      <c r="A5005" s="65" t="s">
        <v>5015</v>
      </c>
      <c r="B5005" s="8">
        <v>144.96575249680001</v>
      </c>
      <c r="C5005" s="13"/>
      <c r="D5005" s="3" t="str">
        <f t="array" ref="D5005">IF(C5005="","",IFERROR(AVERAGE(_xlfn._xlws.FILTER($B$2:$B$6000,(IFERROR(VALUE(MID($A$2:$A$6000,4,2)),0)=MONTH(C5005))*(IFERROR(VALUE(RIGHT($A$2:$A$6000,4)),0)=YEAR(C5005)))),""))</f>
        <v/>
      </c>
      <c r="E5005" s="3">
        <f t="array" ref="E5005">IFERROR(_xlfn.LET(_xlpm.yr,IF(ISNUMBER(C5005),YEAR(C5005),VALUE(RIGHT(A5005,4))),_xlpm.mn,IF(ISNUMBER(C5005),MONTH(C5005),VALUE(MID(A5005,4,2)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6" spans="1:5" x14ac:dyDescent="0.25">
      <c r="A5006" s="65" t="s">
        <v>5016</v>
      </c>
      <c r="B5006" s="8">
        <v>143.37307701840001</v>
      </c>
      <c r="C5006" s="13"/>
      <c r="D5006" s="3" t="str">
        <f t="array" ref="D5006">IF(C5006="","",IFERROR(AVERAGE(_xlfn._xlws.FILTER($B$2:$B$6000,(IFERROR(VALUE(MID($A$2:$A$6000,4,2)),0)=MONTH(C5006))*(IFERROR(VALUE(RIGHT($A$2:$A$6000,4)),0)=YEAR(C5006)))),""))</f>
        <v/>
      </c>
      <c r="E5006" s="3">
        <f t="array" ref="E5006">IFERROR(_xlfn.LET(_xlpm.yr,IF(ISNUMBER(C5006),YEAR(C5006),VALUE(RIGHT(A5006,4))),_xlpm.mn,IF(ISNUMBER(C5006),MONTH(C5006),VALUE(MID(A5006,4,2)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7" spans="1:5" x14ac:dyDescent="0.25">
      <c r="A5007" s="65" t="s">
        <v>5017</v>
      </c>
      <c r="B5007" s="8">
        <v>144.793571364</v>
      </c>
      <c r="C5007" s="13"/>
      <c r="D5007" s="3" t="str">
        <f t="array" ref="D5007">IF(C5007="","",IFERROR(AVERAGE(_xlfn._xlws.FILTER($B$2:$B$6000,(IFERROR(VALUE(MID($A$2:$A$6000,4,2)),0)=MONTH(C5007))*(IFERROR(VALUE(RIGHT($A$2:$A$6000,4)),0)=YEAR(C5007)))),""))</f>
        <v/>
      </c>
      <c r="E5007" s="3">
        <f t="array" ref="E5007">IFERROR(_xlfn.LET(_xlpm.yr,IF(ISNUMBER(C5007),YEAR(C5007),VALUE(RIGHT(A5007,4))),_xlpm.mn,IF(ISNUMBER(C5007),MONTH(C5007),VALUE(MID(A5007,4,2)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8" spans="1:5" x14ac:dyDescent="0.25">
      <c r="A5008" s="65" t="s">
        <v>5018</v>
      </c>
      <c r="B5008" s="8">
        <v>144.3738798528</v>
      </c>
      <c r="C5008" s="13"/>
      <c r="D5008" s="3" t="str">
        <f t="array" ref="D5008">IF(C5008="","",IFERROR(AVERAGE(_xlfn._xlws.FILTER($B$2:$B$6000,(IFERROR(VALUE(MID($A$2:$A$6000,4,2)),0)=MONTH(C5008))*(IFERROR(VALUE(RIGHT($A$2:$A$6000,4)),0)=YEAR(C5008)))),""))</f>
        <v/>
      </c>
      <c r="E5008" s="3">
        <f t="array" ref="E5008">IFERROR(_xlfn.LET(_xlpm.yr,IF(ISNUMBER(C5008),YEAR(C5008),VALUE(RIGHT(A5008,4))),_xlpm.mn,IF(ISNUMBER(C5008),MONTH(C5008),VALUE(MID(A5008,4,2)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9" spans="1:5" x14ac:dyDescent="0.25">
      <c r="A5009" s="65" t="s">
        <v>5019</v>
      </c>
      <c r="B5009" s="8">
        <v>144.1452293952</v>
      </c>
      <c r="C5009" s="13"/>
      <c r="D5009" s="3" t="str">
        <f t="array" ref="D5009">IF(C5009="","",IFERROR(AVERAGE(_xlfn._xlws.FILTER($B$2:$B$6000,(IFERROR(VALUE(MID($A$2:$A$6000,4,2)),0)=MONTH(C5009))*(IFERROR(VALUE(RIGHT($A$2:$A$6000,4)),0)=YEAR(C5009)))),""))</f>
        <v/>
      </c>
      <c r="E5009" s="3">
        <f t="array" ref="E5009">IFERROR(_xlfn.LET(_xlpm.yr,IF(ISNUMBER(C5009),YEAR(C5009),VALUE(RIGHT(A5009,4))),_xlpm.mn,IF(ISNUMBER(C5009),MONTH(C5009),VALUE(MID(A5009,4,2)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0" spans="1:5" x14ac:dyDescent="0.25">
      <c r="A5010" s="65" t="s">
        <v>5020</v>
      </c>
      <c r="B5010" s="8">
        <v>144.1344529875</v>
      </c>
      <c r="C5010" s="13"/>
      <c r="D5010" s="3" t="str">
        <f t="array" ref="D5010">IF(C5010="","",IFERROR(AVERAGE(_xlfn._xlws.FILTER($B$2:$B$6000,(IFERROR(VALUE(MID($A$2:$A$6000,4,2)),0)=MONTH(C5010))*(IFERROR(VALUE(RIGHT($A$2:$A$6000,4)),0)=YEAR(C5010)))),""))</f>
        <v/>
      </c>
      <c r="E5010" s="3">
        <f t="array" ref="E5010">IFERROR(_xlfn.LET(_xlpm.yr,IF(ISNUMBER(C5010),YEAR(C5010),VALUE(RIGHT(A5010,4))),_xlpm.mn,IF(ISNUMBER(C5010),MONTH(C5010),VALUE(MID(A5010,4,2)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1" spans="1:5" x14ac:dyDescent="0.25">
      <c r="A5011" s="65" t="s">
        <v>5021</v>
      </c>
      <c r="B5011" s="8">
        <v>144.5331800724</v>
      </c>
      <c r="C5011" s="13"/>
      <c r="D5011" s="3" t="str">
        <f t="array" ref="D5011">IF(C5011="","",IFERROR(AVERAGE(_xlfn._xlws.FILTER($B$2:$B$6000,(IFERROR(VALUE(MID($A$2:$A$6000,4,2)),0)=MONTH(C5011))*(IFERROR(VALUE(RIGHT($A$2:$A$6000,4)),0)=YEAR(C5011)))),""))</f>
        <v/>
      </c>
      <c r="E5011" s="3">
        <f t="array" ref="E5011">IFERROR(_xlfn.LET(_xlpm.yr,IF(ISNUMBER(C5011),YEAR(C5011),VALUE(RIGHT(A5011,4))),_xlpm.mn,IF(ISNUMBER(C5011),MONTH(C5011),VALUE(MID(A5011,4,2)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2" spans="1:5" x14ac:dyDescent="0.25">
      <c r="A5012" s="65" t="s">
        <v>5022</v>
      </c>
      <c r="B5012" s="8">
        <v>146.04187715040001</v>
      </c>
      <c r="C5012" s="13"/>
      <c r="D5012" s="3" t="str">
        <f t="array" ref="D5012">IF(C5012="","",IFERROR(AVERAGE(_xlfn._xlws.FILTER($B$2:$B$6000,(IFERROR(VALUE(MID($A$2:$A$6000,4,2)),0)=MONTH(C5012))*(IFERROR(VALUE(RIGHT($A$2:$A$6000,4)),0)=YEAR(C5012)))),""))</f>
        <v/>
      </c>
      <c r="E5012" s="3">
        <f t="array" ref="E5012">IFERROR(_xlfn.LET(_xlpm.yr,IF(ISNUMBER(C5012),YEAR(C5012),VALUE(RIGHT(A5012,4))),_xlpm.mn,IF(ISNUMBER(C5012),MONTH(C5012),VALUE(MID(A5012,4,2)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3" spans="1:5" x14ac:dyDescent="0.25">
      <c r="A5013" s="65" t="s">
        <v>5023</v>
      </c>
      <c r="B5013" s="8">
        <v>145.12588249589999</v>
      </c>
      <c r="C5013" s="13"/>
      <c r="D5013" s="3" t="str">
        <f t="array" ref="D5013">IF(C5013="","",IFERROR(AVERAGE(_xlfn._xlws.FILTER($B$2:$B$6000,(IFERROR(VALUE(MID($A$2:$A$6000,4,2)),0)=MONTH(C5013))*(IFERROR(VALUE(RIGHT($A$2:$A$6000,4)),0)=YEAR(C5013)))),""))</f>
        <v/>
      </c>
      <c r="E5013" s="3">
        <f t="array" ref="E5013">IFERROR(_xlfn.LET(_xlpm.yr,IF(ISNUMBER(C5013),YEAR(C5013),VALUE(RIGHT(A5013,4))),_xlpm.mn,IF(ISNUMBER(C5013),MONTH(C5013),VALUE(MID(A5013,4,2)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4" spans="1:5" x14ac:dyDescent="0.25">
      <c r="A5014" s="65" t="s">
        <v>5024</v>
      </c>
      <c r="B5014" s="8">
        <v>143.92970124120001</v>
      </c>
      <c r="C5014" s="13"/>
      <c r="D5014" s="3" t="str">
        <f t="array" ref="D5014">IF(C5014="","",IFERROR(AVERAGE(_xlfn._xlws.FILTER($B$2:$B$6000,(IFERROR(VALUE(MID($A$2:$A$6000,4,2)),0)=MONTH(C5014))*(IFERROR(VALUE(RIGHT($A$2:$A$6000,4)),0)=YEAR(C5014)))),""))</f>
        <v/>
      </c>
      <c r="E5014" s="3">
        <f t="array" ref="E5014">IFERROR(_xlfn.LET(_xlpm.yr,IF(ISNUMBER(C5014),YEAR(C5014),VALUE(RIGHT(A5014,4))),_xlpm.mn,IF(ISNUMBER(C5014),MONTH(C5014),VALUE(MID(A5014,4,2)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5" spans="1:5" x14ac:dyDescent="0.25">
      <c r="A5015" s="65" t="s">
        <v>5025</v>
      </c>
      <c r="B5015" s="8">
        <v>143.80038434880001</v>
      </c>
      <c r="C5015" s="13"/>
      <c r="D5015" s="3" t="str">
        <f t="array" ref="D5015">IF(C5015="","",IFERROR(AVERAGE(_xlfn._xlws.FILTER($B$2:$B$6000,(IFERROR(VALUE(MID($A$2:$A$6000,4,2)),0)=MONTH(C5015))*(IFERROR(VALUE(RIGHT($A$2:$A$6000,4)),0)=YEAR(C5015)))),""))</f>
        <v/>
      </c>
      <c r="E5015" s="3">
        <f t="array" ref="E5015">IFERROR(_xlfn.LET(_xlpm.yr,IF(ISNUMBER(C5015),YEAR(C5015),VALUE(RIGHT(A5015,4))),_xlpm.mn,IF(ISNUMBER(C5015),MONTH(C5015),VALUE(MID(A5015,4,2)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6" spans="1:5" x14ac:dyDescent="0.25">
      <c r="A5016" s="65" t="s">
        <v>5026</v>
      </c>
      <c r="B5016" s="8">
        <v>145.05044764199999</v>
      </c>
      <c r="C5016" s="13"/>
      <c r="D5016" s="3" t="str">
        <f t="array" ref="D5016">IF(C5016="","",IFERROR(AVERAGE(_xlfn._xlws.FILTER($B$2:$B$6000,(IFERROR(VALUE(MID($A$2:$A$6000,4,2)),0)=MONTH(C5016))*(IFERROR(VALUE(RIGHT($A$2:$A$6000,4)),0)=YEAR(C5016)))),""))</f>
        <v/>
      </c>
      <c r="E5016" s="3">
        <f t="array" ref="E5016">IFERROR(_xlfn.LET(_xlpm.yr,IF(ISNUMBER(C5016),YEAR(C5016),VALUE(RIGHT(A5016,4))),_xlpm.mn,IF(ISNUMBER(C5016),MONTH(C5016),VALUE(MID(A5016,4,2)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7" spans="1:5" x14ac:dyDescent="0.25">
      <c r="A5017" s="65" t="s">
        <v>5027</v>
      </c>
      <c r="B5017" s="8">
        <v>143.02448299439999</v>
      </c>
      <c r="C5017" s="13"/>
      <c r="D5017" s="3" t="str">
        <f t="array" ref="D5017">IF(C5017="","",IFERROR(AVERAGE(_xlfn._xlws.FILTER($B$2:$B$6000,(IFERROR(VALUE(MID($A$2:$A$6000,4,2)),0)=MONTH(C5017))*(IFERROR(VALUE(RIGHT($A$2:$A$6000,4)),0)=YEAR(C5017)))),""))</f>
        <v/>
      </c>
      <c r="E5017" s="3">
        <f t="array" ref="E5017">IFERROR(_xlfn.LET(_xlpm.yr,IF(ISNUMBER(C5017),YEAR(C5017),VALUE(RIGHT(A5017,4))),_xlpm.mn,IF(ISNUMBER(C5017),MONTH(C5017),VALUE(MID(A5017,4,2)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8" spans="1:5" x14ac:dyDescent="0.25">
      <c r="A5018" s="65" t="s">
        <v>5028</v>
      </c>
      <c r="B5018" s="8">
        <v>142.70119076340001</v>
      </c>
      <c r="C5018" s="13"/>
      <c r="D5018" s="3" t="str">
        <f t="array" ref="D5018">IF(C5018="","",IFERROR(AVERAGE(_xlfn._xlws.FILTER($B$2:$B$6000,(IFERROR(VALUE(MID($A$2:$A$6000,4,2)),0)=MONTH(C5018))*(IFERROR(VALUE(RIGHT($A$2:$A$6000,4)),0)=YEAR(C5018)))),""))</f>
        <v/>
      </c>
      <c r="E5018" s="3">
        <f t="array" ref="E5018">IFERROR(_xlfn.LET(_xlpm.yr,IF(ISNUMBER(C5018),YEAR(C5018),VALUE(RIGHT(A5018,4))),_xlpm.mn,IF(ISNUMBER(C5018),MONTH(C5018),VALUE(MID(A5018,4,2)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9" spans="1:5" x14ac:dyDescent="0.25">
      <c r="A5019" s="65" t="s">
        <v>5029</v>
      </c>
      <c r="B5019" s="8">
        <v>142.88438969430001</v>
      </c>
      <c r="C5019" s="13"/>
      <c r="D5019" s="3" t="str">
        <f t="array" ref="D5019">IF(C5019="","",IFERROR(AVERAGE(_xlfn._xlws.FILTER($B$2:$B$6000,(IFERROR(VALUE(MID($A$2:$A$6000,4,2)),0)=MONTH(C5019))*(IFERROR(VALUE(RIGHT($A$2:$A$6000,4)),0)=YEAR(C5019)))),""))</f>
        <v/>
      </c>
      <c r="E5019" s="3">
        <f t="array" ref="E5019">IFERROR(_xlfn.LET(_xlpm.yr,IF(ISNUMBER(C5019),YEAR(C5019),VALUE(RIGHT(A5019,4))),_xlpm.mn,IF(ISNUMBER(C5019),MONTH(C5019),VALUE(MID(A5019,4,2)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0" spans="1:5" x14ac:dyDescent="0.25">
      <c r="A5020" s="65" t="s">
        <v>5030</v>
      </c>
      <c r="B5020" s="8">
        <v>143.40165726390001</v>
      </c>
      <c r="C5020" s="13"/>
      <c r="D5020" s="3" t="str">
        <f t="array" ref="D5020">IF(C5020="","",IFERROR(AVERAGE(_xlfn._xlws.FILTER($B$2:$B$6000,(IFERROR(VALUE(MID($A$2:$A$6000,4,2)),0)=MONTH(C5020))*(IFERROR(VALUE(RIGHT($A$2:$A$6000,4)),0)=YEAR(C5020)))),""))</f>
        <v/>
      </c>
      <c r="E5020" s="3">
        <f t="array" ref="E5020">IFERROR(_xlfn.LET(_xlpm.yr,IF(ISNUMBER(C5020),YEAR(C5020),VALUE(RIGHT(A5020,4))),_xlpm.mn,IF(ISNUMBER(C5020),MONTH(C5020),VALUE(MID(A5020,4,2)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1" spans="1:5" x14ac:dyDescent="0.25">
      <c r="A5021" s="65" t="s">
        <v>5031</v>
      </c>
      <c r="B5021" s="8">
        <v>143.86504279499999</v>
      </c>
      <c r="C5021" s="13"/>
      <c r="D5021" s="3" t="str">
        <f t="array" ref="D5021">IF(C5021="","",IFERROR(AVERAGE(_xlfn._xlws.FILTER($B$2:$B$6000,(IFERROR(VALUE(MID($A$2:$A$6000,4,2)),0)=MONTH(C5021))*(IFERROR(VALUE(RIGHT($A$2:$A$6000,4)),0)=YEAR(C5021)))),""))</f>
        <v/>
      </c>
      <c r="E5021" s="3">
        <f t="array" ref="E5021">IFERROR(_xlfn.LET(_xlpm.yr,IF(ISNUMBER(C5021),YEAR(C5021),VALUE(RIGHT(A5021,4))),_xlpm.mn,IF(ISNUMBER(C5021),MONTH(C5021),VALUE(MID(A5021,4,2)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2" spans="1:5" x14ac:dyDescent="0.25">
      <c r="A5022" s="65" t="s">
        <v>5032</v>
      </c>
      <c r="B5022" s="8">
        <v>143.86504279499999</v>
      </c>
      <c r="C5022" s="13"/>
      <c r="D5022" s="3" t="str">
        <f t="array" ref="D5022">IF(C5022="","",IFERROR(AVERAGE(_xlfn._xlws.FILTER($B$2:$B$6000,(IFERROR(VALUE(MID($A$2:$A$6000,4,2)),0)=MONTH(C5022))*(IFERROR(VALUE(RIGHT($A$2:$A$6000,4)),0)=YEAR(C5022)))),""))</f>
        <v/>
      </c>
      <c r="E5022" s="3">
        <f t="array" ref="E5022">IFERROR(_xlfn.LET(_xlpm.yr,IF(ISNUMBER(C5022),YEAR(C5022),VALUE(RIGHT(A5022,4))),_xlpm.mn,IF(ISNUMBER(C5022),MONTH(C5022),VALUE(MID(A5022,4,2)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3" spans="1:5" x14ac:dyDescent="0.25">
      <c r="A5023" s="65" t="s">
        <v>5033</v>
      </c>
      <c r="B5023" s="8">
        <v>146.0311007427</v>
      </c>
      <c r="C5023" s="13"/>
      <c r="D5023" s="3" t="str">
        <f t="array" ref="D5023">IF(C5023="","",IFERROR(AVERAGE(_xlfn._xlws.FILTER($B$2:$B$6000,(IFERROR(VALUE(MID($A$2:$A$6000,4,2)),0)=MONTH(C5023))*(IFERROR(VALUE(RIGHT($A$2:$A$6000,4)),0)=YEAR(C5023)))),""))</f>
        <v/>
      </c>
      <c r="E5023" s="3">
        <f t="array" ref="E5023">IFERROR(_xlfn.LET(_xlpm.yr,IF(ISNUMBER(C5023),YEAR(C5023),VALUE(RIGHT(A5023,4))),_xlpm.mn,IF(ISNUMBER(C5023),MONTH(C5023),VALUE(MID(A5023,4,2)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4" spans="1:5" x14ac:dyDescent="0.25">
      <c r="A5024" s="65" t="s">
        <v>5034</v>
      </c>
      <c r="B5024" s="8">
        <v>145.5461623962</v>
      </c>
      <c r="C5024" s="13"/>
      <c r="D5024" s="3" t="str">
        <f t="array" ref="D5024">IF(C5024="","",IFERROR(AVERAGE(_xlfn._xlws.FILTER($B$2:$B$6000,(IFERROR(VALUE(MID($A$2:$A$6000,4,2)),0)=MONTH(C5024))*(IFERROR(VALUE(RIGHT($A$2:$A$6000,4)),0)=YEAR(C5024)))),""))</f>
        <v/>
      </c>
      <c r="E5024" s="3">
        <f t="array" ref="E5024">IFERROR(_xlfn.LET(_xlpm.yr,IF(ISNUMBER(C5024),YEAR(C5024),VALUE(RIGHT(A5024,4))),_xlpm.mn,IF(ISNUMBER(C5024),MONTH(C5024),VALUE(MID(A5024,4,2)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5" spans="1:5" x14ac:dyDescent="0.25">
      <c r="A5025" s="65" t="s">
        <v>5035</v>
      </c>
      <c r="B5025" s="8">
        <v>146.235852489</v>
      </c>
      <c r="C5025" s="13"/>
      <c r="D5025" s="3" t="str">
        <f t="array" ref="D5025">IF(C5025="","",IFERROR(AVERAGE(_xlfn._xlws.FILTER($B$2:$B$6000,(IFERROR(VALUE(MID($A$2:$A$6000,4,2)),0)=MONTH(C5025))*(IFERROR(VALUE(RIGHT($A$2:$A$6000,4)),0)=YEAR(C5025)))),""))</f>
        <v/>
      </c>
      <c r="E5025" s="3">
        <f t="array" ref="E5025">IFERROR(_xlfn.LET(_xlpm.yr,IF(ISNUMBER(C5025),YEAR(C5025),VALUE(RIGHT(A5025,4))),_xlpm.mn,IF(ISNUMBER(C5025),MONTH(C5025),VALUE(MID(A5025,4,2)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6" spans="1:5" x14ac:dyDescent="0.25">
      <c r="A5026" s="65" t="s">
        <v>5036</v>
      </c>
      <c r="B5026" s="8">
        <v>146.35439297369999</v>
      </c>
      <c r="C5026" s="13"/>
      <c r="D5026" s="3" t="str">
        <f t="array" ref="D5026">IF(C5026="","",IFERROR(AVERAGE(_xlfn._xlws.FILTER($B$2:$B$6000,(IFERROR(VALUE(MID($A$2:$A$6000,4,2)),0)=MONTH(C5026))*(IFERROR(VALUE(RIGHT($A$2:$A$6000,4)),0)=YEAR(C5026)))),""))</f>
        <v/>
      </c>
      <c r="E5026" s="3">
        <f t="array" ref="E5026">IFERROR(_xlfn.LET(_xlpm.yr,IF(ISNUMBER(C5026),YEAR(C5026),VALUE(RIGHT(A5026,4))),_xlpm.mn,IF(ISNUMBER(C5026),MONTH(C5026),VALUE(MID(A5026,4,2)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7" spans="1:5" x14ac:dyDescent="0.25">
      <c r="A5027" s="65" t="s">
        <v>5037</v>
      </c>
      <c r="B5027" s="8">
        <v>145.9341130734</v>
      </c>
      <c r="C5027" s="13"/>
      <c r="D5027" s="3" t="str">
        <f t="array" ref="D5027">IF(C5027="","",IFERROR(AVERAGE(_xlfn._xlws.FILTER($B$2:$B$6000,(IFERROR(VALUE(MID($A$2:$A$6000,4,2)),0)=MONTH(C5027))*(IFERROR(VALUE(RIGHT($A$2:$A$6000,4)),0)=YEAR(C5027)))),""))</f>
        <v/>
      </c>
      <c r="E5027" s="3">
        <f t="array" ref="E5027">IFERROR(_xlfn.LET(_xlpm.yr,IF(ISNUMBER(C5027),YEAR(C5027),VALUE(RIGHT(A5027,4))),_xlpm.mn,IF(ISNUMBER(C5027),MONTH(C5027),VALUE(MID(A5027,4,2)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8" spans="1:5" x14ac:dyDescent="0.25">
      <c r="A5028" s="65" t="s">
        <v>5038</v>
      </c>
      <c r="B5028" s="8">
        <v>151.0205775078</v>
      </c>
      <c r="C5028" s="13"/>
      <c r="D5028" s="3" t="str">
        <f t="array" ref="D5028">IF(C5028="","",IFERROR(AVERAGE(_xlfn._xlws.FILTER($B$2:$B$6000,(IFERROR(VALUE(MID($A$2:$A$6000,4,2)),0)=MONTH(C5028))*(IFERROR(VALUE(RIGHT($A$2:$A$6000,4)),0)=YEAR(C5028)))),""))</f>
        <v/>
      </c>
      <c r="E5028" s="3">
        <f t="array" ref="E5028">IFERROR(_xlfn.LET(_xlpm.yr,IF(ISNUMBER(C5028),YEAR(C5028),VALUE(RIGHT(A5028,4))),_xlpm.mn,IF(ISNUMBER(C5028),MONTH(C5028),VALUE(MID(A5028,4,2)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9" spans="1:5" x14ac:dyDescent="0.25">
      <c r="A5029" s="65" t="s">
        <v>5039</v>
      </c>
      <c r="B5029" s="8">
        <v>151.61327993130001</v>
      </c>
      <c r="C5029" s="13"/>
      <c r="D5029" s="3" t="str">
        <f t="array" ref="D5029">IF(C5029="","",IFERROR(AVERAGE(_xlfn._xlws.FILTER($B$2:$B$6000,(IFERROR(VALUE(MID($A$2:$A$6000,4,2)),0)=MONTH(C5029))*(IFERROR(VALUE(RIGHT($A$2:$A$6000,4)),0)=YEAR(C5029)))),""))</f>
        <v/>
      </c>
      <c r="E5029" s="3">
        <f t="array" ref="E5029">IFERROR(_xlfn.LET(_xlpm.yr,IF(ISNUMBER(C5029),YEAR(C5029),VALUE(RIGHT(A5029,4))),_xlpm.mn,IF(ISNUMBER(C5029),MONTH(C5029),VALUE(MID(A5029,4,2)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0" spans="1:5" x14ac:dyDescent="0.25">
      <c r="A5030" s="65" t="s">
        <v>5040</v>
      </c>
      <c r="B5030" s="8">
        <v>150.64340323830001</v>
      </c>
      <c r="C5030" s="13"/>
      <c r="D5030" s="3" t="str">
        <f t="array" ref="D5030">IF(C5030="","",IFERROR(AVERAGE(_xlfn._xlws.FILTER($B$2:$B$6000,(IFERROR(VALUE(MID($A$2:$A$6000,4,2)),0)=MONTH(C5030))*(IFERROR(VALUE(RIGHT($A$2:$A$6000,4)),0)=YEAR(C5030)))),""))</f>
        <v/>
      </c>
      <c r="E5030" s="3">
        <f t="array" ref="E5030">IFERROR(_xlfn.LET(_xlpm.yr,IF(ISNUMBER(C5030),YEAR(C5030),VALUE(RIGHT(A5030,4))),_xlpm.mn,IF(ISNUMBER(C5030),MONTH(C5030),VALUE(MID(A5030,4,2)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1" spans="1:5" x14ac:dyDescent="0.25">
      <c r="A5031" s="65" t="s">
        <v>5041</v>
      </c>
      <c r="B5031" s="8">
        <v>152.96033089380001</v>
      </c>
      <c r="C5031" s="13"/>
      <c r="D5031" s="3" t="str">
        <f t="array" ref="D5031">IF(C5031="","",IFERROR(AVERAGE(_xlfn._xlws.FILTER($B$2:$B$6000,(IFERROR(VALUE(MID($A$2:$A$6000,4,2)),0)=MONTH(C5031))*(IFERROR(VALUE(RIGHT($A$2:$A$6000,4)),0)=YEAR(C5031)))),""))</f>
        <v/>
      </c>
      <c r="E5031" s="3">
        <f t="array" ref="E5031">IFERROR(_xlfn.LET(_xlpm.yr,IF(ISNUMBER(C5031),YEAR(C5031),VALUE(RIGHT(A5031,4))),_xlpm.mn,IF(ISNUMBER(C5031),MONTH(C5031),VALUE(MID(A5031,4,2)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2" spans="1:5" x14ac:dyDescent="0.25">
      <c r="A5032" s="65" t="s">
        <v>5042</v>
      </c>
      <c r="B5032" s="8">
        <v>155.42420863199999</v>
      </c>
      <c r="C5032" s="13"/>
      <c r="D5032" s="3" t="str">
        <f t="array" ref="D5032">IF(C5032="","",IFERROR(AVERAGE(_xlfn._xlws.FILTER($B$2:$B$6000,(IFERROR(VALUE(MID($A$2:$A$6000,4,2)),0)=MONTH(C5032))*(IFERROR(VALUE(RIGHT($A$2:$A$6000,4)),0)=YEAR(C5032)))),""))</f>
        <v/>
      </c>
      <c r="E5032" s="3">
        <f t="array" ref="E5032">IFERROR(_xlfn.LET(_xlpm.yr,IF(ISNUMBER(C5032),YEAR(C5032),VALUE(RIGHT(A5032,4))),_xlpm.mn,IF(ISNUMBER(C5032),MONTH(C5032),VALUE(MID(A5032,4,2)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3" spans="1:5" x14ac:dyDescent="0.25">
      <c r="A5033" s="65" t="s">
        <v>5043</v>
      </c>
      <c r="B5033" s="8">
        <v>159.246467424</v>
      </c>
      <c r="C5033" s="13"/>
      <c r="D5033" s="3" t="str">
        <f t="array" ref="D5033">IF(C5033="","",IFERROR(AVERAGE(_xlfn._xlws.FILTER($B$2:$B$6000,(IFERROR(VALUE(MID($A$2:$A$6000,4,2)),0)=MONTH(C5033))*(IFERROR(VALUE(RIGHT($A$2:$A$6000,4)),0)=YEAR(C5033)))),""))</f>
        <v/>
      </c>
      <c r="E5033" s="3">
        <f t="array" ref="E5033">IFERROR(_xlfn.LET(_xlpm.yr,IF(ISNUMBER(C5033),YEAR(C5033),VALUE(RIGHT(A5033,4))),_xlpm.mn,IF(ISNUMBER(C5033),MONTH(C5033),VALUE(MID(A5033,4,2)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4" spans="1:5" x14ac:dyDescent="0.25">
      <c r="A5034" s="65" t="s">
        <v>5044</v>
      </c>
      <c r="B5034" s="8">
        <v>157.66817517000001</v>
      </c>
      <c r="C5034" s="13"/>
      <c r="D5034" s="3" t="str">
        <f t="array" ref="D5034">IF(C5034="","",IFERROR(AVERAGE(_xlfn._xlws.FILTER($B$2:$B$6000,(IFERROR(VALUE(MID($A$2:$A$6000,4,2)),0)=MONTH(C5034))*(IFERROR(VALUE(RIGHT($A$2:$A$6000,4)),0)=YEAR(C5034)))),""))</f>
        <v/>
      </c>
      <c r="E5034" s="3">
        <f t="array" ref="E5034">IFERROR(_xlfn.LET(_xlpm.yr,IF(ISNUMBER(C5034),YEAR(C5034),VALUE(RIGHT(A5034,4))),_xlpm.mn,IF(ISNUMBER(C5034),MONTH(C5034),VALUE(MID(A5034,4,2)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5" spans="1:5" x14ac:dyDescent="0.25">
      <c r="A5035" s="65" t="s">
        <v>5045</v>
      </c>
      <c r="B5035" s="8">
        <v>157.29239129999999</v>
      </c>
      <c r="C5035" s="13"/>
      <c r="D5035" s="3" t="str">
        <f t="array" ref="D5035">IF(C5035="","",IFERROR(AVERAGE(_xlfn._xlws.FILTER($B$2:$B$6000,(IFERROR(VALUE(MID($A$2:$A$6000,4,2)),0)=MONTH(C5035))*(IFERROR(VALUE(RIGHT($A$2:$A$6000,4)),0)=YEAR(C5035)))),""))</f>
        <v/>
      </c>
      <c r="E5035" s="3">
        <f t="array" ref="E5035">IFERROR(_xlfn.LET(_xlpm.yr,IF(ISNUMBER(C5035),YEAR(C5035),VALUE(RIGHT(A5035,4))),_xlpm.mn,IF(ISNUMBER(C5035),MONTH(C5035),VALUE(MID(A5035,4,2)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6" spans="1:5" x14ac:dyDescent="0.25">
      <c r="A5036" s="65" t="s">
        <v>5046</v>
      </c>
      <c r="B5036" s="8">
        <v>157.30312798200001</v>
      </c>
      <c r="C5036" s="13"/>
      <c r="D5036" s="3" t="str">
        <f t="array" ref="D5036">IF(C5036="","",IFERROR(AVERAGE(_xlfn._xlws.FILTER($B$2:$B$6000,(IFERROR(VALUE(MID($A$2:$A$6000,4,2)),0)=MONTH(C5036))*(IFERROR(VALUE(RIGHT($A$2:$A$6000,4)),0)=YEAR(C5036)))),""))</f>
        <v/>
      </c>
      <c r="E5036" s="3">
        <f t="array" ref="E5036">IFERROR(_xlfn.LET(_xlpm.yr,IF(ISNUMBER(C5036),YEAR(C5036),VALUE(RIGHT(A5036,4))),_xlpm.mn,IF(ISNUMBER(C5036),MONTH(C5036),VALUE(MID(A5036,4,2)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7" spans="1:5" x14ac:dyDescent="0.25">
      <c r="A5037" s="65" t="s">
        <v>5047</v>
      </c>
      <c r="B5037" s="8">
        <v>156.175776372</v>
      </c>
      <c r="C5037" s="13"/>
      <c r="D5037" s="3" t="str">
        <f t="array" ref="D5037">IF(C5037="","",IFERROR(AVERAGE(_xlfn._xlws.FILTER($B$2:$B$6000,(IFERROR(VALUE(MID($A$2:$A$6000,4,2)),0)=MONTH(C5037))*(IFERROR(VALUE(RIGHT($A$2:$A$6000,4)),0)=YEAR(C5037)))),""))</f>
        <v/>
      </c>
      <c r="E5037" s="3">
        <f t="array" ref="E5037">IFERROR(_xlfn.LET(_xlpm.yr,IF(ISNUMBER(C5037),YEAR(C5037),VALUE(RIGHT(A5037,4))),_xlpm.mn,IF(ISNUMBER(C5037),MONTH(C5037),VALUE(MID(A5037,4,2)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8" spans="1:5" x14ac:dyDescent="0.25">
      <c r="A5038" s="65" t="s">
        <v>5048</v>
      </c>
      <c r="B5038" s="8">
        <v>156.637453698</v>
      </c>
      <c r="C5038" s="13"/>
      <c r="D5038" s="3" t="str">
        <f t="array" ref="D5038">IF(C5038="","",IFERROR(AVERAGE(_xlfn._xlws.FILTER($B$2:$B$6000,(IFERROR(VALUE(MID($A$2:$A$6000,4,2)),0)=MONTH(C5038))*(IFERROR(VALUE(RIGHT($A$2:$A$6000,4)),0)=YEAR(C5038)))),""))</f>
        <v/>
      </c>
      <c r="E5038" s="3">
        <f t="array" ref="E5038">IFERROR(_xlfn.LET(_xlpm.yr,IF(ISNUMBER(C5038),YEAR(C5038),VALUE(RIGHT(A5038,4))),_xlpm.mn,IF(ISNUMBER(C5038),MONTH(C5038),VALUE(MID(A5038,4,2)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9" spans="1:5" x14ac:dyDescent="0.25">
      <c r="A5039" s="65" t="s">
        <v>5049</v>
      </c>
      <c r="B5039" s="8">
        <v>159.804774888</v>
      </c>
      <c r="C5039" s="13"/>
      <c r="D5039" s="3" t="str">
        <f t="array" ref="D5039">IF(C5039="","",IFERROR(AVERAGE(_xlfn._xlws.FILTER($B$2:$B$6000,(IFERROR(VALUE(MID($A$2:$A$6000,4,2)),0)=MONTH(C5039))*(IFERROR(VALUE(RIGHT($A$2:$A$6000,4)),0)=YEAR(C5039)))),""))</f>
        <v/>
      </c>
      <c r="E5039" s="3">
        <f t="array" ref="E5039">IFERROR(_xlfn.LET(_xlpm.yr,IF(ISNUMBER(C5039),YEAR(C5039),VALUE(RIGHT(A5039,4))),_xlpm.mn,IF(ISNUMBER(C5039),MONTH(C5039),VALUE(MID(A5039,4,2)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0" spans="1:5" x14ac:dyDescent="0.25">
      <c r="A5040" s="65" t="s">
        <v>5050</v>
      </c>
      <c r="B5040" s="8">
        <v>160.266452214</v>
      </c>
      <c r="C5040" s="13"/>
      <c r="D5040" s="3" t="str">
        <f t="array" ref="D5040">IF(C5040="","",IFERROR(AVERAGE(_xlfn._xlws.FILTER($B$2:$B$6000,(IFERROR(VALUE(MID($A$2:$A$6000,4,2)),0)=MONTH(C5040))*(IFERROR(VALUE(RIGHT($A$2:$A$6000,4)),0)=YEAR(C5040)))),""))</f>
        <v/>
      </c>
      <c r="E5040" s="3">
        <f t="array" ref="E5040">IFERROR(_xlfn.LET(_xlpm.yr,IF(ISNUMBER(C5040),YEAR(C5040),VALUE(RIGHT(A5040,4))),_xlpm.mn,IF(ISNUMBER(C5040),MONTH(C5040),VALUE(MID(A5040,4,2)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1" spans="1:5" x14ac:dyDescent="0.25">
      <c r="A5041" s="65" t="s">
        <v>5051</v>
      </c>
      <c r="B5041" s="8">
        <v>163.03651617</v>
      </c>
      <c r="C5041" s="13"/>
      <c r="D5041" s="3" t="str">
        <f t="array" ref="D5041">IF(C5041="","",IFERROR(AVERAGE(_xlfn._xlws.FILTER($B$2:$B$6000,(IFERROR(VALUE(MID($A$2:$A$6000,4,2)),0)=MONTH(C5041))*(IFERROR(VALUE(RIGHT($A$2:$A$6000,4)),0)=YEAR(C5041)))),""))</f>
        <v/>
      </c>
      <c r="E5041" s="3">
        <f t="array" ref="E5041">IFERROR(_xlfn.LET(_xlpm.yr,IF(ISNUMBER(C5041),YEAR(C5041),VALUE(RIGHT(A5041,4))),_xlpm.mn,IF(ISNUMBER(C5041),MONTH(C5041),VALUE(MID(A5041,4,2)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2" spans="1:5" x14ac:dyDescent="0.25">
      <c r="A5042" s="65" t="s">
        <v>5052</v>
      </c>
      <c r="B5042" s="8">
        <v>162.67146898199999</v>
      </c>
      <c r="C5042" s="13"/>
      <c r="D5042" s="3" t="str">
        <f t="array" ref="D5042">IF(C5042="","",IFERROR(AVERAGE(_xlfn._xlws.FILTER($B$2:$B$6000,(IFERROR(VALUE(MID($A$2:$A$6000,4,2)),0)=MONTH(C5042))*(IFERROR(VALUE(RIGHT($A$2:$A$6000,4)),0)=YEAR(C5042)))),""))</f>
        <v/>
      </c>
      <c r="E5042" s="3">
        <f t="array" ref="E5042">IFERROR(_xlfn.LET(_xlpm.yr,IF(ISNUMBER(C5042),YEAR(C5042),VALUE(RIGHT(A5042,4))),_xlpm.mn,IF(ISNUMBER(C5042),MONTH(C5042),VALUE(MID(A5042,4,2)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3" spans="1:5" x14ac:dyDescent="0.25">
      <c r="A5043" s="65" t="s">
        <v>5053</v>
      </c>
      <c r="B5043" s="8">
        <v>163.015042806</v>
      </c>
      <c r="C5043" s="13"/>
      <c r="D5043" s="3" t="str">
        <f t="array" ref="D5043">IF(C5043="","",IFERROR(AVERAGE(_xlfn._xlws.FILTER($B$2:$B$6000,(IFERROR(VALUE(MID($A$2:$A$6000,4,2)),0)=MONTH(C5043))*(IFERROR(VALUE(RIGHT($A$2:$A$6000,4)),0)=YEAR(C5043)))),""))</f>
        <v/>
      </c>
      <c r="E5043" s="3">
        <f t="array" ref="E5043">IFERROR(_xlfn.LET(_xlpm.yr,IF(ISNUMBER(C5043),YEAR(C5043),VALUE(RIGHT(A5043,4))),_xlpm.mn,IF(ISNUMBER(C5043),MONTH(C5043),VALUE(MID(A5043,4,2)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4" spans="1:5" x14ac:dyDescent="0.25">
      <c r="A5044" s="65" t="s">
        <v>5054</v>
      </c>
      <c r="B5044" s="8">
        <v>167.54592260999999</v>
      </c>
      <c r="C5044" s="13"/>
      <c r="D5044" s="3" t="str">
        <f t="array" ref="D5044">IF(C5044="","",IFERROR(AVERAGE(_xlfn._xlws.FILTER($B$2:$B$6000,(IFERROR(VALUE(MID($A$2:$A$6000,4,2)),0)=MONTH(C5044))*(IFERROR(VALUE(RIGHT($A$2:$A$6000,4)),0)=YEAR(C5044)))),""))</f>
        <v/>
      </c>
      <c r="E5044" s="3">
        <f t="array" ref="E5044">IFERROR(_xlfn.LET(_xlpm.yr,IF(ISNUMBER(C5044),YEAR(C5044),VALUE(RIGHT(A5044,4))),_xlpm.mn,IF(ISNUMBER(C5044),MONTH(C5044),VALUE(MID(A5044,4,2)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5" spans="1:5" x14ac:dyDescent="0.25">
      <c r="A5045" s="65" t="s">
        <v>5055</v>
      </c>
      <c r="B5045" s="8">
        <v>166.27899413399999</v>
      </c>
      <c r="C5045" s="13"/>
      <c r="D5045" s="3" t="str">
        <f t="array" ref="D5045">IF(C5045="","",IFERROR(AVERAGE(_xlfn._xlws.FILTER($B$2:$B$6000,(IFERROR(VALUE(MID($A$2:$A$6000,4,2)),0)=MONTH(C5045))*(IFERROR(VALUE(RIGHT($A$2:$A$6000,4)),0)=YEAR(C5045)))),""))</f>
        <v/>
      </c>
      <c r="E5045" s="3">
        <f t="array" ref="E5045">IFERROR(_xlfn.LET(_xlpm.yr,IF(ISNUMBER(C5045),YEAR(C5045),VALUE(RIGHT(A5045,4))),_xlpm.mn,IF(ISNUMBER(C5045),MONTH(C5045),VALUE(MID(A5045,4,2)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6" spans="1:5" x14ac:dyDescent="0.25">
      <c r="A5046" s="65" t="s">
        <v>5056</v>
      </c>
      <c r="B5046" s="8">
        <v>165.81731680799999</v>
      </c>
      <c r="C5046" s="13"/>
      <c r="D5046" s="3" t="str">
        <f t="array" ref="D5046">IF(C5046="","",IFERROR(AVERAGE(_xlfn._xlws.FILTER($B$2:$B$6000,(IFERROR(VALUE(MID($A$2:$A$6000,4,2)),0)=MONTH(C5046))*(IFERROR(VALUE(RIGHT($A$2:$A$6000,4)),0)=YEAR(C5046)))),""))</f>
        <v/>
      </c>
      <c r="E5046" s="3">
        <f t="array" ref="E5046">IFERROR(_xlfn.LET(_xlpm.yr,IF(ISNUMBER(C5046),YEAR(C5046),VALUE(RIGHT(A5046,4))),_xlpm.mn,IF(ISNUMBER(C5046),MONTH(C5046),VALUE(MID(A5046,4,2)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7" spans="1:5" x14ac:dyDescent="0.25">
      <c r="A5047" s="65" t="s">
        <v>5057</v>
      </c>
      <c r="B5047" s="8">
        <v>170.64882370800001</v>
      </c>
      <c r="C5047" s="13"/>
      <c r="D5047" s="3" t="str">
        <f t="array" ref="D5047">IF(C5047="","",IFERROR(AVERAGE(_xlfn._xlws.FILTER($B$2:$B$6000,(IFERROR(VALUE(MID($A$2:$A$6000,4,2)),0)=MONTH(C5047))*(IFERROR(VALUE(RIGHT($A$2:$A$6000,4)),0)=YEAR(C5047)))),""))</f>
        <v/>
      </c>
      <c r="E5047" s="3">
        <f t="array" ref="E5047">IFERROR(_xlfn.LET(_xlpm.yr,IF(ISNUMBER(C5047),YEAR(C5047),VALUE(RIGHT(A5047,4))),_xlpm.mn,IF(ISNUMBER(C5047),MONTH(C5047),VALUE(MID(A5047,4,2)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8" spans="1:5" x14ac:dyDescent="0.25">
      <c r="A5048" s="65" t="s">
        <v>5058</v>
      </c>
      <c r="B5048" s="8">
        <v>166.63330464000001</v>
      </c>
      <c r="C5048" s="13"/>
      <c r="D5048" s="3" t="str">
        <f t="array" ref="D5048">IF(C5048="","",IFERROR(AVERAGE(_xlfn._xlws.FILTER($B$2:$B$6000,(IFERROR(VALUE(MID($A$2:$A$6000,4,2)),0)=MONTH(C5048))*(IFERROR(VALUE(RIGHT($A$2:$A$6000,4)),0)=YEAR(C5048)))),""))</f>
        <v/>
      </c>
      <c r="E5048" s="3">
        <f t="array" ref="E5048">IFERROR(_xlfn.LET(_xlpm.yr,IF(ISNUMBER(C5048),YEAR(C5048),VALUE(RIGHT(A5048,4))),_xlpm.mn,IF(ISNUMBER(C5048),MONTH(C5048),VALUE(MID(A5048,4,2)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9" spans="1:5" x14ac:dyDescent="0.25">
      <c r="A5049" s="65" t="s">
        <v>5059</v>
      </c>
      <c r="B5049" s="8">
        <v>167.01982519200001</v>
      </c>
      <c r="C5049" s="13"/>
      <c r="D5049" s="3" t="str">
        <f t="array" ref="D5049">IF(C5049="","",IFERROR(AVERAGE(_xlfn._xlws.FILTER($B$2:$B$6000,(IFERROR(VALUE(MID($A$2:$A$6000,4,2)),0)=MONTH(C5049))*(IFERROR(VALUE(RIGHT($A$2:$A$6000,4)),0)=YEAR(C5049)))),""))</f>
        <v/>
      </c>
      <c r="E5049" s="3">
        <f t="array" ref="E5049">IFERROR(_xlfn.LET(_xlpm.yr,IF(ISNUMBER(C5049),YEAR(C5049),VALUE(RIGHT(A5049,4))),_xlpm.mn,IF(ISNUMBER(C5049),MONTH(C5049),VALUE(MID(A5049,4,2)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0" spans="1:5" x14ac:dyDescent="0.25">
      <c r="A5050" s="65" t="s">
        <v>5060</v>
      </c>
      <c r="B5050" s="8">
        <v>166.96614178199999</v>
      </c>
      <c r="C5050" s="13"/>
      <c r="D5050" s="3" t="str">
        <f t="array" ref="D5050">IF(C5050="","",IFERROR(AVERAGE(_xlfn._xlws.FILTER($B$2:$B$6000,(IFERROR(VALUE(MID($A$2:$A$6000,4,2)),0)=MONTH(C5050))*(IFERROR(VALUE(RIGHT($A$2:$A$6000,4)),0)=YEAR(C5050)))),""))</f>
        <v/>
      </c>
      <c r="E5050" s="3">
        <f t="array" ref="E5050">IFERROR(_xlfn.LET(_xlpm.yr,IF(ISNUMBER(C5050),YEAR(C5050),VALUE(RIGHT(A5050,4))),_xlpm.mn,IF(ISNUMBER(C5050),MONTH(C5050),VALUE(MID(A5050,4,2)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1" spans="1:5" x14ac:dyDescent="0.25">
      <c r="A5051" s="65" t="s">
        <v>5061</v>
      </c>
      <c r="B5051" s="8">
        <v>167.213085468</v>
      </c>
      <c r="C5051" s="13"/>
      <c r="D5051" s="3" t="str">
        <f t="array" ref="D5051">IF(C5051="","",IFERROR(AVERAGE(_xlfn._xlws.FILTER($B$2:$B$6000,(IFERROR(VALUE(MID($A$2:$A$6000,4,2)),0)=MONTH(C5051))*(IFERROR(VALUE(RIGHT($A$2:$A$6000,4)),0)=YEAR(C5051)))),""))</f>
        <v/>
      </c>
      <c r="E5051" s="3">
        <f t="array" ref="E5051">IFERROR(_xlfn.LET(_xlpm.yr,IF(ISNUMBER(C5051),YEAR(C5051),VALUE(RIGHT(A5051,4))),_xlpm.mn,IF(ISNUMBER(C5051),MONTH(C5051),VALUE(MID(A5051,4,2)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2" spans="1:5" x14ac:dyDescent="0.25">
      <c r="A5052" s="65" t="s">
        <v>5062</v>
      </c>
      <c r="B5052" s="8">
        <v>166.01794897799999</v>
      </c>
      <c r="C5052" s="13"/>
      <c r="D5052" s="3" t="str">
        <f t="array" ref="D5052">IF(C5052="","",IFERROR(AVERAGE(_xlfn._xlws.FILTER($B$2:$B$6000,(IFERROR(VALUE(MID($A$2:$A$6000,4,2)),0)=MONTH(C5052))*(IFERROR(VALUE(RIGHT($A$2:$A$6000,4)),0)=YEAR(C5052)))),""))</f>
        <v/>
      </c>
      <c r="E5052" s="3">
        <f t="array" ref="E5052">IFERROR(_xlfn.LET(_xlpm.yr,IF(ISNUMBER(C5052),YEAR(C5052),VALUE(RIGHT(A5052,4))),_xlpm.mn,IF(ISNUMBER(C5052),MONTH(C5052),VALUE(MID(A5052,4,2)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3" spans="1:5" x14ac:dyDescent="0.25">
      <c r="A5053" s="65" t="s">
        <v>5063</v>
      </c>
      <c r="B5053" s="8">
        <v>167.513606176</v>
      </c>
      <c r="C5053" s="13"/>
      <c r="D5053" s="3" t="str">
        <f t="array" ref="D5053">IF(C5053="","",IFERROR(AVERAGE(_xlfn._xlws.FILTER($B$2:$B$6000,(IFERROR(VALUE(MID($A$2:$A$6000,4,2)),0)=MONTH(C5053))*(IFERROR(VALUE(RIGHT($A$2:$A$6000,4)),0)=YEAR(C5053)))),""))</f>
        <v/>
      </c>
      <c r="E5053" s="3">
        <f t="array" ref="E5053">IFERROR(_xlfn.LET(_xlpm.yr,IF(ISNUMBER(C5053),YEAR(C5053),VALUE(RIGHT(A5053,4))),_xlpm.mn,IF(ISNUMBER(C5053),MONTH(C5053),VALUE(MID(A5053,4,2)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4" spans="1:5" x14ac:dyDescent="0.25">
      <c r="A5054" s="65" t="s">
        <v>5064</v>
      </c>
      <c r="B5054" s="8">
        <v>168.96653031119999</v>
      </c>
      <c r="C5054" s="13"/>
      <c r="D5054" s="3" t="str">
        <f t="array" ref="D5054">IF(C5054="","",IFERROR(AVERAGE(_xlfn._xlws.FILTER($B$2:$B$6000,(IFERROR(VALUE(MID($A$2:$A$6000,4,2)),0)=MONTH(C5054))*(IFERROR(VALUE(RIGHT($A$2:$A$6000,4)),0)=YEAR(C5054)))),""))</f>
        <v/>
      </c>
      <c r="E5054" s="3">
        <f t="array" ref="E5054">IFERROR(_xlfn.LET(_xlpm.yr,IF(ISNUMBER(C5054),YEAR(C5054),VALUE(RIGHT(A5054,4))),_xlpm.mn,IF(ISNUMBER(C5054),MONTH(C5054),VALUE(MID(A5054,4,2)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5" spans="1:5" x14ac:dyDescent="0.25">
      <c r="A5055" s="65" t="s">
        <v>5065</v>
      </c>
      <c r="B5055" s="8">
        <v>170.20578913240001</v>
      </c>
      <c r="C5055" s="13"/>
      <c r="D5055" s="3" t="str">
        <f t="array" ref="D5055">IF(C5055="","",IFERROR(AVERAGE(_xlfn._xlws.FILTER($B$2:$B$6000,(IFERROR(VALUE(MID($A$2:$A$6000,4,2)),0)=MONTH(C5055))*(IFERROR(VALUE(RIGHT($A$2:$A$6000,4)),0)=YEAR(C5055)))),""))</f>
        <v/>
      </c>
      <c r="E5055" s="3">
        <f t="array" ref="E5055">IFERROR(_xlfn.LET(_xlpm.yr,IF(ISNUMBER(C5055),YEAR(C5055),VALUE(RIGHT(A5055,4))),_xlpm.mn,IF(ISNUMBER(C5055),MONTH(C5055),VALUE(MID(A5055,4,2)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6" spans="1:5" x14ac:dyDescent="0.25">
      <c r="A5056" s="65" t="s">
        <v>5066</v>
      </c>
      <c r="B5056" s="8">
        <v>169.06267970249999</v>
      </c>
      <c r="C5056" s="13"/>
      <c r="D5056" s="3" t="str">
        <f t="array" ref="D5056">IF(C5056="","",IFERROR(AVERAGE(_xlfn._xlws.FILTER($B$2:$B$6000,(IFERROR(VALUE(MID($A$2:$A$6000,4,2)),0)=MONTH(C5056))*(IFERROR(VALUE(RIGHT($A$2:$A$6000,4)),0)=YEAR(C5056)))),""))</f>
        <v/>
      </c>
      <c r="E5056" s="3">
        <f t="array" ref="E5056">IFERROR(_xlfn.LET(_xlpm.yr,IF(ISNUMBER(C5056),YEAR(C5056),VALUE(RIGHT(A5056,4))),_xlpm.mn,IF(ISNUMBER(C5056),MONTH(C5056),VALUE(MID(A5056,4,2)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7" spans="1:5" x14ac:dyDescent="0.25">
      <c r="A5057" s="65" t="s">
        <v>5067</v>
      </c>
      <c r="B5057" s="8">
        <v>167.6418053644</v>
      </c>
      <c r="C5057" s="13"/>
      <c r="D5057" s="3" t="str">
        <f t="array" ref="D5057">IF(C5057="","",IFERROR(AVERAGE(_xlfn._xlws.FILTER($B$2:$B$6000,(IFERROR(VALUE(MID($A$2:$A$6000,4,2)),0)=MONTH(C5057))*(IFERROR(VALUE(RIGHT($A$2:$A$6000,4)),0)=YEAR(C5057)))),""))</f>
        <v/>
      </c>
      <c r="E5057" s="3">
        <f t="array" ref="E5057">IFERROR(_xlfn.LET(_xlpm.yr,IF(ISNUMBER(C5057),YEAR(C5057),VALUE(RIGHT(A5057,4))),_xlpm.mn,IF(ISNUMBER(C5057),MONTH(C5057),VALUE(MID(A5057,4,2)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8" spans="1:5" x14ac:dyDescent="0.25">
      <c r="A5058" s="65" t="s">
        <v>5068</v>
      </c>
      <c r="B5058" s="8">
        <v>167.58838903590001</v>
      </c>
      <c r="C5058" s="13"/>
      <c r="D5058" s="3" t="str">
        <f t="array" ref="D5058">IF(C5058="","",IFERROR(AVERAGE(_xlfn._xlws.FILTER($B$2:$B$6000,(IFERROR(VALUE(MID($A$2:$A$6000,4,2)),0)=MONTH(C5058))*(IFERROR(VALUE(RIGHT($A$2:$A$6000,4)),0)=YEAR(C5058)))),""))</f>
        <v/>
      </c>
      <c r="E5058" s="3">
        <f t="array" ref="E5058">IFERROR(_xlfn.LET(_xlpm.yr,IF(ISNUMBER(C5058),YEAR(C5058),VALUE(RIGHT(A5058,4))),_xlpm.mn,IF(ISNUMBER(C5058),MONTH(C5058),VALUE(MID(A5058,4,2)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9" spans="1:5" x14ac:dyDescent="0.25">
      <c r="A5059" s="65" t="s">
        <v>5069</v>
      </c>
      <c r="B5059" s="8">
        <v>166.4559628717</v>
      </c>
      <c r="C5059" s="13"/>
      <c r="D5059" s="3" t="str">
        <f t="array" ref="D5059">IF(C5059="","",IFERROR(AVERAGE(_xlfn._xlws.FILTER($B$2:$B$6000,(IFERROR(VALUE(MID($A$2:$A$6000,4,2)),0)=MONTH(C5059))*(IFERROR(VALUE(RIGHT($A$2:$A$6000,4)),0)=YEAR(C5059)))),""))</f>
        <v/>
      </c>
      <c r="E5059" s="3">
        <f t="array" ref="E5059">IFERROR(_xlfn.LET(_xlpm.yr,IF(ISNUMBER(C5059),YEAR(C5059),VALUE(RIGHT(A5059,4))),_xlpm.mn,IF(ISNUMBER(C5059),MONTH(C5059),VALUE(MID(A5059,4,2)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0" spans="1:5" x14ac:dyDescent="0.25">
      <c r="A5060" s="65" t="s">
        <v>5070</v>
      </c>
      <c r="B5060" s="8">
        <v>165.14192119059999</v>
      </c>
      <c r="C5060" s="13"/>
      <c r="D5060" s="3" t="str">
        <f t="array" ref="D5060">IF(C5060="","",IFERROR(AVERAGE(_xlfn._xlws.FILTER($B$2:$B$6000,(IFERROR(VALUE(MID($A$2:$A$6000,4,2)),0)=MONTH(C5060))*(IFERROR(VALUE(RIGHT($A$2:$A$6000,4)),0)=YEAR(C5060)))),""))</f>
        <v/>
      </c>
      <c r="E5060" s="3">
        <f t="array" ref="E5060">IFERROR(_xlfn.LET(_xlpm.yr,IF(ISNUMBER(C5060),YEAR(C5060),VALUE(RIGHT(A5060,4))),_xlpm.mn,IF(ISNUMBER(C5060),MONTH(C5060),VALUE(MID(A5060,4,2)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1" spans="1:5" x14ac:dyDescent="0.25">
      <c r="A5061" s="65" t="s">
        <v>5071</v>
      </c>
      <c r="B5061" s="8">
        <v>164.88552281380001</v>
      </c>
      <c r="C5061" s="13"/>
      <c r="D5061" s="3" t="str">
        <f t="array" ref="D5061">IF(C5061="","",IFERROR(AVERAGE(_xlfn._xlws.FILTER($B$2:$B$6000,(IFERROR(VALUE(MID($A$2:$A$6000,4,2)),0)=MONTH(C5061))*(IFERROR(VALUE(RIGHT($A$2:$A$6000,4)),0)=YEAR(C5061)))),""))</f>
        <v/>
      </c>
      <c r="E5061" s="3">
        <f t="array" ref="E5061">IFERROR(_xlfn.LET(_xlpm.yr,IF(ISNUMBER(C5061),YEAR(C5061),VALUE(RIGHT(A5061,4))),_xlpm.mn,IF(ISNUMBER(C5061),MONTH(C5061),VALUE(MID(A5061,4,2)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2" spans="1:5" x14ac:dyDescent="0.25">
      <c r="A5062" s="65" t="s">
        <v>5072</v>
      </c>
      <c r="B5062" s="8">
        <v>164.6611742341</v>
      </c>
      <c r="C5062" s="13"/>
      <c r="D5062" s="3" t="str">
        <f t="array" ref="D5062">IF(C5062="","",IFERROR(AVERAGE(_xlfn._xlws.FILTER($B$2:$B$6000,(IFERROR(VALUE(MID($A$2:$A$6000,4,2)),0)=MONTH(C5062))*(IFERROR(VALUE(RIGHT($A$2:$A$6000,4)),0)=YEAR(C5062)))),""))</f>
        <v/>
      </c>
      <c r="E5062" s="3">
        <f t="array" ref="E5062">IFERROR(_xlfn.LET(_xlpm.yr,IF(ISNUMBER(C5062),YEAR(C5062),VALUE(RIGHT(A5062,4))),_xlpm.mn,IF(ISNUMBER(C5062),MONTH(C5062),VALUE(MID(A5062,4,2)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3" spans="1:5" x14ac:dyDescent="0.25">
      <c r="A5063" s="65" t="s">
        <v>5073</v>
      </c>
      <c r="B5063" s="8">
        <v>167.16105840789999</v>
      </c>
      <c r="C5063" s="13"/>
      <c r="D5063" s="3" t="str">
        <f t="array" ref="D5063">IF(C5063="","",IFERROR(AVERAGE(_xlfn._xlws.FILTER($B$2:$B$6000,(IFERROR(VALUE(MID($A$2:$A$6000,4,2)),0)=MONTH(C5063))*(IFERROR(VALUE(RIGHT($A$2:$A$6000,4)),0)=YEAR(C5063)))),""))</f>
        <v/>
      </c>
      <c r="E5063" s="3">
        <f t="array" ref="E5063">IFERROR(_xlfn.LET(_xlpm.yr,IF(ISNUMBER(C5063),YEAR(C5063),VALUE(RIGHT(A5063,4))),_xlpm.mn,IF(ISNUMBER(C5063),MONTH(C5063),VALUE(MID(A5063,4,2)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4" spans="1:5" x14ac:dyDescent="0.25">
      <c r="A5064" s="65" t="s">
        <v>5074</v>
      </c>
      <c r="B5064" s="8">
        <v>167.4281400504</v>
      </c>
      <c r="C5064" s="13"/>
      <c r="D5064" s="3" t="str">
        <f t="array" ref="D5064">IF(C5064="","",IFERROR(AVERAGE(_xlfn._xlws.FILTER($B$2:$B$6000,(IFERROR(VALUE(MID($A$2:$A$6000,4,2)),0)=MONTH(C5064))*(IFERROR(VALUE(RIGHT($A$2:$A$6000,4)),0)=YEAR(C5064)))),""))</f>
        <v/>
      </c>
      <c r="E5064" s="3">
        <f t="array" ref="E5064">IFERROR(_xlfn.LET(_xlpm.yr,IF(ISNUMBER(C5064),YEAR(C5064),VALUE(RIGHT(A5064,4))),_xlpm.mn,IF(ISNUMBER(C5064),MONTH(C5064),VALUE(MID(A5064,4,2)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5" spans="1:5" x14ac:dyDescent="0.25">
      <c r="A5065" s="65" t="s">
        <v>5075</v>
      </c>
      <c r="B5065" s="8">
        <v>170.0028070841</v>
      </c>
      <c r="C5065" s="13"/>
      <c r="D5065" s="3" t="str">
        <f t="array" ref="D5065">IF(C5065="","",IFERROR(AVERAGE(_xlfn._xlws.FILTER($B$2:$B$6000,(IFERROR(VALUE(MID($A$2:$A$6000,4,2)),0)=MONTH(C5065))*(IFERROR(VALUE(RIGHT($A$2:$A$6000,4)),0)=YEAR(C5065)))),""))</f>
        <v/>
      </c>
      <c r="E5065" s="3">
        <f t="array" ref="E5065">IFERROR(_xlfn.LET(_xlpm.yr,IF(ISNUMBER(C5065),YEAR(C5065),VALUE(RIGHT(A5065,4))),_xlpm.mn,IF(ISNUMBER(C5065),MONTH(C5065),VALUE(MID(A5065,4,2)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6" spans="1:5" x14ac:dyDescent="0.25">
      <c r="A5066" s="65" t="s">
        <v>5076</v>
      </c>
      <c r="B5066" s="8">
        <v>167.93025353830001</v>
      </c>
      <c r="C5066" s="13"/>
      <c r="D5066" s="3" t="str">
        <f t="array" ref="D5066">IF(C5066="","",IFERROR(AVERAGE(_xlfn._xlws.FILTER($B$2:$B$6000,(IFERROR(VALUE(MID($A$2:$A$6000,4,2)),0)=MONTH(C5066))*(IFERROR(VALUE(RIGHT($A$2:$A$6000,4)),0)=YEAR(C5066)))),""))</f>
        <v/>
      </c>
      <c r="E5066" s="3">
        <f t="array" ref="E5066">IFERROR(_xlfn.LET(_xlpm.yr,IF(ISNUMBER(C5066),YEAR(C5066),VALUE(RIGHT(A5066,4))),_xlpm.mn,IF(ISNUMBER(C5066),MONTH(C5066),VALUE(MID(A5066,4,2)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7" spans="1:5" x14ac:dyDescent="0.25">
      <c r="A5067" s="65" t="s">
        <v>5077</v>
      </c>
      <c r="B5067" s="8">
        <v>167.71658822430001</v>
      </c>
      <c r="C5067" s="13"/>
      <c r="D5067" s="3" t="str">
        <f t="array" ref="D5067">IF(C5067="","",IFERROR(AVERAGE(_xlfn._xlws.FILTER($B$2:$B$6000,(IFERROR(VALUE(MID($A$2:$A$6000,4,2)),0)=MONTH(C5067))*(IFERROR(VALUE(RIGHT($A$2:$A$6000,4)),0)=YEAR(C5067)))),""))</f>
        <v/>
      </c>
      <c r="E5067" s="3">
        <f t="array" ref="E5067">IFERROR(_xlfn.LET(_xlpm.yr,IF(ISNUMBER(C5067),YEAR(C5067),VALUE(RIGHT(A5067,4))),_xlpm.mn,IF(ISNUMBER(C5067),MONTH(C5067),VALUE(MID(A5067,4,2)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8" spans="1:5" x14ac:dyDescent="0.25">
      <c r="A5068" s="65" t="s">
        <v>5078</v>
      </c>
      <c r="B5068" s="8">
        <v>168.047769461</v>
      </c>
      <c r="C5068" s="13"/>
      <c r="D5068" s="3" t="str">
        <f t="array" ref="D5068">IF(C5068="","",IFERROR(AVERAGE(_xlfn._xlws.FILTER($B$2:$B$6000,(IFERROR(VALUE(MID($A$2:$A$6000,4,2)),0)=MONTH(C5068))*(IFERROR(VALUE(RIGHT($A$2:$A$6000,4)),0)=YEAR(C5068)))),""))</f>
        <v/>
      </c>
      <c r="E5068" s="3">
        <f t="array" ref="E5068">IFERROR(_xlfn.LET(_xlpm.yr,IF(ISNUMBER(C5068),YEAR(C5068),VALUE(RIGHT(A5068,4))),_xlpm.mn,IF(ISNUMBER(C5068),MONTH(C5068),VALUE(MID(A5068,4,2)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9" spans="1:5" x14ac:dyDescent="0.25">
      <c r="A5069" s="65" t="s">
        <v>5079</v>
      </c>
      <c r="B5069" s="8">
        <v>167.8020543499</v>
      </c>
      <c r="C5069" s="13"/>
      <c r="D5069" s="3" t="str">
        <f t="array" ref="D5069">IF(C5069="","",IFERROR(AVERAGE(_xlfn._xlws.FILTER($B$2:$B$6000,(IFERROR(VALUE(MID($A$2:$A$6000,4,2)),0)=MONTH(C5069))*(IFERROR(VALUE(RIGHT($A$2:$A$6000,4)),0)=YEAR(C5069)))),""))</f>
        <v/>
      </c>
      <c r="E5069" s="3">
        <f t="array" ref="E5069">IFERROR(_xlfn.LET(_xlpm.yr,IF(ISNUMBER(C5069),YEAR(C5069),VALUE(RIGHT(A5069,4))),_xlpm.mn,IF(ISNUMBER(C5069),MONTH(C5069),VALUE(MID(A5069,4,2)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0" spans="1:5" x14ac:dyDescent="0.25">
      <c r="A5070" s="65" t="s">
        <v>5080</v>
      </c>
      <c r="B5070" s="8">
        <v>168.79559806</v>
      </c>
      <c r="C5070" s="13"/>
      <c r="D5070" s="3" t="str">
        <f t="array" ref="D5070">IF(C5070="","",IFERROR(AVERAGE(_xlfn._xlws.FILTER($B$2:$B$6000,(IFERROR(VALUE(MID($A$2:$A$6000,4,2)),0)=MONTH(C5070))*(IFERROR(VALUE(RIGHT($A$2:$A$6000,4)),0)=YEAR(C5070)))),""))</f>
        <v/>
      </c>
      <c r="E5070" s="3">
        <f t="array" ref="E5070">IFERROR(_xlfn.LET(_xlpm.yr,IF(ISNUMBER(C5070),YEAR(C5070),VALUE(RIGHT(A5070,4))),_xlpm.mn,IF(ISNUMBER(C5070),MONTH(C5070),VALUE(MID(A5070,4,2)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1" spans="1:5" x14ac:dyDescent="0.25">
      <c r="A5071" s="65" t="s">
        <v>5081</v>
      </c>
      <c r="B5071" s="8">
        <v>169.01994663970001</v>
      </c>
      <c r="C5071" s="13"/>
      <c r="D5071" s="3" t="str">
        <f t="array" ref="D5071">IF(C5071="","",IFERROR(AVERAGE(_xlfn._xlws.FILTER($B$2:$B$6000,(IFERROR(VALUE(MID($A$2:$A$6000,4,2)),0)=MONTH(C5071))*(IFERROR(VALUE(RIGHT($A$2:$A$6000,4)),0)=YEAR(C5071)))),""))</f>
        <v/>
      </c>
      <c r="E5071" s="3">
        <f t="array" ref="E5071">IFERROR(_xlfn.LET(_xlpm.yr,IF(ISNUMBER(C5071),YEAR(C5071),VALUE(RIGHT(A5071,4))),_xlpm.mn,IF(ISNUMBER(C5071),MONTH(C5071),VALUE(MID(A5071,4,2)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2" spans="1:5" x14ac:dyDescent="0.25">
      <c r="A5072" s="65" t="s">
        <v>5082</v>
      </c>
      <c r="B5072" s="8">
        <v>167.93025353830001</v>
      </c>
      <c r="C5072" s="13"/>
      <c r="D5072" s="3" t="str">
        <f t="array" ref="D5072">IF(C5072="","",IFERROR(AVERAGE(_xlfn._xlws.FILTER($B$2:$B$6000,(IFERROR(VALUE(MID($A$2:$A$6000,4,2)),0)=MONTH(C5072))*(IFERROR(VALUE(RIGHT($A$2:$A$6000,4)),0)=YEAR(C5072)))),""))</f>
        <v/>
      </c>
      <c r="E5072" s="3">
        <f t="array" ref="E5072">IFERROR(_xlfn.LET(_xlpm.yr,IF(ISNUMBER(C5072),YEAR(C5072),VALUE(RIGHT(A5072,4))),_xlpm.mn,IF(ISNUMBER(C5072),MONTH(C5072),VALUE(MID(A5072,4,2)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3" spans="1:5" x14ac:dyDescent="0.25">
      <c r="A5073" s="65" t="s">
        <v>5083</v>
      </c>
      <c r="B5073" s="8">
        <v>168.60209008749999</v>
      </c>
      <c r="C5073" s="13"/>
      <c r="D5073" s="3" t="str">
        <f t="array" ref="D5073">IF(C5073="","",IFERROR(AVERAGE(_xlfn._xlws.FILTER($B$2:$B$6000,(IFERROR(VALUE(MID($A$2:$A$6000,4,2)),0)=MONTH(C5073))*(IFERROR(VALUE(RIGHT($A$2:$A$6000,4)),0)=YEAR(C5073)))),""))</f>
        <v/>
      </c>
      <c r="E5073" s="3">
        <f t="array" ref="E5073">IFERROR(_xlfn.LET(_xlpm.yr,IF(ISNUMBER(C5073),YEAR(C5073),VALUE(RIGHT(A5073,4))),_xlpm.mn,IF(ISNUMBER(C5073),MONTH(C5073),VALUE(MID(A5073,4,2)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4" spans="1:5" x14ac:dyDescent="0.25">
      <c r="A5074" s="65" t="s">
        <v>5084</v>
      </c>
      <c r="B5074" s="8">
        <v>168.60209008749999</v>
      </c>
      <c r="C5074" s="13"/>
      <c r="D5074" s="3" t="str">
        <f t="array" ref="D5074">IF(C5074="","",IFERROR(AVERAGE(_xlfn._xlws.FILTER($B$2:$B$6000,(IFERROR(VALUE(MID($A$2:$A$6000,4,2)),0)=MONTH(C5074))*(IFERROR(VALUE(RIGHT($A$2:$A$6000,4)),0)=YEAR(C5074)))),""))</f>
        <v/>
      </c>
      <c r="E5074" s="3">
        <f t="array" ref="E5074">IFERROR(_xlfn.LET(_xlpm.yr,IF(ISNUMBER(C5074),YEAR(C5074),VALUE(RIGHT(A5074,4))),_xlpm.mn,IF(ISNUMBER(C5074),MONTH(C5074),VALUE(MID(A5074,4,2)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5" spans="1:5" x14ac:dyDescent="0.25">
      <c r="A5075" s="65" t="s">
        <v>5085</v>
      </c>
      <c r="B5075" s="8">
        <v>166.47796926749999</v>
      </c>
      <c r="C5075" s="13"/>
      <c r="D5075" s="3" t="str">
        <f t="array" ref="D5075">IF(C5075="","",IFERROR(AVERAGE(_xlfn._xlws.FILTER($B$2:$B$6000,(IFERROR(VALUE(MID($A$2:$A$6000,4,2)),0)=MONTH(C5075))*(IFERROR(VALUE(RIGHT($A$2:$A$6000,4)),0)=YEAR(C5075)))),""))</f>
        <v/>
      </c>
      <c r="E5075" s="3">
        <f t="array" ref="E5075">IFERROR(_xlfn.LET(_xlpm.yr,IF(ISNUMBER(C5075),YEAR(C5075),VALUE(RIGHT(A5075,4))),_xlpm.mn,IF(ISNUMBER(C5075),MONTH(C5075),VALUE(MID(A5075,4,2)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6" spans="1:5" x14ac:dyDescent="0.25">
      <c r="A5076" s="65" t="s">
        <v>5086</v>
      </c>
      <c r="B5076" s="8">
        <v>165.8407330215</v>
      </c>
      <c r="C5076" s="13"/>
      <c r="D5076" s="3" t="str">
        <f t="array" ref="D5076">IF(C5076="","",IFERROR(AVERAGE(_xlfn._xlws.FILTER($B$2:$B$6000,(IFERROR(VALUE(MID($A$2:$A$6000,4,2)),0)=MONTH(C5076))*(IFERROR(VALUE(RIGHT($A$2:$A$6000,4)),0)=YEAR(C5076)))),""))</f>
        <v/>
      </c>
      <c r="E5076" s="3">
        <f t="array" ref="E5076">IFERROR(_xlfn.LET(_xlpm.yr,IF(ISNUMBER(C5076),YEAR(C5076),VALUE(RIGHT(A5076,4))),_xlpm.mn,IF(ISNUMBER(C5076),MONTH(C5076),VALUE(MID(A5076,4,2)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7" spans="1:5" x14ac:dyDescent="0.25">
      <c r="A5077" s="65" t="s">
        <v>5087</v>
      </c>
      <c r="B5077" s="8">
        <v>165.25659979599999</v>
      </c>
      <c r="C5077" s="13"/>
      <c r="D5077" s="3" t="str">
        <f t="array" ref="D5077">IF(C5077="","",IFERROR(AVERAGE(_xlfn._xlws.FILTER($B$2:$B$6000,(IFERROR(VALUE(MID($A$2:$A$6000,4,2)),0)=MONTH(C5077))*(IFERROR(VALUE(RIGHT($A$2:$A$6000,4)),0)=YEAR(C5077)))),""))</f>
        <v/>
      </c>
      <c r="E5077" s="3">
        <f t="array" ref="E5077">IFERROR(_xlfn.LET(_xlpm.yr,IF(ISNUMBER(C5077),YEAR(C5077),VALUE(RIGHT(A5077,4))),_xlpm.mn,IF(ISNUMBER(C5077),MONTH(C5077),VALUE(MID(A5077,4,2)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8" spans="1:5" x14ac:dyDescent="0.25">
      <c r="A5078" s="65" t="s">
        <v>5088</v>
      </c>
      <c r="B5078" s="8">
        <v>163.92902428350001</v>
      </c>
      <c r="C5078" s="13"/>
      <c r="D5078" s="3" t="str">
        <f t="array" ref="D5078">IF(C5078="","",IFERROR(AVERAGE(_xlfn._xlws.FILTER($B$2:$B$6000,(IFERROR(VALUE(MID($A$2:$A$6000,4,2)),0)=MONTH(C5078))*(IFERROR(VALUE(RIGHT($A$2:$A$6000,4)),0)=YEAR(C5078)))),""))</f>
        <v/>
      </c>
      <c r="E5078" s="3">
        <f t="array" ref="E5078">IFERROR(_xlfn.LET(_xlpm.yr,IF(ISNUMBER(C5078),YEAR(C5078),VALUE(RIGHT(A5078,4))),_xlpm.mn,IF(ISNUMBER(C5078),MONTH(C5078),VALUE(MID(A5078,4,2)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9" spans="1:5" x14ac:dyDescent="0.25">
      <c r="A5079" s="65" t="s">
        <v>5089</v>
      </c>
      <c r="B5079" s="8">
        <v>168.25161015219999</v>
      </c>
      <c r="C5079" s="13"/>
      <c r="D5079" s="3" t="str">
        <f t="array" ref="D5079">IF(C5079="","",IFERROR(AVERAGE(_xlfn._xlws.FILTER($B$2:$B$6000,(IFERROR(VALUE(MID($A$2:$A$6000,4,2)),0)=MONTH(C5079))*(IFERROR(VALUE(RIGHT($A$2:$A$6000,4)),0)=YEAR(C5079)))),""))</f>
        <v/>
      </c>
      <c r="E5079" s="3">
        <f t="array" ref="E5079">IFERROR(_xlfn.LET(_xlpm.yr,IF(ISNUMBER(C5079),YEAR(C5079),VALUE(RIGHT(A5079,4))),_xlpm.mn,IF(ISNUMBER(C5079),MONTH(C5079),VALUE(MID(A5079,4,2)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0" spans="1:5" x14ac:dyDescent="0.25">
      <c r="A5080" s="65" t="s">
        <v>5090</v>
      </c>
      <c r="B5080" s="8">
        <v>168.01795686200001</v>
      </c>
      <c r="C5080" s="13"/>
      <c r="D5080" s="3" t="str">
        <f t="array" ref="D5080">IF(C5080="","",IFERROR(AVERAGE(_xlfn._xlws.FILTER($B$2:$B$6000,(IFERROR(VALUE(MID($A$2:$A$6000,4,2)),0)=MONTH(C5080))*(IFERROR(VALUE(RIGHT($A$2:$A$6000,4)),0)=YEAR(C5080)))),""))</f>
        <v/>
      </c>
      <c r="E5080" s="3">
        <f t="array" ref="E5080">IFERROR(_xlfn.LET(_xlpm.yr,IF(ISNUMBER(C5080),YEAR(C5080),VALUE(RIGHT(A5080,4))),_xlpm.mn,IF(ISNUMBER(C5080),MONTH(C5080),VALUE(MID(A5080,4,2)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1" spans="1:5" x14ac:dyDescent="0.25">
      <c r="A5081" s="65" t="s">
        <v>5091</v>
      </c>
      <c r="B5081" s="8">
        <v>165.62832093949999</v>
      </c>
      <c r="C5081" s="13"/>
      <c r="D5081" s="3" t="str">
        <f t="array" ref="D5081">IF(C5081="","",IFERROR(AVERAGE(_xlfn._xlws.FILTER($B$2:$B$6000,(IFERROR(VALUE(MID($A$2:$A$6000,4,2)),0)=MONTH(C5081))*(IFERROR(VALUE(RIGHT($A$2:$A$6000,4)),0)=YEAR(C5081)))),""))</f>
        <v/>
      </c>
      <c r="E5081" s="3">
        <f t="array" ref="E5081">IFERROR(_xlfn.LET(_xlpm.yr,IF(ISNUMBER(C5081),YEAR(C5081),VALUE(RIGHT(A5081,4))),_xlpm.mn,IF(ISNUMBER(C5081),MONTH(C5081),VALUE(MID(A5081,4,2)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2" spans="1:5" x14ac:dyDescent="0.25">
      <c r="A5082" s="65" t="s">
        <v>5092</v>
      </c>
      <c r="B5082" s="8">
        <v>166.15935114449999</v>
      </c>
      <c r="C5082" s="13"/>
      <c r="D5082" s="3" t="str">
        <f t="array" ref="D5082">IF(C5082="","",IFERROR(AVERAGE(_xlfn._xlws.FILTER($B$2:$B$6000,(IFERROR(VALUE(MID($A$2:$A$6000,4,2)),0)=MONTH(C5082))*(IFERROR(VALUE(RIGHT($A$2:$A$6000,4)),0)=YEAR(C5082)))),""))</f>
        <v/>
      </c>
      <c r="E5082" s="3">
        <f t="array" ref="E5082">IFERROR(_xlfn.LET(_xlpm.yr,IF(ISNUMBER(C5082),YEAR(C5082),VALUE(RIGHT(A5082,4))),_xlpm.mn,IF(ISNUMBER(C5082),MONTH(C5082),VALUE(MID(A5082,4,2)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3" spans="1:5" x14ac:dyDescent="0.25">
      <c r="A5083" s="65" t="s">
        <v>5093</v>
      </c>
      <c r="B5083" s="8">
        <v>165.8194918133</v>
      </c>
      <c r="C5083" s="13"/>
      <c r="D5083" s="3" t="str">
        <f t="array" ref="D5083">IF(C5083="","",IFERROR(AVERAGE(_xlfn._xlws.FILTER($B$2:$B$6000,(IFERROR(VALUE(MID($A$2:$A$6000,4,2)),0)=MONTH(C5083))*(IFERROR(VALUE(RIGHT($A$2:$A$6000,4)),0)=YEAR(C5083)))),""))</f>
        <v/>
      </c>
      <c r="E5083" s="3">
        <f t="array" ref="E5083">IFERROR(_xlfn.LET(_xlpm.yr,IF(ISNUMBER(C5083),YEAR(C5083),VALUE(RIGHT(A5083,4))),_xlpm.mn,IF(ISNUMBER(C5083),MONTH(C5083),VALUE(MID(A5083,4,2)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4" spans="1:5" x14ac:dyDescent="0.25">
      <c r="A5084" s="65" t="s">
        <v>5094</v>
      </c>
      <c r="B5084" s="8">
        <v>165.8194918133</v>
      </c>
      <c r="C5084" s="13"/>
      <c r="D5084" s="3" t="str">
        <f t="array" ref="D5084">IF(C5084="","",IFERROR(AVERAGE(_xlfn._xlws.FILTER($B$2:$B$6000,(IFERROR(VALUE(MID($A$2:$A$6000,4,2)),0)=MONTH(C5084))*(IFERROR(VALUE(RIGHT($A$2:$A$6000,4)),0)=YEAR(C5084)))),""))</f>
        <v/>
      </c>
      <c r="E5084" s="3">
        <f t="array" ref="E5084">IFERROR(_xlfn.LET(_xlpm.yr,IF(ISNUMBER(C5084),YEAR(C5084),VALUE(RIGHT(A5084,4))),_xlpm.mn,IF(ISNUMBER(C5084),MONTH(C5084),VALUE(MID(A5084,4,2)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5" spans="1:5" x14ac:dyDescent="0.25">
      <c r="A5085" s="65" t="s">
        <v>5095</v>
      </c>
      <c r="B5085" s="8">
        <v>167.30637638729999</v>
      </c>
      <c r="C5085" s="13"/>
      <c r="D5085" s="3" t="str">
        <f t="array" ref="D5085">IF(C5085="","",IFERROR(AVERAGE(_xlfn._xlws.FILTER($B$2:$B$6000,(IFERROR(VALUE(MID($A$2:$A$6000,4,2)),0)=MONTH(C5085))*(IFERROR(VALUE(RIGHT($A$2:$A$6000,4)),0)=YEAR(C5085)))),""))</f>
        <v/>
      </c>
      <c r="E5085" s="3">
        <f t="array" ref="E5085">IFERROR(_xlfn.LET(_xlpm.yr,IF(ISNUMBER(C5085),YEAR(C5085),VALUE(RIGHT(A5085,4))),_xlpm.mn,IF(ISNUMBER(C5085),MONTH(C5085),VALUE(MID(A5085,4,2)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6" spans="1:5" x14ac:dyDescent="0.25">
      <c r="A5086" s="65" t="s">
        <v>5096</v>
      </c>
      <c r="B5086" s="8">
        <v>166.03190389529999</v>
      </c>
      <c r="C5086" s="13"/>
      <c r="D5086" s="3" t="str">
        <f t="array" ref="D5086">IF(C5086="","",IFERROR(AVERAGE(_xlfn._xlws.FILTER($B$2:$B$6000,(IFERROR(VALUE(MID($A$2:$A$6000,4,2)),0)=MONTH(C5086))*(IFERROR(VALUE(RIGHT($A$2:$A$6000,4)),0)=YEAR(C5086)))),""))</f>
        <v/>
      </c>
      <c r="E5086" s="3">
        <f t="array" ref="E5086">IFERROR(_xlfn.LET(_xlpm.yr,IF(ISNUMBER(C5086),YEAR(C5086),VALUE(RIGHT(A5086,4))),_xlpm.mn,IF(ISNUMBER(C5086),MONTH(C5086),VALUE(MID(A5086,4,2)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7" spans="1:5" x14ac:dyDescent="0.25">
      <c r="A5087" s="65" t="s">
        <v>5097</v>
      </c>
      <c r="B5087" s="8">
        <v>165.66018275179999</v>
      </c>
      <c r="C5087" s="13"/>
      <c r="D5087" s="3" t="str">
        <f t="array" ref="D5087">IF(C5087="","",IFERROR(AVERAGE(_xlfn._xlws.FILTER($B$2:$B$6000,(IFERROR(VALUE(MID($A$2:$A$6000,4,2)),0)=MONTH(C5087))*(IFERROR(VALUE(RIGHT($A$2:$A$6000,4)),0)=YEAR(C5087)))),""))</f>
        <v/>
      </c>
      <c r="E5087" s="3">
        <f t="array" ref="E5087">IFERROR(_xlfn.LET(_xlpm.yr,IF(ISNUMBER(C5087),YEAR(C5087),VALUE(RIGHT(A5087,4))),_xlpm.mn,IF(ISNUMBER(C5087),MONTH(C5087),VALUE(MID(A5087,4,2)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8" spans="1:5" x14ac:dyDescent="0.25">
      <c r="A5088" s="65" t="s">
        <v>5098</v>
      </c>
      <c r="B5088" s="8">
        <v>163.74847401380001</v>
      </c>
      <c r="C5088" s="13"/>
      <c r="D5088" s="3" t="str">
        <f t="array" ref="D5088">IF(C5088="","",IFERROR(AVERAGE(_xlfn._xlws.FILTER($B$2:$B$6000,(IFERROR(VALUE(MID($A$2:$A$6000,4,2)),0)=MONTH(C5088))*(IFERROR(VALUE(RIGHT($A$2:$A$6000,4)),0)=YEAR(C5088)))),""))</f>
        <v/>
      </c>
      <c r="E5088" s="3">
        <f t="array" ref="E5088">IFERROR(_xlfn.LET(_xlpm.yr,IF(ISNUMBER(C5088),YEAR(C5088),VALUE(RIGHT(A5088,4))),_xlpm.mn,IF(ISNUMBER(C5088),MONTH(C5088),VALUE(MID(A5088,4,2)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9" spans="1:5" x14ac:dyDescent="0.25">
      <c r="A5089" s="65" t="s">
        <v>5099</v>
      </c>
      <c r="B5089" s="8">
        <v>163.35551166210001</v>
      </c>
      <c r="C5089" s="13"/>
      <c r="D5089" s="3" t="str">
        <f t="array" ref="D5089">IF(C5089="","",IFERROR(AVERAGE(_xlfn._xlws.FILTER($B$2:$B$6000,(IFERROR(VALUE(MID($A$2:$A$6000,4,2)),0)=MONTH(C5089))*(IFERROR(VALUE(RIGHT($A$2:$A$6000,4)),0)=YEAR(C5089)))),""))</f>
        <v/>
      </c>
      <c r="E5089" s="3">
        <f t="array" ref="E5089">IFERROR(_xlfn.LET(_xlpm.yr,IF(ISNUMBER(C5089),YEAR(C5089),VALUE(RIGHT(A5089,4))),_xlpm.mn,IF(ISNUMBER(C5089),MONTH(C5089),VALUE(MID(A5089,4,2)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0" spans="1:5" x14ac:dyDescent="0.25">
      <c r="A5090" s="65" t="s">
        <v>5100</v>
      </c>
      <c r="B5090" s="8">
        <v>163.70599159739999</v>
      </c>
      <c r="C5090" s="13"/>
      <c r="D5090" s="3" t="str">
        <f t="array" ref="D5090">IF(C5090="","",IFERROR(AVERAGE(_xlfn._xlws.FILTER($B$2:$B$6000,(IFERROR(VALUE(MID($A$2:$A$6000,4,2)),0)=MONTH(C5090))*(IFERROR(VALUE(RIGHT($A$2:$A$6000,4)),0)=YEAR(C5090)))),""))</f>
        <v/>
      </c>
      <c r="E5090" s="3">
        <f t="array" ref="E5090">IFERROR(_xlfn.LET(_xlpm.yr,IF(ISNUMBER(C5090),YEAR(C5090),VALUE(RIGHT(A5090,4))),_xlpm.mn,IF(ISNUMBER(C5090),MONTH(C5090),VALUE(MID(A5090,4,2)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1" spans="1:5" x14ac:dyDescent="0.25">
      <c r="A5091" s="65" t="s">
        <v>5101</v>
      </c>
      <c r="B5091" s="8">
        <v>164.83177563199999</v>
      </c>
      <c r="C5091" s="13"/>
      <c r="D5091" s="3" t="str">
        <f t="array" ref="D5091">IF(C5091="","",IFERROR(AVERAGE(_xlfn._xlws.FILTER($B$2:$B$6000,(IFERROR(VALUE(MID($A$2:$A$6000,4,2)),0)=MONTH(C5091))*(IFERROR(VALUE(RIGHT($A$2:$A$6000,4)),0)=YEAR(C5091)))),""))</f>
        <v/>
      </c>
      <c r="E5091" s="3">
        <f t="array" ref="E5091">IFERROR(_xlfn.LET(_xlpm.yr,IF(ISNUMBER(C5091),YEAR(C5091),VALUE(RIGHT(A5091,4))),_xlpm.mn,IF(ISNUMBER(C5091),MONTH(C5091),VALUE(MID(A5091,4,2)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2" spans="1:5" x14ac:dyDescent="0.25">
      <c r="A5092" s="65" t="s">
        <v>5102</v>
      </c>
      <c r="B5092" s="8">
        <v>164.60874294589999</v>
      </c>
      <c r="C5092" s="13"/>
      <c r="D5092" s="3" t="str">
        <f t="array" ref="D5092">IF(C5092="","",IFERROR(AVERAGE(_xlfn._xlws.FILTER($B$2:$B$6000,(IFERROR(VALUE(MID($A$2:$A$6000,4,2)),0)=MONTH(C5092))*(IFERROR(VALUE(RIGHT($A$2:$A$6000,4)),0)=YEAR(C5092)))),""))</f>
        <v/>
      </c>
      <c r="E5092" s="3">
        <f t="array" ref="E5092">IFERROR(_xlfn.LET(_xlpm.yr,IF(ISNUMBER(C5092),YEAR(C5092),VALUE(RIGHT(A5092,4))),_xlpm.mn,IF(ISNUMBER(C5092),MONTH(C5092),VALUE(MID(A5092,4,2)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3" spans="1:5" x14ac:dyDescent="0.25">
      <c r="A5093" s="65" t="s">
        <v>5103</v>
      </c>
      <c r="B5093" s="8">
        <v>163.283618432</v>
      </c>
      <c r="C5093" s="13"/>
      <c r="D5093" s="3" t="str">
        <f t="array" ref="D5093">IF(C5093="","",IFERROR(AVERAGE(_xlfn._xlws.FILTER($B$2:$B$6000,(IFERROR(VALUE(MID($A$2:$A$6000,4,2)),0)=MONTH(C5093))*(IFERROR(VALUE(RIGHT($A$2:$A$6000,4)),0)=YEAR(C5093)))),""))</f>
        <v/>
      </c>
      <c r="E5093" s="3">
        <f t="array" ref="E5093">IFERROR(_xlfn.LET(_xlpm.yr,IF(ISNUMBER(C5093),YEAR(C5093),VALUE(RIGHT(A5093,4))),_xlpm.mn,IF(ISNUMBER(C5093),MONTH(C5093),VALUE(MID(A5093,4,2)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4" spans="1:5" x14ac:dyDescent="0.25">
      <c r="A5094" s="65" t="s">
        <v>5104</v>
      </c>
      <c r="B5094" s="8">
        <v>163.47338503399999</v>
      </c>
      <c r="C5094" s="13"/>
      <c r="D5094" s="3" t="str">
        <f t="array" ref="D5094">IF(C5094="","",IFERROR(AVERAGE(_xlfn._xlws.FILTER($B$2:$B$6000,(IFERROR(VALUE(MID($A$2:$A$6000,4,2)),0)=MONTH(C5094))*(IFERROR(VALUE(RIGHT($A$2:$A$6000,4)),0)=YEAR(C5094)))),""))</f>
        <v/>
      </c>
      <c r="E5094" s="3">
        <f t="array" ref="E5094">IFERROR(_xlfn.LET(_xlpm.yr,IF(ISNUMBER(C5094),YEAR(C5094),VALUE(RIGHT(A5094,4))),_xlpm.mn,IF(ISNUMBER(C5094),MONTH(C5094),VALUE(MID(A5094,4,2)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5" spans="1:5" x14ac:dyDescent="0.25">
      <c r="A5095" s="65" t="s">
        <v>5105</v>
      </c>
      <c r="B5095" s="8">
        <v>164.31679215400001</v>
      </c>
      <c r="C5095" s="13"/>
      <c r="D5095" s="3" t="str">
        <f t="array" ref="D5095">IF(C5095="","",IFERROR(AVERAGE(_xlfn._xlws.FILTER($B$2:$B$6000,(IFERROR(VALUE(MID($A$2:$A$6000,4,2)),0)=MONTH(C5095))*(IFERROR(VALUE(RIGHT($A$2:$A$6000,4)),0)=YEAR(C5095)))),""))</f>
        <v/>
      </c>
      <c r="E5095" s="3">
        <f t="array" ref="E5095">IFERROR(_xlfn.LET(_xlpm.yr,IF(ISNUMBER(C5095),YEAR(C5095),VALUE(RIGHT(A5095,4))),_xlpm.mn,IF(ISNUMBER(C5095),MONTH(C5095),VALUE(MID(A5095,4,2)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6" spans="1:5" x14ac:dyDescent="0.25">
      <c r="A5096" s="65" t="s">
        <v>5106</v>
      </c>
      <c r="B5096" s="8">
        <v>164.158653319</v>
      </c>
      <c r="C5096" s="13"/>
      <c r="D5096" s="3" t="str">
        <f t="array" ref="D5096">IF(C5096="","",IFERROR(AVERAGE(_xlfn._xlws.FILTER($B$2:$B$6000,(IFERROR(VALUE(MID($A$2:$A$6000,4,2)),0)=MONTH(C5096))*(IFERROR(VALUE(RIGHT($A$2:$A$6000,4)),0)=YEAR(C5096)))),""))</f>
        <v/>
      </c>
      <c r="E5096" s="3">
        <f t="array" ref="E5096">IFERROR(_xlfn.LET(_xlpm.yr,IF(ISNUMBER(C5096),YEAR(C5096),VALUE(RIGHT(A5096,4))),_xlpm.mn,IF(ISNUMBER(C5096),MONTH(C5096),VALUE(MID(A5096,4,2)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7" spans="1:5" x14ac:dyDescent="0.25">
      <c r="A5097" s="65" t="s">
        <v>5107</v>
      </c>
      <c r="B5097" s="8">
        <v>163.84237564899999</v>
      </c>
      <c r="C5097" s="13"/>
      <c r="D5097" s="3" t="str">
        <f t="array" ref="D5097">IF(C5097="","",IFERROR(AVERAGE(_xlfn._xlws.FILTER($B$2:$B$6000,(IFERROR(VALUE(MID($A$2:$A$6000,4,2)),0)=MONTH(C5097))*(IFERROR(VALUE(RIGHT($A$2:$A$6000,4)),0)=YEAR(C5097)))),""))</f>
        <v/>
      </c>
      <c r="E5097" s="3">
        <f t="array" ref="E5097">IFERROR(_xlfn.LET(_xlpm.yr,IF(ISNUMBER(C5097),YEAR(C5097),VALUE(RIGHT(A5097,4))),_xlpm.mn,IF(ISNUMBER(C5097),MONTH(C5097),VALUE(MID(A5097,4,2)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8" spans="1:5" x14ac:dyDescent="0.25">
      <c r="A5098" s="65" t="s">
        <v>5108</v>
      </c>
      <c r="B5098" s="8">
        <v>163.67369422499999</v>
      </c>
      <c r="C5098" s="13"/>
      <c r="D5098" s="3" t="str">
        <f t="array" ref="D5098">IF(C5098="","",IFERROR(AVERAGE(_xlfn._xlws.FILTER($B$2:$B$6000,(IFERROR(VALUE(MID($A$2:$A$6000,4,2)),0)=MONTH(C5098))*(IFERROR(VALUE(RIGHT($A$2:$A$6000,4)),0)=YEAR(C5098)))),""))</f>
        <v/>
      </c>
      <c r="E5098" s="3">
        <f t="array" ref="E5098">IFERROR(_xlfn.LET(_xlpm.yr,IF(ISNUMBER(C5098),YEAR(C5098),VALUE(RIGHT(A5098,4))),_xlpm.mn,IF(ISNUMBER(C5098),MONTH(C5098),VALUE(MID(A5098,4,2)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9" spans="1:5" x14ac:dyDescent="0.25">
      <c r="A5099" s="65" t="s">
        <v>5109</v>
      </c>
      <c r="B5099" s="8">
        <v>163.10439441899999</v>
      </c>
      <c r="C5099" s="13"/>
      <c r="D5099" s="3" t="str">
        <f t="array" ref="D5099">IF(C5099="","",IFERROR(AVERAGE(_xlfn._xlws.FILTER($B$2:$B$6000,(IFERROR(VALUE(MID($A$2:$A$6000,4,2)),0)=MONTH(C5099))*(IFERROR(VALUE(RIGHT($A$2:$A$6000,4)),0)=YEAR(C5099)))),""))</f>
        <v/>
      </c>
      <c r="E5099" s="3">
        <f t="array" ref="E5099">IFERROR(_xlfn.LET(_xlpm.yr,IF(ISNUMBER(C5099),YEAR(C5099),VALUE(RIGHT(A5099,4))),_xlpm.mn,IF(ISNUMBER(C5099),MONTH(C5099),VALUE(MID(A5099,4,2)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0" spans="1:5" x14ac:dyDescent="0.25">
      <c r="A5100" s="65" t="s">
        <v>5110</v>
      </c>
      <c r="B5100" s="8">
        <v>162.3558706</v>
      </c>
      <c r="C5100" s="13"/>
      <c r="D5100" s="3" t="str">
        <f t="array" ref="D5100">IF(C5100="","",IFERROR(AVERAGE(_xlfn._xlws.FILTER($B$2:$B$6000,(IFERROR(VALUE(MID($A$2:$A$6000,4,2)),0)=MONTH(C5100))*(IFERROR(VALUE(RIGHT($A$2:$A$6000,4)),0)=YEAR(C5100)))),""))</f>
        <v/>
      </c>
      <c r="E5100" s="3">
        <f t="array" ref="E5100">IFERROR(_xlfn.LET(_xlpm.yr,IF(ISNUMBER(C5100),YEAR(C5100),VALUE(RIGHT(A5100,4))),_xlpm.mn,IF(ISNUMBER(C5100),MONTH(C5100),VALUE(MID(A5100,4,2)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1" spans="1:5" x14ac:dyDescent="0.25">
      <c r="A5101" s="65" t="s">
        <v>5111</v>
      </c>
      <c r="B5101" s="8">
        <v>162.47183907900001</v>
      </c>
      <c r="C5101" s="13"/>
      <c r="D5101" s="3" t="str">
        <f t="array" ref="D5101">IF(C5101="","",IFERROR(AVERAGE(_xlfn._xlws.FILTER($B$2:$B$6000,(IFERROR(VALUE(MID($A$2:$A$6000,4,2)),0)=MONTH(C5101))*(IFERROR(VALUE(RIGHT($A$2:$A$6000,4)),0)=YEAR(C5101)))),""))</f>
        <v/>
      </c>
      <c r="E5101" s="3">
        <f t="array" ref="E5101">IFERROR(_xlfn.LET(_xlpm.yr,IF(ISNUMBER(C5101),YEAR(C5101),VALUE(RIGHT(A5101,4))),_xlpm.mn,IF(ISNUMBER(C5101),MONTH(C5101),VALUE(MID(A5101,4,2)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2" spans="1:5" x14ac:dyDescent="0.25">
      <c r="A5102" s="65" t="s">
        <v>5112</v>
      </c>
      <c r="B5102" s="8">
        <v>162.58780755800001</v>
      </c>
      <c r="C5102" s="13"/>
      <c r="D5102" s="3" t="str">
        <f t="array" ref="D5102">IF(C5102="","",IFERROR(AVERAGE(_xlfn._xlws.FILTER($B$2:$B$6000,(IFERROR(VALUE(MID($A$2:$A$6000,4,2)),0)=MONTH(C5102))*(IFERROR(VALUE(RIGHT($A$2:$A$6000,4)),0)=YEAR(C5102)))),""))</f>
        <v/>
      </c>
      <c r="E5102" s="3">
        <f t="array" ref="E5102">IFERROR(_xlfn.LET(_xlpm.yr,IF(ISNUMBER(C5102),YEAR(C5102),VALUE(RIGHT(A5102,4))),_xlpm.mn,IF(ISNUMBER(C5102),MONTH(C5102),VALUE(MID(A5102,4,2)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3" spans="1:5" x14ac:dyDescent="0.25">
      <c r="A5103" s="65" t="s">
        <v>5113</v>
      </c>
      <c r="B5103" s="8">
        <v>160.120841732</v>
      </c>
      <c r="C5103" s="13"/>
      <c r="D5103" s="3" t="str">
        <f t="array" ref="D5103">IF(C5103="","",IFERROR(AVERAGE(_xlfn._xlws.FILTER($B$2:$B$6000,(IFERROR(VALUE(MID($A$2:$A$6000,4,2)),0)=MONTH(C5103))*(IFERROR(VALUE(RIGHT($A$2:$A$6000,4)),0)=YEAR(C5103)))),""))</f>
        <v/>
      </c>
      <c r="E5103" s="3">
        <f t="array" ref="E5103">IFERROR(_xlfn.LET(_xlpm.yr,IF(ISNUMBER(C5103),YEAR(C5103),VALUE(RIGHT(A5103,4))),_xlpm.mn,IF(ISNUMBER(C5103),MONTH(C5103),VALUE(MID(A5103,4,2)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4" spans="1:5" x14ac:dyDescent="0.25">
      <c r="A5104" s="65" t="s">
        <v>5114</v>
      </c>
      <c r="B5104" s="8">
        <v>159.65696781599999</v>
      </c>
      <c r="C5104" s="13"/>
      <c r="D5104" s="3" t="str">
        <f t="array" ref="D5104">IF(C5104="","",IFERROR(AVERAGE(_xlfn._xlws.FILTER($B$2:$B$6000,(IFERROR(VALUE(MID($A$2:$A$6000,4,2)),0)=MONTH(C5104))*(IFERROR(VALUE(RIGHT($A$2:$A$6000,4)),0)=YEAR(C5104)))),""))</f>
        <v/>
      </c>
      <c r="E5104" s="3">
        <f t="array" ref="E5104">IFERROR(_xlfn.LET(_xlpm.yr,IF(ISNUMBER(C5104),YEAR(C5104),VALUE(RIGHT(A5104,4))),_xlpm.mn,IF(ISNUMBER(C5104),MONTH(C5104),VALUE(MID(A5104,4,2)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5" spans="1:5" x14ac:dyDescent="0.25">
      <c r="A5105" s="65" t="s">
        <v>5115</v>
      </c>
      <c r="B5105" s="8">
        <v>162.30315765500001</v>
      </c>
      <c r="C5105" s="13"/>
      <c r="D5105" s="3" t="str">
        <f t="array" ref="D5105">IF(C5105="","",IFERROR(AVERAGE(_xlfn._xlws.FILTER($B$2:$B$6000,(IFERROR(VALUE(MID($A$2:$A$6000,4,2)),0)=MONTH(C5105))*(IFERROR(VALUE(RIGHT($A$2:$A$6000,4)),0)=YEAR(C5105)))),""))</f>
        <v/>
      </c>
      <c r="E5105" s="3">
        <f t="array" ref="E5105">IFERROR(_xlfn.LET(_xlpm.yr,IF(ISNUMBER(C5105),YEAR(C5105),VALUE(RIGHT(A5105,4))),_xlpm.mn,IF(ISNUMBER(C5105),MONTH(C5105),VALUE(MID(A5105,4,2)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6" spans="1:5" x14ac:dyDescent="0.25">
      <c r="A5106" s="65" t="s">
        <v>5116</v>
      </c>
      <c r="B5106" s="8">
        <v>156.48364852700001</v>
      </c>
      <c r="C5106" s="13"/>
      <c r="D5106" s="3" t="str">
        <f t="array" ref="D5106">IF(C5106="","",IFERROR(AVERAGE(_xlfn._xlws.FILTER($B$2:$B$6000,(IFERROR(VALUE(MID($A$2:$A$6000,4,2)),0)=MONTH(C5106))*(IFERROR(VALUE(RIGHT($A$2:$A$6000,4)),0)=YEAR(C5106)))),""))</f>
        <v/>
      </c>
      <c r="E5106" s="3">
        <f t="array" ref="E5106">IFERROR(_xlfn.LET(_xlpm.yr,IF(ISNUMBER(C5106),YEAR(C5106),VALUE(RIGHT(A5106,4))),_xlpm.mn,IF(ISNUMBER(C5106),MONTH(C5106),VALUE(MID(A5106,4,2)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7" spans="1:5" x14ac:dyDescent="0.25">
      <c r="A5107" s="65" t="s">
        <v>5117</v>
      </c>
      <c r="B5107" s="8">
        <v>155.144739724</v>
      </c>
      <c r="C5107" s="13"/>
      <c r="D5107" s="3" t="str">
        <f t="array" ref="D5107">IF(C5107="","",IFERROR(AVERAGE(_xlfn._xlws.FILTER($B$2:$B$6000,(IFERROR(VALUE(MID($A$2:$A$6000,4,2)),0)=MONTH(C5107))*(IFERROR(VALUE(RIGHT($A$2:$A$6000,4)),0)=YEAR(C5107)))),""))</f>
        <v/>
      </c>
      <c r="E5107" s="3">
        <f t="array" ref="E5107">IFERROR(_xlfn.LET(_xlpm.yr,IF(ISNUMBER(C5107),YEAR(C5107),VALUE(RIGHT(A5107,4))),_xlpm.mn,IF(ISNUMBER(C5107),MONTH(C5107),VALUE(MID(A5107,4,2)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8" spans="1:5" x14ac:dyDescent="0.25">
      <c r="A5108" s="65" t="s">
        <v>5118</v>
      </c>
      <c r="B5108" s="8">
        <v>156.97915021</v>
      </c>
      <c r="C5108" s="13"/>
      <c r="D5108" s="3" t="str">
        <f t="array" ref="D5108">IF(C5108="","",IFERROR(AVERAGE(_xlfn._xlws.FILTER($B$2:$B$6000,(IFERROR(VALUE(MID($A$2:$A$6000,4,2)),0)=MONTH(C5108))*(IFERROR(VALUE(RIGHT($A$2:$A$6000,4)),0)=YEAR(C5108)))),""))</f>
        <v/>
      </c>
      <c r="E5108" s="3">
        <f t="array" ref="E5108">IFERROR(_xlfn.LET(_xlpm.yr,IF(ISNUMBER(C5108),YEAR(C5108),VALUE(RIGHT(A5108,4))),_xlpm.mn,IF(ISNUMBER(C5108),MONTH(C5108),VALUE(MID(A5108,4,2)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9" spans="1:5" x14ac:dyDescent="0.25">
      <c r="A5109" s="65" t="s">
        <v>5119</v>
      </c>
      <c r="B5109" s="8">
        <v>160.06812878700001</v>
      </c>
      <c r="C5109" s="13"/>
      <c r="D5109" s="3" t="str">
        <f t="array" ref="D5109">IF(C5109="","",IFERROR(AVERAGE(_xlfn._xlws.FILTER($B$2:$B$6000,(IFERROR(VALUE(MID($A$2:$A$6000,4,2)),0)=MONTH(C5109))*(IFERROR(VALUE(RIGHT($A$2:$A$6000,4)),0)=YEAR(C5109)))),""))</f>
        <v/>
      </c>
      <c r="E5109" s="3">
        <f t="array" ref="E5109">IFERROR(_xlfn.LET(_xlpm.yr,IF(ISNUMBER(C5109),YEAR(C5109),VALUE(RIGHT(A5109,4))),_xlpm.mn,IF(ISNUMBER(C5109),MONTH(C5109),VALUE(MID(A5109,4,2)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0" spans="1:5" x14ac:dyDescent="0.25">
      <c r="A5110" s="65" t="s">
        <v>5120</v>
      </c>
      <c r="B5110" s="8">
        <v>155.229080436</v>
      </c>
      <c r="C5110" s="13"/>
      <c r="D5110" s="3" t="str">
        <f t="array" ref="D5110">IF(C5110="","",IFERROR(AVERAGE(_xlfn._xlws.FILTER($B$2:$B$6000,(IFERROR(VALUE(MID($A$2:$A$6000,4,2)),0)=MONTH(C5110))*(IFERROR(VALUE(RIGHT($A$2:$A$6000,4)),0)=YEAR(C5110)))),""))</f>
        <v/>
      </c>
      <c r="E5110" s="3">
        <f t="array" ref="E5110">IFERROR(_xlfn.LET(_xlpm.yr,IF(ISNUMBER(C5110),YEAR(C5110),VALUE(RIGHT(A5110,4))),_xlpm.mn,IF(ISNUMBER(C5110),MONTH(C5110),VALUE(MID(A5110,4,2)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1" spans="1:5" x14ac:dyDescent="0.25">
      <c r="A5111" s="65" t="s">
        <v>5121</v>
      </c>
      <c r="B5111" s="8">
        <v>158.01232393199999</v>
      </c>
      <c r="C5111" s="13"/>
      <c r="D5111" s="3" t="str">
        <f t="array" ref="D5111">IF(C5111="","",IFERROR(AVERAGE(_xlfn._xlws.FILTER($B$2:$B$6000,(IFERROR(VALUE(MID($A$2:$A$6000,4,2)),0)=MONTH(C5111))*(IFERROR(VALUE(RIGHT($A$2:$A$6000,4)),0)=YEAR(C5111)))),""))</f>
        <v/>
      </c>
      <c r="E5111" s="3">
        <f t="array" ref="E5111">IFERROR(_xlfn.LET(_xlpm.yr,IF(ISNUMBER(C5111),YEAR(C5111),VALUE(RIGHT(A5111,4))),_xlpm.mn,IF(ISNUMBER(C5111),MONTH(C5111),VALUE(MID(A5111,4,2)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2" spans="1:5" x14ac:dyDescent="0.25">
      <c r="A5112" s="65" t="s">
        <v>5122</v>
      </c>
      <c r="B5112" s="8">
        <v>157.9017919284</v>
      </c>
      <c r="C5112" s="13"/>
      <c r="D5112" s="3" t="str">
        <f t="array" ref="D5112">IF(C5112="","",IFERROR(AVERAGE(_xlfn._xlws.FILTER($B$2:$B$6000,(IFERROR(VALUE(MID($A$2:$A$6000,4,2)),0)=MONTH(C5112))*(IFERROR(VALUE(RIGHT($A$2:$A$6000,4)),0)=YEAR(C5112)))),""))</f>
        <v/>
      </c>
      <c r="E5112" s="3">
        <f t="array" ref="E5112">IFERROR(_xlfn.LET(_xlpm.yr,IF(ISNUMBER(C5112),YEAR(C5112),VALUE(RIGHT(A5112,4))),_xlpm.mn,IF(ISNUMBER(C5112),MONTH(C5112),VALUE(MID(A5112,4,2)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3" spans="1:5" x14ac:dyDescent="0.25">
      <c r="A5113" s="65" t="s">
        <v>5123</v>
      </c>
      <c r="B5113" s="8">
        <v>155.33119963920001</v>
      </c>
      <c r="C5113" s="13"/>
      <c r="D5113" s="3" t="str">
        <f t="array" ref="D5113">IF(C5113="","",IFERROR(AVERAGE(_xlfn._xlws.FILTER($B$2:$B$6000,(IFERROR(VALUE(MID($A$2:$A$6000,4,2)),0)=MONTH(C5113))*(IFERROR(VALUE(RIGHT($A$2:$A$6000,4)),0)=YEAR(C5113)))),""))</f>
        <v/>
      </c>
      <c r="E5113" s="3">
        <f t="array" ref="E5113">IFERROR(_xlfn.LET(_xlpm.yr,IF(ISNUMBER(C5113),YEAR(C5113),VALUE(RIGHT(A5113,4))),_xlpm.mn,IF(ISNUMBER(C5113),MONTH(C5113),VALUE(MID(A5113,4,2)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4" spans="1:5" x14ac:dyDescent="0.25">
      <c r="A5114" s="65" t="s">
        <v>5124</v>
      </c>
      <c r="B5114" s="8">
        <v>153.79305835139999</v>
      </c>
      <c r="C5114" s="13"/>
      <c r="D5114" s="3" t="str">
        <f t="array" ref="D5114">IF(C5114="","",IFERROR(AVERAGE(_xlfn._xlws.FILTER($B$2:$B$6000,(IFERROR(VALUE(MID($A$2:$A$6000,4,2)),0)=MONTH(C5114))*(IFERROR(VALUE(RIGHT($A$2:$A$6000,4)),0)=YEAR(C5114)))),""))</f>
        <v/>
      </c>
      <c r="E5114" s="3">
        <f t="array" ref="E5114">IFERROR(_xlfn.LET(_xlpm.yr,IF(ISNUMBER(C5114),YEAR(C5114),VALUE(RIGHT(A5114,4))),_xlpm.mn,IF(ISNUMBER(C5114),MONTH(C5114),VALUE(MID(A5114,4,2)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5" spans="1:5" x14ac:dyDescent="0.25">
      <c r="A5115" s="65" t="s">
        <v>5125</v>
      </c>
      <c r="B5115" s="8">
        <v>150.43232498969999</v>
      </c>
      <c r="C5115" s="13"/>
      <c r="D5115" s="3" t="str">
        <f t="array" ref="D5115">IF(C5115="","",IFERROR(AVERAGE(_xlfn._xlws.FILTER($B$2:$B$6000,(IFERROR(VALUE(MID($A$2:$A$6000,4,2)),0)=MONTH(C5115))*(IFERROR(VALUE(RIGHT($A$2:$A$6000,4)),0)=YEAR(C5115)))),""))</f>
        <v/>
      </c>
      <c r="E5115" s="3">
        <f t="array" ref="E5115">IFERROR(_xlfn.LET(_xlpm.yr,IF(ISNUMBER(C5115),YEAR(C5115),VALUE(RIGHT(A5115,4))),_xlpm.mn,IF(ISNUMBER(C5115),MONTH(C5115),VALUE(MID(A5115,4,2)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6" spans="1:5" x14ac:dyDescent="0.25">
      <c r="A5116" s="65" t="s">
        <v>5126</v>
      </c>
      <c r="B5116" s="8">
        <v>150.1057333464</v>
      </c>
      <c r="C5116" s="13"/>
      <c r="D5116" s="3" t="str">
        <f t="array" ref="D5116">IF(C5116="","",IFERROR(AVERAGE(_xlfn._xlws.FILTER($B$2:$B$6000,(IFERROR(VALUE(MID($A$2:$A$6000,4,2)),0)=MONTH(C5116))*(IFERROR(VALUE(RIGHT($A$2:$A$6000,4)),0)=YEAR(C5116)))),""))</f>
        <v/>
      </c>
      <c r="E5116" s="3">
        <f t="array" ref="E5116">IFERROR(_xlfn.LET(_xlpm.yr,IF(ISNUMBER(C5116),YEAR(C5116),VALUE(RIGHT(A5116,4))),_xlpm.mn,IF(ISNUMBER(C5116),MONTH(C5116),VALUE(MID(A5116,4,2)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7" spans="1:5" x14ac:dyDescent="0.25">
      <c r="A5117" s="65" t="s">
        <v>5127</v>
      </c>
      <c r="B5117" s="8">
        <v>151.87564934880001</v>
      </c>
      <c r="C5117" s="13"/>
      <c r="D5117" s="3" t="str">
        <f t="array" ref="D5117">IF(C5117="","",IFERROR(AVERAGE(_xlfn._xlws.FILTER($B$2:$B$6000,(IFERROR(VALUE(MID($A$2:$A$6000,4,2)),0)=MONTH(C5117))*(IFERROR(VALUE(RIGHT($A$2:$A$6000,4)),0)=YEAR(C5117)))),""))</f>
        <v/>
      </c>
      <c r="E5117" s="3">
        <f t="array" ref="E5117">IFERROR(_xlfn.LET(_xlpm.yr,IF(ISNUMBER(C5117),YEAR(C5117),VALUE(RIGHT(A5117,4))),_xlpm.mn,IF(ISNUMBER(C5117),MONTH(C5117),VALUE(MID(A5117,4,2)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8" spans="1:5" x14ac:dyDescent="0.25">
      <c r="A5118" s="65" t="s">
        <v>5128</v>
      </c>
      <c r="B5118" s="8">
        <v>154.08804435179999</v>
      </c>
      <c r="C5118" s="13"/>
      <c r="D5118" s="3" t="str">
        <f t="array" ref="D5118">IF(C5118="","",IFERROR(AVERAGE(_xlfn._xlws.FILTER($B$2:$B$6000,(IFERROR(VALUE(MID($A$2:$A$6000,4,2)),0)=MONTH(C5118))*(IFERROR(VALUE(RIGHT($A$2:$A$6000,4)),0)=YEAR(C5118)))),""))</f>
        <v/>
      </c>
      <c r="E5118" s="3">
        <f t="array" ref="E5118">IFERROR(_xlfn.LET(_xlpm.yr,IF(ISNUMBER(C5118),YEAR(C5118),VALUE(RIGHT(A5118,4))),_xlpm.mn,IF(ISNUMBER(C5118),MONTH(C5118),VALUE(MID(A5118,4,2)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9" spans="1:5" x14ac:dyDescent="0.25">
      <c r="A5119" s="65" t="s">
        <v>5129</v>
      </c>
      <c r="B5119" s="8">
        <v>153.84573442289999</v>
      </c>
      <c r="C5119" s="13"/>
      <c r="D5119" s="3" t="str">
        <f t="array" ref="D5119">IF(C5119="","",IFERROR(AVERAGE(_xlfn._xlws.FILTER($B$2:$B$6000,(IFERROR(VALUE(MID($A$2:$A$6000,4,2)),0)=MONTH(C5119))*(IFERROR(VALUE(RIGHT($A$2:$A$6000,4)),0)=YEAR(C5119)))),""))</f>
        <v/>
      </c>
      <c r="E5119" s="3">
        <f t="array" ref="E5119">IFERROR(_xlfn.LET(_xlpm.yr,IF(ISNUMBER(C5119),YEAR(C5119),VALUE(RIGHT(A5119,4))),_xlpm.mn,IF(ISNUMBER(C5119),MONTH(C5119),VALUE(MID(A5119,4,2)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0" spans="1:5" x14ac:dyDescent="0.25">
      <c r="A5120" s="65" t="s">
        <v>5130</v>
      </c>
      <c r="B5120" s="8">
        <v>153.93001613729999</v>
      </c>
      <c r="C5120" s="13"/>
      <c r="D5120" s="3" t="str">
        <f t="array" ref="D5120">IF(C5120="","",IFERROR(AVERAGE(_xlfn._xlws.FILTER($B$2:$B$6000,(IFERROR(VALUE(MID($A$2:$A$6000,4,2)),0)=MONTH(C5120))*(IFERROR(VALUE(RIGHT($A$2:$A$6000,4)),0)=YEAR(C5120)))),""))</f>
        <v/>
      </c>
      <c r="E5120" s="3">
        <f t="array" ref="E5120">IFERROR(_xlfn.LET(_xlpm.yr,IF(ISNUMBER(C5120),YEAR(C5120),VALUE(RIGHT(A5120,4))),_xlpm.mn,IF(ISNUMBER(C5120),MONTH(C5120),VALUE(MID(A5120,4,2)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1" spans="1:5" x14ac:dyDescent="0.25">
      <c r="A5121" s="65" t="s">
        <v>5131</v>
      </c>
      <c r="B5121" s="8">
        <v>151.7597619915</v>
      </c>
      <c r="C5121" s="13"/>
      <c r="D5121" s="3" t="str">
        <f t="array" ref="D5121">IF(C5121="","",IFERROR(AVERAGE(_xlfn._xlws.FILTER($B$2:$B$6000,(IFERROR(VALUE(MID($A$2:$A$6000,4,2)),0)=MONTH(C5121))*(IFERROR(VALUE(RIGHT($A$2:$A$6000,4)),0)=YEAR(C5121)))),""))</f>
        <v/>
      </c>
      <c r="E5121" s="3">
        <f t="array" ref="E5121">IFERROR(_xlfn.LET(_xlpm.yr,IF(ISNUMBER(C5121),YEAR(C5121),VALUE(RIGHT(A5121,4))),_xlpm.mn,IF(ISNUMBER(C5121),MONTH(C5121),VALUE(MID(A5121,4,2)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2" spans="1:5" x14ac:dyDescent="0.25">
      <c r="A5122" s="65" t="s">
        <v>5132</v>
      </c>
      <c r="B5122" s="8">
        <v>151.87564934880001</v>
      </c>
      <c r="C5122" s="13"/>
      <c r="D5122" s="3" t="str">
        <f t="array" ref="D5122">IF(C5122="","",IFERROR(AVERAGE(_xlfn._xlws.FILTER($B$2:$B$6000,(IFERROR(VALUE(MID($A$2:$A$6000,4,2)),0)=MONTH(C5122))*(IFERROR(VALUE(RIGHT($A$2:$A$6000,4)),0)=YEAR(C5122)))),""))</f>
        <v/>
      </c>
      <c r="E5122" s="3">
        <f t="array" ref="E5122">IFERROR(_xlfn.LET(_xlpm.yr,IF(ISNUMBER(C5122),YEAR(C5122),VALUE(RIGHT(A5122,4))),_xlpm.mn,IF(ISNUMBER(C5122),MONTH(C5122),VALUE(MID(A5122,4,2)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3" spans="1:5" x14ac:dyDescent="0.25">
      <c r="A5123" s="65" t="s">
        <v>5133</v>
      </c>
      <c r="B5123" s="8">
        <v>151.4647759911</v>
      </c>
      <c r="C5123" s="13"/>
      <c r="D5123" s="3" t="str">
        <f t="array" ref="D5123">IF(C5123="","",IFERROR(AVERAGE(_xlfn._xlws.FILTER($B$2:$B$6000,(IFERROR(VALUE(MID($A$2:$A$6000,4,2)),0)=MONTH(C5123))*(IFERROR(VALUE(RIGHT($A$2:$A$6000,4)),0)=YEAR(C5123)))),""))</f>
        <v/>
      </c>
      <c r="E5123" s="3">
        <f t="array" ref="E5123">IFERROR(_xlfn.LET(_xlpm.yr,IF(ISNUMBER(C5123),YEAR(C5123),VALUE(RIGHT(A5123,4))),_xlpm.mn,IF(ISNUMBER(C5123),MONTH(C5123),VALUE(MID(A5123,4,2)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4" spans="1:5" x14ac:dyDescent="0.25">
      <c r="A5124" s="65" t="s">
        <v>5134</v>
      </c>
      <c r="B5124" s="8">
        <v>152.65525520700001</v>
      </c>
      <c r="C5124" s="13"/>
      <c r="D5124" s="3" t="str">
        <f t="array" ref="D5124">IF(C5124="","",IFERROR(AVERAGE(_xlfn._xlws.FILTER($B$2:$B$6000,(IFERROR(VALUE(MID($A$2:$A$6000,4,2)),0)=MONTH(C5124))*(IFERROR(VALUE(RIGHT($A$2:$A$6000,4)),0)=YEAR(C5124)))),""))</f>
        <v/>
      </c>
      <c r="E5124" s="3">
        <f t="array" ref="E5124">IFERROR(_xlfn.LET(_xlpm.yr,IF(ISNUMBER(C5124),YEAR(C5124),VALUE(RIGHT(A5124,4))),_xlpm.mn,IF(ISNUMBER(C5124),MONTH(C5124),VALUE(MID(A5124,4,2)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5" spans="1:5" x14ac:dyDescent="0.25">
      <c r="A5125" s="65" t="s">
        <v>5135</v>
      </c>
      <c r="B5125" s="8">
        <v>153.45593149379999</v>
      </c>
      <c r="C5125" s="13"/>
      <c r="D5125" s="3" t="str">
        <f t="array" ref="D5125">IF(C5125="","",IFERROR(AVERAGE(_xlfn._xlws.FILTER($B$2:$B$6000,(IFERROR(VALUE(MID($A$2:$A$6000,4,2)),0)=MONTH(C5125))*(IFERROR(VALUE(RIGHT($A$2:$A$6000,4)),0)=YEAR(C5125)))),""))</f>
        <v/>
      </c>
      <c r="E5125" s="3">
        <f t="array" ref="E5125">IFERROR(_xlfn.LET(_xlpm.yr,IF(ISNUMBER(C5125),YEAR(C5125),VALUE(RIGHT(A5125,4))),_xlpm.mn,IF(ISNUMBER(C5125),MONTH(C5125),VALUE(MID(A5125,4,2)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6" spans="1:5" x14ac:dyDescent="0.25">
      <c r="A5126" s="65" t="s">
        <v>5136</v>
      </c>
      <c r="B5126" s="8">
        <v>152.8238186358</v>
      </c>
      <c r="C5126" s="13"/>
      <c r="D5126" s="3" t="str">
        <f t="array" ref="D5126">IF(C5126="","",IFERROR(AVERAGE(_xlfn._xlws.FILTER($B$2:$B$6000,(IFERROR(VALUE(MID($A$2:$A$6000,4,2)),0)=MONTH(C5126))*(IFERROR(VALUE(RIGHT($A$2:$A$6000,4)),0)=YEAR(C5126)))),""))</f>
        <v/>
      </c>
      <c r="E5126" s="3">
        <f t="array" ref="E5126">IFERROR(_xlfn.LET(_xlpm.yr,IF(ISNUMBER(C5126),YEAR(C5126),VALUE(RIGHT(A5126,4))),_xlpm.mn,IF(ISNUMBER(C5126),MONTH(C5126),VALUE(MID(A5126,4,2)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7" spans="1:5" x14ac:dyDescent="0.25">
      <c r="A5127" s="65" t="s">
        <v>5137</v>
      </c>
      <c r="B5127" s="8">
        <v>151.54905770549999</v>
      </c>
      <c r="C5127" s="13"/>
      <c r="D5127" s="3" t="str">
        <f t="array" ref="D5127">IF(C5127="","",IFERROR(AVERAGE(_xlfn._xlws.FILTER($B$2:$B$6000,(IFERROR(VALUE(MID($A$2:$A$6000,4,2)),0)=MONTH(C5127))*(IFERROR(VALUE(RIGHT($A$2:$A$6000,4)),0)=YEAR(C5127)))),""))</f>
        <v/>
      </c>
      <c r="E5127" s="3">
        <f t="array" ref="E5127">IFERROR(_xlfn.LET(_xlpm.yr,IF(ISNUMBER(C5127),YEAR(C5127),VALUE(RIGHT(A5127,4))),_xlpm.mn,IF(ISNUMBER(C5127),MONTH(C5127),VALUE(MID(A5127,4,2)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8" spans="1:5" x14ac:dyDescent="0.25">
      <c r="A5128" s="65" t="s">
        <v>5138</v>
      </c>
      <c r="B5128" s="8">
        <v>151.87564934880001</v>
      </c>
      <c r="C5128" s="13"/>
      <c r="D5128" s="3" t="str">
        <f t="array" ref="D5128">IF(C5128="","",IFERROR(AVERAGE(_xlfn._xlws.FILTER($B$2:$B$6000,(IFERROR(VALUE(MID($A$2:$A$6000,4,2)),0)=MONTH(C5128))*(IFERROR(VALUE(RIGHT($A$2:$A$6000,4)),0)=YEAR(C5128)))),""))</f>
        <v/>
      </c>
      <c r="E5128" s="3">
        <f t="array" ref="E5128">IFERROR(_xlfn.LET(_xlpm.yr,IF(ISNUMBER(C5128),YEAR(C5128),VALUE(RIGHT(A5128,4))),_xlpm.mn,IF(ISNUMBER(C5128),MONTH(C5128),VALUE(MID(A5128,4,2)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9" spans="1:5" x14ac:dyDescent="0.25">
      <c r="A5129" s="65" t="s">
        <v>5139</v>
      </c>
      <c r="B5129" s="8">
        <v>151.84404370589999</v>
      </c>
      <c r="C5129" s="13"/>
      <c r="D5129" s="3" t="str">
        <f t="array" ref="D5129">IF(C5129="","",IFERROR(AVERAGE(_xlfn._xlws.FILTER($B$2:$B$6000,(IFERROR(VALUE(MID($A$2:$A$6000,4,2)),0)=MONTH(C5129))*(IFERROR(VALUE(RIGHT($A$2:$A$6000,4)),0)=YEAR(C5129)))),""))</f>
        <v/>
      </c>
      <c r="E5129" s="3">
        <f t="array" ref="E5129">IFERROR(_xlfn.LET(_xlpm.yr,IF(ISNUMBER(C5129),YEAR(C5129),VALUE(RIGHT(A5129,4))),_xlpm.mn,IF(ISNUMBER(C5129),MONTH(C5129),VALUE(MID(A5129,4,2)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0" spans="1:5" x14ac:dyDescent="0.25">
      <c r="A5130" s="65" t="s">
        <v>5140</v>
      </c>
      <c r="B5130" s="8">
        <v>151.79136763439999</v>
      </c>
      <c r="C5130" s="13"/>
      <c r="D5130" s="3" t="str">
        <f t="array" ref="D5130">IF(C5130="","",IFERROR(AVERAGE(_xlfn._xlws.FILTER($B$2:$B$6000,(IFERROR(VALUE(MID($A$2:$A$6000,4,2)),0)=MONTH(C5130))*(IFERROR(VALUE(RIGHT($A$2:$A$6000,4)),0)=YEAR(C5130)))),""))</f>
        <v/>
      </c>
      <c r="E5130" s="3">
        <f t="array" ref="E5130">IFERROR(_xlfn.LET(_xlpm.yr,IF(ISNUMBER(C5130),YEAR(C5130),VALUE(RIGHT(A5130,4))),_xlpm.mn,IF(ISNUMBER(C5130),MONTH(C5130),VALUE(MID(A5130,4,2)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1" spans="1:5" x14ac:dyDescent="0.25">
      <c r="A5131" s="65" t="s">
        <v>5141</v>
      </c>
      <c r="B5131" s="8">
        <v>153.2768328507</v>
      </c>
      <c r="C5131" s="13"/>
      <c r="D5131" s="3" t="str">
        <f t="array" ref="D5131">IF(C5131="","",IFERROR(AVERAGE(_xlfn._xlws.FILTER($B$2:$B$6000,(IFERROR(VALUE(MID($A$2:$A$6000,4,2)),0)=MONTH(C5131))*(IFERROR(VALUE(RIGHT($A$2:$A$6000,4)),0)=YEAR(C5131)))),""))</f>
        <v/>
      </c>
      <c r="E5131" s="3">
        <f t="array" ref="E5131">IFERROR(_xlfn.LET(_xlpm.yr,IF(ISNUMBER(C5131),YEAR(C5131),VALUE(RIGHT(A5131,4))),_xlpm.mn,IF(ISNUMBER(C5131),MONTH(C5131),VALUE(MID(A5131,4,2)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2" spans="1:5" x14ac:dyDescent="0.25">
      <c r="A5132" s="65" t="s">
        <v>5142</v>
      </c>
      <c r="B5132" s="8">
        <v>152.18117056349999</v>
      </c>
      <c r="C5132" s="13"/>
      <c r="D5132" s="3" t="str">
        <f t="array" ref="D5132">IF(C5132="","",IFERROR(AVERAGE(_xlfn._xlws.FILTER($B$2:$B$6000,(IFERROR(VALUE(MID($A$2:$A$6000,4,2)),0)=MONTH(C5132))*(IFERROR(VALUE(RIGHT($A$2:$A$6000,4)),0)=YEAR(C5132)))),""))</f>
        <v/>
      </c>
      <c r="E5132" s="3">
        <f t="array" ref="E5132">IFERROR(_xlfn.LET(_xlpm.yr,IF(ISNUMBER(C5132),YEAR(C5132),VALUE(RIGHT(A5132,4))),_xlpm.mn,IF(ISNUMBER(C5132),MONTH(C5132),VALUE(MID(A5132,4,2)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3" spans="1:5" x14ac:dyDescent="0.25">
      <c r="A5133" s="65" t="s">
        <v>5143</v>
      </c>
      <c r="B5133" s="8">
        <v>153.88787528009999</v>
      </c>
      <c r="C5133" s="13"/>
      <c r="D5133" s="3" t="str">
        <f t="array" ref="D5133">IF(C5133="","",IFERROR(AVERAGE(_xlfn._xlws.FILTER($B$2:$B$6000,(IFERROR(VALUE(MID($A$2:$A$6000,4,2)),0)=MONTH(C5133))*(IFERROR(VALUE(RIGHT($A$2:$A$6000,4)),0)=YEAR(C5133)))),""))</f>
        <v/>
      </c>
      <c r="E5133" s="3">
        <f t="array" ref="E5133">IFERROR(_xlfn.LET(_xlpm.yr,IF(ISNUMBER(C5133),YEAR(C5133),VALUE(RIGHT(A5133,4))),_xlpm.mn,IF(ISNUMBER(C5133),MONTH(C5133),VALUE(MID(A5133,4,2)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4" spans="1:5" x14ac:dyDescent="0.25">
      <c r="A5134" s="65" t="s">
        <v>5144</v>
      </c>
      <c r="B5134" s="8">
        <v>153.69678878939999</v>
      </c>
      <c r="C5134" s="13"/>
      <c r="D5134" s="3" t="str">
        <f t="array" ref="D5134">IF(C5134="","",IFERROR(AVERAGE(_xlfn._xlws.FILTER($B$2:$B$6000,(IFERROR(VALUE(MID($A$2:$A$6000,4,2)),0)=MONTH(C5134))*(IFERROR(VALUE(RIGHT($A$2:$A$6000,4)),0)=YEAR(C5134)))),""))</f>
        <v/>
      </c>
      <c r="E5134" s="3">
        <f t="array" ref="E5134">IFERROR(_xlfn.LET(_xlpm.yr,IF(ISNUMBER(C5134),YEAR(C5134),VALUE(RIGHT(A5134,4))),_xlpm.mn,IF(ISNUMBER(C5134),MONTH(C5134),VALUE(MID(A5134,4,2)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5" spans="1:5" x14ac:dyDescent="0.25">
      <c r="A5135" s="65" t="s">
        <v>5145</v>
      </c>
      <c r="B5135" s="8">
        <v>153.64383737040001</v>
      </c>
      <c r="C5135" s="13"/>
      <c r="D5135" s="3" t="str">
        <f t="array" ref="D5135">IF(C5135="","",IFERROR(AVERAGE(_xlfn._xlws.FILTER($B$2:$B$6000,(IFERROR(VALUE(MID($A$2:$A$6000,4,2)),0)=MONTH(C5135))*(IFERROR(VALUE(RIGHT($A$2:$A$6000,4)),0)=YEAR(C5135)))),""))</f>
        <v/>
      </c>
      <c r="E5135" s="3">
        <f t="array" ref="E5135">IFERROR(_xlfn.LET(_xlpm.yr,IF(ISNUMBER(C5135),YEAR(C5135),VALUE(RIGHT(A5135,4))),_xlpm.mn,IF(ISNUMBER(C5135),MONTH(C5135),VALUE(MID(A5135,4,2)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6" spans="1:5" x14ac:dyDescent="0.25">
      <c r="A5136" s="65" t="s">
        <v>5146</v>
      </c>
      <c r="B5136" s="8">
        <v>153.10373289660001</v>
      </c>
      <c r="C5136" s="13"/>
      <c r="D5136" s="3" t="str">
        <f t="array" ref="D5136">IF(C5136="","",IFERROR(AVERAGE(_xlfn._xlws.FILTER($B$2:$B$6000,(IFERROR(VALUE(MID($A$2:$A$6000,4,2)),0)=MONTH(C5136))*(IFERROR(VALUE(RIGHT($A$2:$A$6000,4)),0)=YEAR(C5136)))),""))</f>
        <v/>
      </c>
      <c r="E5136" s="3">
        <f t="array" ref="E5136">IFERROR(_xlfn.LET(_xlpm.yr,IF(ISNUMBER(C5136),YEAR(C5136),VALUE(RIGHT(A5136,4))),_xlpm.mn,IF(ISNUMBER(C5136),MONTH(C5136),VALUE(MID(A5136,4,2)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7" spans="1:5" x14ac:dyDescent="0.25">
      <c r="A5137" s="65" t="s">
        <v>5147</v>
      </c>
      <c r="B5137" s="8">
        <v>152.68012154460001</v>
      </c>
      <c r="C5137" s="13"/>
      <c r="D5137" s="3" t="str">
        <f t="array" ref="D5137">IF(C5137="","",IFERROR(AVERAGE(_xlfn._xlws.FILTER($B$2:$B$6000,(IFERROR(VALUE(MID($A$2:$A$6000,4,2)),0)=MONTH(C5137))*(IFERROR(VALUE(RIGHT($A$2:$A$6000,4)),0)=YEAR(C5137)))),""))</f>
        <v/>
      </c>
      <c r="E5137" s="3">
        <f t="array" ref="E5137">IFERROR(_xlfn.LET(_xlpm.yr,IF(ISNUMBER(C5137),YEAR(C5137),VALUE(RIGHT(A5137,4))),_xlpm.mn,IF(ISNUMBER(C5137),MONTH(C5137),VALUE(MID(A5137,4,2)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8" spans="1:5" x14ac:dyDescent="0.25">
      <c r="A5138" s="65" t="s">
        <v>5148</v>
      </c>
      <c r="B5138" s="8">
        <v>155.08411596720001</v>
      </c>
      <c r="C5138" s="13"/>
      <c r="D5138" s="3" t="str">
        <f t="array" ref="D5138">IF(C5138="","",IFERROR(AVERAGE(_xlfn._xlws.FILTER($B$2:$B$6000,(IFERROR(VALUE(MID($A$2:$A$6000,4,2)),0)=MONTH(C5138))*(IFERROR(VALUE(RIGHT($A$2:$A$6000,4)),0)=YEAR(C5138)))),""))</f>
        <v/>
      </c>
      <c r="E5138" s="3">
        <f t="array" ref="E5138">IFERROR(_xlfn.LET(_xlpm.yr,IF(ISNUMBER(C5138),YEAR(C5138),VALUE(RIGHT(A5138,4))),_xlpm.mn,IF(ISNUMBER(C5138),MONTH(C5138),VALUE(MID(A5138,4,2)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9" spans="1:5" x14ac:dyDescent="0.25">
      <c r="A5139" s="65" t="s">
        <v>5149</v>
      </c>
      <c r="B5139" s="8">
        <v>156.3867208746</v>
      </c>
      <c r="C5139" s="13"/>
      <c r="D5139" s="3" t="str">
        <f t="array" ref="D5139">IF(C5139="","",IFERROR(AVERAGE(_xlfn._xlws.FILTER($B$2:$B$6000,(IFERROR(VALUE(MID($A$2:$A$6000,4,2)),0)=MONTH(C5139))*(IFERROR(VALUE(RIGHT($A$2:$A$6000,4)),0)=YEAR(C5139)))),""))</f>
        <v/>
      </c>
      <c r="E5139" s="3">
        <f t="array" ref="E5139">IFERROR(_xlfn.LET(_xlpm.yr,IF(ISNUMBER(C5139),YEAR(C5139),VALUE(RIGHT(A5139,4))),_xlpm.mn,IF(ISNUMBER(C5139),MONTH(C5139),VALUE(MID(A5139,4,2)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0" spans="1:5" x14ac:dyDescent="0.25">
      <c r="A5140" s="65" t="s">
        <v>5150</v>
      </c>
      <c r="B5140" s="8">
        <v>154.95703256159999</v>
      </c>
      <c r="C5140" s="13"/>
      <c r="D5140" s="3" t="str">
        <f t="array" ref="D5140">IF(C5140="","",IFERROR(AVERAGE(_xlfn._xlws.FILTER($B$2:$B$6000,(IFERROR(VALUE(MID($A$2:$A$6000,4,2)),0)=MONTH(C5140))*(IFERROR(VALUE(RIGHT($A$2:$A$6000,4)),0)=YEAR(C5140)))),""))</f>
        <v/>
      </c>
      <c r="E5140" s="3">
        <f t="array" ref="E5140">IFERROR(_xlfn.LET(_xlpm.yr,IF(ISNUMBER(C5140),YEAR(C5140),VALUE(RIGHT(A5140,4))),_xlpm.mn,IF(ISNUMBER(C5140),MONTH(C5140),VALUE(MID(A5140,4,2)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1" spans="1:5" x14ac:dyDescent="0.25">
      <c r="A5141" s="65" t="s">
        <v>5151</v>
      </c>
      <c r="B5141" s="8">
        <v>154.20512241180001</v>
      </c>
      <c r="C5141" s="13"/>
      <c r="D5141" s="3" t="str">
        <f t="array" ref="D5141">IF(C5141="","",IFERROR(AVERAGE(_xlfn._xlws.FILTER($B$2:$B$6000,(IFERROR(VALUE(MID($A$2:$A$6000,4,2)),0)=MONTH(C5141))*(IFERROR(VALUE(RIGHT($A$2:$A$6000,4)),0)=YEAR(C5141)))),""))</f>
        <v/>
      </c>
      <c r="E5141" s="3">
        <f t="array" ref="E5141">IFERROR(_xlfn.LET(_xlpm.yr,IF(ISNUMBER(C5141),YEAR(C5141),VALUE(RIGHT(A5141,4))),_xlpm.mn,IF(ISNUMBER(C5141),MONTH(C5141),VALUE(MID(A5141,4,2)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2" spans="1:5" x14ac:dyDescent="0.25">
      <c r="A5142" s="65" t="s">
        <v>5152</v>
      </c>
      <c r="B5142" s="8">
        <v>157.36102698420001</v>
      </c>
      <c r="C5142" s="13"/>
      <c r="D5142" s="3" t="str">
        <f t="array" ref="D5142">IF(C5142="","",IFERROR(AVERAGE(_xlfn._xlws.FILTER($B$2:$B$6000,(IFERROR(VALUE(MID($A$2:$A$6000,4,2)),0)=MONTH(C5142))*(IFERROR(VALUE(RIGHT($A$2:$A$6000,4)),0)=YEAR(C5142)))),""))</f>
        <v/>
      </c>
      <c r="E5142" s="3">
        <f t="array" ref="E5142">IFERROR(_xlfn.LET(_xlpm.yr,IF(ISNUMBER(C5142),YEAR(C5142),VALUE(RIGHT(A5142,4))),_xlpm.mn,IF(ISNUMBER(C5142),MONTH(C5142),VALUE(MID(A5142,4,2)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3" spans="1:5" x14ac:dyDescent="0.25">
      <c r="A5143" s="65" t="s">
        <v>5153</v>
      </c>
      <c r="B5143" s="8">
        <v>157.2445338624</v>
      </c>
      <c r="C5143" s="13"/>
      <c r="D5143" s="3" t="str">
        <f t="array" ref="D5143">IF(C5143="","",IFERROR(AVERAGE(_xlfn._xlws.FILTER($B$2:$B$6000,(IFERROR(VALUE(MID($A$2:$A$6000,4,2)),0)=MONTH(C5143))*(IFERROR(VALUE(RIGHT($A$2:$A$6000,4)),0)=YEAR(C5143)))),""))</f>
        <v/>
      </c>
      <c r="E5143" s="3">
        <f t="array" ref="E5143">IFERROR(_xlfn.LET(_xlpm.yr,IF(ISNUMBER(C5143),YEAR(C5143),VALUE(RIGHT(A5143,4))),_xlpm.mn,IF(ISNUMBER(C5143),MONTH(C5143),VALUE(MID(A5143,4,2)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4" spans="1:5" x14ac:dyDescent="0.25">
      <c r="A5144" s="65" t="s">
        <v>5154</v>
      </c>
      <c r="B5144" s="8">
        <v>156.47144314499999</v>
      </c>
      <c r="C5144" s="13"/>
      <c r="D5144" s="3" t="str">
        <f t="array" ref="D5144">IF(C5144="","",IFERROR(AVERAGE(_xlfn._xlws.FILTER($B$2:$B$6000,(IFERROR(VALUE(MID($A$2:$A$6000,4,2)),0)=MONTH(C5144))*(IFERROR(VALUE(RIGHT($A$2:$A$6000,4)),0)=YEAR(C5144)))),""))</f>
        <v/>
      </c>
      <c r="E5144" s="3">
        <f t="array" ref="E5144">IFERROR(_xlfn.LET(_xlpm.yr,IF(ISNUMBER(C5144),YEAR(C5144),VALUE(RIGHT(A5144,4))),_xlpm.mn,IF(ISNUMBER(C5144),MONTH(C5144),VALUE(MID(A5144,4,2)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5" spans="1:5" x14ac:dyDescent="0.25">
      <c r="A5145" s="65" t="s">
        <v>5155</v>
      </c>
      <c r="B5145" s="8">
        <v>155.6877621438</v>
      </c>
      <c r="C5145" s="13"/>
      <c r="D5145" s="3" t="str">
        <f t="array" ref="D5145">IF(C5145="","",IFERROR(AVERAGE(_xlfn._xlws.FILTER($B$2:$B$6000,(IFERROR(VALUE(MID($A$2:$A$6000,4,2)),0)=MONTH(C5145))*(IFERROR(VALUE(RIGHT($A$2:$A$6000,4)),0)=YEAR(C5145)))),""))</f>
        <v/>
      </c>
      <c r="E5145" s="3">
        <f t="array" ref="E5145">IFERROR(_xlfn.LET(_xlpm.yr,IF(ISNUMBER(C5145),YEAR(C5145),VALUE(RIGHT(A5145,4))),_xlpm.mn,IF(ISNUMBER(C5145),MONTH(C5145),VALUE(MID(A5145,4,2)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6" spans="1:5" x14ac:dyDescent="0.25">
      <c r="A5146" s="65" t="s">
        <v>5156</v>
      </c>
      <c r="B5146" s="8">
        <v>153.58029566760001</v>
      </c>
      <c r="C5146" s="13"/>
      <c r="D5146" s="3" t="str">
        <f t="array" ref="D5146">IF(C5146="","",IFERROR(AVERAGE(_xlfn._xlws.FILTER($B$2:$B$6000,(IFERROR(VALUE(MID($A$2:$A$6000,4,2)),0)=MONTH(C5146))*(IFERROR(VALUE(RIGHT($A$2:$A$6000,4)),0)=YEAR(C5146)))),""))</f>
        <v/>
      </c>
      <c r="E5146" s="3">
        <f t="array" ref="E5146">IFERROR(_xlfn.LET(_xlpm.yr,IF(ISNUMBER(C5146),YEAR(C5146),VALUE(RIGHT(A5146,4))),_xlpm.mn,IF(ISNUMBER(C5146),MONTH(C5146),VALUE(MID(A5146,4,2)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7" spans="1:5" x14ac:dyDescent="0.25">
      <c r="A5147" s="65" t="s">
        <v>5157</v>
      </c>
      <c r="B5147" s="8">
        <v>153.82387219500001</v>
      </c>
      <c r="C5147" s="13"/>
      <c r="D5147" s="3" t="str">
        <f t="array" ref="D5147">IF(C5147="","",IFERROR(AVERAGE(_xlfn._xlws.FILTER($B$2:$B$6000,(IFERROR(VALUE(MID($A$2:$A$6000,4,2)),0)=MONTH(C5147))*(IFERROR(VALUE(RIGHT($A$2:$A$6000,4)),0)=YEAR(C5147)))),""))</f>
        <v/>
      </c>
      <c r="E5147" s="3">
        <f t="array" ref="E5147">IFERROR(_xlfn.LET(_xlpm.yr,IF(ISNUMBER(C5147),YEAR(C5147),VALUE(RIGHT(A5147,4))),_xlpm.mn,IF(ISNUMBER(C5147),MONTH(C5147),VALUE(MID(A5147,4,2)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8" spans="1:5" x14ac:dyDescent="0.25">
      <c r="A5148" s="65" t="s">
        <v>5158</v>
      </c>
      <c r="B5148" s="8">
        <v>153.87682361399999</v>
      </c>
      <c r="C5148" s="13"/>
      <c r="D5148" s="3" t="str">
        <f t="array" ref="D5148">IF(C5148="","",IFERROR(AVERAGE(_xlfn._xlws.FILTER($B$2:$B$6000,(IFERROR(VALUE(MID($A$2:$A$6000,4,2)),0)=MONTH(C5148))*(IFERROR(VALUE(RIGHT($A$2:$A$6000,4)),0)=YEAR(C5148)))),""))</f>
        <v/>
      </c>
      <c r="E5148" s="3">
        <f t="array" ref="E5148">IFERROR(_xlfn.LET(_xlpm.yr,IF(ISNUMBER(C5148),YEAR(C5148),VALUE(RIGHT(A5148,4))),_xlpm.mn,IF(ISNUMBER(C5148),MONTH(C5148),VALUE(MID(A5148,4,2)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9" spans="1:5" x14ac:dyDescent="0.25">
      <c r="A5149" s="65" t="s">
        <v>5159</v>
      </c>
      <c r="B5149" s="8">
        <v>153.33671914019999</v>
      </c>
      <c r="C5149" s="13"/>
      <c r="D5149" s="3" t="str">
        <f t="array" ref="D5149">IF(C5149="","",IFERROR(AVERAGE(_xlfn._xlws.FILTER($B$2:$B$6000,(IFERROR(VALUE(MID($A$2:$A$6000,4,2)),0)=MONTH(C5149))*(IFERROR(VALUE(RIGHT($A$2:$A$6000,4)),0)=YEAR(C5149)))),""))</f>
        <v/>
      </c>
      <c r="E5149" s="3">
        <f t="array" ref="E5149">IFERROR(_xlfn.LET(_xlpm.yr,IF(ISNUMBER(C5149),YEAR(C5149),VALUE(RIGHT(A5149,4))),_xlpm.mn,IF(ISNUMBER(C5149),MONTH(C5149),VALUE(MID(A5149,4,2)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0" spans="1:5" x14ac:dyDescent="0.25">
      <c r="A5150" s="65" t="s">
        <v>5160</v>
      </c>
      <c r="B5150" s="8">
        <v>153.4320316944</v>
      </c>
      <c r="C5150" s="13"/>
      <c r="D5150" s="3" t="str">
        <f t="array" ref="D5150">IF(C5150="","",IFERROR(AVERAGE(_xlfn._xlws.FILTER($B$2:$B$6000,(IFERROR(VALUE(MID($A$2:$A$6000,4,2)),0)=MONTH(C5150))*(IFERROR(VALUE(RIGHT($A$2:$A$6000,4)),0)=YEAR(C5150)))),""))</f>
        <v/>
      </c>
      <c r="E5150" s="3">
        <f t="array" ref="E5150">IFERROR(_xlfn.LET(_xlpm.yr,IF(ISNUMBER(C5150),YEAR(C5150),VALUE(RIGHT(A5150,4))),_xlpm.mn,IF(ISNUMBER(C5150),MONTH(C5150),VALUE(MID(A5150,4,2)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1" spans="1:5" x14ac:dyDescent="0.25">
      <c r="A5151" s="65" t="s">
        <v>5161</v>
      </c>
      <c r="B5151" s="8">
        <v>155.1900188052</v>
      </c>
      <c r="C5151" s="13"/>
      <c r="D5151" s="3" t="str">
        <f t="array" ref="D5151">IF(C5151="","",IFERROR(AVERAGE(_xlfn._xlws.FILTER($B$2:$B$6000,(IFERROR(VALUE(MID($A$2:$A$6000,4,2)),0)=MONTH(C5151))*(IFERROR(VALUE(RIGHT($A$2:$A$6000,4)),0)=YEAR(C5151)))),""))</f>
        <v/>
      </c>
      <c r="E5151" s="3">
        <f t="array" ref="E5151">IFERROR(_xlfn.LET(_xlpm.yr,IF(ISNUMBER(C5151),YEAR(C5151),VALUE(RIGHT(A5151,4))),_xlpm.mn,IF(ISNUMBER(C5151),MONTH(C5151),VALUE(MID(A5151,4,2)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2" spans="1:5" x14ac:dyDescent="0.25">
      <c r="A5152" s="65" t="s">
        <v>5162</v>
      </c>
      <c r="B5152" s="8">
        <v>153.80269162740001</v>
      </c>
      <c r="C5152" s="13"/>
      <c r="D5152" s="3" t="str">
        <f t="array" ref="D5152">IF(C5152="","",IFERROR(AVERAGE(_xlfn._xlws.FILTER($B$2:$B$6000,(IFERROR(VALUE(MID($A$2:$A$6000,4,2)),0)=MONTH(C5152))*(IFERROR(VALUE(RIGHT($A$2:$A$6000,4)),0)=YEAR(C5152)))),""))</f>
        <v/>
      </c>
      <c r="E5152" s="3">
        <f t="array" ref="E5152">IFERROR(_xlfn.LET(_xlpm.yr,IF(ISNUMBER(C5152),YEAR(C5152),VALUE(RIGHT(A5152,4))),_xlpm.mn,IF(ISNUMBER(C5152),MONTH(C5152),VALUE(MID(A5152,4,2)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3" spans="1:5" x14ac:dyDescent="0.25">
      <c r="A5153" s="65" t="s">
        <v>5163</v>
      </c>
      <c r="B5153" s="8">
        <v>152.28387627839999</v>
      </c>
      <c r="C5153" s="13"/>
      <c r="D5153" s="3" t="str">
        <f t="array" ref="D5153">IF(C5153="","",IFERROR(AVERAGE(_xlfn._xlws.FILTER($B$2:$B$6000,(IFERROR(VALUE(MID($A$2:$A$6000,4,2)),0)=MONTH(C5153))*(IFERROR(VALUE(RIGHT($A$2:$A$6000,4)),0)=YEAR(C5153)))),""))</f>
        <v/>
      </c>
      <c r="E5153" s="3">
        <f t="array" ref="E5153">IFERROR(_xlfn.LET(_xlpm.yr,IF(ISNUMBER(C5153),YEAR(C5153),VALUE(RIGHT(A5153,4))),_xlpm.mn,IF(ISNUMBER(C5153),MONTH(C5153),VALUE(MID(A5153,4,2)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4" spans="1:5" x14ac:dyDescent="0.25">
      <c r="A5154" s="65" t="s">
        <v>5164</v>
      </c>
      <c r="B5154" s="8">
        <v>152.09235100079999</v>
      </c>
      <c r="C5154" s="13"/>
      <c r="D5154" s="3" t="str">
        <f t="array" ref="D5154">IF(C5154="","",IFERROR(AVERAGE(_xlfn._xlws.FILTER($B$2:$B$6000,(IFERROR(VALUE(MID($A$2:$A$6000,4,2)),0)=MONTH(C5154))*(IFERROR(VALUE(RIGHT($A$2:$A$6000,4)),0)=YEAR(C5154)))),""))</f>
        <v/>
      </c>
      <c r="E5154" s="3">
        <f t="array" ref="E5154">IFERROR(_xlfn.LET(_xlpm.yr,IF(ISNUMBER(C5154),YEAR(C5154),VALUE(RIGHT(A5154,4))),_xlpm.mn,IF(ISNUMBER(C5154),MONTH(C5154),VALUE(MID(A5154,4,2)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5" spans="1:5" x14ac:dyDescent="0.25">
      <c r="A5155" s="65" t="s">
        <v>5165</v>
      </c>
      <c r="B5155" s="8">
        <v>151.31560959719999</v>
      </c>
      <c r="C5155" s="13"/>
      <c r="D5155" s="3" t="str">
        <f t="array" ref="D5155">IF(C5155="","",IFERROR(AVERAGE(_xlfn._xlws.FILTER($B$2:$B$6000,(IFERROR(VALUE(MID($A$2:$A$6000,4,2)),0)=MONTH(C5155))*(IFERROR(VALUE(RIGHT($A$2:$A$6000,4)),0)=YEAR(C5155)))),""))</f>
        <v/>
      </c>
      <c r="E5155" s="3">
        <f t="array" ref="E5155">IFERROR(_xlfn.LET(_xlpm.yr,IF(ISNUMBER(C5155),YEAR(C5155),VALUE(RIGHT(A5155,4))),_xlpm.mn,IF(ISNUMBER(C5155),MONTH(C5155),VALUE(MID(A5155,4,2)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6" spans="1:5" x14ac:dyDescent="0.25">
      <c r="A5156" s="65" t="s">
        <v>5166</v>
      </c>
      <c r="B5156" s="8">
        <v>150.73039347119999</v>
      </c>
      <c r="C5156" s="13"/>
      <c r="D5156" s="3" t="str">
        <f t="array" ref="D5156">IF(C5156="","",IFERROR(AVERAGE(_xlfn._xlws.FILTER($B$2:$B$6000,(IFERROR(VALUE(MID($A$2:$A$6000,4,2)),0)=MONTH(C5156))*(IFERROR(VALUE(RIGHT($A$2:$A$6000,4)),0)=YEAR(C5156)))),""))</f>
        <v/>
      </c>
      <c r="E5156" s="3">
        <f t="array" ref="E5156">IFERROR(_xlfn.LET(_xlpm.yr,IF(ISNUMBER(C5156),YEAR(C5156),VALUE(RIGHT(A5156,4))),_xlpm.mn,IF(ISNUMBER(C5156),MONTH(C5156),VALUE(MID(A5156,4,2)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7" spans="1:5" x14ac:dyDescent="0.25">
      <c r="A5157" s="65" t="s">
        <v>5167</v>
      </c>
      <c r="B5157" s="8">
        <v>150.8048755236</v>
      </c>
      <c r="C5157" s="13"/>
      <c r="D5157" s="3" t="str">
        <f t="array" ref="D5157">IF(C5157="","",IFERROR(AVERAGE(_xlfn._xlws.FILTER($B$2:$B$6000,(IFERROR(VALUE(MID($A$2:$A$6000,4,2)),0)=MONTH(C5157))*(IFERROR(VALUE(RIGHT($A$2:$A$6000,4)),0)=YEAR(C5157)))),""))</f>
        <v/>
      </c>
      <c r="E5157" s="3">
        <f t="array" ref="E5157">IFERROR(_xlfn.LET(_xlpm.yr,IF(ISNUMBER(C5157),YEAR(C5157),VALUE(RIGHT(A5157,4))),_xlpm.mn,IF(ISNUMBER(C5157),MONTH(C5157),VALUE(MID(A5157,4,2)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8" spans="1:5" x14ac:dyDescent="0.25">
      <c r="A5158" s="65" t="s">
        <v>5168</v>
      </c>
      <c r="B5158" s="8">
        <v>150.17709822480001</v>
      </c>
      <c r="C5158" s="13"/>
      <c r="D5158" s="3" t="str">
        <f t="array" ref="D5158">IF(C5158="","",IFERROR(AVERAGE(_xlfn._xlws.FILTER($B$2:$B$6000,(IFERROR(VALUE(MID($A$2:$A$6000,4,2)),0)=MONTH(C5158))*(IFERROR(VALUE(RIGHT($A$2:$A$6000,4)),0)=YEAR(C5158)))),""))</f>
        <v/>
      </c>
      <c r="E5158" s="3">
        <f t="array" ref="E5158">IFERROR(_xlfn.LET(_xlpm.yr,IF(ISNUMBER(C5158),YEAR(C5158),VALUE(RIGHT(A5158,4))),_xlpm.mn,IF(ISNUMBER(C5158),MONTH(C5158),VALUE(MID(A5158,4,2)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9" spans="1:5" x14ac:dyDescent="0.25">
      <c r="A5159" s="65" t="s">
        <v>5169</v>
      </c>
      <c r="B5159" s="8">
        <v>151.94338689599999</v>
      </c>
      <c r="C5159" s="13"/>
      <c r="D5159" s="3" t="str">
        <f t="array" ref="D5159">IF(C5159="","",IFERROR(AVERAGE(_xlfn._xlws.FILTER($B$2:$B$6000,(IFERROR(VALUE(MID($A$2:$A$6000,4,2)),0)=MONTH(C5159))*(IFERROR(VALUE(RIGHT($A$2:$A$6000,4)),0)=YEAR(C5159)))),""))</f>
        <v/>
      </c>
      <c r="E5159" s="3">
        <f t="array" ref="E5159">IFERROR(_xlfn.LET(_xlpm.yr,IF(ISNUMBER(C5159),YEAR(C5159),VALUE(RIGHT(A5159,4))),_xlpm.mn,IF(ISNUMBER(C5159),MONTH(C5159),VALUE(MID(A5159,4,2)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0" spans="1:5" x14ac:dyDescent="0.25">
      <c r="A5160" s="65" t="s">
        <v>5170</v>
      </c>
      <c r="B5160" s="8">
        <v>151.2624081312</v>
      </c>
      <c r="C5160" s="13"/>
      <c r="D5160" s="3" t="str">
        <f t="array" ref="D5160">IF(C5160="","",IFERROR(AVERAGE(_xlfn._xlws.FILTER($B$2:$B$6000,(IFERROR(VALUE(MID($A$2:$A$6000,4,2)),0)=MONTH(C5160))*(IFERROR(VALUE(RIGHT($A$2:$A$6000,4)),0)=YEAR(C5160)))),""))</f>
        <v/>
      </c>
      <c r="E5160" s="3">
        <f t="array" ref="E5160">IFERROR(_xlfn.LET(_xlpm.yr,IF(ISNUMBER(C5160),YEAR(C5160),VALUE(RIGHT(A5160,4))),_xlpm.mn,IF(ISNUMBER(C5160),MONTH(C5160),VALUE(MID(A5160,4,2)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1" spans="1:5" x14ac:dyDescent="0.25">
      <c r="A5161" s="65" t="s">
        <v>5171</v>
      </c>
      <c r="B5161" s="8">
        <v>151.66673927279999</v>
      </c>
      <c r="C5161" s="13"/>
      <c r="D5161" s="3" t="str">
        <f t="array" ref="D5161">IF(C5161="","",IFERROR(AVERAGE(_xlfn._xlws.FILTER($B$2:$B$6000,(IFERROR(VALUE(MID($A$2:$A$6000,4,2)),0)=MONTH(C5161))*(IFERROR(VALUE(RIGHT($A$2:$A$6000,4)),0)=YEAR(C5161)))),""))</f>
        <v/>
      </c>
      <c r="E5161" s="3">
        <f t="array" ref="E5161">IFERROR(_xlfn.LET(_xlpm.yr,IF(ISNUMBER(C5161),YEAR(C5161),VALUE(RIGHT(A5161,4))),_xlpm.mn,IF(ISNUMBER(C5161),MONTH(C5161),VALUE(MID(A5161,4,2)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2" spans="1:5" x14ac:dyDescent="0.25">
      <c r="A5162" s="65" t="s">
        <v>5172</v>
      </c>
      <c r="B5162" s="8">
        <v>151.8795451368</v>
      </c>
      <c r="C5162" s="13"/>
      <c r="D5162" s="3" t="str">
        <f t="array" ref="D5162">IF(C5162="","",IFERROR(AVERAGE(_xlfn._xlws.FILTER($B$2:$B$6000,(IFERROR(VALUE(MID($A$2:$A$6000,4,2)),0)=MONTH(C5162))*(IFERROR(VALUE(RIGHT($A$2:$A$6000,4)),0)=YEAR(C5162)))),""))</f>
        <v/>
      </c>
      <c r="E5162" s="3">
        <f t="array" ref="E5162">IFERROR(_xlfn.LET(_xlpm.yr,IF(ISNUMBER(C5162),YEAR(C5162),VALUE(RIGHT(A5162,4))),_xlpm.mn,IF(ISNUMBER(C5162),MONTH(C5162),VALUE(MID(A5162,4,2)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3" spans="1:5" x14ac:dyDescent="0.25">
      <c r="A5163" s="65" t="s">
        <v>5173</v>
      </c>
      <c r="B5163" s="8">
        <v>153.4223876508</v>
      </c>
      <c r="C5163" s="13"/>
      <c r="D5163" s="3" t="str">
        <f t="array" ref="D5163">IF(C5163="","",IFERROR(AVERAGE(_xlfn._xlws.FILTER($B$2:$B$6000,(IFERROR(VALUE(MID($A$2:$A$6000,4,2)),0)=MONTH(C5163))*(IFERROR(VALUE(RIGHT($A$2:$A$6000,4)),0)=YEAR(C5163)))),""))</f>
        <v/>
      </c>
      <c r="E5163" s="3">
        <f t="array" ref="E5163">IFERROR(_xlfn.LET(_xlpm.yr,IF(ISNUMBER(C5163),YEAR(C5163),VALUE(RIGHT(A5163,4))),_xlpm.mn,IF(ISNUMBER(C5163),MONTH(C5163),VALUE(MID(A5163,4,2)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4" spans="1:5" x14ac:dyDescent="0.25">
      <c r="A5164" s="65" t="s">
        <v>5174</v>
      </c>
      <c r="B5164" s="8">
        <v>153.66711439439999</v>
      </c>
      <c r="C5164" s="13"/>
      <c r="D5164" s="3" t="str">
        <f t="array" ref="D5164">IF(C5164="","",IFERROR(AVERAGE(_xlfn._xlws.FILTER($B$2:$B$6000,(IFERROR(VALUE(MID($A$2:$A$6000,4,2)),0)=MONTH(C5164))*(IFERROR(VALUE(RIGHT($A$2:$A$6000,4)),0)=YEAR(C5164)))),""))</f>
        <v/>
      </c>
      <c r="E5164" s="3">
        <f t="array" ref="E5164">IFERROR(_xlfn.LET(_xlpm.yr,IF(ISNUMBER(C5164),YEAR(C5164),VALUE(RIGHT(A5164,4))),_xlpm.mn,IF(ISNUMBER(C5164),MONTH(C5164),VALUE(MID(A5164,4,2)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5" spans="1:5" x14ac:dyDescent="0.25">
      <c r="A5165" s="65" t="s">
        <v>5175</v>
      </c>
      <c r="B5165" s="8">
        <v>153.23086237320001</v>
      </c>
      <c r="C5165" s="13"/>
      <c r="D5165" s="3" t="str">
        <f t="array" ref="D5165">IF(C5165="","",IFERROR(AVERAGE(_xlfn._xlws.FILTER($B$2:$B$6000,(IFERROR(VALUE(MID($A$2:$A$6000,4,2)),0)=MONTH(C5165))*(IFERROR(VALUE(RIGHT($A$2:$A$6000,4)),0)=YEAR(C5165)))),""))</f>
        <v/>
      </c>
      <c r="E5165" s="3">
        <f t="array" ref="E5165">IFERROR(_xlfn.LET(_xlpm.yr,IF(ISNUMBER(C5165),YEAR(C5165),VALUE(RIGHT(A5165,4))),_xlpm.mn,IF(ISNUMBER(C5165),MONTH(C5165),VALUE(MID(A5165,4,2)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6" spans="1:5" x14ac:dyDescent="0.25">
      <c r="A5166" s="65" t="s">
        <v>5176</v>
      </c>
      <c r="B5166" s="8">
        <v>154.2204096408</v>
      </c>
      <c r="C5166" s="13"/>
      <c r="D5166" s="3" t="str">
        <f t="array" ref="D5166">IF(C5166="","",IFERROR(AVERAGE(_xlfn._xlws.FILTER($B$2:$B$6000,(IFERROR(VALUE(MID($A$2:$A$6000,4,2)),0)=MONTH(C5166))*(IFERROR(VALUE(RIGHT($A$2:$A$6000,4)),0)=YEAR(C5166)))),""))</f>
        <v/>
      </c>
      <c r="E5166" s="3">
        <f t="array" ref="E5166">IFERROR(_xlfn.LET(_xlpm.yr,IF(ISNUMBER(C5166),YEAR(C5166),VALUE(RIGHT(A5166,4))),_xlpm.mn,IF(ISNUMBER(C5166),MONTH(C5166),VALUE(MID(A5166,4,2)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7" spans="1:5" x14ac:dyDescent="0.25">
      <c r="A5167" s="65" t="s">
        <v>5177</v>
      </c>
      <c r="B5167" s="8">
        <v>153.82671879239999</v>
      </c>
      <c r="C5167" s="13"/>
      <c r="D5167" s="3" t="str">
        <f t="array" ref="D5167">IF(C5167="","",IFERROR(AVERAGE(_xlfn._xlws.FILTER($B$2:$B$6000,(IFERROR(VALUE(MID($A$2:$A$6000,4,2)),0)=MONTH(C5167))*(IFERROR(VALUE(RIGHT($A$2:$A$6000,4)),0)=YEAR(C5167)))),""))</f>
        <v/>
      </c>
      <c r="E5167" s="3">
        <f t="array" ref="E5167">IFERROR(_xlfn.LET(_xlpm.yr,IF(ISNUMBER(C5167),YEAR(C5167),VALUE(RIGHT(A5167,4))),_xlpm.mn,IF(ISNUMBER(C5167),MONTH(C5167),VALUE(MID(A5167,4,2)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8" spans="1:5" x14ac:dyDescent="0.25">
      <c r="A5168" s="65" t="s">
        <v>5178</v>
      </c>
      <c r="B5168" s="8">
        <v>154.55025873</v>
      </c>
      <c r="C5168" s="13"/>
      <c r="D5168" s="3" t="str">
        <f t="array" ref="D5168">IF(C5168="","",IFERROR(AVERAGE(_xlfn._xlws.FILTER($B$2:$B$6000,(IFERROR(VALUE(MID($A$2:$A$6000,4,2)),0)=MONTH(C5168))*(IFERROR(VALUE(RIGHT($A$2:$A$6000,4)),0)=YEAR(C5168)))),""))</f>
        <v/>
      </c>
      <c r="E5168" s="3">
        <f t="array" ref="E5168">IFERROR(_xlfn.LET(_xlpm.yr,IF(ISNUMBER(C5168),YEAR(C5168),VALUE(RIGHT(A5168,4))),_xlpm.mn,IF(ISNUMBER(C5168),MONTH(C5168),VALUE(MID(A5168,4,2)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9" spans="1:5" x14ac:dyDescent="0.25">
      <c r="A5169" s="65" t="s">
        <v>5179</v>
      </c>
      <c r="B5169" s="8">
        <v>154.92266899200001</v>
      </c>
      <c r="C5169" s="13"/>
      <c r="D5169" s="3" t="str">
        <f t="array" ref="D5169">IF(C5169="","",IFERROR(AVERAGE(_xlfn._xlws.FILTER($B$2:$B$6000,(IFERROR(VALUE(MID($A$2:$A$6000,4,2)),0)=MONTH(C5169))*(IFERROR(VALUE(RIGHT($A$2:$A$6000,4)),0)=YEAR(C5169)))),""))</f>
        <v/>
      </c>
      <c r="E5169" s="3">
        <f t="array" ref="E5169">IFERROR(_xlfn.LET(_xlpm.yr,IF(ISNUMBER(C5169),YEAR(C5169),VALUE(RIGHT(A5169,4))),_xlpm.mn,IF(ISNUMBER(C5169),MONTH(C5169),VALUE(MID(A5169,4,2)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0" spans="1:5" x14ac:dyDescent="0.25">
      <c r="A5170" s="65" t="s">
        <v>5180</v>
      </c>
      <c r="B5170" s="8">
        <v>154.30553198640001</v>
      </c>
      <c r="C5170" s="13"/>
      <c r="D5170" s="3" t="str">
        <f t="array" ref="D5170">IF(C5170="","",IFERROR(AVERAGE(_xlfn._xlws.FILTER($B$2:$B$6000,(IFERROR(VALUE(MID($A$2:$A$6000,4,2)),0)=MONTH(C5170))*(IFERROR(VALUE(RIGHT($A$2:$A$6000,4)),0)=YEAR(C5170)))),""))</f>
        <v/>
      </c>
      <c r="E5170" s="3">
        <f t="array" ref="E5170">IFERROR(_xlfn.LET(_xlpm.yr,IF(ISNUMBER(C5170),YEAR(C5170),VALUE(RIGHT(A5170,4))),_xlpm.mn,IF(ISNUMBER(C5170),MONTH(C5170),VALUE(MID(A5170,4,2)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1" spans="1:5" x14ac:dyDescent="0.25">
      <c r="A5171" s="65" t="s">
        <v>5181</v>
      </c>
      <c r="B5171" s="8">
        <v>154.45449609120001</v>
      </c>
      <c r="C5171" s="13"/>
      <c r="D5171" s="3" t="str">
        <f t="array" ref="D5171">IF(C5171="","",IFERROR(AVERAGE(_xlfn._xlws.FILTER($B$2:$B$6000,(IFERROR(VALUE(MID($A$2:$A$6000,4,2)),0)=MONTH(C5171))*(IFERROR(VALUE(RIGHT($A$2:$A$6000,4)),0)=YEAR(C5171)))),""))</f>
        <v/>
      </c>
      <c r="E5171" s="3">
        <f t="array" ref="E5171">IFERROR(_xlfn.LET(_xlpm.yr,IF(ISNUMBER(C5171),YEAR(C5171),VALUE(RIGHT(A5171,4))),_xlpm.mn,IF(ISNUMBER(C5171),MONTH(C5171),VALUE(MID(A5171,4,2)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2" spans="1:5" x14ac:dyDescent="0.25">
      <c r="A5172" s="65" t="s">
        <v>5182</v>
      </c>
      <c r="B5172" s="8">
        <v>154.80562576680001</v>
      </c>
      <c r="C5172" s="13"/>
      <c r="D5172" s="3" t="str">
        <f t="array" ref="D5172">IF(C5172="","",IFERROR(AVERAGE(_xlfn._xlws.FILTER($B$2:$B$6000,(IFERROR(VALUE(MID($A$2:$A$6000,4,2)),0)=MONTH(C5172))*(IFERROR(VALUE(RIGHT($A$2:$A$6000,4)),0)=YEAR(C5172)))),""))</f>
        <v/>
      </c>
      <c r="E5172" s="3">
        <f t="array" ref="E5172">IFERROR(_xlfn.LET(_xlpm.yr,IF(ISNUMBER(C5172),YEAR(C5172),VALUE(RIGHT(A5172,4))),_xlpm.mn,IF(ISNUMBER(C5172),MONTH(C5172),VALUE(MID(A5172,4,2)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3" spans="1:5" x14ac:dyDescent="0.25">
      <c r="A5173" s="65" t="s">
        <v>5183</v>
      </c>
      <c r="B5173" s="8">
        <v>154.41207028139999</v>
      </c>
      <c r="C5173" s="13"/>
      <c r="D5173" s="3" t="str">
        <f t="array" ref="D5173">IF(C5173="","",IFERROR(AVERAGE(_xlfn._xlws.FILTER($B$2:$B$6000,(IFERROR(VALUE(MID($A$2:$A$6000,4,2)),0)=MONTH(C5173))*(IFERROR(VALUE(RIGHT($A$2:$A$6000,4)),0)=YEAR(C5173)))),""))</f>
        <v/>
      </c>
      <c r="E5173" s="3">
        <f t="array" ref="E5173">IFERROR(_xlfn.LET(_xlpm.yr,IF(ISNUMBER(C5173),YEAR(C5173),VALUE(RIGHT(A5173,4))),_xlpm.mn,IF(ISNUMBER(C5173),MONTH(C5173),VALUE(MID(A5173,4,2)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4" spans="1:5" x14ac:dyDescent="0.25">
      <c r="A5174" s="65" t="s">
        <v>5184</v>
      </c>
      <c r="B5174" s="8">
        <v>154.86818891999999</v>
      </c>
      <c r="C5174" s="13"/>
      <c r="D5174" s="3" t="str">
        <f t="array" ref="D5174">IF(C5174="","",IFERROR(AVERAGE(_xlfn._xlws.FILTER($B$2:$B$6000,(IFERROR(VALUE(MID($A$2:$A$6000,4,2)),0)=MONTH(C5174))*(IFERROR(VALUE(RIGHT($A$2:$A$6000,4)),0)=YEAR(C5174)))),""))</f>
        <v/>
      </c>
      <c r="E5174" s="3">
        <f t="array" ref="E5174">IFERROR(_xlfn.LET(_xlpm.yr,IF(ISNUMBER(C5174),YEAR(C5174),VALUE(RIGHT(A5174,4))),_xlpm.mn,IF(ISNUMBER(C5174),MONTH(C5174),VALUE(MID(A5174,4,2)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5" spans="1:5" x14ac:dyDescent="0.25">
      <c r="A5175" s="65" t="s">
        <v>5185</v>
      </c>
      <c r="B5175" s="8">
        <v>155.6213150442</v>
      </c>
      <c r="C5175" s="13"/>
      <c r="D5175" s="3" t="str">
        <f t="array" ref="D5175">IF(C5175="","",IFERROR(AVERAGE(_xlfn._xlws.FILTER($B$2:$B$6000,(IFERROR(VALUE(MID($A$2:$A$6000,4,2)),0)=MONTH(C5175))*(IFERROR(VALUE(RIGHT($A$2:$A$6000,4)),0)=YEAR(C5175)))),""))</f>
        <v/>
      </c>
      <c r="E5175" s="3">
        <f t="array" ref="E5175">IFERROR(_xlfn.LET(_xlpm.yr,IF(ISNUMBER(C5175),YEAR(C5175),VALUE(RIGHT(A5175,4))),_xlpm.mn,IF(ISNUMBER(C5175),MONTH(C5175),VALUE(MID(A5175,4,2)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6" spans="1:5" x14ac:dyDescent="0.25">
      <c r="A5176" s="65" t="s">
        <v>5186</v>
      </c>
      <c r="B5176" s="8">
        <v>155.4197742504</v>
      </c>
      <c r="C5176" s="13"/>
      <c r="D5176" s="3" t="str">
        <f t="array" ref="D5176">IF(C5176="","",IFERROR(AVERAGE(_xlfn._xlws.FILTER($B$2:$B$6000,(IFERROR(VALUE(MID($A$2:$A$6000,4,2)),0)=MONTH(C5176))*(IFERROR(VALUE(RIGHT($A$2:$A$6000,4)),0)=YEAR(C5176)))),""))</f>
        <v/>
      </c>
      <c r="E5176" s="3">
        <f t="array" ref="E5176">IFERROR(_xlfn.LET(_xlpm.yr,IF(ISNUMBER(C5176),YEAR(C5176),VALUE(RIGHT(A5176,4))),_xlpm.mn,IF(ISNUMBER(C5176),MONTH(C5176),VALUE(MID(A5176,4,2)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7" spans="1:5" x14ac:dyDescent="0.25">
      <c r="A5177" s="65" t="s">
        <v>5187</v>
      </c>
      <c r="B5177" s="8">
        <v>155.4197742504</v>
      </c>
      <c r="C5177" s="13"/>
      <c r="D5177" s="3" t="str">
        <f t="array" ref="D5177">IF(C5177="","",IFERROR(AVERAGE(_xlfn._xlws.FILTER($B$2:$B$6000,(IFERROR(VALUE(MID($A$2:$A$6000,4,2)),0)=MONTH(C5177))*(IFERROR(VALUE(RIGHT($A$2:$A$6000,4)),0)=YEAR(C5177)))),""))</f>
        <v/>
      </c>
      <c r="E5177" s="3">
        <f t="array" ref="E5177">IFERROR(_xlfn.LET(_xlpm.yr,IF(ISNUMBER(C5177),YEAR(C5177),VALUE(RIGHT(A5177,4))),_xlpm.mn,IF(ISNUMBER(C5177),MONTH(C5177),VALUE(MID(A5177,4,2)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8" spans="1:5" x14ac:dyDescent="0.25">
      <c r="A5178" s="65" t="s">
        <v>5188</v>
      </c>
      <c r="B5178" s="8">
        <v>155.875892889</v>
      </c>
      <c r="C5178" s="13"/>
      <c r="D5178" s="3" t="str">
        <f t="array" ref="D5178">IF(C5178="","",IFERROR(AVERAGE(_xlfn._xlws.FILTER($B$2:$B$6000,(IFERROR(VALUE(MID($A$2:$A$6000,4,2)),0)=MONTH(C5178))*(IFERROR(VALUE(RIGHT($A$2:$A$6000,4)),0)=YEAR(C5178)))),""))</f>
        <v/>
      </c>
      <c r="E5178" s="3">
        <f t="array" ref="E5178">IFERROR(_xlfn.LET(_xlpm.yr,IF(ISNUMBER(C5178),YEAR(C5178),VALUE(RIGHT(A5178,4))),_xlpm.mn,IF(ISNUMBER(C5178),MONTH(C5178),VALUE(MID(A5178,4,2)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9" spans="1:5" x14ac:dyDescent="0.25">
      <c r="A5179" s="65" t="s">
        <v>5189</v>
      </c>
      <c r="B5179" s="8">
        <v>156.28958188679999</v>
      </c>
      <c r="C5179" s="13"/>
      <c r="D5179" s="3" t="str">
        <f t="array" ref="D5179">IF(C5179="","",IFERROR(AVERAGE(_xlfn._xlws.FILTER($B$2:$B$6000,(IFERROR(VALUE(MID($A$2:$A$6000,4,2)),0)=MONTH(C5179))*(IFERROR(VALUE(RIGHT($A$2:$A$6000,4)),0)=YEAR(C5179)))),""))</f>
        <v/>
      </c>
      <c r="E5179" s="3">
        <f t="array" ref="E5179">IFERROR(_xlfn.LET(_xlpm.yr,IF(ISNUMBER(C5179),YEAR(C5179),VALUE(RIGHT(A5179,4))),_xlpm.mn,IF(ISNUMBER(C5179),MONTH(C5179),VALUE(MID(A5179,4,2)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0" spans="1:5" x14ac:dyDescent="0.25">
      <c r="A5180" s="65" t="s">
        <v>5190</v>
      </c>
      <c r="B5180" s="8">
        <v>155.44098907079999</v>
      </c>
      <c r="C5180" s="13"/>
      <c r="D5180" s="3" t="str">
        <f t="array" ref="D5180">IF(C5180="","",IFERROR(AVERAGE(_xlfn._xlws.FILTER($B$2:$B$6000,(IFERROR(VALUE(MID($A$2:$A$6000,4,2)),0)=MONTH(C5180))*(IFERROR(VALUE(RIGHT($A$2:$A$6000,4)),0)=YEAR(C5180)))),""))</f>
        <v/>
      </c>
      <c r="E5180" s="3">
        <f t="array" ref="E5180">IFERROR(_xlfn.LET(_xlpm.yr,IF(ISNUMBER(C5180),YEAR(C5180),VALUE(RIGHT(A5180,4))),_xlpm.mn,IF(ISNUMBER(C5180),MONTH(C5180),VALUE(MID(A5180,4,2)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1" spans="1:5" x14ac:dyDescent="0.25">
      <c r="A5181" s="65" t="s">
        <v>5191</v>
      </c>
      <c r="B5181" s="8">
        <v>155.76981878699999</v>
      </c>
      <c r="C5181" s="13"/>
      <c r="D5181" s="3" t="str">
        <f t="array" ref="D5181">IF(C5181="","",IFERROR(AVERAGE(_xlfn._xlws.FILTER($B$2:$B$6000,(IFERROR(VALUE(MID($A$2:$A$6000,4,2)),0)=MONTH(C5181))*(IFERROR(VALUE(RIGHT($A$2:$A$6000,4)),0)=YEAR(C5181)))),""))</f>
        <v/>
      </c>
      <c r="E5181" s="3">
        <f t="array" ref="E5181">IFERROR(_xlfn.LET(_xlpm.yr,IF(ISNUMBER(C5181),YEAR(C5181),VALUE(RIGHT(A5181,4))),_xlpm.mn,IF(ISNUMBER(C5181),MONTH(C5181),VALUE(MID(A5181,4,2)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2" spans="1:5" x14ac:dyDescent="0.25">
      <c r="A5182" s="65" t="s">
        <v>5192</v>
      </c>
      <c r="B5182" s="8">
        <v>155.17580381580001</v>
      </c>
      <c r="C5182" s="13"/>
      <c r="D5182" s="3" t="str">
        <f t="array" ref="D5182">IF(C5182="","",IFERROR(AVERAGE(_xlfn._xlws.FILTER($B$2:$B$6000,(IFERROR(VALUE(MID($A$2:$A$6000,4,2)),0)=MONTH(C5182))*(IFERROR(VALUE(RIGHT($A$2:$A$6000,4)),0)=YEAR(C5182)))),""))</f>
        <v/>
      </c>
      <c r="E5182" s="3">
        <f t="array" ref="E5182">IFERROR(_xlfn.LET(_xlpm.yr,IF(ISNUMBER(C5182),YEAR(C5182),VALUE(RIGHT(A5182,4))),_xlpm.mn,IF(ISNUMBER(C5182),MONTH(C5182),VALUE(MID(A5182,4,2)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3" spans="1:5" x14ac:dyDescent="0.25">
      <c r="A5183" s="65" t="s">
        <v>5193</v>
      </c>
      <c r="B5183" s="8">
        <v>155.17580381580001</v>
      </c>
      <c r="C5183" s="13"/>
      <c r="D5183" s="3" t="str">
        <f t="array" ref="D5183">IF(C5183="","",IFERROR(AVERAGE(_xlfn._xlws.FILTER($B$2:$B$6000,(IFERROR(VALUE(MID($A$2:$A$6000,4,2)),0)=MONTH(C5183))*(IFERROR(VALUE(RIGHT($A$2:$A$6000,4)),0)=YEAR(C5183)))),""))</f>
        <v/>
      </c>
      <c r="E5183" s="3">
        <f t="array" ref="E5183">IFERROR(_xlfn.LET(_xlpm.yr,IF(ISNUMBER(C5183),YEAR(C5183),VALUE(RIGHT(A5183,4))),_xlpm.mn,IF(ISNUMBER(C5183),MONTH(C5183),VALUE(MID(A5183,4,2)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4" spans="1:5" x14ac:dyDescent="0.25">
      <c r="A5184" s="65" t="s">
        <v>5194</v>
      </c>
      <c r="B5184" s="8">
        <v>157.18060434360001</v>
      </c>
      <c r="C5184" s="13"/>
      <c r="D5184" s="3" t="str">
        <f t="array" ref="D5184">IF(C5184="","",IFERROR(AVERAGE(_xlfn._xlws.FILTER($B$2:$B$6000,(IFERROR(VALUE(MID($A$2:$A$6000,4,2)),0)=MONTH(C5184))*(IFERROR(VALUE(RIGHT($A$2:$A$6000,4)),0)=YEAR(C5184)))),""))</f>
        <v/>
      </c>
      <c r="E5184" s="3">
        <f t="array" ref="E5184">IFERROR(_xlfn.LET(_xlpm.yr,IF(ISNUMBER(C5184),YEAR(C5184),VALUE(RIGHT(A5184,4))),_xlpm.mn,IF(ISNUMBER(C5184),MONTH(C5184),VALUE(MID(A5184,4,2)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5" spans="1:5" x14ac:dyDescent="0.25">
      <c r="A5185" s="65" t="s">
        <v>5195</v>
      </c>
      <c r="B5185" s="8">
        <v>158.86718256539999</v>
      </c>
      <c r="C5185" s="13"/>
      <c r="D5185" s="3" t="str">
        <f t="array" ref="D5185">IF(C5185="","",IFERROR(AVERAGE(_xlfn._xlws.FILTER($B$2:$B$6000,(IFERROR(VALUE(MID($A$2:$A$6000,4,2)),0)=MONTH(C5185))*(IFERROR(VALUE(RIGHT($A$2:$A$6000,4)),0)=YEAR(C5185)))),""))</f>
        <v/>
      </c>
      <c r="E5185" s="3">
        <f t="array" ref="E5185">IFERROR(_xlfn.LET(_xlpm.yr,IF(ISNUMBER(C5185),YEAR(C5185),VALUE(RIGHT(A5185,4))),_xlpm.mn,IF(ISNUMBER(C5185),MONTH(C5185),VALUE(MID(A5185,4,2)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6" spans="1:5" x14ac:dyDescent="0.25">
      <c r="A5186" s="65" t="s">
        <v>5196</v>
      </c>
      <c r="B5186" s="8">
        <v>159.7263827916</v>
      </c>
      <c r="C5186" s="13"/>
      <c r="D5186" s="3" t="str">
        <f t="array" ref="D5186">IF(C5186="","",IFERROR(AVERAGE(_xlfn._xlws.FILTER($B$2:$B$6000,(IFERROR(VALUE(MID($A$2:$A$6000,4,2)),0)=MONTH(C5186))*(IFERROR(VALUE(RIGHT($A$2:$A$6000,4)),0)=YEAR(C5186)))),""))</f>
        <v/>
      </c>
      <c r="E5186" s="3">
        <f t="array" ref="E5186">IFERROR(_xlfn.LET(_xlpm.yr,IF(ISNUMBER(C5186),YEAR(C5186),VALUE(RIGHT(A5186,4))),_xlpm.mn,IF(ISNUMBER(C5186),MONTH(C5186),VALUE(MID(A5186,4,2)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7" spans="1:5" x14ac:dyDescent="0.25">
      <c r="A5187" s="65" t="s">
        <v>5197</v>
      </c>
      <c r="B5187" s="8">
        <v>159.41876789579999</v>
      </c>
      <c r="C5187" s="13"/>
      <c r="D5187" s="3" t="str">
        <f t="array" ref="D5187">IF(C5187="","",IFERROR(AVERAGE(_xlfn._xlws.FILTER($B$2:$B$6000,(IFERROR(VALUE(MID($A$2:$A$6000,4,2)),0)=MONTH(C5187))*(IFERROR(VALUE(RIGHT($A$2:$A$6000,4)),0)=YEAR(C5187)))),""))</f>
        <v/>
      </c>
      <c r="E5187" s="3">
        <f t="array" ref="E5187">IFERROR(_xlfn.LET(_xlpm.yr,IF(ISNUMBER(C5187),YEAR(C5187),VALUE(RIGHT(A5187,4))),_xlpm.mn,IF(ISNUMBER(C5187),MONTH(C5187),VALUE(MID(A5187,4,2)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8" spans="1:5" x14ac:dyDescent="0.25">
      <c r="A5188" s="65" t="s">
        <v>5198</v>
      </c>
      <c r="B5188" s="8">
        <v>157.22303398439999</v>
      </c>
      <c r="C5188" s="13"/>
      <c r="D5188" s="3" t="str">
        <f t="array" ref="D5188">IF(C5188="","",IFERROR(AVERAGE(_xlfn._xlws.FILTER($B$2:$B$6000,(IFERROR(VALUE(MID($A$2:$A$6000,4,2)),0)=MONTH(C5188))*(IFERROR(VALUE(RIGHT($A$2:$A$6000,4)),0)=YEAR(C5188)))),""))</f>
        <v/>
      </c>
      <c r="E5188" s="3">
        <f t="array" ref="E5188">IFERROR(_xlfn.LET(_xlpm.yr,IF(ISNUMBER(C5188),YEAR(C5188),VALUE(RIGHT(A5188,4))),_xlpm.mn,IF(ISNUMBER(C5188),MONTH(C5188),VALUE(MID(A5188,4,2)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9" spans="1:5" x14ac:dyDescent="0.25">
      <c r="A5189" s="65" t="s">
        <v>5199</v>
      </c>
      <c r="B5189" s="8">
        <v>157.4563970088</v>
      </c>
      <c r="C5189" s="13"/>
      <c r="D5189" s="3" t="str">
        <f t="array" ref="D5189">IF(C5189="","",IFERROR(AVERAGE(_xlfn._xlws.FILTER($B$2:$B$6000,(IFERROR(VALUE(MID($A$2:$A$6000,4,2)),0)=MONTH(C5189))*(IFERROR(VALUE(RIGHT($A$2:$A$6000,4)),0)=YEAR(C5189)))),""))</f>
        <v/>
      </c>
      <c r="E5189" s="3">
        <f t="array" ref="E5189">IFERROR(_xlfn.LET(_xlpm.yr,IF(ISNUMBER(C5189),YEAR(C5189),VALUE(RIGHT(A5189,4))),_xlpm.mn,IF(ISNUMBER(C5189),MONTH(C5189),VALUE(MID(A5189,4,2)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0" spans="1:5" x14ac:dyDescent="0.25">
      <c r="A5190" s="65" t="s">
        <v>5200</v>
      </c>
      <c r="B5190" s="8">
        <v>156.8093449866</v>
      </c>
      <c r="C5190" s="13"/>
      <c r="D5190" s="3" t="str">
        <f t="array" ref="D5190">IF(C5190="","",IFERROR(AVERAGE(_xlfn._xlws.FILTER($B$2:$B$6000,(IFERROR(VALUE(MID($A$2:$A$6000,4,2)),0)=MONTH(C5190))*(IFERROR(VALUE(RIGHT($A$2:$A$6000,4)),0)=YEAR(C5190)))),""))</f>
        <v/>
      </c>
      <c r="E5190" s="3">
        <f t="array" ref="E5190">IFERROR(_xlfn.LET(_xlpm.yr,IF(ISNUMBER(C5190),YEAR(C5190),VALUE(RIGHT(A5190,4))),_xlpm.mn,IF(ISNUMBER(C5190),MONTH(C5190),VALUE(MID(A5190,4,2)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1" spans="1:5" x14ac:dyDescent="0.25">
      <c r="A5191" s="65" t="s">
        <v>5201</v>
      </c>
      <c r="B5191" s="8">
        <v>156.0986485032</v>
      </c>
      <c r="C5191" s="13"/>
      <c r="D5191" s="3" t="str">
        <f t="array" ref="D5191">IF(C5191="","",IFERROR(AVERAGE(_xlfn._xlws.FILTER($B$2:$B$6000,(IFERROR(VALUE(MID($A$2:$A$6000,4,2)),0)=MONTH(C5191))*(IFERROR(VALUE(RIGHT($A$2:$A$6000,4)),0)=YEAR(C5191)))),""))</f>
        <v/>
      </c>
      <c r="E5191" s="3">
        <f t="array" ref="E5191">IFERROR(_xlfn.LET(_xlpm.yr,IF(ISNUMBER(C5191),YEAR(C5191),VALUE(RIGHT(A5191,4))),_xlpm.mn,IF(ISNUMBER(C5191),MONTH(C5191),VALUE(MID(A5191,4,2)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2" spans="1:5" x14ac:dyDescent="0.25">
      <c r="A5192" s="65" t="s">
        <v>5202</v>
      </c>
      <c r="B5192" s="8">
        <v>155.53645576260001</v>
      </c>
      <c r="C5192" s="13"/>
      <c r="D5192" s="3" t="str">
        <f t="array" ref="D5192">IF(C5192="","",IFERROR(AVERAGE(_xlfn._xlws.FILTER($B$2:$B$6000,(IFERROR(VALUE(MID($A$2:$A$6000,4,2)),0)=MONTH(C5192))*(IFERROR(VALUE(RIGHT($A$2:$A$6000,4)),0)=YEAR(C5192)))),""))</f>
        <v/>
      </c>
      <c r="E5192" s="3">
        <f t="array" ref="E5192">IFERROR(_xlfn.LET(_xlpm.yr,IF(ISNUMBER(C5192),YEAR(C5192),VALUE(RIGHT(A5192,4))),_xlpm.mn,IF(ISNUMBER(C5192),MONTH(C5192),VALUE(MID(A5192,4,2)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3" spans="1:5" x14ac:dyDescent="0.25">
      <c r="A5193" s="65" t="s">
        <v>5203</v>
      </c>
      <c r="B5193" s="8">
        <v>153.78623307960001</v>
      </c>
      <c r="C5193" s="13"/>
      <c r="D5193" s="3" t="str">
        <f t="array" ref="D5193">IF(C5193="","",IFERROR(AVERAGE(_xlfn._xlws.FILTER($B$2:$B$6000,(IFERROR(VALUE(MID($A$2:$A$6000,4,2)),0)=MONTH(C5193))*(IFERROR(VALUE(RIGHT($A$2:$A$6000,4)),0)=YEAR(C5193)))),""))</f>
        <v/>
      </c>
      <c r="E5193" s="3">
        <f t="array" ref="E5193">IFERROR(_xlfn.LET(_xlpm.yr,IF(ISNUMBER(C5193),YEAR(C5193),VALUE(RIGHT(A5193,4))),_xlpm.mn,IF(ISNUMBER(C5193),MONTH(C5193),VALUE(MID(A5193,4,2)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4" spans="1:5" x14ac:dyDescent="0.25">
      <c r="A5194" s="65" t="s">
        <v>5204</v>
      </c>
      <c r="B5194" s="8">
        <v>152.2587660108</v>
      </c>
      <c r="C5194" s="13"/>
      <c r="D5194" s="3" t="str">
        <f t="array" ref="D5194">IF(C5194="","",IFERROR(AVERAGE(_xlfn._xlws.FILTER($B$2:$B$6000,(IFERROR(VALUE(MID($A$2:$A$6000,4,2)),0)=MONTH(C5194))*(IFERROR(VALUE(RIGHT($A$2:$A$6000,4)),0)=YEAR(C5194)))),""))</f>
        <v/>
      </c>
      <c r="E5194" s="3">
        <f t="array" ref="E5194">IFERROR(_xlfn.LET(_xlpm.yr,IF(ISNUMBER(C5194),YEAR(C5194),VALUE(RIGHT(A5194,4))),_xlpm.mn,IF(ISNUMBER(C5194),MONTH(C5194),VALUE(MID(A5194,4,2)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5" spans="1:5" x14ac:dyDescent="0.25">
      <c r="A5195" s="65" t="s">
        <v>5205</v>
      </c>
      <c r="B5195" s="8">
        <v>151.37822512599999</v>
      </c>
      <c r="C5195" s="13"/>
      <c r="D5195" s="3" t="str">
        <f t="array" ref="D5195">IF(C5195="","",IFERROR(AVERAGE(_xlfn._xlws.FILTER($B$2:$B$6000,(IFERROR(VALUE(MID($A$2:$A$6000,4,2)),0)=MONTH(C5195))*(IFERROR(VALUE(RIGHT($A$2:$A$6000,4)),0)=YEAR(C5195)))),""))</f>
        <v/>
      </c>
      <c r="E5195" s="3">
        <f t="array" ref="E5195">IFERROR(_xlfn.LET(_xlpm.yr,IF(ISNUMBER(C5195),YEAR(C5195),VALUE(RIGHT(A5195,4))),_xlpm.mn,IF(ISNUMBER(C5195),MONTH(C5195),VALUE(MID(A5195,4,2)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6" spans="1:5" x14ac:dyDescent="0.25">
      <c r="A5196" s="65" t="s">
        <v>5206</v>
      </c>
      <c r="B5196" s="8">
        <v>150.55814584000001</v>
      </c>
      <c r="C5196" s="13"/>
      <c r="D5196" s="3" t="str">
        <f t="array" ref="D5196">IF(C5196="","",IFERROR(AVERAGE(_xlfn._xlws.FILTER($B$2:$B$6000,(IFERROR(VALUE(MID($A$2:$A$6000,4,2)),0)=MONTH(C5196))*(IFERROR(VALUE(RIGHT($A$2:$A$6000,4)),0)=YEAR(C5196)))),""))</f>
        <v/>
      </c>
      <c r="E5196" s="3">
        <f t="array" ref="E5196">IFERROR(_xlfn.LET(_xlpm.yr,IF(ISNUMBER(C5196),YEAR(C5196),VALUE(RIGHT(A5196,4))),_xlpm.mn,IF(ISNUMBER(C5196),MONTH(C5196),VALUE(MID(A5196,4,2)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7" spans="1:5" x14ac:dyDescent="0.25">
      <c r="A5197" s="65" t="s">
        <v>5207</v>
      </c>
      <c r="B5197" s="8">
        <v>150.03245398999999</v>
      </c>
      <c r="C5197" s="13"/>
      <c r="D5197" s="3" t="str">
        <f t="array" ref="D5197">IF(C5197="","",IFERROR(AVERAGE(_xlfn._xlws.FILTER($B$2:$B$6000,(IFERROR(VALUE(MID($A$2:$A$6000,4,2)),0)=MONTH(C5197))*(IFERROR(VALUE(RIGHT($A$2:$A$6000,4)),0)=YEAR(C5197)))),""))</f>
        <v/>
      </c>
      <c r="E5197" s="3">
        <f t="array" ref="E5197">IFERROR(_xlfn.LET(_xlpm.yr,IF(ISNUMBER(C5197),YEAR(C5197),VALUE(RIGHT(A5197,4))),_xlpm.mn,IF(ISNUMBER(C5197),MONTH(C5197),VALUE(MID(A5197,4,2)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8" spans="1:5" x14ac:dyDescent="0.25">
      <c r="A5198" s="65" t="s">
        <v>5208</v>
      </c>
      <c r="B5198" s="8">
        <v>149.317513074</v>
      </c>
      <c r="C5198" s="13"/>
      <c r="D5198" s="3" t="str">
        <f t="array" ref="D5198">IF(C5198="","",IFERROR(AVERAGE(_xlfn._xlws.FILTER($B$2:$B$6000,(IFERROR(VALUE(MID($A$2:$A$6000,4,2)),0)=MONTH(C5198))*(IFERROR(VALUE(RIGHT($A$2:$A$6000,4)),0)=YEAR(C5198)))),""))</f>
        <v/>
      </c>
      <c r="E5198" s="3">
        <f t="array" ref="E5198">IFERROR(_xlfn.LET(_xlpm.yr,IF(ISNUMBER(C5198),YEAR(C5198),VALUE(RIGHT(A5198,4))),_xlpm.mn,IF(ISNUMBER(C5198),MONTH(C5198),VALUE(MID(A5198,4,2)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9" spans="1:5" x14ac:dyDescent="0.25">
      <c r="A5199" s="65" t="s">
        <v>5209</v>
      </c>
      <c r="B5199" s="8">
        <v>150.726367232</v>
      </c>
      <c r="C5199" s="13"/>
      <c r="D5199" s="3" t="str">
        <f t="array" ref="D5199">IF(C5199="","",IFERROR(AVERAGE(_xlfn._xlws.FILTER($B$2:$B$6000,(IFERROR(VALUE(MID($A$2:$A$6000,4,2)),0)=MONTH(C5199))*(IFERROR(VALUE(RIGHT($A$2:$A$6000,4)),0)=YEAR(C5199)))),""))</f>
        <v/>
      </c>
      <c r="E5199" s="3">
        <f t="array" ref="E5199">IFERROR(_xlfn.LET(_xlpm.yr,IF(ISNUMBER(C5199),YEAR(C5199),VALUE(RIGHT(A5199,4))),_xlpm.mn,IF(ISNUMBER(C5199),MONTH(C5199),VALUE(MID(A5199,4,2)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0" spans="1:5" x14ac:dyDescent="0.25">
      <c r="A5200" s="65" t="s">
        <v>5210</v>
      </c>
      <c r="B5200" s="8">
        <v>146.541860106</v>
      </c>
      <c r="C5200" s="13"/>
      <c r="D5200" s="3" t="str">
        <f t="array" ref="D5200">IF(C5200="","",IFERROR(AVERAGE(_xlfn._xlws.FILTER($B$2:$B$6000,(IFERROR(VALUE(MID($A$2:$A$6000,4,2)),0)=MONTH(C5200))*(IFERROR(VALUE(RIGHT($A$2:$A$6000,4)),0)=YEAR(C5200)))),""))</f>
        <v/>
      </c>
      <c r="E5200" s="3">
        <f t="array" ref="E5200">IFERROR(_xlfn.LET(_xlpm.yr,IF(ISNUMBER(C5200),YEAR(C5200),VALUE(RIGHT(A5200,4))),_xlpm.mn,IF(ISNUMBER(C5200),MONTH(C5200),VALUE(MID(A5200,4,2)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1" spans="1:5" x14ac:dyDescent="0.25">
      <c r="A5201" s="65" t="s">
        <v>5211</v>
      </c>
      <c r="B5201" s="8">
        <v>145.93205756</v>
      </c>
      <c r="C5201" s="13"/>
      <c r="D5201" s="3" t="str">
        <f t="array" ref="D5201">IF(C5201="","",IFERROR(AVERAGE(_xlfn._xlws.FILTER($B$2:$B$6000,(IFERROR(VALUE(MID($A$2:$A$6000,4,2)),0)=MONTH(C5201))*(IFERROR(VALUE(RIGHT($A$2:$A$6000,4)),0)=YEAR(C5201)))),""))</f>
        <v/>
      </c>
      <c r="E5201" s="3">
        <f t="array" ref="E5201">IFERROR(_xlfn.LET(_xlpm.yr,IF(ISNUMBER(C5201),YEAR(C5201),VALUE(RIGHT(A5201,4))),_xlpm.mn,IF(ISNUMBER(C5201),MONTH(C5201),VALUE(MID(A5201,4,2)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2" spans="1:5" x14ac:dyDescent="0.25">
      <c r="A5202" s="65" t="s">
        <v>5212</v>
      </c>
      <c r="B5202" s="8">
        <v>146.77316451999999</v>
      </c>
      <c r="C5202" s="13"/>
      <c r="D5202" s="3" t="str">
        <f t="array" ref="D5202">IF(C5202="","",IFERROR(AVERAGE(_xlfn._xlws.FILTER($B$2:$B$6000,(IFERROR(VALUE(MID($A$2:$A$6000,4,2)),0)=MONTH(C5202))*(IFERROR(VALUE(RIGHT($A$2:$A$6000,4)),0)=YEAR(C5202)))),""))</f>
        <v/>
      </c>
      <c r="E5202" s="3">
        <f t="array" ref="E5202">IFERROR(_xlfn.LET(_xlpm.yr,IF(ISNUMBER(C5202),YEAR(C5202),VALUE(RIGHT(A5202,4))),_xlpm.mn,IF(ISNUMBER(C5202),MONTH(C5202),VALUE(MID(A5202,4,2)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3" spans="1:5" x14ac:dyDescent="0.25">
      <c r="A5203" s="65" t="s">
        <v>5213</v>
      </c>
      <c r="B5203" s="8">
        <v>145.206602807</v>
      </c>
      <c r="C5203" s="13"/>
      <c r="D5203" s="3" t="str">
        <f t="array" ref="D5203">IF(C5203="","",IFERROR(AVERAGE(_xlfn._xlws.FILTER($B$2:$B$6000,(IFERROR(VALUE(MID($A$2:$A$6000,4,2)),0)=MONTH(C5203))*(IFERROR(VALUE(RIGHT($A$2:$A$6000,4)),0)=YEAR(C5203)))),""))</f>
        <v/>
      </c>
      <c r="E5203" s="3">
        <f t="array" ref="E5203">IFERROR(_xlfn.LET(_xlpm.yr,IF(ISNUMBER(C5203),YEAR(C5203),VALUE(RIGHT(A5203,4))),_xlpm.mn,IF(ISNUMBER(C5203),MONTH(C5203),VALUE(MID(A5203,4,2)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4" spans="1:5" x14ac:dyDescent="0.25">
      <c r="A5204" s="65" t="s">
        <v>5214</v>
      </c>
      <c r="B5204" s="8">
        <v>146.80470603099999</v>
      </c>
      <c r="C5204" s="13"/>
      <c r="D5204" s="3" t="str">
        <f t="array" ref="D5204">IF(C5204="","",IFERROR(AVERAGE(_xlfn._xlws.FILTER($B$2:$B$6000,(IFERROR(VALUE(MID($A$2:$A$6000,4,2)),0)=MONTH(C5204))*(IFERROR(VALUE(RIGHT($A$2:$A$6000,4)),0)=YEAR(C5204)))),""))</f>
        <v/>
      </c>
      <c r="E5204" s="3">
        <f t="array" ref="E5204">IFERROR(_xlfn.LET(_xlpm.yr,IF(ISNUMBER(C5204),YEAR(C5204),VALUE(RIGHT(A5204,4))),_xlpm.mn,IF(ISNUMBER(C5204),MONTH(C5204),VALUE(MID(A5204,4,2)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5" spans="1:5" x14ac:dyDescent="0.25">
      <c r="A5205" s="65" t="s">
        <v>5215</v>
      </c>
      <c r="B5205" s="8">
        <v>144.92272920799999</v>
      </c>
      <c r="C5205" s="13"/>
      <c r="D5205" s="3" t="str">
        <f t="array" ref="D5205">IF(C5205="","",IFERROR(AVERAGE(_xlfn._xlws.FILTER($B$2:$B$6000,(IFERROR(VALUE(MID($A$2:$A$6000,4,2)),0)=MONTH(C5205))*(IFERROR(VALUE(RIGHT($A$2:$A$6000,4)),0)=YEAR(C5205)))),""))</f>
        <v/>
      </c>
      <c r="E5205" s="3">
        <f t="array" ref="E5205">IFERROR(_xlfn.LET(_xlpm.yr,IF(ISNUMBER(C5205),YEAR(C5205),VALUE(RIGHT(A5205,4))),_xlpm.mn,IF(ISNUMBER(C5205),MONTH(C5205),VALUE(MID(A5205,4,2)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6" spans="1:5" x14ac:dyDescent="0.25">
      <c r="A5206" s="65" t="s">
        <v>5216</v>
      </c>
      <c r="B5206" s="8">
        <v>144.57577258699999</v>
      </c>
      <c r="C5206" s="13"/>
      <c r="D5206" s="3" t="str">
        <f t="array" ref="D5206">IF(C5206="","",IFERROR(AVERAGE(_xlfn._xlws.FILTER($B$2:$B$6000,(IFERROR(VALUE(MID($A$2:$A$6000,4,2)),0)=MONTH(C5206))*(IFERROR(VALUE(RIGHT($A$2:$A$6000,4)),0)=YEAR(C5206)))),""))</f>
        <v/>
      </c>
      <c r="E5206" s="3">
        <f t="array" ref="E5206">IFERROR(_xlfn.LET(_xlpm.yr,IF(ISNUMBER(C5206),YEAR(C5206),VALUE(RIGHT(A5206,4))),_xlpm.mn,IF(ISNUMBER(C5206),MONTH(C5206),VALUE(MID(A5206,4,2)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7" spans="1:5" x14ac:dyDescent="0.25">
      <c r="A5207" s="65" t="s">
        <v>5217</v>
      </c>
      <c r="B5207" s="8">
        <v>143.00921087399999</v>
      </c>
      <c r="C5207" s="13"/>
      <c r="D5207" s="3" t="str">
        <f t="array" ref="D5207">IF(C5207="","",IFERROR(AVERAGE(_xlfn._xlws.FILTER($B$2:$B$6000,(IFERROR(VALUE(MID($A$2:$A$6000,4,2)),0)=MONTH(C5207))*(IFERROR(VALUE(RIGHT($A$2:$A$6000,4)),0)=YEAR(C5207)))),""))</f>
        <v/>
      </c>
      <c r="E5207" s="3">
        <f t="array" ref="E5207">IFERROR(_xlfn.LET(_xlpm.yr,IF(ISNUMBER(C5207),YEAR(C5207),VALUE(RIGHT(A5207,4))),_xlpm.mn,IF(ISNUMBER(C5207),MONTH(C5207),VALUE(MID(A5207,4,2)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8" spans="1:5" x14ac:dyDescent="0.25">
      <c r="A5208" s="65" t="s">
        <v>5218</v>
      </c>
      <c r="B5208" s="8">
        <v>142.59917123100001</v>
      </c>
      <c r="C5208" s="13"/>
      <c r="D5208" s="3" t="str">
        <f t="array" ref="D5208">IF(C5208="","",IFERROR(AVERAGE(_xlfn._xlws.FILTER($B$2:$B$6000,(IFERROR(VALUE(MID($A$2:$A$6000,4,2)),0)=MONTH(C5208))*(IFERROR(VALUE(RIGHT($A$2:$A$6000,4)),0)=YEAR(C5208)))),""))</f>
        <v/>
      </c>
      <c r="E5208" s="3">
        <f t="array" ref="E5208">IFERROR(_xlfn.LET(_xlpm.yr,IF(ISNUMBER(C5208),YEAR(C5208),VALUE(RIGHT(A5208,4))),_xlpm.mn,IF(ISNUMBER(C5208),MONTH(C5208),VALUE(MID(A5208,4,2)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9" spans="1:5" x14ac:dyDescent="0.25">
      <c r="A5209" s="65" t="s">
        <v>5219</v>
      </c>
      <c r="B5209" s="8">
        <v>144.24984363999999</v>
      </c>
      <c r="C5209" s="13"/>
      <c r="D5209" s="3" t="str">
        <f t="array" ref="D5209">IF(C5209="","",IFERROR(AVERAGE(_xlfn._xlws.FILTER($B$2:$B$6000,(IFERROR(VALUE(MID($A$2:$A$6000,4,2)),0)=MONTH(C5209))*(IFERROR(VALUE(RIGHT($A$2:$A$6000,4)),0)=YEAR(C5209)))),""))</f>
        <v/>
      </c>
      <c r="E5209" s="3">
        <f t="array" ref="E5209">IFERROR(_xlfn.LET(_xlpm.yr,IF(ISNUMBER(C5209),YEAR(C5209),VALUE(RIGHT(A5209,4))),_xlpm.mn,IF(ISNUMBER(C5209),MONTH(C5209),VALUE(MID(A5209,4,2)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0" spans="1:5" x14ac:dyDescent="0.25">
      <c r="A5210" s="65" t="s">
        <v>5220</v>
      </c>
      <c r="B5210" s="8">
        <v>146.604943128</v>
      </c>
      <c r="C5210" s="13"/>
      <c r="D5210" s="3" t="str">
        <f t="array" ref="D5210">IF(C5210="","",IFERROR(AVERAGE(_xlfn._xlws.FILTER($B$2:$B$6000,(IFERROR(VALUE(MID($A$2:$A$6000,4,2)),0)=MONTH(C5210))*(IFERROR(VALUE(RIGHT($A$2:$A$6000,4)),0)=YEAR(C5210)))),""))</f>
        <v/>
      </c>
      <c r="E5210" s="3">
        <f t="array" ref="E5210">IFERROR(_xlfn.LET(_xlpm.yr,IF(ISNUMBER(C5210),YEAR(C5210),VALUE(RIGHT(A5210,4))),_xlpm.mn,IF(ISNUMBER(C5210),MONTH(C5210),VALUE(MID(A5210,4,2)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1" spans="1:5" x14ac:dyDescent="0.25">
      <c r="A5211" s="65" t="s">
        <v>5221</v>
      </c>
      <c r="B5211" s="8">
        <v>145.98462674500001</v>
      </c>
      <c r="C5211" s="13"/>
      <c r="D5211" s="3" t="str">
        <f t="array" ref="D5211">IF(C5211="","",IFERROR(AVERAGE(_xlfn._xlws.FILTER($B$2:$B$6000,(IFERROR(VALUE(MID($A$2:$A$6000,4,2)),0)=MONTH(C5211))*(IFERROR(VALUE(RIGHT($A$2:$A$6000,4)),0)=YEAR(C5211)))),""))</f>
        <v/>
      </c>
      <c r="E5211" s="3">
        <f t="array" ref="E5211">IFERROR(_xlfn.LET(_xlpm.yr,IF(ISNUMBER(C5211),YEAR(C5211),VALUE(RIGHT(A5211,4))),_xlpm.mn,IF(ISNUMBER(C5211),MONTH(C5211),VALUE(MID(A5211,4,2)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2" spans="1:5" x14ac:dyDescent="0.25">
      <c r="A5212" s="65" t="s">
        <v>5222</v>
      </c>
      <c r="B5212" s="8">
        <v>144.344468173</v>
      </c>
      <c r="C5212" s="13"/>
      <c r="D5212" s="3" t="str">
        <f t="array" ref="D5212">IF(C5212="","",IFERROR(AVERAGE(_xlfn._xlws.FILTER($B$2:$B$6000,(IFERROR(VALUE(MID($A$2:$A$6000,4,2)),0)=MONTH(C5212))*(IFERROR(VALUE(RIGHT($A$2:$A$6000,4)),0)=YEAR(C5212)))),""))</f>
        <v/>
      </c>
      <c r="E5212" s="3">
        <f t="array" ref="E5212">IFERROR(_xlfn.LET(_xlpm.yr,IF(ISNUMBER(C5212),YEAR(C5212),VALUE(RIGHT(A5212,4))),_xlpm.mn,IF(ISNUMBER(C5212),MONTH(C5212),VALUE(MID(A5212,4,2)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3" spans="1:5" x14ac:dyDescent="0.25">
      <c r="A5213" s="65" t="s">
        <v>5223</v>
      </c>
      <c r="B5213" s="8">
        <v>143.56644423500001</v>
      </c>
      <c r="C5213" s="13"/>
      <c r="D5213" s="3" t="str">
        <f t="array" ref="D5213">IF(C5213="","",IFERROR(AVERAGE(_xlfn._xlws.FILTER($B$2:$B$6000,(IFERROR(VALUE(MID($A$2:$A$6000,4,2)),0)=MONTH(C5213))*(IFERROR(VALUE(RIGHT($A$2:$A$6000,4)),0)=YEAR(C5213)))),""))</f>
        <v/>
      </c>
      <c r="E5213" s="3">
        <f t="array" ref="E5213">IFERROR(_xlfn.LET(_xlpm.yr,IF(ISNUMBER(C5213),YEAR(C5213),VALUE(RIGHT(A5213,4))),_xlpm.mn,IF(ISNUMBER(C5213),MONTH(C5213),VALUE(MID(A5213,4,2)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4" spans="1:5" x14ac:dyDescent="0.25">
      <c r="A5214" s="65" t="s">
        <v>5224</v>
      </c>
      <c r="B5214" s="8">
        <v>142.55711588299999</v>
      </c>
      <c r="C5214" s="13"/>
      <c r="D5214" s="3" t="str">
        <f t="array" ref="D5214">IF(C5214="","",IFERROR(AVERAGE(_xlfn._xlws.FILTER($B$2:$B$6000,(IFERROR(VALUE(MID($A$2:$A$6000,4,2)),0)=MONTH(C5214))*(IFERROR(VALUE(RIGHT($A$2:$A$6000,4)),0)=YEAR(C5214)))),""))</f>
        <v/>
      </c>
      <c r="E5214" s="3">
        <f t="array" ref="E5214">IFERROR(_xlfn.LET(_xlpm.yr,IF(ISNUMBER(C5214),YEAR(C5214),VALUE(RIGHT(A5214,4))),_xlpm.mn,IF(ISNUMBER(C5214),MONTH(C5214),VALUE(MID(A5214,4,2)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5" spans="1:5" x14ac:dyDescent="0.25">
      <c r="A5215" s="65" t="s">
        <v>5225</v>
      </c>
      <c r="B5215" s="8">
        <v>142.78842029699999</v>
      </c>
      <c r="C5215" s="13"/>
      <c r="D5215" s="3" t="str">
        <f t="array" ref="D5215">IF(C5215="","",IFERROR(AVERAGE(_xlfn._xlws.FILTER($B$2:$B$6000,(IFERROR(VALUE(MID($A$2:$A$6000,4,2)),0)=MONTH(C5215))*(IFERROR(VALUE(RIGHT($A$2:$A$6000,4)),0)=YEAR(C5215)))),""))</f>
        <v/>
      </c>
      <c r="E5215" s="3">
        <f t="array" ref="E5215">IFERROR(_xlfn.LET(_xlpm.yr,IF(ISNUMBER(C5215),YEAR(C5215),VALUE(RIGHT(A5215,4))),_xlpm.mn,IF(ISNUMBER(C5215),MONTH(C5215),VALUE(MID(A5215,4,2)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6" spans="1:5" x14ac:dyDescent="0.25">
      <c r="A5216" s="65" t="s">
        <v>5226</v>
      </c>
      <c r="B5216" s="8">
        <v>141.1300886944</v>
      </c>
      <c r="C5216" s="13"/>
      <c r="D5216" s="3" t="str">
        <f t="array" ref="D5216">IF(C5216="","",IFERROR(AVERAGE(_xlfn._xlws.FILTER($B$2:$B$6000,(IFERROR(VALUE(MID($A$2:$A$6000,4,2)),0)=MONTH(C5216))*(IFERROR(VALUE(RIGHT($A$2:$A$6000,4)),0)=YEAR(C5216)))),""))</f>
        <v/>
      </c>
      <c r="E5216" s="3">
        <f t="array" ref="E5216">IFERROR(_xlfn.LET(_xlpm.yr,IF(ISNUMBER(C5216),YEAR(C5216),VALUE(RIGHT(A5216,4))),_xlpm.mn,IF(ISNUMBER(C5216),MONTH(C5216),VALUE(MID(A5216,4,2)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7" spans="1:5" x14ac:dyDescent="0.25">
      <c r="A5217" s="65" t="s">
        <v>5227</v>
      </c>
      <c r="B5217" s="8">
        <v>140.81720791839999</v>
      </c>
      <c r="C5217" s="13"/>
      <c r="D5217" s="3" t="str">
        <f t="array" ref="D5217">IF(C5217="","",IFERROR(AVERAGE(_xlfn._xlws.FILTER($B$2:$B$6000,(IFERROR(VALUE(MID($A$2:$A$6000,4,2)),0)=MONTH(C5217))*(IFERROR(VALUE(RIGHT($A$2:$A$6000,4)),0)=YEAR(C5217)))),""))</f>
        <v/>
      </c>
      <c r="E5217" s="3">
        <f t="array" ref="E5217">IFERROR(_xlfn.LET(_xlpm.yr,IF(ISNUMBER(C5217),YEAR(C5217),VALUE(RIGHT(A5217,4))),_xlpm.mn,IF(ISNUMBER(C5217),MONTH(C5217),VALUE(MID(A5217,4,2)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8" spans="1:5" x14ac:dyDescent="0.25">
      <c r="A5218" s="65" t="s">
        <v>5228</v>
      </c>
      <c r="B5218" s="8">
        <v>140.07672341520001</v>
      </c>
      <c r="C5218" s="13"/>
      <c r="D5218" s="3" t="str">
        <f t="array" ref="D5218">IF(C5218="","",IFERROR(AVERAGE(_xlfn._xlws.FILTER($B$2:$B$6000,(IFERROR(VALUE(MID($A$2:$A$6000,4,2)),0)=MONTH(C5218))*(IFERROR(VALUE(RIGHT($A$2:$A$6000,4)),0)=YEAR(C5218)))),""))</f>
        <v/>
      </c>
      <c r="E5218" s="3">
        <f t="array" ref="E5218">IFERROR(_xlfn.LET(_xlpm.yr,IF(ISNUMBER(C5218),YEAR(C5218),VALUE(RIGHT(A5218,4))),_xlpm.mn,IF(ISNUMBER(C5218),MONTH(C5218),VALUE(MID(A5218,4,2)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9" spans="1:5" x14ac:dyDescent="0.25">
      <c r="A5219" s="65" t="s">
        <v>5229</v>
      </c>
      <c r="B5219" s="8">
        <v>141.4846869072</v>
      </c>
      <c r="C5219" s="13"/>
      <c r="D5219" s="3" t="str">
        <f t="array" ref="D5219">IF(C5219="","",IFERROR(AVERAGE(_xlfn._xlws.FILTER($B$2:$B$6000,(IFERROR(VALUE(MID($A$2:$A$6000,4,2)),0)=MONTH(C5219))*(IFERROR(VALUE(RIGHT($A$2:$A$6000,4)),0)=YEAR(C5219)))),""))</f>
        <v/>
      </c>
      <c r="E5219" s="3">
        <f t="array" ref="E5219">IFERROR(_xlfn.LET(_xlpm.yr,IF(ISNUMBER(C5219),YEAR(C5219),VALUE(RIGHT(A5219,4))),_xlpm.mn,IF(ISNUMBER(C5219),MONTH(C5219),VALUE(MID(A5219,4,2)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0" spans="1:5" x14ac:dyDescent="0.25">
      <c r="A5220" s="65" t="s">
        <v>5230</v>
      </c>
      <c r="B5220" s="8">
        <v>140.80677855920001</v>
      </c>
      <c r="C5220" s="13"/>
      <c r="D5220" s="3" t="str">
        <f t="array" ref="D5220">IF(C5220="","",IFERROR(AVERAGE(_xlfn._xlws.FILTER($B$2:$B$6000,(IFERROR(VALUE(MID($A$2:$A$6000,4,2)),0)=MONTH(C5220))*(IFERROR(VALUE(RIGHT($A$2:$A$6000,4)),0)=YEAR(C5220)))),""))</f>
        <v/>
      </c>
      <c r="E5220" s="3">
        <f t="array" ref="E5220">IFERROR(_xlfn.LET(_xlpm.yr,IF(ISNUMBER(C5220),YEAR(C5220),VALUE(RIGHT(A5220,4))),_xlpm.mn,IF(ISNUMBER(C5220),MONTH(C5220),VALUE(MID(A5220,4,2)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1" spans="1:5" x14ac:dyDescent="0.25">
      <c r="A5221" s="65" t="s">
        <v>5231</v>
      </c>
      <c r="B5221" s="8">
        <v>140.73377304479999</v>
      </c>
      <c r="C5221" s="13"/>
      <c r="D5221" s="3" t="str">
        <f t="array" ref="D5221">IF(C5221="","",IFERROR(AVERAGE(_xlfn._xlws.FILTER($B$2:$B$6000,(IFERROR(VALUE(MID($A$2:$A$6000,4,2)),0)=MONTH(C5221))*(IFERROR(VALUE(RIGHT($A$2:$A$6000,4)),0)=YEAR(C5221)))),""))</f>
        <v/>
      </c>
      <c r="E5221" s="3">
        <f t="array" ref="E5221">IFERROR(_xlfn.LET(_xlpm.yr,IF(ISNUMBER(C5221),YEAR(C5221),VALUE(RIGHT(A5221,4))),_xlpm.mn,IF(ISNUMBER(C5221),MONTH(C5221),VALUE(MID(A5221,4,2)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2" spans="1:5" x14ac:dyDescent="0.25">
      <c r="A5222" s="65" t="s">
        <v>5232</v>
      </c>
      <c r="B5222" s="8">
        <v>142.41289987600001</v>
      </c>
      <c r="C5222" s="13"/>
      <c r="D5222" s="3" t="str">
        <f t="array" ref="D5222">IF(C5222="","",IFERROR(AVERAGE(_xlfn._xlws.FILTER($B$2:$B$6000,(IFERROR(VALUE(MID($A$2:$A$6000,4,2)),0)=MONTH(C5222))*(IFERROR(VALUE(RIGHT($A$2:$A$6000,4)),0)=YEAR(C5222)))),""))</f>
        <v/>
      </c>
      <c r="E5222" s="3">
        <f t="array" ref="E5222">IFERROR(_xlfn.LET(_xlpm.yr,IF(ISNUMBER(C5222),YEAR(C5222),VALUE(RIGHT(A5222,4))),_xlpm.mn,IF(ISNUMBER(C5222),MONTH(C5222),VALUE(MID(A5222,4,2)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3" spans="1:5" x14ac:dyDescent="0.25">
      <c r="A5223" s="65" t="s">
        <v>5233</v>
      </c>
      <c r="B5223" s="8">
        <v>144.59263594879999</v>
      </c>
      <c r="C5223" s="13"/>
      <c r="D5223" s="3" t="str">
        <f t="array" ref="D5223">IF(C5223="","",IFERROR(AVERAGE(_xlfn._xlws.FILTER($B$2:$B$6000,(IFERROR(VALUE(MID($A$2:$A$6000,4,2)),0)=MONTH(C5223))*(IFERROR(VALUE(RIGHT($A$2:$A$6000,4)),0)=YEAR(C5223)))),""))</f>
        <v/>
      </c>
      <c r="E5223" s="3">
        <f t="array" ref="E5223">IFERROR(_xlfn.LET(_xlpm.yr,IF(ISNUMBER(C5223),YEAR(C5223),VALUE(RIGHT(A5223,4))),_xlpm.mn,IF(ISNUMBER(C5223),MONTH(C5223),VALUE(MID(A5223,4,2)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4" spans="1:5" x14ac:dyDescent="0.25">
      <c r="A5224" s="65" t="s">
        <v>5234</v>
      </c>
      <c r="B5224" s="8">
        <v>142.26688884719999</v>
      </c>
      <c r="C5224" s="13"/>
      <c r="D5224" s="3" t="str">
        <f t="array" ref="D5224">IF(C5224="","",IFERROR(AVERAGE(_xlfn._xlws.FILTER($B$2:$B$6000,(IFERROR(VALUE(MID($A$2:$A$6000,4,2)),0)=MONTH(C5224))*(IFERROR(VALUE(RIGHT($A$2:$A$6000,4)),0)=YEAR(C5224)))),""))</f>
        <v/>
      </c>
      <c r="E5224" s="3">
        <f t="array" ref="E5224">IFERROR(_xlfn.LET(_xlpm.yr,IF(ISNUMBER(C5224),YEAR(C5224),VALUE(RIGHT(A5224,4))),_xlpm.mn,IF(ISNUMBER(C5224),MONTH(C5224),VALUE(MID(A5224,4,2)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5" spans="1:5" x14ac:dyDescent="0.25">
      <c r="A5225" s="65" t="s">
        <v>5235</v>
      </c>
      <c r="B5225" s="8">
        <v>142.60062834159999</v>
      </c>
      <c r="C5225" s="13"/>
      <c r="D5225" s="3" t="str">
        <f t="array" ref="D5225">IF(C5225="","",IFERROR(AVERAGE(_xlfn._xlws.FILTER($B$2:$B$6000,(IFERROR(VALUE(MID($A$2:$A$6000,4,2)),0)=MONTH(C5225))*(IFERROR(VALUE(RIGHT($A$2:$A$6000,4)),0)=YEAR(C5225)))),""))</f>
        <v/>
      </c>
      <c r="E5225" s="3">
        <f t="array" ref="E5225">IFERROR(_xlfn.LET(_xlpm.yr,IF(ISNUMBER(C5225),YEAR(C5225),VALUE(RIGHT(A5225,4))),_xlpm.mn,IF(ISNUMBER(C5225),MONTH(C5225),VALUE(MID(A5225,4,2)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6" spans="1:5" x14ac:dyDescent="0.25">
      <c r="A5226" s="65" t="s">
        <v>5236</v>
      </c>
      <c r="B5226" s="8">
        <v>142.13130717760001</v>
      </c>
      <c r="C5226" s="13"/>
      <c r="D5226" s="3" t="str">
        <f t="array" ref="D5226">IF(C5226="","",IFERROR(AVERAGE(_xlfn._xlws.FILTER($B$2:$B$6000,(IFERROR(VALUE(MID($A$2:$A$6000,4,2)),0)=MONTH(C5226))*(IFERROR(VALUE(RIGHT($A$2:$A$6000,4)),0)=YEAR(C5226)))),""))</f>
        <v/>
      </c>
      <c r="E5226" s="3">
        <f t="array" ref="E5226">IFERROR(_xlfn.LET(_xlpm.yr,IF(ISNUMBER(C5226),YEAR(C5226),VALUE(RIGHT(A5226,4))),_xlpm.mn,IF(ISNUMBER(C5226),MONTH(C5226),VALUE(MID(A5226,4,2)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7" spans="1:5" x14ac:dyDescent="0.25">
      <c r="A5227" s="65" t="s">
        <v>5237</v>
      </c>
      <c r="B5227" s="8">
        <v>142.5589109048</v>
      </c>
      <c r="C5227" s="13"/>
      <c r="D5227" s="3" t="str">
        <f t="array" ref="D5227">IF(C5227="","",IFERROR(AVERAGE(_xlfn._xlws.FILTER($B$2:$B$6000,(IFERROR(VALUE(MID($A$2:$A$6000,4,2)),0)=MONTH(C5227))*(IFERROR(VALUE(RIGHT($A$2:$A$6000,4)),0)=YEAR(C5227)))),""))</f>
        <v/>
      </c>
      <c r="E5227" s="3">
        <f t="array" ref="E5227">IFERROR(_xlfn.LET(_xlpm.yr,IF(ISNUMBER(C5227),YEAR(C5227),VALUE(RIGHT(A5227,4))),_xlpm.mn,IF(ISNUMBER(C5227),MONTH(C5227),VALUE(MID(A5227,4,2)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8" spans="1:5" x14ac:dyDescent="0.25">
      <c r="A5228" s="65" t="s">
        <v>5238</v>
      </c>
      <c r="B5228" s="8">
        <v>141.96443743040001</v>
      </c>
      <c r="C5228" s="13"/>
      <c r="D5228" s="3" t="str">
        <f t="array" ref="D5228">IF(C5228="","",IFERROR(AVERAGE(_xlfn._xlws.FILTER($B$2:$B$6000,(IFERROR(VALUE(MID($A$2:$A$6000,4,2)),0)=MONTH(C5228))*(IFERROR(VALUE(RIGHT($A$2:$A$6000,4)),0)=YEAR(C5228)))),""))</f>
        <v/>
      </c>
      <c r="E5228" s="3">
        <f t="array" ref="E5228">IFERROR(_xlfn.LET(_xlpm.yr,IF(ISNUMBER(C5228),YEAR(C5228),VALUE(RIGHT(A5228,4))),_xlpm.mn,IF(ISNUMBER(C5228),MONTH(C5228),VALUE(MID(A5228,4,2)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9" spans="1:5" x14ac:dyDescent="0.25">
      <c r="A5229" s="65" t="s">
        <v>5239</v>
      </c>
      <c r="B5229" s="8">
        <v>143.4349770776</v>
      </c>
      <c r="C5229" s="13"/>
      <c r="D5229" s="3" t="str">
        <f t="array" ref="D5229">IF(C5229="","",IFERROR(AVERAGE(_xlfn._xlws.FILTER($B$2:$B$6000,(IFERROR(VALUE(MID($A$2:$A$6000,4,2)),0)=MONTH(C5229))*(IFERROR(VALUE(RIGHT($A$2:$A$6000,4)),0)=YEAR(C5229)))),""))</f>
        <v/>
      </c>
      <c r="E5229" s="3">
        <f t="array" ref="E5229">IFERROR(_xlfn.LET(_xlpm.yr,IF(ISNUMBER(C5229),YEAR(C5229),VALUE(RIGHT(A5229,4))),_xlpm.mn,IF(ISNUMBER(C5229),MONTH(C5229),VALUE(MID(A5229,4,2)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0" spans="1:5" x14ac:dyDescent="0.25">
      <c r="A5230" s="65" t="s">
        <v>5240</v>
      </c>
      <c r="B5230" s="8">
        <v>143.87301016399999</v>
      </c>
      <c r="C5230" s="13"/>
      <c r="D5230" s="3" t="str">
        <f t="array" ref="D5230">IF(C5230="","",IFERROR(AVERAGE(_xlfn._xlws.FILTER($B$2:$B$6000,(IFERROR(VALUE(MID($A$2:$A$6000,4,2)),0)=MONTH(C5230))*(IFERROR(VALUE(RIGHT($A$2:$A$6000,4)),0)=YEAR(C5230)))),""))</f>
        <v/>
      </c>
      <c r="E5230" s="3">
        <f t="array" ref="E5230">IFERROR(_xlfn.LET(_xlpm.yr,IF(ISNUMBER(C5230),YEAR(C5230),VALUE(RIGHT(A5230,4))),_xlpm.mn,IF(ISNUMBER(C5230),MONTH(C5230),VALUE(MID(A5230,4,2)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1" spans="1:5" x14ac:dyDescent="0.25">
      <c r="A5231" s="65" t="s">
        <v>5241</v>
      </c>
      <c r="B5231" s="8">
        <v>142.7466393704</v>
      </c>
      <c r="C5231" s="13"/>
      <c r="D5231" s="3" t="str">
        <f t="array" ref="D5231">IF(C5231="","",IFERROR(AVERAGE(_xlfn._xlws.FILTER($B$2:$B$6000,(IFERROR(VALUE(MID($A$2:$A$6000,4,2)),0)=MONTH(C5231))*(IFERROR(VALUE(RIGHT($A$2:$A$6000,4)),0)=YEAR(C5231)))),""))</f>
        <v/>
      </c>
      <c r="E5231" s="3">
        <f t="array" ref="E5231">IFERROR(_xlfn.LET(_xlpm.yr,IF(ISNUMBER(C5231),YEAR(C5231),VALUE(RIGHT(A5231,4))),_xlpm.mn,IF(ISNUMBER(C5231),MONTH(C5231),VALUE(MID(A5231,4,2)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2" spans="1:5" x14ac:dyDescent="0.25">
      <c r="A5232" s="65" t="s">
        <v>5242</v>
      </c>
      <c r="B5232" s="8">
        <v>140.9319308696</v>
      </c>
      <c r="C5232" s="13"/>
      <c r="D5232" s="3" t="str">
        <f t="array" ref="D5232">IF(C5232="","",IFERROR(AVERAGE(_xlfn._xlws.FILTER($B$2:$B$6000,(IFERROR(VALUE(MID($A$2:$A$6000,4,2)),0)=MONTH(C5232))*(IFERROR(VALUE(RIGHT($A$2:$A$6000,4)),0)=YEAR(C5232)))),""))</f>
        <v/>
      </c>
      <c r="E5232" s="3">
        <f t="array" ref="E5232">IFERROR(_xlfn.LET(_xlpm.yr,IF(ISNUMBER(C5232),YEAR(C5232),VALUE(RIGHT(A5232,4))),_xlpm.mn,IF(ISNUMBER(C5232),MONTH(C5232),VALUE(MID(A5232,4,2)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3" spans="1:5" x14ac:dyDescent="0.25">
      <c r="A5233" s="65" t="s">
        <v>5243</v>
      </c>
      <c r="B5233" s="8">
        <v>139.1693691648</v>
      </c>
      <c r="C5233" s="13"/>
      <c r="D5233" s="3" t="str">
        <f t="array" ref="D5233">IF(C5233="","",IFERROR(AVERAGE(_xlfn._xlws.FILTER($B$2:$B$6000,(IFERROR(VALUE(MID($A$2:$A$6000,4,2)),0)=MONTH(C5233))*(IFERROR(VALUE(RIGHT($A$2:$A$6000,4)),0)=YEAR(C5233)))),""))</f>
        <v/>
      </c>
      <c r="E5233" s="3">
        <f t="array" ref="E5233">IFERROR(_xlfn.LET(_xlpm.yr,IF(ISNUMBER(C5233),YEAR(C5233),VALUE(RIGHT(A5233,4))),_xlpm.mn,IF(ISNUMBER(C5233),MONTH(C5233),VALUE(MID(A5233,4,2)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4" spans="1:5" x14ac:dyDescent="0.25">
      <c r="A5234" s="65" t="s">
        <v>5244</v>
      </c>
      <c r="B5234" s="8">
        <v>138.95035262159999</v>
      </c>
      <c r="C5234" s="13"/>
      <c r="D5234" s="3" t="str">
        <f t="array" ref="D5234">IF(C5234="","",IFERROR(AVERAGE(_xlfn._xlws.FILTER($B$2:$B$6000,(IFERROR(VALUE(MID($A$2:$A$6000,4,2)),0)=MONTH(C5234))*(IFERROR(VALUE(RIGHT($A$2:$A$6000,4)),0)=YEAR(C5234)))),""))</f>
        <v/>
      </c>
      <c r="E5234" s="3">
        <f t="array" ref="E5234">IFERROR(_xlfn.LET(_xlpm.yr,IF(ISNUMBER(C5234),YEAR(C5234),VALUE(RIGHT(A5234,4))),_xlpm.mn,IF(ISNUMBER(C5234),MONTH(C5234),VALUE(MID(A5234,4,2)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5" spans="1:5" x14ac:dyDescent="0.25">
      <c r="A5235" s="65" t="s">
        <v>5245</v>
      </c>
      <c r="B5235" s="8">
        <v>138.56446633120001</v>
      </c>
      <c r="C5235" s="13"/>
      <c r="D5235" s="3" t="str">
        <f t="array" ref="D5235">IF(C5235="","",IFERROR(AVERAGE(_xlfn._xlws.FILTER($B$2:$B$6000,(IFERROR(VALUE(MID($A$2:$A$6000,4,2)),0)=MONTH(C5235))*(IFERROR(VALUE(RIGHT($A$2:$A$6000,4)),0)=YEAR(C5235)))),""))</f>
        <v/>
      </c>
      <c r="E5235" s="3">
        <f t="array" ref="E5235">IFERROR(_xlfn.LET(_xlpm.yr,IF(ISNUMBER(C5235),YEAR(C5235),VALUE(RIGHT(A5235,4))),_xlpm.mn,IF(ISNUMBER(C5235),MONTH(C5235),VALUE(MID(A5235,4,2)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6" spans="1:5" x14ac:dyDescent="0.25">
      <c r="A5236" s="65" t="s">
        <v>5246</v>
      </c>
      <c r="B5236" s="8">
        <v>137.1956762865</v>
      </c>
      <c r="C5236" s="13"/>
      <c r="D5236" s="3" t="str">
        <f t="array" ref="D5236">IF(C5236="","",IFERROR(AVERAGE(_xlfn._xlws.FILTER($B$2:$B$6000,(IFERROR(VALUE(MID($A$2:$A$6000,4,2)),0)=MONTH(C5236))*(IFERROR(VALUE(RIGHT($A$2:$A$6000,4)),0)=YEAR(C5236)))),""))</f>
        <v/>
      </c>
      <c r="E5236" s="3">
        <f t="array" ref="E5236">IFERROR(_xlfn.LET(_xlpm.yr,IF(ISNUMBER(C5236),YEAR(C5236),VALUE(RIGHT(A5236,4))),_xlpm.mn,IF(ISNUMBER(C5236),MONTH(C5236),VALUE(MID(A5236,4,2)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7" spans="1:5" x14ac:dyDescent="0.25">
      <c r="A5237" s="65" t="s">
        <v>5247</v>
      </c>
      <c r="B5237" s="8">
        <v>137.39263267859999</v>
      </c>
      <c r="C5237" s="13"/>
      <c r="D5237" s="3" t="str">
        <f t="array" ref="D5237">IF(C5237="","",IFERROR(AVERAGE(_xlfn._xlws.FILTER($B$2:$B$6000,(IFERROR(VALUE(MID($A$2:$A$6000,4,2)),0)=MONTH(C5237))*(IFERROR(VALUE(RIGHT($A$2:$A$6000,4)),0)=YEAR(C5237)))),""))</f>
        <v/>
      </c>
      <c r="E5237" s="3">
        <f t="array" ref="E5237">IFERROR(_xlfn.LET(_xlpm.yr,IF(ISNUMBER(C5237),YEAR(C5237),VALUE(RIGHT(A5237,4))),_xlpm.mn,IF(ISNUMBER(C5237),MONTH(C5237),VALUE(MID(A5237,4,2)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8" spans="1:5" x14ac:dyDescent="0.25">
      <c r="A5238" s="65" t="s">
        <v>5248</v>
      </c>
      <c r="B5238" s="8">
        <v>138.8438903046</v>
      </c>
      <c r="C5238" s="13"/>
      <c r="D5238" s="3" t="str">
        <f t="array" ref="D5238">IF(C5238="","",IFERROR(AVERAGE(_xlfn._xlws.FILTER($B$2:$B$6000,(IFERROR(VALUE(MID($A$2:$A$6000,4,2)),0)=MONTH(C5238))*(IFERROR(VALUE(RIGHT($A$2:$A$6000,4)),0)=YEAR(C5238)))),""))</f>
        <v/>
      </c>
      <c r="E5238" s="3">
        <f t="array" ref="E5238">IFERROR(_xlfn.LET(_xlpm.yr,IF(ISNUMBER(C5238),YEAR(C5238),VALUE(RIGHT(A5238,4))),_xlpm.mn,IF(ISNUMBER(C5238),MONTH(C5238),VALUE(MID(A5238,4,2)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9" spans="1:5" x14ac:dyDescent="0.25">
      <c r="A5239" s="65" t="s">
        <v>5249</v>
      </c>
      <c r="B5239" s="8">
        <v>138.88535480819999</v>
      </c>
      <c r="C5239" s="13"/>
      <c r="D5239" s="3" t="str">
        <f t="array" ref="D5239">IF(C5239="","",IFERROR(AVERAGE(_xlfn._xlws.FILTER($B$2:$B$6000,(IFERROR(VALUE(MID($A$2:$A$6000,4,2)),0)=MONTH(C5239))*(IFERROR(VALUE(RIGHT($A$2:$A$6000,4)),0)=YEAR(C5239)))),""))</f>
        <v/>
      </c>
      <c r="E5239" s="3">
        <f t="array" ref="E5239">IFERROR(_xlfn.LET(_xlpm.yr,IF(ISNUMBER(C5239),YEAR(C5239),VALUE(RIGHT(A5239,4))),_xlpm.mn,IF(ISNUMBER(C5239),MONTH(C5239),VALUE(MID(A5239,4,2)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0" spans="1:5" x14ac:dyDescent="0.25">
      <c r="A5240" s="65" t="s">
        <v>5250</v>
      </c>
      <c r="B5240" s="8">
        <v>138.2737533801</v>
      </c>
      <c r="C5240" s="13"/>
      <c r="D5240" s="3" t="str">
        <f t="array" ref="D5240">IF(C5240="","",IFERROR(AVERAGE(_xlfn._xlws.FILTER($B$2:$B$6000,(IFERROR(VALUE(MID($A$2:$A$6000,4,2)),0)=MONTH(C5240))*(IFERROR(VALUE(RIGHT($A$2:$A$6000,4)),0)=YEAR(C5240)))),""))</f>
        <v/>
      </c>
      <c r="E5240" s="3">
        <f t="array" ref="E5240">IFERROR(_xlfn.LET(_xlpm.yr,IF(ISNUMBER(C5240),YEAR(C5240),VALUE(RIGHT(A5240,4))),_xlpm.mn,IF(ISNUMBER(C5240),MONTH(C5240),VALUE(MID(A5240,4,2)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1" spans="1:5" x14ac:dyDescent="0.25">
      <c r="A5241" s="65" t="s">
        <v>5251</v>
      </c>
      <c r="B5241" s="8">
        <v>137.76581321099999</v>
      </c>
      <c r="C5241" s="13"/>
      <c r="D5241" s="3" t="str">
        <f t="array" ref="D5241">IF(C5241="","",IFERROR(AVERAGE(_xlfn._xlws.FILTER($B$2:$B$6000,(IFERROR(VALUE(MID($A$2:$A$6000,4,2)),0)=MONTH(C5241))*(IFERROR(VALUE(RIGHT($A$2:$A$6000,4)),0)=YEAR(C5241)))),""))</f>
        <v/>
      </c>
      <c r="E5241" s="3">
        <f t="array" ref="E5241">IFERROR(_xlfn.LET(_xlpm.yr,IF(ISNUMBER(C5241),YEAR(C5241),VALUE(RIGHT(A5241,4))),_xlpm.mn,IF(ISNUMBER(C5241),MONTH(C5241),VALUE(MID(A5241,4,2)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2" spans="1:5" x14ac:dyDescent="0.25">
      <c r="A5242" s="65" t="s">
        <v>5252</v>
      </c>
      <c r="B5242" s="8">
        <v>137.76581321099999</v>
      </c>
      <c r="C5242" s="13"/>
      <c r="D5242" s="3" t="str">
        <f t="array" ref="D5242">IF(C5242="","",IFERROR(AVERAGE(_xlfn._xlws.FILTER($B$2:$B$6000,(IFERROR(VALUE(MID($A$2:$A$6000,4,2)),0)=MONTH(C5242))*(IFERROR(VALUE(RIGHT($A$2:$A$6000,4)),0)=YEAR(C5242)))),""))</f>
        <v/>
      </c>
      <c r="E5242" s="3">
        <f t="array" ref="E5242">IFERROR(_xlfn.LET(_xlpm.yr,IF(ISNUMBER(C5242),YEAR(C5242),VALUE(RIGHT(A5242,4))),_xlpm.mn,IF(ISNUMBER(C5242),MONTH(C5242),VALUE(MID(A5242,4,2)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3" spans="1:5" x14ac:dyDescent="0.25">
      <c r="A5243" s="65" t="s">
        <v>5253</v>
      </c>
      <c r="B5243" s="8">
        <v>137.80727771459999</v>
      </c>
      <c r="C5243" s="13"/>
      <c r="D5243" s="3" t="str">
        <f t="array" ref="D5243">IF(C5243="","",IFERROR(AVERAGE(_xlfn._xlws.FILTER($B$2:$B$6000,(IFERROR(VALUE(MID($A$2:$A$6000,4,2)),0)=MONTH(C5243))*(IFERROR(VALUE(RIGHT($A$2:$A$6000,4)),0)=YEAR(C5243)))),""))</f>
        <v/>
      </c>
      <c r="E5243" s="3">
        <f t="array" ref="E5243">IFERROR(_xlfn.LET(_xlpm.yr,IF(ISNUMBER(C5243),YEAR(C5243),VALUE(RIGHT(A5243,4))),_xlpm.mn,IF(ISNUMBER(C5243),MONTH(C5243),VALUE(MID(A5243,4,2)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4" spans="1:5" x14ac:dyDescent="0.25">
      <c r="A5244" s="65" t="s">
        <v>5254</v>
      </c>
      <c r="B5244" s="8">
        <v>137.84874221819999</v>
      </c>
      <c r="C5244" s="13"/>
      <c r="D5244" s="3" t="str">
        <f t="array" ref="D5244">IF(C5244="","",IFERROR(AVERAGE(_xlfn._xlws.FILTER($B$2:$B$6000,(IFERROR(VALUE(MID($A$2:$A$6000,4,2)),0)=MONTH(C5244))*(IFERROR(VALUE(RIGHT($A$2:$A$6000,4)),0)=YEAR(C5244)))),""))</f>
        <v/>
      </c>
      <c r="E5244" s="3">
        <f t="array" ref="E5244">IFERROR(_xlfn.LET(_xlpm.yr,IF(ISNUMBER(C5244),YEAR(C5244),VALUE(RIGHT(A5244,4))),_xlpm.mn,IF(ISNUMBER(C5244),MONTH(C5244),VALUE(MID(A5244,4,2)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5" spans="1:5" x14ac:dyDescent="0.25">
      <c r="A5245" s="65" t="s">
        <v>5255</v>
      </c>
      <c r="B5245" s="8">
        <v>136.88469250950001</v>
      </c>
      <c r="C5245" s="13"/>
      <c r="D5245" s="3" t="str">
        <f t="array" ref="D5245">IF(C5245="","",IFERROR(AVERAGE(_xlfn._xlws.FILTER($B$2:$B$6000,(IFERROR(VALUE(MID($A$2:$A$6000,4,2)),0)=MONTH(C5245))*(IFERROR(VALUE(RIGHT($A$2:$A$6000,4)),0)=YEAR(C5245)))),""))</f>
        <v/>
      </c>
      <c r="E5245" s="3">
        <f t="array" ref="E5245">IFERROR(_xlfn.LET(_xlpm.yr,IF(ISNUMBER(C5245),YEAR(C5245),VALUE(RIGHT(A5245,4))),_xlpm.mn,IF(ISNUMBER(C5245),MONTH(C5245),VALUE(MID(A5245,4,2)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6" spans="1:5" x14ac:dyDescent="0.25">
      <c r="A5246" s="65" t="s">
        <v>5256</v>
      </c>
      <c r="B5246" s="8">
        <v>137.29933754550001</v>
      </c>
      <c r="C5246" s="13"/>
      <c r="D5246" s="3" t="str">
        <f t="array" ref="D5246">IF(C5246="","",IFERROR(AVERAGE(_xlfn._xlws.FILTER($B$2:$B$6000,(IFERROR(VALUE(MID($A$2:$A$6000,4,2)),0)=MONTH(C5246))*(IFERROR(VALUE(RIGHT($A$2:$A$6000,4)),0)=YEAR(C5246)))),""))</f>
        <v/>
      </c>
      <c r="E5246" s="3">
        <f t="array" ref="E5246">IFERROR(_xlfn.LET(_xlpm.yr,IF(ISNUMBER(C5246),YEAR(C5246),VALUE(RIGHT(A5246,4))),_xlpm.mn,IF(ISNUMBER(C5246),MONTH(C5246),VALUE(MID(A5246,4,2)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7" spans="1:5" x14ac:dyDescent="0.25">
      <c r="A5247" s="65" t="s">
        <v>5257</v>
      </c>
      <c r="B5247" s="8">
        <v>137.02981827209999</v>
      </c>
      <c r="C5247" s="13"/>
      <c r="D5247" s="3" t="str">
        <f t="array" ref="D5247">IF(C5247="","",IFERROR(AVERAGE(_xlfn._xlws.FILTER($B$2:$B$6000,(IFERROR(VALUE(MID($A$2:$A$6000,4,2)),0)=MONTH(C5247))*(IFERROR(VALUE(RIGHT($A$2:$A$6000,4)),0)=YEAR(C5247)))),""))</f>
        <v/>
      </c>
      <c r="E5247" s="3">
        <f t="array" ref="E5247">IFERROR(_xlfn.LET(_xlpm.yr,IF(ISNUMBER(C5247),YEAR(C5247),VALUE(RIGHT(A5247,4))),_xlpm.mn,IF(ISNUMBER(C5247),MONTH(C5247),VALUE(MID(A5247,4,2)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8" spans="1:5" x14ac:dyDescent="0.25">
      <c r="A5248" s="65" t="s">
        <v>5258</v>
      </c>
      <c r="B5248" s="8">
        <v>140.07745928669999</v>
      </c>
      <c r="C5248" s="13"/>
      <c r="D5248" s="3" t="str">
        <f t="array" ref="D5248">IF(C5248="","",IFERROR(AVERAGE(_xlfn._xlws.FILTER($B$2:$B$6000,(IFERROR(VALUE(MID($A$2:$A$6000,4,2)),0)=MONTH(C5248))*(IFERROR(VALUE(RIGHT($A$2:$A$6000,4)),0)=YEAR(C5248)))),""))</f>
        <v/>
      </c>
      <c r="E5248" s="3">
        <f t="array" ref="E5248">IFERROR(_xlfn.LET(_xlpm.yr,IF(ISNUMBER(C5248),YEAR(C5248),VALUE(RIGHT(A5248,4))),_xlpm.mn,IF(ISNUMBER(C5248),MONTH(C5248),VALUE(MID(A5248,4,2)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9" spans="1:5" x14ac:dyDescent="0.25">
      <c r="A5249" s="65" t="s">
        <v>5259</v>
      </c>
      <c r="B5249" s="8">
        <v>139.18597245929999</v>
      </c>
      <c r="C5249" s="13"/>
      <c r="D5249" s="3" t="str">
        <f t="array" ref="D5249">IF(C5249="","",IFERROR(AVERAGE(_xlfn._xlws.FILTER($B$2:$B$6000,(IFERROR(VALUE(MID($A$2:$A$6000,4,2)),0)=MONTH(C5249))*(IFERROR(VALUE(RIGHT($A$2:$A$6000,4)),0)=YEAR(C5249)))),""))</f>
        <v/>
      </c>
      <c r="E5249" s="3">
        <f t="array" ref="E5249">IFERROR(_xlfn.LET(_xlpm.yr,IF(ISNUMBER(C5249),YEAR(C5249),VALUE(RIGHT(A5249,4))),_xlpm.mn,IF(ISNUMBER(C5249),MONTH(C5249),VALUE(MID(A5249,4,2)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0" spans="1:5" x14ac:dyDescent="0.25">
      <c r="A5250" s="65" t="s">
        <v>5260</v>
      </c>
      <c r="B5250" s="8">
        <v>138.2426550024</v>
      </c>
      <c r="C5250" s="13"/>
      <c r="D5250" s="3" t="str">
        <f t="array" ref="D5250">IF(C5250="","",IFERROR(AVERAGE(_xlfn._xlws.FILTER($B$2:$B$6000,(IFERROR(VALUE(MID($A$2:$A$6000,4,2)),0)=MONTH(C5250))*(IFERROR(VALUE(RIGHT($A$2:$A$6000,4)),0)=YEAR(C5250)))),""))</f>
        <v/>
      </c>
      <c r="E5250" s="3">
        <f t="array" ref="E5250">IFERROR(_xlfn.LET(_xlpm.yr,IF(ISNUMBER(C5250),YEAR(C5250),VALUE(RIGHT(A5250,4))),_xlpm.mn,IF(ISNUMBER(C5250),MONTH(C5250),VALUE(MID(A5250,4,2)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1" spans="1:5" x14ac:dyDescent="0.25">
      <c r="A5251" s="65" t="s">
        <v>5261</v>
      </c>
      <c r="B5251" s="8">
        <v>137.33043592320001</v>
      </c>
      <c r="C5251" s="13"/>
      <c r="D5251" s="3" t="str">
        <f t="array" ref="D5251">IF(C5251="","",IFERROR(AVERAGE(_xlfn._xlws.FILTER($B$2:$B$6000,(IFERROR(VALUE(MID($A$2:$A$6000,4,2)),0)=MONTH(C5251))*(IFERROR(VALUE(RIGHT($A$2:$A$6000,4)),0)=YEAR(C5251)))),""))</f>
        <v/>
      </c>
      <c r="E5251" s="3">
        <f t="array" ref="E5251">IFERROR(_xlfn.LET(_xlpm.yr,IF(ISNUMBER(C5251),YEAR(C5251),VALUE(RIGHT(A5251,4))),_xlpm.mn,IF(ISNUMBER(C5251),MONTH(C5251),VALUE(MID(A5251,4,2)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2" spans="1:5" x14ac:dyDescent="0.25">
      <c r="A5252" s="65" t="s">
        <v>5262</v>
      </c>
      <c r="B5252" s="8">
        <v>137.9109389736</v>
      </c>
      <c r="C5252" s="13"/>
      <c r="D5252" s="3" t="str">
        <f t="array" ref="D5252">IF(C5252="","",IFERROR(AVERAGE(_xlfn._xlws.FILTER($B$2:$B$6000,(IFERROR(VALUE(MID($A$2:$A$6000,4,2)),0)=MONTH(C5252))*(IFERROR(VALUE(RIGHT($A$2:$A$6000,4)),0)=YEAR(C5252)))),""))</f>
        <v/>
      </c>
      <c r="E5252" s="3">
        <f t="array" ref="E5252">IFERROR(_xlfn.LET(_xlpm.yr,IF(ISNUMBER(C5252),YEAR(C5252),VALUE(RIGHT(A5252,4))),_xlpm.mn,IF(ISNUMBER(C5252),MONTH(C5252),VALUE(MID(A5252,4,2)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3" spans="1:5" x14ac:dyDescent="0.25">
      <c r="A5253" s="65" t="s">
        <v>5263</v>
      </c>
      <c r="B5253" s="8">
        <v>139.25853534059999</v>
      </c>
      <c r="C5253" s="13"/>
      <c r="D5253" s="3" t="str">
        <f t="array" ref="D5253">IF(C5253="","",IFERROR(AVERAGE(_xlfn._xlws.FILTER($B$2:$B$6000,(IFERROR(VALUE(MID($A$2:$A$6000,4,2)),0)=MONTH(C5253))*(IFERROR(VALUE(RIGHT($A$2:$A$6000,4)),0)=YEAR(C5253)))),""))</f>
        <v/>
      </c>
      <c r="E5253" s="3">
        <f t="array" ref="E5253">IFERROR(_xlfn.LET(_xlpm.yr,IF(ISNUMBER(C5253),YEAR(C5253),VALUE(RIGHT(A5253,4))),_xlpm.mn,IF(ISNUMBER(C5253),MONTH(C5253),VALUE(MID(A5253,4,2)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4" spans="1:5" x14ac:dyDescent="0.25">
      <c r="A5254" s="65" t="s">
        <v>5264</v>
      </c>
      <c r="B5254" s="8">
        <v>137.15421178290001</v>
      </c>
      <c r="C5254" s="13"/>
      <c r="D5254" s="3" t="str">
        <f t="array" ref="D5254">IF(C5254="","",IFERROR(AVERAGE(_xlfn._xlws.FILTER($B$2:$B$6000,(IFERROR(VALUE(MID($A$2:$A$6000,4,2)),0)=MONTH(C5254))*(IFERROR(VALUE(RIGHT($A$2:$A$6000,4)),0)=YEAR(C5254)))),""))</f>
        <v/>
      </c>
      <c r="E5254" s="3">
        <f t="array" ref="E5254">IFERROR(_xlfn.LET(_xlpm.yr,IF(ISNUMBER(C5254),YEAR(C5254),VALUE(RIGHT(A5254,4))),_xlpm.mn,IF(ISNUMBER(C5254),MONTH(C5254),VALUE(MID(A5254,4,2)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5" spans="1:5" x14ac:dyDescent="0.25">
      <c r="A5255" s="65" t="s">
        <v>5265</v>
      </c>
      <c r="B5255" s="8">
        <v>137.86947447</v>
      </c>
      <c r="C5255" s="13"/>
      <c r="D5255" s="3" t="str">
        <f t="array" ref="D5255">IF(C5255="","",IFERROR(AVERAGE(_xlfn._xlws.FILTER($B$2:$B$6000,(IFERROR(VALUE(MID($A$2:$A$6000,4,2)),0)=MONTH(C5255))*(IFERROR(VALUE(RIGHT($A$2:$A$6000,4)),0)=YEAR(C5255)))),""))</f>
        <v/>
      </c>
      <c r="E5255" s="3">
        <f t="array" ref="E5255">IFERROR(_xlfn.LET(_xlpm.yr,IF(ISNUMBER(C5255),YEAR(C5255),VALUE(RIGHT(A5255,4))),_xlpm.mn,IF(ISNUMBER(C5255),MONTH(C5255),VALUE(MID(A5255,4,2)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6" spans="1:5" x14ac:dyDescent="0.25">
      <c r="A5256" s="65" t="s">
        <v>5266</v>
      </c>
      <c r="B5256" s="8">
        <v>138.06643086209999</v>
      </c>
      <c r="C5256" s="13"/>
      <c r="D5256" s="3" t="str">
        <f t="array" ref="D5256">IF(C5256="","",IFERROR(AVERAGE(_xlfn._xlws.FILTER($B$2:$B$6000,(IFERROR(VALUE(MID($A$2:$A$6000,4,2)),0)=MONTH(C5256))*(IFERROR(VALUE(RIGHT($A$2:$A$6000,4)),0)=YEAR(C5256)))),""))</f>
        <v/>
      </c>
      <c r="E5256" s="3">
        <f t="array" ref="E5256">IFERROR(_xlfn.LET(_xlpm.yr,IF(ISNUMBER(C5256),YEAR(C5256),VALUE(RIGHT(A5256,4))),_xlpm.mn,IF(ISNUMBER(C5256),MONTH(C5256),VALUE(MID(A5256,4,2)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7" spans="1:5" x14ac:dyDescent="0.25">
      <c r="A5257" s="65" t="s">
        <v>5267</v>
      </c>
      <c r="B5257" s="8">
        <v>137.22677466420001</v>
      </c>
      <c r="C5257" s="13"/>
      <c r="D5257" s="3" t="str">
        <f t="array" ref="D5257">IF(C5257="","",IFERROR(AVERAGE(_xlfn._xlws.FILTER($B$2:$B$6000,(IFERROR(VALUE(MID($A$2:$A$6000,4,2)),0)=MONTH(C5257))*(IFERROR(VALUE(RIGHT($A$2:$A$6000,4)),0)=YEAR(C5257)))),""))</f>
        <v/>
      </c>
      <c r="E5257" s="3">
        <f t="array" ref="E5257">IFERROR(_xlfn.LET(_xlpm.yr,IF(ISNUMBER(C5257),YEAR(C5257),VALUE(RIGHT(A5257,4))),_xlpm.mn,IF(ISNUMBER(C5257),MONTH(C5257),VALUE(MID(A5257,4,2)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8" spans="1:5" x14ac:dyDescent="0.25">
      <c r="A5258" s="65" t="s">
        <v>5268</v>
      </c>
      <c r="B5258" s="8">
        <v>138.6883984161</v>
      </c>
      <c r="C5258" s="13"/>
      <c r="D5258" s="3" t="str">
        <f t="array" ref="D5258">IF(C5258="","",IFERROR(AVERAGE(_xlfn._xlws.FILTER($B$2:$B$6000,(IFERROR(VALUE(MID($A$2:$A$6000,4,2)),0)=MONTH(C5258))*(IFERROR(VALUE(RIGHT($A$2:$A$6000,4)),0)=YEAR(C5258)))),""))</f>
        <v/>
      </c>
      <c r="E5258" s="3">
        <f t="array" ref="E5258">IFERROR(_xlfn.LET(_xlpm.yr,IF(ISNUMBER(C5258),YEAR(C5258),VALUE(RIGHT(A5258,4))),_xlpm.mn,IF(ISNUMBER(C5258),MONTH(C5258),VALUE(MID(A5258,4,2)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9" spans="1:5" x14ac:dyDescent="0.25">
      <c r="A5259" s="65" t="s">
        <v>5269</v>
      </c>
      <c r="B5259" s="8">
        <v>136.933328448</v>
      </c>
      <c r="C5259" s="13"/>
      <c r="D5259" s="3" t="str">
        <f t="array" ref="D5259">IF(C5259="","",IFERROR(AVERAGE(_xlfn._xlws.FILTER($B$2:$B$6000,(IFERROR(VALUE(MID($A$2:$A$6000,4,2)),0)=MONTH(C5259))*(IFERROR(VALUE(RIGHT($A$2:$A$6000,4)),0)=YEAR(C5259)))),""))</f>
        <v/>
      </c>
      <c r="E5259" s="3">
        <f t="array" ref="E5259">IFERROR(_xlfn.LET(_xlpm.yr,IF(ISNUMBER(C5259),YEAR(C5259),VALUE(RIGHT(A5259,4))),_xlpm.mn,IF(ISNUMBER(C5259),MONTH(C5259),VALUE(MID(A5259,4,2)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0" spans="1:5" x14ac:dyDescent="0.25">
      <c r="A5260" s="65" t="s">
        <v>5270</v>
      </c>
      <c r="B5260" s="8">
        <v>136.50954625700001</v>
      </c>
      <c r="C5260" s="13"/>
      <c r="D5260" s="3" t="str">
        <f t="array" ref="D5260">IF(C5260="","",IFERROR(AVERAGE(_xlfn._xlws.FILTER($B$2:$B$6000,(IFERROR(VALUE(MID($A$2:$A$6000,4,2)),0)=MONTH(C5260))*(IFERROR(VALUE(RIGHT($A$2:$A$6000,4)),0)=YEAR(C5260)))),""))</f>
        <v/>
      </c>
      <c r="E5260" s="3">
        <f t="array" ref="E5260">IFERROR(_xlfn.LET(_xlpm.yr,IF(ISNUMBER(C5260),YEAR(C5260),VALUE(RIGHT(A5260,4))),_xlpm.mn,IF(ISNUMBER(C5260),MONTH(C5260),VALUE(MID(A5260,4,2)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1" spans="1:5" x14ac:dyDescent="0.25">
      <c r="A5261" s="65" t="s">
        <v>5271</v>
      </c>
      <c r="B5261" s="8">
        <v>137.140051468</v>
      </c>
      <c r="C5261" s="13"/>
      <c r="D5261" s="3" t="str">
        <f t="array" ref="D5261">IF(C5261="","",IFERROR(AVERAGE(_xlfn._xlws.FILTER($B$2:$B$6000,(IFERROR(VALUE(MID($A$2:$A$6000,4,2)),0)=MONTH(C5261))*(IFERROR(VALUE(RIGHT($A$2:$A$6000,4)),0)=YEAR(C5261)))),""))</f>
        <v/>
      </c>
      <c r="E5261" s="3">
        <f t="array" ref="E5261">IFERROR(_xlfn.LET(_xlpm.yr,IF(ISNUMBER(C5261),YEAR(C5261),VALUE(RIGHT(A5261,4))),_xlpm.mn,IF(ISNUMBER(C5261),MONTH(C5261),VALUE(MID(A5261,4,2)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2" spans="1:5" x14ac:dyDescent="0.25">
      <c r="A5262" s="65" t="s">
        <v>5272</v>
      </c>
      <c r="B5262" s="8">
        <v>135.85836874399999</v>
      </c>
      <c r="C5262" s="13"/>
      <c r="D5262" s="3" t="str">
        <f t="array" ref="D5262">IF(C5262="","",IFERROR(AVERAGE(_xlfn._xlws.FILTER($B$2:$B$6000,(IFERROR(VALUE(MID($A$2:$A$6000,4,2)),0)=MONTH(C5262))*(IFERROR(VALUE(RIGHT($A$2:$A$6000,4)),0)=YEAR(C5262)))),""))</f>
        <v/>
      </c>
      <c r="E5262" s="3">
        <f t="array" ref="E5262">IFERROR(_xlfn.LET(_xlpm.yr,IF(ISNUMBER(C5262),YEAR(C5262),VALUE(RIGHT(A5262,4))),_xlpm.mn,IF(ISNUMBER(C5262),MONTH(C5262),VALUE(MID(A5262,4,2)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3" spans="1:5" x14ac:dyDescent="0.25">
      <c r="A5263" s="65" t="s">
        <v>5273</v>
      </c>
      <c r="B5263" s="8">
        <v>135.76534338499999</v>
      </c>
      <c r="C5263" s="13"/>
      <c r="D5263" s="3" t="str">
        <f t="array" ref="D5263">IF(C5263="","",IFERROR(AVERAGE(_xlfn._xlws.FILTER($B$2:$B$6000,(IFERROR(VALUE(MID($A$2:$A$6000,4,2)),0)=MONTH(C5263))*(IFERROR(VALUE(RIGHT($A$2:$A$6000,4)),0)=YEAR(C5263)))),""))</f>
        <v/>
      </c>
      <c r="E5263" s="3">
        <f t="array" ref="E5263">IFERROR(_xlfn.LET(_xlpm.yr,IF(ISNUMBER(C5263),YEAR(C5263),VALUE(RIGHT(A5263,4))),_xlpm.mn,IF(ISNUMBER(C5263),MONTH(C5263),VALUE(MID(A5263,4,2)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4" spans="1:5" x14ac:dyDescent="0.25">
      <c r="A5264" s="65" t="s">
        <v>5274</v>
      </c>
      <c r="B5264" s="8">
        <v>136.97467305200001</v>
      </c>
      <c r="C5264" s="13"/>
      <c r="D5264" s="3" t="str">
        <f t="array" ref="D5264">IF(C5264="","",IFERROR(AVERAGE(_xlfn._xlws.FILTER($B$2:$B$6000,(IFERROR(VALUE(MID($A$2:$A$6000,4,2)),0)=MONTH(C5264))*(IFERROR(VALUE(RIGHT($A$2:$A$6000,4)),0)=YEAR(C5264)))),""))</f>
        <v/>
      </c>
      <c r="E5264" s="3">
        <f t="array" ref="E5264">IFERROR(_xlfn.LET(_xlpm.yr,IF(ISNUMBER(C5264),YEAR(C5264),VALUE(RIGHT(A5264,4))),_xlpm.mn,IF(ISNUMBER(C5264),MONTH(C5264),VALUE(MID(A5264,4,2)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5" spans="1:5" x14ac:dyDescent="0.25">
      <c r="A5265" s="65" t="s">
        <v>5275</v>
      </c>
      <c r="B5265" s="8">
        <v>135.15551047599999</v>
      </c>
      <c r="C5265" s="13"/>
      <c r="D5265" s="3" t="str">
        <f t="array" ref="D5265">IF(C5265="","",IFERROR(AVERAGE(_xlfn._xlws.FILTER($B$2:$B$6000,(IFERROR(VALUE(MID($A$2:$A$6000,4,2)),0)=MONTH(C5265))*(IFERROR(VALUE(RIGHT($A$2:$A$6000,4)),0)=YEAR(C5265)))),""))</f>
        <v/>
      </c>
      <c r="E5265" s="3">
        <f t="array" ref="E5265">IFERROR(_xlfn.LET(_xlpm.yr,IF(ISNUMBER(C5265),YEAR(C5265),VALUE(RIGHT(A5265,4))),_xlpm.mn,IF(ISNUMBER(C5265),MONTH(C5265),VALUE(MID(A5265,4,2)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6" spans="1:5" x14ac:dyDescent="0.25">
      <c r="A5266" s="65" t="s">
        <v>5276</v>
      </c>
      <c r="B5266" s="8">
        <v>134.59735832199999</v>
      </c>
      <c r="C5266" s="13"/>
      <c r="D5266" s="3" t="str">
        <f t="array" ref="D5266">IF(C5266="","",IFERROR(AVERAGE(_xlfn._xlws.FILTER($B$2:$B$6000,(IFERROR(VALUE(MID($A$2:$A$6000,4,2)),0)=MONTH(C5266))*(IFERROR(VALUE(RIGHT($A$2:$A$6000,4)),0)=YEAR(C5266)))),""))</f>
        <v/>
      </c>
      <c r="E5266" s="3">
        <f t="array" ref="E5266">IFERROR(_xlfn.LET(_xlpm.yr,IF(ISNUMBER(C5266),YEAR(C5266),VALUE(RIGHT(A5266,4))),_xlpm.mn,IF(ISNUMBER(C5266),MONTH(C5266),VALUE(MID(A5266,4,2)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7" spans="1:5" x14ac:dyDescent="0.25">
      <c r="A5267" s="65" t="s">
        <v>5277</v>
      </c>
      <c r="B5267" s="8">
        <v>134.54567756700001</v>
      </c>
      <c r="C5267" s="13"/>
      <c r="D5267" s="3" t="str">
        <f t="array" ref="D5267">IF(C5267="","",IFERROR(AVERAGE(_xlfn._xlws.FILTER($B$2:$B$6000,(IFERROR(VALUE(MID($A$2:$A$6000,4,2)),0)=MONTH(C5267))*(IFERROR(VALUE(RIGHT($A$2:$A$6000,4)),0)=YEAR(C5267)))),""))</f>
        <v/>
      </c>
      <c r="E5267" s="3">
        <f t="array" ref="E5267">IFERROR(_xlfn.LET(_xlpm.yr,IF(ISNUMBER(C5267),YEAR(C5267),VALUE(RIGHT(A5267,4))),_xlpm.mn,IF(ISNUMBER(C5267),MONTH(C5267),VALUE(MID(A5267,4,2)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8" spans="1:5" x14ac:dyDescent="0.25">
      <c r="A5268" s="65" t="s">
        <v>5278</v>
      </c>
      <c r="B5268" s="8">
        <v>134.14256767800001</v>
      </c>
      <c r="C5268" s="13"/>
      <c r="D5268" s="3" t="str">
        <f t="array" ref="D5268">IF(C5268="","",IFERROR(AVERAGE(_xlfn._xlws.FILTER($B$2:$B$6000,(IFERROR(VALUE(MID($A$2:$A$6000,4,2)),0)=MONTH(C5268))*(IFERROR(VALUE(RIGHT($A$2:$A$6000,4)),0)=YEAR(C5268)))),""))</f>
        <v/>
      </c>
      <c r="E5268" s="3">
        <f t="array" ref="E5268">IFERROR(_xlfn.LET(_xlpm.yr,IF(ISNUMBER(C5268),YEAR(C5268),VALUE(RIGHT(A5268,4))),_xlpm.mn,IF(ISNUMBER(C5268),MONTH(C5268),VALUE(MID(A5268,4,2)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9" spans="1:5" x14ac:dyDescent="0.25">
      <c r="A5269" s="65" t="s">
        <v>5279</v>
      </c>
      <c r="B5269" s="8">
        <v>133.677440883</v>
      </c>
      <c r="C5269" s="13"/>
      <c r="D5269" s="3" t="str">
        <f t="array" ref="D5269">IF(C5269="","",IFERROR(AVERAGE(_xlfn._xlws.FILTER($B$2:$B$6000,(IFERROR(VALUE(MID($A$2:$A$6000,4,2)),0)=MONTH(C5269))*(IFERROR(VALUE(RIGHT($A$2:$A$6000,4)),0)=YEAR(C5269)))),""))</f>
        <v/>
      </c>
      <c r="E5269" s="3">
        <f t="array" ref="E5269">IFERROR(_xlfn.LET(_xlpm.yr,IF(ISNUMBER(C5269),YEAR(C5269),VALUE(RIGHT(A5269,4))),_xlpm.mn,IF(ISNUMBER(C5269),MONTH(C5269),VALUE(MID(A5269,4,2)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0" spans="1:5" x14ac:dyDescent="0.25">
      <c r="A5270" s="65" t="s">
        <v>5280</v>
      </c>
      <c r="B5270" s="8">
        <v>135.59996496900001</v>
      </c>
      <c r="C5270" s="13"/>
      <c r="D5270" s="3" t="str">
        <f t="array" ref="D5270">IF(C5270="","",IFERROR(AVERAGE(_xlfn._xlws.FILTER($B$2:$B$6000,(IFERROR(VALUE(MID($A$2:$A$6000,4,2)),0)=MONTH(C5270))*(IFERROR(VALUE(RIGHT($A$2:$A$6000,4)),0)=YEAR(C5270)))),""))</f>
        <v/>
      </c>
      <c r="E5270" s="3">
        <f t="array" ref="E5270">IFERROR(_xlfn.LET(_xlpm.yr,IF(ISNUMBER(C5270),YEAR(C5270),VALUE(RIGHT(A5270,4))),_xlpm.mn,IF(ISNUMBER(C5270),MONTH(C5270),VALUE(MID(A5270,4,2)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1" spans="1:5" x14ac:dyDescent="0.25">
      <c r="A5271" s="65" t="s">
        <v>5281</v>
      </c>
      <c r="B5271" s="8">
        <v>133.05727182300001</v>
      </c>
      <c r="C5271" s="13"/>
      <c r="D5271" s="3" t="str">
        <f t="array" ref="D5271">IF(C5271="","",IFERROR(AVERAGE(_xlfn._xlws.FILTER($B$2:$B$6000,(IFERROR(VALUE(MID($A$2:$A$6000,4,2)),0)=MONTH(C5271))*(IFERROR(VALUE(RIGHT($A$2:$A$6000,4)),0)=YEAR(C5271)))),""))</f>
        <v/>
      </c>
      <c r="E5271" s="3">
        <f t="array" ref="E5271">IFERROR(_xlfn.LET(_xlpm.yr,IF(ISNUMBER(C5271),YEAR(C5271),VALUE(RIGHT(A5271,4))),_xlpm.mn,IF(ISNUMBER(C5271),MONTH(C5271),VALUE(MID(A5271,4,2)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2" spans="1:5" x14ac:dyDescent="0.25">
      <c r="A5272" s="65" t="s">
        <v>5282</v>
      </c>
      <c r="B5272" s="8">
        <v>134.28727379200001</v>
      </c>
      <c r="C5272" s="13"/>
      <c r="D5272" s="3" t="str">
        <f t="array" ref="D5272">IF(C5272="","",IFERROR(AVERAGE(_xlfn._xlws.FILTER($B$2:$B$6000,(IFERROR(VALUE(MID($A$2:$A$6000,4,2)),0)=MONTH(C5272))*(IFERROR(VALUE(RIGHT($A$2:$A$6000,4)),0)=YEAR(C5272)))),""))</f>
        <v/>
      </c>
      <c r="E5272" s="3">
        <f t="array" ref="E5272">IFERROR(_xlfn.LET(_xlpm.yr,IF(ISNUMBER(C5272),YEAR(C5272),VALUE(RIGHT(A5272,4))),_xlpm.mn,IF(ISNUMBER(C5272),MONTH(C5272),VALUE(MID(A5272,4,2)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3" spans="1:5" x14ac:dyDescent="0.25">
      <c r="A5273" s="65" t="s">
        <v>5283</v>
      </c>
      <c r="B5273" s="8">
        <v>133.81181084599999</v>
      </c>
      <c r="C5273" s="13"/>
      <c r="D5273" s="3" t="str">
        <f t="array" ref="D5273">IF(C5273="","",IFERROR(AVERAGE(_xlfn._xlws.FILTER($B$2:$B$6000,(IFERROR(VALUE(MID($A$2:$A$6000,4,2)),0)=MONTH(C5273))*(IFERROR(VALUE(RIGHT($A$2:$A$6000,4)),0)=YEAR(C5273)))),""))</f>
        <v/>
      </c>
      <c r="E5273" s="3">
        <f t="array" ref="E5273">IFERROR(_xlfn.LET(_xlpm.yr,IF(ISNUMBER(C5273),YEAR(C5273),VALUE(RIGHT(A5273,4))),_xlpm.mn,IF(ISNUMBER(C5273),MONTH(C5273),VALUE(MID(A5273,4,2)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4" spans="1:5" x14ac:dyDescent="0.25">
      <c r="A5274" s="65" t="s">
        <v>5284</v>
      </c>
      <c r="B5274" s="8">
        <v>132.71617884</v>
      </c>
      <c r="C5274" s="13"/>
      <c r="D5274" s="3" t="str">
        <f t="array" ref="D5274">IF(C5274="","",IFERROR(AVERAGE(_xlfn._xlws.FILTER($B$2:$B$6000,(IFERROR(VALUE(MID($A$2:$A$6000,4,2)),0)=MONTH(C5274))*(IFERROR(VALUE(RIGHT($A$2:$A$6000,4)),0)=YEAR(C5274)))),""))</f>
        <v/>
      </c>
      <c r="E5274" s="3">
        <f t="array" ref="E5274">IFERROR(_xlfn.LET(_xlpm.yr,IF(ISNUMBER(C5274),YEAR(C5274),VALUE(RIGHT(A5274,4))),_xlpm.mn,IF(ISNUMBER(C5274),MONTH(C5274),VALUE(MID(A5274,4,2)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5" spans="1:5" x14ac:dyDescent="0.25">
      <c r="A5275" s="65" t="s">
        <v>5285</v>
      </c>
      <c r="B5275" s="8">
        <v>134.07021462099999</v>
      </c>
      <c r="C5275" s="13"/>
      <c r="D5275" s="3" t="str">
        <f t="array" ref="D5275">IF(C5275="","",IFERROR(AVERAGE(_xlfn._xlws.FILTER($B$2:$B$6000,(IFERROR(VALUE(MID($A$2:$A$6000,4,2)),0)=MONTH(C5275))*(IFERROR(VALUE(RIGHT($A$2:$A$6000,4)),0)=YEAR(C5275)))),""))</f>
        <v/>
      </c>
      <c r="E5275" s="3">
        <f t="array" ref="E5275">IFERROR(_xlfn.LET(_xlpm.yr,IF(ISNUMBER(C5275),YEAR(C5275),VALUE(RIGHT(A5275,4))),_xlpm.mn,IF(ISNUMBER(C5275),MONTH(C5275),VALUE(MID(A5275,4,2)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6" spans="1:5" x14ac:dyDescent="0.25">
      <c r="A5276" s="65" t="s">
        <v>5286</v>
      </c>
      <c r="B5276" s="8">
        <v>136.14778097199999</v>
      </c>
      <c r="C5276" s="13"/>
      <c r="D5276" s="3" t="str">
        <f t="array" ref="D5276">IF(C5276="","",IFERROR(AVERAGE(_xlfn._xlws.FILTER($B$2:$B$6000,(IFERROR(VALUE(MID($A$2:$A$6000,4,2)),0)=MONTH(C5276))*(IFERROR(VALUE(RIGHT($A$2:$A$6000,4)),0)=YEAR(C5276)))),""))</f>
        <v/>
      </c>
      <c r="E5276" s="3">
        <f t="array" ref="E5276">IFERROR(_xlfn.LET(_xlpm.yr,IF(ISNUMBER(C5276),YEAR(C5276),VALUE(RIGHT(A5276,4))),_xlpm.mn,IF(ISNUMBER(C5276),MONTH(C5276),VALUE(MID(A5276,4,2)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7" spans="1:5" x14ac:dyDescent="0.25">
      <c r="A5277" s="65" t="s">
        <v>5287</v>
      </c>
      <c r="B5277" s="8">
        <v>135.052148966</v>
      </c>
      <c r="C5277" s="13"/>
      <c r="D5277" s="3" t="str">
        <f t="array" ref="D5277">IF(C5277="","",IFERROR(AVERAGE(_xlfn._xlws.FILTER($B$2:$B$6000,(IFERROR(VALUE(MID($A$2:$A$6000,4,2)),0)=MONTH(C5277))*(IFERROR(VALUE(RIGHT($A$2:$A$6000,4)),0)=YEAR(C5277)))),""))</f>
        <v/>
      </c>
      <c r="E5277" s="3">
        <f t="array" ref="E5277">IFERROR(_xlfn.LET(_xlpm.yr,IF(ISNUMBER(C5277),YEAR(C5277),VALUE(RIGHT(A5277,4))),_xlpm.mn,IF(ISNUMBER(C5277),MONTH(C5277),VALUE(MID(A5277,4,2)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8" spans="1:5" x14ac:dyDescent="0.25">
      <c r="A5278" s="65" t="s">
        <v>5288</v>
      </c>
      <c r="B5278" s="8">
        <v>135.12450202299999</v>
      </c>
      <c r="C5278" s="13"/>
      <c r="D5278" s="3" t="str">
        <f t="array" ref="D5278">IF(C5278="","",IFERROR(AVERAGE(_xlfn._xlws.FILTER($B$2:$B$6000,(IFERROR(VALUE(MID($A$2:$A$6000,4,2)),0)=MONTH(C5278))*(IFERROR(VALUE(RIGHT($A$2:$A$6000,4)),0)=YEAR(C5278)))),""))</f>
        <v/>
      </c>
      <c r="E5278" s="3">
        <f t="array" ref="E5278">IFERROR(_xlfn.LET(_xlpm.yr,IF(ISNUMBER(C5278),YEAR(C5278),VALUE(RIGHT(A5278,4))),_xlpm.mn,IF(ISNUMBER(C5278),MONTH(C5278),VALUE(MID(A5278,4,2)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9" spans="1:5" x14ac:dyDescent="0.25">
      <c r="A5279" s="65" t="s">
        <v>5289</v>
      </c>
      <c r="B5279" s="8">
        <v>133.78080239299999</v>
      </c>
      <c r="C5279" s="13"/>
      <c r="D5279" s="3" t="str">
        <f t="array" ref="D5279">IF(C5279="","",IFERROR(AVERAGE(_xlfn._xlws.FILTER($B$2:$B$6000,(IFERROR(VALUE(MID($A$2:$A$6000,4,2)),0)=MONTH(C5279))*(IFERROR(VALUE(RIGHT($A$2:$A$6000,4)),0)=YEAR(C5279)))),""))</f>
        <v/>
      </c>
      <c r="E5279" s="3">
        <f t="array" ref="E5279">IFERROR(_xlfn.LET(_xlpm.yr,IF(ISNUMBER(C5279),YEAR(C5279),VALUE(RIGHT(A5279,4))),_xlpm.mn,IF(ISNUMBER(C5279),MONTH(C5279),VALUE(MID(A5279,4,2)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0" spans="1:5" x14ac:dyDescent="0.25">
      <c r="A5280" s="65" t="s">
        <v>5290</v>
      </c>
      <c r="B5280" s="8">
        <v>137.925598944</v>
      </c>
      <c r="C5280" s="13"/>
      <c r="D5280" s="3" t="str">
        <f t="array" ref="D5280">IF(C5280="","",IFERROR(AVERAGE(_xlfn._xlws.FILTER($B$2:$B$6000,(IFERROR(VALUE(MID($A$2:$A$6000,4,2)),0)=MONTH(C5280))*(IFERROR(VALUE(RIGHT($A$2:$A$6000,4)),0)=YEAR(C5280)))),""))</f>
        <v/>
      </c>
      <c r="E5280" s="3">
        <f t="array" ref="E5280">IFERROR(_xlfn.LET(_xlpm.yr,IF(ISNUMBER(C5280),YEAR(C5280),VALUE(RIGHT(A5280,4))),_xlpm.mn,IF(ISNUMBER(C5280),MONTH(C5280),VALUE(MID(A5280,4,2)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1" spans="1:5" x14ac:dyDescent="0.25">
      <c r="A5281" s="65" t="s">
        <v>5291</v>
      </c>
      <c r="B5281" s="8">
        <v>139.4075790878</v>
      </c>
      <c r="C5281" s="13"/>
      <c r="D5281" s="3" t="str">
        <f t="array" ref="D5281">IF(C5281="","",IFERROR(AVERAGE(_xlfn._xlws.FILTER($B$2:$B$6000,(IFERROR(VALUE(MID($A$2:$A$6000,4,2)),0)=MONTH(C5281))*(IFERROR(VALUE(RIGHT($A$2:$A$6000,4)),0)=YEAR(C5281)))),""))</f>
        <v/>
      </c>
      <c r="E5281" s="3">
        <f t="array" ref="E5281">IFERROR(_xlfn.LET(_xlpm.yr,IF(ISNUMBER(C5281),YEAR(C5281),VALUE(RIGHT(A5281,4))),_xlpm.mn,IF(ISNUMBER(C5281),MONTH(C5281),VALUE(MID(A5281,4,2)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2" spans="1:5" x14ac:dyDescent="0.25">
      <c r="A5282" s="65" t="s">
        <v>5292</v>
      </c>
      <c r="B5282" s="8">
        <v>139.67466309459999</v>
      </c>
      <c r="C5282" s="13"/>
      <c r="D5282" s="3" t="str">
        <f t="array" ref="D5282">IF(C5282="","",IFERROR(AVERAGE(_xlfn._xlws.FILTER($B$2:$B$6000,(IFERROR(VALUE(MID($A$2:$A$6000,4,2)),0)=MONTH(C5282))*(IFERROR(VALUE(RIGHT($A$2:$A$6000,4)),0)=YEAR(C5282)))),""))</f>
        <v/>
      </c>
      <c r="E5282" s="3">
        <f t="array" ref="E5282">IFERROR(_xlfn.LET(_xlpm.yr,IF(ISNUMBER(C5282),YEAR(C5282),VALUE(RIGHT(A5282,4))),_xlpm.mn,IF(ISNUMBER(C5282),MONTH(C5282),VALUE(MID(A5282,4,2)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3" spans="1:5" x14ac:dyDescent="0.25">
      <c r="A5283" s="65" t="s">
        <v>5293</v>
      </c>
      <c r="B5283" s="8">
        <v>140.6710918892</v>
      </c>
      <c r="C5283" s="13"/>
      <c r="D5283" s="3" t="str">
        <f t="array" ref="D5283">IF(C5283="","",IFERROR(AVERAGE(_xlfn._xlws.FILTER($B$2:$B$6000,(IFERROR(VALUE(MID($A$2:$A$6000,4,2)),0)=MONTH(C5283))*(IFERROR(VALUE(RIGHT($A$2:$A$6000,4)),0)=YEAR(C5283)))),""))</f>
        <v/>
      </c>
      <c r="E5283" s="3">
        <f t="array" ref="E5283">IFERROR(_xlfn.LET(_xlpm.yr,IF(ISNUMBER(C5283),YEAR(C5283),VALUE(RIGHT(A5283,4))),_xlpm.mn,IF(ISNUMBER(C5283),MONTH(C5283),VALUE(MID(A5283,4,2)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4" spans="1:5" x14ac:dyDescent="0.25">
      <c r="A5284" s="65" t="s">
        <v>5294</v>
      </c>
      <c r="B5284" s="8">
        <v>140.3937354206</v>
      </c>
      <c r="C5284" s="13"/>
      <c r="D5284" s="3" t="str">
        <f t="array" ref="D5284">IF(C5284="","",IFERROR(AVERAGE(_xlfn._xlws.FILTER($B$2:$B$6000,(IFERROR(VALUE(MID($A$2:$A$6000,4,2)),0)=MONTH(C5284))*(IFERROR(VALUE(RIGHT($A$2:$A$6000,4)),0)=YEAR(C5284)))),""))</f>
        <v/>
      </c>
      <c r="E5284" s="3">
        <f t="array" ref="E5284">IFERROR(_xlfn.LET(_xlpm.yr,IF(ISNUMBER(C5284),YEAR(C5284),VALUE(RIGHT(A5284,4))),_xlpm.mn,IF(ISNUMBER(C5284),MONTH(C5284),VALUE(MID(A5284,4,2)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5" spans="1:5" x14ac:dyDescent="0.25">
      <c r="A5285" s="65" t="s">
        <v>5295</v>
      </c>
      <c r="B5285" s="8">
        <v>140.7943614308</v>
      </c>
      <c r="C5285" s="13"/>
      <c r="D5285" s="3" t="str">
        <f t="array" ref="D5285">IF(C5285="","",IFERROR(AVERAGE(_xlfn._xlws.FILTER($B$2:$B$6000,(IFERROR(VALUE(MID($A$2:$A$6000,4,2)),0)=MONTH(C5285))*(IFERROR(VALUE(RIGHT($A$2:$A$6000,4)),0)=YEAR(C5285)))),""))</f>
        <v/>
      </c>
      <c r="E5285" s="3">
        <f t="array" ref="E5285">IFERROR(_xlfn.LET(_xlpm.yr,IF(ISNUMBER(C5285),YEAR(C5285),VALUE(RIGHT(A5285,4))),_xlpm.mn,IF(ISNUMBER(C5285),MONTH(C5285),VALUE(MID(A5285,4,2)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6" spans="1:5" x14ac:dyDescent="0.25">
      <c r="A5286" s="65" t="s">
        <v>5296</v>
      </c>
      <c r="B5286" s="8">
        <v>142.6742219402</v>
      </c>
      <c r="C5286" s="13"/>
      <c r="D5286" s="3" t="str">
        <f t="array" ref="D5286">IF(C5286="","",IFERROR(AVERAGE(_xlfn._xlws.FILTER($B$2:$B$6000,(IFERROR(VALUE(MID($A$2:$A$6000,4,2)),0)=MONTH(C5286))*(IFERROR(VALUE(RIGHT($A$2:$A$6000,4)),0)=YEAR(C5286)))),""))</f>
        <v/>
      </c>
      <c r="E5286" s="3">
        <f t="array" ref="E5286">IFERROR(_xlfn.LET(_xlpm.yr,IF(ISNUMBER(C5286),YEAR(C5286),VALUE(RIGHT(A5286,4))),_xlpm.mn,IF(ISNUMBER(C5286),MONTH(C5286),VALUE(MID(A5286,4,2)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7" spans="1:5" x14ac:dyDescent="0.25">
      <c r="A5287" s="65" t="s">
        <v>5297</v>
      </c>
      <c r="B5287" s="8">
        <v>142.68449440200001</v>
      </c>
      <c r="C5287" s="13"/>
      <c r="D5287" s="3" t="str">
        <f t="array" ref="D5287">IF(C5287="","",IFERROR(AVERAGE(_xlfn._xlws.FILTER($B$2:$B$6000,(IFERROR(VALUE(MID($A$2:$A$6000,4,2)),0)=MONTH(C5287))*(IFERROR(VALUE(RIGHT($A$2:$A$6000,4)),0)=YEAR(C5287)))),""))</f>
        <v/>
      </c>
      <c r="E5287" s="3">
        <f t="array" ref="E5287">IFERROR(_xlfn.LET(_xlpm.yr,IF(ISNUMBER(C5287),YEAR(C5287),VALUE(RIGHT(A5287,4))),_xlpm.mn,IF(ISNUMBER(C5287),MONTH(C5287),VALUE(MID(A5287,4,2)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8" spans="1:5" x14ac:dyDescent="0.25">
      <c r="A5288" s="65" t="s">
        <v>5298</v>
      </c>
      <c r="B5288" s="8">
        <v>143.7939202764</v>
      </c>
      <c r="C5288" s="13"/>
      <c r="D5288" s="3" t="str">
        <f t="array" ref="D5288">IF(C5288="","",IFERROR(AVERAGE(_xlfn._xlws.FILTER($B$2:$B$6000,(IFERROR(VALUE(MID($A$2:$A$6000,4,2)),0)=MONTH(C5288))*(IFERROR(VALUE(RIGHT($A$2:$A$6000,4)),0)=YEAR(C5288)))),""))</f>
        <v/>
      </c>
      <c r="E5288" s="3">
        <f t="array" ref="E5288">IFERROR(_xlfn.LET(_xlpm.yr,IF(ISNUMBER(C5288),YEAR(C5288),VALUE(RIGHT(A5288,4))),_xlpm.mn,IF(ISNUMBER(C5288),MONTH(C5288),VALUE(MID(A5288,4,2)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9" spans="1:5" x14ac:dyDescent="0.25">
      <c r="A5289" s="65" t="s">
        <v>5299</v>
      </c>
      <c r="B5289" s="8">
        <v>144.07127674500001</v>
      </c>
      <c r="C5289" s="13"/>
      <c r="D5289" s="3" t="str">
        <f t="array" ref="D5289">IF(C5289="","",IFERROR(AVERAGE(_xlfn._xlws.FILTER($B$2:$B$6000,(IFERROR(VALUE(MID($A$2:$A$6000,4,2)),0)=MONTH(C5289))*(IFERROR(VALUE(RIGHT($A$2:$A$6000,4)),0)=YEAR(C5289)))),""))</f>
        <v/>
      </c>
      <c r="E5289" s="3">
        <f t="array" ref="E5289">IFERROR(_xlfn.LET(_xlpm.yr,IF(ISNUMBER(C5289),YEAR(C5289),VALUE(RIGHT(A5289,4))),_xlpm.mn,IF(ISNUMBER(C5289),MONTH(C5289),VALUE(MID(A5289,4,2)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0" spans="1:5" x14ac:dyDescent="0.25">
      <c r="A5290" s="65" t="s">
        <v>5300</v>
      </c>
      <c r="B5290" s="8">
        <v>144.28699844280001</v>
      </c>
      <c r="C5290" s="13"/>
      <c r="D5290" s="3" t="str">
        <f t="array" ref="D5290">IF(C5290="","",IFERROR(AVERAGE(_xlfn._xlws.FILTER($B$2:$B$6000,(IFERROR(VALUE(MID($A$2:$A$6000,4,2)),0)=MONTH(C5290))*(IFERROR(VALUE(RIGHT($A$2:$A$6000,4)),0)=YEAR(C5290)))),""))</f>
        <v/>
      </c>
      <c r="E5290" s="3">
        <f t="array" ref="E5290">IFERROR(_xlfn.LET(_xlpm.yr,IF(ISNUMBER(C5290),YEAR(C5290),VALUE(RIGHT(A5290,4))),_xlpm.mn,IF(ISNUMBER(C5290),MONTH(C5290),VALUE(MID(A5290,4,2)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1" spans="1:5" x14ac:dyDescent="0.25">
      <c r="A5291" s="65" t="s">
        <v>5301</v>
      </c>
      <c r="B5291" s="8">
        <v>146.279856032</v>
      </c>
      <c r="C5291" s="13"/>
      <c r="D5291" s="3" t="str">
        <f t="array" ref="D5291">IF(C5291="","",IFERROR(AVERAGE(_xlfn._xlws.FILTER($B$2:$B$6000,(IFERROR(VALUE(MID($A$2:$A$6000,4,2)),0)=MONTH(C5291))*(IFERROR(VALUE(RIGHT($A$2:$A$6000,4)),0)=YEAR(C5291)))),""))</f>
        <v/>
      </c>
      <c r="E5291" s="3">
        <f t="array" ref="E5291">IFERROR(_xlfn.LET(_xlpm.yr,IF(ISNUMBER(C5291),YEAR(C5291),VALUE(RIGHT(A5291,4))),_xlpm.mn,IF(ISNUMBER(C5291),MONTH(C5291),VALUE(MID(A5291,4,2)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2" spans="1:5" x14ac:dyDescent="0.25">
      <c r="A5292" s="65" t="s">
        <v>5302</v>
      </c>
      <c r="B5292" s="8">
        <v>145.5402387824</v>
      </c>
      <c r="C5292" s="13"/>
      <c r="D5292" s="3" t="str">
        <f t="array" ref="D5292">IF(C5292="","",IFERROR(AVERAGE(_xlfn._xlws.FILTER($B$2:$B$6000,(IFERROR(VALUE(MID($A$2:$A$6000,4,2)),0)=MONTH(C5292))*(IFERROR(VALUE(RIGHT($A$2:$A$6000,4)),0)=YEAR(C5292)))),""))</f>
        <v/>
      </c>
      <c r="E5292" s="3">
        <f t="array" ref="E5292">IFERROR(_xlfn.LET(_xlpm.yr,IF(ISNUMBER(C5292),YEAR(C5292),VALUE(RIGHT(A5292,4))),_xlpm.mn,IF(ISNUMBER(C5292),MONTH(C5292),VALUE(MID(A5292,4,2)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3" spans="1:5" x14ac:dyDescent="0.25">
      <c r="A5293" s="65" t="s">
        <v>5303</v>
      </c>
      <c r="B5293" s="8">
        <v>145.6943257094</v>
      </c>
      <c r="C5293" s="13"/>
      <c r="D5293" s="3" t="str">
        <f t="array" ref="D5293">IF(C5293="","",IFERROR(AVERAGE(_xlfn._xlws.FILTER($B$2:$B$6000,(IFERROR(VALUE(MID($A$2:$A$6000,4,2)),0)=MONTH(C5293))*(IFERROR(VALUE(RIGHT($A$2:$A$6000,4)),0)=YEAR(C5293)))),""))</f>
        <v/>
      </c>
      <c r="E5293" s="3">
        <f t="array" ref="E5293">IFERROR(_xlfn.LET(_xlpm.yr,IF(ISNUMBER(C5293),YEAR(C5293),VALUE(RIGHT(A5293,4))),_xlpm.mn,IF(ISNUMBER(C5293),MONTH(C5293),VALUE(MID(A5293,4,2)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4" spans="1:5" x14ac:dyDescent="0.25">
      <c r="A5294" s="65" t="s">
        <v>5304</v>
      </c>
      <c r="B5294" s="8">
        <v>145.2936996992</v>
      </c>
      <c r="C5294" s="13"/>
      <c r="D5294" s="3" t="str">
        <f t="array" ref="D5294">IF(C5294="","",IFERROR(AVERAGE(_xlfn._xlws.FILTER($B$2:$B$6000,(IFERROR(VALUE(MID($A$2:$A$6000,4,2)),0)=MONTH(C5294))*(IFERROR(VALUE(RIGHT($A$2:$A$6000,4)),0)=YEAR(C5294)))),""))</f>
        <v/>
      </c>
      <c r="E5294" s="3">
        <f t="array" ref="E5294">IFERROR(_xlfn.LET(_xlpm.yr,IF(ISNUMBER(C5294),YEAR(C5294),VALUE(RIGHT(A5294,4))),_xlpm.mn,IF(ISNUMBER(C5294),MONTH(C5294),VALUE(MID(A5294,4,2)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5" spans="1:5" x14ac:dyDescent="0.25">
      <c r="A5295" s="65" t="s">
        <v>5305</v>
      </c>
      <c r="B5295" s="8">
        <v>147.45091667720001</v>
      </c>
      <c r="C5295" s="13"/>
      <c r="D5295" s="3" t="str">
        <f t="array" ref="D5295">IF(C5295="","",IFERROR(AVERAGE(_xlfn._xlws.FILTER($B$2:$B$6000,(IFERROR(VALUE(MID($A$2:$A$6000,4,2)),0)=MONTH(C5295))*(IFERROR(VALUE(RIGHT($A$2:$A$6000,4)),0)=YEAR(C5295)))),""))</f>
        <v/>
      </c>
      <c r="E5295" s="3">
        <f t="array" ref="E5295">IFERROR(_xlfn.LET(_xlpm.yr,IF(ISNUMBER(C5295),YEAR(C5295),VALUE(RIGHT(A5295,4))),_xlpm.mn,IF(ISNUMBER(C5295),MONTH(C5295),VALUE(MID(A5295,4,2)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6" spans="1:5" x14ac:dyDescent="0.25">
      <c r="A5296" s="65" t="s">
        <v>5306</v>
      </c>
      <c r="B5296" s="8">
        <v>148.23162377400001</v>
      </c>
      <c r="C5296" s="13"/>
      <c r="D5296" s="3" t="str">
        <f t="array" ref="D5296">IF(C5296="","",IFERROR(AVERAGE(_xlfn._xlws.FILTER($B$2:$B$6000,(IFERROR(VALUE(MID($A$2:$A$6000,4,2)),0)=MONTH(C5296))*(IFERROR(VALUE(RIGHT($A$2:$A$6000,4)),0)=YEAR(C5296)))),""))</f>
        <v/>
      </c>
      <c r="E5296" s="3">
        <f t="array" ref="E5296">IFERROR(_xlfn.LET(_xlpm.yr,IF(ISNUMBER(C5296),YEAR(C5296),VALUE(RIGHT(A5296,4))),_xlpm.mn,IF(ISNUMBER(C5296),MONTH(C5296),VALUE(MID(A5296,4,2)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7" spans="1:5" x14ac:dyDescent="0.25">
      <c r="A5297" s="65" t="s">
        <v>5307</v>
      </c>
      <c r="B5297" s="8">
        <v>147.47146160080001</v>
      </c>
      <c r="C5297" s="13"/>
      <c r="D5297" s="3" t="str">
        <f t="array" ref="D5297">IF(C5297="","",IFERROR(AVERAGE(_xlfn._xlws.FILTER($B$2:$B$6000,(IFERROR(VALUE(MID($A$2:$A$6000,4,2)),0)=MONTH(C5297))*(IFERROR(VALUE(RIGHT($A$2:$A$6000,4)),0)=YEAR(C5297)))),""))</f>
        <v/>
      </c>
      <c r="E5297" s="3">
        <f t="array" ref="E5297">IFERROR(_xlfn.LET(_xlpm.yr,IF(ISNUMBER(C5297),YEAR(C5297),VALUE(RIGHT(A5297,4))),_xlpm.mn,IF(ISNUMBER(C5297),MONTH(C5297),VALUE(MID(A5297,4,2)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8" spans="1:5" x14ac:dyDescent="0.25">
      <c r="A5298" s="65" t="s">
        <v>5308</v>
      </c>
      <c r="B5298" s="8">
        <v>148.39598316280001</v>
      </c>
      <c r="C5298" s="13"/>
      <c r="D5298" s="3" t="str">
        <f t="array" ref="D5298">IF(C5298="","",IFERROR(AVERAGE(_xlfn._xlws.FILTER($B$2:$B$6000,(IFERROR(VALUE(MID($A$2:$A$6000,4,2)),0)=MONTH(C5298))*(IFERROR(VALUE(RIGHT($A$2:$A$6000,4)),0)=YEAR(C5298)))),""))</f>
        <v/>
      </c>
      <c r="E5298" s="3">
        <f t="array" ref="E5298">IFERROR(_xlfn.LET(_xlpm.yr,IF(ISNUMBER(C5298),YEAR(C5298),VALUE(RIGHT(A5298,4))),_xlpm.mn,IF(ISNUMBER(C5298),MONTH(C5298),VALUE(MID(A5298,4,2)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9" spans="1:5" x14ac:dyDescent="0.25">
      <c r="A5299" s="65" t="s">
        <v>5309</v>
      </c>
      <c r="B5299" s="8">
        <v>150.5634726026</v>
      </c>
      <c r="C5299" s="13"/>
      <c r="D5299" s="3" t="str">
        <f t="array" ref="D5299">IF(C5299="","",IFERROR(AVERAGE(_xlfn._xlws.FILTER($B$2:$B$6000,(IFERROR(VALUE(MID($A$2:$A$6000,4,2)),0)=MONTH(C5299))*(IFERROR(VALUE(RIGHT($A$2:$A$6000,4)),0)=YEAR(C5299)))),""))</f>
        <v/>
      </c>
      <c r="E5299" s="3">
        <f t="array" ref="E5299">IFERROR(_xlfn.LET(_xlpm.yr,IF(ISNUMBER(C5299),YEAR(C5299),VALUE(RIGHT(A5299,4))),_xlpm.mn,IF(ISNUMBER(C5299),MONTH(C5299),VALUE(MID(A5299,4,2)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0" spans="1:5" x14ac:dyDescent="0.25">
      <c r="A5300" s="65" t="s">
        <v>5310</v>
      </c>
      <c r="B5300" s="8">
        <v>150.78946676219999</v>
      </c>
      <c r="C5300" s="13"/>
      <c r="D5300" s="3" t="str">
        <f t="array" ref="D5300">IF(C5300="","",IFERROR(AVERAGE(_xlfn._xlws.FILTER($B$2:$B$6000,(IFERROR(VALUE(MID($A$2:$A$6000,4,2)),0)=MONTH(C5300))*(IFERROR(VALUE(RIGHT($A$2:$A$6000,4)),0)=YEAR(C5300)))),""))</f>
        <v/>
      </c>
      <c r="E5300" s="3">
        <f t="array" ref="E5300">IFERROR(_xlfn.LET(_xlpm.yr,IF(ISNUMBER(C5300),YEAR(C5300),VALUE(RIGHT(A5300,4))),_xlpm.mn,IF(ISNUMBER(C5300),MONTH(C5300),VALUE(MID(A5300,4,2)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1" spans="1:5" x14ac:dyDescent="0.25">
      <c r="A5301" s="65" t="s">
        <v>5311</v>
      </c>
      <c r="B5301" s="8">
        <v>150.3066610576</v>
      </c>
      <c r="C5301" s="13"/>
      <c r="D5301" s="3" t="str">
        <f t="array" ref="D5301">IF(C5301="","",IFERROR(AVERAGE(_xlfn._xlws.FILTER($B$2:$B$6000,(IFERROR(VALUE(MID($A$2:$A$6000,4,2)),0)=MONTH(C5301))*(IFERROR(VALUE(RIGHT($A$2:$A$6000,4)),0)=YEAR(C5301)))),""))</f>
        <v/>
      </c>
      <c r="E5301" s="3">
        <f t="array" ref="E5301">IFERROR(_xlfn.LET(_xlpm.yr,IF(ISNUMBER(C5301),YEAR(C5301),VALUE(RIGHT(A5301,4))),_xlpm.mn,IF(ISNUMBER(C5301),MONTH(C5301),VALUE(MID(A5301,4,2)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2" spans="1:5" x14ac:dyDescent="0.25">
      <c r="A5302" s="65" t="s">
        <v>5312</v>
      </c>
      <c r="B5302" s="8">
        <v>147.0544596206</v>
      </c>
      <c r="C5302" s="13"/>
      <c r="D5302" s="3" t="str">
        <f t="array" ref="D5302">IF(C5302="","",IFERROR(AVERAGE(_xlfn._xlws.FILTER($B$2:$B$6000,(IFERROR(VALUE(MID($A$2:$A$6000,4,2)),0)=MONTH(C5302))*(IFERROR(VALUE(RIGHT($A$2:$A$6000,4)),0)=YEAR(C5302)))),""))</f>
        <v/>
      </c>
      <c r="E5302" s="3">
        <f t="array" ref="E5302">IFERROR(_xlfn.LET(_xlpm.yr,IF(ISNUMBER(C5302),YEAR(C5302),VALUE(RIGHT(A5302,4))),_xlpm.mn,IF(ISNUMBER(C5302),MONTH(C5302),VALUE(MID(A5302,4,2)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3" spans="1:5" x14ac:dyDescent="0.25">
      <c r="A5303" s="65" t="s">
        <v>5313</v>
      </c>
      <c r="B5303" s="8">
        <v>146.82173048199999</v>
      </c>
      <c r="C5303" s="13"/>
      <c r="D5303" s="3" t="str">
        <f t="array" ref="D5303">IF(C5303="","",IFERROR(AVERAGE(_xlfn._xlws.FILTER($B$2:$B$6000,(IFERROR(VALUE(MID($A$2:$A$6000,4,2)),0)=MONTH(C5303))*(IFERROR(VALUE(RIGHT($A$2:$A$6000,4)),0)=YEAR(C5303)))),""))</f>
        <v/>
      </c>
      <c r="E5303" s="3">
        <f t="array" ref="E5303">IFERROR(_xlfn.LET(_xlpm.yr,IF(ISNUMBER(C5303),YEAR(C5303),VALUE(RIGHT(A5303,4))),_xlpm.mn,IF(ISNUMBER(C5303),MONTH(C5303),VALUE(MID(A5303,4,2)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4" spans="1:5" x14ac:dyDescent="0.25">
      <c r="A5304" s="65" t="s">
        <v>5314</v>
      </c>
      <c r="B5304" s="8">
        <v>147.51991789780001</v>
      </c>
      <c r="C5304" s="13"/>
      <c r="D5304" s="3" t="str">
        <f t="array" ref="D5304">IF(C5304="","",IFERROR(AVERAGE(_xlfn._xlws.FILTER($B$2:$B$6000,(IFERROR(VALUE(MID($A$2:$A$6000,4,2)),0)=MONTH(C5304))*(IFERROR(VALUE(RIGHT($A$2:$A$6000,4)),0)=YEAR(C5304)))),""))</f>
        <v/>
      </c>
      <c r="E5304" s="3">
        <f t="array" ref="E5304">IFERROR(_xlfn.LET(_xlpm.yr,IF(ISNUMBER(C5304),YEAR(C5304),VALUE(RIGHT(A5304,4))),_xlpm.mn,IF(ISNUMBER(C5304),MONTH(C5304),VALUE(MID(A5304,4,2)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5" spans="1:5" x14ac:dyDescent="0.25">
      <c r="A5305" s="65" t="s">
        <v>5315</v>
      </c>
      <c r="B5305" s="8">
        <v>148.7139195654</v>
      </c>
      <c r="C5305" s="13"/>
      <c r="D5305" s="3" t="str">
        <f t="array" ref="D5305">IF(C5305="","",IFERROR(AVERAGE(_xlfn._xlws.FILTER($B$2:$B$6000,(IFERROR(VALUE(MID($A$2:$A$6000,4,2)),0)=MONTH(C5305))*(IFERROR(VALUE(RIGHT($A$2:$A$6000,4)),0)=YEAR(C5305)))),""))</f>
        <v/>
      </c>
      <c r="E5305" s="3">
        <f t="array" ref="E5305">IFERROR(_xlfn.LET(_xlpm.yr,IF(ISNUMBER(C5305),YEAR(C5305),VALUE(RIGHT(A5305,4))),_xlpm.mn,IF(ISNUMBER(C5305),MONTH(C5305),VALUE(MID(A5305,4,2)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6" spans="1:5" x14ac:dyDescent="0.25">
      <c r="A5306" s="65" t="s">
        <v>5316</v>
      </c>
      <c r="B5306" s="8">
        <v>148.60261432519999</v>
      </c>
      <c r="C5306" s="13"/>
      <c r="D5306" s="3" t="str">
        <f t="array" ref="D5306">IF(C5306="","",IFERROR(AVERAGE(_xlfn._xlws.FILTER($B$2:$B$6000,(IFERROR(VALUE(MID($A$2:$A$6000,4,2)),0)=MONTH(C5306))*(IFERROR(VALUE(RIGHT($A$2:$A$6000,4)),0)=YEAR(C5306)))),""))</f>
        <v/>
      </c>
      <c r="E5306" s="3">
        <f t="array" ref="E5306">IFERROR(_xlfn.LET(_xlpm.yr,IF(ISNUMBER(C5306),YEAR(C5306),VALUE(RIGHT(A5306,4))),_xlpm.mn,IF(ISNUMBER(C5306),MONTH(C5306),VALUE(MID(A5306,4,2)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7" spans="1:5" x14ac:dyDescent="0.25">
      <c r="A5307" s="65" t="s">
        <v>5317</v>
      </c>
      <c r="B5307" s="8">
        <v>148.5621396924</v>
      </c>
      <c r="C5307" s="13"/>
      <c r="D5307" s="3" t="str">
        <f t="array" ref="D5307">IF(C5307="","",IFERROR(AVERAGE(_xlfn._xlws.FILTER($B$2:$B$6000,(IFERROR(VALUE(MID($A$2:$A$6000,4,2)),0)=MONTH(C5307))*(IFERROR(VALUE(RIGHT($A$2:$A$6000,4)),0)=YEAR(C5307)))),""))</f>
        <v/>
      </c>
      <c r="E5307" s="3">
        <f t="array" ref="E5307">IFERROR(_xlfn.LET(_xlpm.yr,IF(ISNUMBER(C5307),YEAR(C5307),VALUE(RIGHT(A5307,4))),_xlpm.mn,IF(ISNUMBER(C5307),MONTH(C5307),VALUE(MID(A5307,4,2)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8" spans="1:5" x14ac:dyDescent="0.25">
      <c r="A5308" s="65" t="s">
        <v>5318</v>
      </c>
      <c r="B5308" s="8">
        <v>147.93478288399999</v>
      </c>
      <c r="C5308" s="13"/>
      <c r="D5308" s="3" t="str">
        <f t="array" ref="D5308">IF(C5308="","",IFERROR(AVERAGE(_xlfn._xlws.FILTER($B$2:$B$6000,(IFERROR(VALUE(MID($A$2:$A$6000,4,2)),0)=MONTH(C5308))*(IFERROR(VALUE(RIGHT($A$2:$A$6000,4)),0)=YEAR(C5308)))),""))</f>
        <v/>
      </c>
      <c r="E5308" s="3">
        <f t="array" ref="E5308">IFERROR(_xlfn.LET(_xlpm.yr,IF(ISNUMBER(C5308),YEAR(C5308),VALUE(RIGHT(A5308,4))),_xlpm.mn,IF(ISNUMBER(C5308),MONTH(C5308),VALUE(MID(A5308,4,2)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9" spans="1:5" x14ac:dyDescent="0.25">
      <c r="A5309" s="65" t="s">
        <v>5319</v>
      </c>
      <c r="B5309" s="8">
        <v>150.2013623208</v>
      </c>
      <c r="C5309" s="13"/>
      <c r="D5309" s="3" t="str">
        <f t="array" ref="D5309">IF(C5309="","",IFERROR(AVERAGE(_xlfn._xlws.FILTER($B$2:$B$6000,(IFERROR(VALUE(MID($A$2:$A$6000,4,2)),0)=MONTH(C5309))*(IFERROR(VALUE(RIGHT($A$2:$A$6000,4)),0)=YEAR(C5309)))),""))</f>
        <v/>
      </c>
      <c r="E5309" s="3">
        <f t="array" ref="E5309">IFERROR(_xlfn.LET(_xlpm.yr,IF(ISNUMBER(C5309),YEAR(C5309),VALUE(RIGHT(A5309,4))),_xlpm.mn,IF(ISNUMBER(C5309),MONTH(C5309),VALUE(MID(A5309,4,2)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0" spans="1:5" x14ac:dyDescent="0.25">
      <c r="A5310" s="65" t="s">
        <v>5320</v>
      </c>
      <c r="B5310" s="8">
        <v>151.77987300000001</v>
      </c>
      <c r="C5310" s="13"/>
      <c r="D5310" s="3" t="str">
        <f t="array" ref="D5310">IF(C5310="","",IFERROR(AVERAGE(_xlfn._xlws.FILTER($B$2:$B$6000,(IFERROR(VALUE(MID($A$2:$A$6000,4,2)),0)=MONTH(C5310))*(IFERROR(VALUE(RIGHT($A$2:$A$6000,4)),0)=YEAR(C5310)))),""))</f>
        <v/>
      </c>
      <c r="E5310" s="3">
        <f t="array" ref="E5310">IFERROR(_xlfn.LET(_xlpm.yr,IF(ISNUMBER(C5310),YEAR(C5310),VALUE(RIGHT(A5310,4))),_xlpm.mn,IF(ISNUMBER(C5310),MONTH(C5310),VALUE(MID(A5310,4,2)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1" spans="1:5" x14ac:dyDescent="0.25">
      <c r="A5311" s="65" t="s">
        <v>5321</v>
      </c>
      <c r="B5311" s="8">
        <v>152.13402603700001</v>
      </c>
      <c r="C5311" s="13"/>
      <c r="D5311" s="3" t="str">
        <f t="array" ref="D5311">IF(C5311="","",IFERROR(AVERAGE(_xlfn._xlws.FILTER($B$2:$B$6000,(IFERROR(VALUE(MID($A$2:$A$6000,4,2)),0)=MONTH(C5311))*(IFERROR(VALUE(RIGHT($A$2:$A$6000,4)),0)=YEAR(C5311)))),""))</f>
        <v/>
      </c>
      <c r="E5311" s="3">
        <f t="array" ref="E5311">IFERROR(_xlfn.LET(_xlpm.yr,IF(ISNUMBER(C5311),YEAR(C5311),VALUE(RIGHT(A5311,4))),_xlpm.mn,IF(ISNUMBER(C5311),MONTH(C5311),VALUE(MID(A5311,4,2)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2" spans="1:5" x14ac:dyDescent="0.25">
      <c r="A5312" s="65" t="s">
        <v>5322</v>
      </c>
      <c r="B5312" s="8">
        <v>153.43933294479999</v>
      </c>
      <c r="C5312" s="13"/>
      <c r="D5312" s="3" t="str">
        <f t="array" ref="D5312">IF(C5312="","",IFERROR(AVERAGE(_xlfn._xlws.FILTER($B$2:$B$6000,(IFERROR(VALUE(MID($A$2:$A$6000,4,2)),0)=MONTH(C5312))*(IFERROR(VALUE(RIGHT($A$2:$A$6000,4)),0)=YEAR(C5312)))),""))</f>
        <v/>
      </c>
      <c r="E5312" s="3">
        <f t="array" ref="E5312">IFERROR(_xlfn.LET(_xlpm.yr,IF(ISNUMBER(C5312),YEAR(C5312),VALUE(RIGHT(A5312,4))),_xlpm.mn,IF(ISNUMBER(C5312),MONTH(C5312),VALUE(MID(A5312,4,2)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3" spans="1:5" x14ac:dyDescent="0.25">
      <c r="A5313" s="65" t="s">
        <v>5323</v>
      </c>
      <c r="B5313" s="8">
        <v>153.80360464</v>
      </c>
      <c r="C5313" s="13"/>
      <c r="D5313" s="3" t="str">
        <f t="array" ref="D5313">IF(C5313="","",IFERROR(AVERAGE(_xlfn._xlws.FILTER($B$2:$B$6000,(IFERROR(VALUE(MID($A$2:$A$6000,4,2)),0)=MONTH(C5313))*(IFERROR(VALUE(RIGHT($A$2:$A$6000,4)),0)=YEAR(C5313)))),""))</f>
        <v/>
      </c>
      <c r="E5313" s="3">
        <f t="array" ref="E5313">IFERROR(_xlfn.LET(_xlpm.yr,IF(ISNUMBER(C5313),YEAR(C5313),VALUE(RIGHT(A5313,4))),_xlpm.mn,IF(ISNUMBER(C5313),MONTH(C5313),VALUE(MID(A5313,4,2)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4" spans="1:5" x14ac:dyDescent="0.25">
      <c r="A5314" s="65" t="s">
        <v>5324</v>
      </c>
      <c r="B5314" s="8">
        <v>155.8475735964</v>
      </c>
      <c r="C5314" s="13"/>
      <c r="D5314" s="3" t="str">
        <f t="array" ref="D5314">IF(C5314="","",IFERROR(AVERAGE(_xlfn._xlws.FILTER($B$2:$B$6000,(IFERROR(VALUE(MID($A$2:$A$6000,4,2)),0)=MONTH(C5314))*(IFERROR(VALUE(RIGHT($A$2:$A$6000,4)),0)=YEAR(C5314)))),""))</f>
        <v/>
      </c>
      <c r="E5314" s="3">
        <f t="array" ref="E5314">IFERROR(_xlfn.LET(_xlpm.yr,IF(ISNUMBER(C5314),YEAR(C5314),VALUE(RIGHT(A5314,4))),_xlpm.mn,IF(ISNUMBER(C5314),MONTH(C5314),VALUE(MID(A5314,4,2)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5" spans="1:5" x14ac:dyDescent="0.25">
      <c r="A5315" s="65" t="s">
        <v>5325</v>
      </c>
      <c r="B5315" s="8">
        <v>157.24394842800001</v>
      </c>
      <c r="C5315" s="13"/>
      <c r="D5315" s="3" t="str">
        <f t="array" ref="D5315">IF(C5315="","",IFERROR(AVERAGE(_xlfn._xlws.FILTER($B$2:$B$6000,(IFERROR(VALUE(MID($A$2:$A$6000,4,2)),0)=MONTH(C5315))*(IFERROR(VALUE(RIGHT($A$2:$A$6000,4)),0)=YEAR(C5315)))),""))</f>
        <v/>
      </c>
      <c r="E5315" s="3">
        <f t="array" ref="E5315">IFERROR(_xlfn.LET(_xlpm.yr,IF(ISNUMBER(C5315),YEAR(C5315),VALUE(RIGHT(A5315,4))),_xlpm.mn,IF(ISNUMBER(C5315),MONTH(C5315),VALUE(MID(A5315,4,2)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6" spans="1:5" x14ac:dyDescent="0.25">
      <c r="A5316" s="65" t="s">
        <v>5326</v>
      </c>
      <c r="B5316" s="8">
        <v>157.32489769360001</v>
      </c>
      <c r="C5316" s="13"/>
      <c r="D5316" s="3" t="str">
        <f t="array" ref="D5316">IF(C5316="","",IFERROR(AVERAGE(_xlfn._xlws.FILTER($B$2:$B$6000,(IFERROR(VALUE(MID($A$2:$A$6000,4,2)),0)=MONTH(C5316))*(IFERROR(VALUE(RIGHT($A$2:$A$6000,4)),0)=YEAR(C5316)))),""))</f>
        <v/>
      </c>
      <c r="E5316" s="3">
        <f t="array" ref="E5316">IFERROR(_xlfn.LET(_xlpm.yr,IF(ISNUMBER(C5316),YEAR(C5316),VALUE(RIGHT(A5316,4))),_xlpm.mn,IF(ISNUMBER(C5316),MONTH(C5316),VALUE(MID(A5316,4,2)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7" spans="1:5" x14ac:dyDescent="0.25">
      <c r="A5317" s="65" t="s">
        <v>5327</v>
      </c>
      <c r="B5317" s="8">
        <v>158.15462766600001</v>
      </c>
      <c r="C5317" s="13"/>
      <c r="D5317" s="3" t="str">
        <f t="array" ref="D5317">IF(C5317="","",IFERROR(AVERAGE(_xlfn._xlws.FILTER($B$2:$B$6000,(IFERROR(VALUE(MID($A$2:$A$6000,4,2)),0)=MONTH(C5317))*(IFERROR(VALUE(RIGHT($A$2:$A$6000,4)),0)=YEAR(C5317)))),""))</f>
        <v/>
      </c>
      <c r="E5317" s="3">
        <f t="array" ref="E5317">IFERROR(_xlfn.LET(_xlpm.yr,IF(ISNUMBER(C5317),YEAR(C5317),VALUE(RIGHT(A5317,4))),_xlpm.mn,IF(ISNUMBER(C5317),MONTH(C5317),VALUE(MID(A5317,4,2)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8" spans="1:5" x14ac:dyDescent="0.25">
      <c r="A5318" s="65" t="s">
        <v>5328</v>
      </c>
      <c r="B5318" s="8">
        <v>159.77361297799999</v>
      </c>
      <c r="C5318" s="13"/>
      <c r="D5318" s="3" t="str">
        <f t="array" ref="D5318">IF(C5318="","",IFERROR(AVERAGE(_xlfn._xlws.FILTER($B$2:$B$6000,(IFERROR(VALUE(MID($A$2:$A$6000,4,2)),0)=MONTH(C5318))*(IFERROR(VALUE(RIGHT($A$2:$A$6000,4)),0)=YEAR(C5318)))),""))</f>
        <v/>
      </c>
      <c r="E5318" s="3">
        <f t="array" ref="E5318">IFERROR(_xlfn.LET(_xlpm.yr,IF(ISNUMBER(C5318),YEAR(C5318),VALUE(RIGHT(A5318,4))),_xlpm.mn,IF(ISNUMBER(C5318),MONTH(C5318),VALUE(MID(A5318,4,2)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9" spans="1:5" x14ac:dyDescent="0.25">
      <c r="A5319" s="65" t="s">
        <v>5329</v>
      </c>
      <c r="B5319" s="8">
        <v>160.13788467320001</v>
      </c>
      <c r="C5319" s="13"/>
      <c r="D5319" s="3" t="str">
        <f t="array" ref="D5319">IF(C5319="","",IFERROR(AVERAGE(_xlfn._xlws.FILTER($B$2:$B$6000,(IFERROR(VALUE(MID($A$2:$A$6000,4,2)),0)=MONTH(C5319))*(IFERROR(VALUE(RIGHT($A$2:$A$6000,4)),0)=YEAR(C5319)))),""))</f>
        <v/>
      </c>
      <c r="E5319" s="3">
        <f t="array" ref="E5319">IFERROR(_xlfn.LET(_xlpm.yr,IF(ISNUMBER(C5319),YEAR(C5319),VALUE(RIGHT(A5319,4))),_xlpm.mn,IF(ISNUMBER(C5319),MONTH(C5319),VALUE(MID(A5319,4,2)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0" spans="1:5" x14ac:dyDescent="0.25">
      <c r="A5320" s="65" t="s">
        <v>5330</v>
      </c>
      <c r="B5320" s="8">
        <v>160.13788467320001</v>
      </c>
      <c r="C5320" s="13"/>
      <c r="D5320" s="3" t="str">
        <f t="array" ref="D5320">IF(C5320="","",IFERROR(AVERAGE(_xlfn._xlws.FILTER($B$2:$B$6000,(IFERROR(VALUE(MID($A$2:$A$6000,4,2)),0)=MONTH(C5320))*(IFERROR(VALUE(RIGHT($A$2:$A$6000,4)),0)=YEAR(C5320)))),""))</f>
        <v/>
      </c>
      <c r="E5320" s="3">
        <f t="array" ref="E5320">IFERROR(_xlfn.LET(_xlpm.yr,IF(ISNUMBER(C5320),YEAR(C5320),VALUE(RIGHT(A5320,4))),_xlpm.mn,IF(ISNUMBER(C5320),MONTH(C5320),VALUE(MID(A5320,4,2)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1" spans="1:5" x14ac:dyDescent="0.25">
      <c r="A5321" s="65" t="s">
        <v>5331</v>
      </c>
      <c r="B5321" s="8">
        <v>159.4498159156</v>
      </c>
      <c r="C5321" s="13"/>
      <c r="D5321" s="3" t="str">
        <f t="array" ref="D5321">IF(C5321="","",IFERROR(AVERAGE(_xlfn._xlws.FILTER($B$2:$B$6000,(IFERROR(VALUE(MID($A$2:$A$6000,4,2)),0)=MONTH(C5321))*(IFERROR(VALUE(RIGHT($A$2:$A$6000,4)),0)=YEAR(C5321)))),""))</f>
        <v/>
      </c>
      <c r="E5321" s="3">
        <f t="array" ref="E5321">IFERROR(_xlfn.LET(_xlpm.yr,IF(ISNUMBER(C5321),YEAR(C5321),VALUE(RIGHT(A5321,4))),_xlpm.mn,IF(ISNUMBER(C5321),MONTH(C5321),VALUE(MID(A5321,4,2)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2" spans="1:5" x14ac:dyDescent="0.25">
      <c r="A5322" s="65" t="s">
        <v>5332</v>
      </c>
      <c r="B5322" s="8">
        <v>161.92888717459999</v>
      </c>
      <c r="C5322" s="13"/>
      <c r="D5322" s="3" t="str">
        <f t="array" ref="D5322">IF(C5322="","",IFERROR(AVERAGE(_xlfn._xlws.FILTER($B$2:$B$6000,(IFERROR(VALUE(MID($A$2:$A$6000,4,2)),0)=MONTH(C5322))*(IFERROR(VALUE(RIGHT($A$2:$A$6000,4)),0)=YEAR(C5322)))),""))</f>
        <v/>
      </c>
      <c r="E5322" s="3">
        <f t="array" ref="E5322">IFERROR(_xlfn.LET(_xlpm.yr,IF(ISNUMBER(C5322),YEAR(C5322),VALUE(RIGHT(A5322,4))),_xlpm.mn,IF(ISNUMBER(C5322),MONTH(C5322),VALUE(MID(A5322,4,2)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3" spans="1:5" x14ac:dyDescent="0.25">
      <c r="A5323" s="65" t="s">
        <v>5333</v>
      </c>
      <c r="B5323" s="8">
        <v>164.20558526959999</v>
      </c>
      <c r="C5323" s="13"/>
      <c r="D5323" s="3" t="str">
        <f t="array" ref="D5323">IF(C5323="","",IFERROR(AVERAGE(_xlfn._xlws.FILTER($B$2:$B$6000,(IFERROR(VALUE(MID($A$2:$A$6000,4,2)),0)=MONTH(C5323))*(IFERROR(VALUE(RIGHT($A$2:$A$6000,4)),0)=YEAR(C5323)))),""))</f>
        <v/>
      </c>
      <c r="E5323" s="3">
        <f t="array" ref="E5323">IFERROR(_xlfn.LET(_xlpm.yr,IF(ISNUMBER(C5323),YEAR(C5323),VALUE(RIGHT(A5323,4))),_xlpm.mn,IF(ISNUMBER(C5323),MONTH(C5323),VALUE(MID(A5323,4,2)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4" spans="1:5" x14ac:dyDescent="0.25">
      <c r="A5324" s="65" t="s">
        <v>5334</v>
      </c>
      <c r="B5324" s="8">
        <v>165.73350265779999</v>
      </c>
      <c r="C5324" s="13"/>
      <c r="D5324" s="3" t="str">
        <f t="array" ref="D5324">IF(C5324="","",IFERROR(AVERAGE(_xlfn._xlws.FILTER($B$2:$B$6000,(IFERROR(VALUE(MID($A$2:$A$6000,4,2)),0)=MONTH(C5324))*(IFERROR(VALUE(RIGHT($A$2:$A$6000,4)),0)=YEAR(C5324)))),""))</f>
        <v/>
      </c>
      <c r="E5324" s="3">
        <f t="array" ref="E5324">IFERROR(_xlfn.LET(_xlpm.yr,IF(ISNUMBER(C5324),YEAR(C5324),VALUE(RIGHT(A5324,4))),_xlpm.mn,IF(ISNUMBER(C5324),MONTH(C5324),VALUE(MID(A5324,4,2)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5" spans="1:5" x14ac:dyDescent="0.25">
      <c r="A5325" s="65" t="s">
        <v>5335</v>
      </c>
      <c r="B5325" s="8">
        <v>164.47564172419999</v>
      </c>
      <c r="C5325" s="13"/>
      <c r="D5325" s="3" t="str">
        <f t="array" ref="D5325">IF(C5325="","",IFERROR(AVERAGE(_xlfn._xlws.FILTER($B$2:$B$6000,(IFERROR(VALUE(MID($A$2:$A$6000,4,2)),0)=MONTH(C5325))*(IFERROR(VALUE(RIGHT($A$2:$A$6000,4)),0)=YEAR(C5325)))),""))</f>
        <v/>
      </c>
      <c r="E5325" s="3">
        <f t="array" ref="E5325">IFERROR(_xlfn.LET(_xlpm.yr,IF(ISNUMBER(C5325),YEAR(C5325),VALUE(RIGHT(A5325,4))),_xlpm.mn,IF(ISNUMBER(C5325),MONTH(C5325),VALUE(MID(A5325,4,2)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6" spans="1:5" x14ac:dyDescent="0.25">
      <c r="A5326" s="65" t="s">
        <v>5336</v>
      </c>
      <c r="B5326" s="8">
        <v>165.59438773860001</v>
      </c>
      <c r="C5326" s="13"/>
      <c r="D5326" s="3" t="str">
        <f t="array" ref="D5326">IF(C5326="","",IFERROR(AVERAGE(_xlfn._xlws.FILTER($B$2:$B$6000,(IFERROR(VALUE(MID($A$2:$A$6000,4,2)),0)=MONTH(C5326))*(IFERROR(VALUE(RIGHT($A$2:$A$6000,4)),0)=YEAR(C5326)))),""))</f>
        <v/>
      </c>
      <c r="E5326" s="3">
        <f t="array" ref="E5326">IFERROR(_xlfn.LET(_xlpm.yr,IF(ISNUMBER(C5326),YEAR(C5326),VALUE(RIGHT(A5326,4))),_xlpm.mn,IF(ISNUMBER(C5326),MONTH(C5326),VALUE(MID(A5326,4,2)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7" spans="1:5" x14ac:dyDescent="0.25">
      <c r="A5327" s="65" t="s">
        <v>5337</v>
      </c>
      <c r="B5327" s="8">
        <v>165.68428697190001</v>
      </c>
      <c r="C5327" s="13"/>
      <c r="D5327" s="3" t="str">
        <f t="array" ref="D5327">IF(C5327="","",IFERROR(AVERAGE(_xlfn._xlws.FILTER($B$2:$B$6000,(IFERROR(VALUE(MID($A$2:$A$6000,4,2)),0)=MONTH(C5327))*(IFERROR(VALUE(RIGHT($A$2:$A$6000,4)),0)=YEAR(C5327)))),""))</f>
        <v/>
      </c>
      <c r="E5327" s="3">
        <f t="array" ref="E5327">IFERROR(_xlfn.LET(_xlpm.yr,IF(ISNUMBER(C5327),YEAR(C5327),VALUE(RIGHT(A5327,4))),_xlpm.mn,IF(ISNUMBER(C5327),MONTH(C5327),VALUE(MID(A5327,4,2)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8" spans="1:5" x14ac:dyDescent="0.25">
      <c r="A5328" s="65" t="s">
        <v>5338</v>
      </c>
      <c r="B5328" s="8">
        <v>165.64433175709999</v>
      </c>
      <c r="C5328" s="13"/>
      <c r="D5328" s="3" t="str">
        <f t="array" ref="D5328">IF(C5328="","",IFERROR(AVERAGE(_xlfn._xlws.FILTER($B$2:$B$6000,(IFERROR(VALUE(MID($A$2:$A$6000,4,2)),0)=MONTH(C5328))*(IFERROR(VALUE(RIGHT($A$2:$A$6000,4)),0)=YEAR(C5328)))),""))</f>
        <v/>
      </c>
      <c r="E5328" s="3">
        <f t="array" ref="E5328">IFERROR(_xlfn.LET(_xlpm.yr,IF(ISNUMBER(C5328),YEAR(C5328),VALUE(RIGHT(A5328,4))),_xlpm.mn,IF(ISNUMBER(C5328),MONTH(C5328),VALUE(MID(A5328,4,2)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9" spans="1:5" x14ac:dyDescent="0.25">
      <c r="A5329" s="65" t="s">
        <v>5339</v>
      </c>
      <c r="B5329" s="8">
        <v>165.9040406533</v>
      </c>
      <c r="C5329" s="13"/>
      <c r="D5329" s="3" t="str">
        <f t="array" ref="D5329">IF(C5329="","",IFERROR(AVERAGE(_xlfn._xlws.FILTER($B$2:$B$6000,(IFERROR(VALUE(MID($A$2:$A$6000,4,2)),0)=MONTH(C5329))*(IFERROR(VALUE(RIGHT($A$2:$A$6000,4)),0)=YEAR(C5329)))),""))</f>
        <v/>
      </c>
      <c r="E5329" s="3">
        <f t="array" ref="E5329">IFERROR(_xlfn.LET(_xlpm.yr,IF(ISNUMBER(C5329),YEAR(C5329),VALUE(RIGHT(A5329,4))),_xlpm.mn,IF(ISNUMBER(C5329),MONTH(C5329),VALUE(MID(A5329,4,2)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0" spans="1:5" x14ac:dyDescent="0.25">
      <c r="A5330" s="65" t="s">
        <v>5340</v>
      </c>
      <c r="B5330" s="8">
        <v>166.27362639020001</v>
      </c>
      <c r="C5330" s="13"/>
      <c r="D5330" s="3" t="str">
        <f t="array" ref="D5330">IF(C5330="","",IFERROR(AVERAGE(_xlfn._xlws.FILTER($B$2:$B$6000,(IFERROR(VALUE(MID($A$2:$A$6000,4,2)),0)=MONTH(C5330))*(IFERROR(VALUE(RIGHT($A$2:$A$6000,4)),0)=YEAR(C5330)))),""))</f>
        <v/>
      </c>
      <c r="E5330" s="3">
        <f t="array" ref="E5330">IFERROR(_xlfn.LET(_xlpm.yr,IF(ISNUMBER(C5330),YEAR(C5330),VALUE(RIGHT(A5330,4))),_xlpm.mn,IF(ISNUMBER(C5330),MONTH(C5330),VALUE(MID(A5330,4,2)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1" spans="1:5" x14ac:dyDescent="0.25">
      <c r="A5331" s="65" t="s">
        <v>5341</v>
      </c>
      <c r="B5331" s="8">
        <v>166.57329050120001</v>
      </c>
      <c r="C5331" s="13"/>
      <c r="D5331" s="3" t="str">
        <f t="array" ref="D5331">IF(C5331="","",IFERROR(AVERAGE(_xlfn._xlws.FILTER($B$2:$B$6000,(IFERROR(VALUE(MID($A$2:$A$6000,4,2)),0)=MONTH(C5331))*(IFERROR(VALUE(RIGHT($A$2:$A$6000,4)),0)=YEAR(C5331)))),""))</f>
        <v/>
      </c>
      <c r="E5331" s="3">
        <f t="array" ref="E5331">IFERROR(_xlfn.LET(_xlpm.yr,IF(ISNUMBER(C5331),YEAR(C5331),VALUE(RIGHT(A5331,4))),_xlpm.mn,IF(ISNUMBER(C5331),MONTH(C5331),VALUE(MID(A5331,4,2)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2" spans="1:5" x14ac:dyDescent="0.25">
      <c r="A5332" s="65" t="s">
        <v>5342</v>
      </c>
      <c r="B5332" s="8">
        <v>167.34242838610001</v>
      </c>
      <c r="C5332" s="13"/>
      <c r="D5332" s="3" t="str">
        <f t="array" ref="D5332">IF(C5332="","",IFERROR(AVERAGE(_xlfn._xlws.FILTER($B$2:$B$6000,(IFERROR(VALUE(MID($A$2:$A$6000,4,2)),0)=MONTH(C5332))*(IFERROR(VALUE(RIGHT($A$2:$A$6000,4)),0)=YEAR(C5332)))),""))</f>
        <v/>
      </c>
      <c r="E5332" s="3">
        <f t="array" ref="E5332">IFERROR(_xlfn.LET(_xlpm.yr,IF(ISNUMBER(C5332),YEAR(C5332),VALUE(RIGHT(A5332,4))),_xlpm.mn,IF(ISNUMBER(C5332),MONTH(C5332),VALUE(MID(A5332,4,2)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3" spans="1:5" x14ac:dyDescent="0.25">
      <c r="A5333" s="65" t="s">
        <v>5343</v>
      </c>
      <c r="B5333" s="8">
        <v>167.0028090603</v>
      </c>
      <c r="C5333" s="13"/>
      <c r="D5333" s="3" t="str">
        <f t="array" ref="D5333">IF(C5333="","",IFERROR(AVERAGE(_xlfn._xlws.FILTER($B$2:$B$6000,(IFERROR(VALUE(MID($A$2:$A$6000,4,2)),0)=MONTH(C5333))*(IFERROR(VALUE(RIGHT($A$2:$A$6000,4)),0)=YEAR(C5333)))),""))</f>
        <v/>
      </c>
      <c r="E5333" s="3">
        <f t="array" ref="E5333">IFERROR(_xlfn.LET(_xlpm.yr,IF(ISNUMBER(C5333),YEAR(C5333),VALUE(RIGHT(A5333,4))),_xlpm.mn,IF(ISNUMBER(C5333),MONTH(C5333),VALUE(MID(A5333,4,2)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4" spans="1:5" x14ac:dyDescent="0.25">
      <c r="A5334" s="65" t="s">
        <v>5344</v>
      </c>
      <c r="B5334" s="8">
        <v>167.53221565640001</v>
      </c>
      <c r="C5334" s="13"/>
      <c r="D5334" s="3" t="str">
        <f t="array" ref="D5334">IF(C5334="","",IFERROR(AVERAGE(_xlfn._xlws.FILTER($B$2:$B$6000,(IFERROR(VALUE(MID($A$2:$A$6000,4,2)),0)=MONTH(C5334))*(IFERROR(VALUE(RIGHT($A$2:$A$6000,4)),0)=YEAR(C5334)))),""))</f>
        <v/>
      </c>
      <c r="E5334" s="3">
        <f t="array" ref="E5334">IFERROR(_xlfn.LET(_xlpm.yr,IF(ISNUMBER(C5334),YEAR(C5334),VALUE(RIGHT(A5334,4))),_xlpm.mn,IF(ISNUMBER(C5334),MONTH(C5334),VALUE(MID(A5334,4,2)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5" spans="1:5" x14ac:dyDescent="0.25">
      <c r="A5335" s="65" t="s">
        <v>5345</v>
      </c>
      <c r="B5335" s="8">
        <v>167.9717230192</v>
      </c>
      <c r="C5335" s="13"/>
      <c r="D5335" s="3" t="str">
        <f t="array" ref="D5335">IF(C5335="","",IFERROR(AVERAGE(_xlfn._xlws.FILTER($B$2:$B$6000,(IFERROR(VALUE(MID($A$2:$A$6000,4,2)),0)=MONTH(C5335))*(IFERROR(VALUE(RIGHT($A$2:$A$6000,4)),0)=YEAR(C5335)))),""))</f>
        <v/>
      </c>
      <c r="E5335" s="3">
        <f t="array" ref="E5335">IFERROR(_xlfn.LET(_xlpm.yr,IF(ISNUMBER(C5335),YEAR(C5335),VALUE(RIGHT(A5335,4))),_xlpm.mn,IF(ISNUMBER(C5335),MONTH(C5335),VALUE(MID(A5335,4,2)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6" spans="1:5" x14ac:dyDescent="0.25">
      <c r="A5336" s="65" t="s">
        <v>5346</v>
      </c>
      <c r="B5336" s="8">
        <v>167.64209249710001</v>
      </c>
      <c r="C5336" s="13"/>
      <c r="D5336" s="3" t="str">
        <f t="array" ref="D5336">IF(C5336="","",IFERROR(AVERAGE(_xlfn._xlws.FILTER($B$2:$B$6000,(IFERROR(VALUE(MID($A$2:$A$6000,4,2)),0)=MONTH(C5336))*(IFERROR(VALUE(RIGHT($A$2:$A$6000,4)),0)=YEAR(C5336)))),""))</f>
        <v/>
      </c>
      <c r="E5336" s="3">
        <f t="array" ref="E5336">IFERROR(_xlfn.LET(_xlpm.yr,IF(ISNUMBER(C5336),YEAR(C5336),VALUE(RIGHT(A5336,4))),_xlpm.mn,IF(ISNUMBER(C5336),MONTH(C5336),VALUE(MID(A5336,4,2)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7" spans="1:5" x14ac:dyDescent="0.25">
      <c r="A5337" s="65" t="s">
        <v>5347</v>
      </c>
      <c r="B5337" s="8">
        <v>167.7819357489</v>
      </c>
      <c r="C5337" s="13"/>
      <c r="D5337" s="3" t="str">
        <f t="array" ref="D5337">IF(C5337="","",IFERROR(AVERAGE(_xlfn._xlws.FILTER($B$2:$B$6000,(IFERROR(VALUE(MID($A$2:$A$6000,4,2)),0)=MONTH(C5337))*(IFERROR(VALUE(RIGHT($A$2:$A$6000,4)),0)=YEAR(C5337)))),""))</f>
        <v/>
      </c>
      <c r="E5337" s="3">
        <f t="array" ref="E5337">IFERROR(_xlfn.LET(_xlpm.yr,IF(ISNUMBER(C5337),YEAR(C5337),VALUE(RIGHT(A5337,4))),_xlpm.mn,IF(ISNUMBER(C5337),MONTH(C5337),VALUE(MID(A5337,4,2)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8" spans="1:5" x14ac:dyDescent="0.25">
      <c r="A5338" s="65" t="s">
        <v>5348</v>
      </c>
      <c r="B5338" s="8">
        <v>166.9828314529</v>
      </c>
      <c r="C5338" s="13"/>
      <c r="D5338" s="3" t="str">
        <f t="array" ref="D5338">IF(C5338="","",IFERROR(AVERAGE(_xlfn._xlws.FILTER($B$2:$B$6000,(IFERROR(VALUE(MID($A$2:$A$6000,4,2)),0)=MONTH(C5338))*(IFERROR(VALUE(RIGHT($A$2:$A$6000,4)),0)=YEAR(C5338)))),""))</f>
        <v/>
      </c>
      <c r="E5338" s="3">
        <f t="array" ref="E5338">IFERROR(_xlfn.LET(_xlpm.yr,IF(ISNUMBER(C5338),YEAR(C5338),VALUE(RIGHT(A5338,4))),_xlpm.mn,IF(ISNUMBER(C5338),MONTH(C5338),VALUE(MID(A5338,4,2)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9" spans="1:5" x14ac:dyDescent="0.25">
      <c r="A5339" s="65" t="s">
        <v>5349</v>
      </c>
      <c r="B5339" s="8">
        <v>166.213693568</v>
      </c>
      <c r="C5339" s="13"/>
      <c r="D5339" s="3" t="str">
        <f t="array" ref="D5339">IF(C5339="","",IFERROR(AVERAGE(_xlfn._xlws.FILTER($B$2:$B$6000,(IFERROR(VALUE(MID($A$2:$A$6000,4,2)),0)=MONTH(C5339))*(IFERROR(VALUE(RIGHT($A$2:$A$6000,4)),0)=YEAR(C5339)))),""))</f>
        <v/>
      </c>
      <c r="E5339" s="3">
        <f t="array" ref="E5339">IFERROR(_xlfn.LET(_xlpm.yr,IF(ISNUMBER(C5339),YEAR(C5339),VALUE(RIGHT(A5339,4))),_xlpm.mn,IF(ISNUMBER(C5339),MONTH(C5339),VALUE(MID(A5339,4,2)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0" spans="1:5" x14ac:dyDescent="0.25">
      <c r="A5340" s="65" t="s">
        <v>5350</v>
      </c>
      <c r="B5340" s="8">
        <v>166.3835032309</v>
      </c>
      <c r="C5340" s="13"/>
      <c r="D5340" s="3" t="str">
        <f t="array" ref="D5340">IF(C5340="","",IFERROR(AVERAGE(_xlfn._xlws.FILTER($B$2:$B$6000,(IFERROR(VALUE(MID($A$2:$A$6000,4,2)),0)=MONTH(C5340))*(IFERROR(VALUE(RIGHT($A$2:$A$6000,4)),0)=YEAR(C5340)))),""))</f>
        <v/>
      </c>
      <c r="E5340" s="3">
        <f t="array" ref="E5340">IFERROR(_xlfn.LET(_xlpm.yr,IF(ISNUMBER(C5340),YEAR(C5340),VALUE(RIGHT(A5340,4))),_xlpm.mn,IF(ISNUMBER(C5340),MONTH(C5340),VALUE(MID(A5340,4,2)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1" spans="1:5" x14ac:dyDescent="0.25">
      <c r="A5341" s="65" t="s">
        <v>5351</v>
      </c>
      <c r="B5341" s="8">
        <v>165.34466764609999</v>
      </c>
      <c r="C5341" s="13"/>
      <c r="D5341" s="3" t="str">
        <f t="array" ref="D5341">IF(C5341="","",IFERROR(AVERAGE(_xlfn._xlws.FILTER($B$2:$B$6000,(IFERROR(VALUE(MID($A$2:$A$6000,4,2)),0)=MONTH(C5341))*(IFERROR(VALUE(RIGHT($A$2:$A$6000,4)),0)=YEAR(C5341)))),""))</f>
        <v/>
      </c>
      <c r="E5341" s="3">
        <f t="array" ref="E5341">IFERROR(_xlfn.LET(_xlpm.yr,IF(ISNUMBER(C5341),YEAR(C5341),VALUE(RIGHT(A5341,4))),_xlpm.mn,IF(ISNUMBER(C5341),MONTH(C5341),VALUE(MID(A5341,4,2)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2" spans="1:5" x14ac:dyDescent="0.25">
      <c r="A5342" s="65" t="s">
        <v>5352</v>
      </c>
      <c r="B5342" s="8">
        <v>164.40572009830001</v>
      </c>
      <c r="C5342" s="13"/>
      <c r="D5342" s="3" t="str">
        <f t="array" ref="D5342">IF(C5342="","",IFERROR(AVERAGE(_xlfn._xlws.FILTER($B$2:$B$6000,(IFERROR(VALUE(MID($A$2:$A$6000,4,2)),0)=MONTH(C5342))*(IFERROR(VALUE(RIGHT($A$2:$A$6000,4)),0)=YEAR(C5342)))),""))</f>
        <v/>
      </c>
      <c r="E5342" s="3">
        <f t="array" ref="E5342">IFERROR(_xlfn.LET(_xlpm.yr,IF(ISNUMBER(C5342),YEAR(C5342),VALUE(RIGHT(A5342,4))),_xlpm.mn,IF(ISNUMBER(C5342),MONTH(C5342),VALUE(MID(A5342,4,2)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3" spans="1:5" x14ac:dyDescent="0.25">
      <c r="A5343" s="65" t="s">
        <v>5353</v>
      </c>
      <c r="B5343" s="8">
        <v>164.36576488349999</v>
      </c>
      <c r="C5343" s="13"/>
      <c r="D5343" s="3" t="str">
        <f t="array" ref="D5343">IF(C5343="","",IFERROR(AVERAGE(_xlfn._xlws.FILTER($B$2:$B$6000,(IFERROR(VALUE(MID($A$2:$A$6000,4,2)),0)=MONTH(C5343))*(IFERROR(VALUE(RIGHT($A$2:$A$6000,4)),0)=YEAR(C5343)))),""))</f>
        <v/>
      </c>
      <c r="E5343" s="3">
        <f t="array" ref="E5343">IFERROR(_xlfn.LET(_xlpm.yr,IF(ISNUMBER(C5343),YEAR(C5343),VALUE(RIGHT(A5343,4))),_xlpm.mn,IF(ISNUMBER(C5343),MONTH(C5343),VALUE(MID(A5343,4,2)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4" spans="1:5" x14ac:dyDescent="0.25">
      <c r="A5344" s="65" t="s">
        <v>5354</v>
      </c>
      <c r="B5344" s="8">
        <v>161.895014788</v>
      </c>
      <c r="C5344" s="13"/>
      <c r="D5344" s="3" t="str">
        <f t="array" ref="D5344">IF(C5344="","",IFERROR(AVERAGE(_xlfn._xlws.FILTER($B$2:$B$6000,(IFERROR(VALUE(MID($A$2:$A$6000,4,2)),0)=MONTH(C5344))*(IFERROR(VALUE(RIGHT($A$2:$A$6000,4)),0)=YEAR(C5344)))),""))</f>
        <v/>
      </c>
      <c r="E5344" s="3">
        <f t="array" ref="E5344">IFERROR(_xlfn.LET(_xlpm.yr,IF(ISNUMBER(C5344),YEAR(C5344),VALUE(RIGHT(A5344,4))),_xlpm.mn,IF(ISNUMBER(C5344),MONTH(C5344),VALUE(MID(A5344,4,2)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5" spans="1:5" x14ac:dyDescent="0.25">
      <c r="A5345" s="65" t="s">
        <v>5355</v>
      </c>
      <c r="B5345" s="8">
        <v>160.6283545256</v>
      </c>
      <c r="C5345" s="13"/>
      <c r="D5345" s="3" t="str">
        <f t="array" ref="D5345">IF(C5345="","",IFERROR(AVERAGE(_xlfn._xlws.FILTER($B$2:$B$6000,(IFERROR(VALUE(MID($A$2:$A$6000,4,2)),0)=MONTH(C5345))*(IFERROR(VALUE(RIGHT($A$2:$A$6000,4)),0)=YEAR(C5345)))),""))</f>
        <v/>
      </c>
      <c r="E5345" s="3">
        <f t="array" ref="E5345">IFERROR(_xlfn.LET(_xlpm.yr,IF(ISNUMBER(C5345),YEAR(C5345),VALUE(RIGHT(A5345,4))),_xlpm.mn,IF(ISNUMBER(C5345),MONTH(C5345),VALUE(MID(A5345,4,2)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6" spans="1:5" x14ac:dyDescent="0.25">
      <c r="A5346" s="65" t="s">
        <v>5356</v>
      </c>
      <c r="B5346" s="8">
        <v>162.8054268516</v>
      </c>
      <c r="C5346" s="13"/>
      <c r="D5346" s="3" t="str">
        <f t="array" ref="D5346">IF(C5346="","",IFERROR(AVERAGE(_xlfn._xlws.FILTER($B$2:$B$6000,(IFERROR(VALUE(MID($A$2:$A$6000,4,2)),0)=MONTH(C5346))*(IFERROR(VALUE(RIGHT($A$2:$A$6000,4)),0)=YEAR(C5346)))),""))</f>
        <v/>
      </c>
      <c r="E5346" s="3">
        <f t="array" ref="E5346">IFERROR(_xlfn.LET(_xlpm.yr,IF(ISNUMBER(C5346),YEAR(C5346),VALUE(RIGHT(A5346,4))),_xlpm.mn,IF(ISNUMBER(C5346),MONTH(C5346),VALUE(MID(A5346,4,2)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7" spans="1:5" x14ac:dyDescent="0.25">
      <c r="A5347" s="65" t="s">
        <v>5357</v>
      </c>
      <c r="B5347" s="8">
        <v>162.47886600269999</v>
      </c>
      <c r="C5347" s="13"/>
      <c r="D5347" s="3" t="str">
        <f t="array" ref="D5347">IF(C5347="","",IFERROR(AVERAGE(_xlfn._xlws.FILTER($B$2:$B$6000,(IFERROR(VALUE(MID($A$2:$A$6000,4,2)),0)=MONTH(C5347))*(IFERROR(VALUE(RIGHT($A$2:$A$6000,4)),0)=YEAR(C5347)))),""))</f>
        <v/>
      </c>
      <c r="E5347" s="3">
        <f t="array" ref="E5347">IFERROR(_xlfn.LET(_xlpm.yr,IF(ISNUMBER(C5347),YEAR(C5347),VALUE(RIGHT(A5347,4))),_xlpm.mn,IF(ISNUMBER(C5347),MONTH(C5347),VALUE(MID(A5347,4,2)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8" spans="1:5" x14ac:dyDescent="0.25">
      <c r="A5348" s="65" t="s">
        <v>5358</v>
      </c>
      <c r="B5348" s="8">
        <v>161.70699490530001</v>
      </c>
      <c r="C5348" s="13"/>
      <c r="D5348" s="3" t="str">
        <f t="array" ref="D5348">IF(C5348="","",IFERROR(AVERAGE(_xlfn._xlws.FILTER($B$2:$B$6000,(IFERROR(VALUE(MID($A$2:$A$6000,4,2)),0)=MONTH(C5348))*(IFERROR(VALUE(RIGHT($A$2:$A$6000,4)),0)=YEAR(C5348)))),""))</f>
        <v/>
      </c>
      <c r="E5348" s="3">
        <f t="array" ref="E5348">IFERROR(_xlfn.LET(_xlpm.yr,IF(ISNUMBER(C5348),YEAR(C5348),VALUE(RIGHT(A5348,4))),_xlpm.mn,IF(ISNUMBER(C5348),MONTH(C5348),VALUE(MID(A5348,4,2)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9" spans="1:5" x14ac:dyDescent="0.25">
      <c r="A5349" s="65" t="s">
        <v>5359</v>
      </c>
      <c r="B5349" s="8">
        <v>161.40022562300001</v>
      </c>
      <c r="C5349" s="13"/>
      <c r="D5349" s="3" t="str">
        <f t="array" ref="D5349">IF(C5349="","",IFERROR(AVERAGE(_xlfn._xlws.FILTER($B$2:$B$6000,(IFERROR(VALUE(MID($A$2:$A$6000,4,2)),0)=MONTH(C5349))*(IFERROR(VALUE(RIGHT($A$2:$A$6000,4)),0)=YEAR(C5349)))),""))</f>
        <v/>
      </c>
      <c r="E5349" s="3">
        <f t="array" ref="E5349">IFERROR(_xlfn.LET(_xlpm.yr,IF(ISNUMBER(C5349),YEAR(C5349),VALUE(RIGHT(A5349,4))),_xlpm.mn,IF(ISNUMBER(C5349),MONTH(C5349),VALUE(MID(A5349,4,2)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0" spans="1:5" x14ac:dyDescent="0.25">
      <c r="A5350" s="65" t="s">
        <v>5360</v>
      </c>
      <c r="B5350" s="8">
        <v>159.34190269659999</v>
      </c>
      <c r="C5350" s="13"/>
      <c r="D5350" s="3" t="str">
        <f t="array" ref="D5350">IF(C5350="","",IFERROR(AVERAGE(_xlfn._xlws.FILTER($B$2:$B$6000,(IFERROR(VALUE(MID($A$2:$A$6000,4,2)),0)=MONTH(C5350))*(IFERROR(VALUE(RIGHT($A$2:$A$6000,4)),0)=YEAR(C5350)))),""))</f>
        <v/>
      </c>
      <c r="E5350" s="3">
        <f t="array" ref="E5350">IFERROR(_xlfn.LET(_xlpm.yr,IF(ISNUMBER(C5350),YEAR(C5350),VALUE(RIGHT(A5350,4))),_xlpm.mn,IF(ISNUMBER(C5350),MONTH(C5350),VALUE(MID(A5350,4,2)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1" spans="1:5" x14ac:dyDescent="0.25">
      <c r="A5351" s="65" t="s">
        <v>5361</v>
      </c>
      <c r="B5351" s="8">
        <v>158.12472135070001</v>
      </c>
      <c r="C5351" s="13"/>
      <c r="D5351" s="3" t="str">
        <f t="array" ref="D5351">IF(C5351="","",IFERROR(AVERAGE(_xlfn._xlws.FILTER($B$2:$B$6000,(IFERROR(VALUE(MID($A$2:$A$6000,4,2)),0)=MONTH(C5351))*(IFERROR(VALUE(RIGHT($A$2:$A$6000,4)),0)=YEAR(C5351)))),""))</f>
        <v/>
      </c>
      <c r="E5351" s="3">
        <f t="array" ref="E5351">IFERROR(_xlfn.LET(_xlpm.yr,IF(ISNUMBER(C5351),YEAR(C5351),VALUE(RIGHT(A5351,4))),_xlpm.mn,IF(ISNUMBER(C5351),MONTH(C5351),VALUE(MID(A5351,4,2)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2" spans="1:5" x14ac:dyDescent="0.25">
      <c r="A5352" s="65" t="s">
        <v>5362</v>
      </c>
      <c r="B5352" s="8">
        <v>159.64867197890001</v>
      </c>
      <c r="C5352" s="13"/>
      <c r="D5352" s="3" t="str">
        <f t="array" ref="D5352">IF(C5352="","",IFERROR(AVERAGE(_xlfn._xlws.FILTER($B$2:$B$6000,(IFERROR(VALUE(MID($A$2:$A$6000,4,2)),0)=MONTH(C5352))*(IFERROR(VALUE(RIGHT($A$2:$A$6000,4)),0)=YEAR(C5352)))),""))</f>
        <v/>
      </c>
      <c r="E5352" s="3">
        <f t="array" ref="E5352">IFERROR(_xlfn.LET(_xlpm.yr,IF(ISNUMBER(C5352),YEAR(C5352),VALUE(RIGHT(A5352,4))),_xlpm.mn,IF(ISNUMBER(C5352),MONTH(C5352),VALUE(MID(A5352,4,2)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3" spans="1:5" x14ac:dyDescent="0.25">
      <c r="A5353" s="65" t="s">
        <v>5363</v>
      </c>
      <c r="B5353" s="8">
        <v>159.6090888457</v>
      </c>
      <c r="C5353" s="13"/>
      <c r="D5353" s="3" t="str">
        <f t="array" ref="D5353">IF(C5353="","",IFERROR(AVERAGE(_xlfn._xlws.FILTER($B$2:$B$6000,(IFERROR(VALUE(MID($A$2:$A$6000,4,2)),0)=MONTH(C5353))*(IFERROR(VALUE(RIGHT($A$2:$A$6000,4)),0)=YEAR(C5353)))),""))</f>
        <v/>
      </c>
      <c r="E5353" s="3">
        <f t="array" ref="E5353">IFERROR(_xlfn.LET(_xlpm.yr,IF(ISNUMBER(C5353),YEAR(C5353),VALUE(RIGHT(A5353,4))),_xlpm.mn,IF(ISNUMBER(C5353),MONTH(C5353),VALUE(MID(A5353,4,2)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4" spans="1:5" x14ac:dyDescent="0.25">
      <c r="A5354" s="65" t="s">
        <v>5364</v>
      </c>
      <c r="B5354" s="8">
        <v>159.09450811409999</v>
      </c>
      <c r="C5354" s="13"/>
      <c r="D5354" s="3" t="str">
        <f t="array" ref="D5354">IF(C5354="","",IFERROR(AVERAGE(_xlfn._xlws.FILTER($B$2:$B$6000,(IFERROR(VALUE(MID($A$2:$A$6000,4,2)),0)=MONTH(C5354))*(IFERROR(VALUE(RIGHT($A$2:$A$6000,4)),0)=YEAR(C5354)))),""))</f>
        <v/>
      </c>
      <c r="E5354" s="3">
        <f t="array" ref="E5354">IFERROR(_xlfn.LET(_xlpm.yr,IF(ISNUMBER(C5354),YEAR(C5354),VALUE(RIGHT(A5354,4))),_xlpm.mn,IF(ISNUMBER(C5354),MONTH(C5354),VALUE(MID(A5354,4,2)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5" spans="1:5" x14ac:dyDescent="0.25">
      <c r="A5355" s="65" t="s">
        <v>5365</v>
      </c>
      <c r="B5355" s="8">
        <v>158.7580514819</v>
      </c>
      <c r="C5355" s="13"/>
      <c r="D5355" s="3" t="str">
        <f t="array" ref="D5355">IF(C5355="","",IFERROR(AVERAGE(_xlfn._xlws.FILTER($B$2:$B$6000,(IFERROR(VALUE(MID($A$2:$A$6000,4,2)),0)=MONTH(C5355))*(IFERROR(VALUE(RIGHT($A$2:$A$6000,4)),0)=YEAR(C5355)))),""))</f>
        <v/>
      </c>
      <c r="E5355" s="3">
        <f t="array" ref="E5355">IFERROR(_xlfn.LET(_xlpm.yr,IF(ISNUMBER(C5355),YEAR(C5355),VALUE(RIGHT(A5355,4))),_xlpm.mn,IF(ISNUMBER(C5355),MONTH(C5355),VALUE(MID(A5355,4,2)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6" spans="1:5" x14ac:dyDescent="0.25">
      <c r="A5356" s="65" t="s">
        <v>5366</v>
      </c>
      <c r="B5356" s="8">
        <v>159.4705478795</v>
      </c>
      <c r="C5356" s="13"/>
      <c r="D5356" s="3" t="str">
        <f t="array" ref="D5356">IF(C5356="","",IFERROR(AVERAGE(_xlfn._xlws.FILTER($B$2:$B$6000,(IFERROR(VALUE(MID($A$2:$A$6000,4,2)),0)=MONTH(C5356))*(IFERROR(VALUE(RIGHT($A$2:$A$6000,4)),0)=YEAR(C5356)))),""))</f>
        <v/>
      </c>
      <c r="E5356" s="3">
        <f t="array" ref="E5356">IFERROR(_xlfn.LET(_xlpm.yr,IF(ISNUMBER(C5356),YEAR(C5356),VALUE(RIGHT(A5356,4))),_xlpm.mn,IF(ISNUMBER(C5356),MONTH(C5356),VALUE(MID(A5356,4,2)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7" spans="1:5" x14ac:dyDescent="0.25">
      <c r="A5357" s="65" t="s">
        <v>5367</v>
      </c>
      <c r="B5357" s="8">
        <v>159.31221534669999</v>
      </c>
      <c r="C5357" s="13"/>
      <c r="D5357" s="3" t="str">
        <f t="array" ref="D5357">IF(C5357="","",IFERROR(AVERAGE(_xlfn._xlws.FILTER($B$2:$B$6000,(IFERROR(VALUE(MID($A$2:$A$6000,4,2)),0)=MONTH(C5357))*(IFERROR(VALUE(RIGHT($A$2:$A$6000,4)),0)=YEAR(C5357)))),""))</f>
        <v/>
      </c>
      <c r="E5357" s="3">
        <f t="array" ref="E5357">IFERROR(_xlfn.LET(_xlpm.yr,IF(ISNUMBER(C5357),YEAR(C5357),VALUE(RIGHT(A5357,4))),_xlpm.mn,IF(ISNUMBER(C5357),MONTH(C5357),VALUE(MID(A5357,4,2)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8" spans="1:5" x14ac:dyDescent="0.25">
      <c r="A5358" s="65" t="s">
        <v>5368</v>
      </c>
      <c r="B5358" s="8">
        <v>159.31221534669999</v>
      </c>
      <c r="C5358" s="13"/>
      <c r="D5358" s="3" t="str">
        <f t="array" ref="D5358">IF(C5358="","",IFERROR(AVERAGE(_xlfn._xlws.FILTER($B$2:$B$6000,(IFERROR(VALUE(MID($A$2:$A$6000,4,2)),0)=MONTH(C5358))*(IFERROR(VALUE(RIGHT($A$2:$A$6000,4)),0)=YEAR(C5358)))),""))</f>
        <v/>
      </c>
      <c r="E5358" s="3">
        <f t="array" ref="E5358">IFERROR(_xlfn.LET(_xlpm.yr,IF(ISNUMBER(C5358),YEAR(C5358),VALUE(RIGHT(A5358,4))),_xlpm.mn,IF(ISNUMBER(C5358),MONTH(C5358),VALUE(MID(A5358,4,2)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9" spans="1:5" x14ac:dyDescent="0.25">
      <c r="A5359" s="65" t="s">
        <v>5369</v>
      </c>
      <c r="B5359" s="8">
        <v>158.91638401469999</v>
      </c>
      <c r="C5359" s="13"/>
      <c r="D5359" s="3" t="str">
        <f t="array" ref="D5359">IF(C5359="","",IFERROR(AVERAGE(_xlfn._xlws.FILTER($B$2:$B$6000,(IFERROR(VALUE(MID($A$2:$A$6000,4,2)),0)=MONTH(C5359))*(IFERROR(VALUE(RIGHT($A$2:$A$6000,4)),0)=YEAR(C5359)))),""))</f>
        <v/>
      </c>
      <c r="E5359" s="3">
        <f t="array" ref="E5359">IFERROR(_xlfn.LET(_xlpm.yr,IF(ISNUMBER(C5359),YEAR(C5359),VALUE(RIGHT(A5359,4))),_xlpm.mn,IF(ISNUMBER(C5359),MONTH(C5359),VALUE(MID(A5359,4,2)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0" spans="1:5" x14ac:dyDescent="0.25">
      <c r="A5360" s="65" t="s">
        <v>5370</v>
      </c>
      <c r="B5360" s="8">
        <v>157.90701411809999</v>
      </c>
      <c r="C5360" s="13"/>
      <c r="D5360" s="3" t="str">
        <f t="array" ref="D5360">IF(C5360="","",IFERROR(AVERAGE(_xlfn._xlws.FILTER($B$2:$B$6000,(IFERROR(VALUE(MID($A$2:$A$6000,4,2)),0)=MONTH(C5360))*(IFERROR(VALUE(RIGHT($A$2:$A$6000,4)),0)=YEAR(C5360)))),""))</f>
        <v/>
      </c>
      <c r="E5360" s="3">
        <f t="array" ref="E5360">IFERROR(_xlfn.LET(_xlpm.yr,IF(ISNUMBER(C5360),YEAR(C5360),VALUE(RIGHT(A5360,4))),_xlpm.mn,IF(ISNUMBER(C5360),MONTH(C5360),VALUE(MID(A5360,4,2)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1" spans="1:5" x14ac:dyDescent="0.25">
      <c r="A5361" s="65" t="s">
        <v>5371</v>
      </c>
      <c r="B5361" s="8">
        <v>159.09450811409999</v>
      </c>
      <c r="C5361" s="13"/>
      <c r="D5361" s="3" t="str">
        <f t="array" ref="D5361">IF(C5361="","",IFERROR(AVERAGE(_xlfn._xlws.FILTER($B$2:$B$6000,(IFERROR(VALUE(MID($A$2:$A$6000,4,2)),0)=MONTH(C5361))*(IFERROR(VALUE(RIGHT($A$2:$A$6000,4)),0)=YEAR(C5361)))),""))</f>
        <v/>
      </c>
      <c r="E5361" s="3">
        <f t="array" ref="E5361">IFERROR(_xlfn.LET(_xlpm.yr,IF(ISNUMBER(C5361),YEAR(C5361),VALUE(RIGHT(A5361,4))),_xlpm.mn,IF(ISNUMBER(C5361),MONTH(C5361),VALUE(MID(A5361,4,2)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2" spans="1:5" x14ac:dyDescent="0.25">
      <c r="A5362" s="65" t="s">
        <v>5372</v>
      </c>
      <c r="B5362" s="8">
        <v>159.58929727910001</v>
      </c>
      <c r="C5362" s="13"/>
      <c r="D5362" s="3" t="str">
        <f t="array" ref="D5362">IF(C5362="","",IFERROR(AVERAGE(_xlfn._xlws.FILTER($B$2:$B$6000,(IFERROR(VALUE(MID($A$2:$A$6000,4,2)),0)=MONTH(C5362))*(IFERROR(VALUE(RIGHT($A$2:$A$6000,4)),0)=YEAR(C5362)))),""))</f>
        <v/>
      </c>
      <c r="E5362" s="3">
        <f t="array" ref="E5362">IFERROR(_xlfn.LET(_xlpm.yr,IF(ISNUMBER(C5362),YEAR(C5362),VALUE(RIGHT(A5362,4))),_xlpm.mn,IF(ISNUMBER(C5362),MONTH(C5362),VALUE(MID(A5362,4,2)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3" spans="1:5" x14ac:dyDescent="0.25">
      <c r="A5363" s="65" t="s">
        <v>5373</v>
      </c>
      <c r="B5363" s="8">
        <v>157.86671065319999</v>
      </c>
      <c r="C5363" s="13"/>
      <c r="D5363" s="3" t="str">
        <f t="array" ref="D5363">IF(C5363="","",IFERROR(AVERAGE(_xlfn._xlws.FILTER($B$2:$B$6000,(IFERROR(VALUE(MID($A$2:$A$6000,4,2)),0)=MONTH(C5363))*(IFERROR(VALUE(RIGHT($A$2:$A$6000,4)),0)=YEAR(C5363)))),""))</f>
        <v/>
      </c>
      <c r="E5363" s="3">
        <f t="array" ref="E5363">IFERROR(_xlfn.LET(_xlpm.yr,IF(ISNUMBER(C5363),YEAR(C5363),VALUE(RIGHT(A5363,4))),_xlpm.mn,IF(ISNUMBER(C5363),MONTH(C5363),VALUE(MID(A5363,4,2)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4" spans="1:5" x14ac:dyDescent="0.25">
      <c r="A5364" s="65" t="s">
        <v>5374</v>
      </c>
      <c r="B5364" s="8">
        <v>157.97527115689999</v>
      </c>
      <c r="C5364" s="13"/>
      <c r="D5364" s="3" t="str">
        <f t="array" ref="D5364">IF(C5364="","",IFERROR(AVERAGE(_xlfn._xlws.FILTER($B$2:$B$6000,(IFERROR(VALUE(MID($A$2:$A$6000,4,2)),0)=MONTH(C5364))*(IFERROR(VALUE(RIGHT($A$2:$A$6000,4)),0)=YEAR(C5364)))),""))</f>
        <v/>
      </c>
      <c r="E5364" s="3">
        <f t="array" ref="E5364">IFERROR(_xlfn.LET(_xlpm.yr,IF(ISNUMBER(C5364),YEAR(C5364),VALUE(RIGHT(A5364,4))),_xlpm.mn,IF(ISNUMBER(C5364),MONTH(C5364),VALUE(MID(A5364,4,2)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5" spans="1:5" x14ac:dyDescent="0.25">
      <c r="A5365" s="65" t="s">
        <v>5375</v>
      </c>
      <c r="B5365" s="8">
        <v>158.86349345990001</v>
      </c>
      <c r="C5365" s="13"/>
      <c r="D5365" s="3" t="str">
        <f t="array" ref="D5365">IF(C5365="","",IFERROR(AVERAGE(_xlfn._xlws.FILTER($B$2:$B$6000,(IFERROR(VALUE(MID($A$2:$A$6000,4,2)),0)=MONTH(C5365))*(IFERROR(VALUE(RIGHT($A$2:$A$6000,4)),0)=YEAR(C5365)))),""))</f>
        <v/>
      </c>
      <c r="E5365" s="3">
        <f t="array" ref="E5365">IFERROR(_xlfn.LET(_xlpm.yr,IF(ISNUMBER(C5365),YEAR(C5365),VALUE(RIGHT(A5365,4))),_xlpm.mn,IF(ISNUMBER(C5365),MONTH(C5365),VALUE(MID(A5365,4,2)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6" spans="1:5" x14ac:dyDescent="0.25">
      <c r="A5366" s="65" t="s">
        <v>5376</v>
      </c>
      <c r="B5366" s="8">
        <v>156.90940439330001</v>
      </c>
      <c r="C5366" s="13"/>
      <c r="D5366" s="3" t="str">
        <f t="array" ref="D5366">IF(C5366="","",IFERROR(AVERAGE(_xlfn._xlws.FILTER($B$2:$B$6000,(IFERROR(VALUE(MID($A$2:$A$6000,4,2)),0)=MONTH(C5366))*(IFERROR(VALUE(RIGHT($A$2:$A$6000,4)),0)=YEAR(C5366)))),""))</f>
        <v/>
      </c>
      <c r="E5366" s="3">
        <f t="array" ref="E5366">IFERROR(_xlfn.LET(_xlpm.yr,IF(ISNUMBER(C5366),YEAR(C5366),VALUE(RIGHT(A5366,4))),_xlpm.mn,IF(ISNUMBER(C5366),MONTH(C5366),VALUE(MID(A5366,4,2)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7" spans="1:5" x14ac:dyDescent="0.25">
      <c r="A5367" s="65" t="s">
        <v>5377</v>
      </c>
      <c r="B5367" s="8">
        <v>156.45542410510001</v>
      </c>
      <c r="C5367" s="13"/>
      <c r="D5367" s="3" t="str">
        <f t="array" ref="D5367">IF(C5367="","",IFERROR(AVERAGE(_xlfn._xlws.FILTER($B$2:$B$6000,(IFERROR(VALUE(MID($A$2:$A$6000,4,2)),0)=MONTH(C5367))*(IFERROR(VALUE(RIGHT($A$2:$A$6000,4)),0)=YEAR(C5367)))),""))</f>
        <v/>
      </c>
      <c r="E5367" s="3">
        <f t="array" ref="E5367">IFERROR(_xlfn.LET(_xlpm.yr,IF(ISNUMBER(C5367),YEAR(C5367),VALUE(RIGHT(A5367,4))),_xlpm.mn,IF(ISNUMBER(C5367),MONTH(C5367),VALUE(MID(A5367,4,2)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8" spans="1:5" x14ac:dyDescent="0.25">
      <c r="A5368" s="65" t="s">
        <v>5378</v>
      </c>
      <c r="B5368" s="8">
        <v>156.11000432060001</v>
      </c>
      <c r="C5368" s="13"/>
      <c r="D5368" s="3" t="str">
        <f t="array" ref="D5368">IF(C5368="","",IFERROR(AVERAGE(_xlfn._xlws.FILTER($B$2:$B$6000,(IFERROR(VALUE(MID($A$2:$A$6000,4,2)),0)=MONTH(C5368))*(IFERROR(VALUE(RIGHT($A$2:$A$6000,4)),0)=YEAR(C5368)))),""))</f>
        <v/>
      </c>
      <c r="E5368" s="3">
        <f t="array" ref="E5368">IFERROR(_xlfn.LET(_xlpm.yr,IF(ISNUMBER(C5368),YEAR(C5368),VALUE(RIGHT(A5368,4))),_xlpm.mn,IF(ISNUMBER(C5368),MONTH(C5368),VALUE(MID(A5368,4,2)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9" spans="1:5" x14ac:dyDescent="0.25">
      <c r="A5369" s="65" t="s">
        <v>5379</v>
      </c>
      <c r="B5369" s="8">
        <v>157.6890661926</v>
      </c>
      <c r="C5369" s="13"/>
      <c r="D5369" s="3" t="str">
        <f t="array" ref="D5369">IF(C5369="","",IFERROR(AVERAGE(_xlfn._xlws.FILTER($B$2:$B$6000,(IFERROR(VALUE(MID($A$2:$A$6000,4,2)),0)=MONTH(C5369))*(IFERROR(VALUE(RIGHT($A$2:$A$6000,4)),0)=YEAR(C5369)))),""))</f>
        <v/>
      </c>
      <c r="E5369" s="3">
        <f t="array" ref="E5369">IFERROR(_xlfn.LET(_xlpm.yr,IF(ISNUMBER(C5369),YEAR(C5369),VALUE(RIGHT(A5369,4))),_xlpm.mn,IF(ISNUMBER(C5369),MONTH(C5369),VALUE(MID(A5369,4,2)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0" spans="1:5" x14ac:dyDescent="0.25">
      <c r="A5370" s="65" t="s">
        <v>5380</v>
      </c>
      <c r="B5370" s="8">
        <v>156.28764878120001</v>
      </c>
      <c r="C5370" s="13"/>
      <c r="D5370" s="3" t="str">
        <f t="array" ref="D5370">IF(C5370="","",IFERROR(AVERAGE(_xlfn._xlws.FILTER($B$2:$B$6000,(IFERROR(VALUE(MID($A$2:$A$6000,4,2)),0)=MONTH(C5370))*(IFERROR(VALUE(RIGHT($A$2:$A$6000,4)),0)=YEAR(C5370)))),""))</f>
        <v/>
      </c>
      <c r="E5370" s="3">
        <f t="array" ref="E5370">IFERROR(_xlfn.LET(_xlpm.yr,IF(ISNUMBER(C5370),YEAR(C5370),VALUE(RIGHT(A5370,4))),_xlpm.mn,IF(ISNUMBER(C5370),MONTH(C5370),VALUE(MID(A5370,4,2)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1" spans="1:5" x14ac:dyDescent="0.25">
      <c r="A5371" s="65" t="s">
        <v>5381</v>
      </c>
      <c r="B5371" s="8">
        <v>154.89610050650001</v>
      </c>
      <c r="C5371" s="13"/>
      <c r="D5371" s="3" t="str">
        <f t="array" ref="D5371">IF(C5371="","",IFERROR(AVERAGE(_xlfn._xlws.FILTER($B$2:$B$6000,(IFERROR(VALUE(MID($A$2:$A$6000,4,2)),0)=MONTH(C5371))*(IFERROR(VALUE(RIGHT($A$2:$A$6000,4)),0)=YEAR(C5371)))),""))</f>
        <v/>
      </c>
      <c r="E5371" s="3">
        <f t="array" ref="E5371">IFERROR(_xlfn.LET(_xlpm.yr,IF(ISNUMBER(C5371),YEAR(C5371),VALUE(RIGHT(A5371,4))),_xlpm.mn,IF(ISNUMBER(C5371),MONTH(C5371),VALUE(MID(A5371,4,2)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2" spans="1:5" x14ac:dyDescent="0.25">
      <c r="A5372" s="65" t="s">
        <v>5382</v>
      </c>
      <c r="B5372" s="8">
        <v>151.36294956789999</v>
      </c>
      <c r="C5372" s="13"/>
      <c r="D5372" s="3" t="str">
        <f t="array" ref="D5372">IF(C5372="","",IFERROR(AVERAGE(_xlfn._xlws.FILTER($B$2:$B$6000,(IFERROR(VALUE(MID($A$2:$A$6000,4,2)),0)=MONTH(C5372))*(IFERROR(VALUE(RIGHT($A$2:$A$6000,4)),0)=YEAR(C5372)))),""))</f>
        <v/>
      </c>
      <c r="E5372" s="3">
        <f t="array" ref="E5372">IFERROR(_xlfn.LET(_xlpm.yr,IF(ISNUMBER(C5372),YEAR(C5372),VALUE(RIGHT(A5372,4))),_xlpm.mn,IF(ISNUMBER(C5372),MONTH(C5372),VALUE(MID(A5372,4,2)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3" spans="1:5" x14ac:dyDescent="0.25">
      <c r="A5373" s="65" t="s">
        <v>5383</v>
      </c>
      <c r="B5373" s="8">
        <v>151.40242611470001</v>
      </c>
      <c r="C5373" s="13"/>
      <c r="D5373" s="3" t="str">
        <f t="array" ref="D5373">IF(C5373="","",IFERROR(AVERAGE(_xlfn._xlws.FILTER($B$2:$B$6000,(IFERROR(VALUE(MID($A$2:$A$6000,4,2)),0)=MONTH(C5373))*(IFERROR(VALUE(RIGHT($A$2:$A$6000,4)),0)=YEAR(C5373)))),""))</f>
        <v/>
      </c>
      <c r="E5373" s="3">
        <f t="array" ref="E5373">IFERROR(_xlfn.LET(_xlpm.yr,IF(ISNUMBER(C5373),YEAR(C5373),VALUE(RIGHT(A5373,4))),_xlpm.mn,IF(ISNUMBER(C5373),MONTH(C5373),VALUE(MID(A5373,4,2)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4" spans="1:5" x14ac:dyDescent="0.25">
      <c r="A5374" s="65" t="s">
        <v>5384</v>
      </c>
      <c r="B5374" s="8">
        <v>150.80040877600001</v>
      </c>
      <c r="C5374" s="13"/>
      <c r="D5374" s="3" t="str">
        <f t="array" ref="D5374">IF(C5374="","",IFERROR(AVERAGE(_xlfn._xlws.FILTER($B$2:$B$6000,(IFERROR(VALUE(MID($A$2:$A$6000,4,2)),0)=MONTH(C5374))*(IFERROR(VALUE(RIGHT($A$2:$A$6000,4)),0)=YEAR(C5374)))),""))</f>
        <v/>
      </c>
      <c r="E5374" s="3">
        <f t="array" ref="E5374">IFERROR(_xlfn.LET(_xlpm.yr,IF(ISNUMBER(C5374),YEAR(C5374),VALUE(RIGHT(A5374,4))),_xlpm.mn,IF(ISNUMBER(C5374),MONTH(C5374),VALUE(MID(A5374,4,2)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5" spans="1:5" x14ac:dyDescent="0.25">
      <c r="A5375" s="65" t="s">
        <v>5385</v>
      </c>
      <c r="B5375" s="8">
        <v>152.70515215910001</v>
      </c>
      <c r="C5375" s="13"/>
      <c r="D5375" s="3" t="str">
        <f t="array" ref="D5375">IF(C5375="","",IFERROR(AVERAGE(_xlfn._xlws.FILTER($B$2:$B$6000,(IFERROR(VALUE(MID($A$2:$A$6000,4,2)),0)=MONTH(C5375))*(IFERROR(VALUE(RIGHT($A$2:$A$6000,4)),0)=YEAR(C5375)))),""))</f>
        <v/>
      </c>
      <c r="E5375" s="3">
        <f t="array" ref="E5375">IFERROR(_xlfn.LET(_xlpm.yr,IF(ISNUMBER(C5375),YEAR(C5375),VALUE(RIGHT(A5375,4))),_xlpm.mn,IF(ISNUMBER(C5375),MONTH(C5375),VALUE(MID(A5375,4,2)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6" spans="1:5" x14ac:dyDescent="0.25">
      <c r="A5376" s="65" t="s">
        <v>5386</v>
      </c>
      <c r="B5376" s="8">
        <v>151.56033230189999</v>
      </c>
      <c r="C5376" s="13"/>
      <c r="D5376" s="3" t="str">
        <f t="array" ref="D5376">IF(C5376="","",IFERROR(AVERAGE(_xlfn._xlws.FILTER($B$2:$B$6000,(IFERROR(VALUE(MID($A$2:$A$6000,4,2)),0)=MONTH(C5376))*(IFERROR(VALUE(RIGHT($A$2:$A$6000,4)),0)=YEAR(C5376)))),""))</f>
        <v/>
      </c>
      <c r="E5376" s="3">
        <f t="array" ref="E5376">IFERROR(_xlfn.LET(_xlpm.yr,IF(ISNUMBER(C5376),YEAR(C5376),VALUE(RIGHT(A5376,4))),_xlpm.mn,IF(ISNUMBER(C5376),MONTH(C5376),VALUE(MID(A5376,4,2)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7" spans="1:5" x14ac:dyDescent="0.25">
      <c r="A5377" s="65" t="s">
        <v>5387</v>
      </c>
      <c r="B5377" s="8">
        <v>151.19517424399999</v>
      </c>
      <c r="C5377" s="13"/>
      <c r="D5377" s="3" t="str">
        <f t="array" ref="D5377">IF(C5377="","",IFERROR(AVERAGE(_xlfn._xlws.FILTER($B$2:$B$6000,(IFERROR(VALUE(MID($A$2:$A$6000,4,2)),0)=MONTH(C5377))*(IFERROR(VALUE(RIGHT($A$2:$A$6000,4)),0)=YEAR(C5377)))),""))</f>
        <v/>
      </c>
      <c r="E5377" s="3">
        <f t="array" ref="E5377">IFERROR(_xlfn.LET(_xlpm.yr,IF(ISNUMBER(C5377),YEAR(C5377),VALUE(RIGHT(A5377,4))),_xlpm.mn,IF(ISNUMBER(C5377),MONTH(C5377),VALUE(MID(A5377,4,2)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8" spans="1:5" x14ac:dyDescent="0.25">
      <c r="A5378" s="65" t="s">
        <v>5388</v>
      </c>
      <c r="B5378" s="8">
        <v>152.76436697930001</v>
      </c>
      <c r="C5378" s="13"/>
      <c r="D5378" s="3" t="str">
        <f t="array" ref="D5378">IF(C5378="","",IFERROR(AVERAGE(_xlfn._xlws.FILTER($B$2:$B$6000,(IFERROR(VALUE(MID($A$2:$A$6000,4,2)),0)=MONTH(C5378))*(IFERROR(VALUE(RIGHT($A$2:$A$6000,4)),0)=YEAR(C5378)))),""))</f>
        <v/>
      </c>
      <c r="E5378" s="3">
        <f t="array" ref="E5378">IFERROR(_xlfn.LET(_xlpm.yr,IF(ISNUMBER(C5378),YEAR(C5378),VALUE(RIGHT(A5378,4))),_xlpm.mn,IF(ISNUMBER(C5378),MONTH(C5378),VALUE(MID(A5378,4,2)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9" spans="1:5" x14ac:dyDescent="0.25">
      <c r="A5379" s="65" t="s">
        <v>5389</v>
      </c>
      <c r="B5379" s="8">
        <v>151.58993971199999</v>
      </c>
      <c r="C5379" s="13"/>
      <c r="D5379" s="3" t="str">
        <f t="array" ref="D5379">IF(C5379="","",IFERROR(AVERAGE(_xlfn._xlws.FILTER($B$2:$B$6000,(IFERROR(VALUE(MID($A$2:$A$6000,4,2)),0)=MONTH(C5379))*(IFERROR(VALUE(RIGHT($A$2:$A$6000,4)),0)=YEAR(C5379)))),""))</f>
        <v/>
      </c>
      <c r="E5379" s="3">
        <f t="array" ref="E5379">IFERROR(_xlfn.LET(_xlpm.yr,IF(ISNUMBER(C5379),YEAR(C5379),VALUE(RIGHT(A5379,4))),_xlpm.mn,IF(ISNUMBER(C5379),MONTH(C5379),VALUE(MID(A5379,4,2)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0" spans="1:5" x14ac:dyDescent="0.25">
      <c r="A5380" s="65" t="s">
        <v>5390</v>
      </c>
      <c r="B5380" s="8">
        <v>148.74762834239999</v>
      </c>
      <c r="C5380" s="13"/>
      <c r="D5380" s="3" t="str">
        <f t="array" ref="D5380">IF(C5380="","",IFERROR(AVERAGE(_xlfn._xlws.FILTER($B$2:$B$6000,(IFERROR(VALUE(MID($A$2:$A$6000,4,2)),0)=MONTH(C5380))*(IFERROR(VALUE(RIGHT($A$2:$A$6000,4)),0)=YEAR(C5380)))),""))</f>
        <v/>
      </c>
      <c r="E5380" s="3">
        <f t="array" ref="E5380">IFERROR(_xlfn.LET(_xlpm.yr,IF(ISNUMBER(C5380),YEAR(C5380),VALUE(RIGHT(A5380,4))),_xlpm.mn,IF(ISNUMBER(C5380),MONTH(C5380),VALUE(MID(A5380,4,2)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1" spans="1:5" x14ac:dyDescent="0.25">
      <c r="A5381" s="65" t="s">
        <v>5391</v>
      </c>
      <c r="B5381" s="8">
        <v>147.67189244209999</v>
      </c>
      <c r="C5381" s="13"/>
      <c r="D5381" s="3" t="str">
        <f t="array" ref="D5381">IF(C5381="","",IFERROR(AVERAGE(_xlfn._xlws.FILTER($B$2:$B$6000,(IFERROR(VALUE(MID($A$2:$A$6000,4,2)),0)=MONTH(C5381))*(IFERROR(VALUE(RIGHT($A$2:$A$6000,4)),0)=YEAR(C5381)))),""))</f>
        <v/>
      </c>
      <c r="E5381" s="3">
        <f t="array" ref="E5381">IFERROR(_xlfn.LET(_xlpm.yr,IF(ISNUMBER(C5381),YEAR(C5381),VALUE(RIGHT(A5381,4))),_xlpm.mn,IF(ISNUMBER(C5381),MONTH(C5381),VALUE(MID(A5381,4,2)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2" spans="1:5" x14ac:dyDescent="0.25">
      <c r="A5382" s="65" t="s">
        <v>5392</v>
      </c>
      <c r="B5382" s="8">
        <v>149.80362596929999</v>
      </c>
      <c r="C5382" s="13"/>
      <c r="D5382" s="3" t="str">
        <f t="array" ref="D5382">IF(C5382="","",IFERROR(AVERAGE(_xlfn._xlws.FILTER($B$2:$B$6000,(IFERROR(VALUE(MID($A$2:$A$6000,4,2)),0)=MONTH(C5382))*(IFERROR(VALUE(RIGHT($A$2:$A$6000,4)),0)=YEAR(C5382)))),""))</f>
        <v/>
      </c>
      <c r="E5382" s="3">
        <f t="array" ref="E5382">IFERROR(_xlfn.LET(_xlpm.yr,IF(ISNUMBER(C5382),YEAR(C5382),VALUE(RIGHT(A5382,4))),_xlpm.mn,IF(ISNUMBER(C5382),MONTH(C5382),VALUE(MID(A5382,4,2)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3" spans="1:5" x14ac:dyDescent="0.25">
      <c r="A5383" s="65" t="s">
        <v>5393</v>
      </c>
      <c r="B5383" s="8">
        <v>148.24430237070001</v>
      </c>
      <c r="C5383" s="13"/>
      <c r="D5383" s="3" t="str">
        <f t="array" ref="D5383">IF(C5383="","",IFERROR(AVERAGE(_xlfn._xlws.FILTER($B$2:$B$6000,(IFERROR(VALUE(MID($A$2:$A$6000,4,2)),0)=MONTH(C5383))*(IFERROR(VALUE(RIGHT($A$2:$A$6000,4)),0)=YEAR(C5383)))),""))</f>
        <v/>
      </c>
      <c r="E5383" s="3">
        <f t="array" ref="E5383">IFERROR(_xlfn.LET(_xlpm.yr,IF(ISNUMBER(C5383),YEAR(C5383),VALUE(RIGHT(A5383,4))),_xlpm.mn,IF(ISNUMBER(C5383),MONTH(C5383),VALUE(MID(A5383,4,2)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4" spans="1:5" x14ac:dyDescent="0.25">
      <c r="A5384" s="65" t="s">
        <v>5394</v>
      </c>
      <c r="B5384" s="8">
        <v>151.24451992749999</v>
      </c>
      <c r="C5384" s="13"/>
      <c r="D5384" s="3" t="str">
        <f t="array" ref="D5384">IF(C5384="","",IFERROR(AVERAGE(_xlfn._xlws.FILTER($B$2:$B$6000,(IFERROR(VALUE(MID($A$2:$A$6000,4,2)),0)=MONTH(C5384))*(IFERROR(VALUE(RIGHT($A$2:$A$6000,4)),0)=YEAR(C5384)))),""))</f>
        <v/>
      </c>
      <c r="E5384" s="3">
        <f t="array" ref="E5384">IFERROR(_xlfn.LET(_xlpm.yr,IF(ISNUMBER(C5384),YEAR(C5384),VALUE(RIGHT(A5384,4))),_xlpm.mn,IF(ISNUMBER(C5384),MONTH(C5384),VALUE(MID(A5384,4,2)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5" spans="1:5" x14ac:dyDescent="0.25">
      <c r="A5385" s="65" t="s">
        <v>5395</v>
      </c>
      <c r="B5385" s="8">
        <v>146.53314460550001</v>
      </c>
      <c r="C5385" s="13"/>
      <c r="D5385" s="3" t="str">
        <f t="array" ref="D5385">IF(C5385="","",IFERROR(AVERAGE(_xlfn._xlws.FILTER($B$2:$B$6000,(IFERROR(VALUE(MID($A$2:$A$6000,4,2)),0)=MONTH(C5385))*(IFERROR(VALUE(RIGHT($A$2:$A$6000,4)),0)=YEAR(C5385)))),""))</f>
        <v/>
      </c>
      <c r="E5385" s="3">
        <f t="array" ref="E5385">IFERROR(_xlfn.LET(_xlpm.yr,IF(ISNUMBER(C5385),YEAR(C5385),VALUE(RIGHT(A5385,4))),_xlpm.mn,IF(ISNUMBER(C5385),MONTH(C5385),VALUE(MID(A5385,4,2)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6" spans="1:5" x14ac:dyDescent="0.25">
      <c r="A5386" s="65" t="s">
        <v>5396</v>
      </c>
      <c r="B5386" s="8">
        <v>144.80462967080001</v>
      </c>
      <c r="C5386" s="13"/>
      <c r="D5386" s="3" t="str">
        <f t="array" ref="D5386">IF(C5386="","",IFERROR(AVERAGE(_xlfn._xlws.FILTER($B$2:$B$6000,(IFERROR(VALUE(MID($A$2:$A$6000,4,2)),0)=MONTH(C5386))*(IFERROR(VALUE(RIGHT($A$2:$A$6000,4)),0)=YEAR(C5386)))),""))</f>
        <v/>
      </c>
      <c r="E5386" s="3">
        <f t="array" ref="E5386">IFERROR(_xlfn.LET(_xlpm.yr,IF(ISNUMBER(C5386),YEAR(C5386),VALUE(RIGHT(A5386,4))),_xlpm.mn,IF(ISNUMBER(C5386),MONTH(C5386),VALUE(MID(A5386,4,2)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7" spans="1:5" x14ac:dyDescent="0.25">
      <c r="A5387" s="65" t="s">
        <v>5397</v>
      </c>
      <c r="B5387" s="8">
        <v>145.05853581939999</v>
      </c>
      <c r="C5387" s="13"/>
      <c r="D5387" s="3" t="str">
        <f t="array" ref="D5387">IF(C5387="","",IFERROR(AVERAGE(_xlfn._xlws.FILTER($B$2:$B$6000,(IFERROR(VALUE(MID($A$2:$A$6000,4,2)),0)=MONTH(C5387))*(IFERROR(VALUE(RIGHT($A$2:$A$6000,4)),0)=YEAR(C5387)))),""))</f>
        <v/>
      </c>
      <c r="E5387" s="3">
        <f t="array" ref="E5387">IFERROR(_xlfn.LET(_xlpm.yr,IF(ISNUMBER(C5387),YEAR(C5387),VALUE(RIGHT(A5387,4))),_xlpm.mn,IF(ISNUMBER(C5387),MONTH(C5387),VALUE(MID(A5387,4,2)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8" spans="1:5" x14ac:dyDescent="0.25">
      <c r="A5388" s="65" t="s">
        <v>5398</v>
      </c>
      <c r="B5388" s="8">
        <v>145.73236367530001</v>
      </c>
      <c r="C5388" s="13"/>
      <c r="D5388" s="3" t="str">
        <f t="array" ref="D5388">IF(C5388="","",IFERROR(AVERAGE(_xlfn._xlws.FILTER($B$2:$B$6000,(IFERROR(VALUE(MID($A$2:$A$6000,4,2)),0)=MONTH(C5388))*(IFERROR(VALUE(RIGHT($A$2:$A$6000,4)),0)=YEAR(C5388)))),""))</f>
        <v/>
      </c>
      <c r="E5388" s="3">
        <f t="array" ref="E5388">IFERROR(_xlfn.LET(_xlpm.yr,IF(ISNUMBER(C5388),YEAR(C5388),VALUE(RIGHT(A5388,4))),_xlpm.mn,IF(ISNUMBER(C5388),MONTH(C5388),VALUE(MID(A5388,4,2)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9" spans="1:5" x14ac:dyDescent="0.25">
      <c r="A5389" s="65" t="s">
        <v>5399</v>
      </c>
      <c r="B5389" s="8">
        <v>143.27142715810001</v>
      </c>
      <c r="C5389" s="13"/>
      <c r="D5389" s="3" t="str">
        <f t="array" ref="D5389">IF(C5389="","",IFERROR(AVERAGE(_xlfn._xlws.FILTER($B$2:$B$6000,(IFERROR(VALUE(MID($A$2:$A$6000,4,2)),0)=MONTH(C5389))*(IFERROR(VALUE(RIGHT($A$2:$A$6000,4)),0)=YEAR(C5389)))),""))</f>
        <v/>
      </c>
      <c r="E5389" s="3">
        <f t="array" ref="E5389">IFERROR(_xlfn.LET(_xlpm.yr,IF(ISNUMBER(C5389),YEAR(C5389),VALUE(RIGHT(A5389,4))),_xlpm.mn,IF(ISNUMBER(C5389),MONTH(C5389),VALUE(MID(A5389,4,2)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0" spans="1:5" x14ac:dyDescent="0.25">
      <c r="A5390" s="65" t="s">
        <v>5400</v>
      </c>
      <c r="B5390" s="8">
        <v>143.84759880300001</v>
      </c>
      <c r="C5390" s="13"/>
      <c r="D5390" s="3" t="str">
        <f t="array" ref="D5390">IF(C5390="","",IFERROR(AVERAGE(_xlfn._xlws.FILTER($B$2:$B$6000,(IFERROR(VALUE(MID($A$2:$A$6000,4,2)),0)=MONTH(C5390))*(IFERROR(VALUE(RIGHT($A$2:$A$6000,4)),0)=YEAR(C5390)))),""))</f>
        <v/>
      </c>
      <c r="E5390" s="3">
        <f t="array" ref="E5390">IFERROR(_xlfn.LET(_xlpm.yr,IF(ISNUMBER(C5390),YEAR(C5390),VALUE(RIGHT(A5390,4))),_xlpm.mn,IF(ISNUMBER(C5390),MONTH(C5390),VALUE(MID(A5390,4,2)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1" spans="1:5" x14ac:dyDescent="0.25">
      <c r="A5391" s="65" t="s">
        <v>5401</v>
      </c>
      <c r="B5391" s="8">
        <v>141.4940841179</v>
      </c>
      <c r="C5391" s="13"/>
      <c r="D5391" s="3" t="str">
        <f t="array" ref="D5391">IF(C5391="","",IFERROR(AVERAGE(_xlfn._xlws.FILTER($B$2:$B$6000,(IFERROR(VALUE(MID($A$2:$A$6000,4,2)),0)=MONTH(C5391))*(IFERROR(VALUE(RIGHT($A$2:$A$6000,4)),0)=YEAR(C5391)))),""))</f>
        <v/>
      </c>
      <c r="E5391" s="3">
        <f t="array" ref="E5391">IFERROR(_xlfn.LET(_xlpm.yr,IF(ISNUMBER(C5391),YEAR(C5391),VALUE(RIGHT(A5391,4))),_xlpm.mn,IF(ISNUMBER(C5391),MONTH(C5391),VALUE(MID(A5391,4,2)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2" spans="1:5" x14ac:dyDescent="0.25">
      <c r="A5392" s="65" t="s">
        <v>5402</v>
      </c>
      <c r="B5392" s="8">
        <v>140.48822514459999</v>
      </c>
      <c r="C5392" s="13"/>
      <c r="D5392" s="3" t="str">
        <f t="array" ref="D5392">IF(C5392="","",IFERROR(AVERAGE(_xlfn._xlws.FILTER($B$2:$B$6000,(IFERROR(VALUE(MID($A$2:$A$6000,4,2)),0)=MONTH(C5392))*(IFERROR(VALUE(RIGHT($A$2:$A$6000,4)),0)=YEAR(C5392)))),""))</f>
        <v/>
      </c>
      <c r="E5392" s="3">
        <f t="array" ref="E5392">IFERROR(_xlfn.LET(_xlpm.yr,IF(ISNUMBER(C5392),YEAR(C5392),VALUE(RIGHT(A5392,4))),_xlpm.mn,IF(ISNUMBER(C5392),MONTH(C5392),VALUE(MID(A5392,4,2)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3" spans="1:5" x14ac:dyDescent="0.25">
      <c r="A5393" s="65" t="s">
        <v>5403</v>
      </c>
      <c r="B5393" s="8">
        <v>139.5702567612</v>
      </c>
      <c r="C5393" s="13"/>
      <c r="D5393" s="3" t="str">
        <f t="array" ref="D5393">IF(C5393="","",IFERROR(AVERAGE(_xlfn._xlws.FILTER($B$2:$B$6000,(IFERROR(VALUE(MID($A$2:$A$6000,4,2)),0)=MONTH(C5393))*(IFERROR(VALUE(RIGHT($A$2:$A$6000,4)),0)=YEAR(C5393)))),""))</f>
        <v/>
      </c>
      <c r="E5393" s="3">
        <f t="array" ref="E5393">IFERROR(_xlfn.LET(_xlpm.yr,IF(ISNUMBER(C5393),YEAR(C5393),VALUE(RIGHT(A5393,4))),_xlpm.mn,IF(ISNUMBER(C5393),MONTH(C5393),VALUE(MID(A5393,4,2)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4" spans="1:5" x14ac:dyDescent="0.25">
      <c r="A5394" s="65" t="s">
        <v>5404</v>
      </c>
      <c r="B5394" s="8">
        <v>139.2089287805</v>
      </c>
      <c r="C5394" s="13"/>
      <c r="D5394" s="3" t="str">
        <f t="array" ref="D5394">IF(C5394="","",IFERROR(AVERAGE(_xlfn._xlws.FILTER($B$2:$B$6000,(IFERROR(VALUE(MID($A$2:$A$6000,4,2)),0)=MONTH(C5394))*(IFERROR(VALUE(RIGHT($A$2:$A$6000,4)),0)=YEAR(C5394)))),""))</f>
        <v/>
      </c>
      <c r="E5394" s="3">
        <f t="array" ref="E5394">IFERROR(_xlfn.LET(_xlpm.yr,IF(ISNUMBER(C5394),YEAR(C5394),VALUE(RIGHT(A5394,4))),_xlpm.mn,IF(ISNUMBER(C5394),MONTH(C5394),VALUE(MID(A5394,4,2)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5" spans="1:5" x14ac:dyDescent="0.25">
      <c r="A5395" s="65" t="s">
        <v>5405</v>
      </c>
      <c r="B5395" s="8">
        <v>138.9940851163</v>
      </c>
      <c r="C5395" s="13"/>
      <c r="D5395" s="3" t="str">
        <f t="array" ref="D5395">IF(C5395="","",IFERROR(AVERAGE(_xlfn._xlws.FILTER($B$2:$B$6000,(IFERROR(VALUE(MID($A$2:$A$6000,4,2)),0)=MONTH(C5395))*(IFERROR(VALUE(RIGHT($A$2:$A$6000,4)),0)=YEAR(C5395)))),""))</f>
        <v/>
      </c>
      <c r="E5395" s="3">
        <f t="array" ref="E5395">IFERROR(_xlfn.LET(_xlpm.yr,IF(ISNUMBER(C5395),YEAR(C5395),VALUE(RIGHT(A5395,4))),_xlpm.mn,IF(ISNUMBER(C5395),MONTH(C5395),VALUE(MID(A5395,4,2)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6" spans="1:5" x14ac:dyDescent="0.25">
      <c r="A5396" s="65" t="s">
        <v>5406</v>
      </c>
      <c r="B5396" s="8">
        <v>138.75971020989999</v>
      </c>
      <c r="C5396" s="13"/>
      <c r="D5396" s="3" t="str">
        <f t="array" ref="D5396">IF(C5396="","",IFERROR(AVERAGE(_xlfn._xlws.FILTER($B$2:$B$6000,(IFERROR(VALUE(MID($A$2:$A$6000,4,2)),0)=MONTH(C5396))*(IFERROR(VALUE(RIGHT($A$2:$A$6000,4)),0)=YEAR(C5396)))),""))</f>
        <v/>
      </c>
      <c r="E5396" s="3">
        <f t="array" ref="E5396">IFERROR(_xlfn.LET(_xlpm.yr,IF(ISNUMBER(C5396),YEAR(C5396),VALUE(RIGHT(A5396,4))),_xlpm.mn,IF(ISNUMBER(C5396),MONTH(C5396),VALUE(MID(A5396,4,2)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7" spans="1:5" x14ac:dyDescent="0.25">
      <c r="A5397" s="65" t="s">
        <v>5407</v>
      </c>
      <c r="B5397" s="8">
        <v>135.9765081964</v>
      </c>
      <c r="C5397" s="13"/>
      <c r="D5397" s="3" t="str">
        <f t="array" ref="D5397">IF(C5397="","",IFERROR(AVERAGE(_xlfn._xlws.FILTER($B$2:$B$6000,(IFERROR(VALUE(MID($A$2:$A$6000,4,2)),0)=MONTH(C5397))*(IFERROR(VALUE(RIGHT($A$2:$A$6000,4)),0)=YEAR(C5397)))),""))</f>
        <v/>
      </c>
      <c r="E5397" s="3">
        <f t="array" ref="E5397">IFERROR(_xlfn.LET(_xlpm.yr,IF(ISNUMBER(C5397),YEAR(C5397),VALUE(RIGHT(A5397,4))),_xlpm.mn,IF(ISNUMBER(C5397),MONTH(C5397),VALUE(MID(A5397,4,2)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8" spans="1:5" x14ac:dyDescent="0.25">
      <c r="A5398" s="65" t="s">
        <v>5408</v>
      </c>
      <c r="B5398" s="8">
        <v>138.7890070732</v>
      </c>
      <c r="C5398" s="13"/>
      <c r="D5398" s="3" t="str">
        <f t="array" ref="D5398">IF(C5398="","",IFERROR(AVERAGE(_xlfn._xlws.FILTER($B$2:$B$6000,(IFERROR(VALUE(MID($A$2:$A$6000,4,2)),0)=MONTH(C5398))*(IFERROR(VALUE(RIGHT($A$2:$A$6000,4)),0)=YEAR(C5398)))),""))</f>
        <v/>
      </c>
      <c r="E5398" s="3">
        <f t="array" ref="E5398">IFERROR(_xlfn.LET(_xlpm.yr,IF(ISNUMBER(C5398),YEAR(C5398),VALUE(RIGHT(A5398,4))),_xlpm.mn,IF(ISNUMBER(C5398),MONTH(C5398),VALUE(MID(A5398,4,2)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9" spans="1:5" x14ac:dyDescent="0.25">
      <c r="A5399" s="65" t="s">
        <v>5409</v>
      </c>
      <c r="B5399" s="8">
        <v>138.33978850259999</v>
      </c>
      <c r="C5399" s="13"/>
      <c r="D5399" s="3" t="str">
        <f t="array" ref="D5399">IF(C5399="","",IFERROR(AVERAGE(_xlfn._xlws.FILTER($B$2:$B$6000,(IFERROR(VALUE(MID($A$2:$A$6000,4,2)),0)=MONTH(C5399))*(IFERROR(VALUE(RIGHT($A$2:$A$6000,4)),0)=YEAR(C5399)))),""))</f>
        <v/>
      </c>
      <c r="E5399" s="3">
        <f t="array" ref="E5399">IFERROR(_xlfn.LET(_xlpm.yr,IF(ISNUMBER(C5399),YEAR(C5399),VALUE(RIGHT(A5399,4))),_xlpm.mn,IF(ISNUMBER(C5399),MONTH(C5399),VALUE(MID(A5399,4,2)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0" spans="1:5" x14ac:dyDescent="0.25">
      <c r="A5400" s="65" t="s">
        <v>5410</v>
      </c>
      <c r="B5400" s="8">
        <v>138.74017896769999</v>
      </c>
      <c r="C5400" s="13"/>
      <c r="D5400" s="3" t="str">
        <f t="array" ref="D5400">IF(C5400="","",IFERROR(AVERAGE(_xlfn._xlws.FILTER($B$2:$B$6000,(IFERROR(VALUE(MID($A$2:$A$6000,4,2)),0)=MONTH(C5400))*(IFERROR(VALUE(RIGHT($A$2:$A$6000,4)),0)=YEAR(C5400)))),""))</f>
        <v/>
      </c>
      <c r="E5400" s="3">
        <f t="array" ref="E5400">IFERROR(_xlfn.LET(_xlpm.yr,IF(ISNUMBER(C5400),YEAR(C5400),VALUE(RIGHT(A5400,4))),_xlpm.mn,IF(ISNUMBER(C5400),MONTH(C5400),VALUE(MID(A5400,4,2)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1" spans="1:5" x14ac:dyDescent="0.25">
      <c r="A5401" s="65" t="s">
        <v>5411</v>
      </c>
      <c r="B5401" s="8">
        <v>136.66010167339999</v>
      </c>
      <c r="C5401" s="13"/>
      <c r="D5401" s="3" t="str">
        <f t="array" ref="D5401">IF(C5401="","",IFERROR(AVERAGE(_xlfn._xlws.FILTER($B$2:$B$6000,(IFERROR(VALUE(MID($A$2:$A$6000,4,2)),0)=MONTH(C5401))*(IFERROR(VALUE(RIGHT($A$2:$A$6000,4)),0)=YEAR(C5401)))),""))</f>
        <v/>
      </c>
      <c r="E5401" s="3">
        <f t="array" ref="E5401">IFERROR(_xlfn.LET(_xlpm.yr,IF(ISNUMBER(C5401),YEAR(C5401),VALUE(RIGHT(A5401,4))),_xlpm.mn,IF(ISNUMBER(C5401),MONTH(C5401),VALUE(MID(A5401,4,2)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2" spans="1:5" x14ac:dyDescent="0.25">
      <c r="A5402" s="65" t="s">
        <v>5412</v>
      </c>
      <c r="B5402" s="8">
        <v>138.49603844020001</v>
      </c>
      <c r="C5402" s="13"/>
      <c r="D5402" s="3" t="str">
        <f t="array" ref="D5402">IF(C5402="","",IFERROR(AVERAGE(_xlfn._xlws.FILTER($B$2:$B$6000,(IFERROR(VALUE(MID($A$2:$A$6000,4,2)),0)=MONTH(C5402))*(IFERROR(VALUE(RIGHT($A$2:$A$6000,4)),0)=YEAR(C5402)))),""))</f>
        <v/>
      </c>
      <c r="E5402" s="3">
        <f t="array" ref="E5402">IFERROR(_xlfn.LET(_xlpm.yr,IF(ISNUMBER(C5402),YEAR(C5402),VALUE(RIGHT(A5402,4))),_xlpm.mn,IF(ISNUMBER(C5402),MONTH(C5402),VALUE(MID(A5402,4,2)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3" spans="1:5" x14ac:dyDescent="0.25">
      <c r="A5403" s="65" t="s">
        <v>5413</v>
      </c>
      <c r="B5403" s="8">
        <v>137.05072651739999</v>
      </c>
      <c r="C5403" s="13"/>
      <c r="D5403" s="3" t="str">
        <f t="array" ref="D5403">IF(C5403="","",IFERROR(AVERAGE(_xlfn._xlws.FILTER($B$2:$B$6000,(IFERROR(VALUE(MID($A$2:$A$6000,4,2)),0)=MONTH(C5403))*(IFERROR(VALUE(RIGHT($A$2:$A$6000,4)),0)=YEAR(C5403)))),""))</f>
        <v/>
      </c>
      <c r="E5403" s="3">
        <f t="array" ref="E5403">IFERROR(_xlfn.LET(_xlpm.yr,IF(ISNUMBER(C5403),YEAR(C5403),VALUE(RIGHT(A5403,4))),_xlpm.mn,IF(ISNUMBER(C5403),MONTH(C5403),VALUE(MID(A5403,4,2)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4" spans="1:5" x14ac:dyDescent="0.25">
      <c r="A5404" s="65" t="s">
        <v>5414</v>
      </c>
      <c r="B5404" s="8">
        <v>135.61518021570001</v>
      </c>
      <c r="C5404" s="13"/>
      <c r="D5404" s="3" t="str">
        <f t="array" ref="D5404">IF(C5404="","",IFERROR(AVERAGE(_xlfn._xlws.FILTER($B$2:$B$6000,(IFERROR(VALUE(MID($A$2:$A$6000,4,2)),0)=MONTH(C5404))*(IFERROR(VALUE(RIGHT($A$2:$A$6000,4)),0)=YEAR(C5404)))),""))</f>
        <v/>
      </c>
      <c r="E5404" s="3">
        <f t="array" ref="E5404">IFERROR(_xlfn.LET(_xlpm.yr,IF(ISNUMBER(C5404),YEAR(C5404),VALUE(RIGHT(A5404,4))),_xlpm.mn,IF(ISNUMBER(C5404),MONTH(C5404),VALUE(MID(A5404,4,2)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5" spans="1:5" x14ac:dyDescent="0.25">
      <c r="A5405" s="65" t="s">
        <v>5415</v>
      </c>
      <c r="B5405" s="8">
        <v>138.39039431250001</v>
      </c>
      <c r="C5405" s="13"/>
      <c r="D5405" s="3" t="str">
        <f t="array" ref="D5405">IF(C5405="","",IFERROR(AVERAGE(_xlfn._xlws.FILTER($B$2:$B$6000,(IFERROR(VALUE(MID($A$2:$A$6000,4,2)),0)=MONTH(C5405))*(IFERROR(VALUE(RIGHT($A$2:$A$6000,4)),0)=YEAR(C5405)))),""))</f>
        <v/>
      </c>
      <c r="E5405" s="3">
        <f t="array" ref="E5405">IFERROR(_xlfn.LET(_xlpm.yr,IF(ISNUMBER(C5405),YEAR(C5405),VALUE(RIGHT(A5405,4))),_xlpm.mn,IF(ISNUMBER(C5405),MONTH(C5405),VALUE(MID(A5405,4,2)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6" spans="1:5" x14ac:dyDescent="0.25">
      <c r="A5406" s="65" t="s">
        <v>5416</v>
      </c>
      <c r="B5406" s="8">
        <v>137.1361303125</v>
      </c>
      <c r="C5406" s="13"/>
      <c r="D5406" s="3" t="str">
        <f t="array" ref="D5406">IF(C5406="","",IFERROR(AVERAGE(_xlfn._xlws.FILTER($B$2:$B$6000,(IFERROR(VALUE(MID($A$2:$A$6000,4,2)),0)=MONTH(C5406))*(IFERROR(VALUE(RIGHT($A$2:$A$6000,4)),0)=YEAR(C5406)))),""))</f>
        <v/>
      </c>
      <c r="E5406" s="3">
        <f t="array" ref="E5406">IFERROR(_xlfn.LET(_xlpm.yr,IF(ISNUMBER(C5406),YEAR(C5406),VALUE(RIGHT(A5406,4))),_xlpm.mn,IF(ISNUMBER(C5406),MONTH(C5406),VALUE(MID(A5406,4,2)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7" spans="1:5" x14ac:dyDescent="0.25">
      <c r="A5407" s="65" t="s">
        <v>5417</v>
      </c>
      <c r="B5407" s="8">
        <v>140.21299668750001</v>
      </c>
      <c r="C5407" s="13"/>
      <c r="D5407" s="3" t="str">
        <f t="array" ref="D5407">IF(C5407="","",IFERROR(AVERAGE(_xlfn._xlws.FILTER($B$2:$B$6000,(IFERROR(VALUE(MID($A$2:$A$6000,4,2)),0)=MONTH(C5407))*(IFERROR(VALUE(RIGHT($A$2:$A$6000,4)),0)=YEAR(C5407)))),""))</f>
        <v/>
      </c>
      <c r="E5407" s="3">
        <f t="array" ref="E5407">IFERROR(_xlfn.LET(_xlpm.yr,IF(ISNUMBER(C5407),YEAR(C5407),VALUE(RIGHT(A5407,4))),_xlpm.mn,IF(ISNUMBER(C5407),MONTH(C5407),VALUE(MID(A5407,4,2)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8" spans="1:5" x14ac:dyDescent="0.25">
      <c r="A5408" s="65" t="s">
        <v>5418</v>
      </c>
      <c r="B5408" s="8">
        <v>137.57708249999999</v>
      </c>
      <c r="C5408" s="13"/>
      <c r="D5408" s="3" t="str">
        <f t="array" ref="D5408">IF(C5408="","",IFERROR(AVERAGE(_xlfn._xlws.FILTER($B$2:$B$6000,(IFERROR(VALUE(MID($A$2:$A$6000,4,2)),0)=MONTH(C5408))*(IFERROR(VALUE(RIGHT($A$2:$A$6000,4)),0)=YEAR(C5408)))),""))</f>
        <v/>
      </c>
      <c r="E5408" s="3">
        <f t="array" ref="E5408">IFERROR(_xlfn.LET(_xlpm.yr,IF(ISNUMBER(C5408),YEAR(C5408),VALUE(RIGHT(A5408,4))),_xlpm.mn,IF(ISNUMBER(C5408),MONTH(C5408),VALUE(MID(A5408,4,2)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9" spans="1:5" x14ac:dyDescent="0.25">
      <c r="A5409" s="65" t="s">
        <v>5419</v>
      </c>
      <c r="B5409" s="8">
        <v>137.45949525</v>
      </c>
      <c r="C5409" s="13"/>
      <c r="D5409" s="3" t="str">
        <f t="array" ref="D5409">IF(C5409="","",IFERROR(AVERAGE(_xlfn._xlws.FILTER($B$2:$B$6000,(IFERROR(VALUE(MID($A$2:$A$6000,4,2)),0)=MONTH(C5409))*(IFERROR(VALUE(RIGHT($A$2:$A$6000,4)),0)=YEAR(C5409)))),""))</f>
        <v/>
      </c>
      <c r="E5409" s="3">
        <f t="array" ref="E5409">IFERROR(_xlfn.LET(_xlpm.yr,IF(ISNUMBER(C5409),YEAR(C5409),VALUE(RIGHT(A5409,4))),_xlpm.mn,IF(ISNUMBER(C5409),MONTH(C5409),VALUE(MID(A5409,4,2)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0" spans="1:5" x14ac:dyDescent="0.25">
      <c r="A5410" s="65" t="s">
        <v>5420</v>
      </c>
      <c r="B5410" s="8">
        <v>137.12633137500001</v>
      </c>
      <c r="C5410" s="13"/>
      <c r="D5410" s="3" t="str">
        <f t="array" ref="D5410">IF(C5410="","",IFERROR(AVERAGE(_xlfn._xlws.FILTER($B$2:$B$6000,(IFERROR(VALUE(MID($A$2:$A$6000,4,2)),0)=MONTH(C5410))*(IFERROR(VALUE(RIGHT($A$2:$A$6000,4)),0)=YEAR(C5410)))),""))</f>
        <v/>
      </c>
      <c r="E5410" s="3">
        <f t="array" ref="E5410">IFERROR(_xlfn.LET(_xlpm.yr,IF(ISNUMBER(C5410),YEAR(C5410),VALUE(RIGHT(A5410,4))),_xlpm.mn,IF(ISNUMBER(C5410),MONTH(C5410),VALUE(MID(A5410,4,2)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1" spans="1:5" x14ac:dyDescent="0.25">
      <c r="A5411" s="65" t="s">
        <v>5421</v>
      </c>
      <c r="B5411" s="8">
        <v>139.88963175000001</v>
      </c>
      <c r="C5411" s="13"/>
      <c r="D5411" s="3" t="str">
        <f t="array" ref="D5411">IF(C5411="","",IFERROR(AVERAGE(_xlfn._xlws.FILTER($B$2:$B$6000,(IFERROR(VALUE(MID($A$2:$A$6000,4,2)),0)=MONTH(C5411))*(IFERROR(VALUE(RIGHT($A$2:$A$6000,4)),0)=YEAR(C5411)))),""))</f>
        <v/>
      </c>
      <c r="E5411" s="3">
        <f t="array" ref="E5411">IFERROR(_xlfn.LET(_xlpm.yr,IF(ISNUMBER(C5411),YEAR(C5411),VALUE(RIGHT(A5411,4))),_xlpm.mn,IF(ISNUMBER(C5411),MONTH(C5411),VALUE(MID(A5411,4,2)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2" spans="1:5" x14ac:dyDescent="0.25">
      <c r="A5412" s="65" t="s">
        <v>5422</v>
      </c>
      <c r="B5412" s="8">
        <v>136.69517812500001</v>
      </c>
      <c r="C5412" s="13"/>
      <c r="D5412" s="3" t="str">
        <f t="array" ref="D5412">IF(C5412="","",IFERROR(AVERAGE(_xlfn._xlws.FILTER($B$2:$B$6000,(IFERROR(VALUE(MID($A$2:$A$6000,4,2)),0)=MONTH(C5412))*(IFERROR(VALUE(RIGHT($A$2:$A$6000,4)),0)=YEAR(C5412)))),""))</f>
        <v/>
      </c>
      <c r="E5412" s="3">
        <f t="array" ref="E5412">IFERROR(_xlfn.LET(_xlpm.yr,IF(ISNUMBER(C5412),YEAR(C5412),VALUE(RIGHT(A5412,4))),_xlpm.mn,IF(ISNUMBER(C5412),MONTH(C5412),VALUE(MID(A5412,4,2)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3" spans="1:5" x14ac:dyDescent="0.25">
      <c r="A5413" s="65" t="s">
        <v>5423</v>
      </c>
      <c r="B5413" s="8">
        <v>137.05773881249999</v>
      </c>
      <c r="C5413" s="13"/>
      <c r="D5413" s="3" t="str">
        <f t="array" ref="D5413">IF(C5413="","",IFERROR(AVERAGE(_xlfn._xlws.FILTER($B$2:$B$6000,(IFERROR(VALUE(MID($A$2:$A$6000,4,2)),0)=MONTH(C5413))*(IFERROR(VALUE(RIGHT($A$2:$A$6000,4)),0)=YEAR(C5413)))),""))</f>
        <v/>
      </c>
      <c r="E5413" s="3">
        <f t="array" ref="E5413">IFERROR(_xlfn.LET(_xlpm.yr,IF(ISNUMBER(C5413),YEAR(C5413),VALUE(RIGHT(A5413,4))),_xlpm.mn,IF(ISNUMBER(C5413),MONTH(C5413),VALUE(MID(A5413,4,2)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4" spans="1:5" x14ac:dyDescent="0.25">
      <c r="A5414" s="65" t="s">
        <v>5424</v>
      </c>
      <c r="B5414" s="8">
        <v>135.47031093749999</v>
      </c>
      <c r="C5414" s="13"/>
      <c r="D5414" s="3" t="str">
        <f t="array" ref="D5414">IF(C5414="","",IFERROR(AVERAGE(_xlfn._xlws.FILTER($B$2:$B$6000,(IFERROR(VALUE(MID($A$2:$A$6000,4,2)),0)=MONTH(C5414))*(IFERROR(VALUE(RIGHT($A$2:$A$6000,4)),0)=YEAR(C5414)))),""))</f>
        <v/>
      </c>
      <c r="E5414" s="3">
        <f t="array" ref="E5414">IFERROR(_xlfn.LET(_xlpm.yr,IF(ISNUMBER(C5414),YEAR(C5414),VALUE(RIGHT(A5414,4))),_xlpm.mn,IF(ISNUMBER(C5414),MONTH(C5414),VALUE(MID(A5414,4,2)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5" spans="1:5" x14ac:dyDescent="0.25">
      <c r="A5415" s="65" t="s">
        <v>5425</v>
      </c>
      <c r="B5415" s="8">
        <v>137.12633137500001</v>
      </c>
      <c r="C5415" s="13"/>
      <c r="D5415" s="3" t="str">
        <f t="array" ref="D5415">IF(C5415="","",IFERROR(AVERAGE(_xlfn._xlws.FILTER($B$2:$B$6000,(IFERROR(VALUE(MID($A$2:$A$6000,4,2)),0)=MONTH(C5415))*(IFERROR(VALUE(RIGHT($A$2:$A$6000,4)),0)=YEAR(C5415)))),""))</f>
        <v/>
      </c>
      <c r="E5415" s="3">
        <f t="array" ref="E5415">IFERROR(_xlfn.LET(_xlpm.yr,IF(ISNUMBER(C5415),YEAR(C5415),VALUE(RIGHT(A5415,4))),_xlpm.mn,IF(ISNUMBER(C5415),MONTH(C5415),VALUE(MID(A5415,4,2)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6" spans="1:5" x14ac:dyDescent="0.25">
      <c r="A5416" s="65" t="s">
        <v>5426</v>
      </c>
      <c r="B5416" s="8">
        <v>134.19644906249999</v>
      </c>
      <c r="C5416" s="13"/>
      <c r="D5416" s="3" t="str">
        <f t="array" ref="D5416">IF(C5416="","",IFERROR(AVERAGE(_xlfn._xlws.FILTER($B$2:$B$6000,(IFERROR(VALUE(MID($A$2:$A$6000,4,2)),0)=MONTH(C5416))*(IFERROR(VALUE(RIGHT($A$2:$A$6000,4)),0)=YEAR(C5416)))),""))</f>
        <v/>
      </c>
      <c r="E5416" s="3">
        <f t="array" ref="E5416">IFERROR(_xlfn.LET(_xlpm.yr,IF(ISNUMBER(C5416),YEAR(C5416),VALUE(RIGHT(A5416,4))),_xlpm.mn,IF(ISNUMBER(C5416),MONTH(C5416),VALUE(MID(A5416,4,2)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7" spans="1:5" x14ac:dyDescent="0.25">
      <c r="A5417" s="65" t="s">
        <v>5427</v>
      </c>
      <c r="B5417" s="8">
        <v>136.342416375</v>
      </c>
      <c r="C5417" s="13"/>
      <c r="D5417" s="3" t="str">
        <f t="array" ref="D5417">IF(C5417="","",IFERROR(AVERAGE(_xlfn._xlws.FILTER($B$2:$B$6000,(IFERROR(VALUE(MID($A$2:$A$6000,4,2)),0)=MONTH(C5417))*(IFERROR(VALUE(RIGHT($A$2:$A$6000,4)),0)=YEAR(C5417)))),""))</f>
        <v/>
      </c>
      <c r="E5417" s="3">
        <f t="array" ref="E5417">IFERROR(_xlfn.LET(_xlpm.yr,IF(ISNUMBER(C5417),YEAR(C5417),VALUE(RIGHT(A5417,4))),_xlpm.mn,IF(ISNUMBER(C5417),MONTH(C5417),VALUE(MID(A5417,4,2)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8" spans="1:5" x14ac:dyDescent="0.25">
      <c r="A5418" s="65" t="s">
        <v>5428</v>
      </c>
      <c r="B5418" s="8">
        <v>135.23513643749999</v>
      </c>
      <c r="C5418" s="13"/>
      <c r="D5418" s="3" t="str">
        <f t="array" ref="D5418">IF(C5418="","",IFERROR(AVERAGE(_xlfn._xlws.FILTER($B$2:$B$6000,(IFERROR(VALUE(MID($A$2:$A$6000,4,2)),0)=MONTH(C5418))*(IFERROR(VALUE(RIGHT($A$2:$A$6000,4)),0)=YEAR(C5418)))),""))</f>
        <v/>
      </c>
      <c r="E5418" s="3">
        <f t="array" ref="E5418">IFERROR(_xlfn.LET(_xlpm.yr,IF(ISNUMBER(C5418),YEAR(C5418),VALUE(RIGHT(A5418,4))),_xlpm.mn,IF(ISNUMBER(C5418),MONTH(C5418),VALUE(MID(A5418,4,2)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9" spans="1:5" x14ac:dyDescent="0.25">
      <c r="A5419" s="65" t="s">
        <v>5429</v>
      </c>
      <c r="B5419" s="8">
        <v>135.1175491875</v>
      </c>
      <c r="C5419" s="13"/>
      <c r="D5419" s="3" t="str">
        <f t="array" ref="D5419">IF(C5419="","",IFERROR(AVERAGE(_xlfn._xlws.FILTER($B$2:$B$6000,(IFERROR(VALUE(MID($A$2:$A$6000,4,2)),0)=MONTH(C5419))*(IFERROR(VALUE(RIGHT($A$2:$A$6000,4)),0)=YEAR(C5419)))),""))</f>
        <v/>
      </c>
      <c r="E5419" s="3">
        <f t="array" ref="E5419">IFERROR(_xlfn.LET(_xlpm.yr,IF(ISNUMBER(C5419),YEAR(C5419),VALUE(RIGHT(A5419,4))),_xlpm.mn,IF(ISNUMBER(C5419),MONTH(C5419),VALUE(MID(A5419,4,2)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0" spans="1:5" x14ac:dyDescent="0.25">
      <c r="A5420" s="65" t="s">
        <v>5430</v>
      </c>
      <c r="B5420" s="8">
        <v>136.82256431249999</v>
      </c>
      <c r="C5420" s="13"/>
      <c r="D5420" s="3" t="str">
        <f t="array" ref="D5420">IF(C5420="","",IFERROR(AVERAGE(_xlfn._xlws.FILTER($B$2:$B$6000,(IFERROR(VALUE(MID($A$2:$A$6000,4,2)),0)=MONTH(C5420))*(IFERROR(VALUE(RIGHT($A$2:$A$6000,4)),0)=YEAR(C5420)))),""))</f>
        <v/>
      </c>
      <c r="E5420" s="3">
        <f t="array" ref="E5420">IFERROR(_xlfn.LET(_xlpm.yr,IF(ISNUMBER(C5420),YEAR(C5420),VALUE(RIGHT(A5420,4))),_xlpm.mn,IF(ISNUMBER(C5420),MONTH(C5420),VALUE(MID(A5420,4,2)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1" spans="1:5" x14ac:dyDescent="0.25">
      <c r="A5421" s="65" t="s">
        <v>5431</v>
      </c>
      <c r="B5421" s="8">
        <v>135.18614174999999</v>
      </c>
      <c r="C5421" s="13"/>
      <c r="D5421" s="3" t="str">
        <f t="array" ref="D5421">IF(C5421="","",IFERROR(AVERAGE(_xlfn._xlws.FILTER($B$2:$B$6000,(IFERROR(VALUE(MID($A$2:$A$6000,4,2)),0)=MONTH(C5421))*(IFERROR(VALUE(RIGHT($A$2:$A$6000,4)),0)=YEAR(C5421)))),""))</f>
        <v/>
      </c>
      <c r="E5421" s="3">
        <f t="array" ref="E5421">IFERROR(_xlfn.LET(_xlpm.yr,IF(ISNUMBER(C5421),YEAR(C5421),VALUE(RIGHT(A5421,4))),_xlpm.mn,IF(ISNUMBER(C5421),MONTH(C5421),VALUE(MID(A5421,4,2)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2" spans="1:5" x14ac:dyDescent="0.25">
      <c r="A5422" s="65" t="s">
        <v>5432</v>
      </c>
      <c r="B5422" s="8">
        <v>136.616786625</v>
      </c>
      <c r="C5422" s="13"/>
      <c r="D5422" s="3" t="str">
        <f t="array" ref="D5422">IF(C5422="","",IFERROR(AVERAGE(_xlfn._xlws.FILTER($B$2:$B$6000,(IFERROR(VALUE(MID($A$2:$A$6000,4,2)),0)=MONTH(C5422))*(IFERROR(VALUE(RIGHT($A$2:$A$6000,4)),0)=YEAR(C5422)))),""))</f>
        <v/>
      </c>
      <c r="E5422" s="3">
        <f t="array" ref="E5422">IFERROR(_xlfn.LET(_xlpm.yr,IF(ISNUMBER(C5422),YEAR(C5422),VALUE(RIGHT(A5422,4))),_xlpm.mn,IF(ISNUMBER(C5422),MONTH(C5422),VALUE(MID(A5422,4,2)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3" spans="1:5" x14ac:dyDescent="0.25">
      <c r="A5423" s="65" t="s">
        <v>5433</v>
      </c>
      <c r="B5423" s="8">
        <v>136.91075475</v>
      </c>
      <c r="C5423" s="13"/>
      <c r="D5423" s="3" t="str">
        <f t="array" ref="D5423">IF(C5423="","",IFERROR(AVERAGE(_xlfn._xlws.FILTER($B$2:$B$6000,(IFERROR(VALUE(MID($A$2:$A$6000,4,2)),0)=MONTH(C5423))*(IFERROR(VALUE(RIGHT($A$2:$A$6000,4)),0)=YEAR(C5423)))),""))</f>
        <v/>
      </c>
      <c r="E5423" s="3">
        <f t="array" ref="E5423">IFERROR(_xlfn.LET(_xlpm.yr,IF(ISNUMBER(C5423),YEAR(C5423),VALUE(RIGHT(A5423,4))),_xlpm.mn,IF(ISNUMBER(C5423),MONTH(C5423),VALUE(MID(A5423,4,2)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4" spans="1:5" x14ac:dyDescent="0.25">
      <c r="A5424" s="65" t="s">
        <v>5434</v>
      </c>
      <c r="B5424" s="8">
        <v>137.8635422589</v>
      </c>
      <c r="C5424" s="13"/>
      <c r="D5424" s="3" t="str">
        <f t="array" ref="D5424">IF(C5424="","",IFERROR(AVERAGE(_xlfn._xlws.FILTER($B$2:$B$6000,(IFERROR(VALUE(MID($A$2:$A$6000,4,2)),0)=MONTH(C5424))*(IFERROR(VALUE(RIGHT($A$2:$A$6000,4)),0)=YEAR(C5424)))),""))</f>
        <v/>
      </c>
      <c r="E5424" s="3">
        <f t="array" ref="E5424">IFERROR(_xlfn.LET(_xlpm.yr,IF(ISNUMBER(C5424),YEAR(C5424),VALUE(RIGHT(A5424,4))),_xlpm.mn,IF(ISNUMBER(C5424),MONTH(C5424),VALUE(MID(A5424,4,2)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5" spans="1:5" x14ac:dyDescent="0.25">
      <c r="A5425" s="65" t="s">
        <v>5435</v>
      </c>
      <c r="B5425" s="8">
        <v>138.49894821839999</v>
      </c>
      <c r="C5425" s="13"/>
      <c r="D5425" s="3" t="str">
        <f t="array" ref="D5425">IF(C5425="","",IFERROR(AVERAGE(_xlfn._xlws.FILTER($B$2:$B$6000,(IFERROR(VALUE(MID($A$2:$A$6000,4,2)),0)=MONTH(C5425))*(IFERROR(VALUE(RIGHT($A$2:$A$6000,4)),0)=YEAR(C5425)))),""))</f>
        <v/>
      </c>
      <c r="E5425" s="3">
        <f t="array" ref="E5425">IFERROR(_xlfn.LET(_xlpm.yr,IF(ISNUMBER(C5425),YEAR(C5425),VALUE(RIGHT(A5425,4))),_xlpm.mn,IF(ISNUMBER(C5425),MONTH(C5425),VALUE(MID(A5425,4,2)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6" spans="1:5" x14ac:dyDescent="0.25">
      <c r="A5426" s="65" t="s">
        <v>5436</v>
      </c>
      <c r="B5426" s="8">
        <v>135.87912057</v>
      </c>
      <c r="C5426" s="13"/>
      <c r="D5426" s="3" t="str">
        <f t="array" ref="D5426">IF(C5426="","",IFERROR(AVERAGE(_xlfn._xlws.FILTER($B$2:$B$6000,(IFERROR(VALUE(MID($A$2:$A$6000,4,2)),0)=MONTH(C5426))*(IFERROR(VALUE(RIGHT($A$2:$A$6000,4)),0)=YEAR(C5426)))),""))</f>
        <v/>
      </c>
      <c r="E5426" s="3">
        <f t="array" ref="E5426">IFERROR(_xlfn.LET(_xlpm.yr,IF(ISNUMBER(C5426),YEAR(C5426),VALUE(RIGHT(A5426,4))),_xlpm.mn,IF(ISNUMBER(C5426),MONTH(C5426),VALUE(MID(A5426,4,2)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7" spans="1:5" x14ac:dyDescent="0.25">
      <c r="A5427" s="65" t="s">
        <v>5437</v>
      </c>
      <c r="B5427" s="8">
        <v>136.70026057920001</v>
      </c>
      <c r="C5427" s="13"/>
      <c r="D5427" s="3" t="str">
        <f t="array" ref="D5427">IF(C5427="","",IFERROR(AVERAGE(_xlfn._xlws.FILTER($B$2:$B$6000,(IFERROR(VALUE(MID($A$2:$A$6000,4,2)),0)=MONTH(C5427))*(IFERROR(VALUE(RIGHT($A$2:$A$6000,4)),0)=YEAR(C5427)))),""))</f>
        <v/>
      </c>
      <c r="E5427" s="3">
        <f t="array" ref="E5427">IFERROR(_xlfn.LET(_xlpm.yr,IF(ISNUMBER(C5427),YEAR(C5427),VALUE(RIGHT(A5427,4))),_xlpm.mn,IF(ISNUMBER(C5427),MONTH(C5427),VALUE(MID(A5427,4,2)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8" spans="1:5" x14ac:dyDescent="0.25">
      <c r="A5428" s="65" t="s">
        <v>5438</v>
      </c>
      <c r="B5428" s="8">
        <v>137.26723820460001</v>
      </c>
      <c r="C5428" s="13"/>
      <c r="D5428" s="3" t="str">
        <f t="array" ref="D5428">IF(C5428="","",IFERROR(AVERAGE(_xlfn._xlws.FILTER($B$2:$B$6000,(IFERROR(VALUE(MID($A$2:$A$6000,4,2)),0)=MONTH(C5428))*(IFERROR(VALUE(RIGHT($A$2:$A$6000,4)),0)=YEAR(C5428)))),""))</f>
        <v/>
      </c>
      <c r="E5428" s="3">
        <f t="array" ref="E5428">IFERROR(_xlfn.LET(_xlpm.yr,IF(ISNUMBER(C5428),YEAR(C5428),VALUE(RIGHT(A5428,4))),_xlpm.mn,IF(ISNUMBER(C5428),MONTH(C5428),VALUE(MID(A5428,4,2)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9" spans="1:5" x14ac:dyDescent="0.25">
      <c r="A5429" s="65" t="s">
        <v>5439</v>
      </c>
      <c r="B5429" s="8">
        <v>138.05905178489999</v>
      </c>
      <c r="C5429" s="13"/>
      <c r="D5429" s="3" t="str">
        <f t="array" ref="D5429">IF(C5429="","",IFERROR(AVERAGE(_xlfn._xlws.FILTER($B$2:$B$6000,(IFERROR(VALUE(MID($A$2:$A$6000,4,2)),0)=MONTH(C5429))*(IFERROR(VALUE(RIGHT($A$2:$A$6000,4)),0)=YEAR(C5429)))),""))</f>
        <v/>
      </c>
      <c r="E5429" s="3">
        <f t="array" ref="E5429">IFERROR(_xlfn.LET(_xlpm.yr,IF(ISNUMBER(C5429),YEAR(C5429),VALUE(RIGHT(A5429,4))),_xlpm.mn,IF(ISNUMBER(C5429),MONTH(C5429),VALUE(MID(A5429,4,2)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0" spans="1:5" x14ac:dyDescent="0.25">
      <c r="A5430" s="65" t="s">
        <v>5440</v>
      </c>
      <c r="B5430" s="8">
        <v>138.11770464270001</v>
      </c>
      <c r="C5430" s="13"/>
      <c r="D5430" s="3" t="str">
        <f t="array" ref="D5430">IF(C5430="","",IFERROR(AVERAGE(_xlfn._xlws.FILTER($B$2:$B$6000,(IFERROR(VALUE(MID($A$2:$A$6000,4,2)),0)=MONTH(C5430))*(IFERROR(VALUE(RIGHT($A$2:$A$6000,4)),0)=YEAR(C5430)))),""))</f>
        <v/>
      </c>
      <c r="E5430" s="3">
        <f t="array" ref="E5430">IFERROR(_xlfn.LET(_xlpm.yr,IF(ISNUMBER(C5430),YEAR(C5430),VALUE(RIGHT(A5430,4))),_xlpm.mn,IF(ISNUMBER(C5430),MONTH(C5430),VALUE(MID(A5430,4,2)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1" spans="1:5" x14ac:dyDescent="0.25">
      <c r="A5431" s="65" t="s">
        <v>5441</v>
      </c>
      <c r="B5431" s="8">
        <v>139.0854767964</v>
      </c>
      <c r="C5431" s="13"/>
      <c r="D5431" s="3" t="str">
        <f t="array" ref="D5431">IF(C5431="","",IFERROR(AVERAGE(_xlfn._xlws.FILTER($B$2:$B$6000,(IFERROR(VALUE(MID($A$2:$A$6000,4,2)),0)=MONTH(C5431))*(IFERROR(VALUE(RIGHT($A$2:$A$6000,4)),0)=YEAR(C5431)))),""))</f>
        <v/>
      </c>
      <c r="E5431" s="3">
        <f t="array" ref="E5431">IFERROR(_xlfn.LET(_xlpm.yr,IF(ISNUMBER(C5431),YEAR(C5431),VALUE(RIGHT(A5431,4))),_xlpm.mn,IF(ISNUMBER(C5431),MONTH(C5431),VALUE(MID(A5431,4,2)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2" spans="1:5" x14ac:dyDescent="0.25">
      <c r="A5432" s="65" t="s">
        <v>5442</v>
      </c>
      <c r="B5432" s="8">
        <v>138.41096893170001</v>
      </c>
      <c r="C5432" s="13"/>
      <c r="D5432" s="3" t="str">
        <f t="array" ref="D5432">IF(C5432="","",IFERROR(AVERAGE(_xlfn._xlws.FILTER($B$2:$B$6000,(IFERROR(VALUE(MID($A$2:$A$6000,4,2)),0)=MONTH(C5432))*(IFERROR(VALUE(RIGHT($A$2:$A$6000,4)),0)=YEAR(C5432)))),""))</f>
        <v/>
      </c>
      <c r="E5432" s="3">
        <f t="array" ref="E5432">IFERROR(_xlfn.LET(_xlpm.yr,IF(ISNUMBER(C5432),YEAR(C5432),VALUE(RIGHT(A5432,4))),_xlpm.mn,IF(ISNUMBER(C5432),MONTH(C5432),VALUE(MID(A5432,4,2)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3" spans="1:5" x14ac:dyDescent="0.25">
      <c r="A5433" s="65" t="s">
        <v>5443</v>
      </c>
      <c r="B5433" s="8">
        <v>139.15390513049999</v>
      </c>
      <c r="C5433" s="13"/>
      <c r="D5433" s="3" t="str">
        <f t="array" ref="D5433">IF(C5433="","",IFERROR(AVERAGE(_xlfn._xlws.FILTER($B$2:$B$6000,(IFERROR(VALUE(MID($A$2:$A$6000,4,2)),0)=MONTH(C5433))*(IFERROR(VALUE(RIGHT($A$2:$A$6000,4)),0)=YEAR(C5433)))),""))</f>
        <v/>
      </c>
      <c r="E5433" s="3">
        <f t="array" ref="E5433">IFERROR(_xlfn.LET(_xlpm.yr,IF(ISNUMBER(C5433),YEAR(C5433),VALUE(RIGHT(A5433,4))),_xlpm.mn,IF(ISNUMBER(C5433),MONTH(C5433),VALUE(MID(A5433,4,2)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4" spans="1:5" x14ac:dyDescent="0.25">
      <c r="A5434" s="65" t="s">
        <v>5444</v>
      </c>
      <c r="B5434" s="8">
        <v>139.47649584839999</v>
      </c>
      <c r="C5434" s="13"/>
      <c r="D5434" s="3" t="str">
        <f t="array" ref="D5434">IF(C5434="","",IFERROR(AVERAGE(_xlfn._xlws.FILTER($B$2:$B$6000,(IFERROR(VALUE(MID($A$2:$A$6000,4,2)),0)=MONTH(C5434))*(IFERROR(VALUE(RIGHT($A$2:$A$6000,4)),0)=YEAR(C5434)))),""))</f>
        <v/>
      </c>
      <c r="E5434" s="3">
        <f t="array" ref="E5434">IFERROR(_xlfn.LET(_xlpm.yr,IF(ISNUMBER(C5434),YEAR(C5434),VALUE(RIGHT(A5434,4))),_xlpm.mn,IF(ISNUMBER(C5434),MONTH(C5434),VALUE(MID(A5434,4,2)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5" spans="1:5" x14ac:dyDescent="0.25">
      <c r="A5435" s="65" t="s">
        <v>5445</v>
      </c>
      <c r="B5435" s="8">
        <v>139.27121084609999</v>
      </c>
      <c r="C5435" s="13"/>
      <c r="D5435" s="3" t="str">
        <f t="array" ref="D5435">IF(C5435="","",IFERROR(AVERAGE(_xlfn._xlws.FILTER($B$2:$B$6000,(IFERROR(VALUE(MID($A$2:$A$6000,4,2)),0)=MONTH(C5435))*(IFERROR(VALUE(RIGHT($A$2:$A$6000,4)),0)=YEAR(C5435)))),""))</f>
        <v/>
      </c>
      <c r="E5435" s="3">
        <f t="array" ref="E5435">IFERROR(_xlfn.LET(_xlpm.yr,IF(ISNUMBER(C5435),YEAR(C5435),VALUE(RIGHT(A5435,4))),_xlpm.mn,IF(ISNUMBER(C5435),MONTH(C5435),VALUE(MID(A5435,4,2)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6" spans="1:5" x14ac:dyDescent="0.25">
      <c r="A5436" s="65" t="s">
        <v>5446</v>
      </c>
      <c r="B5436" s="8">
        <v>141.0698984853</v>
      </c>
      <c r="C5436" s="13"/>
      <c r="D5436" s="3" t="str">
        <f t="array" ref="D5436">IF(C5436="","",IFERROR(AVERAGE(_xlfn._xlws.FILTER($B$2:$B$6000,(IFERROR(VALUE(MID($A$2:$A$6000,4,2)),0)=MONTH(C5436))*(IFERROR(VALUE(RIGHT($A$2:$A$6000,4)),0)=YEAR(C5436)))),""))</f>
        <v/>
      </c>
      <c r="E5436" s="3">
        <f t="array" ref="E5436">IFERROR(_xlfn.LET(_xlpm.yr,IF(ISNUMBER(C5436),YEAR(C5436),VALUE(RIGHT(A5436,4))),_xlpm.mn,IF(ISNUMBER(C5436),MONTH(C5436),VALUE(MID(A5436,4,2)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7" spans="1:5" x14ac:dyDescent="0.25">
      <c r="A5437" s="65" t="s">
        <v>5447</v>
      </c>
      <c r="B5437" s="8">
        <v>141.61732515809999</v>
      </c>
      <c r="C5437" s="13"/>
      <c r="D5437" s="3" t="str">
        <f t="array" ref="D5437">IF(C5437="","",IFERROR(AVERAGE(_xlfn._xlws.FILTER($B$2:$B$6000,(IFERROR(VALUE(MID($A$2:$A$6000,4,2)),0)=MONTH(C5437))*(IFERROR(VALUE(RIGHT($A$2:$A$6000,4)),0)=YEAR(C5437)))),""))</f>
        <v/>
      </c>
      <c r="E5437" s="3">
        <f t="array" ref="E5437">IFERROR(_xlfn.LET(_xlpm.yr,IF(ISNUMBER(C5437),YEAR(C5437),VALUE(RIGHT(A5437,4))),_xlpm.mn,IF(ISNUMBER(C5437),MONTH(C5437),VALUE(MID(A5437,4,2)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8" spans="1:5" x14ac:dyDescent="0.25">
      <c r="A5438" s="65" t="s">
        <v>5448</v>
      </c>
      <c r="B5438" s="8">
        <v>141.3924892032</v>
      </c>
      <c r="C5438" s="13"/>
      <c r="D5438" s="3" t="str">
        <f t="array" ref="D5438">IF(C5438="","",IFERROR(AVERAGE(_xlfn._xlws.FILTER($B$2:$B$6000,(IFERROR(VALUE(MID($A$2:$A$6000,4,2)),0)=MONTH(C5438))*(IFERROR(VALUE(RIGHT($A$2:$A$6000,4)),0)=YEAR(C5438)))),""))</f>
        <v/>
      </c>
      <c r="E5438" s="3">
        <f t="array" ref="E5438">IFERROR(_xlfn.LET(_xlpm.yr,IF(ISNUMBER(C5438),YEAR(C5438),VALUE(RIGHT(A5438,4))),_xlpm.mn,IF(ISNUMBER(C5438),MONTH(C5438),VALUE(MID(A5438,4,2)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9" spans="1:5" x14ac:dyDescent="0.25">
      <c r="A5439" s="65" t="s">
        <v>5449</v>
      </c>
      <c r="B5439" s="8">
        <v>140.39539062060001</v>
      </c>
      <c r="C5439" s="13"/>
      <c r="D5439" s="3" t="str">
        <f t="array" ref="D5439">IF(C5439="","",IFERROR(AVERAGE(_xlfn._xlws.FILTER($B$2:$B$6000,(IFERROR(VALUE(MID($A$2:$A$6000,4,2)),0)=MONTH(C5439))*(IFERROR(VALUE(RIGHT($A$2:$A$6000,4)),0)=YEAR(C5439)))),""))</f>
        <v/>
      </c>
      <c r="E5439" s="3">
        <f t="array" ref="E5439">IFERROR(_xlfn.LET(_xlpm.yr,IF(ISNUMBER(C5439),YEAR(C5439),VALUE(RIGHT(A5439,4))),_xlpm.mn,IF(ISNUMBER(C5439),MONTH(C5439),VALUE(MID(A5439,4,2)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0" spans="1:5" x14ac:dyDescent="0.25">
      <c r="A5440" s="65" t="s">
        <v>5450</v>
      </c>
      <c r="B5440" s="8">
        <v>140.5811246703</v>
      </c>
      <c r="C5440" s="13"/>
      <c r="D5440" s="3" t="str">
        <f t="array" ref="D5440">IF(C5440="","",IFERROR(AVERAGE(_xlfn._xlws.FILTER($B$2:$B$6000,(IFERROR(VALUE(MID($A$2:$A$6000,4,2)),0)=MONTH(C5440))*(IFERROR(VALUE(RIGHT($A$2:$A$6000,4)),0)=YEAR(C5440)))),""))</f>
        <v/>
      </c>
      <c r="E5440" s="3">
        <f t="array" ref="E5440">IFERROR(_xlfn.LET(_xlpm.yr,IF(ISNUMBER(C5440),YEAR(C5440),VALUE(RIGHT(A5440,4))),_xlpm.mn,IF(ISNUMBER(C5440),MONTH(C5440),VALUE(MID(A5440,4,2)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1" spans="1:5" x14ac:dyDescent="0.25">
      <c r="A5441" s="65" t="s">
        <v>5451</v>
      </c>
      <c r="B5441" s="8">
        <v>139.82841299520001</v>
      </c>
      <c r="C5441" s="13"/>
      <c r="D5441" s="3" t="str">
        <f t="array" ref="D5441">IF(C5441="","",IFERROR(AVERAGE(_xlfn._xlws.FILTER($B$2:$B$6000,(IFERROR(VALUE(MID($A$2:$A$6000,4,2)),0)=MONTH(C5441))*(IFERROR(VALUE(RIGHT($A$2:$A$6000,4)),0)=YEAR(C5441)))),""))</f>
        <v/>
      </c>
      <c r="E5441" s="3">
        <f t="array" ref="E5441">IFERROR(_xlfn.LET(_xlpm.yr,IF(ISNUMBER(C5441),YEAR(C5441),VALUE(RIGHT(A5441,4))),_xlpm.mn,IF(ISNUMBER(C5441),MONTH(C5441),VALUE(MID(A5441,4,2)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2" spans="1:5" x14ac:dyDescent="0.25">
      <c r="A5442" s="65" t="s">
        <v>5452</v>
      </c>
      <c r="B5442" s="8">
        <v>139.63290346919999</v>
      </c>
      <c r="C5442" s="13"/>
      <c r="D5442" s="3" t="str">
        <f t="array" ref="D5442">IF(C5442="","",IFERROR(AVERAGE(_xlfn._xlws.FILTER($B$2:$B$6000,(IFERROR(VALUE(MID($A$2:$A$6000,4,2)),0)=MONTH(C5442))*(IFERROR(VALUE(RIGHT($A$2:$A$6000,4)),0)=YEAR(C5442)))),""))</f>
        <v/>
      </c>
      <c r="E5442" s="3">
        <f t="array" ref="E5442">IFERROR(_xlfn.LET(_xlpm.yr,IF(ISNUMBER(C5442),YEAR(C5442),VALUE(RIGHT(A5442,4))),_xlpm.mn,IF(ISNUMBER(C5442),MONTH(C5442),VALUE(MID(A5442,4,2)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3" spans="1:5" x14ac:dyDescent="0.25">
      <c r="A5443" s="65" t="s">
        <v>5453</v>
      </c>
      <c r="B5443" s="8">
        <v>140.68865490959999</v>
      </c>
      <c r="C5443" s="13"/>
      <c r="D5443" s="3" t="str">
        <f t="array" ref="D5443">IF(C5443="","",IFERROR(AVERAGE(_xlfn._xlws.FILTER($B$2:$B$6000,(IFERROR(VALUE(MID($A$2:$A$6000,4,2)),0)=MONTH(C5443))*(IFERROR(VALUE(RIGHT($A$2:$A$6000,4)),0)=YEAR(C5443)))),""))</f>
        <v/>
      </c>
      <c r="E5443" s="3">
        <f t="array" ref="E5443">IFERROR(_xlfn.LET(_xlpm.yr,IF(ISNUMBER(C5443),YEAR(C5443),VALUE(RIGHT(A5443,4))),_xlpm.mn,IF(ISNUMBER(C5443),MONTH(C5443),VALUE(MID(A5443,4,2)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4" spans="1:5" x14ac:dyDescent="0.25">
      <c r="A5444" s="65" t="s">
        <v>5454</v>
      </c>
      <c r="B5444" s="8">
        <v>139.141640368</v>
      </c>
      <c r="C5444" s="13"/>
      <c r="D5444" s="3" t="str">
        <f t="array" ref="D5444">IF(C5444="","",IFERROR(AVERAGE(_xlfn._xlws.FILTER($B$2:$B$6000,(IFERROR(VALUE(MID($A$2:$A$6000,4,2)),0)=MONTH(C5444))*(IFERROR(VALUE(RIGHT($A$2:$A$6000,4)),0)=YEAR(C5444)))),""))</f>
        <v/>
      </c>
      <c r="E5444" s="3">
        <f t="array" ref="E5444">IFERROR(_xlfn.LET(_xlpm.yr,IF(ISNUMBER(C5444),YEAR(C5444),VALUE(RIGHT(A5444,4))),_xlpm.mn,IF(ISNUMBER(C5444),MONTH(C5444),VALUE(MID(A5444,4,2)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5" spans="1:5" x14ac:dyDescent="0.25">
      <c r="A5445" s="65" t="s">
        <v>5455</v>
      </c>
      <c r="B5445" s="8">
        <v>139.31846538400001</v>
      </c>
      <c r="C5445" s="13"/>
      <c r="D5445" s="3" t="str">
        <f t="array" ref="D5445">IF(C5445="","",IFERROR(AVERAGE(_xlfn._xlws.FILTER($B$2:$B$6000,(IFERROR(VALUE(MID($A$2:$A$6000,4,2)),0)=MONTH(C5445))*(IFERROR(VALUE(RIGHT($A$2:$A$6000,4)),0)=YEAR(C5445)))),""))</f>
        <v/>
      </c>
      <c r="E5445" s="3">
        <f t="array" ref="E5445">IFERROR(_xlfn.LET(_xlpm.yr,IF(ISNUMBER(C5445),YEAR(C5445),VALUE(RIGHT(A5445,4))),_xlpm.mn,IF(ISNUMBER(C5445),MONTH(C5445),VALUE(MID(A5445,4,2)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6" spans="1:5" x14ac:dyDescent="0.25">
      <c r="A5446" s="65" t="s">
        <v>5456</v>
      </c>
      <c r="B5446" s="8">
        <v>139.56405568400001</v>
      </c>
      <c r="C5446" s="13"/>
      <c r="D5446" s="3" t="str">
        <f t="array" ref="D5446">IF(C5446="","",IFERROR(AVERAGE(_xlfn._xlws.FILTER($B$2:$B$6000,(IFERROR(VALUE(MID($A$2:$A$6000,4,2)),0)=MONTH(C5446))*(IFERROR(VALUE(RIGHT($A$2:$A$6000,4)),0)=YEAR(C5446)))),""))</f>
        <v/>
      </c>
      <c r="E5446" s="3">
        <f t="array" ref="E5446">IFERROR(_xlfn.LET(_xlpm.yr,IF(ISNUMBER(C5446),YEAR(C5446),VALUE(RIGHT(A5446,4))),_xlpm.mn,IF(ISNUMBER(C5446),MONTH(C5446),VALUE(MID(A5446,4,2)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7" spans="1:5" x14ac:dyDescent="0.25">
      <c r="A5447" s="65" t="s">
        <v>5457</v>
      </c>
      <c r="B5447" s="8">
        <v>139.24970010000001</v>
      </c>
      <c r="C5447" s="13"/>
      <c r="D5447" s="3" t="str">
        <f t="array" ref="D5447">IF(C5447="","",IFERROR(AVERAGE(_xlfn._xlws.FILTER($B$2:$B$6000,(IFERROR(VALUE(MID($A$2:$A$6000,4,2)),0)=MONTH(C5447))*(IFERROR(VALUE(RIGHT($A$2:$A$6000,4)),0)=YEAR(C5447)))),""))</f>
        <v/>
      </c>
      <c r="E5447" s="3">
        <f t="array" ref="E5447">IFERROR(_xlfn.LET(_xlpm.yr,IF(ISNUMBER(C5447),YEAR(C5447),VALUE(RIGHT(A5447,4))),_xlpm.mn,IF(ISNUMBER(C5447),MONTH(C5447),VALUE(MID(A5447,4,2)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8" spans="1:5" x14ac:dyDescent="0.25">
      <c r="A5448" s="65" t="s">
        <v>5458</v>
      </c>
      <c r="B5448" s="8">
        <v>138.86657923199999</v>
      </c>
      <c r="C5448" s="13"/>
      <c r="D5448" s="3" t="str">
        <f t="array" ref="D5448">IF(C5448="","",IFERROR(AVERAGE(_xlfn._xlws.FILTER($B$2:$B$6000,(IFERROR(VALUE(MID($A$2:$A$6000,4,2)),0)=MONTH(C5448))*(IFERROR(VALUE(RIGHT($A$2:$A$6000,4)),0)=YEAR(C5448)))),""))</f>
        <v/>
      </c>
      <c r="E5448" s="3">
        <f t="array" ref="E5448">IFERROR(_xlfn.LET(_xlpm.yr,IF(ISNUMBER(C5448),YEAR(C5448),VALUE(RIGHT(A5448,4))),_xlpm.mn,IF(ISNUMBER(C5448),MONTH(C5448),VALUE(MID(A5448,4,2)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9" spans="1:5" x14ac:dyDescent="0.25">
      <c r="A5449" s="65" t="s">
        <v>5459</v>
      </c>
      <c r="B5449" s="8">
        <v>138.797813948</v>
      </c>
      <c r="C5449" s="13"/>
      <c r="D5449" s="3" t="str">
        <f t="array" ref="D5449">IF(C5449="","",IFERROR(AVERAGE(_xlfn._xlws.FILTER($B$2:$B$6000,(IFERROR(VALUE(MID($A$2:$A$6000,4,2)),0)=MONTH(C5449))*(IFERROR(VALUE(RIGHT($A$2:$A$6000,4)),0)=YEAR(C5449)))),""))</f>
        <v/>
      </c>
      <c r="E5449" s="3">
        <f t="array" ref="E5449">IFERROR(_xlfn.LET(_xlpm.yr,IF(ISNUMBER(C5449),YEAR(C5449),VALUE(RIGHT(A5449,4))),_xlpm.mn,IF(ISNUMBER(C5449),MONTH(C5449),VALUE(MID(A5449,4,2)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0" spans="1:5" x14ac:dyDescent="0.25">
      <c r="A5450" s="65" t="s">
        <v>5460</v>
      </c>
      <c r="B5450" s="8">
        <v>138.66028338000001</v>
      </c>
      <c r="C5450" s="13"/>
      <c r="D5450" s="3" t="str">
        <f t="array" ref="D5450">IF(C5450="","",IFERROR(AVERAGE(_xlfn._xlws.FILTER($B$2:$B$6000,(IFERROR(VALUE(MID($A$2:$A$6000,4,2)),0)=MONTH(C5450))*(IFERROR(VALUE(RIGHT($A$2:$A$6000,4)),0)=YEAR(C5450)))),""))</f>
        <v/>
      </c>
      <c r="E5450" s="3">
        <f t="array" ref="E5450">IFERROR(_xlfn.LET(_xlpm.yr,IF(ISNUMBER(C5450),YEAR(C5450),VALUE(RIGHT(A5450,4))),_xlpm.mn,IF(ISNUMBER(C5450),MONTH(C5450),VALUE(MID(A5450,4,2)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1" spans="1:5" x14ac:dyDescent="0.25">
      <c r="A5451" s="65" t="s">
        <v>5461</v>
      </c>
      <c r="B5451" s="8">
        <v>136.99026934</v>
      </c>
      <c r="C5451" s="13"/>
      <c r="D5451" s="3" t="str">
        <f t="array" ref="D5451">IF(C5451="","",IFERROR(AVERAGE(_xlfn._xlws.FILTER($B$2:$B$6000,(IFERROR(VALUE(MID($A$2:$A$6000,4,2)),0)=MONTH(C5451))*(IFERROR(VALUE(RIGHT($A$2:$A$6000,4)),0)=YEAR(C5451)))),""))</f>
        <v/>
      </c>
      <c r="E5451" s="3">
        <f t="array" ref="E5451">IFERROR(_xlfn.LET(_xlpm.yr,IF(ISNUMBER(C5451),YEAR(C5451),VALUE(RIGHT(A5451,4))),_xlpm.mn,IF(ISNUMBER(C5451),MONTH(C5451),VALUE(MID(A5451,4,2)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2" spans="1:5" x14ac:dyDescent="0.25">
      <c r="A5452" s="65" t="s">
        <v>5462</v>
      </c>
      <c r="B5452" s="8">
        <v>136.26332205200001</v>
      </c>
      <c r="C5452" s="13"/>
      <c r="D5452" s="3" t="str">
        <f t="array" ref="D5452">IF(C5452="","",IFERROR(AVERAGE(_xlfn._xlws.FILTER($B$2:$B$6000,(IFERROR(VALUE(MID($A$2:$A$6000,4,2)),0)=MONTH(C5452))*(IFERROR(VALUE(RIGHT($A$2:$A$6000,4)),0)=YEAR(C5452)))),""))</f>
        <v/>
      </c>
      <c r="E5452" s="3">
        <f t="array" ref="E5452">IFERROR(_xlfn.LET(_xlpm.yr,IF(ISNUMBER(C5452),YEAR(C5452),VALUE(RIGHT(A5452,4))),_xlpm.mn,IF(ISNUMBER(C5452),MONTH(C5452),VALUE(MID(A5452,4,2)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3" spans="1:5" x14ac:dyDescent="0.25">
      <c r="A5453" s="65" t="s">
        <v>5463</v>
      </c>
      <c r="B5453" s="8">
        <v>135.585492824</v>
      </c>
      <c r="C5453" s="13"/>
      <c r="D5453" s="3" t="str">
        <f t="array" ref="D5453">IF(C5453="","",IFERROR(AVERAGE(_xlfn._xlws.FILTER($B$2:$B$6000,(IFERROR(VALUE(MID($A$2:$A$6000,4,2)),0)=MONTH(C5453))*(IFERROR(VALUE(RIGHT($A$2:$A$6000,4)),0)=YEAR(C5453)))),""))</f>
        <v/>
      </c>
      <c r="E5453" s="3">
        <f t="array" ref="E5453">IFERROR(_xlfn.LET(_xlpm.yr,IF(ISNUMBER(C5453),YEAR(C5453),VALUE(RIGHT(A5453,4))),_xlpm.mn,IF(ISNUMBER(C5453),MONTH(C5453),VALUE(MID(A5453,4,2)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4" spans="1:5" x14ac:dyDescent="0.25">
      <c r="A5454" s="65" t="s">
        <v>5464</v>
      </c>
      <c r="B5454" s="8">
        <v>134.524542728</v>
      </c>
      <c r="C5454" s="13"/>
      <c r="D5454" s="3" t="str">
        <f t="array" ref="D5454">IF(C5454="","",IFERROR(AVERAGE(_xlfn._xlws.FILTER($B$2:$B$6000,(IFERROR(VALUE(MID($A$2:$A$6000,4,2)),0)=MONTH(C5454))*(IFERROR(VALUE(RIGHT($A$2:$A$6000,4)),0)=YEAR(C5454)))),""))</f>
        <v/>
      </c>
      <c r="E5454" s="3">
        <f t="array" ref="E5454">IFERROR(_xlfn.LET(_xlpm.yr,IF(ISNUMBER(C5454),YEAR(C5454),VALUE(RIGHT(A5454,4))),_xlpm.mn,IF(ISNUMBER(C5454),MONTH(C5454),VALUE(MID(A5454,4,2)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5" spans="1:5" x14ac:dyDescent="0.25">
      <c r="A5455" s="65" t="s">
        <v>5465</v>
      </c>
      <c r="B5455" s="8">
        <v>132.559820328</v>
      </c>
      <c r="C5455" s="13"/>
      <c r="D5455" s="3" t="str">
        <f t="array" ref="D5455">IF(C5455="","",IFERROR(AVERAGE(_xlfn._xlws.FILTER($B$2:$B$6000,(IFERROR(VALUE(MID($A$2:$A$6000,4,2)),0)=MONTH(C5455))*(IFERROR(VALUE(RIGHT($A$2:$A$6000,4)),0)=YEAR(C5455)))),""))</f>
        <v/>
      </c>
      <c r="E5455" s="3">
        <f t="array" ref="E5455">IFERROR(_xlfn.LET(_xlpm.yr,IF(ISNUMBER(C5455),YEAR(C5455),VALUE(RIGHT(A5455,4))),_xlpm.mn,IF(ISNUMBER(C5455),MONTH(C5455),VALUE(MID(A5455,4,2)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6" spans="1:5" x14ac:dyDescent="0.25">
      <c r="A5456" s="65" t="s">
        <v>5466</v>
      </c>
      <c r="B5456" s="8">
        <v>130.91927712399999</v>
      </c>
      <c r="C5456" s="13"/>
      <c r="D5456" s="3" t="str">
        <f t="array" ref="D5456">IF(C5456="","",IFERROR(AVERAGE(_xlfn._xlws.FILTER($B$2:$B$6000,(IFERROR(VALUE(MID($A$2:$A$6000,4,2)),0)=MONTH(C5456))*(IFERROR(VALUE(RIGHT($A$2:$A$6000,4)),0)=YEAR(C5456)))),""))</f>
        <v/>
      </c>
      <c r="E5456" s="3">
        <f t="array" ref="E5456">IFERROR(_xlfn.LET(_xlpm.yr,IF(ISNUMBER(C5456),YEAR(C5456),VALUE(RIGHT(A5456,4))),_xlpm.mn,IF(ISNUMBER(C5456),MONTH(C5456),VALUE(MID(A5456,4,2)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7" spans="1:5" x14ac:dyDescent="0.25">
      <c r="A5457" s="65" t="s">
        <v>5467</v>
      </c>
      <c r="B5457" s="8">
        <v>132.63840922399999</v>
      </c>
      <c r="C5457" s="13"/>
      <c r="D5457" s="3" t="str">
        <f t="array" ref="D5457">IF(C5457="","",IFERROR(AVERAGE(_xlfn._xlws.FILTER($B$2:$B$6000,(IFERROR(VALUE(MID($A$2:$A$6000,4,2)),0)=MONTH(C5457))*(IFERROR(VALUE(RIGHT($A$2:$A$6000,4)),0)=YEAR(C5457)))),""))</f>
        <v/>
      </c>
      <c r="E5457" s="3">
        <f t="array" ref="E5457">IFERROR(_xlfn.LET(_xlpm.yr,IF(ISNUMBER(C5457),YEAR(C5457),VALUE(RIGHT(A5457,4))),_xlpm.mn,IF(ISNUMBER(C5457),MONTH(C5457),VALUE(MID(A5457,4,2)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8" spans="1:5" x14ac:dyDescent="0.25">
      <c r="A5458" s="65" t="s">
        <v>5468</v>
      </c>
      <c r="B5458" s="8">
        <v>130.840688228</v>
      </c>
      <c r="C5458" s="13"/>
      <c r="D5458" s="3" t="str">
        <f t="array" ref="D5458">IF(C5458="","",IFERROR(AVERAGE(_xlfn._xlws.FILTER($B$2:$B$6000,(IFERROR(VALUE(MID($A$2:$A$6000,4,2)),0)=MONTH(C5458))*(IFERROR(VALUE(RIGHT($A$2:$A$6000,4)),0)=YEAR(C5458)))),""))</f>
        <v/>
      </c>
      <c r="E5458" s="3">
        <f t="array" ref="E5458">IFERROR(_xlfn.LET(_xlpm.yr,IF(ISNUMBER(C5458),YEAR(C5458),VALUE(RIGHT(A5458,4))),_xlpm.mn,IF(ISNUMBER(C5458),MONTH(C5458),VALUE(MID(A5458,4,2)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9" spans="1:5" x14ac:dyDescent="0.25">
      <c r="A5459" s="65" t="s">
        <v>5469</v>
      </c>
      <c r="B5459" s="8">
        <v>131.93110916000001</v>
      </c>
      <c r="C5459" s="13"/>
      <c r="D5459" s="3" t="str">
        <f t="array" ref="D5459">IF(C5459="","",IFERROR(AVERAGE(_xlfn._xlws.FILTER($B$2:$B$6000,(IFERROR(VALUE(MID($A$2:$A$6000,4,2)),0)=MONTH(C5459))*(IFERROR(VALUE(RIGHT($A$2:$A$6000,4)),0)=YEAR(C5459)))),""))</f>
        <v/>
      </c>
      <c r="E5459" s="3">
        <f t="array" ref="E5459">IFERROR(_xlfn.LET(_xlpm.yr,IF(ISNUMBER(C5459),YEAR(C5459),VALUE(RIGHT(A5459,4))),_xlpm.mn,IF(ISNUMBER(C5459),MONTH(C5459),VALUE(MID(A5459,4,2)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0" spans="1:5" x14ac:dyDescent="0.25">
      <c r="A5460" s="65" t="s">
        <v>5470</v>
      </c>
      <c r="B5460" s="8">
        <v>132.32405363999999</v>
      </c>
      <c r="C5460" s="13"/>
      <c r="D5460" s="3" t="str">
        <f t="array" ref="D5460">IF(C5460="","",IFERROR(AVERAGE(_xlfn._xlws.FILTER($B$2:$B$6000,(IFERROR(VALUE(MID($A$2:$A$6000,4,2)),0)=MONTH(C5460))*(IFERROR(VALUE(RIGHT($A$2:$A$6000,4)),0)=YEAR(C5460)))),""))</f>
        <v/>
      </c>
      <c r="E5460" s="3">
        <f t="array" ref="E5460">IFERROR(_xlfn.LET(_xlpm.yr,IF(ISNUMBER(C5460),YEAR(C5460),VALUE(RIGHT(A5460,4))),_xlpm.mn,IF(ISNUMBER(C5460),MONTH(C5460),VALUE(MID(A5460,4,2)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1" spans="1:5" x14ac:dyDescent="0.25">
      <c r="A5461" s="65" t="s">
        <v>5471</v>
      </c>
      <c r="B5461" s="8">
        <v>130.97821879599999</v>
      </c>
      <c r="C5461" s="13"/>
      <c r="D5461" s="3" t="str">
        <f t="array" ref="D5461">IF(C5461="","",IFERROR(AVERAGE(_xlfn._xlws.FILTER($B$2:$B$6000,(IFERROR(VALUE(MID($A$2:$A$6000,4,2)),0)=MONTH(C5461))*(IFERROR(VALUE(RIGHT($A$2:$A$6000,4)),0)=YEAR(C5461)))),""))</f>
        <v/>
      </c>
      <c r="E5461" s="3">
        <f t="array" ref="E5461">IFERROR(_xlfn.LET(_xlpm.yr,IF(ISNUMBER(C5461),YEAR(C5461),VALUE(RIGHT(A5461,4))),_xlpm.mn,IF(ISNUMBER(C5461),MONTH(C5461),VALUE(MID(A5461,4,2)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2" spans="1:5" x14ac:dyDescent="0.25">
      <c r="A5462" s="65" t="s">
        <v>5472</v>
      </c>
      <c r="B5462" s="8">
        <v>132.25528835599999</v>
      </c>
      <c r="C5462" s="13"/>
      <c r="D5462" s="3" t="str">
        <f t="array" ref="D5462">IF(C5462="","",IFERROR(AVERAGE(_xlfn._xlws.FILTER($B$2:$B$6000,(IFERROR(VALUE(MID($A$2:$A$6000,4,2)),0)=MONTH(C5462))*(IFERROR(VALUE(RIGHT($A$2:$A$6000,4)),0)=YEAR(C5462)))),""))</f>
        <v/>
      </c>
      <c r="E5462" s="3">
        <f t="array" ref="E5462">IFERROR(_xlfn.LET(_xlpm.yr,IF(ISNUMBER(C5462),YEAR(C5462),VALUE(RIGHT(A5462,4))),_xlpm.mn,IF(ISNUMBER(C5462),MONTH(C5462),VALUE(MID(A5462,4,2)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3" spans="1:5" x14ac:dyDescent="0.25">
      <c r="A5463" s="65" t="s">
        <v>5473</v>
      </c>
      <c r="B5463" s="8">
        <v>134.01371490400001</v>
      </c>
      <c r="C5463" s="13"/>
      <c r="D5463" s="3" t="str">
        <f t="array" ref="D5463">IF(C5463="","",IFERROR(AVERAGE(_xlfn._xlws.FILTER($B$2:$B$6000,(IFERROR(VALUE(MID($A$2:$A$6000,4,2)),0)=MONTH(C5463))*(IFERROR(VALUE(RIGHT($A$2:$A$6000,4)),0)=YEAR(C5463)))),""))</f>
        <v/>
      </c>
      <c r="E5463" s="3">
        <f t="array" ref="E5463">IFERROR(_xlfn.LET(_xlpm.yr,IF(ISNUMBER(C5463),YEAR(C5463),VALUE(RIGHT(A5463,4))),_xlpm.mn,IF(ISNUMBER(C5463),MONTH(C5463),VALUE(MID(A5463,4,2)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4" spans="1:5" x14ac:dyDescent="0.25">
      <c r="A5464" s="65" t="s">
        <v>5474</v>
      </c>
      <c r="B5464" s="8">
        <v>131.23363270799999</v>
      </c>
      <c r="C5464" s="13"/>
      <c r="D5464" s="3" t="str">
        <f t="array" ref="D5464">IF(C5464="","",IFERROR(AVERAGE(_xlfn._xlws.FILTER($B$2:$B$6000,(IFERROR(VALUE(MID($A$2:$A$6000,4,2)),0)=MONTH(C5464))*(IFERROR(VALUE(RIGHT($A$2:$A$6000,4)),0)=YEAR(C5464)))),""))</f>
        <v/>
      </c>
      <c r="E5464" s="3">
        <f t="array" ref="E5464">IFERROR(_xlfn.LET(_xlpm.yr,IF(ISNUMBER(C5464),YEAR(C5464),VALUE(RIGHT(A5464,4))),_xlpm.mn,IF(ISNUMBER(C5464),MONTH(C5464),VALUE(MID(A5464,4,2)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5" spans="1:5" x14ac:dyDescent="0.25">
      <c r="A5465" s="65" t="s">
        <v>5475</v>
      </c>
      <c r="B5465" s="8">
        <v>133.8820552926</v>
      </c>
      <c r="C5465" s="13"/>
      <c r="D5465" s="3" t="str">
        <f t="array" ref="D5465">IF(C5465="","",IFERROR(AVERAGE(_xlfn._xlws.FILTER($B$2:$B$6000,(IFERROR(VALUE(MID($A$2:$A$6000,4,2)),0)=MONTH(C5465))*(IFERROR(VALUE(RIGHT($A$2:$A$6000,4)),0)=YEAR(C5465)))),""))</f>
        <v/>
      </c>
      <c r="E5465" s="3">
        <f t="array" ref="E5465">IFERROR(_xlfn.LET(_xlpm.yr,IF(ISNUMBER(C5465),YEAR(C5465),VALUE(RIGHT(A5465,4))),_xlpm.mn,IF(ISNUMBER(C5465),MONTH(C5465),VALUE(MID(A5465,4,2)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6" spans="1:5" x14ac:dyDescent="0.25">
      <c r="A5466" s="65" t="s">
        <v>5476</v>
      </c>
      <c r="B5466" s="8">
        <v>134.57139652199999</v>
      </c>
      <c r="C5466" s="13"/>
      <c r="D5466" s="3" t="str">
        <f t="array" ref="D5466">IF(C5466="","",IFERROR(AVERAGE(_xlfn._xlws.FILTER($B$2:$B$6000,(IFERROR(VALUE(MID($A$2:$A$6000,4,2)),0)=MONTH(C5466))*(IFERROR(VALUE(RIGHT($A$2:$A$6000,4)),0)=YEAR(C5466)))),""))</f>
        <v/>
      </c>
      <c r="E5466" s="3">
        <f t="array" ref="E5466">IFERROR(_xlfn.LET(_xlpm.yr,IF(ISNUMBER(C5466),YEAR(C5466),VALUE(RIGHT(A5466,4))),_xlpm.mn,IF(ISNUMBER(C5466),MONTH(C5466),VALUE(MID(A5466,4,2)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7" spans="1:5" x14ac:dyDescent="0.25">
      <c r="A5467" s="65" t="s">
        <v>5477</v>
      </c>
      <c r="B5467" s="8">
        <v>134.04190253420001</v>
      </c>
      <c r="C5467" s="13"/>
      <c r="D5467" s="3" t="str">
        <f t="array" ref="D5467">IF(C5467="","",IFERROR(AVERAGE(_xlfn._xlws.FILTER($B$2:$B$6000,(IFERROR(VALUE(MID($A$2:$A$6000,4,2)),0)=MONTH(C5467))*(IFERROR(VALUE(RIGHT($A$2:$A$6000,4)),0)=YEAR(C5467)))),""))</f>
        <v/>
      </c>
      <c r="E5467" s="3">
        <f t="array" ref="E5467">IFERROR(_xlfn.LET(_xlpm.yr,IF(ISNUMBER(C5467),YEAR(C5467),VALUE(RIGHT(A5467,4))),_xlpm.mn,IF(ISNUMBER(C5467),MONTH(C5467),VALUE(MID(A5467,4,2)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8" spans="1:5" x14ac:dyDescent="0.25">
      <c r="A5468" s="65" t="s">
        <v>5478</v>
      </c>
      <c r="B5468" s="8">
        <v>131.27454716400001</v>
      </c>
      <c r="C5468" s="13"/>
      <c r="D5468" s="3" t="str">
        <f t="array" ref="D5468">IF(C5468="","",IFERROR(AVERAGE(_xlfn._xlws.FILTER($B$2:$B$6000,(IFERROR(VALUE(MID($A$2:$A$6000,4,2)),0)=MONTH(C5468))*(IFERROR(VALUE(RIGHT($A$2:$A$6000,4)),0)=YEAR(C5468)))),""))</f>
        <v/>
      </c>
      <c r="E5468" s="3">
        <f t="array" ref="E5468">IFERROR(_xlfn.LET(_xlpm.yr,IF(ISNUMBER(C5468),YEAR(C5468),VALUE(RIGHT(A5468,4))),_xlpm.mn,IF(ISNUMBER(C5468),MONTH(C5468),VALUE(MID(A5468,4,2)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9" spans="1:5" x14ac:dyDescent="0.25">
      <c r="A5469" s="65" t="s">
        <v>5479</v>
      </c>
      <c r="B5469" s="8">
        <v>131.674165268</v>
      </c>
      <c r="C5469" s="13"/>
      <c r="D5469" s="3" t="str">
        <f t="array" ref="D5469">IF(C5469="","",IFERROR(AVERAGE(_xlfn._xlws.FILTER($B$2:$B$6000,(IFERROR(VALUE(MID($A$2:$A$6000,4,2)),0)=MONTH(C5469))*(IFERROR(VALUE(RIGHT($A$2:$A$6000,4)),0)=YEAR(C5469)))),""))</f>
        <v/>
      </c>
      <c r="E5469" s="3">
        <f t="array" ref="E5469">IFERROR(_xlfn.LET(_xlpm.yr,IF(ISNUMBER(C5469),YEAR(C5469),VALUE(RIGHT(A5469,4))),_xlpm.mn,IF(ISNUMBER(C5469),MONTH(C5469),VALUE(MID(A5469,4,2)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0" spans="1:5" x14ac:dyDescent="0.25">
      <c r="A5470" s="65" t="s">
        <v>5480</v>
      </c>
      <c r="B5470" s="8">
        <v>132.35351604479999</v>
      </c>
      <c r="C5470" s="13"/>
      <c r="D5470" s="3" t="str">
        <f t="array" ref="D5470">IF(C5470="","",IFERROR(AVERAGE(_xlfn._xlws.FILTER($B$2:$B$6000,(IFERROR(VALUE(MID($A$2:$A$6000,4,2)),0)=MONTH(C5470))*(IFERROR(VALUE(RIGHT($A$2:$A$6000,4)),0)=YEAR(C5470)))),""))</f>
        <v/>
      </c>
      <c r="E5470" s="3">
        <f t="array" ref="E5470">IFERROR(_xlfn.LET(_xlpm.yr,IF(ISNUMBER(C5470),YEAR(C5470),VALUE(RIGHT(A5470,4))),_xlpm.mn,IF(ISNUMBER(C5470),MONTH(C5470),VALUE(MID(A5470,4,2)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1" spans="1:5" x14ac:dyDescent="0.25">
      <c r="A5471" s="65" t="s">
        <v>5481</v>
      </c>
      <c r="B5471" s="8">
        <v>129.9558074208</v>
      </c>
      <c r="C5471" s="13"/>
      <c r="D5471" s="3" t="str">
        <f t="array" ref="D5471">IF(C5471="","",IFERROR(AVERAGE(_xlfn._xlws.FILTER($B$2:$B$6000,(IFERROR(VALUE(MID($A$2:$A$6000,4,2)),0)=MONTH(C5471))*(IFERROR(VALUE(RIGHT($A$2:$A$6000,4)),0)=YEAR(C5471)))),""))</f>
        <v/>
      </c>
      <c r="E5471" s="3">
        <f t="array" ref="E5471">IFERROR(_xlfn.LET(_xlpm.yr,IF(ISNUMBER(C5471),YEAR(C5471),VALUE(RIGHT(A5471,4))),_xlpm.mn,IF(ISNUMBER(C5471),MONTH(C5471),VALUE(MID(A5471,4,2)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2" spans="1:5" x14ac:dyDescent="0.25">
      <c r="A5472" s="65" t="s">
        <v>5482</v>
      </c>
      <c r="B5472" s="8">
        <v>126.93869073560001</v>
      </c>
      <c r="C5472" s="13"/>
      <c r="D5472" s="3" t="str">
        <f t="array" ref="D5472">IF(C5472="","",IFERROR(AVERAGE(_xlfn._xlws.FILTER($B$2:$B$6000,(IFERROR(VALUE(MID($A$2:$A$6000,4,2)),0)=MONTH(C5472))*(IFERROR(VALUE(RIGHT($A$2:$A$6000,4)),0)=YEAR(C5472)))),""))</f>
        <v/>
      </c>
      <c r="E5472" s="3">
        <f t="array" ref="E5472">IFERROR(_xlfn.LET(_xlpm.yr,IF(ISNUMBER(C5472),YEAR(C5472),VALUE(RIGHT(A5472,4))),_xlpm.mn,IF(ISNUMBER(C5472),MONTH(C5472),VALUE(MID(A5472,4,2)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3" spans="1:5" x14ac:dyDescent="0.25">
      <c r="A5473" s="65" t="s">
        <v>5483</v>
      </c>
      <c r="B5473" s="8">
        <v>126.4391681056</v>
      </c>
      <c r="C5473" s="13"/>
      <c r="D5473" s="3" t="str">
        <f t="array" ref="D5473">IF(C5473="","",IFERROR(AVERAGE(_xlfn._xlws.FILTER($B$2:$B$6000,(IFERROR(VALUE(MID($A$2:$A$6000,4,2)),0)=MONTH(C5473))*(IFERROR(VALUE(RIGHT($A$2:$A$6000,4)),0)=YEAR(C5473)))),""))</f>
        <v/>
      </c>
      <c r="E5473" s="3">
        <f t="array" ref="E5473">IFERROR(_xlfn.LET(_xlpm.yr,IF(ISNUMBER(C5473),YEAR(C5473),VALUE(RIGHT(A5473,4))),_xlpm.mn,IF(ISNUMBER(C5473),MONTH(C5473),VALUE(MID(A5473,4,2)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4" spans="1:5" x14ac:dyDescent="0.25">
      <c r="A5474" s="65" t="s">
        <v>5484</v>
      </c>
      <c r="B5474" s="8">
        <v>125.41015148779999</v>
      </c>
      <c r="C5474" s="13"/>
      <c r="D5474" s="3" t="str">
        <f t="array" ref="D5474">IF(C5474="","",IFERROR(AVERAGE(_xlfn._xlws.FILTER($B$2:$B$6000,(IFERROR(VALUE(MID($A$2:$A$6000,4,2)),0)=MONTH(C5474))*(IFERROR(VALUE(RIGHT($A$2:$A$6000,4)),0)=YEAR(C5474)))),""))</f>
        <v/>
      </c>
      <c r="E5474" s="3">
        <f t="array" ref="E5474">IFERROR(_xlfn.LET(_xlpm.yr,IF(ISNUMBER(C5474),YEAR(C5474),VALUE(RIGHT(A5474,4))),_xlpm.mn,IF(ISNUMBER(C5474),MONTH(C5474),VALUE(MID(A5474,4,2)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5" spans="1:5" x14ac:dyDescent="0.25">
      <c r="A5475" s="65" t="s">
        <v>5485</v>
      </c>
      <c r="B5475" s="8">
        <v>128.09758323720001</v>
      </c>
      <c r="C5475" s="13"/>
      <c r="D5475" s="3" t="str">
        <f t="array" ref="D5475">IF(C5475="","",IFERROR(AVERAGE(_xlfn._xlws.FILTER($B$2:$B$6000,(IFERROR(VALUE(MID($A$2:$A$6000,4,2)),0)=MONTH(C5475))*(IFERROR(VALUE(RIGHT($A$2:$A$6000,4)),0)=YEAR(C5475)))),""))</f>
        <v/>
      </c>
      <c r="E5475" s="3">
        <f t="array" ref="E5475">IFERROR(_xlfn.LET(_xlpm.yr,IF(ISNUMBER(C5475),YEAR(C5475),VALUE(RIGHT(A5475,4))),_xlpm.mn,IF(ISNUMBER(C5475),MONTH(C5475),VALUE(MID(A5475,4,2)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6" spans="1:5" x14ac:dyDescent="0.25">
      <c r="A5476" s="65" t="s">
        <v>5486</v>
      </c>
      <c r="B5476" s="8">
        <v>126.76885304140001</v>
      </c>
      <c r="C5476" s="13"/>
      <c r="D5476" s="3" t="str">
        <f t="array" ref="D5476">IF(C5476="","",IFERROR(AVERAGE(_xlfn._xlws.FILTER($B$2:$B$6000,(IFERROR(VALUE(MID($A$2:$A$6000,4,2)),0)=MONTH(C5476))*(IFERROR(VALUE(RIGHT($A$2:$A$6000,4)),0)=YEAR(C5476)))),""))</f>
        <v/>
      </c>
      <c r="E5476" s="3">
        <f t="array" ref="E5476">IFERROR(_xlfn.LET(_xlpm.yr,IF(ISNUMBER(C5476),YEAR(C5476),VALUE(RIGHT(A5476,4))),_xlpm.mn,IF(ISNUMBER(C5476),MONTH(C5476),VALUE(MID(A5476,4,2)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7" spans="1:5" x14ac:dyDescent="0.25">
      <c r="A5477" s="65" t="s">
        <v>5487</v>
      </c>
      <c r="B5477" s="8">
        <v>124.8706670474</v>
      </c>
      <c r="C5477" s="13"/>
      <c r="D5477" s="3" t="str">
        <f t="array" ref="D5477">IF(C5477="","",IFERROR(AVERAGE(_xlfn._xlws.FILTER($B$2:$B$6000,(IFERROR(VALUE(MID($A$2:$A$6000,4,2)),0)=MONTH(C5477))*(IFERROR(VALUE(RIGHT($A$2:$A$6000,4)),0)=YEAR(C5477)))),""))</f>
        <v/>
      </c>
      <c r="E5477" s="3">
        <f t="array" ref="E5477">IFERROR(_xlfn.LET(_xlpm.yr,IF(ISNUMBER(C5477),YEAR(C5477),VALUE(RIGHT(A5477,4))),_xlpm.mn,IF(ISNUMBER(C5477),MONTH(C5477),VALUE(MID(A5477,4,2)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8" spans="1:5" x14ac:dyDescent="0.25">
      <c r="A5478" s="65" t="s">
        <v>5488</v>
      </c>
      <c r="B5478" s="8">
        <v>122.90254788519999</v>
      </c>
      <c r="C5478" s="13"/>
      <c r="D5478" s="3" t="str">
        <f t="array" ref="D5478">IF(C5478="","",IFERROR(AVERAGE(_xlfn._xlws.FILTER($B$2:$B$6000,(IFERROR(VALUE(MID($A$2:$A$6000,4,2)),0)=MONTH(C5478))*(IFERROR(VALUE(RIGHT($A$2:$A$6000,4)),0)=YEAR(C5478)))),""))</f>
        <v/>
      </c>
      <c r="E5478" s="3">
        <f t="array" ref="E5478">IFERROR(_xlfn.LET(_xlpm.yr,IF(ISNUMBER(C5478),YEAR(C5478),VALUE(RIGHT(A5478,4))),_xlpm.mn,IF(ISNUMBER(C5478),MONTH(C5478),VALUE(MID(A5478,4,2)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9" spans="1:5" x14ac:dyDescent="0.25">
      <c r="A5479" s="65" t="s">
        <v>5489</v>
      </c>
      <c r="B5479" s="8">
        <v>124.09141174459999</v>
      </c>
      <c r="C5479" s="13"/>
      <c r="D5479" s="3" t="str">
        <f t="array" ref="D5479">IF(C5479="","",IFERROR(AVERAGE(_xlfn._xlws.FILTER($B$2:$B$6000,(IFERROR(VALUE(MID($A$2:$A$6000,4,2)),0)=MONTH(C5479))*(IFERROR(VALUE(RIGHT($A$2:$A$6000,4)),0)=YEAR(C5479)))),""))</f>
        <v/>
      </c>
      <c r="E5479" s="3">
        <f t="array" ref="E5479">IFERROR(_xlfn.LET(_xlpm.yr,IF(ISNUMBER(C5479),YEAR(C5479),VALUE(RIGHT(A5479,4))),_xlpm.mn,IF(ISNUMBER(C5479),MONTH(C5479),VALUE(MID(A5479,4,2)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0" spans="1:5" x14ac:dyDescent="0.25">
      <c r="A5480" s="65" t="s">
        <v>5490</v>
      </c>
      <c r="B5480" s="8">
        <v>120.6147342398</v>
      </c>
      <c r="C5480" s="13"/>
      <c r="D5480" s="3" t="str">
        <f t="array" ref="D5480">IF(C5480="","",IFERROR(AVERAGE(_xlfn._xlws.FILTER($B$2:$B$6000,(IFERROR(VALUE(MID($A$2:$A$6000,4,2)),0)=MONTH(C5480))*(IFERROR(VALUE(RIGHT($A$2:$A$6000,4)),0)=YEAR(C5480)))),""))</f>
        <v/>
      </c>
      <c r="E5480" s="3">
        <f t="array" ref="E5480">IFERROR(_xlfn.LET(_xlpm.yr,IF(ISNUMBER(C5480),YEAR(C5480),VALUE(RIGHT(A5480,4))),_xlpm.mn,IF(ISNUMBER(C5480),MONTH(C5480),VALUE(MID(A5480,4,2)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1" spans="1:5" x14ac:dyDescent="0.25">
      <c r="A5481" s="65" t="s">
        <v>5491</v>
      </c>
      <c r="B5481" s="8">
        <v>119.72558395839999</v>
      </c>
      <c r="C5481" s="13"/>
      <c r="D5481" s="3" t="str">
        <f t="array" ref="D5481">IF(C5481="","",IFERROR(AVERAGE(_xlfn._xlws.FILTER($B$2:$B$6000,(IFERROR(VALUE(MID($A$2:$A$6000,4,2)),0)=MONTH(C5481))*(IFERROR(VALUE(RIGHT($A$2:$A$6000,4)),0)=YEAR(C5481)))),""))</f>
        <v/>
      </c>
      <c r="E5481" s="3">
        <f t="array" ref="E5481">IFERROR(_xlfn.LET(_xlpm.yr,IF(ISNUMBER(C5481),YEAR(C5481),VALUE(RIGHT(A5481,4))),_xlpm.mn,IF(ISNUMBER(C5481),MONTH(C5481),VALUE(MID(A5481,4,2)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2" spans="1:5" x14ac:dyDescent="0.25">
      <c r="A5482" s="65" t="s">
        <v>5492</v>
      </c>
      <c r="B5482" s="8">
        <v>118.6466150776</v>
      </c>
      <c r="C5482" s="13"/>
      <c r="D5482" s="3" t="str">
        <f t="array" ref="D5482">IF(C5482="","",IFERROR(AVERAGE(_xlfn._xlws.FILTER($B$2:$B$6000,(IFERROR(VALUE(MID($A$2:$A$6000,4,2)),0)=MONTH(C5482))*(IFERROR(VALUE(RIGHT($A$2:$A$6000,4)),0)=YEAR(C5482)))),""))</f>
        <v/>
      </c>
      <c r="E5482" s="3">
        <f t="array" ref="E5482">IFERROR(_xlfn.LET(_xlpm.yr,IF(ISNUMBER(C5482),YEAR(C5482),VALUE(RIGHT(A5482,4))),_xlpm.mn,IF(ISNUMBER(C5482),MONTH(C5482),VALUE(MID(A5482,4,2)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3" spans="1:5" x14ac:dyDescent="0.25">
      <c r="A5483" s="65" t="s">
        <v>5493</v>
      </c>
      <c r="B5483" s="8">
        <v>117.57763664940001</v>
      </c>
      <c r="C5483" s="13"/>
      <c r="D5483" s="3" t="str">
        <f t="array" ref="D5483">IF(C5483="","",IFERROR(AVERAGE(_xlfn._xlws.FILTER($B$2:$B$6000,(IFERROR(VALUE(MID($A$2:$A$6000,4,2)),0)=MONTH(C5483))*(IFERROR(VALUE(RIGHT($A$2:$A$6000,4)),0)=YEAR(C5483)))),""))</f>
        <v/>
      </c>
      <c r="E5483" s="3">
        <f t="array" ref="E5483">IFERROR(_xlfn.LET(_xlpm.yr,IF(ISNUMBER(C5483),YEAR(C5483),VALUE(RIGHT(A5483,4))),_xlpm.mn,IF(ISNUMBER(C5483),MONTH(C5483),VALUE(MID(A5483,4,2)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4" spans="1:5" x14ac:dyDescent="0.25">
      <c r="A5484" s="65" t="s">
        <v>5494</v>
      </c>
      <c r="B5484" s="8">
        <v>116.4986677686</v>
      </c>
      <c r="C5484" s="13"/>
      <c r="D5484" s="3" t="str">
        <f t="array" ref="D5484">IF(C5484="","",IFERROR(AVERAGE(_xlfn._xlws.FILTER($B$2:$B$6000,(IFERROR(VALUE(MID($A$2:$A$6000,4,2)),0)=MONTH(C5484))*(IFERROR(VALUE(RIGHT($A$2:$A$6000,4)),0)=YEAR(C5484)))),""))</f>
        <v/>
      </c>
      <c r="E5484" s="3">
        <f t="array" ref="E5484">IFERROR(_xlfn.LET(_xlpm.yr,IF(ISNUMBER(C5484),YEAR(C5484),VALUE(RIGHT(A5484,4))),_xlpm.mn,IF(ISNUMBER(C5484),MONTH(C5484),VALUE(MID(A5484,4,2)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5" spans="1:5" x14ac:dyDescent="0.25">
      <c r="A5485" s="65" t="s">
        <v>5495</v>
      </c>
      <c r="B5485" s="8">
        <v>117.251648496</v>
      </c>
      <c r="C5485" s="13"/>
      <c r="D5485" s="3" t="str">
        <f t="array" ref="D5485">IF(C5485="","",IFERROR(AVERAGE(_xlfn._xlws.FILTER($B$2:$B$6000,(IFERROR(VALUE(MID($A$2:$A$6000,4,2)),0)=MONTH(C5485))*(IFERROR(VALUE(RIGHT($A$2:$A$6000,4)),0)=YEAR(C5485)))),""))</f>
        <v/>
      </c>
      <c r="E5485" s="3">
        <f t="array" ref="E5485">IFERROR(_xlfn.LET(_xlpm.yr,IF(ISNUMBER(C5485),YEAR(C5485),VALUE(RIGHT(A5485,4))),_xlpm.mn,IF(ISNUMBER(C5485),MONTH(C5485),VALUE(MID(A5485,4,2)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6" spans="1:5" x14ac:dyDescent="0.25">
      <c r="A5486" s="65" t="s">
        <v>5496</v>
      </c>
      <c r="B5486" s="8">
        <v>116.73818172</v>
      </c>
      <c r="C5486" s="13"/>
      <c r="D5486" s="3" t="str">
        <f t="array" ref="D5486">IF(C5486="","",IFERROR(AVERAGE(_xlfn._xlws.FILTER($B$2:$B$6000,(IFERROR(VALUE(MID($A$2:$A$6000,4,2)),0)=MONTH(C5486))*(IFERROR(VALUE(RIGHT($A$2:$A$6000,4)),0)=YEAR(C5486)))),""))</f>
        <v/>
      </c>
      <c r="E5486" s="3">
        <f t="array" ref="E5486">IFERROR(_xlfn.LET(_xlpm.yr,IF(ISNUMBER(C5486),YEAR(C5486),VALUE(RIGHT(A5486,4))),_xlpm.mn,IF(ISNUMBER(C5486),MONTH(C5486),VALUE(MID(A5486,4,2)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7" spans="1:5" x14ac:dyDescent="0.25">
      <c r="A5487" s="65" t="s">
        <v>5497</v>
      </c>
      <c r="B5487" s="8">
        <v>117.36239623199999</v>
      </c>
      <c r="C5487" s="13"/>
      <c r="D5487" s="3" t="str">
        <f t="array" ref="D5487">IF(C5487="","",IFERROR(AVERAGE(_xlfn._xlws.FILTER($B$2:$B$6000,(IFERROR(VALUE(MID($A$2:$A$6000,4,2)),0)=MONTH(C5487))*(IFERROR(VALUE(RIGHT($A$2:$A$6000,4)),0)=YEAR(C5487)))),""))</f>
        <v/>
      </c>
      <c r="E5487" s="3">
        <f t="array" ref="E5487">IFERROR(_xlfn.LET(_xlpm.yr,IF(ISNUMBER(C5487),YEAR(C5487),VALUE(RIGHT(A5487,4))),_xlpm.mn,IF(ISNUMBER(C5487),MONTH(C5487),VALUE(MID(A5487,4,2)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8" spans="1:5" x14ac:dyDescent="0.25">
      <c r="A5488" s="65" t="s">
        <v>5498</v>
      </c>
      <c r="B5488" s="8">
        <v>117.523483848</v>
      </c>
      <c r="C5488" s="13"/>
      <c r="D5488" s="3" t="str">
        <f t="array" ref="D5488">IF(C5488="","",IFERROR(AVERAGE(_xlfn._xlws.FILTER($B$2:$B$6000,(IFERROR(VALUE(MID($A$2:$A$6000,4,2)),0)=MONTH(C5488))*(IFERROR(VALUE(RIGHT($A$2:$A$6000,4)),0)=YEAR(C5488)))),""))</f>
        <v/>
      </c>
      <c r="E5488" s="3">
        <f t="array" ref="E5488">IFERROR(_xlfn.LET(_xlpm.yr,IF(ISNUMBER(C5488),YEAR(C5488),VALUE(RIGHT(A5488,4))),_xlpm.mn,IF(ISNUMBER(C5488),MONTH(C5488),VALUE(MID(A5488,4,2)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9" spans="1:5" x14ac:dyDescent="0.25">
      <c r="A5489" s="65" t="s">
        <v>5499</v>
      </c>
      <c r="B5489" s="8">
        <v>118.238310144</v>
      </c>
      <c r="C5489" s="13"/>
      <c r="D5489" s="3" t="str">
        <f t="array" ref="D5489">IF(C5489="","",IFERROR(AVERAGE(_xlfn._xlws.FILTER($B$2:$B$6000,(IFERROR(VALUE(MID($A$2:$A$6000,4,2)),0)=MONTH(C5489))*(IFERROR(VALUE(RIGHT($A$2:$A$6000,4)),0)=YEAR(C5489)))),""))</f>
        <v/>
      </c>
      <c r="E5489" s="3">
        <f t="array" ref="E5489">IFERROR(_xlfn.LET(_xlpm.yr,IF(ISNUMBER(C5489),YEAR(C5489),VALUE(RIGHT(A5489,4))),_xlpm.mn,IF(ISNUMBER(C5489),MONTH(C5489),VALUE(MID(A5489,4,2)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0" spans="1:5" x14ac:dyDescent="0.25">
      <c r="A5490" s="65" t="s">
        <v>5500</v>
      </c>
      <c r="B5490" s="8">
        <v>116.879133384</v>
      </c>
      <c r="C5490" s="13"/>
      <c r="D5490" s="3" t="str">
        <f t="array" ref="D5490">IF(C5490="","",IFERROR(AVERAGE(_xlfn._xlws.FILTER($B$2:$B$6000,(IFERROR(VALUE(MID($A$2:$A$6000,4,2)),0)=MONTH(C5490))*(IFERROR(VALUE(RIGHT($A$2:$A$6000,4)),0)=YEAR(C5490)))),""))</f>
        <v/>
      </c>
      <c r="E5490" s="3">
        <f t="array" ref="E5490">IFERROR(_xlfn.LET(_xlpm.yr,IF(ISNUMBER(C5490),YEAR(C5490),VALUE(RIGHT(A5490,4))),_xlpm.mn,IF(ISNUMBER(C5490),MONTH(C5490),VALUE(MID(A5490,4,2)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1" spans="1:5" x14ac:dyDescent="0.25">
      <c r="A5491" s="65" t="s">
        <v>5501</v>
      </c>
      <c r="B5491" s="8">
        <v>116.879133384</v>
      </c>
      <c r="C5491" s="13"/>
      <c r="D5491" s="3" t="str">
        <f t="array" ref="D5491">IF(C5491="","",IFERROR(AVERAGE(_xlfn._xlws.FILTER($B$2:$B$6000,(IFERROR(VALUE(MID($A$2:$A$6000,4,2)),0)=MONTH(C5491))*(IFERROR(VALUE(RIGHT($A$2:$A$6000,4)),0)=YEAR(C5491)))),""))</f>
        <v/>
      </c>
      <c r="E5491" s="3">
        <f t="array" ref="E5491">IFERROR(_xlfn.LET(_xlpm.yr,IF(ISNUMBER(C5491),YEAR(C5491),VALUE(RIGHT(A5491,4))),_xlpm.mn,IF(ISNUMBER(C5491),MONTH(C5491),VALUE(MID(A5491,4,2)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2" spans="1:5" x14ac:dyDescent="0.25">
      <c r="A5492" s="65" t="s">
        <v>5502</v>
      </c>
      <c r="B5492" s="8">
        <v>116.68784184</v>
      </c>
      <c r="C5492" s="13"/>
      <c r="D5492" s="3" t="str">
        <f t="array" ref="D5492">IF(C5492="","",IFERROR(AVERAGE(_xlfn._xlws.FILTER($B$2:$B$6000,(IFERROR(VALUE(MID($A$2:$A$6000,4,2)),0)=MONTH(C5492))*(IFERROR(VALUE(RIGHT($A$2:$A$6000,4)),0)=YEAR(C5492)))),""))</f>
        <v/>
      </c>
      <c r="E5492" s="3">
        <f t="array" ref="E5492">IFERROR(_xlfn.LET(_xlpm.yr,IF(ISNUMBER(C5492),YEAR(C5492),VALUE(RIGHT(A5492,4))),_xlpm.mn,IF(ISNUMBER(C5492),MONTH(C5492),VALUE(MID(A5492,4,2)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3" spans="1:5" x14ac:dyDescent="0.25">
      <c r="A5493" s="65" t="s">
        <v>5503</v>
      </c>
      <c r="B5493" s="8">
        <v>116.879133384</v>
      </c>
      <c r="C5493" s="13"/>
      <c r="D5493" s="3" t="str">
        <f t="array" ref="D5493">IF(C5493="","",IFERROR(AVERAGE(_xlfn._xlws.FILTER($B$2:$B$6000,(IFERROR(VALUE(MID($A$2:$A$6000,4,2)),0)=MONTH(C5493))*(IFERROR(VALUE(RIGHT($A$2:$A$6000,4)),0)=YEAR(C5493)))),""))</f>
        <v/>
      </c>
      <c r="E5493" s="3">
        <f t="array" ref="E5493">IFERROR(_xlfn.LET(_xlpm.yr,IF(ISNUMBER(C5493),YEAR(C5493),VALUE(RIGHT(A5493,4))),_xlpm.mn,IF(ISNUMBER(C5493),MONTH(C5493),VALUE(MID(A5493,4,2)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4" spans="1:5" x14ac:dyDescent="0.25">
      <c r="A5494" s="65" t="s">
        <v>5504</v>
      </c>
      <c r="B5494" s="8">
        <v>117.72484336799999</v>
      </c>
      <c r="C5494" s="13"/>
      <c r="D5494" s="3" t="str">
        <f t="array" ref="D5494">IF(C5494="","",IFERROR(AVERAGE(_xlfn._xlws.FILTER($B$2:$B$6000,(IFERROR(VALUE(MID($A$2:$A$6000,4,2)),0)=MONTH(C5494))*(IFERROR(VALUE(RIGHT($A$2:$A$6000,4)),0)=YEAR(C5494)))),""))</f>
        <v/>
      </c>
      <c r="E5494" s="3">
        <f t="array" ref="E5494">IFERROR(_xlfn.LET(_xlpm.yr,IF(ISNUMBER(C5494),YEAR(C5494),VALUE(RIGHT(A5494,4))),_xlpm.mn,IF(ISNUMBER(C5494),MONTH(C5494),VALUE(MID(A5494,4,2)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5" spans="1:5" x14ac:dyDescent="0.25">
      <c r="A5495" s="65" t="s">
        <v>5505</v>
      </c>
      <c r="B5495" s="8">
        <v>118.117494432</v>
      </c>
      <c r="C5495" s="13"/>
      <c r="D5495" s="3" t="str">
        <f t="array" ref="D5495">IF(C5495="","",IFERROR(AVERAGE(_xlfn._xlws.FILTER($B$2:$B$6000,(IFERROR(VALUE(MID($A$2:$A$6000,4,2)),0)=MONTH(C5495))*(IFERROR(VALUE(RIGHT($A$2:$A$6000,4)),0)=YEAR(C5495)))),""))</f>
        <v/>
      </c>
      <c r="E5495" s="3">
        <f t="array" ref="E5495">IFERROR(_xlfn.LET(_xlpm.yr,IF(ISNUMBER(C5495),YEAR(C5495),VALUE(RIGHT(A5495,4))),_xlpm.mn,IF(ISNUMBER(C5495),MONTH(C5495),VALUE(MID(A5495,4,2)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6" spans="1:5" x14ac:dyDescent="0.25">
      <c r="A5496" s="65" t="s">
        <v>5506</v>
      </c>
      <c r="B5496" s="8">
        <v>119.08402012800001</v>
      </c>
      <c r="C5496" s="13"/>
      <c r="D5496" s="3" t="str">
        <f t="array" ref="D5496">IF(C5496="","",IFERROR(AVERAGE(_xlfn._xlws.FILTER($B$2:$B$6000,(IFERROR(VALUE(MID($A$2:$A$6000,4,2)),0)=MONTH(C5496))*(IFERROR(VALUE(RIGHT($A$2:$A$6000,4)),0)=YEAR(C5496)))),""))</f>
        <v/>
      </c>
      <c r="E5496" s="3">
        <f t="array" ref="E5496">IFERROR(_xlfn.LET(_xlpm.yr,IF(ISNUMBER(C5496),YEAR(C5496),VALUE(RIGHT(A5496,4))),_xlpm.mn,IF(ISNUMBER(C5496),MONTH(C5496),VALUE(MID(A5496,4,2)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7" spans="1:5" x14ac:dyDescent="0.25">
      <c r="A5497" s="65" t="s">
        <v>5507</v>
      </c>
      <c r="B5497" s="8">
        <v>120.926459736</v>
      </c>
      <c r="C5497" s="13"/>
      <c r="D5497" s="3" t="str">
        <f t="array" ref="D5497">IF(C5497="","",IFERROR(AVERAGE(_xlfn._xlws.FILTER($B$2:$B$6000,(IFERROR(VALUE(MID($A$2:$A$6000,4,2)),0)=MONTH(C5497))*(IFERROR(VALUE(RIGHT($A$2:$A$6000,4)),0)=YEAR(C5497)))),""))</f>
        <v/>
      </c>
      <c r="E5497" s="3">
        <f t="array" ref="E5497">IFERROR(_xlfn.LET(_xlpm.yr,IF(ISNUMBER(C5497),YEAR(C5497),VALUE(RIGHT(A5497,4))),_xlpm.mn,IF(ISNUMBER(C5497),MONTH(C5497),VALUE(MID(A5497,4,2)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8" spans="1:5" x14ac:dyDescent="0.25">
      <c r="A5498" s="65" t="s">
        <v>5508</v>
      </c>
      <c r="B5498" s="8">
        <v>122.044005072</v>
      </c>
      <c r="C5498" s="13"/>
      <c r="D5498" s="3" t="str">
        <f t="array" ref="D5498">IF(C5498="","",IFERROR(AVERAGE(_xlfn._xlws.FILTER($B$2:$B$6000,(IFERROR(VALUE(MID($A$2:$A$6000,4,2)),0)=MONTH(C5498))*(IFERROR(VALUE(RIGHT($A$2:$A$6000,4)),0)=YEAR(C5498)))),""))</f>
        <v/>
      </c>
      <c r="E5498" s="3">
        <f t="array" ref="E5498">IFERROR(_xlfn.LET(_xlpm.yr,IF(ISNUMBER(C5498),YEAR(C5498),VALUE(RIGHT(A5498,4))),_xlpm.mn,IF(ISNUMBER(C5498),MONTH(C5498),VALUE(MID(A5498,4,2)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9" spans="1:5" x14ac:dyDescent="0.25">
      <c r="A5499" s="65" t="s">
        <v>5509</v>
      </c>
      <c r="B5499" s="8">
        <v>121.137887232</v>
      </c>
      <c r="C5499" s="13"/>
      <c r="D5499" s="3" t="str">
        <f t="array" ref="D5499">IF(C5499="","",IFERROR(AVERAGE(_xlfn._xlws.FILTER($B$2:$B$6000,(IFERROR(VALUE(MID($A$2:$A$6000,4,2)),0)=MONTH(C5499))*(IFERROR(VALUE(RIGHT($A$2:$A$6000,4)),0)=YEAR(C5499)))),""))</f>
        <v/>
      </c>
      <c r="E5499" s="3">
        <f t="array" ref="E5499">IFERROR(_xlfn.LET(_xlpm.yr,IF(ISNUMBER(C5499),YEAR(C5499),VALUE(RIGHT(A5499,4))),_xlpm.mn,IF(ISNUMBER(C5499),MONTH(C5499),VALUE(MID(A5499,4,2)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0" spans="1:5" x14ac:dyDescent="0.25">
      <c r="A5500" s="65" t="s">
        <v>5510</v>
      </c>
      <c r="B5500" s="8">
        <v>121.007003544</v>
      </c>
      <c r="C5500" s="13"/>
      <c r="D5500" s="3" t="str">
        <f t="array" ref="D5500">IF(C5500="","",IFERROR(AVERAGE(_xlfn._xlws.FILTER($B$2:$B$6000,(IFERROR(VALUE(MID($A$2:$A$6000,4,2)),0)=MONTH(C5500))*(IFERROR(VALUE(RIGHT($A$2:$A$6000,4)),0)=YEAR(C5500)))),""))</f>
        <v/>
      </c>
      <c r="E5500" s="3">
        <f t="array" ref="E5500">IFERROR(_xlfn.LET(_xlpm.yr,IF(ISNUMBER(C5500),YEAR(C5500),VALUE(RIGHT(A5500,4))),_xlpm.mn,IF(ISNUMBER(C5500),MONTH(C5500),VALUE(MID(A5500,4,2)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1" spans="1:5" x14ac:dyDescent="0.25">
      <c r="A5501" s="65" t="s">
        <v>5511</v>
      </c>
      <c r="B5501" s="8">
        <v>120.644556408</v>
      </c>
      <c r="C5501" s="13"/>
      <c r="D5501" s="3" t="str">
        <f t="array" ref="D5501">IF(C5501="","",IFERROR(AVERAGE(_xlfn._xlws.FILTER($B$2:$B$6000,(IFERROR(VALUE(MID($A$2:$A$6000,4,2)),0)=MONTH(C5501))*(IFERROR(VALUE(RIGHT($A$2:$A$6000,4)),0)=YEAR(C5501)))),""))</f>
        <v/>
      </c>
      <c r="E5501" s="3">
        <f t="array" ref="E5501">IFERROR(_xlfn.LET(_xlpm.yr,IF(ISNUMBER(C5501),YEAR(C5501),VALUE(RIGHT(A5501,4))),_xlpm.mn,IF(ISNUMBER(C5501),MONTH(C5501),VALUE(MID(A5501,4,2)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2" spans="1:5" x14ac:dyDescent="0.25">
      <c r="A5502" s="65" t="s">
        <v>5512</v>
      </c>
      <c r="B5502" s="8">
        <v>120.91639176</v>
      </c>
      <c r="C5502" s="13"/>
      <c r="D5502" s="3" t="str">
        <f t="array" ref="D5502">IF(C5502="","",IFERROR(AVERAGE(_xlfn._xlws.FILTER($B$2:$B$6000,(IFERROR(VALUE(MID($A$2:$A$6000,4,2)),0)=MONTH(C5502))*(IFERROR(VALUE(RIGHT($A$2:$A$6000,4)),0)=YEAR(C5502)))),""))</f>
        <v/>
      </c>
      <c r="E5502" s="3">
        <f t="array" ref="E5502">IFERROR(_xlfn.LET(_xlpm.yr,IF(ISNUMBER(C5502),YEAR(C5502),VALUE(RIGHT(A5502,4))),_xlpm.mn,IF(ISNUMBER(C5502),MONTH(C5502),VALUE(MID(A5502,4,2)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3" spans="1:5" x14ac:dyDescent="0.25">
      <c r="A5503" s="65" t="s">
        <v>5513</v>
      </c>
      <c r="B5503" s="8">
        <v>121.91312138399999</v>
      </c>
      <c r="C5503" s="13"/>
      <c r="D5503" s="3" t="str">
        <f t="array" ref="D5503">IF(C5503="","",IFERROR(AVERAGE(_xlfn._xlws.FILTER($B$2:$B$6000,(IFERROR(VALUE(MID($A$2:$A$6000,4,2)),0)=MONTH(C5503))*(IFERROR(VALUE(RIGHT($A$2:$A$6000,4)),0)=YEAR(C5503)))),""))</f>
        <v/>
      </c>
      <c r="E5503" s="3">
        <f t="array" ref="E5503">IFERROR(_xlfn.LET(_xlpm.yr,IF(ISNUMBER(C5503),YEAR(C5503),VALUE(RIGHT(A5503,4))),_xlpm.mn,IF(ISNUMBER(C5503),MONTH(C5503),VALUE(MID(A5503,4,2)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4" spans="1:5" x14ac:dyDescent="0.25">
      <c r="A5504" s="65" t="s">
        <v>5514</v>
      </c>
      <c r="B5504" s="8">
        <v>121.76210174400001</v>
      </c>
      <c r="C5504" s="13"/>
      <c r="D5504" s="3" t="str">
        <f t="array" ref="D5504">IF(C5504="","",IFERROR(AVERAGE(_xlfn._xlws.FILTER($B$2:$B$6000,(IFERROR(VALUE(MID($A$2:$A$6000,4,2)),0)=MONTH(C5504))*(IFERROR(VALUE(RIGHT($A$2:$A$6000,4)),0)=YEAR(C5504)))),""))</f>
        <v/>
      </c>
      <c r="E5504" s="3">
        <f t="array" ref="E5504">IFERROR(_xlfn.LET(_xlpm.yr,IF(ISNUMBER(C5504),YEAR(C5504),VALUE(RIGHT(A5504,4))),_xlpm.mn,IF(ISNUMBER(C5504),MONTH(C5504),VALUE(MID(A5504,4,2)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5" spans="1:5" x14ac:dyDescent="0.25">
      <c r="A5505" s="65" t="s">
        <v>5515</v>
      </c>
      <c r="B5505" s="8">
        <v>121.439926512</v>
      </c>
      <c r="C5505" s="13"/>
      <c r="D5505" s="3" t="str">
        <f t="array" ref="D5505">IF(C5505="","",IFERROR(AVERAGE(_xlfn._xlws.FILTER($B$2:$B$6000,(IFERROR(VALUE(MID($A$2:$A$6000,4,2)),0)=MONTH(C5505))*(IFERROR(VALUE(RIGHT($A$2:$A$6000,4)),0)=YEAR(C5505)))),""))</f>
        <v/>
      </c>
      <c r="E5505" s="3">
        <f t="array" ref="E5505">IFERROR(_xlfn.LET(_xlpm.yr,IF(ISNUMBER(C5505),YEAR(C5505),VALUE(RIGHT(A5505,4))),_xlpm.mn,IF(ISNUMBER(C5505),MONTH(C5505),VALUE(MID(A5505,4,2)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6" spans="1:5" x14ac:dyDescent="0.25">
      <c r="A5506" s="65" t="s">
        <v>5516</v>
      </c>
      <c r="B5506" s="8">
        <v>121.41979056</v>
      </c>
      <c r="C5506" s="13"/>
      <c r="D5506" s="3" t="str">
        <f t="array" ref="D5506">IF(C5506="","",IFERROR(AVERAGE(_xlfn._xlws.FILTER($B$2:$B$6000,(IFERROR(VALUE(MID($A$2:$A$6000,4,2)),0)=MONTH(C5506))*(IFERROR(VALUE(RIGHT($A$2:$A$6000,4)),0)=YEAR(C5506)))),""))</f>
        <v/>
      </c>
      <c r="E5506" s="3">
        <f t="array" ref="E5506">IFERROR(_xlfn.LET(_xlpm.yr,IF(ISNUMBER(C5506),YEAR(C5506),VALUE(RIGHT(A5506,4))),_xlpm.mn,IF(ISNUMBER(C5506),MONTH(C5506),VALUE(MID(A5506,4,2)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7" spans="1:5" x14ac:dyDescent="0.25">
      <c r="A5507" s="65" t="s">
        <v>5517</v>
      </c>
      <c r="B5507" s="8">
        <v>121.26877091999999</v>
      </c>
      <c r="C5507" s="13"/>
      <c r="D5507" s="3" t="str">
        <f t="array" ref="D5507">IF(C5507="","",IFERROR(AVERAGE(_xlfn._xlws.FILTER($B$2:$B$6000,(IFERROR(VALUE(MID($A$2:$A$6000,4,2)),0)=MONTH(C5507))*(IFERROR(VALUE(RIGHT($A$2:$A$6000,4)),0)=YEAR(C5507)))),""))</f>
        <v/>
      </c>
      <c r="E5507" s="3">
        <f t="array" ref="E5507">IFERROR(_xlfn.LET(_xlpm.yr,IF(ISNUMBER(C5507),YEAR(C5507),VALUE(RIGHT(A5507,4))),_xlpm.mn,IF(ISNUMBER(C5507),MONTH(C5507),VALUE(MID(A5507,4,2)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8" spans="1:5" x14ac:dyDescent="0.25">
      <c r="A5508" s="65" t="s">
        <v>5518</v>
      </c>
      <c r="B5508" s="8">
        <v>119.7202327542</v>
      </c>
      <c r="C5508" s="13"/>
      <c r="D5508" s="3" t="str">
        <f t="array" ref="D5508">IF(C5508="","",IFERROR(AVERAGE(_xlfn._xlws.FILTER($B$2:$B$6000,(IFERROR(VALUE(MID($A$2:$A$6000,4,2)),0)=MONTH(C5508))*(IFERROR(VALUE(RIGHT($A$2:$A$6000,4)),0)=YEAR(C5508)))),""))</f>
        <v/>
      </c>
      <c r="E5508" s="3">
        <f t="array" ref="E5508">IFERROR(_xlfn.LET(_xlpm.yr,IF(ISNUMBER(C5508),YEAR(C5508),VALUE(RIGHT(A5508,4))),_xlpm.mn,IF(ISNUMBER(C5508),MONTH(C5508),VALUE(MID(A5508,4,2)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09" spans="1:5" x14ac:dyDescent="0.25">
      <c r="A5509" s="65" t="s">
        <v>5519</v>
      </c>
      <c r="B5509" s="8">
        <v>119.6199141412</v>
      </c>
      <c r="C5509" s="13"/>
      <c r="D5509" s="3" t="str">
        <f t="array" ref="D5509">IF(C5509="","",IFERROR(AVERAGE(_xlfn._xlws.FILTER($B$2:$B$6000,(IFERROR(VALUE(MID($A$2:$A$6000,4,2)),0)=MONTH(C5509))*(IFERROR(VALUE(RIGHT($A$2:$A$6000,4)),0)=YEAR(C5509)))),""))</f>
        <v/>
      </c>
      <c r="E5509" s="3">
        <f t="array" ref="E5509">IFERROR(_xlfn.LET(_xlpm.yr,IF(ISNUMBER(C5509),YEAR(C5509),VALUE(RIGHT(A5509,4))),_xlpm.mn,IF(ISNUMBER(C5509),MONTH(C5509),VALUE(MID(A5509,4,2)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0" spans="1:5" x14ac:dyDescent="0.25">
      <c r="A5510" s="65" t="s">
        <v>5520</v>
      </c>
      <c r="B5510" s="8">
        <v>120.9240561102</v>
      </c>
      <c r="C5510" s="13"/>
      <c r="D5510" s="3" t="str">
        <f t="array" ref="D5510">IF(C5510="","",IFERROR(AVERAGE(_xlfn._xlws.FILTER($B$2:$B$6000,(IFERROR(VALUE(MID($A$2:$A$6000,4,2)),0)=MONTH(C5510))*(IFERROR(VALUE(RIGHT($A$2:$A$6000,4)),0)=YEAR(C5510)))),""))</f>
        <v/>
      </c>
      <c r="E5510" s="3">
        <f t="array" ref="E5510">IFERROR(_xlfn.LET(_xlpm.yr,IF(ISNUMBER(C5510),YEAR(C5510),VALUE(RIGHT(A5510,4))),_xlpm.mn,IF(ISNUMBER(C5510),MONTH(C5510),VALUE(MID(A5510,4,2)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1" spans="1:5" x14ac:dyDescent="0.25">
      <c r="A5511" s="65" t="s">
        <v>5521</v>
      </c>
      <c r="B5511" s="8">
        <v>120.7434826068</v>
      </c>
      <c r="C5511" s="13"/>
      <c r="D5511" s="3" t="str">
        <f t="array" ref="D5511">IF(C5511="","",IFERROR(AVERAGE(_xlfn._xlws.FILTER($B$2:$B$6000,(IFERROR(VALUE(MID($A$2:$A$6000,4,2)),0)=MONTH(C5511))*(IFERROR(VALUE(RIGHT($A$2:$A$6000,4)),0)=YEAR(C5511)))),""))</f>
        <v/>
      </c>
      <c r="E5511" s="3">
        <f t="array" ref="E5511">IFERROR(_xlfn.LET(_xlpm.yr,IF(ISNUMBER(C5511),YEAR(C5511),VALUE(RIGHT(A5511,4))),_xlpm.mn,IF(ISNUMBER(C5511),MONTH(C5511),VALUE(MID(A5511,4,2)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2" spans="1:5" x14ac:dyDescent="0.25">
      <c r="A5512" s="65" t="s">
        <v>5522</v>
      </c>
      <c r="B5512" s="8">
        <v>120.4224630452</v>
      </c>
      <c r="C5512" s="13"/>
      <c r="D5512" s="3" t="str">
        <f t="array" ref="D5512">IF(C5512="","",IFERROR(AVERAGE(_xlfn._xlws.FILTER($B$2:$B$6000,(IFERROR(VALUE(MID($A$2:$A$6000,4,2)),0)=MONTH(C5512))*(IFERROR(VALUE(RIGHT($A$2:$A$6000,4)),0)=YEAR(C5512)))),""))</f>
        <v/>
      </c>
      <c r="E5512" s="3">
        <f t="array" ref="E5512">IFERROR(_xlfn.LET(_xlpm.yr,IF(ISNUMBER(C5512),YEAR(C5512),VALUE(RIGHT(A5512,4))),_xlpm.mn,IF(ISNUMBER(C5512),MONTH(C5512),VALUE(MID(A5512,4,2)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3" spans="1:5" x14ac:dyDescent="0.25">
      <c r="A5513" s="65" t="s">
        <v>5523</v>
      </c>
      <c r="B5513" s="8">
        <v>120.2117939579</v>
      </c>
      <c r="C5513" s="13"/>
      <c r="D5513" s="3" t="str">
        <f t="array" ref="D5513">IF(C5513="","",IFERROR(AVERAGE(_xlfn._xlws.FILTER($B$2:$B$6000,(IFERROR(VALUE(MID($A$2:$A$6000,4,2)),0)=MONTH(C5513))*(IFERROR(VALUE(RIGHT($A$2:$A$6000,4)),0)=YEAR(C5513)))),""))</f>
        <v/>
      </c>
      <c r="E5513" s="3">
        <f t="array" ref="E5513">IFERROR(_xlfn.LET(_xlpm.yr,IF(ISNUMBER(C5513),YEAR(C5513),VALUE(RIGHT(A5513,4))),_xlpm.mn,IF(ISNUMBER(C5513),MONTH(C5513),VALUE(MID(A5513,4,2)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4" spans="1:5" x14ac:dyDescent="0.25">
      <c r="A5514" s="65" t="s">
        <v>5524</v>
      </c>
      <c r="B5514" s="8">
        <v>119.7102008929</v>
      </c>
      <c r="C5514" s="13"/>
      <c r="D5514" s="3" t="str">
        <f t="array" ref="D5514">IF(C5514="","",IFERROR(AVERAGE(_xlfn._xlws.FILTER($B$2:$B$6000,(IFERROR(VALUE(MID($A$2:$A$6000,4,2)),0)=MONTH(C5514))*(IFERROR(VALUE(RIGHT($A$2:$A$6000,4)),0)=YEAR(C5514)))),""))</f>
        <v/>
      </c>
      <c r="E5514" s="3">
        <f t="array" ref="E5514">IFERROR(_xlfn.LET(_xlpm.yr,IF(ISNUMBER(C5514),YEAR(C5514),VALUE(RIGHT(A5514,4))),_xlpm.mn,IF(ISNUMBER(C5514),MONTH(C5514),VALUE(MID(A5514,4,2)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5" spans="1:5" x14ac:dyDescent="0.25">
      <c r="A5515" s="65" t="s">
        <v>5525</v>
      </c>
      <c r="B5515" s="8">
        <v>120.30208070960001</v>
      </c>
      <c r="C5515" s="13"/>
      <c r="D5515" s="3" t="str">
        <f t="array" ref="D5515">IF(C5515="","",IFERROR(AVERAGE(_xlfn._xlws.FILTER($B$2:$B$6000,(IFERROR(VALUE(MID($A$2:$A$6000,4,2)),0)=MONTH(C5515))*(IFERROR(VALUE(RIGHT($A$2:$A$6000,4)),0)=YEAR(C5515)))),""))</f>
        <v/>
      </c>
      <c r="E5515" s="3">
        <f t="array" ref="E5515">IFERROR(_xlfn.LET(_xlpm.yr,IF(ISNUMBER(C5515),YEAR(C5515),VALUE(RIGHT(A5515,4))),_xlpm.mn,IF(ISNUMBER(C5515),MONTH(C5515),VALUE(MID(A5515,4,2)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6" spans="1:5" x14ac:dyDescent="0.25">
      <c r="A5516" s="65" t="s">
        <v>5526</v>
      </c>
      <c r="B5516" s="8">
        <v>120.2318576805</v>
      </c>
      <c r="C5516" s="13"/>
      <c r="D5516" s="3" t="str">
        <f t="array" ref="D5516">IF(C5516="","",IFERROR(AVERAGE(_xlfn._xlws.FILTER($B$2:$B$6000,(IFERROR(VALUE(MID($A$2:$A$6000,4,2)),0)=MONTH(C5516))*(IFERROR(VALUE(RIGHT($A$2:$A$6000,4)),0)=YEAR(C5516)))),""))</f>
        <v/>
      </c>
      <c r="E5516" s="3">
        <f t="array" ref="E5516">IFERROR(_xlfn.LET(_xlpm.yr,IF(ISNUMBER(C5516),YEAR(C5516),VALUE(RIGHT(A5516,4))),_xlpm.mn,IF(ISNUMBER(C5516),MONTH(C5516),VALUE(MID(A5516,4,2)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7" spans="1:5" x14ac:dyDescent="0.25">
      <c r="A5517" s="65" t="s">
        <v>5527</v>
      </c>
      <c r="B5517" s="8">
        <v>120.0312204545</v>
      </c>
      <c r="C5517" s="13"/>
      <c r="D5517" s="3" t="str">
        <f t="array" ref="D5517">IF(C5517="","",IFERROR(AVERAGE(_xlfn._xlws.FILTER($B$2:$B$6000,(IFERROR(VALUE(MID($A$2:$A$6000,4,2)),0)=MONTH(C5517))*(IFERROR(VALUE(RIGHT($A$2:$A$6000,4)),0)=YEAR(C5517)))),""))</f>
        <v/>
      </c>
      <c r="E5517" s="3">
        <f t="array" ref="E5517">IFERROR(_xlfn.LET(_xlpm.yr,IF(ISNUMBER(C5517),YEAR(C5517),VALUE(RIGHT(A5517,4))),_xlpm.mn,IF(ISNUMBER(C5517),MONTH(C5517),VALUE(MID(A5517,4,2)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8" spans="1:5" x14ac:dyDescent="0.25">
      <c r="A5518" s="65" t="s">
        <v>5528</v>
      </c>
      <c r="B5518" s="8">
        <v>121.56609523340001</v>
      </c>
      <c r="C5518" s="13"/>
      <c r="D5518" s="3" t="str">
        <f t="array" ref="D5518">IF(C5518="","",IFERROR(AVERAGE(_xlfn._xlws.FILTER($B$2:$B$6000,(IFERROR(VALUE(MID($A$2:$A$6000,4,2)),0)=MONTH(C5518))*(IFERROR(VALUE(RIGHT($A$2:$A$6000,4)),0)=YEAR(C5518)))),""))</f>
        <v/>
      </c>
      <c r="E5518" s="3">
        <f t="array" ref="E5518">IFERROR(_xlfn.LET(_xlpm.yr,IF(ISNUMBER(C5518),YEAR(C5518),VALUE(RIGHT(A5518,4))),_xlpm.mn,IF(ISNUMBER(C5518),MONTH(C5518),VALUE(MID(A5518,4,2)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9" spans="1:5" x14ac:dyDescent="0.25">
      <c r="A5519" s="65" t="s">
        <v>5529</v>
      </c>
      <c r="B5519" s="8">
        <v>121.4958722043</v>
      </c>
      <c r="C5519" s="13"/>
      <c r="D5519" s="3" t="str">
        <f t="array" ref="D5519">IF(C5519="","",IFERROR(AVERAGE(_xlfn._xlws.FILTER($B$2:$B$6000,(IFERROR(VALUE(MID($A$2:$A$6000,4,2)),0)=MONTH(C5519))*(IFERROR(VALUE(RIGHT($A$2:$A$6000,4)),0)=YEAR(C5519)))),""))</f>
        <v/>
      </c>
      <c r="E5519" s="3">
        <f t="array" ref="E5519">IFERROR(_xlfn.LET(_xlpm.yr,IF(ISNUMBER(C5519),YEAR(C5519),VALUE(RIGHT(A5519,4))),_xlpm.mn,IF(ISNUMBER(C5519),MONTH(C5519),VALUE(MID(A5519,4,2)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0" spans="1:5" x14ac:dyDescent="0.25">
      <c r="A5520" s="65" t="s">
        <v>5530</v>
      </c>
      <c r="B5520" s="8">
        <v>120.87389680370001</v>
      </c>
      <c r="C5520" s="13"/>
      <c r="D5520" s="3" t="str">
        <f t="array" ref="D5520">IF(C5520="","",IFERROR(AVERAGE(_xlfn._xlws.FILTER($B$2:$B$6000,(IFERROR(VALUE(MID($A$2:$A$6000,4,2)),0)=MONTH(C5520))*(IFERROR(VALUE(RIGHT($A$2:$A$6000,4)),0)=YEAR(C5520)))),""))</f>
        <v/>
      </c>
      <c r="E5520" s="3">
        <f t="array" ref="E5520">IFERROR(_xlfn.LET(_xlpm.yr,IF(ISNUMBER(C5520),YEAR(C5520),VALUE(RIGHT(A5520,4))),_xlpm.mn,IF(ISNUMBER(C5520),MONTH(C5520),VALUE(MID(A5520,4,2)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1" spans="1:5" x14ac:dyDescent="0.25">
      <c r="A5521" s="65" t="s">
        <v>5531</v>
      </c>
      <c r="B5521" s="8">
        <v>119.7202327542</v>
      </c>
      <c r="C5521" s="13"/>
      <c r="D5521" s="3" t="str">
        <f t="array" ref="D5521">IF(C5521="","",IFERROR(AVERAGE(_xlfn._xlws.FILTER($B$2:$B$6000,(IFERROR(VALUE(MID($A$2:$A$6000,4,2)),0)=MONTH(C5521))*(IFERROR(VALUE(RIGHT($A$2:$A$6000,4)),0)=YEAR(C5521)))),""))</f>
        <v/>
      </c>
      <c r="E5521" s="3">
        <f t="array" ref="E5521">IFERROR(_xlfn.LET(_xlpm.yr,IF(ISNUMBER(C5521),YEAR(C5521),VALUE(RIGHT(A5521,4))),_xlpm.mn,IF(ISNUMBER(C5521),MONTH(C5521),VALUE(MID(A5521,4,2)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2" spans="1:5" x14ac:dyDescent="0.25">
      <c r="A5522" s="65" t="s">
        <v>5532</v>
      </c>
      <c r="B5522" s="8">
        <v>120.5930046873</v>
      </c>
      <c r="C5522" s="13"/>
      <c r="D5522" s="3" t="str">
        <f t="array" ref="D5522">IF(C5522="","",IFERROR(AVERAGE(_xlfn._xlws.FILTER($B$2:$B$6000,(IFERROR(VALUE(MID($A$2:$A$6000,4,2)),0)=MONTH(C5522))*(IFERROR(VALUE(RIGHT($A$2:$A$6000,4)),0)=YEAR(C5522)))),""))</f>
        <v/>
      </c>
      <c r="E5522" s="3">
        <f t="array" ref="E5522">IFERROR(_xlfn.LET(_xlpm.yr,IF(ISNUMBER(C5522),YEAR(C5522),VALUE(RIGHT(A5522,4))),_xlpm.mn,IF(ISNUMBER(C5522),MONTH(C5522),VALUE(MID(A5522,4,2)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3" spans="1:5" x14ac:dyDescent="0.25">
      <c r="A5523" s="65" t="s">
        <v>5533</v>
      </c>
      <c r="B5523" s="8">
        <v>120.8036737746</v>
      </c>
      <c r="C5523" s="13"/>
      <c r="D5523" s="3" t="str">
        <f t="array" ref="D5523">IF(C5523="","",IFERROR(AVERAGE(_xlfn._xlws.FILTER($B$2:$B$6000,(IFERROR(VALUE(MID($A$2:$A$6000,4,2)),0)=MONTH(C5523))*(IFERROR(VALUE(RIGHT($A$2:$A$6000,4)),0)=YEAR(C5523)))),""))</f>
        <v/>
      </c>
      <c r="E5523" s="3">
        <f t="array" ref="E5523">IFERROR(_xlfn.LET(_xlpm.yr,IF(ISNUMBER(C5523),YEAR(C5523),VALUE(RIGHT(A5523,4))),_xlpm.mn,IF(ISNUMBER(C5523),MONTH(C5523),VALUE(MID(A5523,4,2)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4" spans="1:5" x14ac:dyDescent="0.25">
      <c r="A5524" s="65" t="s">
        <v>5534</v>
      </c>
      <c r="B5524" s="8">
        <v>119.9208699802</v>
      </c>
      <c r="C5524" s="13"/>
      <c r="D5524" s="3" t="str">
        <f t="array" ref="D5524">IF(C5524="","",IFERROR(AVERAGE(_xlfn._xlws.FILTER($B$2:$B$6000,(IFERROR(VALUE(MID($A$2:$A$6000,4,2)),0)=MONTH(C5524))*(IFERROR(VALUE(RIGHT($A$2:$A$6000,4)),0)=YEAR(C5524)))),""))</f>
        <v/>
      </c>
      <c r="E5524" s="3">
        <f t="array" ref="E5524">IFERROR(_xlfn.LET(_xlpm.yr,IF(ISNUMBER(C5524),YEAR(C5524),VALUE(RIGHT(A5524,4))),_xlpm.mn,IF(ISNUMBER(C5524),MONTH(C5524),VALUE(MID(A5524,4,2)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5" spans="1:5" x14ac:dyDescent="0.25">
      <c r="A5525" s="65" t="s">
        <v>5535</v>
      </c>
      <c r="B5525" s="8">
        <v>119.4192769152</v>
      </c>
      <c r="C5525" s="13"/>
      <c r="D5525" s="3" t="str">
        <f t="array" ref="D5525">IF(C5525="","",IFERROR(AVERAGE(_xlfn._xlws.FILTER($B$2:$B$6000,(IFERROR(VALUE(MID($A$2:$A$6000,4,2)),0)=MONTH(C5525))*(IFERROR(VALUE(RIGHT($A$2:$A$6000,4)),0)=YEAR(C5525)))),""))</f>
        <v/>
      </c>
      <c r="E5525" s="3">
        <f t="array" ref="E5525">IFERROR(_xlfn.LET(_xlpm.yr,IF(ISNUMBER(C5525),YEAR(C5525),VALUE(RIGHT(A5525,4))),_xlpm.mn,IF(ISNUMBER(C5525),MONTH(C5525),VALUE(MID(A5525,4,2)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6" spans="1:5" x14ac:dyDescent="0.25">
      <c r="A5526" s="65" t="s">
        <v>5536</v>
      </c>
      <c r="B5526" s="8">
        <v>118.20542169789999</v>
      </c>
      <c r="C5526" s="13"/>
      <c r="D5526" s="3" t="str">
        <f t="array" ref="D5526">IF(C5526="","",IFERROR(AVERAGE(_xlfn._xlws.FILTER($B$2:$B$6000,(IFERROR(VALUE(MID($A$2:$A$6000,4,2)),0)=MONTH(C5526))*(IFERROR(VALUE(RIGHT($A$2:$A$6000,4)),0)=YEAR(C5526)))),""))</f>
        <v/>
      </c>
      <c r="E5526" s="3">
        <f t="array" ref="E5526">IFERROR(_xlfn.LET(_xlpm.yr,IF(ISNUMBER(C5526),YEAR(C5526),VALUE(RIGHT(A5526,4))),_xlpm.mn,IF(ISNUMBER(C5526),MONTH(C5526),VALUE(MID(A5526,4,2)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7" spans="1:5" x14ac:dyDescent="0.25">
      <c r="A5527" s="65" t="s">
        <v>5537</v>
      </c>
      <c r="B5527" s="8">
        <v>118.97787501800001</v>
      </c>
      <c r="C5527" s="13"/>
      <c r="D5527" s="3" t="str">
        <f t="array" ref="D5527">IF(C5527="","",IFERROR(AVERAGE(_xlfn._xlws.FILTER($B$2:$B$6000,(IFERROR(VALUE(MID($A$2:$A$6000,4,2)),0)=MONTH(C5527))*(IFERROR(VALUE(RIGHT($A$2:$A$6000,4)),0)=YEAR(C5527)))),""))</f>
        <v/>
      </c>
      <c r="E5527" s="3">
        <f t="array" ref="E5527">IFERROR(_xlfn.LET(_xlpm.yr,IF(ISNUMBER(C5527),YEAR(C5527),VALUE(RIGHT(A5527,4))),_xlpm.mn,IF(ISNUMBER(C5527),MONTH(C5527),VALUE(MID(A5527,4,2)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8" spans="1:5" x14ac:dyDescent="0.25">
      <c r="A5528" s="65" t="s">
        <v>5538</v>
      </c>
      <c r="B5528" s="8">
        <v>118.81736523719999</v>
      </c>
      <c r="C5528" s="13"/>
      <c r="D5528" s="3" t="str">
        <f t="array" ref="D5528">IF(C5528="","",IFERROR(AVERAGE(_xlfn._xlws.FILTER($B$2:$B$6000,(IFERROR(VALUE(MID($A$2:$A$6000,4,2)),0)=MONTH(C5528))*(IFERROR(VALUE(RIGHT($A$2:$A$6000,4)),0)=YEAR(C5528)))),""))</f>
        <v/>
      </c>
      <c r="E5528" s="3">
        <f t="array" ref="E5528">IFERROR(_xlfn.LET(_xlpm.yr,IF(ISNUMBER(C5528),YEAR(C5528),VALUE(RIGHT(A5528,4))),_xlpm.mn,IF(ISNUMBER(C5528),MONTH(C5528),VALUE(MID(A5528,4,2)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9" spans="1:5" x14ac:dyDescent="0.25">
      <c r="A5529" s="65" t="s">
        <v>5539</v>
      </c>
      <c r="B5529" s="8">
        <v>118.7200155708</v>
      </c>
      <c r="C5529" s="13"/>
      <c r="D5529" s="3" t="str">
        <f t="array" ref="D5529">IF(C5529="","",IFERROR(AVERAGE(_xlfn._xlws.FILTER($B$2:$B$6000,(IFERROR(VALUE(MID($A$2:$A$6000,4,2)),0)=MONTH(C5529))*(IFERROR(VALUE(RIGHT($A$2:$A$6000,4)),0)=YEAR(C5529)))),""))</f>
        <v/>
      </c>
      <c r="E5529" s="3">
        <f t="array" ref="E5529">IFERROR(_xlfn.LET(_xlpm.yr,IF(ISNUMBER(C5529),YEAR(C5529),VALUE(RIGHT(A5529,4))),_xlpm.mn,IF(ISNUMBER(C5529),MONTH(C5529),VALUE(MID(A5529,4,2)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0" spans="1:5" x14ac:dyDescent="0.25">
      <c r="A5530" s="65" t="s">
        <v>5540</v>
      </c>
      <c r="B5530" s="8">
        <v>118.8698641263</v>
      </c>
      <c r="C5530" s="13"/>
      <c r="D5530" s="3" t="str">
        <f t="array" ref="D5530">IF(C5530="","",IFERROR(AVERAGE(_xlfn._xlws.FILTER($B$2:$B$6000,(IFERROR(VALUE(MID($A$2:$A$6000,4,2)),0)=MONTH(C5530))*(IFERROR(VALUE(RIGHT($A$2:$A$6000,4)),0)=YEAR(C5530)))),""))</f>
        <v/>
      </c>
      <c r="E5530" s="3">
        <f t="array" ref="E5530">IFERROR(_xlfn.LET(_xlpm.yr,IF(ISNUMBER(C5530),YEAR(C5530),VALUE(RIGHT(A5530,4))),_xlpm.mn,IF(ISNUMBER(C5530),MONTH(C5530),VALUE(MID(A5530,4,2)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1" spans="1:5" x14ac:dyDescent="0.25">
      <c r="A5531" s="65" t="s">
        <v>5541</v>
      </c>
      <c r="B5531" s="8">
        <v>117.69105548970001</v>
      </c>
      <c r="C5531" s="13"/>
      <c r="D5531" s="3" t="str">
        <f t="array" ref="D5531">IF(C5531="","",IFERROR(AVERAGE(_xlfn._xlws.FILTER($B$2:$B$6000,(IFERROR(VALUE(MID($A$2:$A$6000,4,2)),0)=MONTH(C5531))*(IFERROR(VALUE(RIGHT($A$2:$A$6000,4)),0)=YEAR(C5531)))),""))</f>
        <v/>
      </c>
      <c r="E5531" s="3">
        <f t="array" ref="E5531">IFERROR(_xlfn.LET(_xlpm.yr,IF(ISNUMBER(C5531),YEAR(C5531),VALUE(RIGHT(A5531,4))),_xlpm.mn,IF(ISNUMBER(C5531),MONTH(C5531),VALUE(MID(A5531,4,2)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2" spans="1:5" x14ac:dyDescent="0.25">
      <c r="A5532" s="65" t="s">
        <v>5542</v>
      </c>
      <c r="B5532" s="8">
        <v>117.2115401121</v>
      </c>
      <c r="C5532" s="13"/>
      <c r="D5532" s="3" t="str">
        <f t="array" ref="D5532">IF(C5532="","",IFERROR(AVERAGE(_xlfn._xlws.FILTER($B$2:$B$6000,(IFERROR(VALUE(MID($A$2:$A$6000,4,2)),0)=MONTH(C5532))*(IFERROR(VALUE(RIGHT($A$2:$A$6000,4)),0)=YEAR(C5532)))),""))</f>
        <v/>
      </c>
      <c r="E5532" s="3">
        <f t="array" ref="E5532">IFERROR(_xlfn.LET(_xlpm.yr,IF(ISNUMBER(C5532),YEAR(C5532),VALUE(RIGHT(A5532,4))),_xlpm.mn,IF(ISNUMBER(C5532),MONTH(C5532),VALUE(MID(A5532,4,2)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3" spans="1:5" x14ac:dyDescent="0.25">
      <c r="A5533" s="65" t="s">
        <v>5543</v>
      </c>
      <c r="B5533" s="8">
        <v>119.52919777050001</v>
      </c>
      <c r="C5533" s="13"/>
      <c r="D5533" s="3" t="str">
        <f t="array" ref="D5533">IF(C5533="","",IFERROR(AVERAGE(_xlfn._xlws.FILTER($B$2:$B$6000,(IFERROR(VALUE(MID($A$2:$A$6000,4,2)),0)=MONTH(C5533))*(IFERROR(VALUE(RIGHT($A$2:$A$6000,4)),0)=YEAR(C5533)))),""))</f>
        <v/>
      </c>
      <c r="E5533" s="3">
        <f t="array" ref="E5533">IFERROR(_xlfn.LET(_xlpm.yr,IF(ISNUMBER(C5533),YEAR(C5533),VALUE(RIGHT(A5533,4))),_xlpm.mn,IF(ISNUMBER(C5533),MONTH(C5533),VALUE(MID(A5533,4,2)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4" spans="1:5" x14ac:dyDescent="0.25">
      <c r="A5534" s="65" t="s">
        <v>5544</v>
      </c>
      <c r="B5534" s="8">
        <v>118.7200155708</v>
      </c>
      <c r="C5534" s="13"/>
      <c r="D5534" s="3" t="str">
        <f t="array" ref="D5534">IF(C5534="","",IFERROR(AVERAGE(_xlfn._xlws.FILTER($B$2:$B$6000,(IFERROR(VALUE(MID($A$2:$A$6000,4,2)),0)=MONTH(C5534))*(IFERROR(VALUE(RIGHT($A$2:$A$6000,4)),0)=YEAR(C5534)))),""))</f>
        <v/>
      </c>
      <c r="E5534" s="3">
        <f t="array" ref="E5534">IFERROR(_xlfn.LET(_xlpm.yr,IF(ISNUMBER(C5534),YEAR(C5534),VALUE(RIGHT(A5534,4))),_xlpm.mn,IF(ISNUMBER(C5534),MONTH(C5534),VALUE(MID(A5534,4,2)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5" spans="1:5" x14ac:dyDescent="0.25">
      <c r="A5535" s="65" t="s">
        <v>5545</v>
      </c>
      <c r="B5535" s="8">
        <v>119.3993290224</v>
      </c>
      <c r="C5535" s="13"/>
      <c r="D5535" s="3" t="str">
        <f t="array" ref="D5535">IF(C5535="","",IFERROR(AVERAGE(_xlfn._xlws.FILTER($B$2:$B$6000,(IFERROR(VALUE(MID($A$2:$A$6000,4,2)),0)=MONTH(C5535))*(IFERROR(VALUE(RIGHT($A$2:$A$6000,4)),0)=YEAR(C5535)))),""))</f>
        <v/>
      </c>
      <c r="E5535" s="3">
        <f t="array" ref="E5535">IFERROR(_xlfn.LET(_xlpm.yr,IF(ISNUMBER(C5535),YEAR(C5535),VALUE(RIGHT(A5535,4))),_xlpm.mn,IF(ISNUMBER(C5535),MONTH(C5535),VALUE(MID(A5535,4,2)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6" spans="1:5" x14ac:dyDescent="0.25">
      <c r="A5536" s="65" t="s">
        <v>5546</v>
      </c>
      <c r="B5536" s="8">
        <v>119.2694602743</v>
      </c>
      <c r="C5536" s="13"/>
      <c r="D5536" s="3" t="str">
        <f t="array" ref="D5536">IF(C5536="","",IFERROR(AVERAGE(_xlfn._xlws.FILTER($B$2:$B$6000,(IFERROR(VALUE(MID($A$2:$A$6000,4,2)),0)=MONTH(C5536))*(IFERROR(VALUE(RIGHT($A$2:$A$6000,4)),0)=YEAR(C5536)))),""))</f>
        <v/>
      </c>
      <c r="E5536" s="3">
        <f t="array" ref="E5536">IFERROR(_xlfn.LET(_xlpm.yr,IF(ISNUMBER(C5536),YEAR(C5536),VALUE(RIGHT(A5536,4))),_xlpm.mn,IF(ISNUMBER(C5536),MONTH(C5536),VALUE(MID(A5536,4,2)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7" spans="1:5" x14ac:dyDescent="0.25">
      <c r="A5537" s="65" t="s">
        <v>5547</v>
      </c>
      <c r="B5537" s="8">
        <v>118.83989441520001</v>
      </c>
      <c r="C5537" s="13"/>
      <c r="D5537" s="3" t="str">
        <f t="array" ref="D5537">IF(C5537="","",IFERROR(AVERAGE(_xlfn._xlws.FILTER($B$2:$B$6000,(IFERROR(VALUE(MID($A$2:$A$6000,4,2)),0)=MONTH(C5537))*(IFERROR(VALUE(RIGHT($A$2:$A$6000,4)),0)=YEAR(C5537)))),""))</f>
        <v/>
      </c>
      <c r="E5537" s="3">
        <f t="array" ref="E5537">IFERROR(_xlfn.LET(_xlpm.yr,IF(ISNUMBER(C5537),YEAR(C5537),VALUE(RIGHT(A5537,4))),_xlpm.mn,IF(ISNUMBER(C5537),MONTH(C5537),VALUE(MID(A5537,4,2)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8" spans="1:5" x14ac:dyDescent="0.25">
      <c r="A5538" s="65" t="s">
        <v>5548</v>
      </c>
      <c r="B5538" s="8">
        <v>117.1116410751</v>
      </c>
      <c r="C5538" s="13"/>
      <c r="D5538" s="3" t="str">
        <f t="array" ref="D5538">IF(C5538="","",IFERROR(AVERAGE(_xlfn._xlws.FILTER($B$2:$B$6000,(IFERROR(VALUE(MID($A$2:$A$6000,4,2)),0)=MONTH(C5538))*(IFERROR(VALUE(RIGHT($A$2:$A$6000,4)),0)=YEAR(C5538)))),""))</f>
        <v/>
      </c>
      <c r="E5538" s="3">
        <f t="array" ref="E5538">IFERROR(_xlfn.LET(_xlpm.yr,IF(ISNUMBER(C5538),YEAR(C5538),VALUE(RIGHT(A5538,4))),_xlpm.mn,IF(ISNUMBER(C5538),MONTH(C5538),VALUE(MID(A5538,4,2)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9" spans="1:5" x14ac:dyDescent="0.25">
      <c r="A5539" s="65" t="s">
        <v>5549</v>
      </c>
      <c r="B5539" s="8">
        <v>117.65109587489999</v>
      </c>
      <c r="C5539" s="13"/>
      <c r="D5539" s="3" t="str">
        <f t="array" ref="D5539">IF(C5539="","",IFERROR(AVERAGE(_xlfn._xlws.FILTER($B$2:$B$6000,(IFERROR(VALUE(MID($A$2:$A$6000,4,2)),0)=MONTH(C5539))*(IFERROR(VALUE(RIGHT($A$2:$A$6000,4)),0)=YEAR(C5539)))),""))</f>
        <v/>
      </c>
      <c r="E5539" s="3">
        <f t="array" ref="E5539">IFERROR(_xlfn.LET(_xlpm.yr,IF(ISNUMBER(C5539),YEAR(C5539),VALUE(RIGHT(A5539,4))),_xlpm.mn,IF(ISNUMBER(C5539),MONTH(C5539),VALUE(MID(A5539,4,2)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0" spans="1:5" x14ac:dyDescent="0.25">
      <c r="A5540" s="65" t="s">
        <v>5550</v>
      </c>
      <c r="B5540" s="8">
        <v>117.8708737563</v>
      </c>
      <c r="C5540" s="13"/>
      <c r="D5540" s="3" t="str">
        <f t="array" ref="D5540">IF(C5540="","",IFERROR(AVERAGE(_xlfn._xlws.FILTER($B$2:$B$6000,(IFERROR(VALUE(MID($A$2:$A$6000,4,2)),0)=MONTH(C5540))*(IFERROR(VALUE(RIGHT($A$2:$A$6000,4)),0)=YEAR(C5540)))),""))</f>
        <v/>
      </c>
      <c r="E5540" s="3">
        <f t="array" ref="E5540">IFERROR(_xlfn.LET(_xlpm.yr,IF(ISNUMBER(C5540),YEAR(C5540),VALUE(RIGHT(A5540,4))),_xlpm.mn,IF(ISNUMBER(C5540),MONTH(C5540),VALUE(MID(A5540,4,2)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1" spans="1:5" x14ac:dyDescent="0.25">
      <c r="A5541" s="65" t="s">
        <v>5551</v>
      </c>
      <c r="B5541" s="8">
        <v>119.2494804669</v>
      </c>
      <c r="C5541" s="13"/>
      <c r="D5541" s="3" t="str">
        <f t="array" ref="D5541">IF(C5541="","",IFERROR(AVERAGE(_xlfn._xlws.FILTER($B$2:$B$6000,(IFERROR(VALUE(MID($A$2:$A$6000,4,2)),0)=MONTH(C5541))*(IFERROR(VALUE(RIGHT($A$2:$A$6000,4)),0)=YEAR(C5541)))),""))</f>
        <v/>
      </c>
      <c r="E5541" s="3">
        <f t="array" ref="E5541">IFERROR(_xlfn.LET(_xlpm.yr,IF(ISNUMBER(C5541),YEAR(C5541),VALUE(RIGHT(A5541,4))),_xlpm.mn,IF(ISNUMBER(C5541),MONTH(C5541),VALUE(MID(A5541,4,2)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2" spans="1:5" x14ac:dyDescent="0.25">
      <c r="A5542" s="65" t="s">
        <v>5552</v>
      </c>
      <c r="B5542" s="8">
        <v>119.2095208521</v>
      </c>
      <c r="C5542" s="13"/>
      <c r="D5542" s="3" t="str">
        <f t="array" ref="D5542">IF(C5542="","",IFERROR(AVERAGE(_xlfn._xlws.FILTER($B$2:$B$6000,(IFERROR(VALUE(MID($A$2:$A$6000,4,2)),0)=MONTH(C5542))*(IFERROR(VALUE(RIGHT($A$2:$A$6000,4)),0)=YEAR(C5542)))),""))</f>
        <v/>
      </c>
      <c r="E5542" s="3">
        <f t="array" ref="E5542">IFERROR(_xlfn.LET(_xlpm.yr,IF(ISNUMBER(C5542),YEAR(C5542),VALUE(RIGHT(A5542,4))),_xlpm.mn,IF(ISNUMBER(C5542),MONTH(C5542),VALUE(MID(A5542,4,2)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3" spans="1:5" x14ac:dyDescent="0.25">
      <c r="A5543" s="65" t="s">
        <v>5553</v>
      </c>
      <c r="B5543" s="8">
        <v>120.32839006650001</v>
      </c>
      <c r="C5543" s="13"/>
      <c r="D5543" s="3" t="str">
        <f t="array" ref="D5543">IF(C5543="","",IFERROR(AVERAGE(_xlfn._xlws.FILTER($B$2:$B$6000,(IFERROR(VALUE(MID($A$2:$A$6000,4,2)),0)=MONTH(C5543))*(IFERROR(VALUE(RIGHT($A$2:$A$6000,4)),0)=YEAR(C5543)))),""))</f>
        <v/>
      </c>
      <c r="E5543" s="3">
        <f t="array" ref="E5543">IFERROR(_xlfn.LET(_xlpm.yr,IF(ISNUMBER(C5543),YEAR(C5543),VALUE(RIGHT(A5543,4))),_xlpm.mn,IF(ISNUMBER(C5543),MONTH(C5543),VALUE(MID(A5543,4,2)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4" spans="1:5" x14ac:dyDescent="0.25">
      <c r="A5544" s="65" t="s">
        <v>5554</v>
      </c>
      <c r="B5544" s="8">
        <v>119.57914728900001</v>
      </c>
      <c r="C5544" s="13"/>
      <c r="D5544" s="3" t="str">
        <f t="array" ref="D5544">IF(C5544="","",IFERROR(AVERAGE(_xlfn._xlws.FILTER($B$2:$B$6000,(IFERROR(VALUE(MID($A$2:$A$6000,4,2)),0)=MONTH(C5544))*(IFERROR(VALUE(RIGHT($A$2:$A$6000,4)),0)=YEAR(C5544)))),""))</f>
        <v/>
      </c>
      <c r="E5544" s="3">
        <f t="array" ref="E5544">IFERROR(_xlfn.LET(_xlpm.yr,IF(ISNUMBER(C5544),YEAR(C5544),VALUE(RIGHT(A5544,4))),_xlpm.mn,IF(ISNUMBER(C5544),MONTH(C5544),VALUE(MID(A5544,4,2)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5" spans="1:5" x14ac:dyDescent="0.25">
      <c r="A5545" s="65" t="s">
        <v>5555</v>
      </c>
      <c r="B5545" s="8">
        <v>119.6690564223</v>
      </c>
      <c r="C5545" s="13"/>
      <c r="D5545" s="3" t="str">
        <f t="array" ref="D5545">IF(C5545="","",IFERROR(AVERAGE(_xlfn._xlws.FILTER($B$2:$B$6000,(IFERROR(VALUE(MID($A$2:$A$6000,4,2)),0)=MONTH(C5545))*(IFERROR(VALUE(RIGHT($A$2:$A$6000,4)),0)=YEAR(C5545)))),""))</f>
        <v/>
      </c>
      <c r="E5545" s="3">
        <f t="array" ref="E5545">IFERROR(_xlfn.LET(_xlpm.yr,IF(ISNUMBER(C5545),YEAR(C5545),VALUE(RIGHT(A5545,4))),_xlpm.mn,IF(ISNUMBER(C5545),MONTH(C5545),VALUE(MID(A5545,4,2)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6" spans="1:5" x14ac:dyDescent="0.25">
      <c r="A5546" s="65" t="s">
        <v>5556</v>
      </c>
      <c r="B5546" s="8">
        <v>118.580156919</v>
      </c>
      <c r="C5546" s="13"/>
      <c r="D5546" s="3" t="str">
        <f t="array" ref="D5546">IF(C5546="","",IFERROR(AVERAGE(_xlfn._xlws.FILTER($B$2:$B$6000,(IFERROR(VALUE(MID($A$2:$A$6000,4,2)),0)=MONTH(C5546))*(IFERROR(VALUE(RIGHT($A$2:$A$6000,4)),0)=YEAR(C5546)))),""))</f>
        <v/>
      </c>
      <c r="E5546" s="3">
        <f t="array" ref="E5546">IFERROR(_xlfn.LET(_xlpm.yr,IF(ISNUMBER(C5546),YEAR(C5546),VALUE(RIGHT(A5546,4))),_xlpm.mn,IF(ISNUMBER(C5546),MONTH(C5546),VALUE(MID(A5546,4,2)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7" spans="1:5" x14ac:dyDescent="0.25">
      <c r="A5547" s="65" t="s">
        <v>5557</v>
      </c>
      <c r="B5547" s="8">
        <v>118.3204194228</v>
      </c>
      <c r="C5547" s="13"/>
      <c r="D5547" s="3" t="str">
        <f t="array" ref="D5547">IF(C5547="","",IFERROR(AVERAGE(_xlfn._xlws.FILTER($B$2:$B$6000,(IFERROR(VALUE(MID($A$2:$A$6000,4,2)),0)=MONTH(C5547))*(IFERROR(VALUE(RIGHT($A$2:$A$6000,4)),0)=YEAR(C5547)))),""))</f>
        <v/>
      </c>
      <c r="E5547" s="3">
        <f t="array" ref="E5547">IFERROR(_xlfn.LET(_xlpm.yr,IF(ISNUMBER(C5547),YEAR(C5547),VALUE(RIGHT(A5547,4))),_xlpm.mn,IF(ISNUMBER(C5547),MONTH(C5547),VALUE(MID(A5547,4,2)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8" spans="1:5" x14ac:dyDescent="0.25">
      <c r="A5548" s="65" t="s">
        <v>5558</v>
      </c>
      <c r="B5548" s="8">
        <v>117.49125741570001</v>
      </c>
      <c r="C5548" s="13"/>
      <c r="D5548" s="3" t="str">
        <f t="array" ref="D5548">IF(C5548="","",IFERROR(AVERAGE(_xlfn._xlws.FILTER($B$2:$B$6000,(IFERROR(VALUE(MID($A$2:$A$6000,4,2)),0)=MONTH(C5548))*(IFERROR(VALUE(RIGHT($A$2:$A$6000,4)),0)=YEAR(C5548)))),""))</f>
        <v/>
      </c>
      <c r="E5548" s="3">
        <f t="array" ref="E5548">IFERROR(_xlfn.LET(_xlpm.yr,IF(ISNUMBER(C5548),YEAR(C5548),VALUE(RIGHT(A5548,4))),_xlpm.mn,IF(ISNUMBER(C5548),MONTH(C5548),VALUE(MID(A5548,4,2)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9" spans="1:5" x14ac:dyDescent="0.25">
      <c r="A5549" s="65" t="s">
        <v>5559</v>
      </c>
      <c r="B5549" s="8">
        <v>117.081671364</v>
      </c>
      <c r="C5549" s="13"/>
      <c r="D5549" s="3" t="str">
        <f t="array" ref="D5549">IF(C5549="","",IFERROR(AVERAGE(_xlfn._xlws.FILTER($B$2:$B$6000,(IFERROR(VALUE(MID($A$2:$A$6000,4,2)),0)=MONTH(C5549))*(IFERROR(VALUE(RIGHT($A$2:$A$6000,4)),0)=YEAR(C5549)))),""))</f>
        <v/>
      </c>
      <c r="E5549" s="3">
        <f t="array" ref="E5549">IFERROR(_xlfn.LET(_xlpm.yr,IF(ISNUMBER(C5549),YEAR(C5549),VALUE(RIGHT(A5549,4))),_xlpm.mn,IF(ISNUMBER(C5549),MONTH(C5549),VALUE(MID(A5549,4,2)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0" spans="1:5" x14ac:dyDescent="0.25">
      <c r="A5550" s="65" t="s">
        <v>5560</v>
      </c>
      <c r="B5550" s="8">
        <v>117.2115401121</v>
      </c>
      <c r="C5550" s="13"/>
      <c r="D5550" s="3" t="str">
        <f t="array" ref="D5550">IF(C5550="","",IFERROR(AVERAGE(_xlfn._xlws.FILTER($B$2:$B$6000,(IFERROR(VALUE(MID($A$2:$A$6000,4,2)),0)=MONTH(C5550))*(IFERROR(VALUE(RIGHT($A$2:$A$6000,4)),0)=YEAR(C5550)))),""))</f>
        <v/>
      </c>
      <c r="E5550" s="3">
        <f t="array" ref="E5550">IFERROR(_xlfn.LET(_xlpm.yr,IF(ISNUMBER(C5550),YEAR(C5550),VALUE(RIGHT(A5550,4))),_xlpm.mn,IF(ISNUMBER(C5550),MONTH(C5550),VALUE(MID(A5550,4,2)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1" spans="1:5" x14ac:dyDescent="0.25">
      <c r="A5551" s="65" t="s">
        <v>5561</v>
      </c>
      <c r="B5551" s="8">
        <v>115.94063277719999</v>
      </c>
      <c r="C5551" s="13"/>
      <c r="D5551" s="3" t="str">
        <f t="array" ref="D5551">IF(C5551="","",IFERROR(AVERAGE(_xlfn._xlws.FILTER($B$2:$B$6000,(IFERROR(VALUE(MID($A$2:$A$6000,4,2)),0)=MONTH(C5551))*(IFERROR(VALUE(RIGHT($A$2:$A$6000,4)),0)=YEAR(C5551)))),""))</f>
        <v/>
      </c>
      <c r="E5551" s="3">
        <f t="array" ref="E5551">IFERROR(_xlfn.LET(_xlpm.yr,IF(ISNUMBER(C5551),YEAR(C5551),VALUE(RIGHT(A5551,4))),_xlpm.mn,IF(ISNUMBER(C5551),MONTH(C5551),VALUE(MID(A5551,4,2)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2" spans="1:5" x14ac:dyDescent="0.25">
      <c r="A5552" s="65" t="s">
        <v>5562</v>
      </c>
      <c r="B5552" s="8">
        <v>117.91575424529999</v>
      </c>
      <c r="C5552" s="13"/>
      <c r="D5552" s="3" t="str">
        <f t="array" ref="D5552">IF(C5552="","",IFERROR(AVERAGE(_xlfn._xlws.FILTER($B$2:$B$6000,(IFERROR(VALUE(MID($A$2:$A$6000,4,2)),0)=MONTH(C5552))*(IFERROR(VALUE(RIGHT($A$2:$A$6000,4)),0)=YEAR(C5552)))),""))</f>
        <v/>
      </c>
      <c r="E5552" s="3">
        <f t="array" ref="E5552">IFERROR(_xlfn.LET(_xlpm.yr,IF(ISNUMBER(C5552),YEAR(C5552),VALUE(RIGHT(A5552,4))),_xlpm.mn,IF(ISNUMBER(C5552),MONTH(C5552),VALUE(MID(A5552,4,2)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3" spans="1:5" x14ac:dyDescent="0.25">
      <c r="A5553" s="65" t="s">
        <v>5563</v>
      </c>
      <c r="B5553" s="8">
        <v>116.7627645558</v>
      </c>
      <c r="C5553" s="13"/>
      <c r="D5553" s="3" t="str">
        <f t="array" ref="D5553">IF(C5553="","",IFERROR(AVERAGE(_xlfn._xlws.FILTER($B$2:$B$6000,(IFERROR(VALUE(MID($A$2:$A$6000,4,2)),0)=MONTH(C5553))*(IFERROR(VALUE(RIGHT($A$2:$A$6000,4)),0)=YEAR(C5553)))),""))</f>
        <v/>
      </c>
      <c r="E5553" s="3">
        <f t="array" ref="E5553">IFERROR(_xlfn.LET(_xlpm.yr,IF(ISNUMBER(C5553),YEAR(C5553),VALUE(RIGHT(A5553,4))),_xlpm.mn,IF(ISNUMBER(C5553),MONTH(C5553),VALUE(MID(A5553,4,2)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4" spans="1:5" x14ac:dyDescent="0.25">
      <c r="A5554" s="65" t="s">
        <v>5564</v>
      </c>
      <c r="B5554" s="8">
        <v>117.8656242588</v>
      </c>
      <c r="C5554" s="13"/>
      <c r="D5554" s="3" t="str">
        <f t="array" ref="D5554">IF(C5554="","",IFERROR(AVERAGE(_xlfn._xlws.FILTER($B$2:$B$6000,(IFERROR(VALUE(MID($A$2:$A$6000,4,2)),0)=MONTH(C5554))*(IFERROR(VALUE(RIGHT($A$2:$A$6000,4)),0)=YEAR(C5554)))),""))</f>
        <v/>
      </c>
      <c r="E5554" s="3">
        <f t="array" ref="E5554">IFERROR(_xlfn.LET(_xlpm.yr,IF(ISNUMBER(C5554),YEAR(C5554),VALUE(RIGHT(A5554,4))),_xlpm.mn,IF(ISNUMBER(C5554),MONTH(C5554),VALUE(MID(A5554,4,2)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5" spans="1:5" x14ac:dyDescent="0.25">
      <c r="A5555" s="65" t="s">
        <v>5565</v>
      </c>
      <c r="B5555" s="8">
        <v>118.2967421427</v>
      </c>
      <c r="C5555" s="13"/>
      <c r="D5555" s="3" t="str">
        <f t="array" ref="D5555">IF(C5555="","",IFERROR(AVERAGE(_xlfn._xlws.FILTER($B$2:$B$6000,(IFERROR(VALUE(MID($A$2:$A$6000,4,2)),0)=MONTH(C5555))*(IFERROR(VALUE(RIGHT($A$2:$A$6000,4)),0)=YEAR(C5555)))),""))</f>
        <v/>
      </c>
      <c r="E5555" s="3">
        <f t="array" ref="E5555">IFERROR(_xlfn.LET(_xlpm.yr,IF(ISNUMBER(C5555),YEAR(C5555),VALUE(RIGHT(A5555,4))),_xlpm.mn,IF(ISNUMBER(C5555),MONTH(C5555),VALUE(MID(A5555,4,2)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6" spans="1:5" x14ac:dyDescent="0.25">
      <c r="A5556" s="65" t="s">
        <v>5566</v>
      </c>
      <c r="B5556" s="8">
        <v>117.51471435329999</v>
      </c>
      <c r="C5556" s="13"/>
      <c r="D5556" s="3" t="str">
        <f t="array" ref="D5556">IF(C5556="","",IFERROR(AVERAGE(_xlfn._xlws.FILTER($B$2:$B$6000,(IFERROR(VALUE(MID($A$2:$A$6000,4,2)),0)=MONTH(C5556))*(IFERROR(VALUE(RIGHT($A$2:$A$6000,4)),0)=YEAR(C5556)))),""))</f>
        <v/>
      </c>
      <c r="E5556" s="3">
        <f t="array" ref="E5556">IFERROR(_xlfn.LET(_xlpm.yr,IF(ISNUMBER(C5556),YEAR(C5556),VALUE(RIGHT(A5556,4))),_xlpm.mn,IF(ISNUMBER(C5556),MONTH(C5556),VALUE(MID(A5556,4,2)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7" spans="1:5" x14ac:dyDescent="0.25">
      <c r="A5557" s="65" t="s">
        <v>5567</v>
      </c>
      <c r="B5557" s="8">
        <v>117.28411641540001</v>
      </c>
      <c r="C5557" s="13"/>
      <c r="D5557" s="3" t="str">
        <f t="array" ref="D5557">IF(C5557="","",IFERROR(AVERAGE(_xlfn._xlws.FILTER($B$2:$B$6000,(IFERROR(VALUE(MID($A$2:$A$6000,4,2)),0)=MONTH(C5557))*(IFERROR(VALUE(RIGHT($A$2:$A$6000,4)),0)=YEAR(C5557)))),""))</f>
        <v/>
      </c>
      <c r="E5557" s="3">
        <f t="array" ref="E5557">IFERROR(_xlfn.LET(_xlpm.yr,IF(ISNUMBER(C5557),YEAR(C5557),VALUE(RIGHT(A5557,4))),_xlpm.mn,IF(ISNUMBER(C5557),MONTH(C5557),VALUE(MID(A5557,4,2)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8" spans="1:5" x14ac:dyDescent="0.25">
      <c r="A5558" s="65" t="s">
        <v>5568</v>
      </c>
      <c r="B5558" s="8">
        <v>117.3542983965</v>
      </c>
      <c r="C5558" s="13"/>
      <c r="D5558" s="3" t="str">
        <f t="array" ref="D5558">IF(C5558="","",IFERROR(AVERAGE(_xlfn._xlws.FILTER($B$2:$B$6000,(IFERROR(VALUE(MID($A$2:$A$6000,4,2)),0)=MONTH(C5558))*(IFERROR(VALUE(RIGHT($A$2:$A$6000,4)),0)=YEAR(C5558)))),""))</f>
        <v/>
      </c>
      <c r="E5558" s="3">
        <f t="array" ref="E5558">IFERROR(_xlfn.LET(_xlpm.yr,IF(ISNUMBER(C5558),YEAR(C5558),VALUE(RIGHT(A5558,4))),_xlpm.mn,IF(ISNUMBER(C5558),MONTH(C5558),VALUE(MID(A5558,4,2)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9" spans="1:5" x14ac:dyDescent="0.25">
      <c r="A5559" s="65" t="s">
        <v>5569</v>
      </c>
      <c r="B5559" s="8">
        <v>117.0334664829</v>
      </c>
      <c r="C5559" s="13"/>
      <c r="D5559" s="3" t="str">
        <f t="array" ref="D5559">IF(C5559="","",IFERROR(AVERAGE(_xlfn._xlws.FILTER($B$2:$B$6000,(IFERROR(VALUE(MID($A$2:$A$6000,4,2)),0)=MONTH(C5559))*(IFERROR(VALUE(RIGHT($A$2:$A$6000,4)),0)=YEAR(C5559)))),""))</f>
        <v/>
      </c>
      <c r="E5559" s="3">
        <f t="array" ref="E5559">IFERROR(_xlfn.LET(_xlpm.yr,IF(ISNUMBER(C5559),YEAR(C5559),VALUE(RIGHT(A5559,4))),_xlpm.mn,IF(ISNUMBER(C5559),MONTH(C5559),VALUE(MID(A5559,4,2)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0" spans="1:5" x14ac:dyDescent="0.25">
      <c r="A5560" s="65" t="s">
        <v>5570</v>
      </c>
      <c r="B5560" s="8">
        <v>116.14115272319999</v>
      </c>
      <c r="C5560" s="13"/>
      <c r="D5560" s="3" t="str">
        <f t="array" ref="D5560">IF(C5560="","",IFERROR(AVERAGE(_xlfn._xlws.FILTER($B$2:$B$6000,(IFERROR(VALUE(MID($A$2:$A$6000,4,2)),0)=MONTH(C5560))*(IFERROR(VALUE(RIGHT($A$2:$A$6000,4)),0)=YEAR(C5560)))),""))</f>
        <v/>
      </c>
      <c r="E5560" s="3">
        <f t="array" ref="E5560">IFERROR(_xlfn.LET(_xlpm.yr,IF(ISNUMBER(C5560),YEAR(C5560),VALUE(RIGHT(A5560,4))),_xlpm.mn,IF(ISNUMBER(C5560),MONTH(C5560),VALUE(MID(A5560,4,2)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1" spans="1:5" x14ac:dyDescent="0.25">
      <c r="A5561" s="65" t="s">
        <v>5571</v>
      </c>
      <c r="B5561" s="8">
        <v>116.82292053960001</v>
      </c>
      <c r="C5561" s="13"/>
      <c r="D5561" s="3" t="str">
        <f t="array" ref="D5561">IF(C5561="","",IFERROR(AVERAGE(_xlfn._xlws.FILTER($B$2:$B$6000,(IFERROR(VALUE(MID($A$2:$A$6000,4,2)),0)=MONTH(C5561))*(IFERROR(VALUE(RIGHT($A$2:$A$6000,4)),0)=YEAR(C5561)))),""))</f>
        <v/>
      </c>
      <c r="E5561" s="3">
        <f t="array" ref="E5561">IFERROR(_xlfn.LET(_xlpm.yr,IF(ISNUMBER(C5561),YEAR(C5561),VALUE(RIGHT(A5561,4))),_xlpm.mn,IF(ISNUMBER(C5561),MONTH(C5561),VALUE(MID(A5561,4,2)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2" spans="1:5" x14ac:dyDescent="0.25">
      <c r="A5562" s="65" t="s">
        <v>5572</v>
      </c>
      <c r="B5562" s="8">
        <v>115.97071076909999</v>
      </c>
      <c r="C5562" s="13"/>
      <c r="D5562" s="3" t="str">
        <f t="array" ref="D5562">IF(C5562="","",IFERROR(AVERAGE(_xlfn._xlws.FILTER($B$2:$B$6000,(IFERROR(VALUE(MID($A$2:$A$6000,4,2)),0)=MONTH(C5562))*(IFERROR(VALUE(RIGHT($A$2:$A$6000,4)),0)=YEAR(C5562)))),""))</f>
        <v/>
      </c>
      <c r="E5562" s="3">
        <f t="array" ref="E5562">IFERROR(_xlfn.LET(_xlpm.yr,IF(ISNUMBER(C5562),YEAR(C5562),VALUE(RIGHT(A5562,4))),_xlpm.mn,IF(ISNUMBER(C5562),MONTH(C5562),VALUE(MID(A5562,4,2)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3" spans="1:5" x14ac:dyDescent="0.25">
      <c r="A5563" s="65" t="s">
        <v>5573</v>
      </c>
      <c r="B5563" s="8">
        <v>116.401828653</v>
      </c>
      <c r="C5563" s="13"/>
      <c r="D5563" s="3" t="str">
        <f t="array" ref="D5563">IF(C5563="","",IFERROR(AVERAGE(_xlfn._xlws.FILTER($B$2:$B$6000,(IFERROR(VALUE(MID($A$2:$A$6000,4,2)),0)=MONTH(C5563))*(IFERROR(VALUE(RIGHT($A$2:$A$6000,4)),0)=YEAR(C5563)))),""))</f>
        <v/>
      </c>
      <c r="E5563" s="3">
        <f t="array" ref="E5563">IFERROR(_xlfn.LET(_xlpm.yr,IF(ISNUMBER(C5563),YEAR(C5563),VALUE(RIGHT(A5563,4))),_xlpm.mn,IF(ISNUMBER(C5563),MONTH(C5563),VALUE(MID(A5563,4,2)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4" spans="1:5" x14ac:dyDescent="0.25">
      <c r="A5564" s="65" t="s">
        <v>5574</v>
      </c>
      <c r="B5564" s="8">
        <v>115.098449004</v>
      </c>
      <c r="C5564" s="13"/>
      <c r="D5564" s="3" t="str">
        <f t="array" ref="D5564">IF(C5564="","",IFERROR(AVERAGE(_xlfn._xlws.FILTER($B$2:$B$6000,(IFERROR(VALUE(MID($A$2:$A$6000,4,2)),0)=MONTH(C5564))*(IFERROR(VALUE(RIGHT($A$2:$A$6000,4)),0)=YEAR(C5564)))),""))</f>
        <v/>
      </c>
      <c r="E5564" s="3">
        <f t="array" ref="E5564">IFERROR(_xlfn.LET(_xlpm.yr,IF(ISNUMBER(C5564),YEAR(C5564),VALUE(RIGHT(A5564,4))),_xlpm.mn,IF(ISNUMBER(C5564),MONTH(C5564),VALUE(MID(A5564,4,2)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5" spans="1:5" x14ac:dyDescent="0.25">
      <c r="A5565" s="65" t="s">
        <v>5575</v>
      </c>
      <c r="B5565" s="8">
        <v>113.84519934150001</v>
      </c>
      <c r="C5565" s="13"/>
      <c r="D5565" s="3" t="str">
        <f t="array" ref="D5565">IF(C5565="","",IFERROR(AVERAGE(_xlfn._xlws.FILTER($B$2:$B$6000,(IFERROR(VALUE(MID($A$2:$A$6000,4,2)),0)=MONTH(C5565))*(IFERROR(VALUE(RIGHT($A$2:$A$6000,4)),0)=YEAR(C5565)))),""))</f>
        <v/>
      </c>
      <c r="E5565" s="3">
        <f t="array" ref="E5565">IFERROR(_xlfn.LET(_xlpm.yr,IF(ISNUMBER(C5565),YEAR(C5565),VALUE(RIGHT(A5565,4))),_xlpm.mn,IF(ISNUMBER(C5565),MONTH(C5565),VALUE(MID(A5565,4,2)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6" spans="1:5" x14ac:dyDescent="0.25">
      <c r="A5566" s="65" t="s">
        <v>5576</v>
      </c>
      <c r="B5566" s="8">
        <v>112.3112217546</v>
      </c>
      <c r="C5566" s="13"/>
      <c r="D5566" s="3" t="str">
        <f t="array" ref="D5566">IF(C5566="","",IFERROR(AVERAGE(_xlfn._xlws.FILTER($B$2:$B$6000,(IFERROR(VALUE(MID($A$2:$A$6000,4,2)),0)=MONTH(C5566))*(IFERROR(VALUE(RIGHT($A$2:$A$6000,4)),0)=YEAR(C5566)))),""))</f>
        <v/>
      </c>
      <c r="E5566" s="3">
        <f t="array" ref="E5566">IFERROR(_xlfn.LET(_xlpm.yr,IF(ISNUMBER(C5566),YEAR(C5566),VALUE(RIGHT(A5566,4))),_xlpm.mn,IF(ISNUMBER(C5566),MONTH(C5566),VALUE(MID(A5566,4,2)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7" spans="1:5" x14ac:dyDescent="0.25">
      <c r="A5567" s="65" t="s">
        <v>5577</v>
      </c>
      <c r="B5567" s="8">
        <v>112.5718976844</v>
      </c>
      <c r="C5567" s="13"/>
      <c r="D5567" s="3" t="str">
        <f t="array" ref="D5567">IF(C5567="","",IFERROR(AVERAGE(_xlfn._xlws.FILTER($B$2:$B$6000,(IFERROR(VALUE(MID($A$2:$A$6000,4,2)),0)=MONTH(C5567))*(IFERROR(VALUE(RIGHT($A$2:$A$6000,4)),0)=YEAR(C5567)))),""))</f>
        <v/>
      </c>
      <c r="E5567" s="3">
        <f t="array" ref="E5567">IFERROR(_xlfn.LET(_xlpm.yr,IF(ISNUMBER(C5567),YEAR(C5567),VALUE(RIGHT(A5567,4))),_xlpm.mn,IF(ISNUMBER(C5567),MONTH(C5567),VALUE(MID(A5567,4,2)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8" spans="1:5" x14ac:dyDescent="0.25">
      <c r="A5568" s="65" t="s">
        <v>5578</v>
      </c>
      <c r="B5568" s="8">
        <v>113.7750173604</v>
      </c>
      <c r="C5568" s="13"/>
      <c r="D5568" s="3" t="str">
        <f t="array" ref="D5568">IF(C5568="","",IFERROR(AVERAGE(_xlfn._xlws.FILTER($B$2:$B$6000,(IFERROR(VALUE(MID($A$2:$A$6000,4,2)),0)=MONTH(C5568))*(IFERROR(VALUE(RIGHT($A$2:$A$6000,4)),0)=YEAR(C5568)))),""))</f>
        <v/>
      </c>
      <c r="E5568" s="3">
        <f t="array" ref="E5568">IFERROR(_xlfn.LET(_xlpm.yr,IF(ISNUMBER(C5568),YEAR(C5568),VALUE(RIGHT(A5568,4))),_xlpm.mn,IF(ISNUMBER(C5568),MONTH(C5568),VALUE(MID(A5568,4,2)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9" spans="1:5" x14ac:dyDescent="0.25">
      <c r="A5569" s="65" t="s">
        <v>5579</v>
      </c>
      <c r="B5569" s="8">
        <v>111.4189079949</v>
      </c>
      <c r="C5569" s="13"/>
      <c r="D5569" s="3" t="str">
        <f t="array" ref="D5569">IF(C5569="","",IFERROR(AVERAGE(_xlfn._xlws.FILTER($B$2:$B$6000,(IFERROR(VALUE(MID($A$2:$A$6000,4,2)),0)=MONTH(C5569))*(IFERROR(VALUE(RIGHT($A$2:$A$6000,4)),0)=YEAR(C5569)))),""))</f>
        <v/>
      </c>
      <c r="E5569" s="3">
        <f t="array" ref="E5569">IFERROR(_xlfn.LET(_xlpm.yr,IF(ISNUMBER(C5569),YEAR(C5569),VALUE(RIGHT(A5569,4))),_xlpm.mn,IF(ISNUMBER(C5569),MONTH(C5569),VALUE(MID(A5569,4,2)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0" spans="1:5" x14ac:dyDescent="0.25">
      <c r="A5570" s="65" t="s">
        <v>5580</v>
      </c>
      <c r="B5570" s="8">
        <v>111.32867401919999</v>
      </c>
      <c r="C5570" s="13"/>
      <c r="D5570" s="3" t="str">
        <f t="array" ref="D5570">IF(C5570="","",IFERROR(AVERAGE(_xlfn._xlws.FILTER($B$2:$B$6000,(IFERROR(VALUE(MID($A$2:$A$6000,4,2)),0)=MONTH(C5570))*(IFERROR(VALUE(RIGHT($A$2:$A$6000,4)),0)=YEAR(C5570)))),""))</f>
        <v/>
      </c>
      <c r="E5570" s="3">
        <f t="array" ref="E5570">IFERROR(_xlfn.LET(_xlpm.yr,IF(ISNUMBER(C5570),YEAR(C5570),VALUE(RIGHT(A5570,4))),_xlpm.mn,IF(ISNUMBER(C5570),MONTH(C5570),VALUE(MID(A5570,4,2)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1" spans="1:5" x14ac:dyDescent="0.25">
      <c r="A5571" s="65" t="s">
        <v>5581</v>
      </c>
      <c r="B5571" s="8">
        <v>112.0605718221</v>
      </c>
      <c r="C5571" s="13"/>
      <c r="D5571" s="3" t="str">
        <f t="array" ref="D5571">IF(C5571="","",IFERROR(AVERAGE(_xlfn._xlws.FILTER($B$2:$B$6000,(IFERROR(VALUE(MID($A$2:$A$6000,4,2)),0)=MONTH(C5571))*(IFERROR(VALUE(RIGHT($A$2:$A$6000,4)),0)=YEAR(C5571)))),""))</f>
        <v/>
      </c>
      <c r="E5571" s="3">
        <f t="array" ref="E5571">IFERROR(_xlfn.LET(_xlpm.yr,IF(ISNUMBER(C5571),YEAR(C5571),VALUE(RIGHT(A5571,4))),_xlpm.mn,IF(ISNUMBER(C5571),MONTH(C5571),VALUE(MID(A5571,4,2)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2" spans="1:5" x14ac:dyDescent="0.25">
      <c r="A5572" s="65" t="s">
        <v>5582</v>
      </c>
      <c r="B5572" s="8">
        <v>113.21356151160001</v>
      </c>
      <c r="C5572" s="13"/>
      <c r="D5572" s="3" t="str">
        <f t="array" ref="D5572">IF(C5572="","",IFERROR(AVERAGE(_xlfn._xlws.FILTER($B$2:$B$6000,(IFERROR(VALUE(MID($A$2:$A$6000,4,2)),0)=MONTH(C5572))*(IFERROR(VALUE(RIGHT($A$2:$A$6000,4)),0)=YEAR(C5572)))),""))</f>
        <v/>
      </c>
      <c r="E5572" s="3">
        <f t="array" ref="E5572">IFERROR(_xlfn.LET(_xlpm.yr,IF(ISNUMBER(C5572),YEAR(C5572),VALUE(RIGHT(A5572,4))),_xlpm.mn,IF(ISNUMBER(C5572),MONTH(C5572),VALUE(MID(A5572,4,2)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3" spans="1:5" x14ac:dyDescent="0.25">
      <c r="A5573" s="65" t="s">
        <v>5583</v>
      </c>
      <c r="B5573" s="8">
        <v>113.9454593145</v>
      </c>
      <c r="C5573" s="13"/>
      <c r="D5573" s="3" t="str">
        <f t="array" ref="D5573">IF(C5573="","",IFERROR(AVERAGE(_xlfn._xlws.FILTER($B$2:$B$6000,(IFERROR(VALUE(MID($A$2:$A$6000,4,2)),0)=MONTH(C5573))*(IFERROR(VALUE(RIGHT($A$2:$A$6000,4)),0)=YEAR(C5573)))),""))</f>
        <v/>
      </c>
      <c r="E5573" s="3">
        <f t="array" ref="E5573">IFERROR(_xlfn.LET(_xlpm.yr,IF(ISNUMBER(C5573),YEAR(C5573),VALUE(RIGHT(A5573,4))),_xlpm.mn,IF(ISNUMBER(C5573),MONTH(C5573),VALUE(MID(A5573,4,2)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4" spans="1:5" x14ac:dyDescent="0.25">
      <c r="A5574" s="65" t="s">
        <v>5584</v>
      </c>
      <c r="B5574" s="8">
        <v>112.328766</v>
      </c>
      <c r="C5574" s="13"/>
      <c r="D5574" s="3" t="str">
        <f t="array" ref="D5574">IF(C5574="","",IFERROR(AVERAGE(_xlfn._xlws.FILTER($B$2:$B$6000,(IFERROR(VALUE(MID($A$2:$A$6000,4,2)),0)=MONTH(C5574))*(IFERROR(VALUE(RIGHT($A$2:$A$6000,4)),0)=YEAR(C5574)))),""))</f>
        <v/>
      </c>
      <c r="E5574" s="3">
        <f t="array" ref="E5574">IFERROR(_xlfn.LET(_xlpm.yr,IF(ISNUMBER(C5574),YEAR(C5574),VALUE(RIGHT(A5574,4))),_xlpm.mn,IF(ISNUMBER(C5574),MONTH(C5574),VALUE(MID(A5574,4,2)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5" spans="1:5" x14ac:dyDescent="0.25">
      <c r="A5575" s="65" t="s">
        <v>5585</v>
      </c>
      <c r="B5575" s="8">
        <v>109.669032</v>
      </c>
      <c r="C5575" s="13"/>
      <c r="D5575" s="3" t="str">
        <f t="array" ref="D5575">IF(C5575="","",IFERROR(AVERAGE(_xlfn._xlws.FILTER($B$2:$B$6000,(IFERROR(VALUE(MID($A$2:$A$6000,4,2)),0)=MONTH(C5575))*(IFERROR(VALUE(RIGHT($A$2:$A$6000,4)),0)=YEAR(C5575)))),""))</f>
        <v/>
      </c>
      <c r="E5575" s="3">
        <f t="array" ref="E5575">IFERROR(_xlfn.LET(_xlpm.yr,IF(ISNUMBER(C5575),YEAR(C5575),VALUE(RIGHT(A5575,4))),_xlpm.mn,IF(ISNUMBER(C5575),MONTH(C5575),VALUE(MID(A5575,4,2)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6" spans="1:5" x14ac:dyDescent="0.25">
      <c r="A5576" s="65" t="s">
        <v>5586</v>
      </c>
      <c r="B5576" s="8">
        <v>108.959103</v>
      </c>
      <c r="C5576" s="13"/>
      <c r="D5576" s="3" t="str">
        <f t="array" ref="D5576">IF(C5576="","",IFERROR(AVERAGE(_xlfn._xlws.FILTER($B$2:$B$6000,(IFERROR(VALUE(MID($A$2:$A$6000,4,2)),0)=MONTH(C5576))*(IFERROR(VALUE(RIGHT($A$2:$A$6000,4)),0)=YEAR(C5576)))),""))</f>
        <v/>
      </c>
      <c r="E5576" s="3">
        <f t="array" ref="E5576">IFERROR(_xlfn.LET(_xlpm.yr,IF(ISNUMBER(C5576),YEAR(C5576),VALUE(RIGHT(A5576,4))),_xlpm.mn,IF(ISNUMBER(C5576),MONTH(C5576),VALUE(MID(A5576,4,2)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7" spans="1:5" x14ac:dyDescent="0.25">
      <c r="A5577" s="65" t="s">
        <v>5587</v>
      </c>
      <c r="B5577" s="8">
        <v>108.309168</v>
      </c>
      <c r="C5577" s="13"/>
      <c r="D5577" s="3" t="str">
        <f t="array" ref="D5577">IF(C5577="","",IFERROR(AVERAGE(_xlfn._xlws.FILTER($B$2:$B$6000,(IFERROR(VALUE(MID($A$2:$A$6000,4,2)),0)=MONTH(C5577))*(IFERROR(VALUE(RIGHT($A$2:$A$6000,4)),0)=YEAR(C5577)))),""))</f>
        <v/>
      </c>
      <c r="E5577" s="3">
        <f t="array" ref="E5577">IFERROR(_xlfn.LET(_xlpm.yr,IF(ISNUMBER(C5577),YEAR(C5577),VALUE(RIGHT(A5577,4))),_xlpm.mn,IF(ISNUMBER(C5577),MONTH(C5577),VALUE(MID(A5577,4,2)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8" spans="1:5" x14ac:dyDescent="0.25">
      <c r="A5578" s="65" t="s">
        <v>5588</v>
      </c>
      <c r="B5578" s="8">
        <v>107.14928399999999</v>
      </c>
      <c r="C5578" s="13"/>
      <c r="D5578" s="3" t="str">
        <f t="array" ref="D5578">IF(C5578="","",IFERROR(AVERAGE(_xlfn._xlws.FILTER($B$2:$B$6000,(IFERROR(VALUE(MID($A$2:$A$6000,4,2)),0)=MONTH(C5578))*(IFERROR(VALUE(RIGHT($A$2:$A$6000,4)),0)=YEAR(C5578)))),""))</f>
        <v/>
      </c>
      <c r="E5578" s="3">
        <f t="array" ref="E5578">IFERROR(_xlfn.LET(_xlpm.yr,IF(ISNUMBER(C5578),YEAR(C5578),VALUE(RIGHT(A5578,4))),_xlpm.mn,IF(ISNUMBER(C5578),MONTH(C5578),VALUE(MID(A5578,4,2)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9" spans="1:5" x14ac:dyDescent="0.25">
      <c r="A5579" s="65" t="s">
        <v>5589</v>
      </c>
      <c r="B5579" s="8">
        <v>107.829216</v>
      </c>
      <c r="C5579" s="13"/>
      <c r="D5579" s="3" t="str">
        <f t="array" ref="D5579">IF(C5579="","",IFERROR(AVERAGE(_xlfn._xlws.FILTER($B$2:$B$6000,(IFERROR(VALUE(MID($A$2:$A$6000,4,2)),0)=MONTH(C5579))*(IFERROR(VALUE(RIGHT($A$2:$A$6000,4)),0)=YEAR(C5579)))),""))</f>
        <v/>
      </c>
      <c r="E5579" s="3">
        <f t="array" ref="E5579">IFERROR(_xlfn.LET(_xlpm.yr,IF(ISNUMBER(C5579),YEAR(C5579),VALUE(RIGHT(A5579,4))),_xlpm.mn,IF(ISNUMBER(C5579),MONTH(C5579),VALUE(MID(A5579,4,2)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0" spans="1:5" x14ac:dyDescent="0.25">
      <c r="A5580" s="65" t="s">
        <v>5590</v>
      </c>
      <c r="B5580" s="8">
        <v>108.699129</v>
      </c>
      <c r="C5580" s="13"/>
      <c r="D5580" s="3" t="str">
        <f t="array" ref="D5580">IF(C5580="","",IFERROR(AVERAGE(_xlfn._xlws.FILTER($B$2:$B$6000,(IFERROR(VALUE(MID($A$2:$A$6000,4,2)),0)=MONTH(C5580))*(IFERROR(VALUE(RIGHT($A$2:$A$6000,4)),0)=YEAR(C5580)))),""))</f>
        <v/>
      </c>
      <c r="E5580" s="3">
        <f t="array" ref="E5580">IFERROR(_xlfn.LET(_xlpm.yr,IF(ISNUMBER(C5580),YEAR(C5580),VALUE(RIGHT(A5580,4))),_xlpm.mn,IF(ISNUMBER(C5580),MONTH(C5580),VALUE(MID(A5580,4,2)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1" spans="1:5" x14ac:dyDescent="0.25">
      <c r="A5581" s="65" t="s">
        <v>5591</v>
      </c>
      <c r="B5581" s="8">
        <v>107.12928599999999</v>
      </c>
      <c r="C5581" s="13"/>
      <c r="D5581" s="3" t="str">
        <f t="array" ref="D5581">IF(C5581="","",IFERROR(AVERAGE(_xlfn._xlws.FILTER($B$2:$B$6000,(IFERROR(VALUE(MID($A$2:$A$6000,4,2)),0)=MONTH(C5581))*(IFERROR(VALUE(RIGHT($A$2:$A$6000,4)),0)=YEAR(C5581)))),""))</f>
        <v/>
      </c>
      <c r="E5581" s="3">
        <f t="array" ref="E5581">IFERROR(_xlfn.LET(_xlpm.yr,IF(ISNUMBER(C5581),YEAR(C5581),VALUE(RIGHT(A5581,4))),_xlpm.mn,IF(ISNUMBER(C5581),MONTH(C5581),VALUE(MID(A5581,4,2)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2" spans="1:5" x14ac:dyDescent="0.25">
      <c r="A5582" s="65" t="s">
        <v>5592</v>
      </c>
      <c r="B5582" s="8">
        <v>107.049294</v>
      </c>
      <c r="C5582" s="13"/>
      <c r="D5582" s="3" t="str">
        <f t="array" ref="D5582">IF(C5582="","",IFERROR(AVERAGE(_xlfn._xlws.FILTER($B$2:$B$6000,(IFERROR(VALUE(MID($A$2:$A$6000,4,2)),0)=MONTH(C5582))*(IFERROR(VALUE(RIGHT($A$2:$A$6000,4)),0)=YEAR(C5582)))),""))</f>
        <v/>
      </c>
      <c r="E5582" s="3">
        <f t="array" ref="E5582">IFERROR(_xlfn.LET(_xlpm.yr,IF(ISNUMBER(C5582),YEAR(C5582),VALUE(RIGHT(A5582,4))),_xlpm.mn,IF(ISNUMBER(C5582),MONTH(C5582),VALUE(MID(A5582,4,2)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3" spans="1:5" x14ac:dyDescent="0.25">
      <c r="A5583" s="65" t="s">
        <v>5593</v>
      </c>
      <c r="B5583" s="8">
        <v>106.399359</v>
      </c>
      <c r="C5583" s="13"/>
      <c r="D5583" s="3" t="str">
        <f t="array" ref="D5583">IF(C5583="","",IFERROR(AVERAGE(_xlfn._xlws.FILTER($B$2:$B$6000,(IFERROR(VALUE(MID($A$2:$A$6000,4,2)),0)=MONTH(C5583))*(IFERROR(VALUE(RIGHT($A$2:$A$6000,4)),0)=YEAR(C5583)))),""))</f>
        <v/>
      </c>
      <c r="E5583" s="3">
        <f t="array" ref="E5583">IFERROR(_xlfn.LET(_xlpm.yr,IF(ISNUMBER(C5583),YEAR(C5583),VALUE(RIGHT(A5583,4))),_xlpm.mn,IF(ISNUMBER(C5583),MONTH(C5583),VALUE(MID(A5583,4,2)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4" spans="1:5" x14ac:dyDescent="0.25">
      <c r="A5584" s="65" t="s">
        <v>5594</v>
      </c>
      <c r="B5584" s="8">
        <v>106.239375</v>
      </c>
      <c r="C5584" s="13"/>
      <c r="D5584" s="3" t="str">
        <f t="array" ref="D5584">IF(C5584="","",IFERROR(AVERAGE(_xlfn._xlws.FILTER($B$2:$B$6000,(IFERROR(VALUE(MID($A$2:$A$6000,4,2)),0)=MONTH(C5584))*(IFERROR(VALUE(RIGHT($A$2:$A$6000,4)),0)=YEAR(C5584)))),""))</f>
        <v/>
      </c>
      <c r="E5584" s="3">
        <f t="array" ref="E5584">IFERROR(_xlfn.LET(_xlpm.yr,IF(ISNUMBER(C5584),YEAR(C5584),VALUE(RIGHT(A5584,4))),_xlpm.mn,IF(ISNUMBER(C5584),MONTH(C5584),VALUE(MID(A5584,4,2)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5" spans="1:5" x14ac:dyDescent="0.25">
      <c r="A5585" s="65" t="s">
        <v>5595</v>
      </c>
      <c r="B5585" s="8">
        <v>107.14928399999999</v>
      </c>
      <c r="C5585" s="13"/>
      <c r="D5585" s="3" t="str">
        <f t="array" ref="D5585">IF(C5585="","",IFERROR(AVERAGE(_xlfn._xlws.FILTER($B$2:$B$6000,(IFERROR(VALUE(MID($A$2:$A$6000,4,2)),0)=MONTH(C5585))*(IFERROR(VALUE(RIGHT($A$2:$A$6000,4)),0)=YEAR(C5585)))),""))</f>
        <v/>
      </c>
      <c r="E5585" s="3">
        <f t="array" ref="E5585">IFERROR(_xlfn.LET(_xlpm.yr,IF(ISNUMBER(C5585),YEAR(C5585),VALUE(RIGHT(A5585,4))),_xlpm.mn,IF(ISNUMBER(C5585),MONTH(C5585),VALUE(MID(A5585,4,2)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6" spans="1:5" x14ac:dyDescent="0.25">
      <c r="A5586" s="65" t="s">
        <v>5596</v>
      </c>
      <c r="B5586" s="8">
        <v>106.799319</v>
      </c>
      <c r="C5586" s="13"/>
      <c r="D5586" s="3" t="str">
        <f t="array" ref="D5586">IF(C5586="","",IFERROR(AVERAGE(_xlfn._xlws.FILTER($B$2:$B$6000,(IFERROR(VALUE(MID($A$2:$A$6000,4,2)),0)=MONTH(C5586))*(IFERROR(VALUE(RIGHT($A$2:$A$6000,4)),0)=YEAR(C5586)))),""))</f>
        <v/>
      </c>
      <c r="E5586" s="3">
        <f t="array" ref="E5586">IFERROR(_xlfn.LET(_xlpm.yr,IF(ISNUMBER(C5586),YEAR(C5586),VALUE(RIGHT(A5586,4))),_xlpm.mn,IF(ISNUMBER(C5586),MONTH(C5586),VALUE(MID(A5586,4,2)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7" spans="1:5" x14ac:dyDescent="0.25">
      <c r="A5587" s="65" t="s">
        <v>5597</v>
      </c>
      <c r="B5587" s="8">
        <v>106.48935</v>
      </c>
      <c r="C5587" s="13"/>
      <c r="D5587" s="3" t="str">
        <f t="array" ref="D5587">IF(C5587="","",IFERROR(AVERAGE(_xlfn._xlws.FILTER($B$2:$B$6000,(IFERROR(VALUE(MID($A$2:$A$6000,4,2)),0)=MONTH(C5587))*(IFERROR(VALUE(RIGHT($A$2:$A$6000,4)),0)=YEAR(C5587)))),""))</f>
        <v/>
      </c>
      <c r="E5587" s="3">
        <f t="array" ref="E5587">IFERROR(_xlfn.LET(_xlpm.yr,IF(ISNUMBER(C5587),YEAR(C5587),VALUE(RIGHT(A5587,4))),_xlpm.mn,IF(ISNUMBER(C5587),MONTH(C5587),VALUE(MID(A5587,4,2)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8" spans="1:5" x14ac:dyDescent="0.25">
      <c r="A5588" s="65" t="s">
        <v>5598</v>
      </c>
      <c r="B5588" s="8">
        <v>106.109388</v>
      </c>
      <c r="C5588" s="13"/>
      <c r="D5588" s="3" t="str">
        <f t="array" ref="D5588">IF(C5588="","",IFERROR(AVERAGE(_xlfn._xlws.FILTER($B$2:$B$6000,(IFERROR(VALUE(MID($A$2:$A$6000,4,2)),0)=MONTH(C5588))*(IFERROR(VALUE(RIGHT($A$2:$A$6000,4)),0)=YEAR(C5588)))),""))</f>
        <v/>
      </c>
      <c r="E5588" s="3">
        <f t="array" ref="E5588">IFERROR(_xlfn.LET(_xlpm.yr,IF(ISNUMBER(C5588),YEAR(C5588),VALUE(RIGHT(A5588,4))),_xlpm.mn,IF(ISNUMBER(C5588),MONTH(C5588),VALUE(MID(A5588,4,2)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9" spans="1:5" x14ac:dyDescent="0.25">
      <c r="A5589" s="65" t="s">
        <v>5599</v>
      </c>
      <c r="B5589" s="8">
        <v>105.50944800000001</v>
      </c>
      <c r="C5589" s="13"/>
      <c r="D5589" s="3" t="str">
        <f t="array" ref="D5589">IF(C5589="","",IFERROR(AVERAGE(_xlfn._xlws.FILTER($B$2:$B$6000,(IFERROR(VALUE(MID($A$2:$A$6000,4,2)),0)=MONTH(C5589))*(IFERROR(VALUE(RIGHT($A$2:$A$6000,4)),0)=YEAR(C5589)))),""))</f>
        <v/>
      </c>
      <c r="E5589" s="3">
        <f t="array" ref="E5589">IFERROR(_xlfn.LET(_xlpm.yr,IF(ISNUMBER(C5589),YEAR(C5589),VALUE(RIGHT(A5589,4))),_xlpm.mn,IF(ISNUMBER(C5589),MONTH(C5589),VALUE(MID(A5589,4,2)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0" spans="1:5" x14ac:dyDescent="0.25">
      <c r="A5590" s="65" t="s">
        <v>5600</v>
      </c>
      <c r="B5590" s="8">
        <v>106.969302</v>
      </c>
      <c r="C5590" s="13"/>
      <c r="D5590" s="3" t="str">
        <f t="array" ref="D5590">IF(C5590="","",IFERROR(AVERAGE(_xlfn._xlws.FILTER($B$2:$B$6000,(IFERROR(VALUE(MID($A$2:$A$6000,4,2)),0)=MONTH(C5590))*(IFERROR(VALUE(RIGHT($A$2:$A$6000,4)),0)=YEAR(C5590)))),""))</f>
        <v/>
      </c>
      <c r="E5590" s="3">
        <f t="array" ref="E5590">IFERROR(_xlfn.LET(_xlpm.yr,IF(ISNUMBER(C5590),YEAR(C5590),VALUE(RIGHT(A5590,4))),_xlpm.mn,IF(ISNUMBER(C5590),MONTH(C5590),VALUE(MID(A5590,4,2)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1" spans="1:5" x14ac:dyDescent="0.25">
      <c r="A5591" s="65" t="s">
        <v>5601</v>
      </c>
      <c r="B5591" s="8">
        <v>107.439255</v>
      </c>
      <c r="C5591" s="13"/>
      <c r="D5591" s="3" t="str">
        <f t="array" ref="D5591">IF(C5591="","",IFERROR(AVERAGE(_xlfn._xlws.FILTER($B$2:$B$6000,(IFERROR(VALUE(MID($A$2:$A$6000,4,2)),0)=MONTH(C5591))*(IFERROR(VALUE(RIGHT($A$2:$A$6000,4)),0)=YEAR(C5591)))),""))</f>
        <v/>
      </c>
      <c r="E5591" s="3">
        <f t="array" ref="E5591">IFERROR(_xlfn.LET(_xlpm.yr,IF(ISNUMBER(C5591),YEAR(C5591),VALUE(RIGHT(A5591,4))),_xlpm.mn,IF(ISNUMBER(C5591),MONTH(C5591),VALUE(MID(A5591,4,2)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2" spans="1:5" x14ac:dyDescent="0.25">
      <c r="A5592" s="65" t="s">
        <v>5602</v>
      </c>
      <c r="B5592" s="8">
        <v>108.48915</v>
      </c>
      <c r="C5592" s="13"/>
      <c r="D5592" s="3" t="str">
        <f t="array" ref="D5592">IF(C5592="","",IFERROR(AVERAGE(_xlfn._xlws.FILTER($B$2:$B$6000,(IFERROR(VALUE(MID($A$2:$A$6000,4,2)),0)=MONTH(C5592))*(IFERROR(VALUE(RIGHT($A$2:$A$6000,4)),0)=YEAR(C5592)))),""))</f>
        <v/>
      </c>
      <c r="E5592" s="3">
        <f t="array" ref="E5592">IFERROR(_xlfn.LET(_xlpm.yr,IF(ISNUMBER(C5592),YEAR(C5592),VALUE(RIGHT(A5592,4))),_xlpm.mn,IF(ISNUMBER(C5592),MONTH(C5592),VALUE(MID(A5592,4,2)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3" spans="1:5" x14ac:dyDescent="0.25">
      <c r="A5593" s="65" t="s">
        <v>5603</v>
      </c>
      <c r="B5593" s="8">
        <v>109.02</v>
      </c>
      <c r="C5593" s="13"/>
      <c r="D5593" s="3" t="str">
        <f t="array" ref="D5593">IF(C5593="","",IFERROR(AVERAGE(_xlfn._xlws.FILTER($B$2:$B$6000,(IFERROR(VALUE(MID($A$2:$A$6000,4,2)),0)=MONTH(C5593))*(IFERROR(VALUE(RIGHT($A$2:$A$6000,4)),0)=YEAR(C5593)))),""))</f>
        <v/>
      </c>
      <c r="E5593" s="3">
        <f t="array" ref="E5593">IFERROR(_xlfn.LET(_xlpm.yr,IF(ISNUMBER(C5593),YEAR(C5593),VALUE(RIGHT(A5593,4))),_xlpm.mn,IF(ISNUMBER(C5593),MONTH(C5593),VALUE(MID(A5593,4,2)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4" spans="1:5" x14ac:dyDescent="0.25">
      <c r="A5594" s="65" t="s">
        <v>5604</v>
      </c>
      <c r="B5594" s="8">
        <v>108.77</v>
      </c>
      <c r="C5594" s="13"/>
      <c r="D5594" s="3" t="str">
        <f t="array" ref="D5594">IF(C5594="","",IFERROR(AVERAGE(_xlfn._xlws.FILTER($B$2:$B$6000,(IFERROR(VALUE(MID($A$2:$A$6000,4,2)),0)=MONTH(C5594))*(IFERROR(VALUE(RIGHT($A$2:$A$6000,4)),0)=YEAR(C5594)))),""))</f>
        <v/>
      </c>
      <c r="E5594" s="3">
        <f t="array" ref="E5594">IFERROR(_xlfn.LET(_xlpm.yr,IF(ISNUMBER(C5594),YEAR(C5594),VALUE(RIGHT(A5594,4))),_xlpm.mn,IF(ISNUMBER(C5594),MONTH(C5594),VALUE(MID(A5594,4,2)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5" spans="1:5" x14ac:dyDescent="0.25">
      <c r="A5595" s="65" t="s">
        <v>5605</v>
      </c>
      <c r="B5595" s="8">
        <v>107.42</v>
      </c>
      <c r="C5595" s="13"/>
      <c r="D5595" s="3" t="str">
        <f t="array" ref="D5595">IF(C5595="","",IFERROR(AVERAGE(_xlfn._xlws.FILTER($B$2:$B$6000,(IFERROR(VALUE(MID($A$2:$A$6000,4,2)),0)=MONTH(C5595))*(IFERROR(VALUE(RIGHT($A$2:$A$6000,4)),0)=YEAR(C5595)))),""))</f>
        <v/>
      </c>
      <c r="E5595" s="3">
        <f t="array" ref="E5595">IFERROR(_xlfn.LET(_xlpm.yr,IF(ISNUMBER(C5595),YEAR(C5595),VALUE(RIGHT(A5595,4))),_xlpm.mn,IF(ISNUMBER(C5595),MONTH(C5595),VALUE(MID(A5595,4,2)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6" spans="1:5" x14ac:dyDescent="0.25">
      <c r="A5596" s="65" t="s">
        <v>5606</v>
      </c>
      <c r="B5596" s="8">
        <v>107.58</v>
      </c>
      <c r="C5596" s="13"/>
      <c r="D5596" s="3" t="str">
        <f t="array" ref="D5596">IF(C5596="","",IFERROR(AVERAGE(_xlfn._xlws.FILTER($B$2:$B$6000,(IFERROR(VALUE(MID($A$2:$A$6000,4,2)),0)=MONTH(C5596))*(IFERROR(VALUE(RIGHT($A$2:$A$6000,4)),0)=YEAR(C5596)))),""))</f>
        <v/>
      </c>
      <c r="E5596" s="3">
        <f t="array" ref="E5596">IFERROR(_xlfn.LET(_xlpm.yr,IF(ISNUMBER(C5596),YEAR(C5596),VALUE(RIGHT(A5596,4))),_xlpm.mn,IF(ISNUMBER(C5596),MONTH(C5596),VALUE(MID(A5596,4,2)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7" spans="1:5" x14ac:dyDescent="0.25">
      <c r="A5597" s="65" t="s">
        <v>5607</v>
      </c>
      <c r="B5597" s="8">
        <v>107.39</v>
      </c>
      <c r="C5597" s="13"/>
      <c r="D5597" s="3" t="str">
        <f t="array" ref="D5597">IF(C5597="","",IFERROR(AVERAGE(_xlfn._xlws.FILTER($B$2:$B$6000,(IFERROR(VALUE(MID($A$2:$A$6000,4,2)),0)=MONTH(C5597))*(IFERROR(VALUE(RIGHT($A$2:$A$6000,4)),0)=YEAR(C5597)))),""))</f>
        <v/>
      </c>
      <c r="E5597" s="3">
        <f t="array" ref="E5597">IFERROR(_xlfn.LET(_xlpm.yr,IF(ISNUMBER(C5597),YEAR(C5597),VALUE(RIGHT(A5597,4))),_xlpm.mn,IF(ISNUMBER(C5597),MONTH(C5597),VALUE(MID(A5597,4,2)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8" spans="1:5" x14ac:dyDescent="0.25">
      <c r="A5598" s="65" t="s">
        <v>5608</v>
      </c>
      <c r="B5598" s="8">
        <v>107.39</v>
      </c>
      <c r="C5598" s="13"/>
      <c r="D5598" s="3" t="str">
        <f t="array" ref="D5598">IF(C5598="","",IFERROR(AVERAGE(_xlfn._xlws.FILTER($B$2:$B$6000,(IFERROR(VALUE(MID($A$2:$A$6000,4,2)),0)=MONTH(C5598))*(IFERROR(VALUE(RIGHT($A$2:$A$6000,4)),0)=YEAR(C5598)))),""))</f>
        <v/>
      </c>
      <c r="E5598" s="3">
        <f t="array" ref="E5598">IFERROR(_xlfn.LET(_xlpm.yr,IF(ISNUMBER(C5598),YEAR(C5598),VALUE(RIGHT(A5598,4))),_xlpm.mn,IF(ISNUMBER(C5598),MONTH(C5598),VALUE(MID(A5598,4,2)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9" spans="1:5" x14ac:dyDescent="0.25">
      <c r="A5599" s="65" t="s">
        <v>5609</v>
      </c>
      <c r="B5599" s="8">
        <v>110.82</v>
      </c>
      <c r="C5599" s="13"/>
      <c r="D5599" s="3" t="str">
        <f t="array" ref="D5599">IF(C5599="","",IFERROR(AVERAGE(_xlfn._xlws.FILTER($B$2:$B$6000,(IFERROR(VALUE(MID($A$2:$A$6000,4,2)),0)=MONTH(C5599))*(IFERROR(VALUE(RIGHT($A$2:$A$6000,4)),0)=YEAR(C5599)))),""))</f>
        <v/>
      </c>
      <c r="E5599" s="3">
        <f t="array" ref="E5599">IFERROR(_xlfn.LET(_xlpm.yr,IF(ISNUMBER(C5599),YEAR(C5599),VALUE(RIGHT(A5599,4))),_xlpm.mn,IF(ISNUMBER(C5599),MONTH(C5599),VALUE(MID(A5599,4,2)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0" spans="1:5" x14ac:dyDescent="0.25">
      <c r="A5600" s="65" t="s">
        <v>5610</v>
      </c>
      <c r="B5600" s="8">
        <v>112.9</v>
      </c>
      <c r="C5600" s="13"/>
      <c r="D5600" s="3" t="str">
        <f t="array" ref="D5600">IF(C5600="","",IFERROR(AVERAGE(_xlfn._xlws.FILTER($B$2:$B$6000,(IFERROR(VALUE(MID($A$2:$A$6000,4,2)),0)=MONTH(C5600))*(IFERROR(VALUE(RIGHT($A$2:$A$6000,4)),0)=YEAR(C5600)))),""))</f>
        <v/>
      </c>
      <c r="E5600" s="3">
        <f t="array" ref="E5600">IFERROR(_xlfn.LET(_xlpm.yr,IF(ISNUMBER(C5600),YEAR(C5600),VALUE(RIGHT(A5600,4))),_xlpm.mn,IF(ISNUMBER(C5600),MONTH(C5600),VALUE(MID(A5600,4,2)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1" spans="1:5" x14ac:dyDescent="0.25">
      <c r="A5601" s="65" t="s">
        <v>5611</v>
      </c>
      <c r="B5601" s="8">
        <v>109.94</v>
      </c>
      <c r="C5601" s="13"/>
      <c r="D5601" s="3" t="str">
        <f t="array" ref="D5601">IF(C5601="","",IFERROR(AVERAGE(_xlfn._xlws.FILTER($B$2:$B$6000,(IFERROR(VALUE(MID($A$2:$A$6000,4,2)),0)=MONTH(C5601))*(IFERROR(VALUE(RIGHT($A$2:$A$6000,4)),0)=YEAR(C5601)))),""))</f>
        <v/>
      </c>
      <c r="E5601" s="3">
        <f t="array" ref="E5601">IFERROR(_xlfn.LET(_xlpm.yr,IF(ISNUMBER(C5601),YEAR(C5601),VALUE(RIGHT(A5601,4))),_xlpm.mn,IF(ISNUMBER(C5601),MONTH(C5601),VALUE(MID(A5601,4,2)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2" spans="1:5" x14ac:dyDescent="0.25">
      <c r="A5602" s="65" t="s">
        <v>5612</v>
      </c>
      <c r="B5602" s="8">
        <v>110.43</v>
      </c>
      <c r="C5602" s="13"/>
      <c r="D5602" s="3" t="str">
        <f t="array" ref="D5602">IF(C5602="","",IFERROR(AVERAGE(_xlfn._xlws.FILTER($B$2:$B$6000,(IFERROR(VALUE(MID($A$2:$A$6000,4,2)),0)=MONTH(C5602))*(IFERROR(VALUE(RIGHT($A$2:$A$6000,4)),0)=YEAR(C5602)))),""))</f>
        <v/>
      </c>
      <c r="E5602" s="3">
        <f t="array" ref="E5602">IFERROR(_xlfn.LET(_xlpm.yr,IF(ISNUMBER(C5602),YEAR(C5602),VALUE(RIGHT(A5602,4))),_xlpm.mn,IF(ISNUMBER(C5602),MONTH(C5602),VALUE(MID(A5602,4,2)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3" spans="1:5" x14ac:dyDescent="0.25">
      <c r="A5603" s="65" t="s">
        <v>5613</v>
      </c>
      <c r="B5603" s="8">
        <v>109.1</v>
      </c>
      <c r="C5603" s="13"/>
      <c r="D5603" s="3" t="str">
        <f t="array" ref="D5603">IF(C5603="","",IFERROR(AVERAGE(_xlfn._xlws.FILTER($B$2:$B$6000,(IFERROR(VALUE(MID($A$2:$A$6000,4,2)),0)=MONTH(C5603))*(IFERROR(VALUE(RIGHT($A$2:$A$6000,4)),0)=YEAR(C5603)))),""))</f>
        <v/>
      </c>
      <c r="E5603" s="3">
        <f t="array" ref="E5603">IFERROR(_xlfn.LET(_xlpm.yr,IF(ISNUMBER(C5603),YEAR(C5603),VALUE(RIGHT(A5603,4))),_xlpm.mn,IF(ISNUMBER(C5603),MONTH(C5603),VALUE(MID(A5603,4,2)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4" spans="1:5" x14ac:dyDescent="0.25">
      <c r="A5604" s="65" t="s">
        <v>5614</v>
      </c>
      <c r="B5604" s="8">
        <v>109.74</v>
      </c>
      <c r="C5604" s="13"/>
      <c r="D5604" s="3" t="str">
        <f t="array" ref="D5604">IF(C5604="","",IFERROR(AVERAGE(_xlfn._xlws.FILTER($B$2:$B$6000,(IFERROR(VALUE(MID($A$2:$A$6000,4,2)),0)=MONTH(C5604))*(IFERROR(VALUE(RIGHT($A$2:$A$6000,4)),0)=YEAR(C5604)))),""))</f>
        <v/>
      </c>
      <c r="E5604" s="3">
        <f t="array" ref="E5604">IFERROR(_xlfn.LET(_xlpm.yr,IF(ISNUMBER(C5604),YEAR(C5604),VALUE(RIGHT(A5604,4))),_xlpm.mn,IF(ISNUMBER(C5604),MONTH(C5604),VALUE(MID(A5604,4,2)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5" spans="1:5" x14ac:dyDescent="0.25">
      <c r="A5605" s="65" t="s">
        <v>5615</v>
      </c>
      <c r="B5605" s="8">
        <v>109.65</v>
      </c>
      <c r="C5605" s="13"/>
      <c r="D5605" s="3" t="str">
        <f t="array" ref="D5605">IF(C5605="","",IFERROR(AVERAGE(_xlfn._xlws.FILTER($B$2:$B$6000,(IFERROR(VALUE(MID($A$2:$A$6000,4,2)),0)=MONTH(C5605))*(IFERROR(VALUE(RIGHT($A$2:$A$6000,4)),0)=YEAR(C5605)))),""))</f>
        <v/>
      </c>
      <c r="E5605" s="3">
        <f t="array" ref="E5605">IFERROR(_xlfn.LET(_xlpm.yr,IF(ISNUMBER(C5605),YEAR(C5605),VALUE(RIGHT(A5605,4))),_xlpm.mn,IF(ISNUMBER(C5605),MONTH(C5605),VALUE(MID(A5605,4,2)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6" spans="1:5" x14ac:dyDescent="0.25">
      <c r="A5606" s="65" t="s">
        <v>5616</v>
      </c>
      <c r="B5606" s="8">
        <v>111</v>
      </c>
      <c r="C5606" s="13"/>
      <c r="D5606" s="3" t="str">
        <f t="array" ref="D5606">IF(C5606="","",IFERROR(AVERAGE(_xlfn._xlws.FILTER($B$2:$B$6000,(IFERROR(VALUE(MID($A$2:$A$6000,4,2)),0)=MONTH(C5606))*(IFERROR(VALUE(RIGHT($A$2:$A$6000,4)),0)=YEAR(C5606)))),""))</f>
        <v/>
      </c>
      <c r="E5606" s="3">
        <f t="array" ref="E5606">IFERROR(_xlfn.LET(_xlpm.yr,IF(ISNUMBER(C5606),YEAR(C5606),VALUE(RIGHT(A5606,4))),_xlpm.mn,IF(ISNUMBER(C5606),MONTH(C5606),VALUE(MID(A5606,4,2)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7" spans="1:5" x14ac:dyDescent="0.25">
      <c r="A5607" s="65" t="s">
        <v>5617</v>
      </c>
      <c r="B5607" s="8">
        <v>110.75</v>
      </c>
      <c r="C5607" s="13"/>
      <c r="D5607" s="3" t="str">
        <f t="array" ref="D5607">IF(C5607="","",IFERROR(AVERAGE(_xlfn._xlws.FILTER($B$2:$B$6000,(IFERROR(VALUE(MID($A$2:$A$6000,4,2)),0)=MONTH(C5607))*(IFERROR(VALUE(RIGHT($A$2:$A$6000,4)),0)=YEAR(C5607)))),""))</f>
        <v/>
      </c>
      <c r="E5607" s="3">
        <f t="array" ref="E5607">IFERROR(_xlfn.LET(_xlpm.yr,IF(ISNUMBER(C5607),YEAR(C5607),VALUE(RIGHT(A5607,4))),_xlpm.mn,IF(ISNUMBER(C5607),MONTH(C5607),VALUE(MID(A5607,4,2)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8" spans="1:5" x14ac:dyDescent="0.25">
      <c r="A5608" s="65" t="s">
        <v>5618</v>
      </c>
      <c r="B5608" s="8">
        <v>110.63</v>
      </c>
      <c r="C5608" s="13"/>
      <c r="D5608" s="3" t="str">
        <f t="array" ref="D5608">IF(C5608="","",IFERROR(AVERAGE(_xlfn._xlws.FILTER($B$2:$B$6000,(IFERROR(VALUE(MID($A$2:$A$6000,4,2)),0)=MONTH(C5608))*(IFERROR(VALUE(RIGHT($A$2:$A$6000,4)),0)=YEAR(C5608)))),""))</f>
        <v/>
      </c>
      <c r="E5608" s="3">
        <f t="array" ref="E5608">IFERROR(_xlfn.LET(_xlpm.yr,IF(ISNUMBER(C5608),YEAR(C5608),VALUE(RIGHT(A5608,4))),_xlpm.mn,IF(ISNUMBER(C5608),MONTH(C5608),VALUE(MID(A5608,4,2)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9" spans="1:5" x14ac:dyDescent="0.25">
      <c r="A5609" s="65" t="s">
        <v>5619</v>
      </c>
      <c r="B5609" s="8">
        <v>110.63</v>
      </c>
      <c r="C5609" s="13"/>
      <c r="D5609" s="3" t="str">
        <f t="array" ref="D5609">IF(C5609="","",IFERROR(AVERAGE(_xlfn._xlws.FILTER($B$2:$B$6000,(IFERROR(VALUE(MID($A$2:$A$6000,4,2)),0)=MONTH(C5609))*(IFERROR(VALUE(RIGHT($A$2:$A$6000,4)),0)=YEAR(C5609)))),""))</f>
        <v/>
      </c>
      <c r="E5609" s="3">
        <f t="array" ref="E5609">IFERROR(_xlfn.LET(_xlpm.yr,IF(ISNUMBER(C5609),YEAR(C5609),VALUE(RIGHT(A5609,4))),_xlpm.mn,IF(ISNUMBER(C5609),MONTH(C5609),VALUE(MID(A5609,4,2)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0" spans="1:5" x14ac:dyDescent="0.25">
      <c r="A5610" s="65" t="s">
        <v>5620</v>
      </c>
      <c r="B5610" s="8">
        <v>110.63</v>
      </c>
      <c r="C5610" s="13"/>
      <c r="D5610" s="3" t="str">
        <f t="array" ref="D5610">IF(C5610="","",IFERROR(AVERAGE(_xlfn._xlws.FILTER($B$2:$B$6000,(IFERROR(VALUE(MID($A$2:$A$6000,4,2)),0)=MONTH(C5610))*(IFERROR(VALUE(RIGHT($A$2:$A$6000,4)),0)=YEAR(C5610)))),""))</f>
        <v/>
      </c>
      <c r="E5610" s="3">
        <f t="array" ref="E5610">IFERROR(_xlfn.LET(_xlpm.yr,IF(ISNUMBER(C5610),YEAR(C5610),VALUE(RIGHT(A5610,4))),_xlpm.mn,IF(ISNUMBER(C5610),MONTH(C5610),VALUE(MID(A5610,4,2)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1" spans="1:5" x14ac:dyDescent="0.25">
      <c r="A5611" s="65" t="s">
        <v>5621</v>
      </c>
      <c r="B5611" s="8">
        <v>109.99</v>
      </c>
      <c r="C5611" s="13"/>
      <c r="D5611" s="3" t="str">
        <f t="array" ref="D5611">IF(C5611="","",IFERROR(AVERAGE(_xlfn._xlws.FILTER($B$2:$B$6000,(IFERROR(VALUE(MID($A$2:$A$6000,4,2)),0)=MONTH(C5611))*(IFERROR(VALUE(RIGHT($A$2:$A$6000,4)),0)=YEAR(C5611)))),""))</f>
        <v/>
      </c>
      <c r="E5611" s="3">
        <f t="array" ref="E5611">IFERROR(_xlfn.LET(_xlpm.yr,IF(ISNUMBER(C5611),YEAR(C5611),VALUE(RIGHT(A5611,4))),_xlpm.mn,IF(ISNUMBER(C5611),MONTH(C5611),VALUE(MID(A5611,4,2)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2" spans="1:5" x14ac:dyDescent="0.25">
      <c r="A5612" s="65" t="s">
        <v>5622</v>
      </c>
      <c r="B5612" s="8">
        <v>109.99</v>
      </c>
      <c r="C5612" s="13"/>
      <c r="D5612" s="3" t="str">
        <f t="array" ref="D5612">IF(C5612="","",IFERROR(AVERAGE(_xlfn._xlws.FILTER($B$2:$B$6000,(IFERROR(VALUE(MID($A$2:$A$6000,4,2)),0)=MONTH(C5612))*(IFERROR(VALUE(RIGHT($A$2:$A$6000,4)),0)=YEAR(C5612)))),""))</f>
        <v/>
      </c>
      <c r="E5612" s="3">
        <f t="array" ref="E5612">IFERROR(_xlfn.LET(_xlpm.yr,IF(ISNUMBER(C5612),YEAR(C5612),VALUE(RIGHT(A5612,4))),_xlpm.mn,IF(ISNUMBER(C5612),MONTH(C5612),VALUE(MID(A5612,4,2)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3" spans="1:5" x14ac:dyDescent="0.25">
      <c r="A5613" s="65" t="s">
        <v>5623</v>
      </c>
      <c r="B5613" s="8">
        <v>109.99</v>
      </c>
      <c r="C5613" s="13"/>
      <c r="D5613" s="3" t="str">
        <f t="array" ref="D5613">IF(C5613="","",IFERROR(AVERAGE(_xlfn._xlws.FILTER($B$2:$B$6000,(IFERROR(VALUE(MID($A$2:$A$6000,4,2)),0)=MONTH(C5613))*(IFERROR(VALUE(RIGHT($A$2:$A$6000,4)),0)=YEAR(C5613)))),""))</f>
        <v/>
      </c>
      <c r="E5613" s="3">
        <f t="array" ref="E5613">IFERROR(_xlfn.LET(_xlpm.yr,IF(ISNUMBER(C5613),YEAR(C5613),VALUE(RIGHT(A5613,4))),_xlpm.mn,IF(ISNUMBER(C5613),MONTH(C5613),VALUE(MID(A5613,4,2)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4" spans="1:5" x14ac:dyDescent="0.25">
      <c r="A5614" s="65" t="s">
        <v>5624</v>
      </c>
      <c r="B5614" s="8">
        <v>108.77</v>
      </c>
      <c r="C5614" s="13"/>
      <c r="D5614" s="3" t="str">
        <f t="array" ref="D5614">IF(C5614="","",IFERROR(AVERAGE(_xlfn._xlws.FILTER($B$2:$B$6000,(IFERROR(VALUE(MID($A$2:$A$6000,4,2)),0)=MONTH(C5614))*(IFERROR(VALUE(RIGHT($A$2:$A$6000,4)),0)=YEAR(C5614)))),""))</f>
        <v/>
      </c>
      <c r="E5614" s="3">
        <f t="array" ref="E5614">IFERROR(_xlfn.LET(_xlpm.yr,IF(ISNUMBER(C5614),YEAR(C5614),VALUE(RIGHT(A5614,4))),_xlpm.mn,IF(ISNUMBER(C5614),MONTH(C5614),VALUE(MID(A5614,4,2)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5" spans="1:5" x14ac:dyDescent="0.25">
      <c r="A5615" s="65" t="s">
        <v>5625</v>
      </c>
      <c r="B5615" s="8">
        <v>106.76</v>
      </c>
      <c r="C5615" s="13"/>
      <c r="D5615" s="3" t="str">
        <f t="array" ref="D5615">IF(C5615="","",IFERROR(AVERAGE(_xlfn._xlws.FILTER($B$2:$B$6000,(IFERROR(VALUE(MID($A$2:$A$6000,4,2)),0)=MONTH(C5615))*(IFERROR(VALUE(RIGHT($A$2:$A$6000,4)),0)=YEAR(C5615)))),""))</f>
        <v/>
      </c>
      <c r="E5615" s="3">
        <f t="array" ref="E5615">IFERROR(_xlfn.LET(_xlpm.yr,IF(ISNUMBER(C5615),YEAR(C5615),VALUE(RIGHT(A5615,4))),_xlpm.mn,IF(ISNUMBER(C5615),MONTH(C5615),VALUE(MID(A5615,4,2)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6" spans="1:5" x14ac:dyDescent="0.25">
      <c r="A5616" s="65" t="s">
        <v>5626</v>
      </c>
      <c r="B5616" s="8">
        <v>107.91</v>
      </c>
      <c r="C5616" s="13"/>
      <c r="D5616" s="3" t="str">
        <f t="array" ref="D5616">IF(C5616="","",IFERROR(AVERAGE(_xlfn._xlws.FILTER($B$2:$B$6000,(IFERROR(VALUE(MID($A$2:$A$6000,4,2)),0)=MONTH(C5616))*(IFERROR(VALUE(RIGHT($A$2:$A$6000,4)),0)=YEAR(C5616)))),""))</f>
        <v/>
      </c>
      <c r="E5616" s="3">
        <f t="array" ref="E5616">IFERROR(_xlfn.LET(_xlpm.yr,IF(ISNUMBER(C5616),YEAR(C5616),VALUE(RIGHT(A5616,4))),_xlpm.mn,IF(ISNUMBER(C5616),MONTH(C5616),VALUE(MID(A5616,4,2)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7" spans="1:5" x14ac:dyDescent="0.25">
      <c r="A5617" s="65" t="s">
        <v>5627</v>
      </c>
      <c r="B5617" s="8">
        <v>107.34</v>
      </c>
      <c r="C5617" s="13"/>
      <c r="D5617" s="3" t="str">
        <f t="array" ref="D5617">IF(C5617="","",IFERROR(AVERAGE(_xlfn._xlws.FILTER($B$2:$B$6000,(IFERROR(VALUE(MID($A$2:$A$6000,4,2)),0)=MONTH(C5617))*(IFERROR(VALUE(RIGHT($A$2:$A$6000,4)),0)=YEAR(C5617)))),""))</f>
        <v/>
      </c>
      <c r="E5617" s="3">
        <f t="array" ref="E5617">IFERROR(_xlfn.LET(_xlpm.yr,IF(ISNUMBER(C5617),YEAR(C5617),VALUE(RIGHT(A5617,4))),_xlpm.mn,IF(ISNUMBER(C5617),MONTH(C5617),VALUE(MID(A5617,4,2)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8" spans="1:5" x14ac:dyDescent="0.25">
      <c r="A5618" s="65" t="s">
        <v>5628</v>
      </c>
      <c r="B5618" s="8">
        <v>106.65</v>
      </c>
      <c r="C5618" s="13"/>
      <c r="D5618" s="3" t="str">
        <f t="array" ref="D5618">IF(C5618="","",IFERROR(AVERAGE(_xlfn._xlws.FILTER($B$2:$B$6000,(IFERROR(VALUE(MID($A$2:$A$6000,4,2)),0)=MONTH(C5618))*(IFERROR(VALUE(RIGHT($A$2:$A$6000,4)),0)=YEAR(C5618)))),""))</f>
        <v/>
      </c>
      <c r="E5618" s="3">
        <f t="array" ref="E5618">IFERROR(_xlfn.LET(_xlpm.yr,IF(ISNUMBER(C5618),YEAR(C5618),VALUE(RIGHT(A5618,4))),_xlpm.mn,IF(ISNUMBER(C5618),MONTH(C5618),VALUE(MID(A5618,4,2)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9" spans="1:5" x14ac:dyDescent="0.25">
      <c r="A5619" s="65" t="s">
        <v>5629</v>
      </c>
      <c r="B5619" s="8">
        <v>106.65</v>
      </c>
      <c r="C5619" s="13"/>
      <c r="D5619" s="3" t="str">
        <f t="array" ref="D5619">IF(C5619="","",IFERROR(AVERAGE(_xlfn._xlws.FILTER($B$2:$B$6000,(IFERROR(VALUE(MID($A$2:$A$6000,4,2)),0)=MONTH(C5619))*(IFERROR(VALUE(RIGHT($A$2:$A$6000,4)),0)=YEAR(C5619)))),""))</f>
        <v/>
      </c>
      <c r="E5619" s="3">
        <f t="array" ref="E5619">IFERROR(_xlfn.LET(_xlpm.yr,IF(ISNUMBER(C5619),YEAR(C5619),VALUE(RIGHT(A5619,4))),_xlpm.mn,IF(ISNUMBER(C5619),MONTH(C5619),VALUE(MID(A5619,4,2)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0" spans="1:5" x14ac:dyDescent="0.25">
      <c r="A5620" s="65" t="s">
        <v>5630</v>
      </c>
      <c r="B5620" s="8">
        <v>105.4</v>
      </c>
      <c r="C5620" s="13"/>
      <c r="D5620" s="3" t="str">
        <f t="array" ref="D5620">IF(C5620="","",IFERROR(AVERAGE(_xlfn._xlws.FILTER($B$2:$B$6000,(IFERROR(VALUE(MID($A$2:$A$6000,4,2)),0)=MONTH(C5620))*(IFERROR(VALUE(RIGHT($A$2:$A$6000,4)),0)=YEAR(C5620)))),""))</f>
        <v/>
      </c>
      <c r="E5620" s="3">
        <f t="array" ref="E5620">IFERROR(_xlfn.LET(_xlpm.yr,IF(ISNUMBER(C5620),YEAR(C5620),VALUE(RIGHT(A5620,4))),_xlpm.mn,IF(ISNUMBER(C5620),MONTH(C5620),VALUE(MID(A5620,4,2)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1" spans="1:5" x14ac:dyDescent="0.25">
      <c r="A5621" s="65" t="s">
        <v>5631</v>
      </c>
      <c r="B5621" s="8">
        <v>106.71</v>
      </c>
      <c r="C5621" s="13"/>
      <c r="D5621" s="3" t="str">
        <f t="array" ref="D5621">IF(C5621="","",IFERROR(AVERAGE(_xlfn._xlws.FILTER($B$2:$B$6000,(IFERROR(VALUE(MID($A$2:$A$6000,4,2)),0)=MONTH(C5621))*(IFERROR(VALUE(RIGHT($A$2:$A$6000,4)),0)=YEAR(C5621)))),""))</f>
        <v/>
      </c>
      <c r="E5621" s="3">
        <f t="array" ref="E5621">IFERROR(_xlfn.LET(_xlpm.yr,IF(ISNUMBER(C5621),YEAR(C5621),VALUE(RIGHT(A5621,4))),_xlpm.mn,IF(ISNUMBER(C5621),MONTH(C5621),VALUE(MID(A5621,4,2)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2" spans="1:5" x14ac:dyDescent="0.25">
      <c r="A5622" s="65" t="s">
        <v>5632</v>
      </c>
      <c r="B5622" s="8">
        <v>106.98</v>
      </c>
      <c r="C5622" s="13"/>
      <c r="D5622" s="3" t="str">
        <f t="array" ref="D5622">IF(C5622="","",IFERROR(AVERAGE(_xlfn._xlws.FILTER($B$2:$B$6000,(IFERROR(VALUE(MID($A$2:$A$6000,4,2)),0)=MONTH(C5622))*(IFERROR(VALUE(RIGHT($A$2:$A$6000,4)),0)=YEAR(C5622)))),""))</f>
        <v/>
      </c>
      <c r="E5622" s="3">
        <f t="array" ref="E5622">IFERROR(_xlfn.LET(_xlpm.yr,IF(ISNUMBER(C5622),YEAR(C5622),VALUE(RIGHT(A5622,4))),_xlpm.mn,IF(ISNUMBER(C5622),MONTH(C5622),VALUE(MID(A5622,4,2)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3" spans="1:5" x14ac:dyDescent="0.25">
      <c r="A5623" s="65" t="s">
        <v>5633</v>
      </c>
      <c r="B5623" s="8">
        <v>103.97</v>
      </c>
      <c r="C5623" s="13"/>
      <c r="D5623" s="3" t="str">
        <f t="array" ref="D5623">IF(C5623="","",IFERROR(AVERAGE(_xlfn._xlws.FILTER($B$2:$B$6000,(IFERROR(VALUE(MID($A$2:$A$6000,4,2)),0)=MONTH(C5623))*(IFERROR(VALUE(RIGHT($A$2:$A$6000,4)),0)=YEAR(C5623)))),""))</f>
        <v/>
      </c>
      <c r="E5623" s="3">
        <f t="array" ref="E5623">IFERROR(_xlfn.LET(_xlpm.yr,IF(ISNUMBER(C5623),YEAR(C5623),VALUE(RIGHT(A5623,4))),_xlpm.mn,IF(ISNUMBER(C5623),MONTH(C5623),VALUE(MID(A5623,4,2)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4" spans="1:5" x14ac:dyDescent="0.25">
      <c r="A5624" s="65" t="s">
        <v>5634</v>
      </c>
      <c r="B5624" s="8">
        <v>104.37</v>
      </c>
      <c r="C5624" s="13"/>
      <c r="D5624" s="3" t="str">
        <f t="array" ref="D5624">IF(C5624="","",IFERROR(AVERAGE(_xlfn._xlws.FILTER($B$2:$B$6000,(IFERROR(VALUE(MID($A$2:$A$6000,4,2)),0)=MONTH(C5624))*(IFERROR(VALUE(RIGHT($A$2:$A$6000,4)),0)=YEAR(C5624)))),""))</f>
        <v/>
      </c>
      <c r="E5624" s="3">
        <f t="array" ref="E5624">IFERROR(_xlfn.LET(_xlpm.yr,IF(ISNUMBER(C5624),YEAR(C5624),VALUE(RIGHT(A5624,4))),_xlpm.mn,IF(ISNUMBER(C5624),MONTH(C5624),VALUE(MID(A5624,4,2)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5" spans="1:5" x14ac:dyDescent="0.25">
      <c r="A5625" s="65" t="s">
        <v>5635</v>
      </c>
      <c r="B5625" s="8">
        <v>103.44</v>
      </c>
      <c r="C5625" s="13"/>
      <c r="D5625" s="3" t="str">
        <f t="array" ref="D5625">IF(C5625="","",IFERROR(AVERAGE(_xlfn._xlws.FILTER($B$2:$B$6000,(IFERROR(VALUE(MID($A$2:$A$6000,4,2)),0)=MONTH(C5625))*(IFERROR(VALUE(RIGHT($A$2:$A$6000,4)),0)=YEAR(C5625)))),""))</f>
        <v/>
      </c>
      <c r="E5625" s="3">
        <f t="array" ref="E5625">IFERROR(_xlfn.LET(_xlpm.yr,IF(ISNUMBER(C5625),YEAR(C5625),VALUE(RIGHT(A5625,4))),_xlpm.mn,IF(ISNUMBER(C5625),MONTH(C5625),VALUE(MID(A5625,4,2)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6" spans="1:5" x14ac:dyDescent="0.25">
      <c r="A5626" s="65" t="s">
        <v>5636</v>
      </c>
      <c r="B5626" s="8">
        <v>104.66</v>
      </c>
      <c r="C5626" s="13"/>
      <c r="D5626" s="3" t="str">
        <f t="array" ref="D5626">IF(C5626="","",IFERROR(AVERAGE(_xlfn._xlws.FILTER($B$2:$B$6000,(IFERROR(VALUE(MID($A$2:$A$6000,4,2)),0)=MONTH(C5626))*(IFERROR(VALUE(RIGHT($A$2:$A$6000,4)),0)=YEAR(C5626)))),""))</f>
        <v/>
      </c>
      <c r="E5626" s="3">
        <f t="array" ref="E5626">IFERROR(_xlfn.LET(_xlpm.yr,IF(ISNUMBER(C5626),YEAR(C5626),VALUE(RIGHT(A5626,4))),_xlpm.mn,IF(ISNUMBER(C5626),MONTH(C5626),VALUE(MID(A5626,4,2)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7" spans="1:5" x14ac:dyDescent="0.25">
      <c r="A5627" s="65" t="s">
        <v>5637</v>
      </c>
      <c r="B5627" s="8">
        <v>104.59</v>
      </c>
      <c r="C5627" s="13"/>
      <c r="D5627" s="3" t="str">
        <f t="array" ref="D5627">IF(C5627="","",IFERROR(AVERAGE(_xlfn._xlws.FILTER($B$2:$B$6000,(IFERROR(VALUE(MID($A$2:$A$6000,4,2)),0)=MONTH(C5627))*(IFERROR(VALUE(RIGHT($A$2:$A$6000,4)),0)=YEAR(C5627)))),""))</f>
        <v/>
      </c>
      <c r="E5627" s="3">
        <f t="array" ref="E5627">IFERROR(_xlfn.LET(_xlpm.yr,IF(ISNUMBER(C5627),YEAR(C5627),VALUE(RIGHT(A5627,4))),_xlpm.mn,IF(ISNUMBER(C5627),MONTH(C5627),VALUE(MID(A5627,4,2)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8" spans="1:5" x14ac:dyDescent="0.25">
      <c r="A5628" s="65" t="s">
        <v>5638</v>
      </c>
      <c r="B5628" s="8">
        <v>104.84</v>
      </c>
      <c r="C5628" s="13"/>
      <c r="D5628" s="3" t="str">
        <f t="array" ref="D5628">IF(C5628="","",IFERROR(AVERAGE(_xlfn._xlws.FILTER($B$2:$B$6000,(IFERROR(VALUE(MID($A$2:$A$6000,4,2)),0)=MONTH(C5628))*(IFERROR(VALUE(RIGHT($A$2:$A$6000,4)),0)=YEAR(C5628)))),""))</f>
        <v/>
      </c>
      <c r="E5628" s="3">
        <f t="array" ref="E5628">IFERROR(_xlfn.LET(_xlpm.yr,IF(ISNUMBER(C5628),YEAR(C5628),VALUE(RIGHT(A5628,4))),_xlpm.mn,IF(ISNUMBER(C5628),MONTH(C5628),VALUE(MID(A5628,4,2)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9" spans="1:5" x14ac:dyDescent="0.25">
      <c r="A5629" s="65" t="s">
        <v>5639</v>
      </c>
      <c r="B5629" s="8">
        <v>104.92</v>
      </c>
      <c r="C5629" s="13"/>
      <c r="D5629" s="3" t="str">
        <f t="array" ref="D5629">IF(C5629="","",IFERROR(AVERAGE(_xlfn._xlws.FILTER($B$2:$B$6000,(IFERROR(VALUE(MID($A$2:$A$6000,4,2)),0)=MONTH(C5629))*(IFERROR(VALUE(RIGHT($A$2:$A$6000,4)),0)=YEAR(C5629)))),""))</f>
        <v/>
      </c>
      <c r="E5629" s="3">
        <f t="array" ref="E5629">IFERROR(_xlfn.LET(_xlpm.yr,IF(ISNUMBER(C5629),YEAR(C5629),VALUE(RIGHT(A5629,4))),_xlpm.mn,IF(ISNUMBER(C5629),MONTH(C5629),VALUE(MID(A5629,4,2)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0" spans="1:5" x14ac:dyDescent="0.25">
      <c r="A5630" s="65" t="s">
        <v>5640</v>
      </c>
      <c r="B5630" s="8">
        <v>104.95</v>
      </c>
      <c r="C5630" s="13"/>
      <c r="D5630" s="3" t="str">
        <f t="array" ref="D5630">IF(C5630="","",IFERROR(AVERAGE(_xlfn._xlws.FILTER($B$2:$B$6000,(IFERROR(VALUE(MID($A$2:$A$6000,4,2)),0)=MONTH(C5630))*(IFERROR(VALUE(RIGHT($A$2:$A$6000,4)),0)=YEAR(C5630)))),""))</f>
        <v/>
      </c>
      <c r="E5630" s="3">
        <f t="array" ref="E5630">IFERROR(_xlfn.LET(_xlpm.yr,IF(ISNUMBER(C5630),YEAR(C5630),VALUE(RIGHT(A5630,4))),_xlpm.mn,IF(ISNUMBER(C5630),MONTH(C5630),VALUE(MID(A5630,4,2)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1" spans="1:5" x14ac:dyDescent="0.25">
      <c r="A5631" s="65" t="s">
        <v>5641</v>
      </c>
      <c r="B5631" s="8">
        <v>104.6</v>
      </c>
      <c r="C5631" s="13"/>
      <c r="D5631" s="3" t="str">
        <f t="array" ref="D5631">IF(C5631="","",IFERROR(AVERAGE(_xlfn._xlws.FILTER($B$2:$B$6000,(IFERROR(VALUE(MID($A$2:$A$6000,4,2)),0)=MONTH(C5631))*(IFERROR(VALUE(RIGHT($A$2:$A$6000,4)),0)=YEAR(C5631)))),""))</f>
        <v/>
      </c>
      <c r="E5631" s="3">
        <f t="array" ref="E5631">IFERROR(_xlfn.LET(_xlpm.yr,IF(ISNUMBER(C5631),YEAR(C5631),VALUE(RIGHT(A5631,4))),_xlpm.mn,IF(ISNUMBER(C5631),MONTH(C5631),VALUE(MID(A5631,4,2)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2" spans="1:5" x14ac:dyDescent="0.25">
      <c r="A5632" s="65" t="s">
        <v>5642</v>
      </c>
      <c r="B5632" s="8">
        <v>104.78</v>
      </c>
      <c r="C5632" s="13"/>
      <c r="D5632" s="3" t="str">
        <f t="array" ref="D5632">IF(C5632="","",IFERROR(AVERAGE(_xlfn._xlws.FILTER($B$2:$B$6000,(IFERROR(VALUE(MID($A$2:$A$6000,4,2)),0)=MONTH(C5632))*(IFERROR(VALUE(RIGHT($A$2:$A$6000,4)),0)=YEAR(C5632)))),""))</f>
        <v/>
      </c>
      <c r="E5632" s="3">
        <f t="array" ref="E5632">IFERROR(_xlfn.LET(_xlpm.yr,IF(ISNUMBER(C5632),YEAR(C5632),VALUE(RIGHT(A5632,4))),_xlpm.mn,IF(ISNUMBER(C5632),MONTH(C5632),VALUE(MID(A5632,4,2)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3" spans="1:5" x14ac:dyDescent="0.25">
      <c r="A5633" s="65" t="s">
        <v>5643</v>
      </c>
      <c r="B5633" s="8">
        <v>104.89</v>
      </c>
      <c r="C5633" s="13"/>
      <c r="D5633" s="3" t="str">
        <f t="array" ref="D5633">IF(C5633="","",IFERROR(AVERAGE(_xlfn._xlws.FILTER($B$2:$B$6000,(IFERROR(VALUE(MID($A$2:$A$6000,4,2)),0)=MONTH(C5633))*(IFERROR(VALUE(RIGHT($A$2:$A$6000,4)),0)=YEAR(C5633)))),""))</f>
        <v/>
      </c>
      <c r="E5633" s="3">
        <f t="array" ref="E5633">IFERROR(_xlfn.LET(_xlpm.yr,IF(ISNUMBER(C5633),YEAR(C5633),VALUE(RIGHT(A5633,4))),_xlpm.mn,IF(ISNUMBER(C5633),MONTH(C5633),VALUE(MID(A5633,4,2)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4" spans="1:5" x14ac:dyDescent="0.25">
      <c r="A5634" s="65" t="s">
        <v>5644</v>
      </c>
      <c r="B5634" s="8">
        <v>106.29</v>
      </c>
      <c r="C5634" s="13"/>
      <c r="D5634" s="3" t="str">
        <f t="array" ref="D5634">IF(C5634="","",IFERROR(AVERAGE(_xlfn._xlws.FILTER($B$2:$B$6000,(IFERROR(VALUE(MID($A$2:$A$6000,4,2)),0)=MONTH(C5634))*(IFERROR(VALUE(RIGHT($A$2:$A$6000,4)),0)=YEAR(C5634)))),""))</f>
        <v/>
      </c>
      <c r="E5634" s="3">
        <f t="array" ref="E5634">IFERROR(_xlfn.LET(_xlpm.yr,IF(ISNUMBER(C5634),YEAR(C5634),VALUE(RIGHT(A5634,4))),_xlpm.mn,IF(ISNUMBER(C5634),MONTH(C5634),VALUE(MID(A5634,4,2)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5" spans="1:5" x14ac:dyDescent="0.25">
      <c r="A5635" s="65" t="s">
        <v>5645</v>
      </c>
      <c r="B5635" s="8">
        <v>105.81</v>
      </c>
      <c r="C5635" s="13"/>
      <c r="D5635" s="3" t="str">
        <f t="array" ref="D5635">IF(C5635="","",IFERROR(AVERAGE(_xlfn._xlws.FILTER($B$2:$B$6000,(IFERROR(VALUE(MID($A$2:$A$6000,4,2)),0)=MONTH(C5635))*(IFERROR(VALUE(RIGHT($A$2:$A$6000,4)),0)=YEAR(C5635)))),""))</f>
        <v/>
      </c>
      <c r="E5635" s="3">
        <f t="array" ref="E5635">IFERROR(_xlfn.LET(_xlpm.yr,IF(ISNUMBER(C5635),YEAR(C5635),VALUE(RIGHT(A5635,4))),_xlpm.mn,IF(ISNUMBER(C5635),MONTH(C5635),VALUE(MID(A5635,4,2)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6" spans="1:5" x14ac:dyDescent="0.25">
      <c r="A5636" s="65" t="s">
        <v>5646</v>
      </c>
      <c r="B5636" s="8">
        <v>102.82</v>
      </c>
      <c r="C5636" s="13"/>
      <c r="D5636" s="3" t="str">
        <f t="array" ref="D5636">IF(C5636="","",IFERROR(AVERAGE(_xlfn._xlws.FILTER($B$2:$B$6000,(IFERROR(VALUE(MID($A$2:$A$6000,4,2)),0)=MONTH(C5636))*(IFERROR(VALUE(RIGHT($A$2:$A$6000,4)),0)=YEAR(C5636)))),""))</f>
        <v/>
      </c>
      <c r="E5636" s="3">
        <f t="array" ref="E5636">IFERROR(_xlfn.LET(_xlpm.yr,IF(ISNUMBER(C5636),YEAR(C5636),VALUE(RIGHT(A5636,4))),_xlpm.mn,IF(ISNUMBER(C5636),MONTH(C5636),VALUE(MID(A5636,4,2)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7" spans="1:5" x14ac:dyDescent="0.25">
      <c r="A5637" s="65" t="s">
        <v>5647</v>
      </c>
      <c r="B5637" s="8">
        <v>101.76</v>
      </c>
      <c r="C5637" s="13"/>
      <c r="D5637" s="3" t="str">
        <f t="array" ref="D5637">IF(C5637="","",IFERROR(AVERAGE(_xlfn._xlws.FILTER($B$2:$B$6000,(IFERROR(VALUE(MID($A$2:$A$6000,4,2)),0)=MONTH(C5637))*(IFERROR(VALUE(RIGHT($A$2:$A$6000,4)),0)=YEAR(C5637)))),""))</f>
        <v/>
      </c>
      <c r="E5637" s="3">
        <f t="array" ref="E5637">IFERROR(_xlfn.LET(_xlpm.yr,IF(ISNUMBER(C5637),YEAR(C5637),VALUE(RIGHT(A5637,4))),_xlpm.mn,IF(ISNUMBER(C5637),MONTH(C5637),VALUE(MID(A5637,4,2)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8" spans="1:5" x14ac:dyDescent="0.25">
      <c r="A5638" s="65" t="s">
        <v>5648</v>
      </c>
      <c r="B5638" s="8">
        <v>100.63</v>
      </c>
      <c r="C5638" s="13"/>
      <c r="D5638" s="3" t="str">
        <f t="array" ref="D5638">IF(C5638="","",IFERROR(AVERAGE(_xlfn._xlws.FILTER($B$2:$B$6000,(IFERROR(VALUE(MID($A$2:$A$6000,4,2)),0)=MONTH(C5638))*(IFERROR(VALUE(RIGHT($A$2:$A$6000,4)),0)=YEAR(C5638)))),""))</f>
        <v/>
      </c>
      <c r="E5638" s="3">
        <f t="array" ref="E5638">IFERROR(_xlfn.LET(_xlpm.yr,IF(ISNUMBER(C5638),YEAR(C5638),VALUE(RIGHT(A5638,4))),_xlpm.mn,IF(ISNUMBER(C5638),MONTH(C5638),VALUE(MID(A5638,4,2)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9" spans="1:5" x14ac:dyDescent="0.25">
      <c r="A5639" s="65" t="s">
        <v>5649</v>
      </c>
      <c r="B5639" s="8">
        <v>100.1</v>
      </c>
      <c r="C5639" s="13"/>
      <c r="D5639" s="3" t="str">
        <f t="array" ref="D5639">IF(C5639="","",IFERROR(AVERAGE(_xlfn._xlws.FILTER($B$2:$B$6000,(IFERROR(VALUE(MID($A$2:$A$6000,4,2)),0)=MONTH(C5639))*(IFERROR(VALUE(RIGHT($A$2:$A$6000,4)),0)=YEAR(C5639)))),""))</f>
        <v/>
      </c>
      <c r="E5639" s="3">
        <f t="array" ref="E5639">IFERROR(_xlfn.LET(_xlpm.yr,IF(ISNUMBER(C5639),YEAR(C5639),VALUE(RIGHT(A5639,4))),_xlpm.mn,IF(ISNUMBER(C5639),MONTH(C5639),VALUE(MID(A5639,4,2)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0" spans="1:5" x14ac:dyDescent="0.25">
      <c r="A5640" s="65" t="s">
        <v>5650</v>
      </c>
      <c r="B5640" s="8">
        <v>101.65</v>
      </c>
      <c r="C5640" s="13"/>
      <c r="D5640" s="3" t="str">
        <f t="array" ref="D5640">IF(C5640="","",IFERROR(AVERAGE(_xlfn._xlws.FILTER($B$2:$B$6000,(IFERROR(VALUE(MID($A$2:$A$6000,4,2)),0)=MONTH(C5640))*(IFERROR(VALUE(RIGHT($A$2:$A$6000,4)),0)=YEAR(C5640)))),""))</f>
        <v/>
      </c>
      <c r="E5640" s="3">
        <f t="array" ref="E5640">IFERROR(_xlfn.LET(_xlpm.yr,IF(ISNUMBER(C5640),YEAR(C5640),VALUE(RIGHT(A5640,4))),_xlpm.mn,IF(ISNUMBER(C5640),MONTH(C5640),VALUE(MID(A5640,4,2)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1" spans="1:5" x14ac:dyDescent="0.25">
      <c r="A5641" s="65" t="s">
        <v>5651</v>
      </c>
      <c r="B5641" s="8">
        <v>99.67</v>
      </c>
      <c r="C5641" s="13"/>
      <c r="D5641" s="3" t="str">
        <f t="array" ref="D5641">IF(C5641="","",IFERROR(AVERAGE(_xlfn._xlws.FILTER($B$2:$B$6000,(IFERROR(VALUE(MID($A$2:$A$6000,4,2)),0)=MONTH(C5641))*(IFERROR(VALUE(RIGHT($A$2:$A$6000,4)),0)=YEAR(C5641)))),""))</f>
        <v/>
      </c>
      <c r="E5641" s="3">
        <f t="array" ref="E5641">IFERROR(_xlfn.LET(_xlpm.yr,IF(ISNUMBER(C5641),YEAR(C5641),VALUE(RIGHT(A5641,4))),_xlpm.mn,IF(ISNUMBER(C5641),MONTH(C5641),VALUE(MID(A5641,4,2)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2" spans="1:5" x14ac:dyDescent="0.25">
      <c r="A5642" s="65" t="s">
        <v>5652</v>
      </c>
      <c r="B5642" s="8">
        <v>98.53</v>
      </c>
      <c r="C5642" s="13"/>
      <c r="D5642" s="3" t="str">
        <f t="array" ref="D5642">IF(C5642="","",IFERROR(AVERAGE(_xlfn._xlws.FILTER($B$2:$B$6000,(IFERROR(VALUE(MID($A$2:$A$6000,4,2)),0)=MONTH(C5642))*(IFERROR(VALUE(RIGHT($A$2:$A$6000,4)),0)=YEAR(C5642)))),""))</f>
        <v/>
      </c>
      <c r="E5642" s="3">
        <f t="array" ref="E5642">IFERROR(_xlfn.LET(_xlpm.yr,IF(ISNUMBER(C5642),YEAR(C5642),VALUE(RIGHT(A5642,4))),_xlpm.mn,IF(ISNUMBER(C5642),MONTH(C5642),VALUE(MID(A5642,4,2)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3" spans="1:5" x14ac:dyDescent="0.25">
      <c r="A5643" s="65" t="s">
        <v>5653</v>
      </c>
      <c r="B5643" s="8">
        <v>99.51</v>
      </c>
      <c r="C5643" s="13"/>
      <c r="D5643" s="3" t="str">
        <f t="array" ref="D5643">IF(C5643="","",IFERROR(AVERAGE(_xlfn._xlws.FILTER($B$2:$B$6000,(IFERROR(VALUE(MID($A$2:$A$6000,4,2)),0)=MONTH(C5643))*(IFERROR(VALUE(RIGHT($A$2:$A$6000,4)),0)=YEAR(C5643)))),""))</f>
        <v/>
      </c>
      <c r="E5643" s="3">
        <f t="array" ref="E5643">IFERROR(_xlfn.LET(_xlpm.yr,IF(ISNUMBER(C5643),YEAR(C5643),VALUE(RIGHT(A5643,4))),_xlpm.mn,IF(ISNUMBER(C5643),MONTH(C5643),VALUE(MID(A5643,4,2)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4" spans="1:5" x14ac:dyDescent="0.25">
      <c r="A5644" s="65" t="s">
        <v>5654</v>
      </c>
      <c r="B5644" s="8">
        <v>99.25</v>
      </c>
      <c r="C5644" s="13"/>
      <c r="D5644" s="3" t="str">
        <f t="array" ref="D5644">IF(C5644="","",IFERROR(AVERAGE(_xlfn._xlws.FILTER($B$2:$B$6000,(IFERROR(VALUE(MID($A$2:$A$6000,4,2)),0)=MONTH(C5644))*(IFERROR(VALUE(RIGHT($A$2:$A$6000,4)),0)=YEAR(C5644)))),""))</f>
        <v/>
      </c>
      <c r="E5644" s="3">
        <f t="array" ref="E5644">IFERROR(_xlfn.LET(_xlpm.yr,IF(ISNUMBER(C5644),YEAR(C5644),VALUE(RIGHT(A5644,4))),_xlpm.mn,IF(ISNUMBER(C5644),MONTH(C5644),VALUE(MID(A5644,4,2)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5" spans="1:5" x14ac:dyDescent="0.25">
      <c r="A5645" s="65" t="s">
        <v>5655</v>
      </c>
      <c r="B5645" s="8">
        <v>101.9</v>
      </c>
      <c r="C5645" s="13"/>
      <c r="D5645" s="3" t="str">
        <f t="array" ref="D5645">IF(C5645="","",IFERROR(AVERAGE(_xlfn._xlws.FILTER($B$2:$B$6000,(IFERROR(VALUE(MID($A$2:$A$6000,4,2)),0)=MONTH(C5645))*(IFERROR(VALUE(RIGHT($A$2:$A$6000,4)),0)=YEAR(C5645)))),""))</f>
        <v/>
      </c>
      <c r="E5645" s="3">
        <f t="array" ref="E5645">IFERROR(_xlfn.LET(_xlpm.yr,IF(ISNUMBER(C5645),YEAR(C5645),VALUE(RIGHT(A5645,4))),_xlpm.mn,IF(ISNUMBER(C5645),MONTH(C5645),VALUE(MID(A5645,4,2)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6" spans="1:5" x14ac:dyDescent="0.25">
      <c r="A5646" s="65" t="s">
        <v>5656</v>
      </c>
      <c r="B5646" s="8">
        <v>100.45</v>
      </c>
      <c r="C5646" s="13"/>
      <c r="D5646" s="3" t="str">
        <f t="array" ref="D5646">IF(C5646="","",IFERROR(AVERAGE(_xlfn._xlws.FILTER($B$2:$B$6000,(IFERROR(VALUE(MID($A$2:$A$6000,4,2)),0)=MONTH(C5646))*(IFERROR(VALUE(RIGHT($A$2:$A$6000,4)),0)=YEAR(C5646)))),""))</f>
        <v/>
      </c>
      <c r="E5646" s="3">
        <f t="array" ref="E5646">IFERROR(_xlfn.LET(_xlpm.yr,IF(ISNUMBER(C5646),YEAR(C5646),VALUE(RIGHT(A5646,4))),_xlpm.mn,IF(ISNUMBER(C5646),MONTH(C5646),VALUE(MID(A5646,4,2)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7" spans="1:5" x14ac:dyDescent="0.25">
      <c r="A5647" s="65" t="s">
        <v>5657</v>
      </c>
      <c r="B5647" s="8">
        <v>99.09</v>
      </c>
      <c r="C5647" s="13"/>
      <c r="D5647" s="3" t="str">
        <f t="array" ref="D5647">IF(C5647="","",IFERROR(AVERAGE(_xlfn._xlws.FILTER($B$2:$B$6000,(IFERROR(VALUE(MID($A$2:$A$6000,4,2)),0)=MONTH(C5647))*(IFERROR(VALUE(RIGHT($A$2:$A$6000,4)),0)=YEAR(C5647)))),""))</f>
        <v/>
      </c>
      <c r="E5647" s="3">
        <f t="array" ref="E5647">IFERROR(_xlfn.LET(_xlpm.yr,IF(ISNUMBER(C5647),YEAR(C5647),VALUE(RIGHT(A5647,4))),_xlpm.mn,IF(ISNUMBER(C5647),MONTH(C5647),VALUE(MID(A5647,4,2)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8" spans="1:5" x14ac:dyDescent="0.25">
      <c r="A5648" s="65" t="s">
        <v>5658</v>
      </c>
      <c r="B5648" s="8">
        <v>99.11</v>
      </c>
      <c r="C5648" s="13"/>
      <c r="D5648" s="3" t="str">
        <f t="array" ref="D5648">IF(C5648="","",IFERROR(AVERAGE(_xlfn._xlws.FILTER($B$2:$B$6000,(IFERROR(VALUE(MID($A$2:$A$6000,4,2)),0)=MONTH(C5648))*(IFERROR(VALUE(RIGHT($A$2:$A$6000,4)),0)=YEAR(C5648)))),""))</f>
        <v/>
      </c>
      <c r="E5648" s="3">
        <f t="array" ref="E5648">IFERROR(_xlfn.LET(_xlpm.yr,IF(ISNUMBER(C5648),YEAR(C5648),VALUE(RIGHT(A5648,4))),_xlpm.mn,IF(ISNUMBER(C5648),MONTH(C5648),VALUE(MID(A5648,4,2)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9" spans="1:5" x14ac:dyDescent="0.25">
      <c r="A5649" s="65" t="s">
        <v>5659</v>
      </c>
      <c r="B5649" s="8">
        <v>98.28</v>
      </c>
      <c r="C5649" s="13"/>
      <c r="D5649" s="3" t="str">
        <f t="array" ref="D5649">IF(C5649="","",IFERROR(AVERAGE(_xlfn._xlws.FILTER($B$2:$B$6000,(IFERROR(VALUE(MID($A$2:$A$6000,4,2)),0)=MONTH(C5649))*(IFERROR(VALUE(RIGHT($A$2:$A$6000,4)),0)=YEAR(C5649)))),""))</f>
        <v/>
      </c>
      <c r="E5649" s="3">
        <f t="array" ref="E5649">IFERROR(_xlfn.LET(_xlpm.yr,IF(ISNUMBER(C5649),YEAR(C5649),VALUE(RIGHT(A5649,4))),_xlpm.mn,IF(ISNUMBER(C5649),MONTH(C5649),VALUE(MID(A5649,4,2)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0" spans="1:5" x14ac:dyDescent="0.25">
      <c r="A5650" s="65" t="s">
        <v>5660</v>
      </c>
      <c r="B5650" s="8">
        <v>98.14</v>
      </c>
      <c r="C5650" s="13"/>
      <c r="D5650" s="3" t="str">
        <f t="array" ref="D5650">IF(C5650="","",IFERROR(AVERAGE(_xlfn._xlws.FILTER($B$2:$B$6000,(IFERROR(VALUE(MID($A$2:$A$6000,4,2)),0)=MONTH(C5650))*(IFERROR(VALUE(RIGHT($A$2:$A$6000,4)),0)=YEAR(C5650)))),""))</f>
        <v/>
      </c>
      <c r="E5650" s="3">
        <f t="array" ref="E5650">IFERROR(_xlfn.LET(_xlpm.yr,IF(ISNUMBER(C5650),YEAR(C5650),VALUE(RIGHT(A5650,4))),_xlpm.mn,IF(ISNUMBER(C5650),MONTH(C5650),VALUE(MID(A5650,4,2)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1" spans="1:5" x14ac:dyDescent="0.25">
      <c r="A5651" s="65" t="s">
        <v>5661</v>
      </c>
      <c r="B5651" s="8">
        <v>98.59</v>
      </c>
      <c r="C5651" s="13"/>
      <c r="D5651" s="3" t="str">
        <f t="array" ref="D5651">IF(C5651="","",IFERROR(AVERAGE(_xlfn._xlws.FILTER($B$2:$B$6000,(IFERROR(VALUE(MID($A$2:$A$6000,4,2)),0)=MONTH(C5651))*(IFERROR(VALUE(RIGHT($A$2:$A$6000,4)),0)=YEAR(C5651)))),""))</f>
        <v/>
      </c>
      <c r="E5651" s="3">
        <f t="array" ref="E5651">IFERROR(_xlfn.LET(_xlpm.yr,IF(ISNUMBER(C5651),YEAR(C5651),VALUE(RIGHT(A5651,4))),_xlpm.mn,IF(ISNUMBER(C5651),MONTH(C5651),VALUE(MID(A5651,4,2)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2" spans="1:5" x14ac:dyDescent="0.25">
      <c r="A5652" s="65" t="s">
        <v>5662</v>
      </c>
      <c r="B5652" s="8">
        <v>98.55</v>
      </c>
      <c r="C5652" s="13"/>
      <c r="D5652" s="3" t="str">
        <f t="array" ref="D5652">IF(C5652="","",IFERROR(AVERAGE(_xlfn._xlws.FILTER($B$2:$B$6000,(IFERROR(VALUE(MID($A$2:$A$6000,4,2)),0)=MONTH(C5652))*(IFERROR(VALUE(RIGHT($A$2:$A$6000,4)),0)=YEAR(C5652)))),""))</f>
        <v/>
      </c>
      <c r="E5652" s="3">
        <f t="array" ref="E5652">IFERROR(_xlfn.LET(_xlpm.yr,IF(ISNUMBER(C5652),YEAR(C5652),VALUE(RIGHT(A5652,4))),_xlpm.mn,IF(ISNUMBER(C5652),MONTH(C5652),VALUE(MID(A5652,4,2)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3" spans="1:5" x14ac:dyDescent="0.25">
      <c r="A5653" s="65" t="s">
        <v>5663</v>
      </c>
      <c r="B5653" s="8">
        <v>98.23</v>
      </c>
      <c r="C5653" s="13"/>
      <c r="D5653" s="3" t="str">
        <f t="array" ref="D5653">IF(C5653="","",IFERROR(AVERAGE(_xlfn._xlws.FILTER($B$2:$B$6000,(IFERROR(VALUE(MID($A$2:$A$6000,4,2)),0)=MONTH(C5653))*(IFERROR(VALUE(RIGHT($A$2:$A$6000,4)),0)=YEAR(C5653)))),""))</f>
        <v/>
      </c>
      <c r="E5653" s="3">
        <f t="array" ref="E5653">IFERROR(_xlfn.LET(_xlpm.yr,IF(ISNUMBER(C5653),YEAR(C5653),VALUE(RIGHT(A5653,4))),_xlpm.mn,IF(ISNUMBER(C5653),MONTH(C5653),VALUE(MID(A5653,4,2)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4" spans="1:5" x14ac:dyDescent="0.25">
      <c r="A5654" s="65" t="s">
        <v>5664</v>
      </c>
      <c r="B5654" s="8">
        <v>98.23</v>
      </c>
      <c r="C5654" s="13"/>
      <c r="D5654" s="3" t="str">
        <f t="array" ref="D5654">IF(C5654="","",IFERROR(AVERAGE(_xlfn._xlws.FILTER($B$2:$B$6000,(IFERROR(VALUE(MID($A$2:$A$6000,4,2)),0)=MONTH(C5654))*(IFERROR(VALUE(RIGHT($A$2:$A$6000,4)),0)=YEAR(C5654)))),""))</f>
        <v/>
      </c>
      <c r="E5654" s="3">
        <f t="array" ref="E5654">IFERROR(_xlfn.LET(_xlpm.yr,IF(ISNUMBER(C5654),YEAR(C5654),VALUE(RIGHT(A5654,4))),_xlpm.mn,IF(ISNUMBER(C5654),MONTH(C5654),VALUE(MID(A5654,4,2)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5" spans="1:5" x14ac:dyDescent="0.25">
      <c r="A5655" s="65" t="s">
        <v>5665</v>
      </c>
      <c r="B5655" s="8">
        <v>97.62</v>
      </c>
      <c r="C5655" s="13"/>
      <c r="D5655" s="3" t="str">
        <f t="array" ref="D5655">IF(C5655="","",IFERROR(AVERAGE(_xlfn._xlws.FILTER($B$2:$B$6000,(IFERROR(VALUE(MID($A$2:$A$6000,4,2)),0)=MONTH(C5655))*(IFERROR(VALUE(RIGHT($A$2:$A$6000,4)),0)=YEAR(C5655)))),""))</f>
        <v/>
      </c>
      <c r="E5655" s="3">
        <f t="array" ref="E5655">IFERROR(_xlfn.LET(_xlpm.yr,IF(ISNUMBER(C5655),YEAR(C5655),VALUE(RIGHT(A5655,4))),_xlpm.mn,IF(ISNUMBER(C5655),MONTH(C5655),VALUE(MID(A5655,4,2)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6" spans="1:5" x14ac:dyDescent="0.25">
      <c r="A5656" s="65" t="s">
        <v>5666</v>
      </c>
      <c r="B5656" s="8">
        <v>97.38</v>
      </c>
      <c r="C5656" s="13"/>
      <c r="D5656" s="3" t="str">
        <f t="array" ref="D5656">IF(C5656="","",IFERROR(AVERAGE(_xlfn._xlws.FILTER($B$2:$B$6000,(IFERROR(VALUE(MID($A$2:$A$6000,4,2)),0)=MONTH(C5656))*(IFERROR(VALUE(RIGHT($A$2:$A$6000,4)),0)=YEAR(C5656)))),""))</f>
        <v/>
      </c>
      <c r="E5656" s="3">
        <f t="array" ref="E5656">IFERROR(_xlfn.LET(_xlpm.yr,IF(ISNUMBER(C5656),YEAR(C5656),VALUE(RIGHT(A5656,4))),_xlpm.mn,IF(ISNUMBER(C5656),MONTH(C5656),VALUE(MID(A5656,4,2)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7" spans="1:5" x14ac:dyDescent="0.25">
      <c r="A5657" s="65" t="s">
        <v>5667</v>
      </c>
      <c r="B5657" s="8">
        <v>98.31</v>
      </c>
      <c r="C5657" s="13"/>
      <c r="D5657" s="3" t="str">
        <f t="array" ref="D5657">IF(C5657="","",IFERROR(AVERAGE(_xlfn._xlws.FILTER($B$2:$B$6000,(IFERROR(VALUE(MID($A$2:$A$6000,4,2)),0)=MONTH(C5657))*(IFERROR(VALUE(RIGHT($A$2:$A$6000,4)),0)=YEAR(C5657)))),""))</f>
        <v/>
      </c>
      <c r="E5657" s="3">
        <f t="array" ref="E5657">IFERROR(_xlfn.LET(_xlpm.yr,IF(ISNUMBER(C5657),YEAR(C5657),VALUE(RIGHT(A5657,4))),_xlpm.mn,IF(ISNUMBER(C5657),MONTH(C5657),VALUE(MID(A5657,4,2)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8" spans="1:5" x14ac:dyDescent="0.25">
      <c r="A5658" s="65" t="s">
        <v>5668</v>
      </c>
      <c r="B5658" s="8">
        <v>98.52</v>
      </c>
      <c r="C5658" s="13"/>
      <c r="D5658" s="3" t="str">
        <f t="array" ref="D5658">IF(C5658="","",IFERROR(AVERAGE(_xlfn._xlws.FILTER($B$2:$B$6000,(IFERROR(VALUE(MID($A$2:$A$6000,4,2)),0)=MONTH(C5658))*(IFERROR(VALUE(RIGHT($A$2:$A$6000,4)),0)=YEAR(C5658)))),""))</f>
        <v/>
      </c>
      <c r="E5658" s="3">
        <f t="array" ref="E5658">IFERROR(_xlfn.LET(_xlpm.yr,IF(ISNUMBER(C5658),YEAR(C5658),VALUE(RIGHT(A5658,4))),_xlpm.mn,IF(ISNUMBER(C5658),MONTH(C5658),VALUE(MID(A5658,4,2)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9" spans="1:5" x14ac:dyDescent="0.25">
      <c r="A5659" s="65" t="s">
        <v>5669</v>
      </c>
      <c r="B5659" s="8">
        <v>97.28</v>
      </c>
      <c r="C5659" s="13"/>
      <c r="D5659" s="3" t="str">
        <f t="array" ref="D5659">IF(C5659="","",IFERROR(AVERAGE(_xlfn._xlws.FILTER($B$2:$B$6000,(IFERROR(VALUE(MID($A$2:$A$6000,4,2)),0)=MONTH(C5659))*(IFERROR(VALUE(RIGHT($A$2:$A$6000,4)),0)=YEAR(C5659)))),""))</f>
        <v/>
      </c>
      <c r="E5659" s="3">
        <f t="array" ref="E5659">IFERROR(_xlfn.LET(_xlpm.yr,IF(ISNUMBER(C5659),YEAR(C5659),VALUE(RIGHT(A5659,4))),_xlpm.mn,IF(ISNUMBER(C5659),MONTH(C5659),VALUE(MID(A5659,4,2)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0" spans="1:5" x14ac:dyDescent="0.25">
      <c r="A5660" s="65" t="s">
        <v>5670</v>
      </c>
      <c r="B5660" s="8">
        <v>95.79</v>
      </c>
      <c r="C5660" s="13"/>
      <c r="D5660" s="3" t="str">
        <f t="array" ref="D5660">IF(C5660="","",IFERROR(AVERAGE(_xlfn._xlws.FILTER($B$2:$B$6000,(IFERROR(VALUE(MID($A$2:$A$6000,4,2)),0)=MONTH(C5660))*(IFERROR(VALUE(RIGHT($A$2:$A$6000,4)),0)=YEAR(C5660)))),""))</f>
        <v/>
      </c>
      <c r="E5660" s="3">
        <f t="array" ref="E5660">IFERROR(_xlfn.LET(_xlpm.yr,IF(ISNUMBER(C5660),YEAR(C5660),VALUE(RIGHT(A5660,4))),_xlpm.mn,IF(ISNUMBER(C5660),MONTH(C5660),VALUE(MID(A5660,4,2)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1" spans="1:5" x14ac:dyDescent="0.25">
      <c r="A5661" s="65" t="s">
        <v>5671</v>
      </c>
      <c r="B5661" s="8">
        <v>97.24</v>
      </c>
      <c r="C5661" s="13"/>
      <c r="D5661" s="3" t="str">
        <f t="array" ref="D5661">IF(C5661="","",IFERROR(AVERAGE(_xlfn._xlws.FILTER($B$2:$B$6000,(IFERROR(VALUE(MID($A$2:$A$6000,4,2)),0)=MONTH(C5661))*(IFERROR(VALUE(RIGHT($A$2:$A$6000,4)),0)=YEAR(C5661)))),""))</f>
        <v/>
      </c>
      <c r="E5661" s="3">
        <f t="array" ref="E5661">IFERROR(_xlfn.LET(_xlpm.yr,IF(ISNUMBER(C5661),YEAR(C5661),VALUE(RIGHT(A5661,4))),_xlpm.mn,IF(ISNUMBER(C5661),MONTH(C5661),VALUE(MID(A5661,4,2)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2" spans="1:5" x14ac:dyDescent="0.25">
      <c r="A5662" s="65" t="s">
        <v>5672</v>
      </c>
      <c r="B5662" s="8">
        <v>97.62</v>
      </c>
      <c r="C5662" s="13"/>
      <c r="D5662" s="3" t="str">
        <f t="array" ref="D5662">IF(C5662="","",IFERROR(AVERAGE(_xlfn._xlws.FILTER($B$2:$B$6000,(IFERROR(VALUE(MID($A$2:$A$6000,4,2)),0)=MONTH(C5662))*(IFERROR(VALUE(RIGHT($A$2:$A$6000,4)),0)=YEAR(C5662)))),""))</f>
        <v/>
      </c>
      <c r="E5662" s="3">
        <f t="array" ref="E5662">IFERROR(_xlfn.LET(_xlpm.yr,IF(ISNUMBER(C5662),YEAR(C5662),VALUE(RIGHT(A5662,4))),_xlpm.mn,IF(ISNUMBER(C5662),MONTH(C5662),VALUE(MID(A5662,4,2)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3" spans="1:5" x14ac:dyDescent="0.25">
      <c r="A5663" s="65" t="s">
        <v>5673</v>
      </c>
      <c r="B5663" s="8">
        <v>97.11</v>
      </c>
      <c r="C5663" s="13"/>
      <c r="D5663" s="3" t="str">
        <f t="array" ref="D5663">IF(C5663="","",IFERROR(AVERAGE(_xlfn._xlws.FILTER($B$2:$B$6000,(IFERROR(VALUE(MID($A$2:$A$6000,4,2)),0)=MONTH(C5663))*(IFERROR(VALUE(RIGHT($A$2:$A$6000,4)),0)=YEAR(C5663)))),""))</f>
        <v/>
      </c>
      <c r="E5663" s="3">
        <f t="array" ref="E5663">IFERROR(_xlfn.LET(_xlpm.yr,IF(ISNUMBER(C5663),YEAR(C5663),VALUE(RIGHT(A5663,4))),_xlpm.mn,IF(ISNUMBER(C5663),MONTH(C5663),VALUE(MID(A5663,4,2)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4" spans="1:5" x14ac:dyDescent="0.25">
      <c r="A5664" s="65" t="s">
        <v>5674</v>
      </c>
      <c r="B5664" s="8">
        <v>98.16</v>
      </c>
      <c r="C5664" s="13"/>
      <c r="D5664" s="3" t="str">
        <f t="array" ref="D5664">IF(C5664="","",IFERROR(AVERAGE(_xlfn._xlws.FILTER($B$2:$B$6000,(IFERROR(VALUE(MID($A$2:$A$6000,4,2)),0)=MONTH(C5664))*(IFERROR(VALUE(RIGHT($A$2:$A$6000,4)),0)=YEAR(C5664)))),""))</f>
        <v/>
      </c>
      <c r="E5664" s="3">
        <f t="array" ref="E5664">IFERROR(_xlfn.LET(_xlpm.yr,IF(ISNUMBER(C5664),YEAR(C5664),VALUE(RIGHT(A5664,4))),_xlpm.mn,IF(ISNUMBER(C5664),MONTH(C5664),VALUE(MID(A5664,4,2)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5" spans="1:5" x14ac:dyDescent="0.25">
      <c r="A5665" s="65" t="s">
        <v>5675</v>
      </c>
      <c r="B5665" s="8">
        <v>100.51</v>
      </c>
      <c r="C5665" s="13"/>
      <c r="D5665" s="3" t="str">
        <f t="array" ref="D5665">IF(C5665="","",IFERROR(AVERAGE(_xlfn._xlws.FILTER($B$2:$B$6000,(IFERROR(VALUE(MID($A$2:$A$6000,4,2)),0)=MONTH(C5665))*(IFERROR(VALUE(RIGHT($A$2:$A$6000,4)),0)=YEAR(C5665)))),""))</f>
        <v/>
      </c>
      <c r="E5665" s="3">
        <f t="array" ref="E5665">IFERROR(_xlfn.LET(_xlpm.yr,IF(ISNUMBER(C5665),YEAR(C5665),VALUE(RIGHT(A5665,4))),_xlpm.mn,IF(ISNUMBER(C5665),MONTH(C5665),VALUE(MID(A5665,4,2)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6" spans="1:5" x14ac:dyDescent="0.25">
      <c r="A5666" s="65" t="s">
        <v>5676</v>
      </c>
      <c r="B5666" s="8">
        <v>101.32</v>
      </c>
      <c r="C5666" s="13"/>
      <c r="D5666" s="3" t="str">
        <f t="array" ref="D5666">IF(C5666="","",IFERROR(AVERAGE(_xlfn._xlws.FILTER($B$2:$B$6000,(IFERROR(VALUE(MID($A$2:$A$6000,4,2)),0)=MONTH(C5666))*(IFERROR(VALUE(RIGHT($A$2:$A$6000,4)),0)=YEAR(C5666)))),""))</f>
        <v/>
      </c>
      <c r="E5666" s="3">
        <f t="array" ref="E5666">IFERROR(_xlfn.LET(_xlpm.yr,IF(ISNUMBER(C5666),YEAR(C5666),VALUE(RIGHT(A5666,4))),_xlpm.mn,IF(ISNUMBER(C5666),MONTH(C5666),VALUE(MID(A5666,4,2)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7" spans="1:5" x14ac:dyDescent="0.25">
      <c r="A5667" s="65" t="s">
        <v>5677</v>
      </c>
      <c r="B5667" s="8">
        <v>100.77</v>
      </c>
      <c r="C5667" s="13"/>
      <c r="D5667" s="3" t="str">
        <f t="array" ref="D5667">IF(C5667="","",IFERROR(AVERAGE(_xlfn._xlws.FILTER($B$2:$B$6000,(IFERROR(VALUE(MID($A$2:$A$6000,4,2)),0)=MONTH(C5667))*(IFERROR(VALUE(RIGHT($A$2:$A$6000,4)),0)=YEAR(C5667)))),""))</f>
        <v/>
      </c>
      <c r="E5667" s="3">
        <f t="array" ref="E5667">IFERROR(_xlfn.LET(_xlpm.yr,IF(ISNUMBER(C5667),YEAR(C5667),VALUE(RIGHT(A5667,4))),_xlpm.mn,IF(ISNUMBER(C5667),MONTH(C5667),VALUE(MID(A5667,4,2)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8" spans="1:5" x14ac:dyDescent="0.25">
      <c r="A5668" s="65" t="s">
        <v>5678</v>
      </c>
      <c r="B5668" s="8">
        <v>102.26</v>
      </c>
      <c r="C5668" s="13"/>
      <c r="D5668" s="3" t="str">
        <f t="array" ref="D5668">IF(C5668="","",IFERROR(AVERAGE(_xlfn._xlws.FILTER($B$2:$B$6000,(IFERROR(VALUE(MID($A$2:$A$6000,4,2)),0)=MONTH(C5668))*(IFERROR(VALUE(RIGHT($A$2:$A$6000,4)),0)=YEAR(C5668)))),""))</f>
        <v/>
      </c>
      <c r="E5668" s="3">
        <f t="array" ref="E5668">IFERROR(_xlfn.LET(_xlpm.yr,IF(ISNUMBER(C5668),YEAR(C5668),VALUE(RIGHT(A5668,4))),_xlpm.mn,IF(ISNUMBER(C5668),MONTH(C5668),VALUE(MID(A5668,4,2)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9" spans="1:5" x14ac:dyDescent="0.25">
      <c r="A5669" s="65" t="s">
        <v>5679</v>
      </c>
      <c r="B5669" s="8">
        <v>102.28</v>
      </c>
      <c r="C5669" s="13"/>
      <c r="D5669" s="3" t="str">
        <f t="array" ref="D5669">IF(C5669="","",IFERROR(AVERAGE(_xlfn._xlws.FILTER($B$2:$B$6000,(IFERROR(VALUE(MID($A$2:$A$6000,4,2)),0)=MONTH(C5669))*(IFERROR(VALUE(RIGHT($A$2:$A$6000,4)),0)=YEAR(C5669)))),""))</f>
        <v/>
      </c>
      <c r="E5669" s="3">
        <f t="array" ref="E5669">IFERROR(_xlfn.LET(_xlpm.yr,IF(ISNUMBER(C5669),YEAR(C5669),VALUE(RIGHT(A5669,4))),_xlpm.mn,IF(ISNUMBER(C5669),MONTH(C5669),VALUE(MID(A5669,4,2)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0" spans="1:5" x14ac:dyDescent="0.25">
      <c r="A5670" s="65" t="s">
        <v>5680</v>
      </c>
      <c r="B5670" s="8">
        <v>103.83</v>
      </c>
      <c r="C5670" s="13"/>
      <c r="D5670" s="3" t="str">
        <f t="array" ref="D5670">IF(C5670="","",IFERROR(AVERAGE(_xlfn._xlws.FILTER($B$2:$B$6000,(IFERROR(VALUE(MID($A$2:$A$6000,4,2)),0)=MONTH(C5670))*(IFERROR(VALUE(RIGHT($A$2:$A$6000,4)),0)=YEAR(C5670)))),""))</f>
        <v/>
      </c>
      <c r="E5670" s="3">
        <f t="array" ref="E5670">IFERROR(_xlfn.LET(_xlpm.yr,IF(ISNUMBER(C5670),YEAR(C5670),VALUE(RIGHT(A5670,4))),_xlpm.mn,IF(ISNUMBER(C5670),MONTH(C5670),VALUE(MID(A5670,4,2)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1" spans="1:5" x14ac:dyDescent="0.25">
      <c r="A5671" s="65" t="s">
        <v>5681</v>
      </c>
      <c r="B5671" s="8">
        <v>103.29</v>
      </c>
      <c r="C5671" s="13"/>
      <c r="D5671" s="3" t="str">
        <f t="array" ref="D5671">IF(C5671="","",IFERROR(AVERAGE(_xlfn._xlws.FILTER($B$2:$B$6000,(IFERROR(VALUE(MID($A$2:$A$6000,4,2)),0)=MONTH(C5671))*(IFERROR(VALUE(RIGHT($A$2:$A$6000,4)),0)=YEAR(C5671)))),""))</f>
        <v/>
      </c>
      <c r="E5671" s="3">
        <f t="array" ref="E5671">IFERROR(_xlfn.LET(_xlpm.yr,IF(ISNUMBER(C5671),YEAR(C5671),VALUE(RIGHT(A5671,4))),_xlpm.mn,IF(ISNUMBER(C5671),MONTH(C5671),VALUE(MID(A5671,4,2)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2" spans="1:5" x14ac:dyDescent="0.25">
      <c r="A5672" s="65" t="s">
        <v>5682</v>
      </c>
      <c r="B5672" s="8">
        <v>105.41</v>
      </c>
      <c r="C5672" s="13"/>
      <c r="D5672" s="3" t="str">
        <f t="array" ref="D5672">IF(C5672="","",IFERROR(AVERAGE(_xlfn._xlws.FILTER($B$2:$B$6000,(IFERROR(VALUE(MID($A$2:$A$6000,4,2)),0)=MONTH(C5672))*(IFERROR(VALUE(RIGHT($A$2:$A$6000,4)),0)=YEAR(C5672)))),""))</f>
        <v/>
      </c>
      <c r="E5672" s="3">
        <f t="array" ref="E5672">IFERROR(_xlfn.LET(_xlpm.yr,IF(ISNUMBER(C5672),YEAR(C5672),VALUE(RIGHT(A5672,4))),_xlpm.mn,IF(ISNUMBER(C5672),MONTH(C5672),VALUE(MID(A5672,4,2)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3" spans="1:5" x14ac:dyDescent="0.25">
      <c r="A5673" s="65" t="s">
        <v>5683</v>
      </c>
      <c r="B5673" s="8">
        <v>105.46</v>
      </c>
      <c r="C5673" s="13"/>
      <c r="D5673" s="3" t="str">
        <f t="array" ref="D5673">IF(C5673="","",IFERROR(AVERAGE(_xlfn._xlws.FILTER($B$2:$B$6000,(IFERROR(VALUE(MID($A$2:$A$6000,4,2)),0)=MONTH(C5673))*(IFERROR(VALUE(RIGHT($A$2:$A$6000,4)),0)=YEAR(C5673)))),""))</f>
        <v/>
      </c>
      <c r="E5673" s="3">
        <f t="array" ref="E5673">IFERROR(_xlfn.LET(_xlpm.yr,IF(ISNUMBER(C5673),YEAR(C5673),VALUE(RIGHT(A5673,4))),_xlpm.mn,IF(ISNUMBER(C5673),MONTH(C5673),VALUE(MID(A5673,4,2)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4" spans="1:5" x14ac:dyDescent="0.25">
      <c r="A5674" s="65" t="s">
        <v>5684</v>
      </c>
      <c r="B5674" s="8">
        <v>105.33</v>
      </c>
      <c r="C5674" s="13"/>
      <c r="D5674" s="3" t="str">
        <f t="array" ref="D5674">IF(C5674="","",IFERROR(AVERAGE(_xlfn._xlws.FILTER($B$2:$B$6000,(IFERROR(VALUE(MID($A$2:$A$6000,4,2)),0)=MONTH(C5674))*(IFERROR(VALUE(RIGHT($A$2:$A$6000,4)),0)=YEAR(C5674)))),""))</f>
        <v/>
      </c>
      <c r="E5674" s="3">
        <f t="array" ref="E5674">IFERROR(_xlfn.LET(_xlpm.yr,IF(ISNUMBER(C5674),YEAR(C5674),VALUE(RIGHT(A5674,4))),_xlpm.mn,IF(ISNUMBER(C5674),MONTH(C5674),VALUE(MID(A5674,4,2)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5" spans="1:5" x14ac:dyDescent="0.25">
      <c r="A5675" s="65" t="s">
        <v>5685</v>
      </c>
      <c r="B5675" s="8">
        <v>105.06</v>
      </c>
      <c r="C5675" s="13"/>
      <c r="D5675" s="3" t="str">
        <f t="array" ref="D5675">IF(C5675="","",IFERROR(AVERAGE(_xlfn._xlws.FILTER($B$2:$B$6000,(IFERROR(VALUE(MID($A$2:$A$6000,4,2)),0)=MONTH(C5675))*(IFERROR(VALUE(RIGHT($A$2:$A$6000,4)),0)=YEAR(C5675)))),""))</f>
        <v/>
      </c>
      <c r="E5675" s="3">
        <f t="array" ref="E5675">IFERROR(_xlfn.LET(_xlpm.yr,IF(ISNUMBER(C5675),YEAR(C5675),VALUE(RIGHT(A5675,4))),_xlpm.mn,IF(ISNUMBER(C5675),MONTH(C5675),VALUE(MID(A5675,4,2)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6" spans="1:5" x14ac:dyDescent="0.25">
      <c r="A5676" s="65" t="s">
        <v>5686</v>
      </c>
      <c r="B5676" s="8">
        <v>104.16</v>
      </c>
      <c r="C5676" s="13"/>
      <c r="D5676" s="3" t="str">
        <f t="array" ref="D5676">IF(C5676="","",IFERROR(AVERAGE(_xlfn._xlws.FILTER($B$2:$B$6000,(IFERROR(VALUE(MID($A$2:$A$6000,4,2)),0)=MONTH(C5676))*(IFERROR(VALUE(RIGHT($A$2:$A$6000,4)),0)=YEAR(C5676)))),""))</f>
        <v/>
      </c>
      <c r="E5676" s="3">
        <f t="array" ref="E5676">IFERROR(_xlfn.LET(_xlpm.yr,IF(ISNUMBER(C5676),YEAR(C5676),VALUE(RIGHT(A5676,4))),_xlpm.mn,IF(ISNUMBER(C5676),MONTH(C5676),VALUE(MID(A5676,4,2)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7" spans="1:5" x14ac:dyDescent="0.25">
      <c r="A5677" s="65" t="s">
        <v>5687</v>
      </c>
      <c r="B5677" s="8">
        <v>103.38</v>
      </c>
      <c r="C5677" s="13"/>
      <c r="D5677" s="3" t="str">
        <f t="array" ref="D5677">IF(C5677="","",IFERROR(AVERAGE(_xlfn._xlws.FILTER($B$2:$B$6000,(IFERROR(VALUE(MID($A$2:$A$6000,4,2)),0)=MONTH(C5677))*(IFERROR(VALUE(RIGHT($A$2:$A$6000,4)),0)=YEAR(C5677)))),""))</f>
        <v/>
      </c>
      <c r="E5677" s="3">
        <f t="array" ref="E5677">IFERROR(_xlfn.LET(_xlpm.yr,IF(ISNUMBER(C5677),YEAR(C5677),VALUE(RIGHT(A5677,4))),_xlpm.mn,IF(ISNUMBER(C5677),MONTH(C5677),VALUE(MID(A5677,4,2)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8" spans="1:5" x14ac:dyDescent="0.25">
      <c r="A5678" s="65" t="s">
        <v>5688</v>
      </c>
      <c r="B5678" s="8">
        <v>103.82</v>
      </c>
      <c r="C5678" s="13"/>
      <c r="D5678" s="3" t="str">
        <f t="array" ref="D5678">IF(C5678="","",IFERROR(AVERAGE(_xlfn._xlws.FILTER($B$2:$B$6000,(IFERROR(VALUE(MID($A$2:$A$6000,4,2)),0)=MONTH(C5678))*(IFERROR(VALUE(RIGHT($A$2:$A$6000,4)),0)=YEAR(C5678)))),""))</f>
        <v/>
      </c>
      <c r="E5678" s="3">
        <f t="array" ref="E5678">IFERROR(_xlfn.LET(_xlpm.yr,IF(ISNUMBER(C5678),YEAR(C5678),VALUE(RIGHT(A5678,4))),_xlpm.mn,IF(ISNUMBER(C5678),MONTH(C5678),VALUE(MID(A5678,4,2)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9" spans="1:5" x14ac:dyDescent="0.25">
      <c r="A5679" s="65" t="s">
        <v>5689</v>
      </c>
      <c r="B5679" s="8">
        <v>104.16</v>
      </c>
      <c r="C5679" s="13"/>
      <c r="D5679" s="3" t="str">
        <f t="array" ref="D5679">IF(C5679="","",IFERROR(AVERAGE(_xlfn._xlws.FILTER($B$2:$B$6000,(IFERROR(VALUE(MID($A$2:$A$6000,4,2)),0)=MONTH(C5679))*(IFERROR(VALUE(RIGHT($A$2:$A$6000,4)),0)=YEAR(C5679)))),""))</f>
        <v/>
      </c>
      <c r="E5679" s="3">
        <f t="array" ref="E5679">IFERROR(_xlfn.LET(_xlpm.yr,IF(ISNUMBER(C5679),YEAR(C5679),VALUE(RIGHT(A5679,4))),_xlpm.mn,IF(ISNUMBER(C5679),MONTH(C5679),VALUE(MID(A5679,4,2)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0" spans="1:5" x14ac:dyDescent="0.25">
      <c r="A5680" s="65" t="s">
        <v>5690</v>
      </c>
      <c r="B5680" s="8">
        <v>105.78</v>
      </c>
      <c r="C5680" s="13"/>
      <c r="D5680" s="3" t="str">
        <f t="array" ref="D5680">IF(C5680="","",IFERROR(AVERAGE(_xlfn._xlws.FILTER($B$2:$B$6000,(IFERROR(VALUE(MID($A$2:$A$6000,4,2)),0)=MONTH(C5680))*(IFERROR(VALUE(RIGHT($A$2:$A$6000,4)),0)=YEAR(C5680)))),""))</f>
        <v/>
      </c>
      <c r="E5680" s="3">
        <f t="array" ref="E5680">IFERROR(_xlfn.LET(_xlpm.yr,IF(ISNUMBER(C5680),YEAR(C5680),VALUE(RIGHT(A5680,4))),_xlpm.mn,IF(ISNUMBER(C5680),MONTH(C5680),VALUE(MID(A5680,4,2)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1" spans="1:5" x14ac:dyDescent="0.25">
      <c r="A5681" s="65" t="s">
        <v>5691</v>
      </c>
      <c r="B5681" s="8">
        <v>103.47</v>
      </c>
      <c r="C5681" s="13"/>
      <c r="D5681" s="3" t="str">
        <f t="array" ref="D5681">IF(C5681="","",IFERROR(AVERAGE(_xlfn._xlws.FILTER($B$2:$B$6000,(IFERROR(VALUE(MID($A$2:$A$6000,4,2)),0)=MONTH(C5681))*(IFERROR(VALUE(RIGHT($A$2:$A$6000,4)),0)=YEAR(C5681)))),""))</f>
        <v/>
      </c>
      <c r="E5681" s="3">
        <f t="array" ref="E5681">IFERROR(_xlfn.LET(_xlpm.yr,IF(ISNUMBER(C5681),YEAR(C5681),VALUE(RIGHT(A5681,4))),_xlpm.mn,IF(ISNUMBER(C5681),MONTH(C5681),VALUE(MID(A5681,4,2)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2" spans="1:5" x14ac:dyDescent="0.25">
      <c r="A5682" s="65" t="s">
        <v>5692</v>
      </c>
      <c r="B5682" s="8">
        <v>101.5</v>
      </c>
      <c r="C5682" s="13"/>
      <c r="D5682" s="3" t="str">
        <f t="array" ref="D5682">IF(C5682="","",IFERROR(AVERAGE(_xlfn._xlws.FILTER($B$2:$B$6000,(IFERROR(VALUE(MID($A$2:$A$6000,4,2)),0)=MONTH(C5682))*(IFERROR(VALUE(RIGHT($A$2:$A$6000,4)),0)=YEAR(C5682)))),""))</f>
        <v/>
      </c>
      <c r="E5682" s="3">
        <f t="array" ref="E5682">IFERROR(_xlfn.LET(_xlpm.yr,IF(ISNUMBER(C5682),YEAR(C5682),VALUE(RIGHT(A5682,4))),_xlpm.mn,IF(ISNUMBER(C5682),MONTH(C5682),VALUE(MID(A5682,4,2)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3" spans="1:5" x14ac:dyDescent="0.25">
      <c r="A5683" s="65" t="s">
        <v>5693</v>
      </c>
      <c r="B5683" s="8">
        <v>99.37</v>
      </c>
      <c r="C5683" s="13"/>
      <c r="D5683" s="3" t="str">
        <f t="array" ref="D5683">IF(C5683="","",IFERROR(AVERAGE(_xlfn._xlws.FILTER($B$2:$B$6000,(IFERROR(VALUE(MID($A$2:$A$6000,4,2)),0)=MONTH(C5683))*(IFERROR(VALUE(RIGHT($A$2:$A$6000,4)),0)=YEAR(C5683)))),""))</f>
        <v/>
      </c>
      <c r="E5683" s="3">
        <f t="array" ref="E5683">IFERROR(_xlfn.LET(_xlpm.yr,IF(ISNUMBER(C5683),YEAR(C5683),VALUE(RIGHT(A5683,4))),_xlpm.mn,IF(ISNUMBER(C5683),MONTH(C5683),VALUE(MID(A5683,4,2)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4" spans="1:5" x14ac:dyDescent="0.25">
      <c r="A5684" s="65" t="s">
        <v>5694</v>
      </c>
      <c r="B5684" s="8">
        <v>99.14</v>
      </c>
      <c r="C5684" s="13"/>
      <c r="D5684" s="3" t="str">
        <f t="array" ref="D5684">IF(C5684="","",IFERROR(AVERAGE(_xlfn._xlws.FILTER($B$2:$B$6000,(IFERROR(VALUE(MID($A$2:$A$6000,4,2)),0)=MONTH(C5684))*(IFERROR(VALUE(RIGHT($A$2:$A$6000,4)),0)=YEAR(C5684)))),""))</f>
        <v/>
      </c>
      <c r="E5684" s="3">
        <f t="array" ref="E5684">IFERROR(_xlfn.LET(_xlpm.yr,IF(ISNUMBER(C5684),YEAR(C5684),VALUE(RIGHT(A5684,4))),_xlpm.mn,IF(ISNUMBER(C5684),MONTH(C5684),VALUE(MID(A5684,4,2)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5" spans="1:5" x14ac:dyDescent="0.25">
      <c r="A5685" s="65" t="s">
        <v>5695</v>
      </c>
      <c r="B5685" s="8">
        <v>99.9</v>
      </c>
      <c r="C5685" s="13"/>
      <c r="D5685" s="3" t="str">
        <f t="array" ref="D5685">IF(C5685="","",IFERROR(AVERAGE(_xlfn._xlws.FILTER($B$2:$B$6000,(IFERROR(VALUE(MID($A$2:$A$6000,4,2)),0)=MONTH(C5685))*(IFERROR(VALUE(RIGHT($A$2:$A$6000,4)),0)=YEAR(C5685)))),""))</f>
        <v/>
      </c>
      <c r="E5685" s="3">
        <f t="array" ref="E5685">IFERROR(_xlfn.LET(_xlpm.yr,IF(ISNUMBER(C5685),YEAR(C5685),VALUE(RIGHT(A5685,4))),_xlpm.mn,IF(ISNUMBER(C5685),MONTH(C5685),VALUE(MID(A5685,4,2)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6" spans="1:5" x14ac:dyDescent="0.25">
      <c r="A5686" s="65" t="s">
        <v>5696</v>
      </c>
      <c r="B5686" s="8">
        <v>99.39</v>
      </c>
      <c r="C5686" s="13"/>
      <c r="D5686" s="3" t="str">
        <f t="array" ref="D5686">IF(C5686="","",IFERROR(AVERAGE(_xlfn._xlws.FILTER($B$2:$B$6000,(IFERROR(VALUE(MID($A$2:$A$6000,4,2)),0)=MONTH(C5686))*(IFERROR(VALUE(RIGHT($A$2:$A$6000,4)),0)=YEAR(C5686)))),""))</f>
        <v/>
      </c>
      <c r="E5686" s="3">
        <f t="array" ref="E5686">IFERROR(_xlfn.LET(_xlpm.yr,IF(ISNUMBER(C5686),YEAR(C5686),VALUE(RIGHT(A5686,4))),_xlpm.mn,IF(ISNUMBER(C5686),MONTH(C5686),VALUE(MID(A5686,4,2)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7" spans="1:5" x14ac:dyDescent="0.25">
      <c r="A5687" s="65" t="s">
        <v>5697</v>
      </c>
      <c r="B5687" s="8">
        <v>99.04</v>
      </c>
      <c r="C5687" s="13"/>
      <c r="D5687" s="3" t="str">
        <f t="array" ref="D5687">IF(C5687="","",IFERROR(AVERAGE(_xlfn._xlws.FILTER($B$2:$B$6000,(IFERROR(VALUE(MID($A$2:$A$6000,4,2)),0)=MONTH(C5687))*(IFERROR(VALUE(RIGHT($A$2:$A$6000,4)),0)=YEAR(C5687)))),""))</f>
        <v/>
      </c>
      <c r="E5687" s="3">
        <f t="array" ref="E5687">IFERROR(_xlfn.LET(_xlpm.yr,IF(ISNUMBER(C5687),YEAR(C5687),VALUE(RIGHT(A5687,4))),_xlpm.mn,IF(ISNUMBER(C5687),MONTH(C5687),VALUE(MID(A5687,4,2)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8" spans="1:5" x14ac:dyDescent="0.25">
      <c r="A5688" s="65" t="s">
        <v>5698</v>
      </c>
      <c r="B5688" s="8">
        <v>96.06</v>
      </c>
      <c r="C5688" s="13"/>
      <c r="D5688" s="3" t="str">
        <f t="array" ref="D5688">IF(C5688="","",IFERROR(AVERAGE(_xlfn._xlws.FILTER($B$2:$B$6000,(IFERROR(VALUE(MID($A$2:$A$6000,4,2)),0)=MONTH(C5688))*(IFERROR(VALUE(RIGHT($A$2:$A$6000,4)),0)=YEAR(C5688)))),""))</f>
        <v/>
      </c>
      <c r="E5688" s="3">
        <f t="array" ref="E5688">IFERROR(_xlfn.LET(_xlpm.yr,IF(ISNUMBER(C5688),YEAR(C5688),VALUE(RIGHT(A5688,4))),_xlpm.mn,IF(ISNUMBER(C5688),MONTH(C5688),VALUE(MID(A5688,4,2)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9" spans="1:5" x14ac:dyDescent="0.25">
      <c r="A5689" s="65" t="s">
        <v>5699</v>
      </c>
      <c r="B5689" s="8">
        <v>99.66</v>
      </c>
      <c r="C5689" s="13"/>
      <c r="D5689" s="3" t="str">
        <f t="array" ref="D5689">IF(C5689="","",IFERROR(AVERAGE(_xlfn._xlws.FILTER($B$2:$B$6000,(IFERROR(VALUE(MID($A$2:$A$6000,4,2)),0)=MONTH(C5689))*(IFERROR(VALUE(RIGHT($A$2:$A$6000,4)),0)=YEAR(C5689)))),""))</f>
        <v/>
      </c>
      <c r="E5689" s="3">
        <f t="array" ref="E5689">IFERROR(_xlfn.LET(_xlpm.yr,IF(ISNUMBER(C5689),YEAR(C5689),VALUE(RIGHT(A5689,4))),_xlpm.mn,IF(ISNUMBER(C5689),MONTH(C5689),VALUE(MID(A5689,4,2)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0" spans="1:5" x14ac:dyDescent="0.25">
      <c r="A5690" s="65" t="s">
        <v>5700</v>
      </c>
      <c r="B5690" s="8">
        <v>98.71</v>
      </c>
      <c r="C5690" s="13"/>
      <c r="D5690" s="3" t="str">
        <f t="array" ref="D5690">IF(C5690="","",IFERROR(AVERAGE(_xlfn._xlws.FILTER($B$2:$B$6000,(IFERROR(VALUE(MID($A$2:$A$6000,4,2)),0)=MONTH(C5690))*(IFERROR(VALUE(RIGHT($A$2:$A$6000,4)),0)=YEAR(C5690)))),""))</f>
        <v/>
      </c>
      <c r="E5690" s="3">
        <f t="array" ref="E5690">IFERROR(_xlfn.LET(_xlpm.yr,IF(ISNUMBER(C5690),YEAR(C5690),VALUE(RIGHT(A5690,4))),_xlpm.mn,IF(ISNUMBER(C5690),MONTH(C5690),VALUE(MID(A5690,4,2)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1" spans="1:5" x14ac:dyDescent="0.25">
      <c r="A5691" s="65" t="s">
        <v>5701</v>
      </c>
      <c r="B5691" s="8">
        <v>97.66</v>
      </c>
      <c r="C5691" s="13"/>
      <c r="D5691" s="3" t="str">
        <f t="array" ref="D5691">IF(C5691="","",IFERROR(AVERAGE(_xlfn._xlws.FILTER($B$2:$B$6000,(IFERROR(VALUE(MID($A$2:$A$6000,4,2)),0)=MONTH(C5691))*(IFERROR(VALUE(RIGHT($A$2:$A$6000,4)),0)=YEAR(C5691)))),""))</f>
        <v/>
      </c>
      <c r="E5691" s="3">
        <f t="array" ref="E5691">IFERROR(_xlfn.LET(_xlpm.yr,IF(ISNUMBER(C5691),YEAR(C5691),VALUE(RIGHT(A5691,4))),_xlpm.mn,IF(ISNUMBER(C5691),MONTH(C5691),VALUE(MID(A5691,4,2)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2" spans="1:5" x14ac:dyDescent="0.25">
      <c r="A5692" s="65" t="s">
        <v>5702</v>
      </c>
      <c r="B5692" s="8">
        <v>99.82</v>
      </c>
      <c r="C5692" s="13"/>
      <c r="D5692" s="3" t="str">
        <f t="array" ref="D5692">IF(C5692="","",IFERROR(AVERAGE(_xlfn._xlws.FILTER($B$2:$B$6000,(IFERROR(VALUE(MID($A$2:$A$6000,4,2)),0)=MONTH(C5692))*(IFERROR(VALUE(RIGHT($A$2:$A$6000,4)),0)=YEAR(C5692)))),""))</f>
        <v/>
      </c>
      <c r="E5692" s="3">
        <f t="array" ref="E5692">IFERROR(_xlfn.LET(_xlpm.yr,IF(ISNUMBER(C5692),YEAR(C5692),VALUE(RIGHT(A5692,4))),_xlpm.mn,IF(ISNUMBER(C5692),MONTH(C5692),VALUE(MID(A5692,4,2)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3" spans="1:5" x14ac:dyDescent="0.25">
      <c r="A5693" s="65" t="s">
        <v>5703</v>
      </c>
      <c r="B5693" s="8">
        <v>97.91</v>
      </c>
      <c r="C5693" s="13"/>
      <c r="D5693" s="3" t="str">
        <f t="array" ref="D5693">IF(C5693="","",IFERROR(AVERAGE(_xlfn._xlws.FILTER($B$2:$B$6000,(IFERROR(VALUE(MID($A$2:$A$6000,4,2)),0)=MONTH(C5693))*(IFERROR(VALUE(RIGHT($A$2:$A$6000,4)),0)=YEAR(C5693)))),""))</f>
        <v/>
      </c>
      <c r="E5693" s="3">
        <f t="array" ref="E5693">IFERROR(_xlfn.LET(_xlpm.yr,IF(ISNUMBER(C5693),YEAR(C5693),VALUE(RIGHT(A5693,4))),_xlpm.mn,IF(ISNUMBER(C5693),MONTH(C5693),VALUE(MID(A5693,4,2)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4" spans="1:5" x14ac:dyDescent="0.25">
      <c r="A5694" s="65" t="s">
        <v>5704</v>
      </c>
      <c r="B5694" s="8">
        <v>97.83</v>
      </c>
      <c r="C5694" s="13"/>
      <c r="D5694" s="3" t="str">
        <f t="array" ref="D5694">IF(C5694="","",IFERROR(AVERAGE(_xlfn._xlws.FILTER($B$2:$B$6000,(IFERROR(VALUE(MID($A$2:$A$6000,4,2)),0)=MONTH(C5694))*(IFERROR(VALUE(RIGHT($A$2:$A$6000,4)),0)=YEAR(C5694)))),""))</f>
        <v/>
      </c>
      <c r="E5694" s="3">
        <f t="array" ref="E5694">IFERROR(_xlfn.LET(_xlpm.yr,IF(ISNUMBER(C5694),YEAR(C5694),VALUE(RIGHT(A5694,4))),_xlpm.mn,IF(ISNUMBER(C5694),MONTH(C5694),VALUE(MID(A5694,4,2)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5" spans="1:5" x14ac:dyDescent="0.25">
      <c r="A5695" s="65" t="s">
        <v>5705</v>
      </c>
      <c r="B5695" s="8">
        <v>97.43</v>
      </c>
      <c r="C5695" s="13"/>
      <c r="D5695" s="3" t="str">
        <f t="array" ref="D5695">IF(C5695="","",IFERROR(AVERAGE(_xlfn._xlws.FILTER($B$2:$B$6000,(IFERROR(VALUE(MID($A$2:$A$6000,4,2)),0)=MONTH(C5695))*(IFERROR(VALUE(RIGHT($A$2:$A$6000,4)),0)=YEAR(C5695)))),""))</f>
        <v/>
      </c>
      <c r="E5695" s="3">
        <f t="array" ref="E5695">IFERROR(_xlfn.LET(_xlpm.yr,IF(ISNUMBER(C5695),YEAR(C5695),VALUE(RIGHT(A5695,4))),_xlpm.mn,IF(ISNUMBER(C5695),MONTH(C5695),VALUE(MID(A5695,4,2)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6" spans="1:5" x14ac:dyDescent="0.25">
      <c r="A5696" s="65" t="s">
        <v>5706</v>
      </c>
      <c r="B5696" s="8">
        <v>97.72</v>
      </c>
      <c r="C5696" s="13"/>
      <c r="D5696" s="3" t="str">
        <f t="array" ref="D5696">IF(C5696="","",IFERROR(AVERAGE(_xlfn._xlws.FILTER($B$2:$B$6000,(IFERROR(VALUE(MID($A$2:$A$6000,4,2)),0)=MONTH(C5696))*(IFERROR(VALUE(RIGHT($A$2:$A$6000,4)),0)=YEAR(C5696)))),""))</f>
        <v/>
      </c>
      <c r="E5696" s="3">
        <f t="array" ref="E5696">IFERROR(_xlfn.LET(_xlpm.yr,IF(ISNUMBER(C5696),YEAR(C5696),VALUE(RIGHT(A5696,4))),_xlpm.mn,IF(ISNUMBER(C5696),MONTH(C5696),VALUE(MID(A5696,4,2)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7" spans="1:5" x14ac:dyDescent="0.25">
      <c r="A5697" s="65" t="s">
        <v>5707</v>
      </c>
      <c r="B5697" s="8">
        <v>97.83</v>
      </c>
      <c r="C5697" s="13"/>
      <c r="D5697" s="3" t="str">
        <f t="array" ref="D5697">IF(C5697="","",IFERROR(AVERAGE(_xlfn._xlws.FILTER($B$2:$B$6000,(IFERROR(VALUE(MID($A$2:$A$6000,4,2)),0)=MONTH(C5697))*(IFERROR(VALUE(RIGHT($A$2:$A$6000,4)),0)=YEAR(C5697)))),""))</f>
        <v/>
      </c>
      <c r="E5697" s="3">
        <f t="array" ref="E5697">IFERROR(_xlfn.LET(_xlpm.yr,IF(ISNUMBER(C5697),YEAR(C5697),VALUE(RIGHT(A5697,4))),_xlpm.mn,IF(ISNUMBER(C5697),MONTH(C5697),VALUE(MID(A5697,4,2)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8" spans="1:5" x14ac:dyDescent="0.25">
      <c r="A5698" s="65" t="s">
        <v>5708</v>
      </c>
      <c r="B5698" s="8">
        <v>96.59</v>
      </c>
      <c r="C5698" s="13"/>
      <c r="D5698" s="3" t="str">
        <f t="array" ref="D5698">IF(C5698="","",IFERROR(AVERAGE(_xlfn._xlws.FILTER($B$2:$B$6000,(IFERROR(VALUE(MID($A$2:$A$6000,4,2)),0)=MONTH(C5698))*(IFERROR(VALUE(RIGHT($A$2:$A$6000,4)),0)=YEAR(C5698)))),""))</f>
        <v/>
      </c>
      <c r="E5698" s="3">
        <f t="array" ref="E5698">IFERROR(_xlfn.LET(_xlpm.yr,IF(ISNUMBER(C5698),YEAR(C5698),VALUE(RIGHT(A5698,4))),_xlpm.mn,IF(ISNUMBER(C5698),MONTH(C5698),VALUE(MID(A5698,4,2)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9" spans="1:5" x14ac:dyDescent="0.25">
      <c r="A5699" s="65" t="s">
        <v>5709</v>
      </c>
      <c r="B5699" s="8">
        <v>96.6</v>
      </c>
      <c r="C5699" s="13"/>
      <c r="D5699" s="3" t="str">
        <f t="array" ref="D5699">IF(C5699="","",IFERROR(AVERAGE(_xlfn._xlws.FILTER($B$2:$B$6000,(IFERROR(VALUE(MID($A$2:$A$6000,4,2)),0)=MONTH(C5699))*(IFERROR(VALUE(RIGHT($A$2:$A$6000,4)),0)=YEAR(C5699)))),""))</f>
        <v/>
      </c>
      <c r="E5699" s="3">
        <f t="array" ref="E5699">IFERROR(_xlfn.LET(_xlpm.yr,IF(ISNUMBER(C5699),YEAR(C5699),VALUE(RIGHT(A5699,4))),_xlpm.mn,IF(ISNUMBER(C5699),MONTH(C5699),VALUE(MID(A5699,4,2)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0" spans="1:5" x14ac:dyDescent="0.25">
      <c r="A5700" s="65" t="s">
        <v>5710</v>
      </c>
      <c r="B5700" s="8">
        <v>96.3</v>
      </c>
      <c r="C5700" s="13"/>
      <c r="D5700" s="3" t="str">
        <f t="array" ref="D5700">IF(C5700="","",IFERROR(AVERAGE(_xlfn._xlws.FILTER($B$2:$B$6000,(IFERROR(VALUE(MID($A$2:$A$6000,4,2)),0)=MONTH(C5700))*(IFERROR(VALUE(RIGHT($A$2:$A$6000,4)),0)=YEAR(C5700)))),""))</f>
        <v/>
      </c>
      <c r="E5700" s="3">
        <f t="array" ref="E5700">IFERROR(_xlfn.LET(_xlpm.yr,IF(ISNUMBER(C5700),YEAR(C5700),VALUE(RIGHT(A5700,4))),_xlpm.mn,IF(ISNUMBER(C5700),MONTH(C5700),VALUE(MID(A5700,4,2)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1" spans="1:5" x14ac:dyDescent="0.25">
      <c r="A5701" s="65" t="s">
        <v>5711</v>
      </c>
      <c r="B5701" s="8">
        <v>96.52</v>
      </c>
      <c r="C5701" s="13"/>
      <c r="D5701" s="3" t="str">
        <f t="array" ref="D5701">IF(C5701="","",IFERROR(AVERAGE(_xlfn._xlws.FILTER($B$2:$B$6000,(IFERROR(VALUE(MID($A$2:$A$6000,4,2)),0)=MONTH(C5701))*(IFERROR(VALUE(RIGHT($A$2:$A$6000,4)),0)=YEAR(C5701)))),""))</f>
        <v/>
      </c>
      <c r="E5701" s="3">
        <f t="array" ref="E5701">IFERROR(_xlfn.LET(_xlpm.yr,IF(ISNUMBER(C5701),YEAR(C5701),VALUE(RIGHT(A5701,4))),_xlpm.mn,IF(ISNUMBER(C5701),MONTH(C5701),VALUE(MID(A5701,4,2)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2" spans="1:5" x14ac:dyDescent="0.25">
      <c r="A5702" s="65" t="s">
        <v>5712</v>
      </c>
      <c r="B5702" s="8">
        <v>95.23</v>
      </c>
      <c r="C5702" s="13"/>
      <c r="D5702" s="3" t="str">
        <f t="array" ref="D5702">IF(C5702="","",IFERROR(AVERAGE(_xlfn._xlws.FILTER($B$2:$B$6000,(IFERROR(VALUE(MID($A$2:$A$6000,4,2)),0)=MONTH(C5702))*(IFERROR(VALUE(RIGHT($A$2:$A$6000,4)),0)=YEAR(C5702)))),""))</f>
        <v/>
      </c>
      <c r="E5702" s="3">
        <f t="array" ref="E5702">IFERROR(_xlfn.LET(_xlpm.yr,IF(ISNUMBER(C5702),YEAR(C5702),VALUE(RIGHT(A5702,4))),_xlpm.mn,IF(ISNUMBER(C5702),MONTH(C5702),VALUE(MID(A5702,4,2)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3" spans="1:5" x14ac:dyDescent="0.25">
      <c r="A5703" s="65" t="s">
        <v>5713</v>
      </c>
      <c r="B5703" s="8">
        <v>95.04</v>
      </c>
      <c r="C5703" s="13"/>
      <c r="D5703" s="3" t="str">
        <f t="array" ref="D5703">IF(C5703="","",IFERROR(AVERAGE(_xlfn._xlws.FILTER($B$2:$B$6000,(IFERROR(VALUE(MID($A$2:$A$6000,4,2)),0)=MONTH(C5703))*(IFERROR(VALUE(RIGHT($A$2:$A$6000,4)),0)=YEAR(C5703)))),""))</f>
        <v/>
      </c>
      <c r="E5703" s="3">
        <f t="array" ref="E5703">IFERROR(_xlfn.LET(_xlpm.yr,IF(ISNUMBER(C5703),YEAR(C5703),VALUE(RIGHT(A5703,4))),_xlpm.mn,IF(ISNUMBER(C5703),MONTH(C5703),VALUE(MID(A5703,4,2)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4" spans="1:5" x14ac:dyDescent="0.25">
      <c r="A5704" s="65" t="s">
        <v>5714</v>
      </c>
      <c r="B5704" s="8">
        <v>94.7</v>
      </c>
      <c r="C5704" s="13"/>
      <c r="D5704" s="3" t="str">
        <f t="array" ref="D5704">IF(C5704="","",IFERROR(AVERAGE(_xlfn._xlws.FILTER($B$2:$B$6000,(IFERROR(VALUE(MID($A$2:$A$6000,4,2)),0)=MONTH(C5704))*(IFERROR(VALUE(RIGHT($A$2:$A$6000,4)),0)=YEAR(C5704)))),""))</f>
        <v/>
      </c>
      <c r="E5704" s="3">
        <f t="array" ref="E5704">IFERROR(_xlfn.LET(_xlpm.yr,IF(ISNUMBER(C5704),YEAR(C5704),VALUE(RIGHT(A5704,4))),_xlpm.mn,IF(ISNUMBER(C5704),MONTH(C5704),VALUE(MID(A5704,4,2)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5" spans="1:5" x14ac:dyDescent="0.25">
      <c r="A5705" s="65" t="s">
        <v>5715</v>
      </c>
      <c r="B5705" s="8">
        <v>93.96</v>
      </c>
      <c r="C5705" s="13"/>
      <c r="D5705" s="3" t="str">
        <f t="array" ref="D5705">IF(C5705="","",IFERROR(AVERAGE(_xlfn._xlws.FILTER($B$2:$B$6000,(IFERROR(VALUE(MID($A$2:$A$6000,4,2)),0)=MONTH(C5705))*(IFERROR(VALUE(RIGHT($A$2:$A$6000,4)),0)=YEAR(C5705)))),""))</f>
        <v/>
      </c>
      <c r="E5705" s="3">
        <f t="array" ref="E5705">IFERROR(_xlfn.LET(_xlpm.yr,IF(ISNUMBER(C5705),YEAR(C5705),VALUE(RIGHT(A5705,4))),_xlpm.mn,IF(ISNUMBER(C5705),MONTH(C5705),VALUE(MID(A5705,4,2)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6" spans="1:5" x14ac:dyDescent="0.25">
      <c r="A5706" s="65" t="s">
        <v>5716</v>
      </c>
      <c r="B5706" s="8">
        <v>93.25</v>
      </c>
      <c r="C5706" s="13"/>
      <c r="D5706" s="3" t="str">
        <f t="array" ref="D5706">IF(C5706="","",IFERROR(AVERAGE(_xlfn._xlws.FILTER($B$2:$B$6000,(IFERROR(VALUE(MID($A$2:$A$6000,4,2)),0)=MONTH(C5706))*(IFERROR(VALUE(RIGHT($A$2:$A$6000,4)),0)=YEAR(C5706)))),""))</f>
        <v/>
      </c>
      <c r="E5706" s="3">
        <f t="array" ref="E5706">IFERROR(_xlfn.LET(_xlpm.yr,IF(ISNUMBER(C5706),YEAR(C5706),VALUE(RIGHT(A5706,4))),_xlpm.mn,IF(ISNUMBER(C5706),MONTH(C5706),VALUE(MID(A5706,4,2)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7" spans="1:5" x14ac:dyDescent="0.25">
      <c r="A5707" s="65" t="s">
        <v>5717</v>
      </c>
      <c r="B5707" s="8">
        <v>94.08</v>
      </c>
      <c r="C5707" s="13"/>
      <c r="D5707" s="3" t="str">
        <f t="array" ref="D5707">IF(C5707="","",IFERROR(AVERAGE(_xlfn._xlws.FILTER($B$2:$B$6000,(IFERROR(VALUE(MID($A$2:$A$6000,4,2)),0)=MONTH(C5707))*(IFERROR(VALUE(RIGHT($A$2:$A$6000,4)),0)=YEAR(C5707)))),""))</f>
        <v/>
      </c>
      <c r="E5707" s="3">
        <f t="array" ref="E5707">IFERROR(_xlfn.LET(_xlpm.yr,IF(ISNUMBER(C5707),YEAR(C5707),VALUE(RIGHT(A5707,4))),_xlpm.mn,IF(ISNUMBER(C5707),MONTH(C5707),VALUE(MID(A5707,4,2)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8" spans="1:5" x14ac:dyDescent="0.25">
      <c r="A5708" s="65" t="s">
        <v>5718</v>
      </c>
      <c r="B5708" s="8">
        <v>93.56</v>
      </c>
      <c r="C5708" s="13"/>
      <c r="D5708" s="3" t="str">
        <f t="array" ref="D5708">IF(C5708="","",IFERROR(AVERAGE(_xlfn._xlws.FILTER($B$2:$B$6000,(IFERROR(VALUE(MID($A$2:$A$6000,4,2)),0)=MONTH(C5708))*(IFERROR(VALUE(RIGHT($A$2:$A$6000,4)),0)=YEAR(C5708)))),""))</f>
        <v/>
      </c>
      <c r="E5708" s="3">
        <f t="array" ref="E5708">IFERROR(_xlfn.LET(_xlpm.yr,IF(ISNUMBER(C5708),YEAR(C5708),VALUE(RIGHT(A5708,4))),_xlpm.mn,IF(ISNUMBER(C5708),MONTH(C5708),VALUE(MID(A5708,4,2)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9" spans="1:5" x14ac:dyDescent="0.25">
      <c r="A5709" s="65" t="s">
        <v>5719</v>
      </c>
      <c r="B5709" s="8">
        <v>93.69</v>
      </c>
      <c r="C5709" s="13"/>
      <c r="D5709" s="3" t="str">
        <f t="array" ref="D5709">IF(C5709="","",IFERROR(AVERAGE(_xlfn._xlws.FILTER($B$2:$B$6000,(IFERROR(VALUE(MID($A$2:$A$6000,4,2)),0)=MONTH(C5709))*(IFERROR(VALUE(RIGHT($A$2:$A$6000,4)),0)=YEAR(C5709)))),""))</f>
        <v/>
      </c>
      <c r="E5709" s="3">
        <f t="array" ref="E5709">IFERROR(_xlfn.LET(_xlpm.yr,IF(ISNUMBER(C5709),YEAR(C5709),VALUE(RIGHT(A5709,4))),_xlpm.mn,IF(ISNUMBER(C5709),MONTH(C5709),VALUE(MID(A5709,4,2)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0" spans="1:5" x14ac:dyDescent="0.25">
      <c r="A5710" s="65" t="s">
        <v>5720</v>
      </c>
      <c r="B5710" s="8">
        <v>93.09</v>
      </c>
      <c r="C5710" s="13"/>
      <c r="D5710" s="3" t="str">
        <f t="array" ref="D5710">IF(C5710="","",IFERROR(AVERAGE(_xlfn._xlws.FILTER($B$2:$B$6000,(IFERROR(VALUE(MID($A$2:$A$6000,4,2)),0)=MONTH(C5710))*(IFERROR(VALUE(RIGHT($A$2:$A$6000,4)),0)=YEAR(C5710)))),""))</f>
        <v/>
      </c>
      <c r="E5710" s="3">
        <f t="array" ref="E5710">IFERROR(_xlfn.LET(_xlpm.yr,IF(ISNUMBER(C5710),YEAR(C5710),VALUE(RIGHT(A5710,4))),_xlpm.mn,IF(ISNUMBER(C5710),MONTH(C5710),VALUE(MID(A5710,4,2)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1" spans="1:5" x14ac:dyDescent="0.25">
      <c r="A5711" s="65" t="s">
        <v>5721</v>
      </c>
      <c r="B5711" s="8">
        <v>94.22</v>
      </c>
      <c r="C5711" s="13"/>
      <c r="D5711" s="3" t="str">
        <f t="array" ref="D5711">IF(C5711="","",IFERROR(AVERAGE(_xlfn._xlws.FILTER($B$2:$B$6000,(IFERROR(VALUE(MID($A$2:$A$6000,4,2)),0)=MONTH(C5711))*(IFERROR(VALUE(RIGHT($A$2:$A$6000,4)),0)=YEAR(C5711)))),""))</f>
        <v/>
      </c>
      <c r="E5711" s="3">
        <f t="array" ref="E5711">IFERROR(_xlfn.LET(_xlpm.yr,IF(ISNUMBER(C5711),YEAR(C5711),VALUE(RIGHT(A5711,4))),_xlpm.mn,IF(ISNUMBER(C5711),MONTH(C5711),VALUE(MID(A5711,4,2)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2" spans="1:5" x14ac:dyDescent="0.25">
      <c r="A5712" s="65" t="s">
        <v>5722</v>
      </c>
      <c r="B5712" s="8">
        <v>93.84</v>
      </c>
      <c r="C5712" s="13"/>
      <c r="D5712" s="3" t="str">
        <f t="array" ref="D5712">IF(C5712="","",IFERROR(AVERAGE(_xlfn._xlws.FILTER($B$2:$B$6000,(IFERROR(VALUE(MID($A$2:$A$6000,4,2)),0)=MONTH(C5712))*(IFERROR(VALUE(RIGHT($A$2:$A$6000,4)),0)=YEAR(C5712)))),""))</f>
        <v/>
      </c>
      <c r="E5712" s="3">
        <f t="array" ref="E5712">IFERROR(_xlfn.LET(_xlpm.yr,IF(ISNUMBER(C5712),YEAR(C5712),VALUE(RIGHT(A5712,4))),_xlpm.mn,IF(ISNUMBER(C5712),MONTH(C5712),VALUE(MID(A5712,4,2)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3" spans="1:5" x14ac:dyDescent="0.25">
      <c r="A5713" s="65" t="s">
        <v>5723</v>
      </c>
      <c r="B5713" s="8">
        <v>93</v>
      </c>
      <c r="C5713" s="13"/>
      <c r="D5713" s="3" t="str">
        <f t="array" ref="D5713">IF(C5713="","",IFERROR(AVERAGE(_xlfn._xlws.FILTER($B$2:$B$6000,(IFERROR(VALUE(MID($A$2:$A$6000,4,2)),0)=MONTH(C5713))*(IFERROR(VALUE(RIGHT($A$2:$A$6000,4)),0)=YEAR(C5713)))),""))</f>
        <v/>
      </c>
      <c r="E5713" s="3">
        <f t="array" ref="E5713">IFERROR(_xlfn.LET(_xlpm.yr,IF(ISNUMBER(C5713),YEAR(C5713),VALUE(RIGHT(A5713,4))),_xlpm.mn,IF(ISNUMBER(C5713),MONTH(C5713),VALUE(MID(A5713,4,2)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4" spans="1:5" x14ac:dyDescent="0.25">
      <c r="A5714" s="65" t="s">
        <v>5724</v>
      </c>
      <c r="B5714" s="8">
        <v>94.27</v>
      </c>
      <c r="C5714" s="13"/>
      <c r="D5714" s="3" t="str">
        <f t="array" ref="D5714">IF(C5714="","",IFERROR(AVERAGE(_xlfn._xlws.FILTER($B$2:$B$6000,(IFERROR(VALUE(MID($A$2:$A$6000,4,2)),0)=MONTH(C5714))*(IFERROR(VALUE(RIGHT($A$2:$A$6000,4)),0)=YEAR(C5714)))),""))</f>
        <v/>
      </c>
      <c r="E5714" s="3">
        <f t="array" ref="E5714">IFERROR(_xlfn.LET(_xlpm.yr,IF(ISNUMBER(C5714),YEAR(C5714),VALUE(RIGHT(A5714,4))),_xlpm.mn,IF(ISNUMBER(C5714),MONTH(C5714),VALUE(MID(A5714,4,2)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5" spans="1:5" x14ac:dyDescent="0.25">
      <c r="A5715" s="65" t="s">
        <v>5725</v>
      </c>
      <c r="B5715" s="8">
        <v>93.02</v>
      </c>
      <c r="C5715" s="13"/>
      <c r="D5715" s="3" t="str">
        <f t="array" ref="D5715">IF(C5715="","",IFERROR(AVERAGE(_xlfn._xlws.FILTER($B$2:$B$6000,(IFERROR(VALUE(MID($A$2:$A$6000,4,2)),0)=MONTH(C5715))*(IFERROR(VALUE(RIGHT($A$2:$A$6000,4)),0)=YEAR(C5715)))),""))</f>
        <v/>
      </c>
      <c r="E5715" s="3">
        <f t="array" ref="E5715">IFERROR(_xlfn.LET(_xlpm.yr,IF(ISNUMBER(C5715),YEAR(C5715),VALUE(RIGHT(A5715,4))),_xlpm.mn,IF(ISNUMBER(C5715),MONTH(C5715),VALUE(MID(A5715,4,2)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6" spans="1:5" x14ac:dyDescent="0.25">
      <c r="A5716" s="65" t="s">
        <v>5726</v>
      </c>
      <c r="B5716" s="8">
        <v>93.24</v>
      </c>
      <c r="C5716" s="13"/>
      <c r="D5716" s="3" t="str">
        <f t="array" ref="D5716">IF(C5716="","",IFERROR(AVERAGE(_xlfn._xlws.FILTER($B$2:$B$6000,(IFERROR(VALUE(MID($A$2:$A$6000,4,2)),0)=MONTH(C5716))*(IFERROR(VALUE(RIGHT($A$2:$A$6000,4)),0)=YEAR(C5716)))),""))</f>
        <v/>
      </c>
      <c r="E5716" s="3">
        <f t="array" ref="E5716">IFERROR(_xlfn.LET(_xlpm.yr,IF(ISNUMBER(C5716),YEAR(C5716),VALUE(RIGHT(A5716,4))),_xlpm.mn,IF(ISNUMBER(C5716),MONTH(C5716),VALUE(MID(A5716,4,2)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7" spans="1:5" x14ac:dyDescent="0.25">
      <c r="A5717" s="65" t="s">
        <v>5727</v>
      </c>
      <c r="B5717" s="8">
        <v>93.24</v>
      </c>
      <c r="C5717" s="13"/>
      <c r="D5717" s="3" t="str">
        <f t="array" ref="D5717">IF(C5717="","",IFERROR(AVERAGE(_xlfn._xlws.FILTER($B$2:$B$6000,(IFERROR(VALUE(MID($A$2:$A$6000,4,2)),0)=MONTH(C5717))*(IFERROR(VALUE(RIGHT($A$2:$A$6000,4)),0)=YEAR(C5717)))),""))</f>
        <v/>
      </c>
      <c r="E5717" s="3">
        <f t="array" ref="E5717">IFERROR(_xlfn.LET(_xlpm.yr,IF(ISNUMBER(C5717),YEAR(C5717),VALUE(RIGHT(A5717,4))),_xlpm.mn,IF(ISNUMBER(C5717),MONTH(C5717),VALUE(MID(A5717,4,2)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8" spans="1:5" x14ac:dyDescent="0.25">
      <c r="A5718" s="65" t="s">
        <v>5728</v>
      </c>
      <c r="B5718" s="8">
        <v>91.36</v>
      </c>
      <c r="C5718" s="13"/>
      <c r="D5718" s="3" t="str">
        <f t="array" ref="D5718">IF(C5718="","",IFERROR(AVERAGE(_xlfn._xlws.FILTER($B$2:$B$6000,(IFERROR(VALUE(MID($A$2:$A$6000,4,2)),0)=MONTH(C5718))*(IFERROR(VALUE(RIGHT($A$2:$A$6000,4)),0)=YEAR(C5718)))),""))</f>
        <v/>
      </c>
      <c r="E5718" s="3">
        <f t="array" ref="E5718">IFERROR(_xlfn.LET(_xlpm.yr,IF(ISNUMBER(C5718),YEAR(C5718),VALUE(RIGHT(A5718,4))),_xlpm.mn,IF(ISNUMBER(C5718),MONTH(C5718),VALUE(MID(A5718,4,2)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9" spans="1:5" x14ac:dyDescent="0.25">
      <c r="A5719" s="65" t="s">
        <v>5729</v>
      </c>
      <c r="B5719" s="8">
        <v>92.9</v>
      </c>
      <c r="C5719" s="13"/>
      <c r="D5719" s="3" t="str">
        <f t="array" ref="D5719">IF(C5719="","",IFERROR(AVERAGE(_xlfn._xlws.FILTER($B$2:$B$6000,(IFERROR(VALUE(MID($A$2:$A$6000,4,2)),0)=MONTH(C5719))*(IFERROR(VALUE(RIGHT($A$2:$A$6000,4)),0)=YEAR(C5719)))),""))</f>
        <v/>
      </c>
      <c r="E5719" s="3">
        <f t="array" ref="E5719">IFERROR(_xlfn.LET(_xlpm.yr,IF(ISNUMBER(C5719),YEAR(C5719),VALUE(RIGHT(A5719,4))),_xlpm.mn,IF(ISNUMBER(C5719),MONTH(C5719),VALUE(MID(A5719,4,2)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0" spans="1:5" x14ac:dyDescent="0.25">
      <c r="A5720" s="65" t="s">
        <v>5730</v>
      </c>
      <c r="B5720" s="8">
        <v>92.35</v>
      </c>
      <c r="C5720" s="13"/>
      <c r="D5720" s="3" t="str">
        <f t="array" ref="D5720">IF(C5720="","",IFERROR(AVERAGE(_xlfn._xlws.FILTER($B$2:$B$6000,(IFERROR(VALUE(MID($A$2:$A$6000,4,2)),0)=MONTH(C5720))*(IFERROR(VALUE(RIGHT($A$2:$A$6000,4)),0)=YEAR(C5720)))),""))</f>
        <v/>
      </c>
      <c r="E5720" s="3">
        <f t="array" ref="E5720">IFERROR(_xlfn.LET(_xlpm.yr,IF(ISNUMBER(C5720),YEAR(C5720),VALUE(RIGHT(A5720,4))),_xlpm.mn,IF(ISNUMBER(C5720),MONTH(C5720),VALUE(MID(A5720,4,2)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1" spans="1:5" x14ac:dyDescent="0.25">
      <c r="A5721" s="65" t="s">
        <v>5731</v>
      </c>
      <c r="B5721" s="8">
        <v>92.18</v>
      </c>
      <c r="C5721" s="13"/>
      <c r="D5721" s="3" t="str">
        <f t="array" ref="D5721">IF(C5721="","",IFERROR(AVERAGE(_xlfn._xlws.FILTER($B$2:$B$6000,(IFERROR(VALUE(MID($A$2:$A$6000,4,2)),0)=MONTH(C5721))*(IFERROR(VALUE(RIGHT($A$2:$A$6000,4)),0)=YEAR(C5721)))),""))</f>
        <v/>
      </c>
      <c r="E5721" s="3">
        <f t="array" ref="E5721">IFERROR(_xlfn.LET(_xlpm.yr,IF(ISNUMBER(C5721),YEAR(C5721),VALUE(RIGHT(A5721,4))),_xlpm.mn,IF(ISNUMBER(C5721),MONTH(C5721),VALUE(MID(A5721,4,2)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2" spans="1:5" x14ac:dyDescent="0.25">
      <c r="A5722" s="65" t="s">
        <v>5732</v>
      </c>
      <c r="B5722" s="8">
        <v>92.84</v>
      </c>
      <c r="C5722" s="13"/>
      <c r="D5722" s="3" t="str">
        <f t="array" ref="D5722">IF(C5722="","",IFERROR(AVERAGE(_xlfn._xlws.FILTER($B$2:$B$6000,(IFERROR(VALUE(MID($A$2:$A$6000,4,2)),0)=MONTH(C5722))*(IFERROR(VALUE(RIGHT($A$2:$A$6000,4)),0)=YEAR(C5722)))),""))</f>
        <v/>
      </c>
      <c r="E5722" s="3">
        <f t="array" ref="E5722">IFERROR(_xlfn.LET(_xlpm.yr,IF(ISNUMBER(C5722),YEAR(C5722),VALUE(RIGHT(A5722,4))),_xlpm.mn,IF(ISNUMBER(C5722),MONTH(C5722),VALUE(MID(A5722,4,2)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3" spans="1:5" x14ac:dyDescent="0.25">
      <c r="A5723" s="65" t="s">
        <v>5733</v>
      </c>
      <c r="B5723" s="8">
        <v>93.63</v>
      </c>
      <c r="C5723" s="13"/>
      <c r="D5723" s="3" t="str">
        <f t="array" ref="D5723">IF(C5723="","",IFERROR(AVERAGE(_xlfn._xlws.FILTER($B$2:$B$6000,(IFERROR(VALUE(MID($A$2:$A$6000,4,2)),0)=MONTH(C5723))*(IFERROR(VALUE(RIGHT($A$2:$A$6000,4)),0)=YEAR(C5723)))),""))</f>
        <v/>
      </c>
      <c r="E5723" s="3">
        <f t="array" ref="E5723">IFERROR(_xlfn.LET(_xlpm.yr,IF(ISNUMBER(C5723),YEAR(C5723),VALUE(RIGHT(A5723,4))),_xlpm.mn,IF(ISNUMBER(C5723),MONTH(C5723),VALUE(MID(A5723,4,2)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4" spans="1:5" x14ac:dyDescent="0.25">
      <c r="A5724" s="65" t="s">
        <v>5734</v>
      </c>
      <c r="B5724" s="8">
        <v>92.1</v>
      </c>
      <c r="C5724" s="13"/>
      <c r="D5724" s="3" t="str">
        <f t="array" ref="D5724">IF(C5724="","",IFERROR(AVERAGE(_xlfn._xlws.FILTER($B$2:$B$6000,(IFERROR(VALUE(MID($A$2:$A$6000,4,2)),0)=MONTH(C5724))*(IFERROR(VALUE(RIGHT($A$2:$A$6000,4)),0)=YEAR(C5724)))),""))</f>
        <v/>
      </c>
      <c r="E5724" s="3">
        <f t="array" ref="E5724">IFERROR(_xlfn.LET(_xlpm.yr,IF(ISNUMBER(C5724),YEAR(C5724),VALUE(RIGHT(A5724,4))),_xlpm.mn,IF(ISNUMBER(C5724),MONTH(C5724),VALUE(MID(A5724,4,2)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5" spans="1:5" x14ac:dyDescent="0.25">
      <c r="A5725" s="65" t="s">
        <v>5735</v>
      </c>
      <c r="B5725" s="8">
        <v>91.48</v>
      </c>
      <c r="C5725" s="13"/>
      <c r="D5725" s="3" t="str">
        <f t="array" ref="D5725">IF(C5725="","",IFERROR(AVERAGE(_xlfn._xlws.FILTER($B$2:$B$6000,(IFERROR(VALUE(MID($A$2:$A$6000,4,2)),0)=MONTH(C5725))*(IFERROR(VALUE(RIGHT($A$2:$A$6000,4)),0)=YEAR(C5725)))),""))</f>
        <v/>
      </c>
      <c r="E5725" s="3">
        <f t="array" ref="E5725">IFERROR(_xlfn.LET(_xlpm.yr,IF(ISNUMBER(C5725),YEAR(C5725),VALUE(RIGHT(A5725,4))),_xlpm.mn,IF(ISNUMBER(C5725),MONTH(C5725),VALUE(MID(A5725,4,2)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6" spans="1:5" x14ac:dyDescent="0.25">
      <c r="A5726" s="65" t="s">
        <v>5736</v>
      </c>
      <c r="B5726" s="8">
        <v>90.75</v>
      </c>
      <c r="C5726" s="13"/>
      <c r="D5726" s="3" t="str">
        <f t="array" ref="D5726">IF(C5726="","",IFERROR(AVERAGE(_xlfn._xlws.FILTER($B$2:$B$6000,(IFERROR(VALUE(MID($A$2:$A$6000,4,2)),0)=MONTH(C5726))*(IFERROR(VALUE(RIGHT($A$2:$A$6000,4)),0)=YEAR(C5726)))),""))</f>
        <v/>
      </c>
      <c r="E5726" s="3">
        <f t="array" ref="E5726">IFERROR(_xlfn.LET(_xlpm.yr,IF(ISNUMBER(C5726),YEAR(C5726),VALUE(RIGHT(A5726,4))),_xlpm.mn,IF(ISNUMBER(C5726),MONTH(C5726),VALUE(MID(A5726,4,2)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7" spans="1:5" x14ac:dyDescent="0.25">
      <c r="A5727" s="65" t="s">
        <v>5737</v>
      </c>
      <c r="B5727" s="8">
        <v>91.46</v>
      </c>
      <c r="C5727" s="13"/>
      <c r="D5727" s="3" t="str">
        <f t="array" ref="D5727">IF(C5727="","",IFERROR(AVERAGE(_xlfn._xlws.FILTER($B$2:$B$6000,(IFERROR(VALUE(MID($A$2:$A$6000,4,2)),0)=MONTH(C5727))*(IFERROR(VALUE(RIGHT($A$2:$A$6000,4)),0)=YEAR(C5727)))),""))</f>
        <v/>
      </c>
      <c r="E5727" s="3">
        <f t="array" ref="E5727">IFERROR(_xlfn.LET(_xlpm.yr,IF(ISNUMBER(C5727),YEAR(C5727),VALUE(RIGHT(A5727,4))),_xlpm.mn,IF(ISNUMBER(C5727),MONTH(C5727),VALUE(MID(A5727,4,2)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8" spans="1:5" x14ac:dyDescent="0.25">
      <c r="A5728" s="65" t="s">
        <v>5738</v>
      </c>
      <c r="B5728" s="8">
        <v>91.6</v>
      </c>
      <c r="C5728" s="13"/>
      <c r="D5728" s="3" t="str">
        <f t="array" ref="D5728">IF(C5728="","",IFERROR(AVERAGE(_xlfn._xlws.FILTER($B$2:$B$6000,(IFERROR(VALUE(MID($A$2:$A$6000,4,2)),0)=MONTH(C5728))*(IFERROR(VALUE(RIGHT($A$2:$A$6000,4)),0)=YEAR(C5728)))),""))</f>
        <v/>
      </c>
      <c r="E5728" s="3">
        <f t="array" ref="E5728">IFERROR(_xlfn.LET(_xlpm.yr,IF(ISNUMBER(C5728),YEAR(C5728),VALUE(RIGHT(A5728,4))),_xlpm.mn,IF(ISNUMBER(C5728),MONTH(C5728),VALUE(MID(A5728,4,2)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9" spans="1:5" x14ac:dyDescent="0.25">
      <c r="A5729" s="65" t="s">
        <v>5739</v>
      </c>
      <c r="B5729" s="8">
        <v>94.07</v>
      </c>
      <c r="C5729" s="13"/>
      <c r="D5729" s="3" t="str">
        <f t="array" ref="D5729">IF(C5729="","",IFERROR(AVERAGE(_xlfn._xlws.FILTER($B$2:$B$6000,(IFERROR(VALUE(MID($A$2:$A$6000,4,2)),0)=MONTH(C5729))*(IFERROR(VALUE(RIGHT($A$2:$A$6000,4)),0)=YEAR(C5729)))),""))</f>
        <v/>
      </c>
      <c r="E5729" s="3">
        <f t="array" ref="E5729">IFERROR(_xlfn.LET(_xlpm.yr,IF(ISNUMBER(C5729),YEAR(C5729),VALUE(RIGHT(A5729,4))),_xlpm.mn,IF(ISNUMBER(C5729),MONTH(C5729),VALUE(MID(A5729,4,2)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</sheetData>
  <pageMargins left="0.25" right="0.25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X1230"/>
  <sheetViews>
    <sheetView workbookViewId="0">
      <selection activeCell="J16" sqref="J16"/>
    </sheetView>
  </sheetViews>
  <sheetFormatPr defaultRowHeight="15" x14ac:dyDescent="0.25"/>
  <cols>
    <col min="1" max="1" width="12.5703125" style="11" bestFit="1" customWidth="1"/>
    <col min="2" max="2" width="9.140625" style="3" customWidth="1"/>
    <col min="3" max="3" width="12.5703125" style="2" bestFit="1" customWidth="1"/>
    <col min="4" max="4" width="15.28515625" style="1" bestFit="1" customWidth="1"/>
    <col min="5" max="25" width="9.140625" style="1" customWidth="1"/>
    <col min="26" max="16384" width="9.140625" style="1"/>
  </cols>
  <sheetData>
    <row r="1" spans="1:24" x14ac:dyDescent="0.25">
      <c r="A1" s="62" t="s">
        <v>0</v>
      </c>
      <c r="B1" s="63" t="s">
        <v>1</v>
      </c>
      <c r="C1" s="60" t="s">
        <v>2</v>
      </c>
      <c r="D1" s="59" t="s">
        <v>3</v>
      </c>
      <c r="E1" s="59" t="s">
        <v>4</v>
      </c>
      <c r="G1" s="59" t="s">
        <v>5</v>
      </c>
      <c r="H1" s="59" t="s">
        <v>6</v>
      </c>
      <c r="I1" s="59" t="s">
        <v>7</v>
      </c>
      <c r="J1" s="59" t="s">
        <v>8</v>
      </c>
      <c r="K1" s="59" t="s">
        <v>9</v>
      </c>
      <c r="L1" s="59" t="s">
        <v>10</v>
      </c>
      <c r="M1" s="39" t="str">
        <f ca="1">"M.B 100 - "&amp;YEAR(TODAY())</f>
        <v>M.B 100 - 2026</v>
      </c>
      <c r="N1" s="39" t="str">
        <f ca="1">"Média "&amp;YEAR(TODAY())</f>
        <v>Média 2026</v>
      </c>
      <c r="O1" s="59" t="s">
        <v>11</v>
      </c>
      <c r="P1" s="59" t="s">
        <v>10</v>
      </c>
      <c r="Q1" s="59" t="s">
        <v>6</v>
      </c>
      <c r="R1" s="59" t="s">
        <v>7</v>
      </c>
      <c r="S1" s="59" t="s">
        <v>8</v>
      </c>
      <c r="T1" s="59" t="s">
        <v>9</v>
      </c>
    </row>
    <row r="2" spans="1:24" x14ac:dyDescent="0.25">
      <c r="A2" s="65" t="s">
        <v>5740</v>
      </c>
      <c r="B2" s="28">
        <v>3.0190000000000001</v>
      </c>
      <c r="C2" s="40">
        <v>37591</v>
      </c>
      <c r="D2" s="42">
        <f t="array" ref="D2">IFERROR(_xlfn.LET(_xlpm.actual,IFERROR(AVERAGE(_xlfn._xlws.FILTER($B$2:$B$2000,(IFERROR(VALUE(MID($A$2:$A$2000,4,2)),0)=MONTH(C2))*(IFERROR(VALUE(RIGHT($A$2:$A$2000,4)),0)=YEAR(C2))*ISNUMBER($B$2:$B$2000))),""),IF(ISNUMBER(_xlpm.actual),_xlpm.actual,_xlfn.LET(_xlpm.fd,DATE(YEAR(C2),MONTH(C2),1),_xlpm.fi,IFERROR(MATCH(_xlpm.fd,$W$2:$W$50,0),0),_xlpm.fp,IF(_xlpm.fi&gt;0,INDEX($X$2:$X$50,_xlpm.fi)/1000,""),_xlpm.fb_i,IFERROR(MATCH(_xlpm.fd-1,$W$2:$W$50,1),0),_xlpm.fa_i,_xlpm.fb_i+1,_xlpm.fb,IF(_xlpm.fb_i&gt;0,INDEX($X$2:$X$50,_xlpm.fb_i)/1000,""),_xlpm.fa,IF(_xlpm.fa_i&gt;0,IF(_xlpm.fa_i&lt;=COUNTIF($W$2:$W$50,"&gt;0"),INDEX($X$2:$X$50,_xlpm.fa_i)/1000,""),""),_xlpm.interp,IF(ISNUMBER(_xlpm.fb)*ISNUMBER(_xlpm.fa),(_xlpm.fb+_xlpm.fa)/2,IF(ISNUMBER(_xlpm.fb),_xlpm.fb,IF(ISNUMBER(_xlpm.fa),_xlpm.fa,""))),IF(ISNUMBER(_xlpm.fp),_xlpm.fp,IF(ISNUMBER(_xlpm.interp),_xlpm.interp,IF(MONTH(C2)=1,"",_xlfn.LET(_xlpm.e_jan_actual,IFERROR(AVERAGE(_xlfn._xlws.FILTER($B$2:$B$2000,(IFERROR(VALUE(MID($A$2:$A$2000,4,2)),0)=1)*(IFERROR(VALUE(RIGHT($A$2:$A$2000,4)),0)=YEAR(C2))*ISNUMBER($B$2:$B$2000))),""),_xlpm.jan_fi,IFERROR(MATCH(DATE(YEAR(C2),1,1),$W$2:$W$50,0),0),_xlpm.e_jan,IF(ISNUMBER(_xlpm.e_jan_actual),_xlpm.e_jan_actual,IF(_xlpm.jan_fi&gt;0,INDEX($X$2:$X$50,_xlpm.jan_fi)/1000,"")),IF(ISNUMBER(_xlpm.e_jan),_xlpm.e_jan*INDEX($V$2:$V$13,MONTH(C2)),"")))))))),"")</f>
        <v>3.04535</v>
      </c>
      <c r="E2" s="4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98.248706950200301</v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IFERROR(_xlfn.STDEV.P(_xlfn._xlws.FILTER($E$2:$E$2000,(IFERROR(MONTH($C$2:$C$2000),0)=1)*ISNUMBER($D$2:$D$2000))),0)</f>
        <v>0</v>
      </c>
      <c r="M2" s="41">
        <v>100</v>
      </c>
      <c r="N2" s="41">
        <f t="array" aca="1" ref="N2" ca="1">IFERROR(AVERAGE(_xlfn._xlws.FILTER($D$2:$D$2000,(IFERROR(MONTH($C$2:$C$2000),0)=1)*(IFERROR(YEAR($C$2:$C$2000),0)=YEAR(TODAY())))),"")</f>
        <v>3.0451199999999998</v>
      </c>
      <c r="O2" s="41">
        <f t="array" ref="O2">AVERAGE(_xlfn._xlws.FILTER($D$2:$D$2000,(IFERROR(MONTH($C$2:$C$2000),0)=1)*ISNUMBER($D$2:$D$2000)))</f>
        <v>2.8923866666666669</v>
      </c>
      <c r="P2" s="41">
        <f t="array" ref="P2">_xlfn.STDEV.P(_xlfn._xlws.FILTER($D$2:$D$2000,(IFERROR(MONTH($C$2:$C$2000),0)=1)*ISNUMBER($D$2:$D$2000)))</f>
        <v>0.43851233571746712</v>
      </c>
      <c r="Q2" s="41">
        <f t="shared" ref="Q2:Q12" si="0">O2+(1*P2)</f>
        <v>3.3308990023841338</v>
      </c>
      <c r="R2" s="41">
        <f t="shared" ref="R2:R12" si="1">O2+(2*P2)</f>
        <v>3.7694113381016012</v>
      </c>
      <c r="S2" s="41">
        <f t="shared" ref="S2:S12" si="2">O2+(-1*P2)</f>
        <v>2.4538743309491999</v>
      </c>
      <c r="T2" s="41">
        <f t="shared" ref="T2:T12" si="3">O2+(-2*P2)</f>
        <v>2.0153619952317325</v>
      </c>
      <c r="V2" s="1">
        <f>1</f>
        <v>1</v>
      </c>
      <c r="W2" s="46">
        <f t="shared" ref="W2:W12" si="4">DATE(2026,7,1)</f>
        <v>46204</v>
      </c>
      <c r="X2" s="47">
        <f t="array" ref="X2"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3" spans="1:24" x14ac:dyDescent="0.25">
      <c r="A3" s="65" t="s">
        <v>5741</v>
      </c>
      <c r="B3" s="28">
        <v>3.0316999999999998</v>
      </c>
      <c r="C3" s="49">
        <v>37622</v>
      </c>
      <c r="D3" s="50">
        <f t="array" ref="D3">IF(C3="","",IFERROR(AVERAGE(_xlfn._xlws.FILTER($B$2:$B$2000,(IFERROR(VALUE(MID($A$2:$A$2000,4,2)),0)=MONTH(C3))*(IFERROR(VALUE(RIGHT($A$2:$A$2000,4)),0)=YEAR(C3)))),""))</f>
        <v>3.4725200000000003</v>
      </c>
      <c r="E3" s="4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3" s="51">
        <f t="shared" ref="G3:G13" si="5">G$2*O3/O$2</f>
        <v>99.475613276694205</v>
      </c>
      <c r="H3" s="51">
        <f t="shared" ref="H3:H13" si="6">$G3+(1*$L3)</f>
        <v>108.45569881807779</v>
      </c>
      <c r="I3" s="51">
        <f t="shared" ref="I3:I13" si="7">$G3+(2*$L3)</f>
        <v>117.43578435946137</v>
      </c>
      <c r="J3" s="51">
        <f t="shared" ref="J3:J13" si="8">$G3+(-1*$L3)</f>
        <v>90.495527735310617</v>
      </c>
      <c r="K3" s="51">
        <f t="shared" ref="K3:K13" si="9">$G3+(-2*$L3)</f>
        <v>81.515442193927043</v>
      </c>
      <c r="L3" s="51">
        <f t="array" ref="L3">IFERROR(_xlfn.STDEV.P(_xlfn._xlws.FILTER($E$2:$E$2000,(IFERROR(MONTH($C$2:$C$2000),0)=2)*ISNUMBER($D$2:$D$2000))),0)</f>
        <v>8.9800855413835823</v>
      </c>
      <c r="M3" s="51">
        <f t="shared" ref="M3:M13" ca="1" si="10">IFERROR($M$2*N3/$N$2,"")</f>
        <v>97.371367959226575</v>
      </c>
      <c r="N3" s="51">
        <f t="array" aca="1" ref="N3" ca="1">IFERROR(AVERAGE(_xlfn._xlws.FILTER($D$2:$D$2000,(IFERROR(MONTH($C$2:$C$2000),0)=2)*(IFERROR(YEAR($C$2:$C$2000),0)=YEAR(TODAY())))),"")</f>
        <v>2.9650750000000001</v>
      </c>
      <c r="O3" s="51">
        <f t="array" ref="O3">AVERAGE(_xlfn._xlws.FILTER($D$2:$D$2000,(IFERROR(MONTH($C$2:$C$2000),0)=2)*ISNUMBER($D$2:$D$2000)))</f>
        <v>2.8772193749999997</v>
      </c>
      <c r="P3" s="51">
        <f t="array" ref="P3">_xlfn.STDEV.P(_xlfn._xlws.FILTER($D$2:$D$2000,(IFERROR(MONTH($C$2:$C$2000),0)=2)*ISNUMBER($D$2:$D$2000)))</f>
        <v>0.4828248915654989</v>
      </c>
      <c r="Q3" s="51">
        <f t="shared" si="0"/>
        <v>3.3600442665654988</v>
      </c>
      <c r="R3" s="51">
        <f t="shared" si="1"/>
        <v>3.8428691581309975</v>
      </c>
      <c r="S3" s="51">
        <f t="shared" si="2"/>
        <v>2.3943944834345006</v>
      </c>
      <c r="T3" s="51">
        <f t="shared" si="3"/>
        <v>1.9115695918690019</v>
      </c>
      <c r="V3" s="20">
        <f>1</f>
        <v>1</v>
      </c>
      <c r="W3" s="52">
        <f t="shared" si="4"/>
        <v>46204</v>
      </c>
      <c r="X3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4" spans="1:24" x14ac:dyDescent="0.25">
      <c r="A4" s="65" t="s">
        <v>5742</v>
      </c>
      <c r="B4" s="28">
        <v>3.0924999999999998</v>
      </c>
      <c r="C4" s="49">
        <v>37653</v>
      </c>
      <c r="D4" s="50">
        <f t="array" ref="D4">IF(C4="","",IFERROR(AVERAGE(_xlfn._xlws.FILTER($B$2:$B$2000,(IFERROR(VALUE(MID($A$2:$A$2000,4,2)),0)=MONTH(C4))*(IFERROR(VALUE(RIGHT($A$2:$A$2000,4)),0)=YEAR(C4)))),""))</f>
        <v>3.6465749999999999</v>
      </c>
      <c r="E4" s="4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105.01235414050889</v>
      </c>
      <c r="G4" s="51">
        <f t="shared" si="5"/>
        <v>99.653458043876114</v>
      </c>
      <c r="H4" s="51">
        <f t="shared" si="6"/>
        <v>114.98850287268702</v>
      </c>
      <c r="I4" s="51">
        <f t="shared" si="7"/>
        <v>130.32354770149794</v>
      </c>
      <c r="J4" s="51">
        <f t="shared" si="8"/>
        <v>84.318413215065206</v>
      </c>
      <c r="K4" s="51">
        <f t="shared" si="9"/>
        <v>68.983368386254298</v>
      </c>
      <c r="L4" s="51">
        <f t="array" ref="L4">IFERROR(_xlfn.STDEV.P(_xlfn._xlws.FILTER($E$2:$E$2000,(IFERROR(MONTH($C$2:$C$2000),0)=3)*ISNUMBER($D$2:$D$2000))),0)</f>
        <v>15.33504482881091</v>
      </c>
      <c r="M4" s="51">
        <f t="shared" ca="1" si="10"/>
        <v>96.790931063472058</v>
      </c>
      <c r="N4" s="51">
        <f t="array" aca="1" ref="N4" ca="1">IFERROR(AVERAGE(_xlfn._xlws.FILTER($D$2:$D$2000,(IFERROR(MONTH($C$2:$C$2000),0)=3)*(IFERROR(YEAR($C$2:$C$2000),0)=YEAR(TODAY())))),"")</f>
        <v>2.9474</v>
      </c>
      <c r="O4" s="51">
        <f t="array" ref="O4">AVERAGE(_xlfn._xlws.FILTER($D$2:$D$2000,(IFERROR(MONTH($C$2:$C$2000),0)=3)*ISNUMBER($D$2:$D$2000)))</f>
        <v>2.8823633333333341</v>
      </c>
      <c r="P4" s="51">
        <f t="array" ref="P4">_xlfn.STDEV.P(_xlfn._xlws.FILTER($D$2:$D$2000,(IFERROR(MONTH($C$2:$C$2000),0)=3)*ISNUMBER($D$2:$D$2000)))</f>
        <v>0.59995259603826245</v>
      </c>
      <c r="Q4" s="51">
        <f t="shared" si="0"/>
        <v>3.4823159293715964</v>
      </c>
      <c r="R4" s="51">
        <f t="shared" si="1"/>
        <v>4.0822685254098587</v>
      </c>
      <c r="S4" s="51">
        <f t="shared" si="2"/>
        <v>2.2824107372950717</v>
      </c>
      <c r="T4" s="51">
        <f t="shared" si="3"/>
        <v>1.6824581412568091</v>
      </c>
      <c r="V4" s="20">
        <f>1</f>
        <v>1</v>
      </c>
      <c r="W4" s="52">
        <f t="shared" si="4"/>
        <v>46204</v>
      </c>
      <c r="X4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5" spans="1:24" x14ac:dyDescent="0.25">
      <c r="A5" s="65" t="s">
        <v>5743</v>
      </c>
      <c r="B5" s="28">
        <v>3.0381999999999998</v>
      </c>
      <c r="C5" s="49">
        <v>37681</v>
      </c>
      <c r="D5" s="50">
        <f t="array" ref="D5">IF(C5="","",IFERROR(AVERAGE(_xlfn._xlws.FILTER($B$2:$B$2000,(IFERROR(VALUE(MID($A$2:$A$2000,4,2)),0)=MONTH(C5))*(IFERROR(VALUE(RIGHT($A$2:$A$2000,4)),0)=YEAR(C5)))),""))</f>
        <v>3.6008749999999998</v>
      </c>
      <c r="E5" s="4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103.69630700471126</v>
      </c>
      <c r="G5" s="51">
        <f t="shared" si="5"/>
        <v>95.236200554098332</v>
      </c>
      <c r="H5" s="51">
        <f t="shared" si="6"/>
        <v>111.71684270591297</v>
      </c>
      <c r="I5" s="51">
        <f t="shared" si="7"/>
        <v>128.1974848577276</v>
      </c>
      <c r="J5" s="51">
        <f t="shared" si="8"/>
        <v>78.755558402283697</v>
      </c>
      <c r="K5" s="51">
        <f t="shared" si="9"/>
        <v>62.274916250469062</v>
      </c>
      <c r="L5" s="51">
        <f t="array" ref="L5">IFERROR(_xlfn.STDEV.P(_xlfn._xlws.FILTER($E$2:$E$2000,(IFERROR(MONTH($C$2:$C$2000),0)=4)*ISNUMBER($D$2:$D$2000))),0)</f>
        <v>16.480642151814635</v>
      </c>
      <c r="M5" s="51">
        <f t="shared" ca="1" si="10"/>
        <v>85.604508196721312</v>
      </c>
      <c r="N5" s="51">
        <f t="array" aca="1" ref="N5" ca="1">IFERROR(AVERAGE(_xlfn._xlws.FILTER($D$2:$D$2000,(IFERROR(MONTH($C$2:$C$2000),0)=4)*(IFERROR(YEAR($C$2:$C$2000),0)=YEAR(TODAY())))),"")</f>
        <v>2.60676</v>
      </c>
      <c r="O5" s="51">
        <f t="array" ref="O5">AVERAGE(_xlfn._xlws.FILTER($D$2:$D$2000,(IFERROR(MONTH($C$2:$C$2000),0)=4)*ISNUMBER($D$2:$D$2000)))</f>
        <v>2.7545991666666665</v>
      </c>
      <c r="P5" s="51">
        <f t="array" ref="P5">_xlfn.STDEV.P(_xlfn._xlws.FILTER($D$2:$D$2000,(IFERROR(MONTH($C$2:$C$2000),0)=4)*ISNUMBER($D$2:$D$2000)))</f>
        <v>0.52857097087861182</v>
      </c>
      <c r="Q5" s="51">
        <f t="shared" si="0"/>
        <v>3.2831701375452784</v>
      </c>
      <c r="R5" s="51">
        <f t="shared" si="1"/>
        <v>3.8117411084238899</v>
      </c>
      <c r="S5" s="51">
        <f t="shared" si="2"/>
        <v>2.2260281957880546</v>
      </c>
      <c r="T5" s="51">
        <f t="shared" si="3"/>
        <v>1.6974572249094428</v>
      </c>
      <c r="V5" s="20">
        <f>1</f>
        <v>1</v>
      </c>
      <c r="W5" s="52">
        <f t="shared" si="4"/>
        <v>46204</v>
      </c>
      <c r="X5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6" spans="1:24" x14ac:dyDescent="0.25">
      <c r="A6" s="65" t="s">
        <v>5744</v>
      </c>
      <c r="B6" s="28">
        <v>3.1145</v>
      </c>
      <c r="C6" s="49">
        <v>37712</v>
      </c>
      <c r="D6" s="50">
        <f t="array" ref="D6">IF(C6="","",IFERROR(AVERAGE(_xlfn._xlws.FILTER($B$2:$B$2000,(IFERROR(VALUE(MID($A$2:$A$2000,4,2)),0)=MONTH(C6))*(IFERROR(VALUE(RIGHT($A$2:$A$2000,4)),0)=YEAR(C6)))),""))</f>
        <v>3.43425</v>
      </c>
      <c r="E6" s="4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98.897918514508191</v>
      </c>
      <c r="G6" s="51">
        <f t="shared" si="5"/>
        <v>87.20303503680924</v>
      </c>
      <c r="H6" s="51">
        <f t="shared" si="6"/>
        <v>102.094130950493</v>
      </c>
      <c r="I6" s="51">
        <f t="shared" si="7"/>
        <v>116.98522686417675</v>
      </c>
      <c r="J6" s="51">
        <f t="shared" si="8"/>
        <v>72.311939123125484</v>
      </c>
      <c r="K6" s="51">
        <f t="shared" si="9"/>
        <v>57.420843209441735</v>
      </c>
      <c r="L6" s="51">
        <f t="array" ref="L6">IFERROR(_xlfn.STDEV.P(_xlfn._xlws.FILTER($E$2:$E$2000,(IFERROR(MONTH($C$2:$C$2000),0)=5)*ISNUMBER($D$2:$D$2000))),0)</f>
        <v>14.891095913683753</v>
      </c>
      <c r="M6" s="51">
        <f t="shared" ca="1" si="10"/>
        <v>73.6588377469525</v>
      </c>
      <c r="N6" s="51">
        <f t="array" aca="1" ref="N6" ca="1">IFERROR(AVERAGE(_xlfn._xlws.FILTER($D$2:$D$2000,(IFERROR(MONTH($C$2:$C$2000),0)=5)*(IFERROR(YEAR($C$2:$C$2000),0)=YEAR(TODAY())))),"")</f>
        <v>2.2429999999999999</v>
      </c>
      <c r="O6" s="51">
        <f t="array" ref="O6">AVERAGE(_xlfn._xlws.FILTER($D$2:$D$2000,(IFERROR(MONTH($C$2:$C$2000),0)=5)*ISNUMBER($D$2:$D$2000)))</f>
        <v>2.5222489583333325</v>
      </c>
      <c r="P6" s="51">
        <f t="array" ref="P6">_xlfn.STDEV.P(_xlfn._xlws.FILTER($D$2:$D$2000,(IFERROR(MONTH($C$2:$C$2000),0)=5)*ISNUMBER($D$2:$D$2000)))</f>
        <v>0.40213857316482687</v>
      </c>
      <c r="Q6" s="51">
        <f t="shared" si="0"/>
        <v>2.9243875314981596</v>
      </c>
      <c r="R6" s="51">
        <f t="shared" si="1"/>
        <v>3.3265261046629861</v>
      </c>
      <c r="S6" s="51">
        <f t="shared" si="2"/>
        <v>2.1201103851685055</v>
      </c>
      <c r="T6" s="51">
        <f t="shared" si="3"/>
        <v>1.7179718120036789</v>
      </c>
      <c r="V6" s="20">
        <f>1</f>
        <v>1</v>
      </c>
      <c r="W6" s="52">
        <f t="shared" si="4"/>
        <v>46204</v>
      </c>
      <c r="X6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7" spans="1:24" x14ac:dyDescent="0.25">
      <c r="A7" s="65" t="s">
        <v>5745</v>
      </c>
      <c r="B7" s="28">
        <v>3.3908</v>
      </c>
      <c r="C7" s="49">
        <v>37742</v>
      </c>
      <c r="D7" s="50">
        <f t="array" ref="D7">IF(C7="","",IFERROR(AVERAGE(_xlfn._xlws.FILTER($B$2:$B$2000,(IFERROR(VALUE(MID($A$2:$A$2000,4,2)),0)=MONTH(C7))*(IFERROR(VALUE(RIGHT($A$2:$A$2000,4)),0)=YEAR(C7)))),""))</f>
        <v>3.0469200000000001</v>
      </c>
      <c r="E7" s="4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87.743771094190961</v>
      </c>
      <c r="G7" s="51">
        <f t="shared" si="5"/>
        <v>85.72290885881246</v>
      </c>
      <c r="H7" s="51">
        <f t="shared" si="6"/>
        <v>101.04660530131849</v>
      </c>
      <c r="I7" s="51">
        <f t="shared" si="7"/>
        <v>116.37030174382451</v>
      </c>
      <c r="J7" s="51">
        <f t="shared" si="8"/>
        <v>70.399212416306426</v>
      </c>
      <c r="K7" s="51">
        <f t="shared" si="9"/>
        <v>55.0755159738004</v>
      </c>
      <c r="L7" s="51">
        <f t="array" ref="L7">IFERROR(_xlfn.STDEV.P(_xlfn._xlws.FILTER($E$2:$E$2000,(IFERROR(MONTH($C$2:$C$2000),0)=6)*ISNUMBER($D$2:$D$2000))),0)</f>
        <v>15.32369644250603</v>
      </c>
      <c r="M7" s="51">
        <f t="shared" ca="1" si="10"/>
        <v>73.168435617206114</v>
      </c>
      <c r="N7" s="51">
        <f t="array" aca="1" ref="N7" ca="1">IFERROR(AVERAGE(_xlfn._xlws.FILTER($D$2:$D$2000,(IFERROR(MONTH($C$2:$C$2000),0)=6)*(IFERROR(YEAR($C$2:$C$2000),0)=YEAR(TODAY())))),"")</f>
        <v>2.2280666666666669</v>
      </c>
      <c r="O7" s="51">
        <f t="array" ref="O7">AVERAGE(_xlfn._xlws.FILTER($D$2:$D$2000,(IFERROR(MONTH($C$2:$C$2000),0)=6)*ISNUMBER($D$2:$D$2000)))</f>
        <v>2.4794379861111104</v>
      </c>
      <c r="P7" s="51">
        <f t="array" ref="P7">_xlfn.STDEV.P(_xlfn._xlws.FILTER($D$2:$D$2000,(IFERROR(MONTH($C$2:$C$2000),0)=6)*ISNUMBER($D$2:$D$2000)))</f>
        <v>0.36605314844004333</v>
      </c>
      <c r="Q7" s="51">
        <f t="shared" si="0"/>
        <v>2.8454911345511538</v>
      </c>
      <c r="R7" s="51">
        <f t="shared" si="1"/>
        <v>3.2115442829911971</v>
      </c>
      <c r="S7" s="51">
        <f t="shared" si="2"/>
        <v>2.1133848376710671</v>
      </c>
      <c r="T7" s="51">
        <f t="shared" si="3"/>
        <v>1.7473316892310238</v>
      </c>
      <c r="V7" s="20">
        <f>1</f>
        <v>1</v>
      </c>
      <c r="W7" s="52">
        <f t="shared" si="4"/>
        <v>46204</v>
      </c>
      <c r="X7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8" spans="1:24" x14ac:dyDescent="0.25">
      <c r="A8" s="65" t="s">
        <v>5746</v>
      </c>
      <c r="B8" s="28">
        <v>3.5053999999999998</v>
      </c>
      <c r="C8" s="49">
        <v>37773</v>
      </c>
      <c r="D8" s="50">
        <f t="array" ref="D8">IF(C8="","",IFERROR(AVERAGE(_xlfn._xlws.FILTER($B$2:$B$2000,(IFERROR(VALUE(MID($A$2:$A$2000,4,2)),0)=MONTH(C8))*(IFERROR(VALUE(RIGHT($A$2:$A$2000,4)),0)=YEAR(C8)))),""))</f>
        <v>2.338775</v>
      </c>
      <c r="E8" s="4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67.350943983044004</v>
      </c>
      <c r="G8" s="51">
        <f t="shared" si="5"/>
        <v>86.381446283666833</v>
      </c>
      <c r="H8" s="51">
        <f t="shared" si="6"/>
        <v>103.25477421814193</v>
      </c>
      <c r="I8" s="51">
        <f t="shared" si="7"/>
        <v>120.12810215261703</v>
      </c>
      <c r="J8" s="51">
        <f t="shared" si="8"/>
        <v>69.508118349191733</v>
      </c>
      <c r="K8" s="51">
        <f t="shared" si="9"/>
        <v>52.634790414716626</v>
      </c>
      <c r="L8" s="51">
        <f t="array" ref="L8">IFERROR(_xlfn.STDEV.P(_xlfn._xlws.FILTER($E$2:$E$2000,(IFERROR(MONTH($C$2:$C$2000),0)=7)*ISNUMBER($D$2:$D$2000))),0)</f>
        <v>16.873327934475103</v>
      </c>
      <c r="M8" s="51" t="str">
        <f t="shared" ca="1" si="10"/>
        <v/>
      </c>
      <c r="N8" s="51" t="str">
        <f t="array" aca="1" ref="N8" ca="1">IFERROR(AVERAGE(_xlfn._xlws.FILTER($D$2:$D$2000,(IFERROR(MONTH($C$2:$C$2000),0)=7)*(IFERROR(YEAR($C$2:$C$2000),0)=YEAR(TODAY())))),"")</f>
        <v/>
      </c>
      <c r="O8" s="51">
        <f t="array" ref="O8">AVERAGE(_xlfn._xlws.FILTER($D$2:$D$2000,(IFERROR(MONTH($C$2:$C$2000),0)=7)*ISNUMBER($D$2:$D$2000)))</f>
        <v>2.4984854347826086</v>
      </c>
      <c r="P8" s="51">
        <f t="array" ref="P8">_xlfn.STDEV.P(_xlfn._xlws.FILTER($D$2:$D$2000,(IFERROR(MONTH($C$2:$C$2000),0)=7)*ISNUMBER($D$2:$D$2000)))</f>
        <v>0.33051102913227071</v>
      </c>
      <c r="Q8" s="51">
        <f t="shared" si="0"/>
        <v>2.8289964639148795</v>
      </c>
      <c r="R8" s="51">
        <f t="shared" si="1"/>
        <v>3.1595074930471503</v>
      </c>
      <c r="S8" s="51">
        <f t="shared" si="2"/>
        <v>2.1679744056503378</v>
      </c>
      <c r="T8" s="51">
        <f t="shared" si="3"/>
        <v>1.8374633765180672</v>
      </c>
      <c r="V8" s="20">
        <f>1</f>
        <v>1</v>
      </c>
      <c r="W8" s="52">
        <f t="shared" si="4"/>
        <v>46204</v>
      </c>
      <c r="X8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9" spans="1:24" x14ac:dyDescent="0.25">
      <c r="A9" s="65" t="s">
        <v>5747</v>
      </c>
      <c r="B9" s="28">
        <v>3.6829999999999998</v>
      </c>
      <c r="C9" s="49">
        <v>37803</v>
      </c>
      <c r="D9" s="50">
        <f t="array" ref="D9">IF(C9="","",IFERROR(AVERAGE(_xlfn._xlws.FILTER($B$2:$B$2000,(IFERROR(VALUE(MID($A$2:$A$2000,4,2)),0)=MONTH(C9))*(IFERROR(VALUE(RIGHT($A$2:$A$2000,4)),0)=YEAR(C9)))),""))</f>
        <v>1.9997750000000001</v>
      </c>
      <c r="E9" s="4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57.588581203276</v>
      </c>
      <c r="G9" s="51">
        <f t="shared" si="5"/>
        <v>87.702147386632404</v>
      </c>
      <c r="H9" s="51">
        <f t="shared" si="6"/>
        <v>104.84789668866324</v>
      </c>
      <c r="I9" s="51">
        <f t="shared" si="7"/>
        <v>121.99364599069409</v>
      </c>
      <c r="J9" s="51">
        <f t="shared" si="8"/>
        <v>70.556398084601568</v>
      </c>
      <c r="K9" s="51">
        <f t="shared" si="9"/>
        <v>53.410648782570718</v>
      </c>
      <c r="L9" s="51">
        <f t="array" ref="L9">IFERROR(_xlfn.STDEV.P(_xlfn._xlws.FILTER($E$2:$E$2000,(IFERROR(MONTH($C$2:$C$2000),0)=8)*ISNUMBER($D$2:$D$2000))),0)</f>
        <v>17.145749302030843</v>
      </c>
      <c r="M9" s="51" t="str">
        <f t="shared" ca="1" si="10"/>
        <v/>
      </c>
      <c r="N9" s="51" t="str">
        <f t="array" aca="1" ref="N9" ca="1">IFERROR(AVERAGE(_xlfn._xlws.FILTER($D$2:$D$2000,(IFERROR(MONTH($C$2:$C$2000),0)=8)*(IFERROR(YEAR($C$2:$C$2000),0)=YEAR(TODAY())))),"")</f>
        <v/>
      </c>
      <c r="O9" s="51">
        <f t="array" ref="O9">AVERAGE(_xlfn._xlws.FILTER($D$2:$D$2000,(IFERROR(MONTH($C$2:$C$2000),0)=8)*ISNUMBER($D$2:$D$2000)))</f>
        <v>2.5366852173913044</v>
      </c>
      <c r="P9" s="51">
        <f t="array" ref="P9">_xlfn.STDEV.P(_xlfn._xlws.FILTER($D$2:$D$2000,(IFERROR(MONTH($C$2:$C$2000),0)=8)*ISNUMBER($D$2:$D$2000)))</f>
        <v>0.31289114177463989</v>
      </c>
      <c r="Q9" s="51">
        <f t="shared" si="0"/>
        <v>2.8495763591659444</v>
      </c>
      <c r="R9" s="51">
        <f t="shared" si="1"/>
        <v>3.162467500940584</v>
      </c>
      <c r="S9" s="51">
        <f t="shared" si="2"/>
        <v>2.2237940756166643</v>
      </c>
      <c r="T9" s="51">
        <f t="shared" si="3"/>
        <v>1.9109029338420247</v>
      </c>
      <c r="V9" s="20">
        <f>1</f>
        <v>1</v>
      </c>
      <c r="W9" s="52">
        <f t="shared" si="4"/>
        <v>46204</v>
      </c>
      <c r="X9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0" spans="1:24" x14ac:dyDescent="0.25">
      <c r="A10" s="65" t="s">
        <v>5748</v>
      </c>
      <c r="B10" s="28">
        <v>3.6688999999999998</v>
      </c>
      <c r="C10" s="49">
        <v>37834</v>
      </c>
      <c r="D10" s="50">
        <f t="array" ref="D10">IF(C10="","",IFERROR(AVERAGE(_xlfn._xlws.FILTER($B$2:$B$2000,(IFERROR(VALUE(MID($A$2:$A$2000,4,2)),0)=MONTH(C10))*(IFERROR(VALUE(RIGHT($A$2:$A$2000,4)),0)=YEAR(C10)))),""))</f>
        <v>2.4943999999999997</v>
      </c>
      <c r="E10" s="4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71.832559639685286</v>
      </c>
      <c r="G10" s="51">
        <f t="shared" si="5"/>
        <v>88.918023067856097</v>
      </c>
      <c r="H10" s="51">
        <f t="shared" si="6"/>
        <v>106.62214488457576</v>
      </c>
      <c r="I10" s="51">
        <f t="shared" si="7"/>
        <v>124.32626670129544</v>
      </c>
      <c r="J10" s="51">
        <f t="shared" si="8"/>
        <v>71.213901251136434</v>
      </c>
      <c r="K10" s="51">
        <f t="shared" si="9"/>
        <v>53.509779434416757</v>
      </c>
      <c r="L10" s="51">
        <f t="array" ref="L10">IFERROR(_xlfn.STDEV.P(_xlfn._xlws.FILTER($E$2:$E$2000,(IFERROR(MONTH($C$2:$C$2000),0)=9)*ISNUMBER($D$2:$D$2000))),0)</f>
        <v>17.70412181671967</v>
      </c>
      <c r="M10" s="51" t="str">
        <f t="shared" ca="1" si="10"/>
        <v/>
      </c>
      <c r="N10" s="51" t="str">
        <f t="array" aca="1" ref="N10" ca="1">IFERROR(AVERAGE(_xlfn._xlws.FILTER($D$2:$D$2000,(IFERROR(MONTH($C$2:$C$2000),0)=9)*(IFERROR(YEAR($C$2:$C$2000),0)=YEAR(TODAY())))),"")</f>
        <v/>
      </c>
      <c r="O10" s="51">
        <f t="array" ref="O10">AVERAGE(_xlfn._xlws.FILTER($D$2:$D$2000,(IFERROR(MONTH($C$2:$C$2000),0)=9)*ISNUMBER($D$2:$D$2000)))</f>
        <v>2.5718530434782609</v>
      </c>
      <c r="P10" s="51">
        <f t="array" ref="P10">_xlfn.STDEV.P(_xlfn._xlws.FILTER($D$2:$D$2000,(IFERROR(MONTH($C$2:$C$2000),0)=9)*ISNUMBER($D$2:$D$2000)))</f>
        <v>0.32211724562628852</v>
      </c>
      <c r="Q10" s="51">
        <f t="shared" si="0"/>
        <v>2.8939702891045496</v>
      </c>
      <c r="R10" s="51">
        <f t="shared" si="1"/>
        <v>3.2160875347308382</v>
      </c>
      <c r="S10" s="51">
        <f t="shared" si="2"/>
        <v>2.2497357978519723</v>
      </c>
      <c r="T10" s="51">
        <f t="shared" si="3"/>
        <v>1.9276185522256839</v>
      </c>
      <c r="V10" s="20">
        <f>1</f>
        <v>1</v>
      </c>
      <c r="W10" s="52">
        <f t="shared" si="4"/>
        <v>46204</v>
      </c>
      <c r="X10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1" spans="1:24" x14ac:dyDescent="0.25">
      <c r="A11" s="65" t="s">
        <v>5749</v>
      </c>
      <c r="B11" s="28">
        <v>3.6970999999999998</v>
      </c>
      <c r="C11" s="49">
        <v>37865</v>
      </c>
      <c r="D11" s="50">
        <f t="array" ref="D11">IF(C11="","",IFERROR(AVERAGE(_xlfn._xlws.FILTER($B$2:$B$2000,(IFERROR(VALUE(MID($A$2:$A$2000,4,2)),0)=MONTH(C11))*(IFERROR(VALUE(RIGHT($A$2:$A$2000,4)),0)=YEAR(C11)))),""))</f>
        <v>2.3502999999999998</v>
      </c>
      <c r="E11" s="4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67.68283552002579</v>
      </c>
      <c r="G11" s="51">
        <f t="shared" si="5"/>
        <v>93.468785719711519</v>
      </c>
      <c r="H11" s="51">
        <f t="shared" si="6"/>
        <v>113.9281221161102</v>
      </c>
      <c r="I11" s="51">
        <f t="shared" si="7"/>
        <v>134.38745851250889</v>
      </c>
      <c r="J11" s="51">
        <f t="shared" si="8"/>
        <v>73.009449323312836</v>
      </c>
      <c r="K11" s="51">
        <f t="shared" si="9"/>
        <v>52.550112926914146</v>
      </c>
      <c r="L11" s="51">
        <f t="array" ref="L11">IFERROR(_xlfn.STDEV.P(_xlfn._xlws.FILTER($E$2:$E$2000,(IFERROR(MONTH($C$2:$C$2000),0)=10)*ISNUMBER($D$2:$D$2000))),0)</f>
        <v>20.459336396398687</v>
      </c>
      <c r="M11" s="51" t="str">
        <f t="shared" ca="1" si="10"/>
        <v/>
      </c>
      <c r="N11" s="51" t="str">
        <f t="array" aca="1" ref="N11" ca="1">IFERROR(AVERAGE(_xlfn._xlws.FILTER($D$2:$D$2000,(IFERROR(MONTH($C$2:$C$2000),0)=10)*(IFERROR(YEAR($C$2:$C$2000),0)=YEAR(TODAY())))),"")</f>
        <v/>
      </c>
      <c r="O11" s="51">
        <f t="array" ref="O11">AVERAGE(_xlfn._xlws.FILTER($D$2:$D$2000,(IFERROR(MONTH($C$2:$C$2000),0)=10)*ISNUMBER($D$2:$D$2000)))</f>
        <v>2.7034786956521737</v>
      </c>
      <c r="P11" s="51">
        <f t="array" ref="P11">_xlfn.STDEV.P(_xlfn._xlws.FILTER($D$2:$D$2000,(IFERROR(MONTH($C$2:$C$2000),0)=10)*ISNUMBER($D$2:$D$2000)))</f>
        <v>0.40196778506875647</v>
      </c>
      <c r="Q11" s="51">
        <f t="shared" si="0"/>
        <v>3.1054464807209303</v>
      </c>
      <c r="R11" s="51">
        <f t="shared" si="1"/>
        <v>3.5074142657896865</v>
      </c>
      <c r="S11" s="51">
        <f t="shared" si="2"/>
        <v>2.3015109105834171</v>
      </c>
      <c r="T11" s="51">
        <f t="shared" si="3"/>
        <v>1.8995431255146609</v>
      </c>
      <c r="V11" s="20">
        <f>1</f>
        <v>1</v>
      </c>
      <c r="W11" s="52">
        <f t="shared" si="4"/>
        <v>46204</v>
      </c>
      <c r="X11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2" spans="1:24" x14ac:dyDescent="0.25">
      <c r="A12" s="65" t="s">
        <v>5750</v>
      </c>
      <c r="B12" s="28">
        <v>3.6055000000000001</v>
      </c>
      <c r="C12" s="49">
        <v>37895</v>
      </c>
      <c r="D12" s="50">
        <f t="array" ref="D12">IF(C12="","",IFERROR(AVERAGE(_xlfn._xlws.FILTER($B$2:$B$2000,(IFERROR(VALUE(MID($A$2:$A$2000,4,2)),0)=MONTH(C12))*(IFERROR(VALUE(RIGHT($A$2:$A$2000,4)),0)=YEAR(C12)))),""))</f>
        <v>2.1492400000000003</v>
      </c>
      <c r="E12" s="4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61.89280407312269</v>
      </c>
      <c r="G12" s="51">
        <f t="shared" si="5"/>
        <v>96.748039380546672</v>
      </c>
      <c r="H12" s="51">
        <f t="shared" si="6"/>
        <v>118.40376597991875</v>
      </c>
      <c r="I12" s="51">
        <f t="shared" si="7"/>
        <v>140.05949257929083</v>
      </c>
      <c r="J12" s="51">
        <f t="shared" si="8"/>
        <v>75.092312781174599</v>
      </c>
      <c r="K12" s="51">
        <f t="shared" si="9"/>
        <v>53.436586181802511</v>
      </c>
      <c r="L12" s="51">
        <f t="array" ref="L12">IFERROR(_xlfn.STDEV.P(_xlfn._xlws.FILTER($E$2:$E$2000,(IFERROR(MONTH($C$2:$C$2000),0)=11)*ISNUMBER($D$2:$D$2000))),0)</f>
        <v>21.65572659937208</v>
      </c>
      <c r="M12" s="51" t="str">
        <f t="shared" ca="1" si="10"/>
        <v/>
      </c>
      <c r="N12" s="51" t="str">
        <f t="array" aca="1" ref="N12" ca="1">IFERROR(AVERAGE(_xlfn._xlws.FILTER($D$2:$D$2000,(IFERROR(MONTH($C$2:$C$2000),0)=11)*(IFERROR(YEAR($C$2:$C$2000),0)=YEAR(TODAY())))),"")</f>
        <v/>
      </c>
      <c r="O12" s="51">
        <f t="array" ref="O12">AVERAGE(_xlfn._xlws.FILTER($D$2:$D$2000,(IFERROR(MONTH($C$2:$C$2000),0)=11)*ISNUMBER($D$2:$D$2000)))</f>
        <v>2.798327391304348</v>
      </c>
      <c r="P12" s="51">
        <f t="array" ref="P12">_xlfn.STDEV.P(_xlfn._xlws.FILTER($D$2:$D$2000,(IFERROR(MONTH($C$2:$C$2000),0)=11)*ISNUMBER($D$2:$D$2000)))</f>
        <v>0.41647469223667122</v>
      </c>
      <c r="Q12" s="51">
        <f t="shared" si="0"/>
        <v>3.2148020835410192</v>
      </c>
      <c r="R12" s="51">
        <f t="shared" si="1"/>
        <v>3.6312767757776907</v>
      </c>
      <c r="S12" s="51">
        <f t="shared" si="2"/>
        <v>2.3818526990676769</v>
      </c>
      <c r="T12" s="51">
        <f t="shared" si="3"/>
        <v>1.9653780068310056</v>
      </c>
      <c r="V12" s="20">
        <f>1</f>
        <v>1</v>
      </c>
      <c r="W12" s="52">
        <f t="shared" si="4"/>
        <v>46204</v>
      </c>
      <c r="X12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3" spans="1:24" x14ac:dyDescent="0.25">
      <c r="A13" s="65" t="s">
        <v>5751</v>
      </c>
      <c r="B13" s="28">
        <v>3.6368</v>
      </c>
      <c r="C13" s="49">
        <v>37926</v>
      </c>
      <c r="D13" s="50">
        <f t="array" ref="D13">IF(C13="","",IFERROR(AVERAGE(_xlfn._xlws.FILTER($B$2:$B$2000,(IFERROR(VALUE(MID($A$2:$A$2000,4,2)),0)=MONTH(C13))*(IFERROR(VALUE(RIGHT($A$2:$A$2000,4)),0)=YEAR(C13)))),""))</f>
        <v>2.2618999999999998</v>
      </c>
      <c r="E13" s="4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65.137133839401912</v>
      </c>
      <c r="G13" s="57">
        <f t="shared" si="5"/>
        <v>98.248706950200301</v>
      </c>
      <c r="H13" s="57">
        <f t="shared" si="6"/>
        <v>117.78570281140068</v>
      </c>
      <c r="I13" s="57">
        <f t="shared" si="7"/>
        <v>137.32269867260106</v>
      </c>
      <c r="J13" s="57">
        <f t="shared" si="8"/>
        <v>78.71171108899992</v>
      </c>
      <c r="K13" s="57">
        <f t="shared" si="9"/>
        <v>59.174715227799553</v>
      </c>
      <c r="L13" s="57">
        <f t="array" ref="L13">IFERROR(_xlfn.STDEV.P(_xlfn._xlws.FILTER($E$2:$E$2000,(IFERROR(MONTH($C$2:$C$2000),0)=12)*ISNUMBER($D$2:$D$2000))),0)</f>
        <v>19.536995861200374</v>
      </c>
      <c r="M13" s="57" t="str">
        <f t="shared" ca="1" si="10"/>
        <v/>
      </c>
      <c r="N13" s="57" t="str">
        <f t="array" aca="1" ref="N13" ca="1">IFERROR(AVERAGE(_xlfn._xlws.FILTER($D$2:$D$2000,(IFERROR(MONTH($C$2:$C$2000),0)=12)*(IFERROR(YEAR($C$2:$C$2000),0)=YEAR(TODAY())))),"")</f>
        <v/>
      </c>
      <c r="O13" s="57">
        <f t="array" ref="O13">AVERAGE(_xlfn._xlws.FILTER($D$2:$D$2000,(IFERROR(MONTH($C$2:$C$2000),0)=12)*ISNUMBER($D$2:$D$2000)))</f>
        <v>2.8417325000000004</v>
      </c>
      <c r="P13" s="57">
        <f t="array" ref="P13">_xlfn.STDEV.P(_xlfn._xlws.FILTER($D$2:$D$2000,(IFERROR(MONTH($C$2:$C$2000),0)=12)*ISNUMBER($D$2:$D$2000)))</f>
        <v>0.37671116208796429</v>
      </c>
      <c r="Q13" s="57">
        <f>O3+(1*P3)</f>
        <v>3.3600442665654988</v>
      </c>
      <c r="R13" s="57">
        <f>O3+(2*P3)</f>
        <v>3.8428691581309975</v>
      </c>
      <c r="S13" s="57">
        <f>O3+(-1*P3)</f>
        <v>2.3943944834345006</v>
      </c>
      <c r="T13" s="57">
        <f>O3+(-2*P3)</f>
        <v>1.9115695918690019</v>
      </c>
      <c r="V13" s="1">
        <f>IFERROR((SUMPRODUCT((IFERROR(VALUE(MID($A$2:$A$2000,4,2)),0)=2)*ISNUMBER($B$2:$B$2000)*$B$2:$B$2000)/SUMPRODUCT((IFERROR(VALUE(MID($A$2:$A$2000,4,2)),0)=2)*ISNUMBER($B$2:$B$2000)))/(SUMPRODUCT((IFERROR(VALUE(MID($A$2:$A$2000,4,2)),0)=1)*ISNUMBER($B$2:$B$2000)*$B$2:$B$2000)/SUMPRODUCT((IFERROR(VALUE(MID($A$2:$A$2000,4,2)),0)=1)*ISNUMBER($B$2:$B$2000))),1)</f>
        <v>1</v>
      </c>
      <c r="W13" s="46">
        <f>DATE(2026,8,1)</f>
        <v>46235</v>
      </c>
      <c r="X13" s="47">
        <f>IFERROR(_xlfn.LET(_xlpm.v,(ETHQ26!$C$2:$C$500&gt;0)*(ETHQ26!$A$2:$A$500&gt;0),_xlpm.p,_xlfn._xlws.FILTER(ETHQ26!$C$2:$C$500,_xlpm.v),_xlpm.d,_xlfn._xlws.FILTER(ETHQ26!$A$2:$A$500,_xlpm.v),AVERAGE(_xlfn.TAKE(_xlfn.SORTBY(_xlpm.p,_xlpm.d,-1),21))),"")</f>
        <v>2245.2619047619046</v>
      </c>
    </row>
    <row r="14" spans="1:24" x14ac:dyDescent="0.25">
      <c r="A14" s="65" t="s">
        <v>5752</v>
      </c>
      <c r="B14" s="28">
        <v>3.6469</v>
      </c>
      <c r="C14" s="49">
        <v>37956</v>
      </c>
      <c r="D14" s="50">
        <f t="array" ref="D14">IF(C14="","",IFERROR(AVERAGE(_xlfn._xlws.FILTER($B$2:$B$2000,(IFERROR(VALUE(MID($A$2:$A$2000,4,2)),0)=MONTH(C14))*(IFERROR(VALUE(RIGHT($A$2:$A$2000,4)),0)=YEAR(C14)))),""))</f>
        <v>2.4582999999999999</v>
      </c>
      <c r="E14" s="4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70.792968794996142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V14" s="1">
        <f>IFERROR((SUMPRODUCT((IFERROR(VALUE(MID($A$2:$A$2000,4,2)),0)=3)*ISNUMBER($B$2:$B$2000)*$B$2:$B$2000)/SUMPRODUCT((IFERROR(VALUE(MID($A$2:$A$2000,4,2)),0)=3)*ISNUMBER($B$2:$B$2000)))/(SUMPRODUCT((IFERROR(VALUE(MID($A$2:$A$2000,4,2)),0)=1)*ISNUMBER($B$2:$B$2000)*$B$2:$B$2000)/SUMPRODUCT((IFERROR(VALUE(MID($A$2:$A$2000,4,2)),0)=1)*ISNUMBER($B$2:$B$2000))),1)</f>
        <v>1</v>
      </c>
      <c r="W14" s="46">
        <f>DATE(2026,9,1)</f>
        <v>46266</v>
      </c>
      <c r="X14" s="47">
        <f>IFERROR(_xlfn.LET(_xlpm.v,(ETHU26!$C$2:$C$500&gt;0)*(ETHU26!$A$2:$A$500&gt;0),_xlpm.p,_xlfn._xlws.FILTER(ETHU26!$C$2:$C$500,_xlpm.v),_xlpm.d,_xlfn._xlws.FILTER(ETHU26!$A$2:$A$500,_xlpm.v),AVERAGE(_xlfn.TAKE(_xlfn.SORTBY(_xlpm.p,_xlpm.d,-1),21))),"")</f>
        <v>2260.3571428571427</v>
      </c>
    </row>
    <row r="15" spans="1:24" x14ac:dyDescent="0.25">
      <c r="A15" s="65" t="s">
        <v>5753</v>
      </c>
      <c r="B15" s="28">
        <v>3.6903999999999999</v>
      </c>
      <c r="C15" s="49">
        <v>37987</v>
      </c>
      <c r="D15" s="50">
        <f t="array" ref="D15">IF(C15="","",IFERROR(AVERAGE(_xlfn._xlws.FILTER($B$2:$B$2000,(IFERROR(VALUE(MID($A$2:$A$2000,4,2)),0)=MONTH(C15))*(IFERROR(VALUE(RIGHT($A$2:$A$2000,4)),0)=YEAR(C15)))),""))</f>
        <v>2.2279</v>
      </c>
      <c r="E15" s="4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V15" s="1">
        <f>IFERROR((SUMPRODUCT((IFERROR(VALUE(MID($A$2:$A$2000,4,2)),0)=4)*ISNUMBER($B$2:$B$2000)*$B$2:$B$2000)/SUMPRODUCT((IFERROR(VALUE(MID($A$2:$A$2000,4,2)),0)=4)*ISNUMBER($B$2:$B$2000)))/(SUMPRODUCT((IFERROR(VALUE(MID($A$2:$A$2000,4,2)),0)=1)*ISNUMBER($B$2:$B$2000)*$B$2:$B$2000)/SUMPRODUCT((IFERROR(VALUE(MID($A$2:$A$2000,4,2)),0)=1)*ISNUMBER($B$2:$B$2000))),1)</f>
        <v>1</v>
      </c>
      <c r="W15" s="46">
        <f>DATE(2026,10,1)</f>
        <v>46296</v>
      </c>
      <c r="X15" s="47">
        <f>IFERROR(_xlfn.LET(_xlpm.v,(ETHV26!$C$2:$C$500&gt;0)*(ETHV26!$A$2:$A$500&gt;0),_xlpm.p,_xlfn._xlws.FILTER(ETHV26!$C$2:$C$500,_xlpm.v),_xlpm.d,_xlfn._xlws.FILTER(ETHV26!$A$2:$A$500,_xlpm.v),AVERAGE(_xlfn.TAKE(_xlfn.SORTBY(_xlpm.p,_xlpm.d,-1),21))),"")</f>
        <v>2318.7142857142858</v>
      </c>
    </row>
    <row r="16" spans="1:24" x14ac:dyDescent="0.25">
      <c r="A16" s="65" t="s">
        <v>5754</v>
      </c>
      <c r="B16" s="28">
        <v>3.6932</v>
      </c>
      <c r="C16" s="49">
        <v>38018</v>
      </c>
      <c r="D16" s="50">
        <f t="array" ref="D16">IF(C16="","",IFERROR(AVERAGE(_xlfn._xlws.FILTER($B$2:$B$2000,(IFERROR(VALUE(MID($A$2:$A$2000,4,2)),0)=MONTH(C16))*(IFERROR(VALUE(RIGHT($A$2:$A$2000,4)),0)=YEAR(C16)))),""))</f>
        <v>1.520975</v>
      </c>
      <c r="E16" s="4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68.269446564028897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V16" s="1">
        <f>IFERROR((SUMPRODUCT((IFERROR(VALUE(MID($A$2:$A$2000,4,2)),0)=5)*ISNUMBER($B$2:$B$2000)*$B$2:$B$2000)/SUMPRODUCT((IFERROR(VALUE(MID($A$2:$A$2000,4,2)),0)=5)*ISNUMBER($B$2:$B$2000)))/(SUMPRODUCT((IFERROR(VALUE(MID($A$2:$A$2000,4,2)),0)=1)*ISNUMBER($B$2:$B$2000)*$B$2:$B$2000)/SUMPRODUCT((IFERROR(VALUE(MID($A$2:$A$2000,4,2)),0)=1)*ISNUMBER($B$2:$B$2000))),1)</f>
        <v>1</v>
      </c>
      <c r="W16" s="46">
        <f>DATE(2026,11,1)</f>
        <v>46327</v>
      </c>
      <c r="X16" s="47">
        <f>IFERROR(_xlfn.LET(_xlpm.v,(ETHX26!$C$2:$C$500&gt;0)*(ETHX26!$A$2:$A$500&gt;0),_xlpm.p,_xlfn._xlws.FILTER(ETHX26!$C$2:$C$500,_xlpm.v),_xlpm.d,_xlfn._xlws.FILTER(ETHX26!$A$2:$A$500,_xlpm.v),AVERAGE(_xlfn.TAKE(_xlfn.SORTBY(_xlpm.p,_xlpm.d,-1),21))),"")</f>
        <v>2350.3333333333335</v>
      </c>
    </row>
    <row r="17" spans="1:24" x14ac:dyDescent="0.25">
      <c r="A17" s="65" t="s">
        <v>5755</v>
      </c>
      <c r="B17" s="28">
        <v>3.552</v>
      </c>
      <c r="C17" s="49">
        <v>38047</v>
      </c>
      <c r="D17" s="50">
        <f t="array" ref="D17">IF(C17="","",IFERROR(AVERAGE(_xlfn._xlws.FILTER($B$2:$B$2000,(IFERROR(VALUE(MID($A$2:$A$2000,4,2)),0)=MONTH(C17))*(IFERROR(VALUE(RIGHT($A$2:$A$2000,4)),0)=YEAR(C17)))),""))</f>
        <v>1.3256000000000001</v>
      </c>
      <c r="E17" s="4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59.499977557340998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V17" s="1">
        <f>IFERROR((SUMPRODUCT((IFERROR(VALUE(MID($A$2:$A$2000,4,2)),0)=6)*ISNUMBER($B$2:$B$2000)*$B$2:$B$2000)/SUMPRODUCT((IFERROR(VALUE(MID($A$2:$A$2000,4,2)),0)=6)*ISNUMBER($B$2:$B$2000)))/(SUMPRODUCT((IFERROR(VALUE(MID($A$2:$A$2000,4,2)),0)=1)*ISNUMBER($B$2:$B$2000)*$B$2:$B$2000)/SUMPRODUCT((IFERROR(VALUE(MID($A$2:$A$2000,4,2)),0)=1)*ISNUMBER($B$2:$B$2000))),1)</f>
        <v>1</v>
      </c>
      <c r="W17" s="46">
        <f>DATE(2026,12,1)</f>
        <v>46357</v>
      </c>
      <c r="X17" s="47">
        <f>IFERROR(_xlfn.LET(_xlpm.v,(ETHZ26!$C$2:$C$500&gt;0)*(ETHZ26!$A$2:$A$500&gt;0),_xlpm.p,_xlfn._xlws.FILTER(ETHZ26!$C$2:$C$500,_xlpm.v),_xlpm.d,_xlfn._xlws.FILTER(ETHZ26!$A$2:$A$500,_xlpm.v),AVERAGE(_xlfn.TAKE(_xlfn.SORTBY(_xlpm.p,_xlpm.d,-1),21))),"")</f>
        <v>2373.1190476190477</v>
      </c>
    </row>
    <row r="18" spans="1:24" x14ac:dyDescent="0.25">
      <c r="A18" s="65" t="s">
        <v>5756</v>
      </c>
      <c r="B18" s="28">
        <v>3.4679000000000002</v>
      </c>
      <c r="C18" s="49">
        <v>38078</v>
      </c>
      <c r="D18" s="50">
        <f t="array" ref="D18">IF(C18="","",IFERROR(AVERAGE(_xlfn._xlws.FILTER($B$2:$B$2000,(IFERROR(VALUE(MID($A$2:$A$2000,4,2)),0)=MONTH(C18))*(IFERROR(VALUE(RIGHT($A$2:$A$2000,4)),0)=YEAR(C18)))),""))</f>
        <v>1.6170599999999999</v>
      </c>
      <c r="E18" s="4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72.582252345257857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V18" s="1">
        <f>IFERROR((SUMPRODUCT((IFERROR(VALUE(MID($A$2:$A$2000,4,2)),0)=7)*ISNUMBER($B$2:$B$2000)*$B$2:$B$2000)/SUMPRODUCT((IFERROR(VALUE(MID($A$2:$A$2000,4,2)),0)=7)*ISNUMBER($B$2:$B$2000)))/(SUMPRODUCT((IFERROR(VALUE(MID($A$2:$A$2000,4,2)),0)=1)*ISNUMBER($B$2:$B$2000)*$B$2:$B$2000)/SUMPRODUCT((IFERROR(VALUE(MID($A$2:$A$2000,4,2)),0)=1)*ISNUMBER($B$2:$B$2000))),1)</f>
        <v>1</v>
      </c>
      <c r="W18" s="46">
        <f>DATE(2027,1,1)</f>
        <v>46388</v>
      </c>
      <c r="X18" s="47">
        <f>IFERROR(_xlfn.LET(_xlpm.v,(ETHF27!$C$2:$C$500&gt;0)*(ETHF27!$A$2:$A$500&gt;0),_xlpm.p,_xlfn._xlws.FILTER(ETHF27!$C$2:$C$500,_xlpm.v),_xlpm.d,_xlfn._xlws.FILTER(ETHF27!$A$2:$A$500,_xlpm.v),AVERAGE(_xlfn.TAKE(_xlfn.SORTBY(_xlpm.p,_xlpm.d,-1),21))),"")</f>
        <v>2391.4047619047619</v>
      </c>
    </row>
    <row r="19" spans="1:24" x14ac:dyDescent="0.25">
      <c r="A19" s="65" t="s">
        <v>5757</v>
      </c>
      <c r="B19" s="28">
        <v>3.4192</v>
      </c>
      <c r="C19" s="49">
        <v>38108</v>
      </c>
      <c r="D19" s="50">
        <f t="array" ref="D19">IF(C19="","",IFERROR(AVERAGE(_xlfn._xlws.FILTER($B$2:$B$2000,(IFERROR(VALUE(MID($A$2:$A$2000,4,2)),0)=MONTH(C19))*(IFERROR(VALUE(RIGHT($A$2:$A$2000,4)),0)=YEAR(C19)))),""))</f>
        <v>1.821</v>
      </c>
      <c r="E19" s="4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81.736164100722647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$2000,4,2)),0)=8)*ISNUMBER($B$2:$B$2000)*$B$2:$B$2000)/SUMPRODUCT((IFERROR(VALUE(MID($A$2:$A$2000,4,2)),0)=8)*ISNUMBER($B$2:$B$2000)))/(SUMPRODUCT((IFERROR(VALUE(MID($A$2:$A$2000,4,2)),0)=1)*ISNUMBER($B$2:$B$2000)*$B$2:$B$2000)/SUMPRODUCT((IFERROR(VALUE(MID($A$2:$A$2000,4,2)),0)=1)*ISNUMBER($B$2:$B$2000))),1)</f>
        <v>1</v>
      </c>
      <c r="W19" s="46">
        <f>DATE(2027,2,1)</f>
        <v>46419</v>
      </c>
      <c r="X19" s="47">
        <f>IFERROR(_xlfn.LET(_xlpm.v,(ETHG27!$C$2:$C$500&gt;0)*(ETHG27!$A$2:$A$500&gt;0),_xlpm.p,_xlfn._xlws.FILTER(ETHG27!$C$2:$C$500,_xlpm.v),_xlpm.d,_xlfn._xlws.FILTER(ETHG27!$A$2:$A$500,_xlpm.v),AVERAGE(_xlfn.TAKE(_xlfn.SORTBY(_xlpm.p,_xlpm.d,-1),21))),"")</f>
        <v>2408.1666666666665</v>
      </c>
    </row>
    <row r="20" spans="1:24" x14ac:dyDescent="0.25">
      <c r="A20" s="65" t="s">
        <v>5758</v>
      </c>
      <c r="B20" s="28">
        <v>3.4178999999999999</v>
      </c>
      <c r="C20" s="49">
        <v>38139</v>
      </c>
      <c r="D20" s="50">
        <f t="array" ref="D20">IF(C20="","",IFERROR(AVERAGE(_xlfn._xlws.FILTER($B$2:$B$2000,(IFERROR(VALUE(MID($A$2:$A$2000,4,2)),0)=MONTH(C20))*(IFERROR(VALUE(RIGHT($A$2:$A$2000,4)),0)=YEAR(C20)))),""))</f>
        <v>2.0240999999999998</v>
      </c>
      <c r="E20" s="4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90.85237218905695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$2000,4,2)),0)=9)*ISNUMBER($B$2:$B$2000)*$B$2:$B$2000)/SUMPRODUCT((IFERROR(VALUE(MID($A$2:$A$2000,4,2)),0)=9)*ISNUMBER($B$2:$B$2000)))/(SUMPRODUCT((IFERROR(VALUE(MID($A$2:$A$2000,4,2)),0)=1)*ISNUMBER($B$2:$B$2000)*$B$2:$B$2000)/SUMPRODUCT((IFERROR(VALUE(MID($A$2:$A$2000,4,2)),0)=1)*ISNUMBER($B$2:$B$2000))),1)</f>
        <v>1</v>
      </c>
      <c r="W20" s="46">
        <f>DATE(2027,3,1)</f>
        <v>46447</v>
      </c>
      <c r="X20" s="47">
        <f>IFERROR(_xlfn.LET(_xlpm.v,(ETHH27!$C$2:$C$500&gt;0)*(ETHH27!$A$2:$A$500&gt;0),_xlpm.p,_xlfn._xlws.FILTER(ETHH27!$C$2:$C$500,_xlpm.v),_xlpm.d,_xlfn._xlws.FILTER(ETHH27!$A$2:$A$500,_xlpm.v),AVERAGE(_xlfn.TAKE(_xlfn.SORTBY(_xlpm.p,_xlpm.d,-1),21))),"")</f>
        <v>2405.7142857142858</v>
      </c>
    </row>
    <row r="21" spans="1:24" x14ac:dyDescent="0.25">
      <c r="A21" s="65" t="s">
        <v>5759</v>
      </c>
      <c r="B21" s="28">
        <v>3.4325999999999999</v>
      </c>
      <c r="C21" s="49">
        <v>38169</v>
      </c>
      <c r="D21" s="50">
        <f t="array" ref="D21">IF(C21="","",IFERROR(AVERAGE(_xlfn._xlws.FILTER($B$2:$B$2000,(IFERROR(VALUE(MID($A$2:$A$2000,4,2)),0)=MONTH(C21))*(IFERROR(VALUE(RIGHT($A$2:$A$2000,4)),0)=YEAR(C21)))),""))</f>
        <v>2.2051400000000001</v>
      </c>
      <c r="E21" s="4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98.978410162035999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$2000,4,2)),0)=10)*ISNUMBER($B$2:$B$2000)*$B$2:$B$2000)/SUMPRODUCT((IFERROR(VALUE(MID($A$2:$A$2000,4,2)),0)=10)*ISNUMBER($B$2:$B$2000)))/(SUMPRODUCT((IFERROR(VALUE(MID($A$2:$A$2000,4,2)),0)=1)*ISNUMBER($B$2:$B$2000)*$B$2:$B$2000)/SUMPRODUCT((IFERROR(VALUE(MID($A$2:$A$2000,4,2)),0)=1)*ISNUMBER($B$2:$B$2000))),1)</f>
        <v>1</v>
      </c>
      <c r="W21" s="44"/>
      <c r="X21" s="45"/>
    </row>
    <row r="22" spans="1:24" x14ac:dyDescent="0.25">
      <c r="A22" s="65" t="s">
        <v>5760</v>
      </c>
      <c r="B22" s="28">
        <v>3.4672999999999998</v>
      </c>
      <c r="C22" s="49">
        <v>38200</v>
      </c>
      <c r="D22" s="50">
        <f t="array" ref="D22">IF(C22="","",IFERROR(AVERAGE(_xlfn._xlws.FILTER($B$2:$B$2000,(IFERROR(VALUE(MID($A$2:$A$2000,4,2)),0)=MONTH(C22))*(IFERROR(VALUE(RIGHT($A$2:$A$2000,4)),0)=YEAR(C22)))),""))</f>
        <v>2.4007499999999999</v>
      </c>
      <c r="E22" s="4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107.75842721845683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$2000,4,2)),0)=11)*ISNUMBER($B$2:$B$2000)*$B$2:$B$2000)/SUMPRODUCT((IFERROR(VALUE(MID($A$2:$A$2000,4,2)),0)=11)*ISNUMBER($B$2:$B$2000)))/(SUMPRODUCT((IFERROR(VALUE(MID($A$2:$A$2000,4,2)),0)=1)*ISNUMBER($B$2:$B$2000)*$B$2:$B$2000)/SUMPRODUCT((IFERROR(VALUE(MID($A$2:$A$2000,4,2)),0)=1)*ISNUMBER($B$2:$B$2000))),1)</f>
        <v>1</v>
      </c>
      <c r="W22" s="44"/>
      <c r="X22" s="45"/>
    </row>
    <row r="23" spans="1:24" x14ac:dyDescent="0.25">
      <c r="A23" s="65" t="s">
        <v>5761</v>
      </c>
      <c r="B23" s="28">
        <v>3.3723999999999998</v>
      </c>
      <c r="C23" s="49">
        <v>38231</v>
      </c>
      <c r="D23" s="50">
        <f t="array" ref="D23">IF(C23="","",IFERROR(AVERAGE(_xlfn._xlws.FILTER($B$2:$B$2000,(IFERROR(VALUE(MID($A$2:$A$2000,4,2)),0)=MONTH(C23))*(IFERROR(VALUE(RIGHT($A$2:$A$2000,4)),0)=YEAR(C23)))),""))</f>
        <v>2.3844750000000001</v>
      </c>
      <c r="E23" s="4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107.02791866780376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$2000,4,2)),0)=12)*ISNUMBER($B$2:$B$2000)*$B$2:$B$2000)/SUMPRODUCT((IFERROR(VALUE(MID($A$2:$A$2000,4,2)),0)=12)*ISNUMBER($B$2:$B$2000)))/(SUMPRODUCT((IFERROR(VALUE(MID($A$2:$A$2000,4,2)),0)=1)*ISNUMBER($B$2:$B$2000)*$B$2:$B$2000)/SUMPRODUCT((IFERROR(VALUE(MID($A$2:$A$2000,4,2)),0)=1)*ISNUMBER($B$2:$B$2000))),1)</f>
        <v>1</v>
      </c>
      <c r="W23" s="44"/>
      <c r="X23" s="45"/>
    </row>
    <row r="24" spans="1:24" x14ac:dyDescent="0.25">
      <c r="A24" s="65" t="s">
        <v>5762</v>
      </c>
      <c r="B24" s="28">
        <v>3.2566000000000002</v>
      </c>
      <c r="C24" s="49">
        <v>38261</v>
      </c>
      <c r="D24" s="50">
        <f t="array" ref="D24">IF(C24="","",IFERROR(AVERAGE(_xlfn._xlws.FILTER($B$2:$B$2000,(IFERROR(VALUE(MID($A$2:$A$2000,4,2)),0)=MONTH(C24))*(IFERROR(VALUE(RIGHT($A$2:$A$2000,4)),0)=YEAR(C24)))),""))</f>
        <v>2.8262799999999997</v>
      </c>
      <c r="E24" s="4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126.85847659230664</v>
      </c>
      <c r="W24" s="44"/>
      <c r="X24" s="45"/>
    </row>
    <row r="25" spans="1:24" x14ac:dyDescent="0.25">
      <c r="A25" s="65" t="s">
        <v>5763</v>
      </c>
      <c r="B25" s="28">
        <v>3.1924000000000001</v>
      </c>
      <c r="C25" s="49">
        <v>38292</v>
      </c>
      <c r="D25" s="50">
        <f t="array" ref="D25">IF(C25="","",IFERROR(AVERAGE(_xlfn._xlws.FILTER($B$2:$B$2000,(IFERROR(VALUE(MID($A$2:$A$2000,4,2)),0)=MONTH(C25))*(IFERROR(VALUE(RIGHT($A$2:$A$2000,4)),0)=YEAR(C25)))),""))</f>
        <v>3.0259749999999999</v>
      </c>
      <c r="E25" s="4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135.82185017280847</v>
      </c>
      <c r="W25" s="44"/>
      <c r="X25" s="45"/>
    </row>
    <row r="26" spans="1:24" x14ac:dyDescent="0.25">
      <c r="A26" s="65" t="s">
        <v>14</v>
      </c>
      <c r="B26" s="28">
        <v>2.831</v>
      </c>
      <c r="C26" s="49">
        <v>38322</v>
      </c>
      <c r="D26" s="50">
        <f t="array" ref="D26">IF(C26="","",IFERROR(AVERAGE(_xlfn._xlws.FILTER($B$2:$B$2000,(IFERROR(VALUE(MID($A$2:$A$2000,4,2)),0)=MONTH(C26))*(IFERROR(VALUE(RIGHT($A$2:$A$2000,4)),0)=YEAR(C26)))),""))</f>
        <v>2.7467200000000003</v>
      </c>
      <c r="E26" s="4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123.28740069123391</v>
      </c>
      <c r="W26" s="44"/>
      <c r="X26" s="45"/>
    </row>
    <row r="27" spans="1:24" x14ac:dyDescent="0.25">
      <c r="A27" s="65" t="s">
        <v>19</v>
      </c>
      <c r="B27" s="28">
        <v>2.5821999999999998</v>
      </c>
      <c r="C27" s="49">
        <v>38353</v>
      </c>
      <c r="D27" s="50">
        <f t="array" ref="D27">IF(C27="","",IFERROR(AVERAGE(_xlfn._xlws.FILTER($B$2:$B$2000,(IFERROR(VALUE(MID($A$2:$A$2000,4,2)),0)=MONTH(C27))*(IFERROR(VALUE(RIGHT($A$2:$A$2000,4)),0)=YEAR(C27)))),""))</f>
        <v>2.7279999999999998</v>
      </c>
      <c r="E27" s="4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W27" s="44"/>
      <c r="X27" s="45"/>
    </row>
    <row r="28" spans="1:24" x14ac:dyDescent="0.25">
      <c r="A28" s="65" t="s">
        <v>24</v>
      </c>
      <c r="B28" s="28">
        <v>2.5124</v>
      </c>
      <c r="C28" s="49">
        <v>38384</v>
      </c>
      <c r="D28" s="50">
        <f t="array" ref="D28">IF(C28="","",IFERROR(AVERAGE(_xlfn._xlws.FILTER($B$2:$B$2000,(IFERROR(VALUE(MID($A$2:$A$2000,4,2)),0)=MONTH(C28))*(IFERROR(VALUE(RIGHT($A$2:$A$2000,4)),0)=YEAR(C28)))),""))</f>
        <v>2.7231250000000005</v>
      </c>
      <c r="E28" s="4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99.821297653958979</v>
      </c>
      <c r="W28" s="44"/>
      <c r="X28" s="45"/>
    </row>
    <row r="29" spans="1:24" x14ac:dyDescent="0.25">
      <c r="A29" s="65" t="s">
        <v>29</v>
      </c>
      <c r="B29" s="28">
        <v>2.4136000000000002</v>
      </c>
      <c r="C29" s="49">
        <v>38412</v>
      </c>
      <c r="D29" s="50">
        <f t="array" ref="D29">IF(C29="","",IFERROR(AVERAGE(_xlfn._xlws.FILTER($B$2:$B$2000,(IFERROR(VALUE(MID($A$2:$A$2000,4,2)),0)=MONTH(C29))*(IFERROR(VALUE(RIGHT($A$2:$A$2000,4)),0)=YEAR(C29)))),""))</f>
        <v>2.726925</v>
      </c>
      <c r="E29" s="4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99.960593841642236</v>
      </c>
      <c r="W29" s="44"/>
      <c r="X29" s="45"/>
    </row>
    <row r="30" spans="1:24" x14ac:dyDescent="0.25">
      <c r="A30" s="65" t="s">
        <v>33</v>
      </c>
      <c r="B30" s="28">
        <v>2.2867000000000002</v>
      </c>
      <c r="C30" s="49">
        <v>38443</v>
      </c>
      <c r="D30" s="50">
        <f t="array" ref="D30">IF(C30="","",IFERROR(AVERAGE(_xlfn._xlws.FILTER($B$2:$B$2000,(IFERROR(VALUE(MID($A$2:$A$2000,4,2)),0)=MONTH(C30))*(IFERROR(VALUE(RIGHT($A$2:$A$2000,4)),0)=YEAR(C30)))),""))</f>
        <v>2.5957999999999997</v>
      </c>
      <c r="E30" s="4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95.153958944281527</v>
      </c>
      <c r="W30" s="44"/>
      <c r="X30" s="45"/>
    </row>
    <row r="31" spans="1:24" x14ac:dyDescent="0.25">
      <c r="A31" s="65" t="s">
        <v>38</v>
      </c>
      <c r="B31" s="28">
        <v>2.1423999999999999</v>
      </c>
      <c r="C31" s="49">
        <v>38473</v>
      </c>
      <c r="D31" s="50">
        <f t="array" ref="D31">IF(C31="","",IFERROR(AVERAGE(_xlfn._xlws.FILTER($B$2:$B$2000,(IFERROR(VALUE(MID($A$2:$A$2000,4,2)),0)=MONTH(C31))*(IFERROR(VALUE(RIGHT($A$2:$A$2000,4)),0)=YEAR(C31)))),""))</f>
        <v>2.04135</v>
      </c>
      <c r="E31" s="4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74.829545454545467</v>
      </c>
    </row>
    <row r="32" spans="1:24" x14ac:dyDescent="0.25">
      <c r="A32" s="65" t="s">
        <v>43</v>
      </c>
      <c r="B32" s="28">
        <v>1.9257</v>
      </c>
      <c r="C32" s="49">
        <v>38504</v>
      </c>
      <c r="D32" s="50">
        <f t="array" ref="D32">IF(C32="","",IFERROR(AVERAGE(_xlfn._xlws.FILTER($B$2:$B$2000,(IFERROR(VALUE(MID($A$2:$A$2000,4,2)),0)=MONTH(C32))*(IFERROR(VALUE(RIGHT($A$2:$A$2000,4)),0)=YEAR(C32)))),""))</f>
        <v>2.0555499999999998</v>
      </c>
      <c r="E32" s="4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75.350073313783</v>
      </c>
    </row>
    <row r="33" spans="1:5" x14ac:dyDescent="0.25">
      <c r="A33" s="65" t="s">
        <v>47</v>
      </c>
      <c r="B33" s="28">
        <v>1.9244000000000001</v>
      </c>
      <c r="C33" s="49">
        <v>38534</v>
      </c>
      <c r="D33" s="50">
        <f t="array" ref="D33">IF(C33="","",IFERROR(AVERAGE(_xlfn._xlws.FILTER($B$2:$B$2000,(IFERROR(VALUE(MID($A$2:$A$2000,4,2)),0)=MONTH(C33))*(IFERROR(VALUE(RIGHT($A$2:$A$2000,4)),0)=YEAR(C33)))),""))</f>
        <v>2.3682600000000003</v>
      </c>
      <c r="E33" s="4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86.813049853372448</v>
      </c>
    </row>
    <row r="34" spans="1:5" x14ac:dyDescent="0.25">
      <c r="A34" s="65" t="s">
        <v>52</v>
      </c>
      <c r="B34" s="28">
        <v>1.9398</v>
      </c>
      <c r="C34" s="49">
        <v>38565</v>
      </c>
      <c r="D34" s="50">
        <f t="array" ref="D34">IF(C34="","",IFERROR(AVERAGE(_xlfn._xlws.FILTER($B$2:$B$2000,(IFERROR(VALUE(MID($A$2:$A$2000,4,2)),0)=MONTH(C34))*(IFERROR(VALUE(RIGHT($A$2:$A$2000,4)),0)=YEAR(C34)))),""))</f>
        <v>2.3383750000000001</v>
      </c>
      <c r="E34" s="4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85.717558651026408</v>
      </c>
    </row>
    <row r="35" spans="1:5" x14ac:dyDescent="0.25">
      <c r="A35" s="65" t="s">
        <v>57</v>
      </c>
      <c r="B35" s="28">
        <v>2.2092000000000001</v>
      </c>
      <c r="C35" s="49">
        <v>38596</v>
      </c>
      <c r="D35" s="50">
        <f t="array" ref="D35">IF(C35="","",IFERROR(AVERAGE(_xlfn._xlws.FILTER($B$2:$B$2000,(IFERROR(VALUE(MID($A$2:$A$2000,4,2)),0)=MONTH(C35))*(IFERROR(VALUE(RIGHT($A$2:$A$2000,4)),0)=YEAR(C35)))),""))</f>
        <v>2.5996800000000002</v>
      </c>
      <c r="E35" s="4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95.296187683284472</v>
      </c>
    </row>
    <row r="36" spans="1:5" x14ac:dyDescent="0.25">
      <c r="A36" s="65" t="s">
        <v>62</v>
      </c>
      <c r="B36" s="28">
        <v>2.4186999999999999</v>
      </c>
      <c r="C36" s="49">
        <v>38626</v>
      </c>
      <c r="D36" s="50">
        <f t="array" ref="D36">IF(C36="","",IFERROR(AVERAGE(_xlfn._xlws.FILTER($B$2:$B$2000,(IFERROR(VALUE(MID($A$2:$A$2000,4,2)),0)=MONTH(C36))*(IFERROR(VALUE(RIGHT($A$2:$A$2000,4)),0)=YEAR(C36)))),""))</f>
        <v>2.9278750000000002</v>
      </c>
      <c r="E36" s="4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107.3267961876833</v>
      </c>
    </row>
    <row r="37" spans="1:5" x14ac:dyDescent="0.25">
      <c r="A37" s="65" t="s">
        <v>67</v>
      </c>
      <c r="B37" s="28">
        <v>2.4542999999999999</v>
      </c>
      <c r="C37" s="49">
        <v>38657</v>
      </c>
      <c r="D37" s="50">
        <f t="array" ref="D37">IF(C37="","",IFERROR(AVERAGE(_xlfn._xlws.FILTER($B$2:$B$2000,(IFERROR(VALUE(MID($A$2:$A$2000,4,2)),0)=MONTH(C37))*(IFERROR(VALUE(RIGHT($A$2:$A$2000,4)),0)=YEAR(C37)))),""))</f>
        <v>2.8747249999999998</v>
      </c>
      <c r="E37" s="4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105.37848240469208</v>
      </c>
    </row>
    <row r="38" spans="1:5" x14ac:dyDescent="0.25">
      <c r="A38" s="65" t="s">
        <v>72</v>
      </c>
      <c r="B38" s="28">
        <v>2.5246</v>
      </c>
      <c r="C38" s="49">
        <v>38687</v>
      </c>
      <c r="D38" s="50">
        <f t="array" ref="D38">IF(C38="","",IFERROR(AVERAGE(_xlfn._xlws.FILTER($B$2:$B$2000,(IFERROR(VALUE(MID($A$2:$A$2000,4,2)),0)=MONTH(C38))*(IFERROR(VALUE(RIGHT($A$2:$A$2000,4)),0)=YEAR(C38)))),""))</f>
        <v>3.3658200000000003</v>
      </c>
      <c r="E38" s="4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123.38049853372436</v>
      </c>
    </row>
    <row r="39" spans="1:5" x14ac:dyDescent="0.25">
      <c r="A39" s="65" t="s">
        <v>77</v>
      </c>
      <c r="B39" s="28">
        <v>2.5278999999999998</v>
      </c>
      <c r="C39" s="49">
        <v>38718</v>
      </c>
      <c r="D39" s="50">
        <f t="array" ref="D39">IF(C39="","",IFERROR(AVERAGE(_xlfn._xlws.FILTER($B$2:$B$2000,(IFERROR(VALUE(MID($A$2:$A$2000,4,2)),0)=MONTH(C39))*(IFERROR(VALUE(RIGHT($A$2:$A$2000,4)),0)=YEAR(C39)))),""))</f>
        <v>3.5785500000000003</v>
      </c>
      <c r="E39" s="4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" spans="1:5" x14ac:dyDescent="0.25">
      <c r="A40" s="65" t="s">
        <v>82</v>
      </c>
      <c r="B40" s="28">
        <v>2.5465</v>
      </c>
      <c r="C40" s="49">
        <v>38749</v>
      </c>
      <c r="D40" s="50">
        <f t="array" ref="D40">IF(C40="","",IFERROR(AVERAGE(_xlfn._xlws.FILTER($B$2:$B$2000,(IFERROR(VALUE(MID($A$2:$A$2000,4,2)),0)=MONTH(C40))*(IFERROR(VALUE(RIGHT($A$2:$A$2000,4)),0)=YEAR(C40)))),""))</f>
        <v>3.7513250000000005</v>
      </c>
      <c r="E40" s="4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104.82807282279137</v>
      </c>
    </row>
    <row r="41" spans="1:5" x14ac:dyDescent="0.25">
      <c r="A41" s="65" t="s">
        <v>87</v>
      </c>
      <c r="B41" s="28">
        <v>2.5042</v>
      </c>
      <c r="C41" s="49">
        <v>38777</v>
      </c>
      <c r="D41" s="50">
        <f t="array" ref="D41">IF(C41="","",IFERROR(AVERAGE(_xlfn._xlws.FILTER($B$2:$B$2000,(IFERROR(VALUE(MID($A$2:$A$2000,4,2)),0)=MONTH(C41))*(IFERROR(VALUE(RIGHT($A$2:$A$2000,4)),0)=YEAR(C41)))),""))</f>
        <v>4.2741599999999993</v>
      </c>
      <c r="E41" s="4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119.43831998994003</v>
      </c>
    </row>
    <row r="42" spans="1:5" x14ac:dyDescent="0.25">
      <c r="A42" s="65" t="s">
        <v>92</v>
      </c>
      <c r="B42" s="28">
        <v>2.4535</v>
      </c>
      <c r="C42" s="49">
        <v>38808</v>
      </c>
      <c r="D42" s="50">
        <f t="array" ref="D42">IF(C42="","",IFERROR(AVERAGE(_xlfn._xlws.FILTER($B$2:$B$2000,(IFERROR(VALUE(MID($A$2:$A$2000,4,2)),0)=MONTH(C42))*(IFERROR(VALUE(RIGHT($A$2:$A$2000,4)),0)=YEAR(C42)))),""))</f>
        <v>3.7321499999999999</v>
      </c>
      <c r="E42" s="4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104.29224127090579</v>
      </c>
    </row>
    <row r="43" spans="1:5" x14ac:dyDescent="0.25">
      <c r="A43" s="65" t="s">
        <v>97</v>
      </c>
      <c r="B43" s="28">
        <v>2.2654999999999998</v>
      </c>
      <c r="C43" s="49">
        <v>38838</v>
      </c>
      <c r="D43" s="50">
        <f t="array" ref="D43">IF(C43="","",IFERROR(AVERAGE(_xlfn._xlws.FILTER($B$2:$B$2000,(IFERROR(VALUE(MID($A$2:$A$2000,4,2)),0)=MONTH(C43))*(IFERROR(VALUE(RIGHT($A$2:$A$2000,4)),0)=YEAR(C43)))),""))</f>
        <v>2.9806499999999998</v>
      </c>
      <c r="E43" s="4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83.292115521649805</v>
      </c>
    </row>
    <row r="44" spans="1:5" x14ac:dyDescent="0.25">
      <c r="A44" s="65" t="s">
        <v>102</v>
      </c>
      <c r="B44" s="28">
        <v>2.1779999999999999</v>
      </c>
      <c r="C44" s="49">
        <v>38869</v>
      </c>
      <c r="D44" s="50">
        <f t="array" ref="D44">IF(C44="","",IFERROR(AVERAGE(_xlfn._xlws.FILTER($B$2:$B$2000,(IFERROR(VALUE(MID($A$2:$A$2000,4,2)),0)=MONTH(C44))*(IFERROR(VALUE(RIGHT($A$2:$A$2000,4)),0)=YEAR(C44)))),""))</f>
        <v>2.9867000000000004</v>
      </c>
      <c r="E44" s="4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83.461178410249957</v>
      </c>
    </row>
    <row r="45" spans="1:5" x14ac:dyDescent="0.25">
      <c r="A45" s="65" t="s">
        <v>107</v>
      </c>
      <c r="B45" s="28">
        <v>1.9776</v>
      </c>
      <c r="C45" s="49">
        <v>38899</v>
      </c>
      <c r="D45" s="50">
        <f t="array" ref="D45">IF(C45="","",IFERROR(AVERAGE(_xlfn._xlws.FILTER($B$2:$B$2000,(IFERROR(VALUE(MID($A$2:$A$2000,4,2)),0)=MONTH(C45))*(IFERROR(VALUE(RIGHT($A$2:$A$2000,4)),0)=YEAR(C45)))),""))</f>
        <v>3.1456499999999998</v>
      </c>
      <c r="E45" s="4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87.90292157438067</v>
      </c>
    </row>
    <row r="46" spans="1:5" x14ac:dyDescent="0.25">
      <c r="A46" s="65" t="s">
        <v>112</v>
      </c>
      <c r="B46" s="28">
        <v>2.1286</v>
      </c>
      <c r="C46" s="49">
        <v>38930</v>
      </c>
      <c r="D46" s="50">
        <f t="array" ref="D46">IF(C46="","",IFERROR(AVERAGE(_xlfn._xlws.FILTER($B$2:$B$2000,(IFERROR(VALUE(MID($A$2:$A$2000,4,2)),0)=MONTH(C46))*(IFERROR(VALUE(RIGHT($A$2:$A$2000,4)),0)=YEAR(C46)))),""))</f>
        <v>2.872325</v>
      </c>
      <c r="E46" s="4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80.265051487334247</v>
      </c>
    </row>
    <row r="47" spans="1:5" x14ac:dyDescent="0.25">
      <c r="A47" s="65" t="s">
        <v>117</v>
      </c>
      <c r="B47" s="28">
        <v>2.2667000000000002</v>
      </c>
      <c r="C47" s="49">
        <v>38961</v>
      </c>
      <c r="D47" s="50">
        <f t="array" ref="D47">IF(C47="","",IFERROR(AVERAGE(_xlfn._xlws.FILTER($B$2:$B$2000,(IFERROR(VALUE(MID($A$2:$A$2000,4,2)),0)=MONTH(C47))*(IFERROR(VALUE(RIGHT($A$2:$A$2000,4)),0)=YEAR(C47)))),""))</f>
        <v>2.6276999999999999</v>
      </c>
      <c r="E47" s="4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73.429182210671911</v>
      </c>
    </row>
    <row r="48" spans="1:5" x14ac:dyDescent="0.25">
      <c r="A48" s="65" t="s">
        <v>122</v>
      </c>
      <c r="B48" s="28">
        <v>2.2768000000000002</v>
      </c>
      <c r="C48" s="49">
        <v>38991</v>
      </c>
      <c r="D48" s="50">
        <f t="array" ref="D48">IF(C48="","",IFERROR(AVERAGE(_xlfn._xlws.FILTER($B$2:$B$2000,(IFERROR(VALUE(MID($A$2:$A$2000,4,2)),0)=MONTH(C48))*(IFERROR(VALUE(RIGHT($A$2:$A$2000,4)),0)=YEAR(C48)))),""))</f>
        <v>2.616425</v>
      </c>
      <c r="E48" s="4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73.114110463735301</v>
      </c>
    </row>
    <row r="49" spans="1:5" x14ac:dyDescent="0.25">
      <c r="A49" s="65" t="s">
        <v>127</v>
      </c>
      <c r="B49" s="28">
        <v>2.0964999999999998</v>
      </c>
      <c r="C49" s="49">
        <v>39022</v>
      </c>
      <c r="D49" s="50">
        <f t="array" ref="D49">IF(C49="","",IFERROR(AVERAGE(_xlfn._xlws.FILTER($B$2:$B$2000,(IFERROR(VALUE(MID($A$2:$A$2000,4,2)),0)=MONTH(C49))*(IFERROR(VALUE(RIGHT($A$2:$A$2000,4)),0)=YEAR(C49)))),""))</f>
        <v>2.5759999999999996</v>
      </c>
      <c r="E49" s="4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71.984462980816232</v>
      </c>
    </row>
    <row r="50" spans="1:5" x14ac:dyDescent="0.25">
      <c r="A50" s="65" t="s">
        <v>132</v>
      </c>
      <c r="B50" s="28">
        <v>2.1469999999999998</v>
      </c>
      <c r="C50" s="49">
        <v>39052</v>
      </c>
      <c r="D50" s="50">
        <f t="array" ref="D50">IF(C50="","",IFERROR(AVERAGE(_xlfn._xlws.FILTER($B$2:$B$2000,(IFERROR(VALUE(MID($A$2:$A$2000,4,2)),0)=MONTH(C50))*(IFERROR(VALUE(RIGHT($A$2:$A$2000,4)),0)=YEAR(C50)))),""))</f>
        <v>2.6704400000000001</v>
      </c>
      <c r="E50" s="4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74.62352069972475</v>
      </c>
    </row>
    <row r="51" spans="1:5" x14ac:dyDescent="0.25">
      <c r="A51" s="65" t="s">
        <v>137</v>
      </c>
      <c r="B51" s="28">
        <v>2.2824</v>
      </c>
      <c r="C51" s="49">
        <v>39083</v>
      </c>
      <c r="D51" s="50">
        <f t="array" ref="D51">IF(C51="","",IFERROR(AVERAGE(_xlfn._xlws.FILTER($B$2:$B$2000,(IFERROR(VALUE(MID($A$2:$A$2000,4,2)),0)=MONTH(C51))*(IFERROR(VALUE(RIGHT($A$2:$A$2000,4)),0)=YEAR(C51)))),""))</f>
        <v>2.8831499999999997</v>
      </c>
      <c r="E51" s="4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" spans="1:5" x14ac:dyDescent="0.25">
      <c r="A52" s="65" t="s">
        <v>142</v>
      </c>
      <c r="B52" s="28">
        <v>2.2827999999999999</v>
      </c>
      <c r="C52" s="49">
        <v>39114</v>
      </c>
      <c r="D52" s="50">
        <f t="array" ref="D52">IF(C52="","",IFERROR(AVERAGE(_xlfn._xlws.FILTER($B$2:$B$2000,(IFERROR(VALUE(MID($A$2:$A$2000,4,2)),0)=MONTH(C52))*(IFERROR(VALUE(RIGHT($A$2:$A$2000,4)),0)=YEAR(C52)))),""))</f>
        <v>2.7256999999999998</v>
      </c>
      <c r="E52" s="4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94.53895912456862</v>
      </c>
    </row>
    <row r="53" spans="1:5" x14ac:dyDescent="0.25">
      <c r="A53" s="65" t="s">
        <v>147</v>
      </c>
      <c r="B53" s="28">
        <v>2.3353999999999999</v>
      </c>
      <c r="C53" s="49">
        <v>39142</v>
      </c>
      <c r="D53" s="50">
        <f t="array" ref="D53">IF(C53="","",IFERROR(AVERAGE(_xlfn._xlws.FILTER($B$2:$B$2000,(IFERROR(VALUE(MID($A$2:$A$2000,4,2)),0)=MONTH(C53))*(IFERROR(VALUE(RIGHT($A$2:$A$2000,4)),0)=YEAR(C53)))),""))</f>
        <v>2.9207000000000001</v>
      </c>
      <c r="E53" s="4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101.30239494996793</v>
      </c>
    </row>
    <row r="54" spans="1:5" x14ac:dyDescent="0.25">
      <c r="A54" s="65" t="s">
        <v>152</v>
      </c>
      <c r="B54" s="28">
        <v>2.4312</v>
      </c>
      <c r="C54" s="49">
        <v>39173</v>
      </c>
      <c r="D54" s="50">
        <f t="array" ref="D54">IF(C54="","",IFERROR(AVERAGE(_xlfn._xlws.FILTER($B$2:$B$2000,(IFERROR(VALUE(MID($A$2:$A$2000,4,2)),0)=MONTH(C54))*(IFERROR(VALUE(RIGHT($A$2:$A$2000,4)),0)=YEAR(C54)))),""))</f>
        <v>3.1785750000000004</v>
      </c>
      <c r="E54" s="4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110.24660527547998</v>
      </c>
    </row>
    <row r="55" spans="1:5" x14ac:dyDescent="0.25">
      <c r="A55" s="65" t="s">
        <v>157</v>
      </c>
      <c r="B55" s="28">
        <v>2.4735</v>
      </c>
      <c r="C55" s="49">
        <v>39203</v>
      </c>
      <c r="D55" s="50">
        <f t="array" ref="D55">IF(C55="","",IFERROR(AVERAGE(_xlfn._xlws.FILTER($B$2:$B$2000,(IFERROR(VALUE(MID($A$2:$A$2000,4,2)),0)=MONTH(C55))*(IFERROR(VALUE(RIGHT($A$2:$A$2000,4)),0)=YEAR(C55)))),""))</f>
        <v>2.4468750000000004</v>
      </c>
      <c r="E55" s="4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84.868113001404737</v>
      </c>
    </row>
    <row r="56" spans="1:5" x14ac:dyDescent="0.25">
      <c r="A56" s="65" t="s">
        <v>162</v>
      </c>
      <c r="B56" s="28">
        <v>2.4847999999999999</v>
      </c>
      <c r="C56" s="49">
        <v>39234</v>
      </c>
      <c r="D56" s="50">
        <f t="array" ref="D56">IF(C56="","",IFERROR(AVERAGE(_xlfn._xlws.FILTER($B$2:$B$2000,(IFERROR(VALUE(MID($A$2:$A$2000,4,2)),0)=MONTH(C56))*(IFERROR(VALUE(RIGHT($A$2:$A$2000,4)),0)=YEAR(C56)))),""))</f>
        <v>1.97496</v>
      </c>
      <c r="E56" s="4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68.500078039644151</v>
      </c>
    </row>
    <row r="57" spans="1:5" x14ac:dyDescent="0.25">
      <c r="A57" s="65" t="s">
        <v>165</v>
      </c>
      <c r="B57" s="28">
        <v>2.4437000000000002</v>
      </c>
      <c r="C57" s="49">
        <v>39264</v>
      </c>
      <c r="D57" s="50">
        <f t="array" ref="D57">IF(C57="","",IFERROR(AVERAGE(_xlfn._xlws.FILTER($B$2:$B$2000,(IFERROR(VALUE(MID($A$2:$A$2000,4,2)),0)=MONTH(C57))*(IFERROR(VALUE(RIGHT($A$2:$A$2000,4)),0)=YEAR(C57)))),""))</f>
        <v>1.9580499999999998</v>
      </c>
      <c r="E57" s="4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67.913566758580018</v>
      </c>
    </row>
    <row r="58" spans="1:5" x14ac:dyDescent="0.25">
      <c r="A58" s="65" t="s">
        <v>168</v>
      </c>
      <c r="B58" s="28">
        <v>2.4236</v>
      </c>
      <c r="C58" s="49">
        <v>39295</v>
      </c>
      <c r="D58" s="50">
        <f t="array" ref="D58">IF(C58="","",IFERROR(AVERAGE(_xlfn._xlws.FILTER($B$2:$B$2000,(IFERROR(VALUE(MID($A$2:$A$2000,4,2)),0)=MONTH(C58))*(IFERROR(VALUE(RIGHT($A$2:$A$2000,4)),0)=YEAR(C58)))),""))</f>
        <v>1.9297999999999997</v>
      </c>
      <c r="E58" s="4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66.933735671054222</v>
      </c>
    </row>
    <row r="59" spans="1:5" x14ac:dyDescent="0.25">
      <c r="A59" s="65" t="s">
        <v>173</v>
      </c>
      <c r="B59" s="28">
        <v>2.3565</v>
      </c>
      <c r="C59" s="49">
        <v>39326</v>
      </c>
      <c r="D59" s="50">
        <f t="array" ref="D59">IF(C59="","",IFERROR(AVERAGE(_xlfn._xlws.FILTER($B$2:$B$2000,(IFERROR(VALUE(MID($A$2:$A$2000,4,2)),0)=MONTH(C59))*(IFERROR(VALUE(RIGHT($A$2:$A$2000,4)),0)=YEAR(C59)))),""))</f>
        <v>1.90215</v>
      </c>
      <c r="E59" s="4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65.974715155298895</v>
      </c>
    </row>
    <row r="60" spans="1:5" x14ac:dyDescent="0.25">
      <c r="A60" s="65" t="s">
        <v>178</v>
      </c>
      <c r="B60" s="28">
        <v>2.2307999999999999</v>
      </c>
      <c r="C60" s="49">
        <v>39356</v>
      </c>
      <c r="D60" s="50">
        <f t="array" ref="D60">IF(C60="","",IFERROR(AVERAGE(_xlfn._xlws.FILTER($B$2:$B$2000,(IFERROR(VALUE(MID($A$2:$A$2000,4,2)),0)=MONTH(C60))*(IFERROR(VALUE(RIGHT($A$2:$A$2000,4)),0)=YEAR(C60)))),""))</f>
        <v>1.8814</v>
      </c>
      <c r="E60" s="4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65.255016214903847</v>
      </c>
    </row>
    <row r="61" spans="1:5" x14ac:dyDescent="0.25">
      <c r="A61" s="65" t="s">
        <v>183</v>
      </c>
      <c r="B61" s="28">
        <v>2.0327999999999999</v>
      </c>
      <c r="C61" s="49">
        <v>39387</v>
      </c>
      <c r="D61" s="50">
        <f t="array" ref="D61">IF(C61="","",IFERROR(AVERAGE(_xlfn._xlws.FILTER($B$2:$B$2000,(IFERROR(VALUE(MID($A$2:$A$2000,4,2)),0)=MONTH(C61))*(IFERROR(VALUE(RIGHT($A$2:$A$2000,4)),0)=YEAR(C61)))),""))</f>
        <v>2.3195199999999998</v>
      </c>
      <c r="E61" s="4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80.4508957216933</v>
      </c>
    </row>
    <row r="62" spans="1:5" x14ac:dyDescent="0.25">
      <c r="A62" s="65" t="s">
        <v>188</v>
      </c>
      <c r="B62" s="28">
        <v>2.0958000000000001</v>
      </c>
      <c r="C62" s="49">
        <v>39417</v>
      </c>
      <c r="D62" s="50">
        <f t="array" ref="D62">IF(C62="","",IFERROR(AVERAGE(_xlfn._xlws.FILTER($B$2:$B$2000,(IFERROR(VALUE(MID($A$2:$A$2000,4,2)),0)=MONTH(C62))*(IFERROR(VALUE(RIGHT($A$2:$A$2000,4)),0)=YEAR(C62)))),""))</f>
        <v>2.3665750000000001</v>
      </c>
      <c r="E62" s="4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82.082964812791587</v>
      </c>
    </row>
    <row r="63" spans="1:5" x14ac:dyDescent="0.25">
      <c r="A63" s="65" t="s">
        <v>193</v>
      </c>
      <c r="B63" s="28">
        <v>1.9180999999999999</v>
      </c>
      <c r="C63" s="49">
        <v>39448</v>
      </c>
      <c r="D63" s="50">
        <f t="array" ref="D63">IF(C63="","",IFERROR(AVERAGE(_xlfn._xlws.FILTER($B$2:$B$2000,(IFERROR(VALUE(MID($A$2:$A$2000,4,2)),0)=MONTH(C63))*(IFERROR(VALUE(RIGHT($A$2:$A$2000,4)),0)=YEAR(C63)))),""))</f>
        <v>2.206375</v>
      </c>
      <c r="E63" s="4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4" spans="1:5" x14ac:dyDescent="0.25">
      <c r="A64" s="65" t="s">
        <v>198</v>
      </c>
      <c r="B64" s="28">
        <v>1.4729000000000001</v>
      </c>
      <c r="C64" s="49">
        <v>39479</v>
      </c>
      <c r="D64" s="50">
        <f t="array" ref="D64">IF(C64="","",IFERROR(AVERAGE(_xlfn._xlws.FILTER($B$2:$B$2000,(IFERROR(VALUE(MID($A$2:$A$2000,4,2)),0)=MONTH(C64))*(IFERROR(VALUE(RIGHT($A$2:$A$2000,4)),0)=YEAR(C64)))),""))</f>
        <v>2.2027399999999995</v>
      </c>
      <c r="E64" s="4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99.835250127471511</v>
      </c>
    </row>
    <row r="65" spans="1:5" x14ac:dyDescent="0.25">
      <c r="A65" s="65" t="s">
        <v>203</v>
      </c>
      <c r="B65" s="28">
        <v>1.2632000000000001</v>
      </c>
      <c r="C65" s="49">
        <v>39508</v>
      </c>
      <c r="D65" s="50">
        <f t="array" ref="D65">IF(C65="","",IFERROR(AVERAGE(_xlfn._xlws.FILTER($B$2:$B$2000,(IFERROR(VALUE(MID($A$2:$A$2000,4,2)),0)=MONTH(C65))*(IFERROR(VALUE(RIGHT($A$2:$A$2000,4)),0)=YEAR(C65)))),""))</f>
        <v>2.3339499999999997</v>
      </c>
      <c r="E65" s="4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105.78210866239873</v>
      </c>
    </row>
    <row r="66" spans="1:5" x14ac:dyDescent="0.25">
      <c r="A66" s="65" t="s">
        <v>206</v>
      </c>
      <c r="B66" s="28">
        <v>1.4297</v>
      </c>
      <c r="C66" s="49">
        <v>39539</v>
      </c>
      <c r="D66" s="50">
        <f t="array" ref="D66">IF(C66="","",IFERROR(AVERAGE(_xlfn._xlws.FILTER($B$2:$B$2000,(IFERROR(VALUE(MID($A$2:$A$2000,4,2)),0)=MONTH(C66))*(IFERROR(VALUE(RIGHT($A$2:$A$2000,4)),0)=YEAR(C66)))),""))</f>
        <v>2.1811499999999997</v>
      </c>
      <c r="E66" s="4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98.856721998753599</v>
      </c>
    </row>
    <row r="67" spans="1:5" x14ac:dyDescent="0.25">
      <c r="A67" s="65" t="s">
        <v>211</v>
      </c>
      <c r="B67" s="28">
        <v>1.3886000000000001</v>
      </c>
      <c r="C67" s="49">
        <v>39569</v>
      </c>
      <c r="D67" s="50">
        <f t="array" ref="D67">IF(C67="","",IFERROR(AVERAGE(_xlfn._xlws.FILTER($B$2:$B$2000,(IFERROR(VALUE(MID($A$2:$A$2000,4,2)),0)=MONTH(C67))*(IFERROR(VALUE(RIGHT($A$2:$A$2000,4)),0)=YEAR(C67)))),""))</f>
        <v>2.1204799999999997</v>
      </c>
      <c r="E67" s="4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68" spans="1:5" x14ac:dyDescent="0.25">
      <c r="A68" s="65" t="s">
        <v>216</v>
      </c>
      <c r="B68" s="28">
        <v>1.2714000000000001</v>
      </c>
      <c r="C68" s="49">
        <v>39600</v>
      </c>
      <c r="D68" s="50">
        <f t="array" ref="D68">IF(C68="","",IFERROR(AVERAGE(_xlfn._xlws.FILTER($B$2:$B$2000,(IFERROR(VALUE(MID($A$2:$A$2000,4,2)),0)=MONTH(C68))*(IFERROR(VALUE(RIGHT($A$2:$A$2000,4)),0)=YEAR(C68)))),""))</f>
        <v>1.97845</v>
      </c>
      <c r="E68" s="4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69" spans="1:5" x14ac:dyDescent="0.25">
      <c r="A69" s="65" t="s">
        <v>221</v>
      </c>
      <c r="B69" s="28">
        <v>1.2926</v>
      </c>
      <c r="C69" s="49">
        <v>39630</v>
      </c>
      <c r="D69" s="50">
        <f t="array" ref="D69">IF(C69="","",IFERROR(AVERAGE(_xlfn._xlws.FILTER($B$2:$B$2000,(IFERROR(VALUE(MID($A$2:$A$2000,4,2)),0)=MONTH(C69))*(IFERROR(VALUE(RIGHT($A$2:$A$2000,4)),0)=YEAR(C69)))),""))</f>
        <v>2.095075</v>
      </c>
      <c r="E69" s="4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70" spans="1:5" x14ac:dyDescent="0.25">
      <c r="A70" s="65" t="s">
        <v>226</v>
      </c>
      <c r="B70" s="28">
        <v>1.3498000000000001</v>
      </c>
      <c r="C70" s="49">
        <v>39661</v>
      </c>
      <c r="D70" s="50">
        <f t="array" ref="D70">IF(C70="","",IFERROR(AVERAGE(_xlfn._xlws.FILTER($B$2:$B$2000,(IFERROR(VALUE(MID($A$2:$A$2000,4,2)),0)=MONTH(C70))*(IFERROR(VALUE(RIGHT($A$2:$A$2000,4)),0)=YEAR(C70)))),""))</f>
        <v>2.09198</v>
      </c>
      <c r="E70" s="4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71" spans="1:5" x14ac:dyDescent="0.25">
      <c r="A71" s="65" t="s">
        <v>231</v>
      </c>
      <c r="B71" s="28">
        <v>1.6463000000000001</v>
      </c>
      <c r="C71" s="49">
        <v>39692</v>
      </c>
      <c r="D71" s="50">
        <f t="array" ref="D71">IF(C71="","",IFERROR(AVERAGE(_xlfn._xlws.FILTER($B$2:$B$2000,(IFERROR(VALUE(MID($A$2:$A$2000,4,2)),0)=MONTH(C71))*(IFERROR(VALUE(RIGHT($A$2:$A$2000,4)),0)=YEAR(C71)))),""))</f>
        <v>2.1921499999999998</v>
      </c>
      <c r="E71" s="4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72" spans="1:5" x14ac:dyDescent="0.25">
      <c r="A72" s="65" t="s">
        <v>235</v>
      </c>
      <c r="B72" s="28">
        <v>1.7353000000000001</v>
      </c>
      <c r="C72" s="49">
        <v>39722</v>
      </c>
      <c r="D72" s="50">
        <f t="array" ref="D72">IF(C72="","",IFERROR(AVERAGE(_xlfn._xlws.FILTER($B$2:$B$2000,(IFERROR(VALUE(MID($A$2:$A$2000,4,2)),0)=MONTH(C72))*(IFERROR(VALUE(RIGHT($A$2:$A$2000,4)),0)=YEAR(C72)))),""))</f>
        <v>2.11496</v>
      </c>
      <c r="E72" s="4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73" spans="1:5" x14ac:dyDescent="0.25">
      <c r="A73" s="65" t="s">
        <v>240</v>
      </c>
      <c r="B73" s="28">
        <v>1.6419999999999999</v>
      </c>
      <c r="C73" s="49">
        <v>39753</v>
      </c>
      <c r="D73" s="50">
        <f t="array" ref="D73">IF(C73="","",IFERROR(AVERAGE(_xlfn._xlws.FILTER($B$2:$B$2000,(IFERROR(VALUE(MID($A$2:$A$2000,4,2)),0)=MONTH(C73))*(IFERROR(VALUE(RIGHT($A$2:$A$2000,4)),0)=YEAR(C73)))),""))</f>
        <v>2.09965</v>
      </c>
      <c r="E73" s="4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74" spans="1:5" x14ac:dyDescent="0.25">
      <c r="A74" s="65" t="s">
        <v>244</v>
      </c>
      <c r="B74" s="28">
        <v>1.5022</v>
      </c>
      <c r="C74" s="49">
        <v>39783</v>
      </c>
      <c r="D74" s="50">
        <f t="array" ref="D74">IF(C74="","",IFERROR(AVERAGE(_xlfn._xlws.FILTER($B$2:$B$2000,(IFERROR(VALUE(MID($A$2:$A$2000,4,2)),0)=MONTH(C74))*(IFERROR(VALUE(RIGHT($A$2:$A$2000,4)),0)=YEAR(C74)))),""))</f>
        <v>2.1247250000000002</v>
      </c>
      <c r="E74" s="4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75" spans="1:5" x14ac:dyDescent="0.25">
      <c r="A75" s="65" t="s">
        <v>249</v>
      </c>
      <c r="B75" s="28">
        <v>1.5595000000000001</v>
      </c>
      <c r="C75" s="49">
        <v>39814</v>
      </c>
      <c r="D75" s="50">
        <f t="array" ref="D75">IF(C75="","",IFERROR(AVERAGE(_xlfn._xlws.FILTER($B$2:$B$2000,(IFERROR(VALUE(MID($A$2:$A$2000,4,2)),0)=MONTH(C75))*(IFERROR(VALUE(RIGHT($A$2:$A$2000,4)),0)=YEAR(C75)))),""))</f>
        <v>2.2636799999999999</v>
      </c>
      <c r="E75" s="4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6" spans="1:5" x14ac:dyDescent="0.25">
      <c r="A76" s="65" t="s">
        <v>254</v>
      </c>
      <c r="B76" s="28">
        <v>1.5652999999999999</v>
      </c>
      <c r="C76" s="49">
        <v>39845</v>
      </c>
      <c r="D76" s="50">
        <f t="array" ref="D76">IF(C76="","",IFERROR(AVERAGE(_xlfn._xlws.FILTER($B$2:$B$2000,(IFERROR(VALUE(MID($A$2:$A$2000,4,2)),0)=MONTH(C76))*(IFERROR(VALUE(RIGHT($A$2:$A$2000,4)),0)=YEAR(C76)))),""))</f>
        <v>2.1967500000000002</v>
      </c>
      <c r="E76" s="4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77" spans="1:5" x14ac:dyDescent="0.25">
      <c r="A77" s="65" t="s">
        <v>259</v>
      </c>
      <c r="B77" s="28">
        <v>1.6666000000000001</v>
      </c>
      <c r="C77" s="49">
        <v>39873</v>
      </c>
      <c r="D77" s="50">
        <f t="array" ref="D77">IF(C77="","",IFERROR(AVERAGE(_xlfn._xlws.FILTER($B$2:$B$2000,(IFERROR(VALUE(MID($A$2:$A$2000,4,2)),0)=MONTH(C77))*(IFERROR(VALUE(RIGHT($A$2:$A$2000,4)),0)=YEAR(C77)))),""))</f>
        <v>1.8942750000000002</v>
      </c>
      <c r="E77" s="4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78" spans="1:5" x14ac:dyDescent="0.25">
      <c r="A78" s="65" t="s">
        <v>264</v>
      </c>
      <c r="B78" s="28">
        <v>1.9251</v>
      </c>
      <c r="C78" s="49">
        <v>39904</v>
      </c>
      <c r="D78" s="50">
        <f t="array" ref="D78">IF(C78="","",IFERROR(AVERAGE(_xlfn._xlws.FILTER($B$2:$B$2000,(IFERROR(VALUE(MID($A$2:$A$2000,4,2)),0)=MONTH(C78))*(IFERROR(VALUE(RIGHT($A$2:$A$2000,4)),0)=YEAR(C78)))),""))</f>
        <v>1.8000600000000002</v>
      </c>
      <c r="E78" s="4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79" spans="1:5" x14ac:dyDescent="0.25">
      <c r="A79" s="65" t="s">
        <v>269</v>
      </c>
      <c r="B79" s="28">
        <v>2.1269999999999998</v>
      </c>
      <c r="C79" s="49">
        <v>39934</v>
      </c>
      <c r="D79" s="50">
        <f t="array" ref="D79">IF(C79="","",IFERROR(AVERAGE(_xlfn._xlws.FILTER($B$2:$B$2000,(IFERROR(VALUE(MID($A$2:$A$2000,4,2)),0)=MONTH(C79))*(IFERROR(VALUE(RIGHT($A$2:$A$2000,4)),0)=YEAR(C79)))),""))</f>
        <v>1.7054750000000001</v>
      </c>
      <c r="E79" s="4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80" spans="1:5" x14ac:dyDescent="0.25">
      <c r="A80" s="65" t="s">
        <v>274</v>
      </c>
      <c r="B80" s="28">
        <v>2.0407000000000002</v>
      </c>
      <c r="C80" s="49">
        <v>39965</v>
      </c>
      <c r="D80" s="50">
        <f t="array" ref="D80">IF(C80="","",IFERROR(AVERAGE(_xlfn._xlws.FILTER($B$2:$B$2000,(IFERROR(VALUE(MID($A$2:$A$2000,4,2)),0)=MONTH(C80))*(IFERROR(VALUE(RIGHT($A$2:$A$2000,4)),0)=YEAR(C80)))),""))</f>
        <v>1.769525</v>
      </c>
      <c r="E80" s="4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81" spans="1:5" x14ac:dyDescent="0.25">
      <c r="A81" s="65" t="s">
        <v>278</v>
      </c>
      <c r="B81" s="28">
        <v>2.0188000000000001</v>
      </c>
      <c r="C81" s="49">
        <v>39995</v>
      </c>
      <c r="D81" s="50">
        <f t="array" ref="D81">IF(C81="","",IFERROR(AVERAGE(_xlfn._xlws.FILTER($B$2:$B$2000,(IFERROR(VALUE(MID($A$2:$A$2000,4,2)),0)=MONTH(C81))*(IFERROR(VALUE(RIGHT($A$2:$A$2000,4)),0)=YEAR(C81)))),""))</f>
        <v>2.08066</v>
      </c>
      <c r="E81" s="4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82" spans="1:5" x14ac:dyDescent="0.25">
      <c r="A82" s="65" t="s">
        <v>283</v>
      </c>
      <c r="B82" s="28">
        <v>2.0078999999999998</v>
      </c>
      <c r="C82" s="49">
        <v>40026</v>
      </c>
      <c r="D82" s="50">
        <f t="array" ref="D82">IF(C82="","",IFERROR(AVERAGE(_xlfn._xlws.FILTER($B$2:$B$2000,(IFERROR(VALUE(MID($A$2:$A$2000,4,2)),0)=MONTH(C82))*(IFERROR(VALUE(RIGHT($A$2:$A$2000,4)),0)=YEAR(C82)))),""))</f>
        <v>2.1369499999999997</v>
      </c>
      <c r="E82" s="4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83" spans="1:5" x14ac:dyDescent="0.25">
      <c r="A83" s="65" t="s">
        <v>288</v>
      </c>
      <c r="B83" s="28">
        <v>2.0289999999999999</v>
      </c>
      <c r="C83" s="49">
        <v>40057</v>
      </c>
      <c r="D83" s="50">
        <f t="array" ref="D83">IF(C83="","",IFERROR(AVERAGE(_xlfn._xlws.FILTER($B$2:$B$2000,(IFERROR(VALUE(MID($A$2:$A$2000,4,2)),0)=MONTH(C83))*(IFERROR(VALUE(RIGHT($A$2:$A$2000,4)),0)=YEAR(C83)))),""))</f>
        <v>2.322025</v>
      </c>
      <c r="E83" s="4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84" spans="1:5" x14ac:dyDescent="0.25">
      <c r="A84" s="65" t="s">
        <v>293</v>
      </c>
      <c r="B84" s="28">
        <v>2.0150999999999999</v>
      </c>
      <c r="C84" s="49">
        <v>40087</v>
      </c>
      <c r="D84" s="50">
        <f t="array" ref="D84">IF(C84="","",IFERROR(AVERAGE(_xlfn._xlws.FILTER($B$2:$B$2000,(IFERROR(VALUE(MID($A$2:$A$2000,4,2)),0)=MONTH(C84))*(IFERROR(VALUE(RIGHT($A$2:$A$2000,4)),0)=YEAR(C84)))),""))</f>
        <v>2.7250799999999997</v>
      </c>
      <c r="E84" s="4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85" spans="1:5" x14ac:dyDescent="0.25">
      <c r="A85" s="65" t="s">
        <v>297</v>
      </c>
      <c r="B85" s="28">
        <v>2.0192000000000001</v>
      </c>
      <c r="C85" s="49">
        <v>40118</v>
      </c>
      <c r="D85" s="50">
        <f t="array" ref="D85">IF(C85="","",IFERROR(AVERAGE(_xlfn._xlws.FILTER($B$2:$B$2000,(IFERROR(VALUE(MID($A$2:$A$2000,4,2)),0)=MONTH(C85))*(IFERROR(VALUE(RIGHT($A$2:$A$2000,4)),0)=YEAR(C85)))),""))</f>
        <v>2.7489499999999998</v>
      </c>
      <c r="E85" s="4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86" spans="1:5" x14ac:dyDescent="0.25">
      <c r="A86" s="65" t="s">
        <v>302</v>
      </c>
      <c r="B86" s="28">
        <v>2.1215000000000002</v>
      </c>
      <c r="C86" s="49">
        <v>40148</v>
      </c>
      <c r="D86" s="50">
        <f t="array" ref="D86">IF(C86="","",IFERROR(AVERAGE(_xlfn._xlws.FILTER($B$2:$B$2000,(IFERROR(VALUE(MID($A$2:$A$2000,4,2)),0)=MONTH(C86))*(IFERROR(VALUE(RIGHT($A$2:$A$2000,4)),0)=YEAR(C86)))),""))</f>
        <v>2.9995400000000001</v>
      </c>
      <c r="E86" s="4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87" spans="1:5" x14ac:dyDescent="0.25">
      <c r="A87" s="65" t="s">
        <v>307</v>
      </c>
      <c r="B87" s="28">
        <v>2.4156</v>
      </c>
      <c r="C87" s="49">
        <v>40179</v>
      </c>
      <c r="D87" s="50">
        <f t="array" ref="D87">IF(C87="","",IFERROR(AVERAGE(_xlfn._xlws.FILTER($B$2:$B$2000,(IFERROR(VALUE(MID($A$2:$A$2000,4,2)),0)=MONTH(C87))*(IFERROR(VALUE(RIGHT($A$2:$A$2000,4)),0)=YEAR(C87)))),""))</f>
        <v>3.4630000000000001</v>
      </c>
      <c r="E87" s="4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8" spans="1:5" x14ac:dyDescent="0.25">
      <c r="A88" s="65" t="s">
        <v>312</v>
      </c>
      <c r="B88" s="28">
        <v>2.4542999999999999</v>
      </c>
      <c r="C88" s="49">
        <v>40210</v>
      </c>
      <c r="D88" s="50">
        <f t="array" ref="D88">IF(C88="","",IFERROR(AVERAGE(_xlfn._xlws.FILTER($B$2:$B$2000,(IFERROR(VALUE(MID($A$2:$A$2000,4,2)),0)=MONTH(C88))*(IFERROR(VALUE(RIGHT($A$2:$A$2000,4)),0)=YEAR(C88)))),""))</f>
        <v>3.1463749999999999</v>
      </c>
      <c r="E88" s="4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89" spans="1:5" x14ac:dyDescent="0.25">
      <c r="A89" s="65" t="s">
        <v>317</v>
      </c>
      <c r="B89" s="28">
        <v>2.4272999999999998</v>
      </c>
      <c r="C89" s="49">
        <v>40238</v>
      </c>
      <c r="D89" s="50">
        <f t="array" ref="D89">IF(C89="","",IFERROR(AVERAGE(_xlfn._xlws.FILTER($B$2:$B$2000,(IFERROR(VALUE(MID($A$2:$A$2000,4,2)),0)=MONTH(C89))*(IFERROR(VALUE(RIGHT($A$2:$A$2000,4)),0)=YEAR(C89)))),""))</f>
        <v>2.3766500000000002</v>
      </c>
      <c r="E89" s="4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90" spans="1:5" x14ac:dyDescent="0.25">
      <c r="A90" s="65" t="s">
        <v>322</v>
      </c>
      <c r="B90" s="28">
        <v>2.4211</v>
      </c>
      <c r="C90" s="49">
        <v>40269</v>
      </c>
      <c r="D90" s="50">
        <f t="array" ref="D90">IF(C90="","",IFERROR(AVERAGE(_xlfn._xlws.FILTER($B$2:$B$2000,(IFERROR(VALUE(MID($A$2:$A$2000,4,2)),0)=MONTH(C90))*(IFERROR(VALUE(RIGHT($A$2:$A$2000,4)),0)=YEAR(C90)))),""))</f>
        <v>2.2749999999999999</v>
      </c>
      <c r="E90" s="4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91" spans="1:5" x14ac:dyDescent="0.25">
      <c r="A91" s="65" t="s">
        <v>327</v>
      </c>
      <c r="B91" s="28">
        <v>2.3908999999999998</v>
      </c>
      <c r="C91" s="49">
        <v>40299</v>
      </c>
      <c r="D91" s="50">
        <f t="array" ref="D91">IF(C91="","",IFERROR(AVERAGE(_xlfn._xlws.FILTER($B$2:$B$2000,(IFERROR(VALUE(MID($A$2:$A$2000,4,2)),0)=MONTH(C91))*(IFERROR(VALUE(RIGHT($A$2:$A$2000,4)),0)=YEAR(C91)))),""))</f>
        <v>2.0186999999999999</v>
      </c>
      <c r="E91" s="4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92" spans="1:5" x14ac:dyDescent="0.25">
      <c r="A92" s="65" t="s">
        <v>332</v>
      </c>
      <c r="B92" s="28">
        <v>2.3637000000000001</v>
      </c>
      <c r="C92" s="49">
        <v>40330</v>
      </c>
      <c r="D92" s="50">
        <f t="array" ref="D92">IF(C92="","",IFERROR(AVERAGE(_xlfn._xlws.FILTER($B$2:$B$2000,(IFERROR(VALUE(MID($A$2:$A$2000,4,2)),0)=MONTH(C92))*(IFERROR(VALUE(RIGHT($A$2:$A$2000,4)),0)=YEAR(C92)))),""))</f>
        <v>2.0026000000000002</v>
      </c>
      <c r="E92" s="4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93" spans="1:5" x14ac:dyDescent="0.25">
      <c r="A93" s="65" t="s">
        <v>337</v>
      </c>
      <c r="B93" s="28">
        <v>2.3336000000000001</v>
      </c>
      <c r="C93" s="49">
        <v>40360</v>
      </c>
      <c r="D93" s="50">
        <f t="array" ref="D93">IF(C93="","",IFERROR(AVERAGE(_xlfn._xlws.FILTER($B$2:$B$2000,(IFERROR(VALUE(MID($A$2:$A$2000,4,2)),0)=MONTH(C93))*(IFERROR(VALUE(RIGHT($A$2:$A$2000,4)),0)=YEAR(C93)))),""))</f>
        <v>2.2007200000000005</v>
      </c>
      <c r="E93" s="4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94" spans="1:5" x14ac:dyDescent="0.25">
      <c r="A94" s="65" t="s">
        <v>341</v>
      </c>
      <c r="B94" s="28">
        <v>2.3496999999999999</v>
      </c>
      <c r="C94" s="49">
        <v>40391</v>
      </c>
      <c r="D94" s="50">
        <f t="array" ref="D94">IF(C94="","",IFERROR(AVERAGE(_xlfn._xlws.FILTER($B$2:$B$2000,(IFERROR(VALUE(MID($A$2:$A$2000,4,2)),0)=MONTH(C94))*(IFERROR(VALUE(RIGHT($A$2:$A$2000,4)),0)=YEAR(C94)))),""))</f>
        <v>2.29955</v>
      </c>
      <c r="E94" s="4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95" spans="1:5" x14ac:dyDescent="0.25">
      <c r="A95" s="65" t="s">
        <v>346</v>
      </c>
      <c r="B95" s="28">
        <v>2.3639000000000001</v>
      </c>
      <c r="C95" s="49">
        <v>40422</v>
      </c>
      <c r="D95" s="50">
        <f t="array" ref="D95">IF(C95="","",IFERROR(AVERAGE(_xlfn._xlws.FILTER($B$2:$B$2000,(IFERROR(VALUE(MID($A$2:$A$2000,4,2)),0)=MONTH(C95))*(IFERROR(VALUE(RIGHT($A$2:$A$2000,4)),0)=YEAR(C95)))),""))</f>
        <v>2.3569999999999998</v>
      </c>
      <c r="E95" s="4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96" spans="1:5" x14ac:dyDescent="0.25">
      <c r="A96" s="65" t="s">
        <v>351</v>
      </c>
      <c r="B96" s="28">
        <v>2.4906999999999999</v>
      </c>
      <c r="C96" s="49">
        <v>40452</v>
      </c>
      <c r="D96" s="50">
        <f t="array" ref="D96">IF(C96="","",IFERROR(AVERAGE(_xlfn._xlws.FILTER($B$2:$B$2000,(IFERROR(VALUE(MID($A$2:$A$2000,4,2)),0)=MONTH(C96))*(IFERROR(VALUE(RIGHT($A$2:$A$2000,4)),0)=YEAR(C96)))),""))</f>
        <v>2.6285600000000002</v>
      </c>
      <c r="E96" s="4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97" spans="1:5" x14ac:dyDescent="0.25">
      <c r="A97" s="65" t="s">
        <v>356</v>
      </c>
      <c r="B97" s="28">
        <v>2.6225000000000001</v>
      </c>
      <c r="C97" s="49">
        <v>40483</v>
      </c>
      <c r="D97" s="50">
        <f t="array" ref="D97">IF(C97="","",IFERROR(AVERAGE(_xlfn._xlws.FILTER($B$2:$B$2000,(IFERROR(VALUE(MID($A$2:$A$2000,4,2)),0)=MONTH(C97))*(IFERROR(VALUE(RIGHT($A$2:$A$2000,4)),0)=YEAR(C97)))),""))</f>
        <v>2.6628750000000001</v>
      </c>
      <c r="E97" s="4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98" spans="1:5" x14ac:dyDescent="0.25">
      <c r="A98" s="65" t="s">
        <v>361</v>
      </c>
      <c r="B98" s="28">
        <v>2.7477</v>
      </c>
      <c r="C98" s="49">
        <v>40513</v>
      </c>
      <c r="D98" s="50">
        <f t="array" ref="D98">IF(C98="","",IFERROR(AVERAGE(_xlfn._xlws.FILTER($B$2:$B$2000,(IFERROR(VALUE(MID($A$2:$A$2000,4,2)),0)=MONTH(C98))*(IFERROR(VALUE(RIGHT($A$2:$A$2000,4)),0)=YEAR(C98)))),""))</f>
        <v>2.8438399999999993</v>
      </c>
      <c r="E98" s="4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99" spans="1:5" x14ac:dyDescent="0.25">
      <c r="A99" s="65" t="s">
        <v>365</v>
      </c>
      <c r="B99" s="28">
        <v>2.8037000000000001</v>
      </c>
      <c r="C99" s="49">
        <v>40544</v>
      </c>
      <c r="D99" s="50">
        <f t="array" ref="D99">IF(C99="","",IFERROR(AVERAGE(_xlfn._xlws.FILTER($B$2:$B$2000,(IFERROR(VALUE(MID($A$2:$A$2000,4,2)),0)=MONTH(C99))*(IFERROR(VALUE(RIGHT($A$2:$A$2000,4)),0)=YEAR(C99)))),""))</f>
        <v>2.8990750000000003</v>
      </c>
      <c r="E99" s="4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" spans="1:5" x14ac:dyDescent="0.25">
      <c r="A100" s="65" t="s">
        <v>370</v>
      </c>
      <c r="B100" s="28">
        <v>2.9518</v>
      </c>
      <c r="C100" s="49">
        <v>40575</v>
      </c>
      <c r="D100" s="50">
        <f t="array" ref="D100">IF(C100="","",IFERROR(AVERAGE(_xlfn._xlws.FILTER($B$2:$B$2000,(IFERROR(VALUE(MID($A$2:$A$2000,4,2)),0)=MONTH(C100))*(IFERROR(VALUE(RIGHT($A$2:$A$2000,4)),0)=YEAR(C100)))),""))</f>
        <v>3.0341499999999999</v>
      </c>
      <c r="E100" s="4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101" spans="1:5" x14ac:dyDescent="0.25">
      <c r="A101" s="65" t="s">
        <v>375</v>
      </c>
      <c r="B101" s="28">
        <v>3.0057</v>
      </c>
      <c r="C101" s="49">
        <v>40603</v>
      </c>
      <c r="D101" s="50">
        <f t="array" ref="D101">IF(C101="","",IFERROR(AVERAGE(_xlfn._xlws.FILTER($B$2:$B$2000,(IFERROR(VALUE(MID($A$2:$A$2000,4,2)),0)=MONTH(C101))*(IFERROR(VALUE(RIGHT($A$2:$A$2000,4)),0)=YEAR(C101)))),""))</f>
        <v>3.7548000000000004</v>
      </c>
      <c r="E101" s="4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102" spans="1:5" x14ac:dyDescent="0.25">
      <c r="A102" s="65" t="s">
        <v>379</v>
      </c>
      <c r="B102" s="28">
        <v>3.0266999999999999</v>
      </c>
      <c r="C102" s="49">
        <v>40634</v>
      </c>
      <c r="D102" s="50">
        <f t="array" ref="D102">IF(C102="","",IFERROR(AVERAGE(_xlfn._xlws.FILTER($B$2:$B$2000,(IFERROR(VALUE(MID($A$2:$A$2000,4,2)),0)=MONTH(C102))*(IFERROR(VALUE(RIGHT($A$2:$A$2000,4)),0)=YEAR(C102)))),""))</f>
        <v>3.5940600000000003</v>
      </c>
      <c r="E102" s="4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103" spans="1:5" x14ac:dyDescent="0.25">
      <c r="A103" s="65" t="s">
        <v>384</v>
      </c>
      <c r="B103" s="28">
        <v>3.0476000000000001</v>
      </c>
      <c r="C103" s="49">
        <v>40664</v>
      </c>
      <c r="D103" s="50">
        <f t="array" ref="D103">IF(C103="","",IFERROR(AVERAGE(_xlfn._xlws.FILTER($B$2:$B$2000,(IFERROR(VALUE(MID($A$2:$A$2000,4,2)),0)=MONTH(C103))*(IFERROR(VALUE(RIGHT($A$2:$A$2000,4)),0)=YEAR(C103)))),""))</f>
        <v>2.5710999999999999</v>
      </c>
      <c r="E103" s="4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104" spans="1:5" x14ac:dyDescent="0.25">
      <c r="A104" s="65" t="s">
        <v>388</v>
      </c>
      <c r="B104" s="28">
        <v>3.0367999999999999</v>
      </c>
      <c r="C104" s="49">
        <v>40695</v>
      </c>
      <c r="D104" s="50">
        <f t="array" ref="D104">IF(C104="","",IFERROR(AVERAGE(_xlfn._xlws.FILTER($B$2:$B$2000,(IFERROR(VALUE(MID($A$2:$A$2000,4,2)),0)=MONTH(C104))*(IFERROR(VALUE(RIGHT($A$2:$A$2000,4)),0)=YEAR(C104)))),""))</f>
        <v>2.8047750000000002</v>
      </c>
      <c r="E104" s="4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105" spans="1:5" x14ac:dyDescent="0.25">
      <c r="A105" s="65" t="s">
        <v>393</v>
      </c>
      <c r="B105" s="28">
        <v>2.9927999999999999</v>
      </c>
      <c r="C105" s="49">
        <v>40725</v>
      </c>
      <c r="D105" s="50">
        <f t="array" ref="D105">IF(C105="","",IFERROR(AVERAGE(_xlfn._xlws.FILTER($B$2:$B$2000,(IFERROR(VALUE(MID($A$2:$A$2000,4,2)),0)=MONTH(C105))*(IFERROR(VALUE(RIGHT($A$2:$A$2000,4)),0)=YEAR(C105)))),""))</f>
        <v>2.90828</v>
      </c>
      <c r="E105" s="4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106" spans="1:5" x14ac:dyDescent="0.25">
      <c r="A106" s="65" t="s">
        <v>398</v>
      </c>
      <c r="B106" s="28">
        <v>2.8210000000000002</v>
      </c>
      <c r="C106" s="49">
        <v>40756</v>
      </c>
      <c r="D106" s="50">
        <f t="array" ref="D106">IF(C106="","",IFERROR(AVERAGE(_xlfn._xlws.FILTER($B$2:$B$2000,(IFERROR(VALUE(MID($A$2:$A$2000,4,2)),0)=MONTH(C106))*(IFERROR(VALUE(RIGHT($A$2:$A$2000,4)),0)=YEAR(C106)))),""))</f>
        <v>3.0196499999999995</v>
      </c>
      <c r="E106" s="4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107" spans="1:5" x14ac:dyDescent="0.25">
      <c r="A107" s="65" t="s">
        <v>403</v>
      </c>
      <c r="B107" s="28">
        <v>2.7755000000000001</v>
      </c>
      <c r="C107" s="49">
        <v>40787</v>
      </c>
      <c r="D107" s="50">
        <f t="array" ref="D107">IF(C107="","",IFERROR(AVERAGE(_xlfn._xlws.FILTER($B$2:$B$2000,(IFERROR(VALUE(MID($A$2:$A$2000,4,2)),0)=MONTH(C107))*(IFERROR(VALUE(RIGHT($A$2:$A$2000,4)),0)=YEAR(C107)))),""))</f>
        <v>3.0483199999999999</v>
      </c>
      <c r="E107" s="4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108" spans="1:5" x14ac:dyDescent="0.25">
      <c r="A108" s="65" t="s">
        <v>408</v>
      </c>
      <c r="B108" s="28">
        <v>2.7378999999999998</v>
      </c>
      <c r="C108" s="49">
        <v>40817</v>
      </c>
      <c r="D108" s="50">
        <f t="array" ref="D108">IF(C108="","",IFERROR(AVERAGE(_xlfn._xlws.FILTER($B$2:$B$2000,(IFERROR(VALUE(MID($A$2:$A$2000,4,2)),0)=MONTH(C108))*(IFERROR(VALUE(RIGHT($A$2:$A$2000,4)),0)=YEAR(C108)))),""))</f>
        <v>3.0957500000000002</v>
      </c>
      <c r="E108" s="4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109" spans="1:5" x14ac:dyDescent="0.25">
      <c r="A109" s="65" t="s">
        <v>412</v>
      </c>
      <c r="B109" s="28">
        <v>2.6928000000000001</v>
      </c>
      <c r="C109" s="49">
        <v>40848</v>
      </c>
      <c r="D109" s="50">
        <f t="array" ref="D109">IF(C109="","",IFERROR(AVERAGE(_xlfn._xlws.FILTER($B$2:$B$2000,(IFERROR(VALUE(MID($A$2:$A$2000,4,2)),0)=MONTH(C109))*(IFERROR(VALUE(RIGHT($A$2:$A$2000,4)),0)=YEAR(C109)))),""))</f>
        <v>3.1939500000000001</v>
      </c>
      <c r="E109" s="4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110" spans="1:5" x14ac:dyDescent="0.25">
      <c r="A110" s="65" t="s">
        <v>416</v>
      </c>
      <c r="B110" s="28">
        <v>2.7063999999999999</v>
      </c>
      <c r="C110" s="49">
        <v>40878</v>
      </c>
      <c r="D110" s="50">
        <f t="array" ref="D110">IF(C110="","",IFERROR(AVERAGE(_xlfn._xlws.FILTER($B$2:$B$2000,(IFERROR(VALUE(MID($A$2:$A$2000,4,2)),0)=MONTH(C110))*(IFERROR(VALUE(RIGHT($A$2:$A$2000,4)),0)=YEAR(C110)))),""))</f>
        <v>3.1276999999999999</v>
      </c>
      <c r="E110" s="4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111" spans="1:5" x14ac:dyDescent="0.25">
      <c r="A111" s="65" t="s">
        <v>421</v>
      </c>
      <c r="B111" s="28">
        <v>2.7248000000000001</v>
      </c>
      <c r="C111" s="49">
        <v>40909</v>
      </c>
      <c r="D111" s="50">
        <f t="array" ref="D111">IF(C111="","",IFERROR(AVERAGE(_xlfn._xlws.FILTER($B$2:$B$2000,(IFERROR(VALUE(MID($A$2:$A$2000,4,2)),0)=MONTH(C111))*(IFERROR(VALUE(RIGHT($A$2:$A$2000,4)),0)=YEAR(C111)))),""))</f>
        <v>2.9238499999999998</v>
      </c>
      <c r="E111" s="4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2" spans="1:5" x14ac:dyDescent="0.25">
      <c r="A112" s="65" t="s">
        <v>426</v>
      </c>
      <c r="B112" s="28">
        <v>2.7248000000000001</v>
      </c>
      <c r="C112" s="49">
        <v>40940</v>
      </c>
      <c r="D112" s="50">
        <f t="array" ref="D112">IF(C112="","",IFERROR(AVERAGE(_xlfn._xlws.FILTER($B$2:$B$2000,(IFERROR(VALUE(MID($A$2:$A$2000,4,2)),0)=MONTH(C112))*(IFERROR(VALUE(RIGHT($A$2:$A$2000,4)),0)=YEAR(C112)))),""))</f>
        <v>2.8036750000000001</v>
      </c>
      <c r="E112" s="4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113" spans="1:5" x14ac:dyDescent="0.25">
      <c r="A113" s="65" t="s">
        <v>431</v>
      </c>
      <c r="B113" s="28">
        <v>2.7486999999999999</v>
      </c>
      <c r="C113" s="49">
        <v>40969</v>
      </c>
      <c r="D113" s="50">
        <f t="array" ref="D113">IF(C113="","",IFERROR(AVERAGE(_xlfn._xlws.FILTER($B$2:$B$2000,(IFERROR(VALUE(MID($A$2:$A$2000,4,2)),0)=MONTH(C113))*(IFERROR(VALUE(RIGHT($A$2:$A$2000,4)),0)=YEAR(C113)))),""))</f>
        <v>2.99566</v>
      </c>
      <c r="E113" s="4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114" spans="1:5" x14ac:dyDescent="0.25">
      <c r="A114" s="65" t="s">
        <v>436</v>
      </c>
      <c r="B114" s="28">
        <v>2.7136999999999998</v>
      </c>
      <c r="C114" s="49">
        <v>41000</v>
      </c>
      <c r="D114" s="50">
        <f t="array" ref="D114">IF(C114="","",IFERROR(AVERAGE(_xlfn._xlws.FILTER($B$2:$B$2000,(IFERROR(VALUE(MID($A$2:$A$2000,4,2)),0)=MONTH(C114))*(IFERROR(VALUE(RIGHT($A$2:$A$2000,4)),0)=YEAR(C114)))),""))</f>
        <v>2.9130250000000002</v>
      </c>
      <c r="E114" s="4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115" spans="1:5" x14ac:dyDescent="0.25">
      <c r="A115" s="65" t="s">
        <v>441</v>
      </c>
      <c r="B115" s="28">
        <v>2.7241</v>
      </c>
      <c r="C115" s="49">
        <v>41030</v>
      </c>
      <c r="D115" s="50">
        <f t="array" ref="D115">IF(C115="","",IFERROR(AVERAGE(_xlfn._xlws.FILTER($B$2:$B$2000,(IFERROR(VALUE(MID($A$2:$A$2000,4,2)),0)=MONTH(C115))*(IFERROR(VALUE(RIGHT($A$2:$A$2000,4)),0)=YEAR(C115)))),""))</f>
        <v>2.794225</v>
      </c>
      <c r="E115" s="4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116" spans="1:5" x14ac:dyDescent="0.25">
      <c r="A116" s="65" t="s">
        <v>444</v>
      </c>
      <c r="B116" s="28">
        <v>2.7191000000000001</v>
      </c>
      <c r="C116" s="49">
        <v>41061</v>
      </c>
      <c r="D116" s="50">
        <f t="array" ref="D116">IF(C116="","",IFERROR(AVERAGE(_xlfn._xlws.FILTER($B$2:$B$2000,(IFERROR(VALUE(MID($A$2:$A$2000,4,2)),0)=MONTH(C116))*(IFERROR(VALUE(RIGHT($A$2:$A$2000,4)),0)=YEAR(C116)))),""))</f>
        <v>2.63348</v>
      </c>
      <c r="E116" s="4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117" spans="1:5" x14ac:dyDescent="0.25">
      <c r="A117" s="65" t="s">
        <v>449</v>
      </c>
      <c r="B117" s="28">
        <v>2.7286999999999999</v>
      </c>
      <c r="C117" s="49">
        <v>41091</v>
      </c>
      <c r="D117" s="50">
        <f t="array" ref="D117">IF(C117="","",IFERROR(AVERAGE(_xlfn._xlws.FILTER($B$2:$B$2000,(IFERROR(VALUE(MID($A$2:$A$2000,4,2)),0)=MONTH(C117))*(IFERROR(VALUE(RIGHT($A$2:$A$2000,4)),0)=YEAR(C117)))),""))</f>
        <v>2.535825</v>
      </c>
      <c r="E117" s="4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118" spans="1:5" x14ac:dyDescent="0.25">
      <c r="A118" s="65" t="s">
        <v>454</v>
      </c>
      <c r="B118" s="28">
        <v>2.7206000000000001</v>
      </c>
      <c r="C118" s="49">
        <v>41122</v>
      </c>
      <c r="D118" s="50">
        <f t="array" ref="D118">IF(C118="","",IFERROR(AVERAGE(_xlfn._xlws.FILTER($B$2:$B$2000,(IFERROR(VALUE(MID($A$2:$A$2000,4,2)),0)=MONTH(C118))*(IFERROR(VALUE(RIGHT($A$2:$A$2000,4)),0)=YEAR(C118)))),""))</f>
        <v>2.4736199999999995</v>
      </c>
      <c r="E118" s="4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119" spans="1:5" x14ac:dyDescent="0.25">
      <c r="A119" s="65" t="s">
        <v>459</v>
      </c>
      <c r="B119" s="28">
        <v>2.7061000000000002</v>
      </c>
      <c r="C119" s="49">
        <v>41153</v>
      </c>
      <c r="D119" s="50">
        <f t="array" ref="D119">IF(C119="","",IFERROR(AVERAGE(_xlfn._xlws.FILTER($B$2:$B$2000,(IFERROR(VALUE(MID($A$2:$A$2000,4,2)),0)=MONTH(C119))*(IFERROR(VALUE(RIGHT($A$2:$A$2000,4)),0)=YEAR(C119)))),""))</f>
        <v>2.4847999999999999</v>
      </c>
      <c r="E119" s="4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120" spans="1:5" x14ac:dyDescent="0.25">
      <c r="A120" s="65" t="s">
        <v>464</v>
      </c>
      <c r="B120" s="28">
        <v>2.7265999999999999</v>
      </c>
      <c r="C120" s="49">
        <v>41183</v>
      </c>
      <c r="D120" s="50">
        <f t="array" ref="D120">IF(C120="","",IFERROR(AVERAGE(_xlfn._xlws.FILTER($B$2:$B$2000,(IFERROR(VALUE(MID($A$2:$A$2000,4,2)),0)=MONTH(C120))*(IFERROR(VALUE(RIGHT($A$2:$A$2000,4)),0)=YEAR(C120)))),""))</f>
        <v>2.3667249999999997</v>
      </c>
      <c r="E120" s="4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121" spans="1:5" x14ac:dyDescent="0.25">
      <c r="A121" s="65" t="s">
        <v>469</v>
      </c>
      <c r="B121" s="28">
        <v>2.7442000000000002</v>
      </c>
      <c r="C121" s="49">
        <v>41214</v>
      </c>
      <c r="D121" s="50">
        <f t="array" ref="D121">IF(C121="","",IFERROR(AVERAGE(_xlfn._xlws.FILTER($B$2:$B$2000,(IFERROR(VALUE(MID($A$2:$A$2000,4,2)),0)=MONTH(C121))*(IFERROR(VALUE(RIGHT($A$2:$A$2000,4)),0)=YEAR(C121)))),""))</f>
        <v>2.5463200000000001</v>
      </c>
      <c r="E121" s="4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122" spans="1:5" x14ac:dyDescent="0.25">
      <c r="A122" s="65" t="s">
        <v>473</v>
      </c>
      <c r="B122" s="28">
        <v>2.7307999999999999</v>
      </c>
      <c r="C122" s="49">
        <v>41244</v>
      </c>
      <c r="D122" s="50">
        <f t="array" ref="D122">IF(C122="","",IFERROR(AVERAGE(_xlfn._xlws.FILTER($B$2:$B$2000,(IFERROR(VALUE(MID($A$2:$A$2000,4,2)),0)=MONTH(C122))*(IFERROR(VALUE(RIGHT($A$2:$A$2000,4)),0)=YEAR(C122)))),""))</f>
        <v>2.6344500000000002</v>
      </c>
      <c r="E122" s="4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123" spans="1:5" x14ac:dyDescent="0.25">
      <c r="A123" s="65" t="s">
        <v>478</v>
      </c>
      <c r="B123" s="28">
        <v>2.7092999999999998</v>
      </c>
      <c r="C123" s="49">
        <v>41275</v>
      </c>
      <c r="D123" s="50">
        <f t="array" ref="D123">IF(C123="","",IFERROR(AVERAGE(_xlfn._xlws.FILTER($B$2:$B$2000,(IFERROR(VALUE(MID($A$2:$A$2000,4,2)),0)=MONTH(C123))*(IFERROR(VALUE(RIGHT($A$2:$A$2000,4)),0)=YEAR(C123)))),""))</f>
        <v>2.651125</v>
      </c>
      <c r="E123" s="4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4" spans="1:5" x14ac:dyDescent="0.25">
      <c r="A124" s="65" t="s">
        <v>483</v>
      </c>
      <c r="B124" s="28">
        <v>2.7092999999999998</v>
      </c>
      <c r="C124" s="49">
        <v>41306</v>
      </c>
      <c r="D124" s="50">
        <f t="array" ref="D124">IF(C124="","",IFERROR(AVERAGE(_xlfn._xlws.FILTER($B$2:$B$2000,(IFERROR(VALUE(MID($A$2:$A$2000,4,2)),0)=MONTH(C124))*(IFERROR(VALUE(RIGHT($A$2:$A$2000,4)),0)=YEAR(C124)))),""))</f>
        <v>2.803725</v>
      </c>
      <c r="E124" s="4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125" spans="1:5" x14ac:dyDescent="0.25">
      <c r="A125" s="65" t="s">
        <v>488</v>
      </c>
      <c r="B125" s="28">
        <v>2.6585000000000001</v>
      </c>
      <c r="C125" s="49">
        <v>41334</v>
      </c>
      <c r="D125" s="50">
        <f t="array" ref="D125">IF(C125="","",IFERROR(AVERAGE(_xlfn._xlws.FILTER($B$2:$B$2000,(IFERROR(VALUE(MID($A$2:$A$2000,4,2)),0)=MONTH(C125))*(IFERROR(VALUE(RIGHT($A$2:$A$2000,4)),0)=YEAR(C125)))),""))</f>
        <v>2.8388800000000001</v>
      </c>
      <c r="E125" s="4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126" spans="1:5" x14ac:dyDescent="0.25">
      <c r="A126" s="65" t="s">
        <v>492</v>
      </c>
      <c r="B126" s="28">
        <v>2.5091999999999999</v>
      </c>
      <c r="C126" s="49">
        <v>41365</v>
      </c>
      <c r="D126" s="50">
        <f t="array" ref="D126">IF(C126="","",IFERROR(AVERAGE(_xlfn._xlws.FILTER($B$2:$B$2000,(IFERROR(VALUE(MID($A$2:$A$2000,4,2)),0)=MONTH(C126))*(IFERROR(VALUE(RIGHT($A$2:$A$2000,4)),0)=YEAR(C126)))),""))</f>
        <v>2.8649999999999998</v>
      </c>
      <c r="E126" s="4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127" spans="1:5" x14ac:dyDescent="0.25">
      <c r="A127" s="65" t="s">
        <v>497</v>
      </c>
      <c r="B127" s="28">
        <v>2.3927</v>
      </c>
      <c r="C127" s="49">
        <v>41395</v>
      </c>
      <c r="D127" s="50">
        <f t="array" ref="D127">IF(C127="","",IFERROR(AVERAGE(_xlfn._xlws.FILTER($B$2:$B$2000,(IFERROR(VALUE(MID($A$2:$A$2000,4,2)),0)=MONTH(C127))*(IFERROR(VALUE(RIGHT($A$2:$A$2000,4)),0)=YEAR(C127)))),""))</f>
        <v>2.5712199999999998</v>
      </c>
      <c r="E127" s="4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128" spans="1:5" x14ac:dyDescent="0.25">
      <c r="A128" s="65" t="s">
        <v>502</v>
      </c>
      <c r="B128" s="28">
        <v>2.1158000000000001</v>
      </c>
      <c r="C128" s="49">
        <v>41426</v>
      </c>
      <c r="D128" s="50">
        <f t="array" ref="D128">IF(C128="","",IFERROR(AVERAGE(_xlfn._xlws.FILTER($B$2:$B$2000,(IFERROR(VALUE(MID($A$2:$A$2000,4,2)),0)=MONTH(C128))*(IFERROR(VALUE(RIGHT($A$2:$A$2000,4)),0)=YEAR(C128)))),""))</f>
        <v>2.605925</v>
      </c>
      <c r="E128" s="4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129" spans="1:5" x14ac:dyDescent="0.25">
      <c r="A129" s="65" t="s">
        <v>507</v>
      </c>
      <c r="B129" s="28">
        <v>2.0085999999999999</v>
      </c>
      <c r="C129" s="49">
        <v>41456</v>
      </c>
      <c r="D129" s="50">
        <f t="array" ref="D129">IF(C129="","",IFERROR(AVERAGE(_xlfn._xlws.FILTER($B$2:$B$2000,(IFERROR(VALUE(MID($A$2:$A$2000,4,2)),0)=MONTH(C129))*(IFERROR(VALUE(RIGHT($A$2:$A$2000,4)),0)=YEAR(C129)))),""))</f>
        <v>2.54515</v>
      </c>
      <c r="E129" s="4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130" spans="1:5" x14ac:dyDescent="0.25">
      <c r="A130" s="65" t="s">
        <v>512</v>
      </c>
      <c r="B130" s="28">
        <v>2.0127999999999999</v>
      </c>
      <c r="C130" s="49">
        <v>41487</v>
      </c>
      <c r="D130" s="50">
        <f t="array" ref="D130">IF(C130="","",IFERROR(AVERAGE(_xlfn._xlws.FILTER($B$2:$B$2000,(IFERROR(VALUE(MID($A$2:$A$2000,4,2)),0)=MONTH(C130))*(IFERROR(VALUE(RIGHT($A$2:$A$2000,4)),0)=YEAR(C130)))),""))</f>
        <v>2.4851400000000003</v>
      </c>
      <c r="E130" s="4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131" spans="1:5" x14ac:dyDescent="0.25">
      <c r="A131" s="65" t="s">
        <v>516</v>
      </c>
      <c r="B131" s="28">
        <v>2.0282</v>
      </c>
      <c r="C131" s="49">
        <v>41518</v>
      </c>
      <c r="D131" s="50">
        <f t="array" ref="D131">IF(C131="","",IFERROR(AVERAGE(_xlfn._xlws.FILTER($B$2:$B$2000,(IFERROR(VALUE(MID($A$2:$A$2000,4,2)),0)=MONTH(C131))*(IFERROR(VALUE(RIGHT($A$2:$A$2000,4)),0)=YEAR(C131)))),""))</f>
        <v>2.5702249999999998</v>
      </c>
      <c r="E131" s="4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132" spans="1:5" x14ac:dyDescent="0.25">
      <c r="A132" s="65" t="s">
        <v>521</v>
      </c>
      <c r="B132" s="28">
        <v>2.0240999999999998</v>
      </c>
      <c r="C132" s="49">
        <v>41548</v>
      </c>
      <c r="D132" s="50">
        <f t="array" ref="D132">IF(C132="","",IFERROR(AVERAGE(_xlfn._xlws.FILTER($B$2:$B$2000,(IFERROR(VALUE(MID($A$2:$A$2000,4,2)),0)=MONTH(C132))*(IFERROR(VALUE(RIGHT($A$2:$A$2000,4)),0)=YEAR(C132)))),""))</f>
        <v>2.6016000000000004</v>
      </c>
      <c r="E132" s="4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133" spans="1:5" x14ac:dyDescent="0.25">
      <c r="A133" s="65" t="s">
        <v>526</v>
      </c>
      <c r="B133" s="28">
        <v>2.0251999999999999</v>
      </c>
      <c r="C133" s="49">
        <v>41579</v>
      </c>
      <c r="D133" s="50">
        <f t="array" ref="D133">IF(C133="","",IFERROR(AVERAGE(_xlfn._xlws.FILTER($B$2:$B$2000,(IFERROR(VALUE(MID($A$2:$A$2000,4,2)),0)=MONTH(C133))*(IFERROR(VALUE(RIGHT($A$2:$A$2000,4)),0)=YEAR(C133)))),""))</f>
        <v>2.6587000000000001</v>
      </c>
      <c r="E133" s="4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134" spans="1:5" x14ac:dyDescent="0.25">
      <c r="A134" s="65" t="s">
        <v>531</v>
      </c>
      <c r="B134" s="28">
        <v>2.0663999999999998</v>
      </c>
      <c r="C134" s="49">
        <v>41609</v>
      </c>
      <c r="D134" s="50">
        <f t="array" ref="D134">IF(C134="","",IFERROR(AVERAGE(_xlfn._xlws.FILTER($B$2:$B$2000,(IFERROR(VALUE(MID($A$2:$A$2000,4,2)),0)=MONTH(C134))*(IFERROR(VALUE(RIGHT($A$2:$A$2000,4)),0)=YEAR(C134)))),""))</f>
        <v>2.828875</v>
      </c>
      <c r="E134" s="4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135" spans="1:5" x14ac:dyDescent="0.25">
      <c r="A135" s="65" t="s">
        <v>536</v>
      </c>
      <c r="B135" s="28">
        <v>2.1065</v>
      </c>
      <c r="C135" s="49">
        <v>41640</v>
      </c>
      <c r="D135" s="50">
        <f t="array" ref="D135">IF(C135="","",IFERROR(AVERAGE(_xlfn._xlws.FILTER($B$2:$B$2000,(IFERROR(VALUE(MID($A$2:$A$2000,4,2)),0)=MONTH(C135))*(IFERROR(VALUE(RIGHT($A$2:$A$2000,4)),0)=YEAR(C135)))),""))</f>
        <v>2.81698</v>
      </c>
      <c r="E135" s="4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6" spans="1:5" x14ac:dyDescent="0.25">
      <c r="A136" s="65" t="s">
        <v>541</v>
      </c>
      <c r="B136" s="28">
        <v>2.3126000000000002</v>
      </c>
      <c r="C136" s="49">
        <v>41671</v>
      </c>
      <c r="D136" s="50">
        <f t="array" ref="D136">IF(C136="","",IFERROR(AVERAGE(_xlfn._xlws.FILTER($B$2:$B$2000,(IFERROR(VALUE(MID($A$2:$A$2000,4,2)),0)=MONTH(C136))*(IFERROR(VALUE(RIGHT($A$2:$A$2000,4)),0)=YEAR(C136)))),""))</f>
        <v>3.0326750000000002</v>
      </c>
      <c r="E136" s="4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137" spans="1:5" x14ac:dyDescent="0.25">
      <c r="A137" s="65" t="s">
        <v>546</v>
      </c>
      <c r="B137" s="28">
        <v>2.3736999999999999</v>
      </c>
      <c r="C137" s="49">
        <v>41699</v>
      </c>
      <c r="D137" s="50">
        <f t="array" ref="D137">IF(C137="","",IFERROR(AVERAGE(_xlfn._xlws.FILTER($B$2:$B$2000,(IFERROR(VALUE(MID($A$2:$A$2000,4,2)),0)=MONTH(C137))*(IFERROR(VALUE(RIGHT($A$2:$A$2000,4)),0)=YEAR(C137)))),""))</f>
        <v>3.0492000000000004</v>
      </c>
      <c r="E137" s="4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138" spans="1:5" x14ac:dyDescent="0.25">
      <c r="A138" s="65" t="s">
        <v>551</v>
      </c>
      <c r="B138" s="28">
        <v>2.4076</v>
      </c>
      <c r="C138" s="49">
        <v>41730</v>
      </c>
      <c r="D138" s="50">
        <f t="array" ref="D138">IF(C138="","",IFERROR(AVERAGE(_xlfn._xlws.FILTER($B$2:$B$2000,(IFERROR(VALUE(MID($A$2:$A$2000,4,2)),0)=MONTH(C138))*(IFERROR(VALUE(RIGHT($A$2:$A$2000,4)),0)=YEAR(C138)))),""))</f>
        <v>2.8689249999999999</v>
      </c>
      <c r="E138" s="4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139" spans="1:5" x14ac:dyDescent="0.25">
      <c r="A139" s="65" t="s">
        <v>556</v>
      </c>
      <c r="B139" s="28">
        <v>2.4022999999999999</v>
      </c>
      <c r="C139" s="49">
        <v>41760</v>
      </c>
      <c r="D139" s="50">
        <f t="array" ref="D139">IF(C139="","",IFERROR(AVERAGE(_xlfn._xlws.FILTER($B$2:$B$2000,(IFERROR(VALUE(MID($A$2:$A$2000,4,2)),0)=MONTH(C139))*(IFERROR(VALUE(RIGHT($A$2:$A$2000,4)),0)=YEAR(C139)))),""))</f>
        <v>2.5738599999999998</v>
      </c>
      <c r="E139" s="4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140" spans="1:5" x14ac:dyDescent="0.25">
      <c r="A140" s="65" t="s">
        <v>561</v>
      </c>
      <c r="B140" s="28">
        <v>2.3451</v>
      </c>
      <c r="C140" s="49">
        <v>41791</v>
      </c>
      <c r="D140" s="50">
        <f t="array" ref="D140">IF(C140="","",IFERROR(AVERAGE(_xlfn._xlws.FILTER($B$2:$B$2000,(IFERROR(VALUE(MID($A$2:$A$2000,4,2)),0)=MONTH(C140))*(IFERROR(VALUE(RIGHT($A$2:$A$2000,4)),0)=YEAR(C140)))),""))</f>
        <v>2.6167500000000001</v>
      </c>
      <c r="E140" s="4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141" spans="1:5" x14ac:dyDescent="0.25">
      <c r="A141" s="65" t="s">
        <v>566</v>
      </c>
      <c r="B141" s="28">
        <v>2.3466</v>
      </c>
      <c r="C141" s="49">
        <v>41821</v>
      </c>
      <c r="D141" s="50">
        <f t="array" ref="D141">IF(C141="","",IFERROR(AVERAGE(_xlfn._xlws.FILTER($B$2:$B$2000,(IFERROR(VALUE(MID($A$2:$A$2000,4,2)),0)=MONTH(C141))*(IFERROR(VALUE(RIGHT($A$2:$A$2000,4)),0)=YEAR(C141)))),""))</f>
        <v>2.661</v>
      </c>
      <c r="E141" s="4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142" spans="1:5" x14ac:dyDescent="0.25">
      <c r="A142" s="65" t="s">
        <v>571</v>
      </c>
      <c r="B142" s="28">
        <v>2.3302</v>
      </c>
      <c r="C142" s="49">
        <v>41852</v>
      </c>
      <c r="D142" s="50">
        <f t="array" ref="D142">IF(C142="","",IFERROR(AVERAGE(_xlfn._xlws.FILTER($B$2:$B$2000,(IFERROR(VALUE(MID($A$2:$A$2000,4,2)),0)=MONTH(C142))*(IFERROR(VALUE(RIGHT($A$2:$A$2000,4)),0)=YEAR(C142)))),""))</f>
        <v>2.6259000000000001</v>
      </c>
      <c r="E142" s="4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143" spans="1:5" x14ac:dyDescent="0.25">
      <c r="A143" s="65" t="s">
        <v>576</v>
      </c>
      <c r="B143" s="28">
        <v>2.3380000000000001</v>
      </c>
      <c r="C143" s="49">
        <v>41883</v>
      </c>
      <c r="D143" s="50">
        <f t="array" ref="D143">IF(C143="","",IFERROR(AVERAGE(_xlfn._xlws.FILTER($B$2:$B$2000,(IFERROR(VALUE(MID($A$2:$A$2000,4,2)),0)=MONTH(C143))*(IFERROR(VALUE(RIGHT($A$2:$A$2000,4)),0)=YEAR(C143)))),""))</f>
        <v>2.6096250000000003</v>
      </c>
      <c r="E143" s="4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144" spans="1:5" x14ac:dyDescent="0.25">
      <c r="A144" s="65" t="s">
        <v>581</v>
      </c>
      <c r="B144" s="28">
        <v>2.3386999999999998</v>
      </c>
      <c r="C144" s="49">
        <v>41913</v>
      </c>
      <c r="D144" s="50">
        <f t="array" ref="D144">IF(C144="","",IFERROR(AVERAGE(_xlfn._xlws.FILTER($B$2:$B$2000,(IFERROR(VALUE(MID($A$2:$A$2000,4,2)),0)=MONTH(C144))*(IFERROR(VALUE(RIGHT($A$2:$A$2000,4)),0)=YEAR(C144)))),""))</f>
        <v>2.4583599999999999</v>
      </c>
      <c r="E144" s="4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145" spans="1:5" x14ac:dyDescent="0.25">
      <c r="A145" s="65" t="s">
        <v>586</v>
      </c>
      <c r="B145" s="28">
        <v>2.3540999999999999</v>
      </c>
      <c r="C145" s="49">
        <v>41944</v>
      </c>
      <c r="D145" s="50">
        <f t="array" ref="D145">IF(C145="","",IFERROR(AVERAGE(_xlfn._xlws.FILTER($B$2:$B$2000,(IFERROR(VALUE(MID($A$2:$A$2000,4,2)),0)=MONTH(C145))*(IFERROR(VALUE(RIGHT($A$2:$A$2000,4)),0)=YEAR(C145)))),""))</f>
        <v>2.5995499999999998</v>
      </c>
      <c r="E145" s="4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146" spans="1:5" x14ac:dyDescent="0.25">
      <c r="A146" s="65" t="s">
        <v>590</v>
      </c>
      <c r="B146" s="28">
        <v>2.3841000000000001</v>
      </c>
      <c r="C146" s="49">
        <v>41974</v>
      </c>
      <c r="D146" s="50">
        <f t="array" ref="D146">IF(C146="","",IFERROR(AVERAGE(_xlfn._xlws.FILTER($B$2:$B$2000,(IFERROR(VALUE(MID($A$2:$A$2000,4,2)),0)=MONTH(C146))*(IFERROR(VALUE(RIGHT($A$2:$A$2000,4)),0)=YEAR(C146)))),""))</f>
        <v>2.6945749999999999</v>
      </c>
      <c r="E146" s="4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147" spans="1:5" x14ac:dyDescent="0.25">
      <c r="A147" s="65" t="s">
        <v>595</v>
      </c>
      <c r="B147" s="28">
        <v>2.5586000000000002</v>
      </c>
      <c r="C147" s="49">
        <v>42005</v>
      </c>
      <c r="D147" s="50">
        <f t="array" ref="D147">IF(C147="","",IFERROR(AVERAGE(_xlfn._xlws.FILTER($B$2:$B$2000,(IFERROR(VALUE(MID($A$2:$A$2000,4,2)),0)=MONTH(C147))*(IFERROR(VALUE(RIGHT($A$2:$A$2000,4)),0)=YEAR(C147)))),""))</f>
        <v>2.7795599999999996</v>
      </c>
      <c r="E147" s="4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8" spans="1:5" x14ac:dyDescent="0.25">
      <c r="A148" s="65" t="s">
        <v>600</v>
      </c>
      <c r="B148" s="28">
        <v>2.8252000000000002</v>
      </c>
      <c r="C148" s="49">
        <v>42036</v>
      </c>
      <c r="D148" s="50">
        <f t="array" ref="D148">IF(C148="","",IFERROR(AVERAGE(_xlfn._xlws.FILTER($B$2:$B$2000,(IFERROR(VALUE(MID($A$2:$A$2000,4,2)),0)=MONTH(C148))*(IFERROR(VALUE(RIGHT($A$2:$A$2000,4)),0)=YEAR(C148)))),""))</f>
        <v>2.896325</v>
      </c>
      <c r="E148" s="4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149" spans="1:5" x14ac:dyDescent="0.25">
      <c r="A149" s="65" t="s">
        <v>605</v>
      </c>
      <c r="B149" s="28">
        <v>2.8763999999999998</v>
      </c>
      <c r="C149" s="49">
        <v>42064</v>
      </c>
      <c r="D149" s="50">
        <f t="array" ref="D149">IF(C149="","",IFERROR(AVERAGE(_xlfn._xlws.FILTER($B$2:$B$2000,(IFERROR(VALUE(MID($A$2:$A$2000,4,2)),0)=MONTH(C149))*(IFERROR(VALUE(RIGHT($A$2:$A$2000,4)),0)=YEAR(C149)))),""))</f>
        <v>2.6257250000000001</v>
      </c>
      <c r="E149" s="4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150" spans="1:5" x14ac:dyDescent="0.25">
      <c r="A150" s="65" t="s">
        <v>610</v>
      </c>
      <c r="B150" s="28">
        <v>2.9171</v>
      </c>
      <c r="C150" s="49">
        <v>42095</v>
      </c>
      <c r="D150" s="50">
        <f t="array" ref="D150">IF(C150="","",IFERROR(AVERAGE(_xlfn._xlws.FILTER($B$2:$B$2000,(IFERROR(VALUE(MID($A$2:$A$2000,4,2)),0)=MONTH(C150))*(IFERROR(VALUE(RIGHT($A$2:$A$2000,4)),0)=YEAR(C150)))),""))</f>
        <v>2.59728</v>
      </c>
      <c r="E150" s="4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151" spans="1:5" x14ac:dyDescent="0.25">
      <c r="A151" s="65" t="s">
        <v>614</v>
      </c>
      <c r="B151" s="28">
        <v>2.9668999999999999</v>
      </c>
      <c r="C151" s="49">
        <v>42125</v>
      </c>
      <c r="D151" s="50">
        <f t="array" ref="D151">IF(C151="","",IFERROR(AVERAGE(_xlfn._xlws.FILTER($B$2:$B$2000,(IFERROR(VALUE(MID($A$2:$A$2000,4,2)),0)=MONTH(C151))*(IFERROR(VALUE(RIGHT($A$2:$A$2000,4)),0)=YEAR(C151)))),""))</f>
        <v>2.5075250000000002</v>
      </c>
      <c r="E151" s="4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152" spans="1:5" x14ac:dyDescent="0.25">
      <c r="A152" s="65" t="s">
        <v>619</v>
      </c>
      <c r="B152" s="28">
        <v>2.9462999999999999</v>
      </c>
      <c r="C152" s="49">
        <v>42156</v>
      </c>
      <c r="D152" s="50">
        <f t="array" ref="D152">IF(C152="","",IFERROR(AVERAGE(_xlfn._xlws.FILTER($B$2:$B$2000,(IFERROR(VALUE(MID($A$2:$A$2000,4,2)),0)=MONTH(C152))*(IFERROR(VALUE(RIGHT($A$2:$A$2000,4)),0)=YEAR(C152)))),""))</f>
        <v>2.4808000000000003</v>
      </c>
      <c r="E152" s="4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153" spans="1:5" x14ac:dyDescent="0.25">
      <c r="A153" s="65" t="s">
        <v>624</v>
      </c>
      <c r="B153" s="28">
        <v>2.8812000000000002</v>
      </c>
      <c r="C153" s="49">
        <v>42186</v>
      </c>
      <c r="D153" s="50">
        <f t="array" ref="D153">IF(C153="","",IFERROR(AVERAGE(_xlfn._xlws.FILTER($B$2:$B$2000,(IFERROR(VALUE(MID($A$2:$A$2000,4,2)),0)=MONTH(C153))*(IFERROR(VALUE(RIGHT($A$2:$A$2000,4)),0)=YEAR(C153)))),""))</f>
        <v>2.42408</v>
      </c>
      <c r="E153" s="4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154" spans="1:5" x14ac:dyDescent="0.25">
      <c r="A154" s="65" t="s">
        <v>628</v>
      </c>
      <c r="B154" s="28">
        <v>2.8694000000000002</v>
      </c>
      <c r="C154" s="49">
        <v>42217</v>
      </c>
      <c r="D154" s="50">
        <f t="array" ref="D154">IF(C154="","",IFERROR(AVERAGE(_xlfn._xlws.FILTER($B$2:$B$2000,(IFERROR(VALUE(MID($A$2:$A$2000,4,2)),0)=MONTH(C154))*(IFERROR(VALUE(RIGHT($A$2:$A$2000,4)),0)=YEAR(C154)))),""))</f>
        <v>2.3670999999999998</v>
      </c>
      <c r="E154" s="4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155" spans="1:5" x14ac:dyDescent="0.25">
      <c r="A155" s="65" t="s">
        <v>633</v>
      </c>
      <c r="B155" s="28">
        <v>2.8662000000000001</v>
      </c>
      <c r="C155" s="49">
        <v>42248</v>
      </c>
      <c r="D155" s="50">
        <f t="array" ref="D155">IF(C155="","",IFERROR(AVERAGE(_xlfn._xlws.FILTER($B$2:$B$2000,(IFERROR(VALUE(MID($A$2:$A$2000,4,2)),0)=MONTH(C155))*(IFERROR(VALUE(RIGHT($A$2:$A$2000,4)),0)=YEAR(C155)))),""))</f>
        <v>2.5196000000000001</v>
      </c>
      <c r="E155" s="4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156" spans="1:5" x14ac:dyDescent="0.25">
      <c r="A156" s="65" t="s">
        <v>637</v>
      </c>
      <c r="B156" s="28">
        <v>2.8626999999999998</v>
      </c>
      <c r="C156" s="49">
        <v>42278</v>
      </c>
      <c r="D156" s="50">
        <f t="array" ref="D156">IF(C156="","",IFERROR(AVERAGE(_xlfn._xlws.FILTER($B$2:$B$2000,(IFERROR(VALUE(MID($A$2:$A$2000,4,2)),0)=MONTH(C156))*(IFERROR(VALUE(RIGHT($A$2:$A$2000,4)),0)=YEAR(C156)))),""))</f>
        <v>3.0085600000000001</v>
      </c>
      <c r="E156" s="4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157" spans="1:5" x14ac:dyDescent="0.25">
      <c r="A157" s="65" t="s">
        <v>642</v>
      </c>
      <c r="B157" s="28">
        <v>2.9005999999999998</v>
      </c>
      <c r="C157" s="49">
        <v>42309</v>
      </c>
      <c r="D157" s="50">
        <f t="array" ref="D157">IF(C157="","",IFERROR(AVERAGE(_xlfn._xlws.FILTER($B$2:$B$2000,(IFERROR(VALUE(MID($A$2:$A$2000,4,2)),0)=MONTH(C157))*(IFERROR(VALUE(RIGHT($A$2:$A$2000,4)),0)=YEAR(C157)))),""))</f>
        <v>3.3290250000000001</v>
      </c>
      <c r="E157" s="4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158" spans="1:5" x14ac:dyDescent="0.25">
      <c r="A158" s="65" t="s">
        <v>647</v>
      </c>
      <c r="B158" s="28">
        <v>3.0516000000000001</v>
      </c>
      <c r="C158" s="49">
        <v>42339</v>
      </c>
      <c r="D158" s="50">
        <f t="array" ref="D158">IF(C158="","",IFERROR(AVERAGE(_xlfn._xlws.FILTER($B$2:$B$2000,(IFERROR(VALUE(MID($A$2:$A$2000,4,2)),0)=MONTH(C158))*(IFERROR(VALUE(RIGHT($A$2:$A$2000,4)),0)=YEAR(C158)))),""))</f>
        <v>3.2816599999999996</v>
      </c>
      <c r="E158" s="4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159" spans="1:5" x14ac:dyDescent="0.25">
      <c r="A159" s="65" t="s">
        <v>652</v>
      </c>
      <c r="B159" s="28">
        <v>3.2810000000000001</v>
      </c>
      <c r="C159" s="49">
        <v>42370</v>
      </c>
      <c r="D159" s="50">
        <f t="array" ref="D159">IF(C159="","",IFERROR(AVERAGE(_xlfn._xlws.FILTER($B$2:$B$2000,(IFERROR(VALUE(MID($A$2:$A$2000,4,2)),0)=MONTH(C159))*(IFERROR(VALUE(RIGHT($A$2:$A$2000,4)),0)=YEAR(C159)))),""))</f>
        <v>3.490875</v>
      </c>
      <c r="E159" s="4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0" spans="1:5" x14ac:dyDescent="0.25">
      <c r="A160" s="65" t="s">
        <v>657</v>
      </c>
      <c r="B160" s="28">
        <v>3.4190999999999998</v>
      </c>
      <c r="C160" s="49">
        <v>42401</v>
      </c>
      <c r="D160" s="50">
        <f t="array" ref="D160">IF(C160="","",IFERROR(AVERAGE(_xlfn._xlws.FILTER($B$2:$B$2000,(IFERROR(VALUE(MID($A$2:$A$2000,4,2)),0)=MONTH(C160))*(IFERROR(VALUE(RIGHT($A$2:$A$2000,4)),0)=YEAR(C160)))),""))</f>
        <v>3.5902500000000002</v>
      </c>
      <c r="E160" s="4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161" spans="1:5" x14ac:dyDescent="0.25">
      <c r="A161" s="65" t="s">
        <v>662</v>
      </c>
      <c r="B161" s="28">
        <v>3.5118</v>
      </c>
      <c r="C161" s="49">
        <v>42430</v>
      </c>
      <c r="D161" s="50">
        <f t="array" ref="D161">IF(C161="","",IFERROR(AVERAGE(_xlfn._xlws.FILTER($B$2:$B$2000,(IFERROR(VALUE(MID($A$2:$A$2000,4,2)),0)=MONTH(C161))*(IFERROR(VALUE(RIGHT($A$2:$A$2000,4)),0)=YEAR(C161)))),""))</f>
        <v>3.5833250000000003</v>
      </c>
      <c r="E161" s="4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162" spans="1:5" x14ac:dyDescent="0.25">
      <c r="A162" s="65" t="s">
        <v>666</v>
      </c>
      <c r="B162" s="28">
        <v>3.5655999999999999</v>
      </c>
      <c r="C162" s="49">
        <v>42461</v>
      </c>
      <c r="D162" s="50">
        <f t="array" ref="D162">IF(C162="","",IFERROR(AVERAGE(_xlfn._xlws.FILTER($B$2:$B$2000,(IFERROR(VALUE(MID($A$2:$A$2000,4,2)),0)=MONTH(C162))*(IFERROR(VALUE(RIGHT($A$2:$A$2000,4)),0)=YEAR(C162)))),""))</f>
        <v>2.6690800000000001</v>
      </c>
      <c r="E162" s="4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163" spans="1:5" x14ac:dyDescent="0.25">
      <c r="A163" s="65" t="s">
        <v>671</v>
      </c>
      <c r="B163" s="28">
        <v>3.6295999999999999</v>
      </c>
      <c r="C163" s="49">
        <v>42491</v>
      </c>
      <c r="D163" s="50">
        <f t="array" ref="D163">IF(C163="","",IFERROR(AVERAGE(_xlfn._xlws.FILTER($B$2:$B$2000,(IFERROR(VALUE(MID($A$2:$A$2000,4,2)),0)=MONTH(C163))*(IFERROR(VALUE(RIGHT($A$2:$A$2000,4)),0)=YEAR(C163)))),""))</f>
        <v>2.5832000000000002</v>
      </c>
      <c r="E163" s="4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164" spans="1:5" x14ac:dyDescent="0.25">
      <c r="A164" s="65" t="s">
        <v>676</v>
      </c>
      <c r="B164" s="28">
        <v>3.5798000000000001</v>
      </c>
      <c r="C164" s="49">
        <v>42522</v>
      </c>
      <c r="D164" s="50">
        <f t="array" ref="D164">IF(C164="","",IFERROR(AVERAGE(_xlfn._xlws.FILTER($B$2:$B$2000,(IFERROR(VALUE(MID($A$2:$A$2000,4,2)),0)=MONTH(C164))*(IFERROR(VALUE(RIGHT($A$2:$A$2000,4)),0)=YEAR(C164)))),""))</f>
        <v>2.7197750000000003</v>
      </c>
      <c r="E164" s="4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165" spans="1:5" x14ac:dyDescent="0.25">
      <c r="A165" s="65" t="s">
        <v>681</v>
      </c>
      <c r="B165" s="28">
        <v>3.5485000000000002</v>
      </c>
      <c r="C165" s="49">
        <v>42552</v>
      </c>
      <c r="D165" s="50">
        <f t="array" ref="D165">IF(C165="","",IFERROR(AVERAGE(_xlfn._xlws.FILTER($B$2:$B$2000,(IFERROR(VALUE(MID($A$2:$A$2000,4,2)),0)=MONTH(C165))*(IFERROR(VALUE(RIGHT($A$2:$A$2000,4)),0)=YEAR(C165)))),""))</f>
        <v>2.7000599999999997</v>
      </c>
      <c r="E165" s="4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166" spans="1:5" x14ac:dyDescent="0.25">
      <c r="A166" s="65" t="s">
        <v>686</v>
      </c>
      <c r="B166" s="28">
        <v>3.5562999999999998</v>
      </c>
      <c r="C166" s="49">
        <v>42583</v>
      </c>
      <c r="D166" s="50">
        <f t="array" ref="D166">IF(C166="","",IFERROR(AVERAGE(_xlfn._xlws.FILTER($B$2:$B$2000,(IFERROR(VALUE(MID($A$2:$A$2000,4,2)),0)=MONTH(C166))*(IFERROR(VALUE(RIGHT($A$2:$A$2000,4)),0)=YEAR(C166)))),""))</f>
        <v>2.8229000000000002</v>
      </c>
      <c r="E166" s="4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167" spans="1:5" x14ac:dyDescent="0.25">
      <c r="A167" s="65" t="s">
        <v>691</v>
      </c>
      <c r="B167" s="28">
        <v>3.5615000000000001</v>
      </c>
      <c r="C167" s="49">
        <v>42614</v>
      </c>
      <c r="D167" s="50">
        <f t="array" ref="D167">IF(C167="","",IFERROR(AVERAGE(_xlfn._xlws.FILTER($B$2:$B$2000,(IFERROR(VALUE(MID($A$2:$A$2000,4,2)),0)=MONTH(C167))*(IFERROR(VALUE(RIGHT($A$2:$A$2000,4)),0)=YEAR(C167)))),""))</f>
        <v>2.9615400000000003</v>
      </c>
      <c r="E167" s="4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168" spans="1:5" x14ac:dyDescent="0.25">
      <c r="A168" s="65" t="s">
        <v>696</v>
      </c>
      <c r="B168" s="28">
        <v>3.6400999999999999</v>
      </c>
      <c r="C168" s="49">
        <v>42644</v>
      </c>
      <c r="D168" s="50">
        <f t="array" ref="D168">IF(C168="","",IFERROR(AVERAGE(_xlfn._xlws.FILTER($B$2:$B$2000,(IFERROR(VALUE(MID($A$2:$A$2000,4,2)),0)=MONTH(C168))*(IFERROR(VALUE(RIGHT($A$2:$A$2000,4)),0)=YEAR(C168)))),""))</f>
        <v>3.3588249999999999</v>
      </c>
      <c r="E168" s="4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169" spans="1:5" x14ac:dyDescent="0.25">
      <c r="A169" s="65" t="s">
        <v>701</v>
      </c>
      <c r="B169" s="28">
        <v>3.76</v>
      </c>
      <c r="C169" s="49">
        <v>42675</v>
      </c>
      <c r="D169" s="50">
        <f t="array" ref="D169">IF(C169="","",IFERROR(AVERAGE(_xlfn._xlws.FILTER($B$2:$B$2000,(IFERROR(VALUE(MID($A$2:$A$2000,4,2)),0)=MONTH(C169))*(IFERROR(VALUE(RIGHT($A$2:$A$2000,4)),0)=YEAR(C169)))),""))</f>
        <v>3.3724999999999996</v>
      </c>
      <c r="E169" s="4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170" spans="1:5" x14ac:dyDescent="0.25">
      <c r="A170" s="65" t="s">
        <v>706</v>
      </c>
      <c r="B170" s="28">
        <v>4.0437000000000003</v>
      </c>
      <c r="C170" s="49">
        <v>42705</v>
      </c>
      <c r="D170" s="50">
        <f t="array" ref="D170">IF(C170="","",IFERROR(AVERAGE(_xlfn._xlws.FILTER($B$2:$B$2000,(IFERROR(VALUE(MID($A$2:$A$2000,4,2)),0)=MONTH(C170))*(IFERROR(VALUE(RIGHT($A$2:$A$2000,4)),0)=YEAR(C170)))),""))</f>
        <v>3.3475399999999995</v>
      </c>
      <c r="E170" s="4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171" spans="1:5" x14ac:dyDescent="0.25">
      <c r="A171" s="65" t="s">
        <v>709</v>
      </c>
      <c r="B171" s="28">
        <v>4.2196999999999996</v>
      </c>
      <c r="C171" s="49">
        <v>42736</v>
      </c>
      <c r="D171" s="50">
        <f t="array" ref="D171">IF(C171="","",IFERROR(AVERAGE(_xlfn._xlws.FILTER($B$2:$B$2000,(IFERROR(VALUE(MID($A$2:$A$2000,4,2)),0)=MONTH(C171))*(IFERROR(VALUE(RIGHT($A$2:$A$2000,4)),0)=YEAR(C171)))),""))</f>
        <v>3.2490250000000001</v>
      </c>
      <c r="E171" s="4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2" spans="1:5" x14ac:dyDescent="0.25">
      <c r="A172" s="65" t="s">
        <v>714</v>
      </c>
      <c r="B172" s="28">
        <v>4.3631000000000002</v>
      </c>
      <c r="C172" s="49">
        <v>42767</v>
      </c>
      <c r="D172" s="50">
        <f t="array" ref="D172">IF(C172="","",IFERROR(AVERAGE(_xlfn._xlws.FILTER($B$2:$B$2000,(IFERROR(VALUE(MID($A$2:$A$2000,4,2)),0)=MONTH(C172))*(IFERROR(VALUE(RIGHT($A$2:$A$2000,4)),0)=YEAR(C172)))),""))</f>
        <v>2.9848999999999997</v>
      </c>
      <c r="E172" s="4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173" spans="1:5" x14ac:dyDescent="0.25">
      <c r="A173" s="65" t="s">
        <v>719</v>
      </c>
      <c r="B173" s="28">
        <v>4.3188000000000004</v>
      </c>
      <c r="C173" s="49">
        <v>42795</v>
      </c>
      <c r="D173" s="50">
        <f t="array" ref="D173">IF(C173="","",IFERROR(AVERAGE(_xlfn._xlws.FILTER($B$2:$B$2000,(IFERROR(VALUE(MID($A$2:$A$2000,4,2)),0)=MONTH(C173))*(IFERROR(VALUE(RIGHT($A$2:$A$2000,4)),0)=YEAR(C173)))),""))</f>
        <v>2.7116999999999996</v>
      </c>
      <c r="E173" s="4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174" spans="1:5" x14ac:dyDescent="0.25">
      <c r="A174" s="65" t="s">
        <v>724</v>
      </c>
      <c r="B174" s="28">
        <v>4.2656999999999998</v>
      </c>
      <c r="C174" s="49">
        <v>42826</v>
      </c>
      <c r="D174" s="50">
        <f t="array" ref="D174">IF(C174="","",IFERROR(AVERAGE(_xlfn._xlws.FILTER($B$2:$B$2000,(IFERROR(VALUE(MID($A$2:$A$2000,4,2)),0)=MONTH(C174))*(IFERROR(VALUE(RIGHT($A$2:$A$2000,4)),0)=YEAR(C174)))),""))</f>
        <v>2.6559999999999997</v>
      </c>
      <c r="E174" s="4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175" spans="1:5" x14ac:dyDescent="0.25">
      <c r="A175" s="65" t="s">
        <v>729</v>
      </c>
      <c r="B175" s="28">
        <v>4.2035</v>
      </c>
      <c r="C175" s="49">
        <v>42856</v>
      </c>
      <c r="D175" s="50">
        <f t="array" ref="D175">IF(C175="","",IFERROR(AVERAGE(_xlfn._xlws.FILTER($B$2:$B$2000,(IFERROR(VALUE(MID($A$2:$A$2000,4,2)),0)=MONTH(C175))*(IFERROR(VALUE(RIGHT($A$2:$A$2000,4)),0)=YEAR(C175)))),""))</f>
        <v>2.5722499999999999</v>
      </c>
      <c r="E175" s="4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176" spans="1:5" x14ac:dyDescent="0.25">
      <c r="A176" s="65" t="s">
        <v>734</v>
      </c>
      <c r="B176" s="28">
        <v>4.0903</v>
      </c>
      <c r="C176" s="49">
        <v>42887</v>
      </c>
      <c r="D176" s="50">
        <f t="array" ref="D176">IF(C176="","",IFERROR(AVERAGE(_xlfn._xlws.FILTER($B$2:$B$2000,(IFERROR(VALUE(MID($A$2:$A$2000,4,2)),0)=MONTH(C176))*(IFERROR(VALUE(RIGHT($A$2:$A$2000,4)),0)=YEAR(C176)))),""))</f>
        <v>2.4329199999999997</v>
      </c>
      <c r="E176" s="4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177" spans="1:5" x14ac:dyDescent="0.25">
      <c r="A177" s="65" t="s">
        <v>738</v>
      </c>
      <c r="B177" s="28">
        <v>3.9592999999999998</v>
      </c>
      <c r="C177" s="49">
        <v>42917</v>
      </c>
      <c r="D177" s="50">
        <f t="array" ref="D177">IF(C177="","",IFERROR(AVERAGE(_xlfn._xlws.FILTER($B$2:$B$2000,(IFERROR(VALUE(MID($A$2:$A$2000,4,2)),0)=MONTH(C177))*(IFERROR(VALUE(RIGHT($A$2:$A$2000,4)),0)=YEAR(C177)))),""))</f>
        <v>2.397475</v>
      </c>
      <c r="E177" s="4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178" spans="1:5" x14ac:dyDescent="0.25">
      <c r="A178" s="65" t="s">
        <v>742</v>
      </c>
      <c r="B178" s="28">
        <v>3.6810999999999998</v>
      </c>
      <c r="C178" s="49">
        <v>42948</v>
      </c>
      <c r="D178" s="50">
        <f t="array" ref="D178">IF(C178="","",IFERROR(AVERAGE(_xlfn._xlws.FILTER($B$2:$B$2000,(IFERROR(VALUE(MID($A$2:$A$2000,4,2)),0)=MONTH(C178))*(IFERROR(VALUE(RIGHT($A$2:$A$2000,4)),0)=YEAR(C178)))),""))</f>
        <v>2.5920250000000005</v>
      </c>
      <c r="E178" s="4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179" spans="1:5" x14ac:dyDescent="0.25">
      <c r="A179" s="65" t="s">
        <v>747</v>
      </c>
      <c r="B179" s="28">
        <v>3.1979000000000002</v>
      </c>
      <c r="C179" s="49">
        <v>42979</v>
      </c>
      <c r="D179" s="50">
        <f t="array" ref="D179">IF(C179="","",IFERROR(AVERAGE(_xlfn._xlws.FILTER($B$2:$B$2000,(IFERROR(VALUE(MID($A$2:$A$2000,4,2)),0)=MONTH(C179))*(IFERROR(VALUE(RIGHT($A$2:$A$2000,4)),0)=YEAR(C179)))),""))</f>
        <v>2.6319999999999997</v>
      </c>
      <c r="E179" s="4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180" spans="1:5" x14ac:dyDescent="0.25">
      <c r="A180" s="65" t="s">
        <v>751</v>
      </c>
      <c r="B180" s="28">
        <v>3.0106000000000002</v>
      </c>
      <c r="C180" s="49">
        <v>43009</v>
      </c>
      <c r="D180" s="50">
        <f t="array" ref="D180">IF(C180="","",IFERROR(AVERAGE(_xlfn._xlws.FILTER($B$2:$B$2000,(IFERROR(VALUE(MID($A$2:$A$2000,4,2)),0)=MONTH(C180))*(IFERROR(VALUE(RIGHT($A$2:$A$2000,4)),0)=YEAR(C180)))),""))</f>
        <v>2.7991250000000001</v>
      </c>
      <c r="E180" s="4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181" spans="1:5" x14ac:dyDescent="0.25">
      <c r="A181" s="65" t="s">
        <v>756</v>
      </c>
      <c r="B181" s="28">
        <v>3.0091999999999999</v>
      </c>
      <c r="C181" s="49">
        <v>43040</v>
      </c>
      <c r="D181" s="50">
        <f t="array" ref="D181">IF(C181="","",IFERROR(AVERAGE(_xlfn._xlws.FILTER($B$2:$B$2000,(IFERROR(VALUE(MID($A$2:$A$2000,4,2)),0)=MONTH(C181))*(IFERROR(VALUE(RIGHT($A$2:$A$2000,4)),0)=YEAR(C181)))),""))</f>
        <v>2.9871499999999997</v>
      </c>
      <c r="E181" s="4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182" spans="1:5" x14ac:dyDescent="0.25">
      <c r="A182" s="65" t="s">
        <v>761</v>
      </c>
      <c r="B182" s="28">
        <v>2.9470000000000001</v>
      </c>
      <c r="C182" s="49">
        <v>43070</v>
      </c>
      <c r="D182" s="50">
        <f t="array" ref="D182">IF(C182="","",IFERROR(AVERAGE(_xlfn._xlws.FILTER($B$2:$B$2000,(IFERROR(VALUE(MID($A$2:$A$2000,4,2)),0)=MONTH(C182))*(IFERROR(VALUE(RIGHT($A$2:$A$2000,4)),0)=YEAR(C182)))),""))</f>
        <v>3.1442799999999997</v>
      </c>
      <c r="E182" s="4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183" spans="1:5" x14ac:dyDescent="0.25">
      <c r="A183" s="65" t="s">
        <v>766</v>
      </c>
      <c r="B183" s="28">
        <v>2.9558</v>
      </c>
      <c r="C183" s="49">
        <v>43101</v>
      </c>
      <c r="D183" s="50">
        <f t="array" ref="D183">IF(C183="","",IFERROR(AVERAGE(_xlfn._xlws.FILTER($B$2:$B$2000,(IFERROR(VALUE(MID($A$2:$A$2000,4,2)),0)=MONTH(C183))*(IFERROR(VALUE(RIGHT($A$2:$A$2000,4)),0)=YEAR(C183)))),""))</f>
        <v>3.2921</v>
      </c>
      <c r="E183" s="4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4" spans="1:5" x14ac:dyDescent="0.25">
      <c r="A184" s="65" t="s">
        <v>771</v>
      </c>
      <c r="B184" s="28">
        <v>2.9394</v>
      </c>
      <c r="C184" s="49">
        <v>43132</v>
      </c>
      <c r="D184" s="50">
        <f t="array" ref="D184">IF(C184="","",IFERROR(AVERAGE(_xlfn._xlws.FILTER($B$2:$B$2000,(IFERROR(VALUE(MID($A$2:$A$2000,4,2)),0)=MONTH(C184))*(IFERROR(VALUE(RIGHT($A$2:$A$2000,4)),0)=YEAR(C184)))),""))</f>
        <v>3.302975</v>
      </c>
      <c r="E184" s="4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185" spans="1:5" x14ac:dyDescent="0.25">
      <c r="A185" s="65" t="s">
        <v>776</v>
      </c>
      <c r="B185" s="28">
        <v>2.9687000000000001</v>
      </c>
      <c r="C185" s="49">
        <v>43160</v>
      </c>
      <c r="D185" s="50">
        <f t="array" ref="D185">IF(C185="","",IFERROR(AVERAGE(_xlfn._xlws.FILTER($B$2:$B$2000,(IFERROR(VALUE(MID($A$2:$A$2000,4,2)),0)=MONTH(C185))*(IFERROR(VALUE(RIGHT($A$2:$A$2000,4)),0)=YEAR(C185)))),""))</f>
        <v>3.3130800000000002</v>
      </c>
      <c r="E185" s="4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186" spans="1:5" x14ac:dyDescent="0.25">
      <c r="A186" s="65" t="s">
        <v>780</v>
      </c>
      <c r="B186" s="28">
        <v>2.9725000000000001</v>
      </c>
      <c r="C186" s="49">
        <v>43191</v>
      </c>
      <c r="D186" s="50">
        <f t="array" ref="D186">IF(C186="","",IFERROR(AVERAGE(_xlfn._xlws.FILTER($B$2:$B$2000,(IFERROR(VALUE(MID($A$2:$A$2000,4,2)),0)=MONTH(C186))*(IFERROR(VALUE(RIGHT($A$2:$A$2000,4)),0)=YEAR(C186)))),""))</f>
        <v>2.7006750000000004</v>
      </c>
      <c r="E186" s="4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187" spans="1:5" x14ac:dyDescent="0.25">
      <c r="A187" s="65" t="s">
        <v>785</v>
      </c>
      <c r="B187" s="28">
        <v>2.9921000000000002</v>
      </c>
      <c r="C187" s="49">
        <v>43221</v>
      </c>
      <c r="D187" s="50">
        <f t="array" ref="D187">IF(C187="","",IFERROR(AVERAGE(_xlfn._xlws.FILTER($B$2:$B$2000,(IFERROR(VALUE(MID($A$2:$A$2000,4,2)),0)=MONTH(C187))*(IFERROR(VALUE(RIGHT($A$2:$A$2000,4)),0)=YEAR(C187)))),""))</f>
        <v>2.7149999999999999</v>
      </c>
      <c r="E187" s="4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188" spans="1:5" x14ac:dyDescent="0.25">
      <c r="A188" s="65" t="s">
        <v>790</v>
      </c>
      <c r="B188" s="28">
        <v>3.0608</v>
      </c>
      <c r="C188" s="49">
        <v>43252</v>
      </c>
      <c r="D188" s="50">
        <f t="array" ref="D188">IF(C188="","",IFERROR(AVERAGE(_xlfn._xlws.FILTER($B$2:$B$2000,(IFERROR(VALUE(MID($A$2:$A$2000,4,2)),0)=MONTH(C188))*(IFERROR(VALUE(RIGHT($A$2:$A$2000,4)),0)=YEAR(C188)))),""))</f>
        <v>2.7706399999999998</v>
      </c>
      <c r="E188" s="4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189" spans="1:5" x14ac:dyDescent="0.25">
      <c r="A189" s="65" t="s">
        <v>795</v>
      </c>
      <c r="B189" s="28">
        <v>3.1229</v>
      </c>
      <c r="C189" s="49">
        <v>43282</v>
      </c>
      <c r="D189" s="50">
        <f t="array" ref="D189">IF(C189="","",IFERROR(AVERAGE(_xlfn._xlws.FILTER($B$2:$B$2000,(IFERROR(VALUE(MID($A$2:$A$2000,4,2)),0)=MONTH(C189))*(IFERROR(VALUE(RIGHT($A$2:$A$2000,4)),0)=YEAR(C189)))),""))</f>
        <v>2.4779249999999999</v>
      </c>
      <c r="E189" s="4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190" spans="1:5" x14ac:dyDescent="0.25">
      <c r="A190" s="65" t="s">
        <v>800</v>
      </c>
      <c r="B190" s="28">
        <v>3.1688999999999998</v>
      </c>
      <c r="C190" s="49">
        <v>43313</v>
      </c>
      <c r="D190" s="50">
        <f t="array" ref="D190">IF(C190="","",IFERROR(AVERAGE(_xlfn._xlws.FILTER($B$2:$B$2000,(IFERROR(VALUE(MID($A$2:$A$2000,4,2)),0)=MONTH(C190))*(IFERROR(VALUE(RIGHT($A$2:$A$2000,4)),0)=YEAR(C190)))),""))</f>
        <v>2.4419400000000002</v>
      </c>
      <c r="E190" s="4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191" spans="1:5" x14ac:dyDescent="0.25">
      <c r="A191" s="65" t="s">
        <v>805</v>
      </c>
      <c r="B191" s="28">
        <v>3.1692999999999998</v>
      </c>
      <c r="C191" s="49">
        <v>43344</v>
      </c>
      <c r="D191" s="50">
        <f t="array" ref="D191">IF(C191="","",IFERROR(AVERAGE(_xlfn._xlws.FILTER($B$2:$B$2000,(IFERROR(VALUE(MID($A$2:$A$2000,4,2)),0)=MONTH(C191))*(IFERROR(VALUE(RIGHT($A$2:$A$2000,4)),0)=YEAR(C191)))),""))</f>
        <v>2.8048000000000002</v>
      </c>
      <c r="E191" s="4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192" spans="1:5" x14ac:dyDescent="0.25">
      <c r="A192" s="65" t="s">
        <v>810</v>
      </c>
      <c r="B192" s="28">
        <v>3.1215000000000002</v>
      </c>
      <c r="C192" s="49">
        <v>43374</v>
      </c>
      <c r="D192" s="50">
        <f t="array" ref="D192">IF(C192="","",IFERROR(AVERAGE(_xlfn._xlws.FILTER($B$2:$B$2000,(IFERROR(VALUE(MID($A$2:$A$2000,4,2)),0)=MONTH(C192))*(IFERROR(VALUE(RIGHT($A$2:$A$2000,4)),0)=YEAR(C192)))),""))</f>
        <v>2.9670999999999998</v>
      </c>
      <c r="E192" s="4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193" spans="1:5" x14ac:dyDescent="0.25">
      <c r="A193" s="65" t="s">
        <v>815</v>
      </c>
      <c r="B193" s="28">
        <v>3.0642</v>
      </c>
      <c r="C193" s="49">
        <v>43405</v>
      </c>
      <c r="D193" s="50">
        <f t="array" ref="D193">IF(C193="","",IFERROR(AVERAGE(_xlfn._xlws.FILTER($B$2:$B$2000,(IFERROR(VALUE(MID($A$2:$A$2000,4,2)),0)=MONTH(C193))*(IFERROR(VALUE(RIGHT($A$2:$A$2000,4)),0)=YEAR(C193)))),""))</f>
        <v>2.7530799999999997</v>
      </c>
      <c r="E193" s="4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194" spans="1:5" x14ac:dyDescent="0.25">
      <c r="A194" s="65" t="s">
        <v>820</v>
      </c>
      <c r="B194" s="28">
        <v>2.9552</v>
      </c>
      <c r="C194" s="49">
        <v>43435</v>
      </c>
      <c r="D194" s="50">
        <f t="array" ref="D194">IF(C194="","",IFERROR(AVERAGE(_xlfn._xlws.FILTER($B$2:$B$2000,(IFERROR(VALUE(MID($A$2:$A$2000,4,2)),0)=MONTH(C194))*(IFERROR(VALUE(RIGHT($A$2:$A$2000,4)),0)=YEAR(C194)))),""))</f>
        <v>2.792675</v>
      </c>
      <c r="E194" s="4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195" spans="1:5" x14ac:dyDescent="0.25">
      <c r="A195" s="65" t="s">
        <v>825</v>
      </c>
      <c r="B195" s="28">
        <v>2.7389000000000001</v>
      </c>
      <c r="C195" s="49">
        <v>43466</v>
      </c>
      <c r="D195" s="50">
        <f t="array" ref="D195">IF(C195="","",IFERROR(AVERAGE(_xlfn._xlws.FILTER($B$2:$B$2000,(IFERROR(VALUE(MID($A$2:$A$2000,4,2)),0)=MONTH(C195))*(IFERROR(VALUE(RIGHT($A$2:$A$2000,4)),0)=YEAR(C195)))),""))</f>
        <v>2.7084999999999999</v>
      </c>
      <c r="E195" s="4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6" spans="1:5" x14ac:dyDescent="0.25">
      <c r="A196" s="65" t="s">
        <v>830</v>
      </c>
      <c r="B196" s="28">
        <v>2.7309999999999999</v>
      </c>
      <c r="C196" s="49">
        <v>43497</v>
      </c>
      <c r="D196" s="50">
        <f t="array" ref="D196">IF(C196="","",IFERROR(AVERAGE(_xlfn._xlws.FILTER($B$2:$B$2000,(IFERROR(VALUE(MID($A$2:$A$2000,4,2)),0)=MONTH(C196))*(IFERROR(VALUE(RIGHT($A$2:$A$2000,4)),0)=YEAR(C196)))),""))</f>
        <v>2.7383999999999999</v>
      </c>
      <c r="E196" s="4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197" spans="1:5" x14ac:dyDescent="0.25">
      <c r="A197" s="65" t="s">
        <v>835</v>
      </c>
      <c r="B197" s="28">
        <v>2.6749000000000001</v>
      </c>
      <c r="C197" s="49">
        <v>43525</v>
      </c>
      <c r="D197" s="50">
        <f t="array" ref="D197">IF(C197="","",IFERROR(AVERAGE(_xlfn._xlws.FILTER($B$2:$B$2000,(IFERROR(VALUE(MID($A$2:$A$2000,4,2)),0)=MONTH(C197))*(IFERROR(VALUE(RIGHT($A$2:$A$2000,4)),0)=YEAR(C197)))),""))</f>
        <v>2.9492599999999998</v>
      </c>
      <c r="E197" s="4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198" spans="1:5" x14ac:dyDescent="0.25">
      <c r="A198" s="65" t="s">
        <v>839</v>
      </c>
      <c r="B198" s="28">
        <v>2.6589999999999998</v>
      </c>
      <c r="C198" s="49">
        <v>43556</v>
      </c>
      <c r="D198" s="50">
        <f t="array" ref="D198">IF(C198="","",IFERROR(AVERAGE(_xlfn._xlws.FILTER($B$2:$B$2000,(IFERROR(VALUE(MID($A$2:$A$2000,4,2)),0)=MONTH(C198))*(IFERROR(VALUE(RIGHT($A$2:$A$2000,4)),0)=YEAR(C198)))),""))</f>
        <v>3.0005500000000001</v>
      </c>
      <c r="E198" s="4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199" spans="1:5" x14ac:dyDescent="0.25">
      <c r="A199" s="65" t="s">
        <v>844</v>
      </c>
      <c r="B199" s="28">
        <v>2.6118999999999999</v>
      </c>
      <c r="C199" s="49">
        <v>43586</v>
      </c>
      <c r="D199" s="50">
        <f t="array" ref="D199">IF(C199="","",IFERROR(AVERAGE(_xlfn._xlws.FILTER($B$2:$B$2000,(IFERROR(VALUE(MID($A$2:$A$2000,4,2)),0)=MONTH(C199))*(IFERROR(VALUE(RIGHT($A$2:$A$2000,4)),0)=YEAR(C199)))),""))</f>
        <v>2.6614399999999998</v>
      </c>
      <c r="E199" s="4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200" spans="1:5" x14ac:dyDescent="0.25">
      <c r="A200" s="65" t="s">
        <v>849</v>
      </c>
      <c r="B200" s="28">
        <v>2.5876999999999999</v>
      </c>
      <c r="C200" s="49">
        <v>43617</v>
      </c>
      <c r="D200" s="50">
        <f t="array" ref="D200">IF(C200="","",IFERROR(AVERAGE(_xlfn._xlws.FILTER($B$2:$B$2000,(IFERROR(VALUE(MID($A$2:$A$2000,4,2)),0)=MONTH(C200))*(IFERROR(VALUE(RIGHT($A$2:$A$2000,4)),0)=YEAR(C200)))),""))</f>
        <v>2.6006</v>
      </c>
      <c r="E200" s="4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201" spans="1:5" x14ac:dyDescent="0.25">
      <c r="A201" s="65" t="s">
        <v>854</v>
      </c>
      <c r="B201" s="28">
        <v>2.605</v>
      </c>
      <c r="C201" s="49">
        <v>43647</v>
      </c>
      <c r="D201" s="50">
        <f t="array" ref="D201">IF(C201="","",IFERROR(AVERAGE(_xlfn._xlws.FILTER($B$2:$B$2000,(IFERROR(VALUE(MID($A$2:$A$2000,4,2)),0)=MONTH(C201))*(IFERROR(VALUE(RIGHT($A$2:$A$2000,4)),0)=YEAR(C201)))),""))</f>
        <v>2.666725</v>
      </c>
      <c r="E201" s="4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202" spans="1:5" x14ac:dyDescent="0.25">
      <c r="A202" s="65" t="s">
        <v>859</v>
      </c>
      <c r="B202" s="28">
        <v>2.6273</v>
      </c>
      <c r="C202" s="49">
        <v>43678</v>
      </c>
      <c r="D202" s="50">
        <f t="array" ref="D202">IF(C202="","",IFERROR(AVERAGE(_xlfn._xlws.FILTER($B$2:$B$2000,(IFERROR(VALUE(MID($A$2:$A$2000,4,2)),0)=MONTH(C202))*(IFERROR(VALUE(RIGHT($A$2:$A$2000,4)),0)=YEAR(C202)))),""))</f>
        <v>2.7770599999999996</v>
      </c>
      <c r="E202" s="4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203" spans="1:5" x14ac:dyDescent="0.25">
      <c r="A203" s="65" t="s">
        <v>863</v>
      </c>
      <c r="B203" s="28">
        <v>2.6141999999999999</v>
      </c>
      <c r="C203" s="49">
        <v>43709</v>
      </c>
      <c r="D203" s="50">
        <f t="array" ref="D203">IF(C203="","",IFERROR(AVERAGE(_xlfn._xlws.FILTER($B$2:$B$2000,(IFERROR(VALUE(MID($A$2:$A$2000,4,2)),0)=MONTH(C203))*(IFERROR(VALUE(RIGHT($A$2:$A$2000,4)),0)=YEAR(C203)))),""))</f>
        <v>2.7631250000000001</v>
      </c>
      <c r="E203" s="4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204" spans="1:5" x14ac:dyDescent="0.25">
      <c r="A204" s="65" t="s">
        <v>868</v>
      </c>
      <c r="B204" s="28">
        <v>2.6128</v>
      </c>
      <c r="C204" s="49">
        <v>43739</v>
      </c>
      <c r="D204" s="50">
        <f t="array" ref="D204">IF(C204="","",IFERROR(AVERAGE(_xlfn._xlws.FILTER($B$2:$B$2000,(IFERROR(VALUE(MID($A$2:$A$2000,4,2)),0)=MONTH(C204))*(IFERROR(VALUE(RIGHT($A$2:$A$2000,4)),0)=YEAR(C204)))),""))</f>
        <v>2.87575</v>
      </c>
      <c r="E204" s="4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205" spans="1:5" x14ac:dyDescent="0.25">
      <c r="A205" s="65" t="s">
        <v>873</v>
      </c>
      <c r="B205" s="28">
        <v>2.6114000000000002</v>
      </c>
      <c r="C205" s="49">
        <v>43770</v>
      </c>
      <c r="D205" s="50">
        <f t="array" ref="D205">IF(C205="","",IFERROR(AVERAGE(_xlfn._xlws.FILTER($B$2:$B$2000,(IFERROR(VALUE(MID($A$2:$A$2000,4,2)),0)=MONTH(C205))*(IFERROR(VALUE(RIGHT($A$2:$A$2000,4)),0)=YEAR(C205)))),""))</f>
        <v>3.0214999999999996</v>
      </c>
      <c r="E205" s="4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206" spans="1:5" x14ac:dyDescent="0.25">
      <c r="A206" s="65" t="s">
        <v>877</v>
      </c>
      <c r="B206" s="28">
        <v>2.5960999999999999</v>
      </c>
      <c r="C206" s="49">
        <v>43800</v>
      </c>
      <c r="D206" s="50">
        <f t="array" ref="D206">IF(C206="","",IFERROR(AVERAGE(_xlfn._xlws.FILTER($B$2:$B$2000,(IFERROR(VALUE(MID($A$2:$A$2000,4,2)),0)=MONTH(C206))*(IFERROR(VALUE(RIGHT($A$2:$A$2000,4)),0)=YEAR(C206)))),""))</f>
        <v>3.12635</v>
      </c>
      <c r="E206" s="4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207" spans="1:5" x14ac:dyDescent="0.25">
      <c r="A207" s="65" t="s">
        <v>882</v>
      </c>
      <c r="B207" s="28">
        <v>2.5937000000000001</v>
      </c>
      <c r="C207" s="49">
        <v>43831</v>
      </c>
      <c r="D207" s="50">
        <f t="array" ref="D207">IF(C207="","",IFERROR(AVERAGE(_xlfn._xlws.FILTER($B$2:$B$2000,(IFERROR(VALUE(MID($A$2:$A$2000,4,2)),0)=MONTH(C207))*(IFERROR(VALUE(RIGHT($A$2:$A$2000,4)),0)=YEAR(C207)))),""))</f>
        <v>3.2103999999999999</v>
      </c>
      <c r="E207" s="4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8" spans="1:5" x14ac:dyDescent="0.25">
      <c r="A208" s="65" t="s">
        <v>886</v>
      </c>
      <c r="B208" s="28">
        <v>2.5611999999999999</v>
      </c>
      <c r="C208" s="49">
        <v>43862</v>
      </c>
      <c r="D208" s="50">
        <f t="array" ref="D208">IF(C208="","",IFERROR(AVERAGE(_xlfn._xlws.FILTER($B$2:$B$2000,(IFERROR(VALUE(MID($A$2:$A$2000,4,2)),0)=MONTH(C208))*(IFERROR(VALUE(RIGHT($A$2:$A$2000,4)),0)=YEAR(C208)))),""))</f>
        <v>3.3003499999999999</v>
      </c>
      <c r="E208" s="4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209" spans="1:5" x14ac:dyDescent="0.25">
      <c r="A209" s="65" t="s">
        <v>891</v>
      </c>
      <c r="B209" s="28">
        <v>2.5529999999999999</v>
      </c>
      <c r="C209" s="49">
        <v>43891</v>
      </c>
      <c r="D209" s="50">
        <f t="array" ref="D209">IF(C209="","",IFERROR(AVERAGE(_xlfn._xlws.FILTER($B$2:$B$2000,(IFERROR(VALUE(MID($A$2:$A$2000,4,2)),0)=MONTH(C209))*(IFERROR(VALUE(RIGHT($A$2:$A$2000,4)),0)=YEAR(C209)))),""))</f>
        <v>2.7782749999999998</v>
      </c>
      <c r="E209" s="4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210" spans="1:5" x14ac:dyDescent="0.25">
      <c r="A210" s="65" t="s">
        <v>896</v>
      </c>
      <c r="B210" s="28">
        <v>2.5449000000000002</v>
      </c>
      <c r="C210" s="49">
        <v>43922</v>
      </c>
      <c r="D210" s="50">
        <f t="array" ref="D210">IF(C210="","",IFERROR(AVERAGE(_xlfn._xlws.FILTER($B$2:$B$2000,(IFERROR(VALUE(MID($A$2:$A$2000,4,2)),0)=MONTH(C210))*(IFERROR(VALUE(RIGHT($A$2:$A$2000,4)),0)=YEAR(C210)))),""))</f>
        <v>2.06738</v>
      </c>
      <c r="E210" s="4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211" spans="1:5" x14ac:dyDescent="0.25">
      <c r="A211" s="65" t="s">
        <v>901</v>
      </c>
      <c r="B211" s="28">
        <v>2.5693999999999999</v>
      </c>
      <c r="C211" s="49">
        <v>43952</v>
      </c>
      <c r="D211" s="50">
        <f t="array" ref="D211">IF(C211="","",IFERROR(AVERAGE(_xlfn._xlws.FILTER($B$2:$B$2000,(IFERROR(VALUE(MID($A$2:$A$2000,4,2)),0)=MONTH(C211))*(IFERROR(VALUE(RIGHT($A$2:$A$2000,4)),0)=YEAR(C211)))),""))</f>
        <v>2.1801500000000003</v>
      </c>
      <c r="E211" s="4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212" spans="1:5" x14ac:dyDescent="0.25">
      <c r="A212" s="65" t="s">
        <v>906</v>
      </c>
      <c r="B212" s="28">
        <v>2.6171000000000002</v>
      </c>
      <c r="C212" s="49">
        <v>43983</v>
      </c>
      <c r="D212" s="50">
        <f t="array" ref="D212">IF(C212="","",IFERROR(AVERAGE(_xlfn._xlws.FILTER($B$2:$B$2000,(IFERROR(VALUE(MID($A$2:$A$2000,4,2)),0)=MONTH(C212))*(IFERROR(VALUE(RIGHT($A$2:$A$2000,4)),0)=YEAR(C212)))),""))</f>
        <v>2.4582249999999997</v>
      </c>
      <c r="E212" s="4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213" spans="1:5" x14ac:dyDescent="0.25">
      <c r="A213" s="65" t="s">
        <v>911</v>
      </c>
      <c r="B213" s="28">
        <v>2.7473000000000001</v>
      </c>
      <c r="C213" s="49">
        <v>44013</v>
      </c>
      <c r="D213" s="50">
        <f t="array" ref="D213">IF(C213="","",IFERROR(AVERAGE(_xlfn._xlws.FILTER($B$2:$B$2000,(IFERROR(VALUE(MID($A$2:$A$2000,4,2)),0)=MONTH(C213))*(IFERROR(VALUE(RIGHT($A$2:$A$2000,4)),0)=YEAR(C213)))),""))</f>
        <v>2.3948</v>
      </c>
      <c r="E213" s="4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214" spans="1:5" x14ac:dyDescent="0.25">
      <c r="A214" s="65" t="s">
        <v>914</v>
      </c>
      <c r="B214" s="28">
        <v>2.8734999999999999</v>
      </c>
      <c r="C214" s="49">
        <v>44044</v>
      </c>
      <c r="D214" s="50">
        <f t="array" ref="D214">IF(C214="","",IFERROR(AVERAGE(_xlfn._xlws.FILTER($B$2:$B$2000,(IFERROR(VALUE(MID($A$2:$A$2000,4,2)),0)=MONTH(C214))*(IFERROR(VALUE(RIGHT($A$2:$A$2000,4)),0)=YEAR(C214)))),""))</f>
        <v>2.4471750000000001</v>
      </c>
      <c r="E214" s="4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215" spans="1:5" x14ac:dyDescent="0.25">
      <c r="A215" s="65" t="s">
        <v>918</v>
      </c>
      <c r="B215" s="28">
        <v>2.944</v>
      </c>
      <c r="C215" s="49">
        <v>44075</v>
      </c>
      <c r="D215" s="50">
        <f t="array" ref="D215">IF(C215="","",IFERROR(AVERAGE(_xlfn._xlws.FILTER($B$2:$B$2000,(IFERROR(VALUE(MID($A$2:$A$2000,4,2)),0)=MONTH(C215))*(IFERROR(VALUE(RIGHT($A$2:$A$2000,4)),0)=YEAR(C215)))),""))</f>
        <v>2.449875</v>
      </c>
      <c r="E215" s="4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216" spans="1:5" x14ac:dyDescent="0.25">
      <c r="A216" s="65" t="s">
        <v>923</v>
      </c>
      <c r="B216" s="28">
        <v>2.9005000000000001</v>
      </c>
      <c r="C216" s="49">
        <v>44105</v>
      </c>
      <c r="D216" s="50">
        <f t="array" ref="D216">IF(C216="","",IFERROR(AVERAGE(_xlfn._xlws.FILTER($B$2:$B$2000,(IFERROR(VALUE(MID($A$2:$A$2000,4,2)),0)=MONTH(C216))*(IFERROR(VALUE(RIGHT($A$2:$A$2000,4)),0)=YEAR(C216)))),""))</f>
        <v>2.6114799999999998</v>
      </c>
      <c r="E216" s="4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217" spans="1:5" x14ac:dyDescent="0.25">
      <c r="A217" s="65" t="s">
        <v>928</v>
      </c>
      <c r="B217" s="28">
        <v>2.8622000000000001</v>
      </c>
      <c r="C217" s="49">
        <v>44136</v>
      </c>
      <c r="D217" s="50">
        <f t="array" ref="D217">IF(C217="","",IFERROR(AVERAGE(_xlfn._xlws.FILTER($B$2:$B$2000,(IFERROR(VALUE(MID($A$2:$A$2000,4,2)),0)=MONTH(C217))*(IFERROR(VALUE(RIGHT($A$2:$A$2000,4)),0)=YEAR(C217)))),""))</f>
        <v>2.6439249999999999</v>
      </c>
      <c r="E217" s="4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218" spans="1:5" x14ac:dyDescent="0.25">
      <c r="A218" s="65" t="s">
        <v>933</v>
      </c>
      <c r="B218" s="28">
        <v>2.8258999999999999</v>
      </c>
      <c r="C218" s="49">
        <v>44166</v>
      </c>
      <c r="D218" s="50">
        <f t="array" ref="D218">IF(C218="","",IFERROR(AVERAGE(_xlfn._xlws.FILTER($B$2:$B$2000,(IFERROR(VALUE(MID($A$2:$A$2000,4,2)),0)=MONTH(C218))*(IFERROR(VALUE(RIGHT($A$2:$A$2000,4)),0)=YEAR(C218)))),""))</f>
        <v>2.5945600000000004</v>
      </c>
      <c r="E218" s="4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219" spans="1:5" x14ac:dyDescent="0.25">
      <c r="A219" s="65" t="s">
        <v>938</v>
      </c>
      <c r="B219" s="28">
        <v>2.7486000000000002</v>
      </c>
      <c r="C219" s="49">
        <v>44197</v>
      </c>
      <c r="D219" s="50">
        <f t="array" ref="D219">IF(C219="","",IFERROR(AVERAGE(_xlfn._xlws.FILTER($B$2:$B$2000,(IFERROR(VALUE(MID($A$2:$A$2000,4,2)),0)=MONTH(C219))*(IFERROR(VALUE(RIGHT($A$2:$A$2000,4)),0)=YEAR(C219)))),""))</f>
        <v>2.5874250000000001</v>
      </c>
      <c r="E219" s="4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0" spans="1:5" x14ac:dyDescent="0.25">
      <c r="A220" s="65" t="s">
        <v>943</v>
      </c>
      <c r="B220" s="28">
        <v>2.6478000000000002</v>
      </c>
      <c r="C220" s="49">
        <v>44228</v>
      </c>
      <c r="D220" s="50">
        <f t="array" ref="D220">IF(C220="","",IFERROR(AVERAGE(_xlfn._xlws.FILTER($B$2:$B$2000,(IFERROR(VALUE(MID($A$2:$A$2000,4,2)),0)=MONTH(C220))*(IFERROR(VALUE(RIGHT($A$2:$A$2000,4)),0)=YEAR(C220)))),""))</f>
        <v>2.8983749999999997</v>
      </c>
      <c r="E220" s="4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221" spans="1:5" x14ac:dyDescent="0.25">
      <c r="A221" s="65" t="s">
        <v>948</v>
      </c>
      <c r="B221" s="28">
        <v>2.7463000000000002</v>
      </c>
      <c r="C221" s="49">
        <v>44256</v>
      </c>
      <c r="D221" s="50">
        <f t="array" ref="D221">IF(C221="","",IFERROR(AVERAGE(_xlfn._xlws.FILTER($B$2:$B$2000,(IFERROR(VALUE(MID($A$2:$A$2000,4,2)),0)=MONTH(C221))*(IFERROR(VALUE(RIGHT($A$2:$A$2000,4)),0)=YEAR(C221)))),""))</f>
        <v>3.1801749999999998</v>
      </c>
      <c r="E221" s="4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222" spans="1:5" x14ac:dyDescent="0.25">
      <c r="A222" s="65" t="s">
        <v>951</v>
      </c>
      <c r="B222" s="28">
        <v>2.7601</v>
      </c>
      <c r="C222" s="49">
        <v>44287</v>
      </c>
      <c r="D222" s="50">
        <f t="array" ref="D222">IF(C222="","",IFERROR(AVERAGE(_xlfn._xlws.FILTER($B$2:$B$2000,(IFERROR(VALUE(MID($A$2:$A$2000,4,2)),0)=MONTH(C222))*(IFERROR(VALUE(RIGHT($A$2:$A$2000,4)),0)=YEAR(C222)))),""))</f>
        <v>2.9094799999999998</v>
      </c>
      <c r="E222" s="4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223" spans="1:5" x14ac:dyDescent="0.25">
      <c r="A223" s="65" t="s">
        <v>956</v>
      </c>
      <c r="B223" s="28">
        <v>2.7343000000000002</v>
      </c>
      <c r="C223" s="49">
        <v>44317</v>
      </c>
      <c r="D223" s="50">
        <f t="array" ref="D223">IF(C223="","",IFERROR(AVERAGE(_xlfn._xlws.FILTER($B$2:$B$2000,(IFERROR(VALUE(MID($A$2:$A$2000,4,2)),0)=MONTH(C223))*(IFERROR(VALUE(RIGHT($A$2:$A$2000,4)),0)=YEAR(C223)))),""))</f>
        <v>3.259525</v>
      </c>
      <c r="E223" s="4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224" spans="1:5" x14ac:dyDescent="0.25">
      <c r="A224" s="65" t="s">
        <v>961</v>
      </c>
      <c r="B224" s="28">
        <v>2.7572000000000001</v>
      </c>
      <c r="C224" s="49">
        <v>44348</v>
      </c>
      <c r="D224" s="50">
        <f t="array" ref="D224">IF(C224="","",IFERROR(AVERAGE(_xlfn._xlws.FILTER($B$2:$B$2000,(IFERROR(VALUE(MID($A$2:$A$2000,4,2)),0)=MONTH(C224))*(IFERROR(VALUE(RIGHT($A$2:$A$2000,4)),0)=YEAR(C224)))),""))</f>
        <v>3.21685</v>
      </c>
      <c r="E224" s="4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225" spans="1:5" x14ac:dyDescent="0.25">
      <c r="A225" s="65" t="s">
        <v>966</v>
      </c>
      <c r="B225" s="28">
        <v>2.8279999999999998</v>
      </c>
      <c r="C225" s="49">
        <v>44378</v>
      </c>
      <c r="D225" s="50">
        <f t="array" ref="D225">IF(C225="","",IFERROR(AVERAGE(_xlfn._xlws.FILTER($B$2:$B$2000,(IFERROR(VALUE(MID($A$2:$A$2000,4,2)),0)=MONTH(C225))*(IFERROR(VALUE(RIGHT($A$2:$A$2000,4)),0)=YEAR(C225)))),""))</f>
        <v>3.1917</v>
      </c>
      <c r="E225" s="4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226" spans="1:5" x14ac:dyDescent="0.25">
      <c r="A226" s="65" t="s">
        <v>971</v>
      </c>
      <c r="B226" s="28">
        <v>3.0326</v>
      </c>
      <c r="C226" s="49">
        <v>44409</v>
      </c>
      <c r="D226" s="50">
        <f t="array" ref="D226">IF(C226="","",IFERROR(AVERAGE(_xlfn._xlws.FILTER($B$2:$B$2000,(IFERROR(VALUE(MID($A$2:$A$2000,4,2)),0)=MONTH(C226))*(IFERROR(VALUE(RIGHT($A$2:$A$2000,4)),0)=YEAR(C226)))),""))</f>
        <v>3.4042250000000003</v>
      </c>
      <c r="E226" s="4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227" spans="1:5" x14ac:dyDescent="0.25">
      <c r="A227" s="65" t="s">
        <v>976</v>
      </c>
      <c r="B227" s="28">
        <v>3.2513999999999998</v>
      </c>
      <c r="C227" s="49">
        <v>44440</v>
      </c>
      <c r="D227" s="50">
        <f t="array" ref="D227">IF(C227="","",IFERROR(AVERAGE(_xlfn._xlws.FILTER($B$2:$B$2000,(IFERROR(VALUE(MID($A$2:$A$2000,4,2)),0)=MONTH(C227))*(IFERROR(VALUE(RIGHT($A$2:$A$2000,4)),0)=YEAR(C227)))),""))</f>
        <v>3.5589249999999999</v>
      </c>
      <c r="E227" s="4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228" spans="1:5" x14ac:dyDescent="0.25">
      <c r="A228" s="65" t="s">
        <v>980</v>
      </c>
      <c r="B228" s="28">
        <v>3.2002000000000002</v>
      </c>
      <c r="C228" s="49">
        <v>44470</v>
      </c>
      <c r="D228" s="50">
        <f t="array" ref="D228">IF(C228="","",IFERROR(AVERAGE(_xlfn._xlws.FILTER($B$2:$B$2000,(IFERROR(VALUE(MID($A$2:$A$2000,4,2)),0)=MONTH(C228))*(IFERROR(VALUE(RIGHT($A$2:$A$2000,4)),0)=YEAR(C228)))),""))</f>
        <v>3.7881399999999998</v>
      </c>
      <c r="E228" s="4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229" spans="1:5" x14ac:dyDescent="0.25">
      <c r="A229" s="65" t="s">
        <v>985</v>
      </c>
      <c r="B229" s="28">
        <v>3.1776</v>
      </c>
      <c r="C229" s="49">
        <v>44501</v>
      </c>
      <c r="D229" s="50">
        <f t="array" ref="D229">IF(C229="","",IFERROR(AVERAGE(_xlfn._xlws.FILTER($B$2:$B$2000,(IFERROR(VALUE(MID($A$2:$A$2000,4,2)),0)=MONTH(C229))*(IFERROR(VALUE(RIGHT($A$2:$A$2000,4)),0)=YEAR(C229)))),""))</f>
        <v>4.0428250000000006</v>
      </c>
      <c r="E229" s="4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230" spans="1:5" x14ac:dyDescent="0.25">
      <c r="A230" s="65" t="s">
        <v>990</v>
      </c>
      <c r="B230" s="28">
        <v>3.2444000000000002</v>
      </c>
      <c r="C230" s="49">
        <v>44531</v>
      </c>
      <c r="D230" s="50">
        <f t="array" ref="D230">IF(C230="","",IFERROR(AVERAGE(_xlfn._xlws.FILTER($B$2:$B$2000,(IFERROR(VALUE(MID($A$2:$A$2000,4,2)),0)=MONTH(C230))*(IFERROR(VALUE(RIGHT($A$2:$A$2000,4)),0)=YEAR(C230)))),""))</f>
        <v>3.6193</v>
      </c>
      <c r="E230" s="4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231" spans="1:5" x14ac:dyDescent="0.25">
      <c r="A231" s="65" t="s">
        <v>995</v>
      </c>
      <c r="B231" s="28">
        <v>3.0920999999999998</v>
      </c>
      <c r="C231" s="49">
        <v>44562</v>
      </c>
      <c r="D231" s="50">
        <f t="array" ref="D231">IF(C231="","",IFERROR(AVERAGE(_xlfn._xlws.FILTER($B$2:$B$2000,(IFERROR(VALUE(MID($A$2:$A$2000,4,2)),0)=MONTH(C231))*(IFERROR(VALUE(RIGHT($A$2:$A$2000,4)),0)=YEAR(C231)))),""))</f>
        <v>3.481325</v>
      </c>
      <c r="E231" s="4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2" spans="1:5" x14ac:dyDescent="0.25">
      <c r="A232" s="65" t="s">
        <v>999</v>
      </c>
      <c r="B232" s="28">
        <v>2.9287999999999998</v>
      </c>
      <c r="C232" s="49">
        <v>44593</v>
      </c>
      <c r="D232" s="50">
        <f t="array" ref="D232">IF(C232="","",IFERROR(AVERAGE(_xlfn._xlws.FILTER($B$2:$B$2000,(IFERROR(VALUE(MID($A$2:$A$2000,4,2)),0)=MONTH(C232))*(IFERROR(VALUE(RIGHT($A$2:$A$2000,4)),0)=YEAR(C232)))),""))</f>
        <v>2.9842</v>
      </c>
      <c r="E232" s="4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233" spans="1:5" x14ac:dyDescent="0.25">
      <c r="A233" s="65" t="s">
        <v>1004</v>
      </c>
      <c r="B233" s="28">
        <v>2.5246</v>
      </c>
      <c r="C233" s="49">
        <v>44621</v>
      </c>
      <c r="D233" s="50">
        <f t="array" ref="D233">IF(C233="","",IFERROR(AVERAGE(_xlfn._xlws.FILTER($B$2:$B$2000,(IFERROR(VALUE(MID($A$2:$A$2000,4,2)),0)=MONTH(C233))*(IFERROR(VALUE(RIGHT($A$2:$A$2000,4)),0)=YEAR(C233)))),""))</f>
        <v>3.2242500000000001</v>
      </c>
      <c r="E233" s="4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234" spans="1:5" x14ac:dyDescent="0.25">
      <c r="A234" s="65" t="s">
        <v>1009</v>
      </c>
      <c r="B234" s="28">
        <v>2.2865000000000002</v>
      </c>
      <c r="C234" s="49">
        <v>44652</v>
      </c>
      <c r="D234" s="50">
        <f t="array" ref="D234">IF(C234="","",IFERROR(AVERAGE(_xlfn._xlws.FILTER($B$2:$B$2000,(IFERROR(VALUE(MID($A$2:$A$2000,4,2)),0)=MONTH(C234))*(IFERROR(VALUE(RIGHT($A$2:$A$2000,4)),0)=YEAR(C234)))),""))</f>
        <v>3.6501199999999998</v>
      </c>
      <c r="E234" s="4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235" spans="1:5" x14ac:dyDescent="0.25">
      <c r="A235" s="65" t="s">
        <v>1014</v>
      </c>
      <c r="B235" s="28">
        <v>2.0476000000000001</v>
      </c>
      <c r="C235" s="49">
        <v>44682</v>
      </c>
      <c r="D235" s="50">
        <f t="array" ref="D235">IF(C235="","",IFERROR(AVERAGE(_xlfn._xlws.FILTER($B$2:$B$2000,(IFERROR(VALUE(MID($A$2:$A$2000,4,2)),0)=MONTH(C235))*(IFERROR(VALUE(RIGHT($A$2:$A$2000,4)),0)=YEAR(C235)))),""))</f>
        <v>3.3220749999999999</v>
      </c>
      <c r="E235" s="4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236" spans="1:5" x14ac:dyDescent="0.25">
      <c r="A236" s="65" t="s">
        <v>1019</v>
      </c>
      <c r="B236" s="28">
        <v>2.0106999999999999</v>
      </c>
      <c r="C236" s="49">
        <v>44713</v>
      </c>
      <c r="D236" s="50">
        <f t="array" ref="D236">IF(C236="","",IFERROR(AVERAGE(_xlfn._xlws.FILTER($B$2:$B$2000,(IFERROR(VALUE(MID($A$2:$A$2000,4,2)),0)=MONTH(C236))*(IFERROR(VALUE(RIGHT($A$2:$A$2000,4)),0)=YEAR(C236)))),""))</f>
        <v>3.0468499999999996</v>
      </c>
      <c r="E236" s="4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237" spans="1:5" x14ac:dyDescent="0.25">
      <c r="A237" s="65" t="s">
        <v>1023</v>
      </c>
      <c r="B237" s="28">
        <v>1.9985999999999999</v>
      </c>
      <c r="C237" s="49">
        <v>44743</v>
      </c>
      <c r="D237" s="50">
        <f t="array" ref="D237">IF(C237="","",IFERROR(AVERAGE(_xlfn._xlws.FILTER($B$2:$B$2000,(IFERROR(VALUE(MID($A$2:$A$2000,4,2)),0)=MONTH(C237))*(IFERROR(VALUE(RIGHT($A$2:$A$2000,4)),0)=YEAR(C237)))),""))</f>
        <v>2.9141399999999997</v>
      </c>
      <c r="E237" s="4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238" spans="1:5" x14ac:dyDescent="0.25">
      <c r="A238" s="65" t="s">
        <v>1028</v>
      </c>
      <c r="B238" s="28">
        <v>1.9807999999999999</v>
      </c>
      <c r="C238" s="49">
        <v>44774</v>
      </c>
      <c r="D238" s="50">
        <f t="array" ref="D238">IF(C238="","",IFERROR(AVERAGE(_xlfn._xlws.FILTER($B$2:$B$2000,(IFERROR(VALUE(MID($A$2:$A$2000,4,2)),0)=MONTH(C238))*(IFERROR(VALUE(RIGHT($A$2:$A$2000,4)),0)=YEAR(C238)))),""))</f>
        <v>2.6682500000000005</v>
      </c>
      <c r="E238" s="4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239" spans="1:5" x14ac:dyDescent="0.25">
      <c r="A239" s="65" t="s">
        <v>1033</v>
      </c>
      <c r="B239" s="28">
        <v>1.9479</v>
      </c>
      <c r="C239" s="49">
        <v>44805</v>
      </c>
      <c r="D239" s="50">
        <f t="array" ref="D239">IF(C239="","",IFERROR(AVERAGE(_xlfn._xlws.FILTER($B$2:$B$2000,(IFERROR(VALUE(MID($A$2:$A$2000,4,2)),0)=MONTH(C239))*(IFERROR(VALUE(RIGHT($A$2:$A$2000,4)),0)=YEAR(C239)))),""))</f>
        <v>2.38794</v>
      </c>
      <c r="E239" s="4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240" spans="1:5" x14ac:dyDescent="0.25">
      <c r="A240" s="65" t="s">
        <v>1038</v>
      </c>
      <c r="B240" s="28">
        <v>1.9368000000000001</v>
      </c>
      <c r="C240" s="49">
        <v>44835</v>
      </c>
      <c r="D240" s="50">
        <f t="array" ref="D240">IF(C240="","",IFERROR(AVERAGE(_xlfn._xlws.FILTER($B$2:$B$2000,(IFERROR(VALUE(MID($A$2:$A$2000,4,2)),0)=MONTH(C240))*(IFERROR(VALUE(RIGHT($A$2:$A$2000,4)),0)=YEAR(C240)))),""))</f>
        <v>2.7328749999999999</v>
      </c>
      <c r="E240" s="4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241" spans="1:5" x14ac:dyDescent="0.25">
      <c r="A241" s="65" t="s">
        <v>1043</v>
      </c>
      <c r="B241" s="28">
        <v>1.9363999999999999</v>
      </c>
      <c r="C241" s="49">
        <v>44866</v>
      </c>
      <c r="D241" s="50">
        <f t="array" ref="D241">IF(C241="","",IFERROR(AVERAGE(_xlfn._xlws.FILTER($B$2:$B$2000,(IFERROR(VALUE(MID($A$2:$A$2000,4,2)),0)=MONTH(C241))*(IFERROR(VALUE(RIGHT($A$2:$A$2000,4)),0)=YEAR(C241)))),""))</f>
        <v>2.9046999999999996</v>
      </c>
      <c r="E241" s="4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242" spans="1:5" x14ac:dyDescent="0.25">
      <c r="A242" s="65" t="s">
        <v>1047</v>
      </c>
      <c r="B242" s="28">
        <v>1.9512</v>
      </c>
      <c r="C242" s="49">
        <v>44896</v>
      </c>
      <c r="D242" s="50">
        <f t="array" ref="D242">IF(C242="","",IFERROR(AVERAGE(_xlfn._xlws.FILTER($B$2:$B$2000,(IFERROR(VALUE(MID($A$2:$A$2000,4,2)),0)=MONTH(C242))*(IFERROR(VALUE(RIGHT($A$2:$A$2000,4)),0)=YEAR(C242)))),""))</f>
        <v>2.8320400000000001</v>
      </c>
      <c r="E242" s="4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243" spans="1:5" x14ac:dyDescent="0.25">
      <c r="A243" s="65" t="s">
        <v>1052</v>
      </c>
      <c r="B243" s="28">
        <v>1.9601999999999999</v>
      </c>
      <c r="C243" s="49">
        <v>44927</v>
      </c>
      <c r="D243" s="50">
        <f t="array" ref="D243">IF(C243="","",IFERROR(AVERAGE(_xlfn._xlws.FILTER($B$2:$B$2000,(IFERROR(VALUE(MID($A$2:$A$2000,4,2)),0)=MONTH(C243))*(IFERROR(VALUE(RIGHT($A$2:$A$2000,4)),0)=YEAR(C243)))),""))</f>
        <v>2.7116250000000002</v>
      </c>
      <c r="E243" s="4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4" spans="1:5" x14ac:dyDescent="0.25">
      <c r="A244" s="65" t="s">
        <v>1057</v>
      </c>
      <c r="B244" s="28">
        <v>1.9843999999999999</v>
      </c>
      <c r="C244" s="49">
        <v>44958</v>
      </c>
      <c r="D244" s="50">
        <f t="array" ref="D244">IF(C244="","",IFERROR(AVERAGE(_xlfn._xlws.FILTER($B$2:$B$2000,(IFERROR(VALUE(MID($A$2:$A$2000,4,2)),0)=MONTH(C244))*(IFERROR(VALUE(RIGHT($A$2:$A$2000,4)),0)=YEAR(C244)))),""))</f>
        <v>2.7431749999999999</v>
      </c>
      <c r="E244" s="4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245" spans="1:5" x14ac:dyDescent="0.25">
      <c r="A245" s="65" t="s">
        <v>1062</v>
      </c>
      <c r="B245" s="28">
        <v>1.9588000000000001</v>
      </c>
      <c r="C245" s="49">
        <v>44986</v>
      </c>
      <c r="D245" s="50">
        <f t="array" ref="D245">IF(C245="","",IFERROR(AVERAGE(_xlfn._xlws.FILTER($B$2:$B$2000,(IFERROR(VALUE(MID($A$2:$A$2000,4,2)),0)=MONTH(C245))*(IFERROR(VALUE(RIGHT($A$2:$A$2000,4)),0)=YEAR(C245)))),""))</f>
        <v>2.7617599999999998</v>
      </c>
      <c r="E245" s="4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246" spans="1:5" x14ac:dyDescent="0.25">
      <c r="A246" s="65" t="s">
        <v>1067</v>
      </c>
      <c r="B246" s="28">
        <v>1.9309000000000001</v>
      </c>
      <c r="C246" s="49">
        <v>45017</v>
      </c>
      <c r="D246" s="50">
        <f t="array" ref="D246">IF(C246="","",IFERROR(AVERAGE(_xlfn._xlws.FILTER($B$2:$B$2000,(IFERROR(VALUE(MID($A$2:$A$2000,4,2)),0)=MONTH(C246))*(IFERROR(VALUE(RIGHT($A$2:$A$2000,4)),0)=YEAR(C246)))),""))</f>
        <v>3.0213999999999999</v>
      </c>
      <c r="E246" s="4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247" spans="1:5" x14ac:dyDescent="0.25">
      <c r="A247" s="65" t="s">
        <v>1072</v>
      </c>
      <c r="B247" s="28">
        <v>1.9137</v>
      </c>
      <c r="C247" s="49">
        <v>45047</v>
      </c>
      <c r="D247" s="50">
        <f t="array" ref="D247">IF(C247="","",IFERROR(AVERAGE(_xlfn._xlws.FILTER($B$2:$B$2000,(IFERROR(VALUE(MID($A$2:$A$2000,4,2)),0)=MONTH(C247))*(IFERROR(VALUE(RIGHT($A$2:$A$2000,4)),0)=YEAR(C247)))),""))</f>
        <v>2.722575</v>
      </c>
      <c r="E247" s="4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248" spans="1:5" x14ac:dyDescent="0.25">
      <c r="A248" s="65" t="s">
        <v>1077</v>
      </c>
      <c r="B248" s="28">
        <v>1.9173</v>
      </c>
      <c r="C248" s="49">
        <v>45078</v>
      </c>
      <c r="D248" s="50">
        <f t="array" ref="D248">IF(C248="","",IFERROR(AVERAGE(_xlfn._xlws.FILTER($B$2:$B$2000,(IFERROR(VALUE(MID($A$2:$A$2000,4,2)),0)=MONTH(C248))*(IFERROR(VALUE(RIGHT($A$2:$A$2000,4)),0)=YEAR(C248)))),""))</f>
        <v>2.71272</v>
      </c>
      <c r="E248" s="4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249" spans="1:5" x14ac:dyDescent="0.25">
      <c r="A249" s="65" t="s">
        <v>1082</v>
      </c>
      <c r="B249" s="28">
        <v>1.9282999999999999</v>
      </c>
      <c r="C249" s="49">
        <v>45108</v>
      </c>
      <c r="D249" s="50">
        <f t="array" ref="D249">IF(C249="","",IFERROR(AVERAGE(_xlfn._xlws.FILTER($B$2:$B$2000,(IFERROR(VALUE(MID($A$2:$A$2000,4,2)),0)=MONTH(C249))*(IFERROR(VALUE(RIGHT($A$2:$A$2000,4)),0)=YEAR(C249)))),""))</f>
        <v>2.3222</v>
      </c>
      <c r="E249" s="4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250" spans="1:5" x14ac:dyDescent="0.25">
      <c r="A250" s="65" t="s">
        <v>1086</v>
      </c>
      <c r="B250" s="28">
        <v>1.9044000000000001</v>
      </c>
      <c r="C250" s="49">
        <v>45139</v>
      </c>
      <c r="D250" s="50">
        <f t="array" ref="D250">IF(C250="","",IFERROR(AVERAGE(_xlfn._xlws.FILTER($B$2:$B$2000,(IFERROR(VALUE(MID($A$2:$A$2000,4,2)),0)=MONTH(C250))*(IFERROR(VALUE(RIGHT($A$2:$A$2000,4)),0)=YEAR(C250)))),""))</f>
        <v>2.306025</v>
      </c>
      <c r="E250" s="4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251" spans="1:5" x14ac:dyDescent="0.25">
      <c r="A251" s="65" t="s">
        <v>1091</v>
      </c>
      <c r="B251" s="28">
        <v>1.9004000000000001</v>
      </c>
      <c r="C251" s="49">
        <v>45170</v>
      </c>
      <c r="D251" s="50">
        <f t="array" ref="D251">IF(C251="","",IFERROR(AVERAGE(_xlfn._xlws.FILTER($B$2:$B$2000,(IFERROR(VALUE(MID($A$2:$A$2000,4,2)),0)=MONTH(C251))*(IFERROR(VALUE(RIGHT($A$2:$A$2000,4)),0)=YEAR(C251)))),""))</f>
        <v>2.3467399999999996</v>
      </c>
      <c r="E251" s="4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252" spans="1:5" x14ac:dyDescent="0.25">
      <c r="A252" s="65" t="s">
        <v>1096</v>
      </c>
      <c r="B252" s="28">
        <v>1.8988</v>
      </c>
      <c r="C252" s="49">
        <v>45200</v>
      </c>
      <c r="D252" s="50">
        <f t="array" ref="D252">IF(C252="","",IFERROR(AVERAGE(_xlfn._xlws.FILTER($B$2:$B$2000,(IFERROR(VALUE(MID($A$2:$A$2000,4,2)),0)=MONTH(C252))*(IFERROR(VALUE(RIGHT($A$2:$A$2000,4)),0)=YEAR(C252)))),""))</f>
        <v>2.3453249999999999</v>
      </c>
      <c r="E252" s="4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253" spans="1:5" x14ac:dyDescent="0.25">
      <c r="A253" s="65" t="s">
        <v>1101</v>
      </c>
      <c r="B253" s="28">
        <v>1.905</v>
      </c>
      <c r="C253" s="49">
        <v>45231</v>
      </c>
      <c r="D253" s="50">
        <f t="array" ref="D253">IF(C253="","",IFERROR(AVERAGE(_xlfn._xlws.FILTER($B$2:$B$2000,(IFERROR(VALUE(MID($A$2:$A$2000,4,2)),0)=MONTH(C253))*(IFERROR(VALUE(RIGHT($A$2:$A$2000,4)),0)=YEAR(C253)))),""))</f>
        <v>2.2893500000000002</v>
      </c>
      <c r="E253" s="4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254" spans="1:5" x14ac:dyDescent="0.25">
      <c r="A254" s="65" t="s">
        <v>1106</v>
      </c>
      <c r="B254" s="28">
        <v>1.881</v>
      </c>
      <c r="C254" s="49">
        <v>45261</v>
      </c>
      <c r="D254" s="50">
        <f t="array" ref="D254">IF(C254="","",IFERROR(AVERAGE(_xlfn._xlws.FILTER($B$2:$B$2000,(IFERROR(VALUE(MID($A$2:$A$2000,4,2)),0)=MONTH(C254))*(IFERROR(VALUE(RIGHT($A$2:$A$2000,4)),0)=YEAR(C254)))),""))</f>
        <v>2.0402399999999998</v>
      </c>
      <c r="E254" s="4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255" spans="1:5" x14ac:dyDescent="0.25">
      <c r="A255" s="65" t="s">
        <v>1110</v>
      </c>
      <c r="B255" s="28">
        <v>1.8774</v>
      </c>
      <c r="C255" s="49">
        <v>45292</v>
      </c>
      <c r="D255" s="50">
        <f t="array" ref="D255">IF(C255="","",IFERROR(AVERAGE(_xlfn._xlws.FILTER($B$2:$B$2000,(IFERROR(VALUE(MID($A$2:$A$2000,4,2)),0)=MONTH(C255))*(IFERROR(VALUE(RIGHT($A$2:$A$2000,4)),0)=YEAR(C255)))),""))</f>
        <v>2.0160999999999998</v>
      </c>
      <c r="E255" s="4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6" spans="1:5" x14ac:dyDescent="0.25">
      <c r="A256" s="65" t="s">
        <v>1115</v>
      </c>
      <c r="B256" s="28">
        <v>1.8676999999999999</v>
      </c>
      <c r="C256" s="49">
        <v>45323</v>
      </c>
      <c r="D256" s="50">
        <f t="array" ref="D256">IF(C256="","",IFERROR(AVERAGE(_xlfn._xlws.FILTER($B$2:$B$2000,(IFERROR(VALUE(MID($A$2:$A$2000,4,2)),0)=MONTH(C256))*(IFERROR(VALUE(RIGHT($A$2:$A$2000,4)),0)=YEAR(C256)))),""))</f>
        <v>2.2805750000000002</v>
      </c>
      <c r="E256" s="4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257" spans="1:5" x14ac:dyDescent="0.25">
      <c r="A257" s="65" t="s">
        <v>1120</v>
      </c>
      <c r="B257" s="28">
        <v>1.8995</v>
      </c>
      <c r="C257" s="49">
        <v>45352</v>
      </c>
      <c r="D257" s="50">
        <f t="array" ref="D257">IF(C257="","",IFERROR(AVERAGE(_xlfn._xlws.FILTER($B$2:$B$2000,(IFERROR(VALUE(MID($A$2:$A$2000,4,2)),0)=MONTH(C257))*(IFERROR(VALUE(RIGHT($A$2:$A$2000,4)),0)=YEAR(C257)))),""))</f>
        <v>2.27772</v>
      </c>
      <c r="E257" s="4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258" spans="1:5" x14ac:dyDescent="0.25">
      <c r="A258" s="65" t="s">
        <v>1124</v>
      </c>
      <c r="B258" s="28">
        <v>2.04</v>
      </c>
      <c r="C258" s="49">
        <v>45383</v>
      </c>
      <c r="D258" s="50">
        <f t="array" ref="D258">IF(C258="","",IFERROR(AVERAGE(_xlfn._xlws.FILTER($B$2:$B$2000,(IFERROR(VALUE(MID($A$2:$A$2000,4,2)),0)=MONTH(C258))*(IFERROR(VALUE(RIGHT($A$2:$A$2000,4)),0)=YEAR(C258)))),""))</f>
        <v>2.510875</v>
      </c>
      <c r="E258" s="4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259" spans="1:5" x14ac:dyDescent="0.25">
      <c r="A259" s="65" t="s">
        <v>1129</v>
      </c>
      <c r="B259" s="28">
        <v>2.3081999999999998</v>
      </c>
      <c r="C259" s="49">
        <v>45413</v>
      </c>
      <c r="D259" s="50">
        <f t="array" ref="D259">IF(C259="","",IFERROR(AVERAGE(_xlfn._xlws.FILTER($B$2:$B$2000,(IFERROR(VALUE(MID($A$2:$A$2000,4,2)),0)=MONTH(C259))*(IFERROR(VALUE(RIGHT($A$2:$A$2000,4)),0)=YEAR(C259)))),""))</f>
        <v>2.4336000000000002</v>
      </c>
      <c r="E259" s="4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260" spans="1:5" x14ac:dyDescent="0.25">
      <c r="A260" s="65" t="s">
        <v>1133</v>
      </c>
      <c r="B260" s="28">
        <v>2.4073000000000002</v>
      </c>
      <c r="C260" s="49">
        <v>45444</v>
      </c>
      <c r="D260" s="50">
        <f t="array" ref="D260">IF(C260="","",IFERROR(AVERAGE(_xlfn._xlws.FILTER($B$2:$B$2000,(IFERROR(VALUE(MID($A$2:$A$2000,4,2)),0)=MONTH(C260))*(IFERROR(VALUE(RIGHT($A$2:$A$2000,4)),0)=YEAR(C260)))),""))</f>
        <v>2.48265</v>
      </c>
      <c r="E260" s="4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261" spans="1:5" x14ac:dyDescent="0.25">
      <c r="A261" s="65" t="s">
        <v>1138</v>
      </c>
      <c r="B261" s="28">
        <v>2.4140999999999999</v>
      </c>
      <c r="C261" s="49">
        <v>45474</v>
      </c>
      <c r="D261" s="50">
        <f t="array" ref="D261">IF(C261="","",IFERROR(AVERAGE(_xlfn._xlws.FILTER($B$2:$B$2000,(IFERROR(VALUE(MID($A$2:$A$2000,4,2)),0)=MONTH(C261))*(IFERROR(VALUE(RIGHT($A$2:$A$2000,4)),0)=YEAR(C261)))),""))</f>
        <v>2.6985250000000001</v>
      </c>
      <c r="E261" s="4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262" spans="1:5" x14ac:dyDescent="0.25">
      <c r="A262" s="65" t="s">
        <v>1143</v>
      </c>
      <c r="B262" s="28">
        <v>2.4279999999999999</v>
      </c>
      <c r="C262" s="49">
        <v>45505</v>
      </c>
      <c r="D262" s="50">
        <f t="array" ref="D262">IF(C262="","",IFERROR(AVERAGE(_xlfn._xlws.FILTER($B$2:$B$2000,(IFERROR(VALUE(MID($A$2:$A$2000,4,2)),0)=MONTH(C262))*(IFERROR(VALUE(RIGHT($A$2:$A$2000,4)),0)=YEAR(C262)))),""))</f>
        <v>2.67354</v>
      </c>
      <c r="E262" s="4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263" spans="1:5" x14ac:dyDescent="0.25">
      <c r="A263" s="65" t="s">
        <v>1148</v>
      </c>
      <c r="B263" s="28">
        <v>2.3932000000000002</v>
      </c>
      <c r="C263" s="49">
        <v>45536</v>
      </c>
      <c r="D263" s="50">
        <f t="array" ref="D263">IF(C263="","",IFERROR(AVERAGE(_xlfn._xlws.FILTER($B$2:$B$2000,(IFERROR(VALUE(MID($A$2:$A$2000,4,2)),0)=MONTH(C263))*(IFERROR(VALUE(RIGHT($A$2:$A$2000,4)),0)=YEAR(C263)))),""))</f>
        <v>2.5191499999999998</v>
      </c>
      <c r="E263" s="4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264" spans="1:5" x14ac:dyDescent="0.25">
      <c r="A264" s="65" t="s">
        <v>1153</v>
      </c>
      <c r="B264" s="28">
        <v>2.3841000000000001</v>
      </c>
      <c r="C264" s="49">
        <v>45566</v>
      </c>
      <c r="D264" s="50">
        <f t="array" ref="D264">IF(C264="","",IFERROR(AVERAGE(_xlfn._xlws.FILTER($B$2:$B$2000,(IFERROR(VALUE(MID($A$2:$A$2000,4,2)),0)=MONTH(C264))*(IFERROR(VALUE(RIGHT($A$2:$A$2000,4)),0)=YEAR(C264)))),""))</f>
        <v>2.5515749999999997</v>
      </c>
      <c r="E264" s="4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265" spans="1:5" x14ac:dyDescent="0.25">
      <c r="A265" s="65" t="s">
        <v>1158</v>
      </c>
      <c r="B265" s="28">
        <v>2.3574999999999999</v>
      </c>
      <c r="C265" s="49">
        <v>45597</v>
      </c>
      <c r="D265" s="50">
        <f t="array" ref="D265">IF(C265="","",IFERROR(AVERAGE(_xlfn._xlws.FILTER($B$2:$B$2000,(IFERROR(VALUE(MID($A$2:$A$2000,4,2)),0)=MONTH(C265))*(IFERROR(VALUE(RIGHT($A$2:$A$2000,4)),0)=YEAR(C265)))),""))</f>
        <v>2.6136600000000003</v>
      </c>
      <c r="E265" s="4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266" spans="1:5" x14ac:dyDescent="0.25">
      <c r="A266" s="65" t="s">
        <v>1161</v>
      </c>
      <c r="B266" s="28">
        <v>2.3315000000000001</v>
      </c>
      <c r="C266" s="49">
        <v>45627</v>
      </c>
      <c r="D266" s="50">
        <f t="array" ref="D266">IF(C266="","",IFERROR(AVERAGE(_xlfn._xlws.FILTER($B$2:$B$2000,(IFERROR(VALUE(MID($A$2:$A$2000,4,2)),0)=MONTH(C266))*(IFERROR(VALUE(RIGHT($A$2:$A$2000,4)),0)=YEAR(C266)))),""))</f>
        <v>2.605575</v>
      </c>
      <c r="E266" s="4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267" spans="1:5" x14ac:dyDescent="0.25">
      <c r="A267" s="65" t="s">
        <v>1164</v>
      </c>
      <c r="B267" s="28">
        <v>2.2942</v>
      </c>
      <c r="C267" s="49">
        <v>45658</v>
      </c>
      <c r="D267" s="50">
        <f t="array" ref="D267">IF(C267="","",IFERROR(AVERAGE(_xlfn._xlws.FILTER($B$2:$B$2000,(IFERROR(VALUE(MID($A$2:$A$2000,4,2)),0)=MONTH(C267))*(IFERROR(VALUE(RIGHT($A$2:$A$2000,4)),0)=YEAR(C267)))),""))</f>
        <v>2.73102</v>
      </c>
      <c r="E267" s="4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8" spans="1:5" x14ac:dyDescent="0.25">
      <c r="A268" s="65" t="s">
        <v>1169</v>
      </c>
      <c r="B268" s="28">
        <v>2.2279</v>
      </c>
      <c r="C268" s="49">
        <v>45689</v>
      </c>
      <c r="D268" s="50">
        <f t="array" ref="D268">IF(C268="","",IFERROR(AVERAGE(_xlfn._xlws.FILTER($B$2:$B$2000,(IFERROR(VALUE(MID($A$2:$A$2000,4,2)),0)=MONTH(C268))*(IFERROR(VALUE(RIGHT($A$2:$A$2000,4)),0)=YEAR(C268)))),""))</f>
        <v>2.780875</v>
      </c>
      <c r="E268" s="4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269" spans="1:5" x14ac:dyDescent="0.25">
      <c r="A269" s="65" t="s">
        <v>1174</v>
      </c>
      <c r="B269" s="28">
        <v>2.1747000000000001</v>
      </c>
      <c r="C269" s="49">
        <v>45717</v>
      </c>
      <c r="D269" s="50">
        <f t="array" ref="D269">IF(C269="","",IFERROR(AVERAGE(_xlfn._xlws.FILTER($B$2:$B$2000,(IFERROR(VALUE(MID($A$2:$A$2000,4,2)),0)=MONTH(C269))*(IFERROR(VALUE(RIGHT($A$2:$A$2000,4)),0)=YEAR(C269)))),""))</f>
        <v>2.7323750000000002</v>
      </c>
      <c r="E269" s="4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270" spans="1:5" x14ac:dyDescent="0.25">
      <c r="A270" s="65" t="s">
        <v>1179</v>
      </c>
      <c r="B270" s="28">
        <v>2.1286999999999998</v>
      </c>
      <c r="C270" s="49">
        <v>45748</v>
      </c>
      <c r="D270" s="50">
        <f t="array" ref="D270">IF(C270="","",IFERROR(AVERAGE(_xlfn._xlws.FILTER($B$2:$B$2000,(IFERROR(VALUE(MID($A$2:$A$2000,4,2)),0)=MONTH(C270))*(IFERROR(VALUE(RIGHT($A$2:$A$2000,4)),0)=YEAR(C270)))),""))</f>
        <v>2.6657250000000001</v>
      </c>
      <c r="E270" s="4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271" spans="1:5" x14ac:dyDescent="0.25">
      <c r="A271" s="65" t="s">
        <v>1184</v>
      </c>
      <c r="B271" s="28">
        <v>2.0962999999999998</v>
      </c>
      <c r="C271" s="49">
        <v>45778</v>
      </c>
      <c r="D271" s="50">
        <f t="array" ref="D271">IF(C271="","",IFERROR(AVERAGE(_xlfn._xlws.FILTER($B$2:$B$2000,(IFERROR(VALUE(MID($A$2:$A$2000,4,2)),0)=MONTH(C271))*(IFERROR(VALUE(RIGHT($A$2:$A$2000,4)),0)=YEAR(C271)))),""))</f>
        <v>2.6417799999999998</v>
      </c>
      <c r="E271" s="4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272" spans="1:5" x14ac:dyDescent="0.25">
      <c r="A272" s="65" t="s">
        <v>1187</v>
      </c>
      <c r="B272" s="28">
        <v>2.0962999999999998</v>
      </c>
      <c r="C272" s="49">
        <v>45809</v>
      </c>
      <c r="D272" s="50">
        <f t="array" ref="D272">IF(C272="","",IFERROR(AVERAGE(_xlfn._xlws.FILTER($B$2:$B$2000,(IFERROR(VALUE(MID($A$2:$A$2000,4,2)),0)=MONTH(C272))*(IFERROR(VALUE(RIGHT($A$2:$A$2000,4)),0)=YEAR(C272)))),""))</f>
        <v>2.5648249999999999</v>
      </c>
      <c r="E272" s="4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273" spans="1:5" x14ac:dyDescent="0.25">
      <c r="A273" s="65" t="s">
        <v>1192</v>
      </c>
      <c r="B273" s="28">
        <v>2.2033</v>
      </c>
      <c r="C273" s="49">
        <v>45839</v>
      </c>
      <c r="D273" s="50">
        <f t="array" ref="D273">IF(C273="","",IFERROR(AVERAGE(_xlfn._xlws.FILTER($B$2:$B$2000,(IFERROR(VALUE(MID($A$2:$A$2000,4,2)),0)=MONTH(C273))*(IFERROR(VALUE(RIGHT($A$2:$A$2000,4)),0)=YEAR(C273)))),""))</f>
        <v>2.57395</v>
      </c>
      <c r="E273" s="4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274" spans="1:5" x14ac:dyDescent="0.25">
      <c r="A274" s="65" t="s">
        <v>1197</v>
      </c>
      <c r="B274" s="28">
        <v>2.2846000000000002</v>
      </c>
      <c r="C274" s="49">
        <v>45870</v>
      </c>
      <c r="D274" s="50">
        <f t="array" ref="D274">IF(C274="","",IFERROR(AVERAGE(_xlfn._xlws.FILTER($B$2:$B$2000,(IFERROR(VALUE(MID($A$2:$A$2000,4,2)),0)=MONTH(C274))*(IFERROR(VALUE(RIGHT($A$2:$A$2000,4)),0)=YEAR(C274)))),""))</f>
        <v>2.6750799999999999</v>
      </c>
      <c r="E274" s="4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275" spans="1:5" x14ac:dyDescent="0.25">
      <c r="A275" s="65" t="s">
        <v>1202</v>
      </c>
      <c r="B275" s="28">
        <v>2.3332000000000002</v>
      </c>
      <c r="C275" s="49">
        <v>45901</v>
      </c>
      <c r="D275" s="50">
        <f t="array" ref="D275">IF(C275="","",IFERROR(AVERAGE(_xlfn._xlws.FILTER($B$2:$B$2000,(IFERROR(VALUE(MID($A$2:$A$2000,4,2)),0)=MONTH(C275))*(IFERROR(VALUE(RIGHT($A$2:$A$2000,4)),0)=YEAR(C275)))),""))</f>
        <v>2.760475</v>
      </c>
      <c r="E275" s="4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276" spans="1:5" x14ac:dyDescent="0.25">
      <c r="A276" s="65" t="s">
        <v>1207</v>
      </c>
      <c r="B276" s="28">
        <v>2.3346</v>
      </c>
      <c r="C276" s="49">
        <v>45931</v>
      </c>
      <c r="D276" s="50">
        <f t="array" ref="D276">IF(C276="","",IFERROR(AVERAGE(_xlfn._xlws.FILTER($B$2:$B$2000,(IFERROR(VALUE(MID($A$2:$A$2000,4,2)),0)=MONTH(C276))*(IFERROR(VALUE(RIGHT($A$2:$A$2000,4)),0)=YEAR(C276)))),""))</f>
        <v>2.7489999999999997</v>
      </c>
      <c r="E276" s="4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277" spans="1:5" x14ac:dyDescent="0.25">
      <c r="A277" s="65" t="s">
        <v>1212</v>
      </c>
      <c r="B277" s="28">
        <v>2.3443999999999998</v>
      </c>
      <c r="C277" s="49">
        <v>45962</v>
      </c>
      <c r="D277" s="50">
        <f t="array" ref="D277">IF(C277="","",IFERROR(AVERAGE(_xlfn._xlws.FILTER($B$2:$B$2000,(IFERROR(VALUE(MID($A$2:$A$2000,4,2)),0)=MONTH(C277))*(IFERROR(VALUE(RIGHT($A$2:$A$2000,4)),0)=YEAR(C277)))),""))</f>
        <v>2.8357000000000001</v>
      </c>
      <c r="E277" s="4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278" spans="1:5" x14ac:dyDescent="0.25">
      <c r="A278" s="65" t="s">
        <v>1216</v>
      </c>
      <c r="B278" s="28">
        <v>2.3553000000000002</v>
      </c>
      <c r="C278" s="49">
        <v>45992</v>
      </c>
      <c r="D278" s="50">
        <f t="array" ref="D278">IF(C278="","",IFERROR(AVERAGE(_xlfn._xlws.FILTER($B$2:$B$2000,(IFERROR(VALUE(MID($A$2:$A$2000,4,2)),0)=MONTH(C278))*(IFERROR(VALUE(RIGHT($A$2:$A$2000,4)),0)=YEAR(C278)))),""))</f>
        <v>2.91045</v>
      </c>
      <c r="E278" s="4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279" spans="1:5" x14ac:dyDescent="0.25">
      <c r="A279" s="65" t="s">
        <v>1221</v>
      </c>
      <c r="B279" s="28">
        <v>2.3014999999999999</v>
      </c>
      <c r="C279" s="49">
        <v>46023</v>
      </c>
      <c r="D279" s="50">
        <f t="array" ref="D279">IF(C279="","",IFERROR(AVERAGE(_xlfn._xlws.FILTER($B$2:$B$2000,(IFERROR(VALUE(MID($A$2:$A$2000,4,2)),0)=MONTH(C279))*(IFERROR(VALUE(RIGHT($A$2:$A$2000,4)),0)=YEAR(C279)))),""))</f>
        <v>3.0451199999999998</v>
      </c>
      <c r="E279" s="4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0" spans="1:5" x14ac:dyDescent="0.25">
      <c r="A280" s="65" t="s">
        <v>1226</v>
      </c>
      <c r="B280" s="28">
        <v>2.2139000000000002</v>
      </c>
      <c r="C280" s="49">
        <v>46054</v>
      </c>
      <c r="D280" s="50">
        <f t="array" ref="D280">IF(C280="","",IFERROR(AVERAGE(_xlfn._xlws.FILTER($B$2:$B$2000,(IFERROR(VALUE(MID($A$2:$A$2000,4,2)),0)=MONTH(C280))*(IFERROR(VALUE(RIGHT($A$2:$A$2000,4)),0)=YEAR(C280)))),""))</f>
        <v>2.9650750000000001</v>
      </c>
      <c r="E280" s="4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281" spans="1:5" x14ac:dyDescent="0.25">
      <c r="A281" s="65" t="s">
        <v>1231</v>
      </c>
      <c r="B281" s="28">
        <v>2.1457999999999999</v>
      </c>
      <c r="C281" s="49">
        <v>46082</v>
      </c>
      <c r="D281" s="50">
        <f t="array" ref="D281">IF(C281="","",IFERROR(AVERAGE(_xlfn._xlws.FILTER($B$2:$B$2000,(IFERROR(VALUE(MID($A$2:$A$2000,4,2)),0)=MONTH(C281))*(IFERROR(VALUE(RIGHT($A$2:$A$2000,4)),0)=YEAR(C281)))),""))</f>
        <v>2.9474</v>
      </c>
      <c r="E281" s="4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282" spans="1:5" x14ac:dyDescent="0.25">
      <c r="A282" s="65" t="s">
        <v>1236</v>
      </c>
      <c r="B282" s="28">
        <v>2.1396000000000002</v>
      </c>
      <c r="C282" s="49">
        <v>46113</v>
      </c>
      <c r="D282" s="50">
        <f t="array" ref="D282">IF(C282="","",IFERROR(AVERAGE(_xlfn._xlws.FILTER($B$2:$B$2000,(IFERROR(VALUE(MID($A$2:$A$2000,4,2)),0)=MONTH(C282))*(IFERROR(VALUE(RIGHT($A$2:$A$2000,4)),0)=YEAR(C282)))),""))</f>
        <v>2.60676</v>
      </c>
      <c r="E282" s="4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283" spans="1:5" x14ac:dyDescent="0.25">
      <c r="A283" s="65" t="s">
        <v>1240</v>
      </c>
      <c r="B283" s="28">
        <v>2.2252999999999998</v>
      </c>
      <c r="C283" s="49">
        <v>46143</v>
      </c>
      <c r="D283" s="50">
        <f t="array" ref="D283">IF(C283="","",IFERROR(AVERAGE(_xlfn._xlws.FILTER($B$2:$B$2000,(IFERROR(VALUE(MID($A$2:$A$2000,4,2)),0)=MONTH(C283))*(IFERROR(VALUE(RIGHT($A$2:$A$2000,4)),0)=YEAR(C283)))),""))</f>
        <v>2.2429999999999999</v>
      </c>
      <c r="E283" s="4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284" spans="1:5" x14ac:dyDescent="0.25">
      <c r="A284" s="65" t="s">
        <v>1244</v>
      </c>
      <c r="B284" s="28">
        <v>2.3132000000000001</v>
      </c>
      <c r="C284" s="49">
        <v>46174</v>
      </c>
      <c r="D284" s="50">
        <f t="array" ref="D284">IF(C284="","",IFERROR(AVERAGE(_xlfn._xlws.FILTER($B$2:$B$2000,(IFERROR(VALUE(MID($A$2:$A$2000,4,2)),0)=MONTH(C284))*(IFERROR(VALUE(RIGHT($A$2:$A$2000,4)),0)=YEAR(C284)))),""))</f>
        <v>2.2280666666666669</v>
      </c>
      <c r="E284" s="4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285" spans="1:5" x14ac:dyDescent="0.25">
      <c r="A285" s="65" t="s">
        <v>1249</v>
      </c>
      <c r="B285" s="28">
        <v>2.2646000000000002</v>
      </c>
      <c r="C285" s="49"/>
      <c r="D285" s="50" t="str">
        <f t="array" ref="D285">IF(C285="","",IFERROR(AVERAGE(_xlfn._xlws.FILTER($B$2:$B$2000,(IFERROR(VALUE(MID($A$2:$A$2000,4,2)),0)=MONTH(C285))*(IFERROR(VALUE(RIGHT($A$2:$A$2000,4)),0)=YEAR(C285)))),""))</f>
        <v/>
      </c>
      <c r="E285" s="4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6" spans="1:5" x14ac:dyDescent="0.25">
      <c r="A286" s="65" t="s">
        <v>1254</v>
      </c>
      <c r="B286" s="28">
        <v>2.1006</v>
      </c>
      <c r="C286" s="49"/>
      <c r="D286" s="50" t="str">
        <f t="array" ref="D286">IF(C286="","",IFERROR(AVERAGE(_xlfn._xlws.FILTER($B$2:$B$2000,(IFERROR(VALUE(MID($A$2:$A$2000,4,2)),0)=MONTH(C286))*(IFERROR(VALUE(RIGHT($A$2:$A$2000,4)),0)=YEAR(C286)))),""))</f>
        <v/>
      </c>
      <c r="E286" s="4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7" spans="1:5" x14ac:dyDescent="0.25">
      <c r="A287" s="65" t="s">
        <v>1258</v>
      </c>
      <c r="B287" s="28">
        <v>1.9934000000000001</v>
      </c>
      <c r="C287" s="49"/>
      <c r="D287" s="50" t="str">
        <f t="array" ref="D287">IF(C287="","",IFERROR(AVERAGE(_xlfn._xlws.FILTER($B$2:$B$2000,(IFERROR(VALUE(MID($A$2:$A$2000,4,2)),0)=MONTH(C287))*(IFERROR(VALUE(RIGHT($A$2:$A$2000,4)),0)=YEAR(C287)))),""))</f>
        <v/>
      </c>
      <c r="E287" s="4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8" spans="1:5" x14ac:dyDescent="0.25">
      <c r="A288" s="65" t="s">
        <v>1263</v>
      </c>
      <c r="B288" s="28">
        <v>1.9306000000000001</v>
      </c>
      <c r="C288" s="49"/>
      <c r="D288" s="50" t="str">
        <f t="array" ref="D288">IF(C288="","",IFERROR(AVERAGE(_xlfn._xlws.FILTER($B$2:$B$2000,(IFERROR(VALUE(MID($A$2:$A$2000,4,2)),0)=MONTH(C288))*(IFERROR(VALUE(RIGHT($A$2:$A$2000,4)),0)=YEAR(C288)))),""))</f>
        <v/>
      </c>
      <c r="E288" s="4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9" spans="1:5" x14ac:dyDescent="0.25">
      <c r="A289" s="65" t="s">
        <v>1268</v>
      </c>
      <c r="B289" s="28">
        <v>1.8737999999999999</v>
      </c>
      <c r="C289" s="49"/>
      <c r="D289" s="50" t="str">
        <f t="array" ref="D289">IF(C289="","",IFERROR(AVERAGE(_xlfn._xlws.FILTER($B$2:$B$2000,(IFERROR(VALUE(MID($A$2:$A$2000,4,2)),0)=MONTH(C289))*(IFERROR(VALUE(RIGHT($A$2:$A$2000,4)),0)=YEAR(C289)))),""))</f>
        <v/>
      </c>
      <c r="E289" s="4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0" spans="1:5" x14ac:dyDescent="0.25">
      <c r="A290" s="65" t="s">
        <v>1273</v>
      </c>
      <c r="B290" s="28">
        <v>1.8925000000000001</v>
      </c>
      <c r="C290" s="49"/>
      <c r="D290" s="50" t="str">
        <f t="array" ref="D290">IF(C290="","",IFERROR(AVERAGE(_xlfn._xlws.FILTER($B$2:$B$2000,(IFERROR(VALUE(MID($A$2:$A$2000,4,2)),0)=MONTH(C290))*(IFERROR(VALUE(RIGHT($A$2:$A$2000,4)),0)=YEAR(C290)))),""))</f>
        <v/>
      </c>
      <c r="E290" s="4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1" spans="1:5" x14ac:dyDescent="0.25">
      <c r="A291" s="65" t="s">
        <v>1278</v>
      </c>
      <c r="B291" s="28">
        <v>2.0059</v>
      </c>
      <c r="C291" s="49"/>
      <c r="D291" s="50" t="str">
        <f t="array" ref="D291">IF(C291="","",IFERROR(AVERAGE(_xlfn._xlws.FILTER($B$2:$B$2000,(IFERROR(VALUE(MID($A$2:$A$2000,4,2)),0)=MONTH(C291))*(IFERROR(VALUE(RIGHT($A$2:$A$2000,4)),0)=YEAR(C291)))),""))</f>
        <v/>
      </c>
      <c r="E291" s="4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2" spans="1:5" x14ac:dyDescent="0.25">
      <c r="A292" s="65" t="s">
        <v>1283</v>
      </c>
      <c r="B292" s="28">
        <v>2.1415999999999999</v>
      </c>
      <c r="C292" s="49"/>
      <c r="D292" s="50" t="str">
        <f t="array" ref="D292">IF(C292="","",IFERROR(AVERAGE(_xlfn._xlws.FILTER($B$2:$B$2000,(IFERROR(VALUE(MID($A$2:$A$2000,4,2)),0)=MONTH(C292))*(IFERROR(VALUE(RIGHT($A$2:$A$2000,4)),0)=YEAR(C292)))),""))</f>
        <v/>
      </c>
      <c r="E292" s="4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3" spans="1:5" x14ac:dyDescent="0.25">
      <c r="A293" s="65" t="s">
        <v>1288</v>
      </c>
      <c r="B293" s="28">
        <v>2.0775000000000001</v>
      </c>
      <c r="C293" s="49"/>
      <c r="D293" s="50" t="str">
        <f t="array" ref="D293">IF(C293="","",IFERROR(AVERAGE(_xlfn._xlws.FILTER($B$2:$B$2000,(IFERROR(VALUE(MID($A$2:$A$2000,4,2)),0)=MONTH(C293))*(IFERROR(VALUE(RIGHT($A$2:$A$2000,4)),0)=YEAR(C293)))),""))</f>
        <v/>
      </c>
      <c r="E293" s="4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4" spans="1:5" x14ac:dyDescent="0.25">
      <c r="A294" s="65" t="s">
        <v>1292</v>
      </c>
      <c r="B294" s="28">
        <v>2.1057000000000001</v>
      </c>
      <c r="C294" s="49"/>
      <c r="D294" s="50" t="str">
        <f t="array" ref="D294">IF(C294="","",IFERROR(AVERAGE(_xlfn._xlws.FILTER($B$2:$B$2000,(IFERROR(VALUE(MID($A$2:$A$2000,4,2)),0)=MONTH(C294))*(IFERROR(VALUE(RIGHT($A$2:$A$2000,4)),0)=YEAR(C294)))),""))</f>
        <v/>
      </c>
      <c r="E294" s="4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5" spans="1:5" x14ac:dyDescent="0.25">
      <c r="A295" s="65" t="s">
        <v>1297</v>
      </c>
      <c r="B295" s="28">
        <v>2.1103000000000001</v>
      </c>
      <c r="C295" s="49"/>
      <c r="D295" s="50" t="str">
        <f t="array" ref="D295">IF(C295="","",IFERROR(AVERAGE(_xlfn._xlws.FILTER($B$2:$B$2000,(IFERROR(VALUE(MID($A$2:$A$2000,4,2)),0)=MONTH(C295))*(IFERROR(VALUE(RIGHT($A$2:$A$2000,4)),0)=YEAR(C295)))),""))</f>
        <v/>
      </c>
      <c r="E295" s="4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6" spans="1:5" x14ac:dyDescent="0.25">
      <c r="A296" s="65" t="s">
        <v>1302</v>
      </c>
      <c r="B296" s="28">
        <v>2.0868000000000002</v>
      </c>
      <c r="C296" s="49"/>
      <c r="D296" s="50" t="str">
        <f t="array" ref="D296">IF(C296="","",IFERROR(AVERAGE(_xlfn._xlws.FILTER($B$2:$B$2000,(IFERROR(VALUE(MID($A$2:$A$2000,4,2)),0)=MONTH(C296))*(IFERROR(VALUE(RIGHT($A$2:$A$2000,4)),0)=YEAR(C296)))),""))</f>
        <v/>
      </c>
      <c r="E296" s="4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7" spans="1:5" x14ac:dyDescent="0.25">
      <c r="A297" s="65" t="s">
        <v>1307</v>
      </c>
      <c r="B297" s="28">
        <v>2.0362</v>
      </c>
      <c r="C297" s="49"/>
      <c r="D297" s="50" t="str">
        <f t="array" ref="D297">IF(C297="","",IFERROR(AVERAGE(_xlfn._xlws.FILTER($B$2:$B$2000,(IFERROR(VALUE(MID($A$2:$A$2000,4,2)),0)=MONTH(C297))*(IFERROR(VALUE(RIGHT($A$2:$A$2000,4)),0)=YEAR(C297)))),""))</f>
        <v/>
      </c>
      <c r="E297" s="4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8" spans="1:5" x14ac:dyDescent="0.25">
      <c r="A298" s="65" t="s">
        <v>1312</v>
      </c>
      <c r="B298" s="28">
        <v>2.0266000000000002</v>
      </c>
      <c r="C298" s="49"/>
      <c r="D298" s="50" t="str">
        <f t="array" ref="D298">IF(C298="","",IFERROR(AVERAGE(_xlfn._xlws.FILTER($B$2:$B$2000,(IFERROR(VALUE(MID($A$2:$A$2000,4,2)),0)=MONTH(C298))*(IFERROR(VALUE(RIGHT($A$2:$A$2000,4)),0)=YEAR(C298)))),""))</f>
        <v/>
      </c>
      <c r="E298" s="4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9" spans="1:5" x14ac:dyDescent="0.25">
      <c r="A299" s="65" t="s">
        <v>1317</v>
      </c>
      <c r="B299" s="28">
        <v>2.0762</v>
      </c>
      <c r="C299" s="49"/>
      <c r="D299" s="50" t="str">
        <f t="array" ref="D299">IF(C299="","",IFERROR(AVERAGE(_xlfn._xlws.FILTER($B$2:$B$2000,(IFERROR(VALUE(MID($A$2:$A$2000,4,2)),0)=MONTH(C299))*(IFERROR(VALUE(RIGHT($A$2:$A$2000,4)),0)=YEAR(C299)))),""))</f>
        <v/>
      </c>
      <c r="E299" s="4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0" spans="1:5" x14ac:dyDescent="0.25">
      <c r="A300" s="65" t="s">
        <v>1322</v>
      </c>
      <c r="B300" s="28">
        <v>2.1644000000000001</v>
      </c>
      <c r="C300" s="49"/>
      <c r="D300" s="50" t="str">
        <f t="array" ref="D300">IF(C300="","",IFERROR(AVERAGE(_xlfn._xlws.FILTER($B$2:$B$2000,(IFERROR(VALUE(MID($A$2:$A$2000,4,2)),0)=MONTH(C300))*(IFERROR(VALUE(RIGHT($A$2:$A$2000,4)),0)=YEAR(C300)))),""))</f>
        <v/>
      </c>
      <c r="E300" s="4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1" spans="1:5" x14ac:dyDescent="0.25">
      <c r="A301" s="65" t="s">
        <v>1327</v>
      </c>
      <c r="B301" s="28">
        <v>2.1564999999999999</v>
      </c>
      <c r="C301" s="49"/>
      <c r="D301" s="50" t="str">
        <f t="array" ref="D301">IF(C301="","",IFERROR(AVERAGE(_xlfn._xlws.FILTER($B$2:$B$2000,(IFERROR(VALUE(MID($A$2:$A$2000,4,2)),0)=MONTH(C301))*(IFERROR(VALUE(RIGHT($A$2:$A$2000,4)),0)=YEAR(C301)))),""))</f>
        <v/>
      </c>
      <c r="E301" s="4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2" spans="1:5" x14ac:dyDescent="0.25">
      <c r="A302" s="65" t="s">
        <v>1332</v>
      </c>
      <c r="B302" s="28">
        <v>2.1564999999999999</v>
      </c>
      <c r="C302" s="49"/>
      <c r="D302" s="50" t="str">
        <f t="array" ref="D302">IF(C302="","",IFERROR(AVERAGE(_xlfn._xlws.FILTER($B$2:$B$2000,(IFERROR(VALUE(MID($A$2:$A$2000,4,2)),0)=MONTH(C302))*(IFERROR(VALUE(RIGHT($A$2:$A$2000,4)),0)=YEAR(C302)))),""))</f>
        <v/>
      </c>
      <c r="E302" s="4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3" spans="1:5" x14ac:dyDescent="0.25">
      <c r="A303" s="65" t="s">
        <v>1337</v>
      </c>
      <c r="B303" s="28">
        <v>2.1663999999999999</v>
      </c>
      <c r="C303" s="49"/>
      <c r="D303" s="50" t="str">
        <f t="array" ref="D303">IF(C303="","",IFERROR(AVERAGE(_xlfn._xlws.FILTER($B$2:$B$2000,(IFERROR(VALUE(MID($A$2:$A$2000,4,2)),0)=MONTH(C303))*(IFERROR(VALUE(RIGHT($A$2:$A$2000,4)),0)=YEAR(C303)))),""))</f>
        <v/>
      </c>
      <c r="E303" s="4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4" spans="1:5" x14ac:dyDescent="0.25">
      <c r="A304" s="65" t="s">
        <v>1342</v>
      </c>
      <c r="B304" s="28">
        <v>2.2130999999999998</v>
      </c>
      <c r="C304" s="49"/>
      <c r="D304" s="50" t="str">
        <f t="array" ref="D304">IF(C304="","",IFERROR(AVERAGE(_xlfn._xlws.FILTER($B$2:$B$2000,(IFERROR(VALUE(MID($A$2:$A$2000,4,2)),0)=MONTH(C304))*(IFERROR(VALUE(RIGHT($A$2:$A$2000,4)),0)=YEAR(C304)))),""))</f>
        <v/>
      </c>
      <c r="E304" s="4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5" spans="1:5" x14ac:dyDescent="0.25">
      <c r="A305" s="65" t="s">
        <v>1347</v>
      </c>
      <c r="B305" s="28">
        <v>2.2326000000000001</v>
      </c>
      <c r="C305" s="49"/>
      <c r="D305" s="50" t="str">
        <f t="array" ref="D305">IF(C305="","",IFERROR(AVERAGE(_xlfn._xlws.FILTER($B$2:$B$2000,(IFERROR(VALUE(MID($A$2:$A$2000,4,2)),0)=MONTH(C305))*(IFERROR(VALUE(RIGHT($A$2:$A$2000,4)),0)=YEAR(C305)))),""))</f>
        <v/>
      </c>
      <c r="E305" s="4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6" spans="1:5" x14ac:dyDescent="0.25">
      <c r="A306" s="65" t="s">
        <v>1352</v>
      </c>
      <c r="B306" s="28">
        <v>2.2107000000000001</v>
      </c>
      <c r="C306" s="49"/>
      <c r="D306" s="50" t="str">
        <f t="array" ref="D306">IF(C306="","",IFERROR(AVERAGE(_xlfn._xlws.FILTER($B$2:$B$2000,(IFERROR(VALUE(MID($A$2:$A$2000,4,2)),0)=MONTH(C306))*(IFERROR(VALUE(RIGHT($A$2:$A$2000,4)),0)=YEAR(C306)))),""))</f>
        <v/>
      </c>
      <c r="E306" s="4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7" spans="1:5" x14ac:dyDescent="0.25">
      <c r="A307" s="65" t="s">
        <v>1357</v>
      </c>
      <c r="B307" s="28">
        <v>2.2046000000000001</v>
      </c>
      <c r="C307" s="49"/>
      <c r="D307" s="50" t="str">
        <f t="array" ref="D307">IF(C307="","",IFERROR(AVERAGE(_xlfn._xlws.FILTER($B$2:$B$2000,(IFERROR(VALUE(MID($A$2:$A$2000,4,2)),0)=MONTH(C307))*(IFERROR(VALUE(RIGHT($A$2:$A$2000,4)),0)=YEAR(C307)))),""))</f>
        <v/>
      </c>
      <c r="E307" s="4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8" spans="1:5" x14ac:dyDescent="0.25">
      <c r="A308" s="65" t="s">
        <v>1362</v>
      </c>
      <c r="B308" s="28">
        <v>2.1303999999999998</v>
      </c>
      <c r="C308" s="49"/>
      <c r="D308" s="50" t="str">
        <f t="array" ref="D308">IF(C308="","",IFERROR(AVERAGE(_xlfn._xlws.FILTER($B$2:$B$2000,(IFERROR(VALUE(MID($A$2:$A$2000,4,2)),0)=MONTH(C308))*(IFERROR(VALUE(RIGHT($A$2:$A$2000,4)),0)=YEAR(C308)))),""))</f>
        <v/>
      </c>
      <c r="E308" s="4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9" spans="1:5" x14ac:dyDescent="0.25">
      <c r="A309" s="65" t="s">
        <v>1367</v>
      </c>
      <c r="B309" s="28">
        <v>2.0541</v>
      </c>
      <c r="C309" s="49"/>
      <c r="D309" s="50" t="str">
        <f t="array" ref="D309">IF(C309="","",IFERROR(AVERAGE(_xlfn._xlws.FILTER($B$2:$B$2000,(IFERROR(VALUE(MID($A$2:$A$2000,4,2)),0)=MONTH(C309))*(IFERROR(VALUE(RIGHT($A$2:$A$2000,4)),0)=YEAR(C309)))),""))</f>
        <v/>
      </c>
      <c r="E309" s="4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0" spans="1:5" x14ac:dyDescent="0.25">
      <c r="A310" s="65" t="s">
        <v>1372</v>
      </c>
      <c r="B310" s="28">
        <v>1.9750000000000001</v>
      </c>
      <c r="C310" s="49"/>
      <c r="D310" s="50" t="str">
        <f t="array" ref="D310">IF(C310="","",IFERROR(AVERAGE(_xlfn._xlws.FILTER($B$2:$B$2000,(IFERROR(VALUE(MID($A$2:$A$2000,4,2)),0)=MONTH(C310))*(IFERROR(VALUE(RIGHT($A$2:$A$2000,4)),0)=YEAR(C310)))),""))</f>
        <v/>
      </c>
      <c r="E310" s="4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1" spans="1:5" x14ac:dyDescent="0.25">
      <c r="A311" s="65" t="s">
        <v>1377</v>
      </c>
      <c r="B311" s="28">
        <v>1.9632000000000001</v>
      </c>
      <c r="C311" s="49"/>
      <c r="D311" s="50" t="str">
        <f t="array" ref="D311">IF(C311="","",IFERROR(AVERAGE(_xlfn._xlws.FILTER($B$2:$B$2000,(IFERROR(VALUE(MID($A$2:$A$2000,4,2)),0)=MONTH(C311))*(IFERROR(VALUE(RIGHT($A$2:$A$2000,4)),0)=YEAR(C311)))),""))</f>
        <v/>
      </c>
      <c r="E311" s="4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2" spans="1:5" x14ac:dyDescent="0.25">
      <c r="A312" s="65" t="s">
        <v>1382</v>
      </c>
      <c r="B312" s="28">
        <v>2.1076000000000001</v>
      </c>
      <c r="C312" s="49"/>
      <c r="D312" s="50" t="str">
        <f t="array" ref="D312">IF(C312="","",IFERROR(AVERAGE(_xlfn._xlws.FILTER($B$2:$B$2000,(IFERROR(VALUE(MID($A$2:$A$2000,4,2)),0)=MONTH(C312))*(IFERROR(VALUE(RIGHT($A$2:$A$2000,4)),0)=YEAR(C312)))),""))</f>
        <v/>
      </c>
      <c r="E312" s="4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3" spans="1:5" x14ac:dyDescent="0.25">
      <c r="A313" s="65" t="s">
        <v>1387</v>
      </c>
      <c r="B313" s="28">
        <v>2.2023000000000001</v>
      </c>
      <c r="C313" s="49"/>
      <c r="D313" s="50" t="str">
        <f t="array" ref="D313">IF(C313="","",IFERROR(AVERAGE(_xlfn._xlws.FILTER($B$2:$B$2000,(IFERROR(VALUE(MID($A$2:$A$2000,4,2)),0)=MONTH(C313))*(IFERROR(VALUE(RIGHT($A$2:$A$2000,4)),0)=YEAR(C313)))),""))</f>
        <v/>
      </c>
      <c r="E313" s="4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4" spans="1:5" x14ac:dyDescent="0.25">
      <c r="A314" s="65" t="s">
        <v>1392</v>
      </c>
      <c r="B314" s="28">
        <v>2.1255000000000002</v>
      </c>
      <c r="C314" s="49"/>
      <c r="D314" s="50" t="str">
        <f t="array" ref="D314">IF(C314="","",IFERROR(AVERAGE(_xlfn._xlws.FILTER($B$2:$B$2000,(IFERROR(VALUE(MID($A$2:$A$2000,4,2)),0)=MONTH(C314))*(IFERROR(VALUE(RIGHT($A$2:$A$2000,4)),0)=YEAR(C314)))),""))</f>
        <v/>
      </c>
      <c r="E314" s="4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5" spans="1:5" x14ac:dyDescent="0.25">
      <c r="A315" s="65" t="s">
        <v>1397</v>
      </c>
      <c r="B315" s="28">
        <v>2.121</v>
      </c>
      <c r="C315" s="49"/>
      <c r="D315" s="50" t="str">
        <f t="array" ref="D315">IF(C315="","",IFERROR(AVERAGE(_xlfn._xlws.FILTER($B$2:$B$2000,(IFERROR(VALUE(MID($A$2:$A$2000,4,2)),0)=MONTH(C315))*(IFERROR(VALUE(RIGHT($A$2:$A$2000,4)),0)=YEAR(C315)))),""))</f>
        <v/>
      </c>
      <c r="E315" s="4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6" spans="1:5" x14ac:dyDescent="0.25">
      <c r="A316" s="65" t="s">
        <v>1402</v>
      </c>
      <c r="B316" s="28">
        <v>2.1202000000000001</v>
      </c>
      <c r="C316" s="49"/>
      <c r="D316" s="50" t="str">
        <f t="array" ref="D316">IF(C316="","",IFERROR(AVERAGE(_xlfn._xlws.FILTER($B$2:$B$2000,(IFERROR(VALUE(MID($A$2:$A$2000,4,2)),0)=MONTH(C316))*(IFERROR(VALUE(RIGHT($A$2:$A$2000,4)),0)=YEAR(C316)))),""))</f>
        <v/>
      </c>
      <c r="E316" s="4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7" spans="1:5" x14ac:dyDescent="0.25">
      <c r="A317" s="65" t="s">
        <v>1407</v>
      </c>
      <c r="B317" s="28">
        <v>2.1280000000000001</v>
      </c>
      <c r="C317" s="49"/>
      <c r="D317" s="50" t="str">
        <f t="array" ref="D317">IF(C317="","",IFERROR(AVERAGE(_xlfn._xlws.FILTER($B$2:$B$2000,(IFERROR(VALUE(MID($A$2:$A$2000,4,2)),0)=MONTH(C317))*(IFERROR(VALUE(RIGHT($A$2:$A$2000,4)),0)=YEAR(C317)))),""))</f>
        <v/>
      </c>
      <c r="E317" s="4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8" spans="1:5" x14ac:dyDescent="0.25">
      <c r="A318" s="65" t="s">
        <v>1410</v>
      </c>
      <c r="B318" s="28">
        <v>2.1297000000000001</v>
      </c>
      <c r="C318" s="49"/>
      <c r="D318" s="50" t="str">
        <f t="array" ref="D318">IF(C318="","",IFERROR(AVERAGE(_xlfn._xlws.FILTER($B$2:$B$2000,(IFERROR(VALUE(MID($A$2:$A$2000,4,2)),0)=MONTH(C318))*(IFERROR(VALUE(RIGHT($A$2:$A$2000,4)),0)=YEAR(C318)))),""))</f>
        <v/>
      </c>
      <c r="E318" s="4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9" spans="1:5" x14ac:dyDescent="0.25">
      <c r="A319" s="65" t="s">
        <v>1413</v>
      </c>
      <c r="B319" s="28">
        <v>2.1798999999999999</v>
      </c>
      <c r="C319" s="49"/>
      <c r="D319" s="50" t="str">
        <f t="array" ref="D319">IF(C319="","",IFERROR(AVERAGE(_xlfn._xlws.FILTER($B$2:$B$2000,(IFERROR(VALUE(MID($A$2:$A$2000,4,2)),0)=MONTH(C319))*(IFERROR(VALUE(RIGHT($A$2:$A$2000,4)),0)=YEAR(C319)))),""))</f>
        <v/>
      </c>
      <c r="E319" s="4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0" spans="1:5" x14ac:dyDescent="0.25">
      <c r="A320" s="65" t="s">
        <v>1417</v>
      </c>
      <c r="B320" s="28">
        <v>2.2252999999999998</v>
      </c>
      <c r="C320" s="49"/>
      <c r="D320" s="50" t="str">
        <f t="array" ref="D320">IF(C320="","",IFERROR(AVERAGE(_xlfn._xlws.FILTER($B$2:$B$2000,(IFERROR(VALUE(MID($A$2:$A$2000,4,2)),0)=MONTH(C320))*(IFERROR(VALUE(RIGHT($A$2:$A$2000,4)),0)=YEAR(C320)))),""))</f>
        <v/>
      </c>
      <c r="E320" s="4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1" spans="1:5" x14ac:dyDescent="0.25">
      <c r="A321" s="65" t="s">
        <v>1422</v>
      </c>
      <c r="B321" s="28">
        <v>2.2507999999999999</v>
      </c>
      <c r="C321" s="49"/>
      <c r="D321" s="50" t="str">
        <f t="array" ref="D321">IF(C321="","",IFERROR(AVERAGE(_xlfn._xlws.FILTER($B$2:$B$2000,(IFERROR(VALUE(MID($A$2:$A$2000,4,2)),0)=MONTH(C321))*(IFERROR(VALUE(RIGHT($A$2:$A$2000,4)),0)=YEAR(C321)))),""))</f>
        <v/>
      </c>
      <c r="E321" s="4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2" spans="1:5" x14ac:dyDescent="0.25">
      <c r="A322" s="65" t="s">
        <v>1427</v>
      </c>
      <c r="B322" s="28">
        <v>2.3311999999999999</v>
      </c>
      <c r="C322" s="49"/>
      <c r="D322" s="50" t="str">
        <f t="array" ref="D322">IF(C322="","",IFERROR(AVERAGE(_xlfn._xlws.FILTER($B$2:$B$2000,(IFERROR(VALUE(MID($A$2:$A$2000,4,2)),0)=MONTH(C322))*(IFERROR(VALUE(RIGHT($A$2:$A$2000,4)),0)=YEAR(C322)))),""))</f>
        <v/>
      </c>
      <c r="E322" s="4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3" spans="1:5" x14ac:dyDescent="0.25">
      <c r="A323" s="65" t="s">
        <v>1432</v>
      </c>
      <c r="B323" s="28">
        <v>2.3311999999999999</v>
      </c>
      <c r="C323" s="49"/>
      <c r="D323" s="50" t="str">
        <f t="array" ref="D323">IF(C323="","",IFERROR(AVERAGE(_xlfn._xlws.FILTER($B$2:$B$2000,(IFERROR(VALUE(MID($A$2:$A$2000,4,2)),0)=MONTH(C323))*(IFERROR(VALUE(RIGHT($A$2:$A$2000,4)),0)=YEAR(C323)))),""))</f>
        <v/>
      </c>
      <c r="E323" s="4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4" spans="1:5" x14ac:dyDescent="0.25">
      <c r="A324" s="65" t="s">
        <v>1436</v>
      </c>
      <c r="B324" s="28">
        <v>2.3691</v>
      </c>
      <c r="C324" s="49"/>
      <c r="D324" s="50" t="str">
        <f t="array" ref="D324">IF(C324="","",IFERROR(AVERAGE(_xlfn._xlws.FILTER($B$2:$B$2000,(IFERROR(VALUE(MID($A$2:$A$2000,4,2)),0)=MONTH(C324))*(IFERROR(VALUE(RIGHT($A$2:$A$2000,4)),0)=YEAR(C324)))),""))</f>
        <v/>
      </c>
      <c r="E324" s="4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5" spans="1:5" x14ac:dyDescent="0.25">
      <c r="A325" s="65" t="s">
        <v>1441</v>
      </c>
      <c r="B325" s="28">
        <v>2.2656999999999998</v>
      </c>
      <c r="C325" s="49"/>
      <c r="D325" s="50" t="str">
        <f t="array" ref="D325">IF(C325="","",IFERROR(AVERAGE(_xlfn._xlws.FILTER($B$2:$B$2000,(IFERROR(VALUE(MID($A$2:$A$2000,4,2)),0)=MONTH(C325))*(IFERROR(VALUE(RIGHT($A$2:$A$2000,4)),0)=YEAR(C325)))),""))</f>
        <v/>
      </c>
      <c r="E325" s="4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6" spans="1:5" x14ac:dyDescent="0.25">
      <c r="A326" s="65" t="s">
        <v>1446</v>
      </c>
      <c r="B326" s="28">
        <v>2.1009000000000002</v>
      </c>
      <c r="C326" s="49"/>
      <c r="D326" s="50" t="str">
        <f t="array" ref="D326">IF(C326="","",IFERROR(AVERAGE(_xlfn._xlws.FILTER($B$2:$B$2000,(IFERROR(VALUE(MID($A$2:$A$2000,4,2)),0)=MONTH(C326))*(IFERROR(VALUE(RIGHT($A$2:$A$2000,4)),0)=YEAR(C326)))),""))</f>
        <v/>
      </c>
      <c r="E326" s="4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7" spans="1:5" x14ac:dyDescent="0.25">
      <c r="A327" s="65" t="s">
        <v>1449</v>
      </c>
      <c r="B327" s="28">
        <v>2.0512999999999999</v>
      </c>
      <c r="C327" s="49"/>
      <c r="D327" s="50" t="str">
        <f t="array" ref="D327">IF(C327="","",IFERROR(AVERAGE(_xlfn._xlws.FILTER($B$2:$B$2000,(IFERROR(VALUE(MID($A$2:$A$2000,4,2)),0)=MONTH(C327))*(IFERROR(VALUE(RIGHT($A$2:$A$2000,4)),0)=YEAR(C327)))),""))</f>
        <v/>
      </c>
      <c r="E327" s="4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8" spans="1:5" x14ac:dyDescent="0.25">
      <c r="A328" s="65" t="s">
        <v>1454</v>
      </c>
      <c r="B328" s="28">
        <v>2.0142000000000002</v>
      </c>
      <c r="C328" s="49"/>
      <c r="D328" s="50" t="str">
        <f t="array" ref="D328">IF(C328="","",IFERROR(AVERAGE(_xlfn._xlws.FILTER($B$2:$B$2000,(IFERROR(VALUE(MID($A$2:$A$2000,4,2)),0)=MONTH(C328))*(IFERROR(VALUE(RIGHT($A$2:$A$2000,4)),0)=YEAR(C328)))),""))</f>
        <v/>
      </c>
      <c r="E328" s="4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29" spans="1:5" x14ac:dyDescent="0.25">
      <c r="A329" s="65" t="s">
        <v>1458</v>
      </c>
      <c r="B329" s="28">
        <v>1.9799</v>
      </c>
      <c r="C329" s="49"/>
      <c r="D329" s="50" t="str">
        <f t="array" ref="D329">IF(C329="","",IFERROR(AVERAGE(_xlfn._xlws.FILTER($B$2:$B$2000,(IFERROR(VALUE(MID($A$2:$A$2000,4,2)),0)=MONTH(C329))*(IFERROR(VALUE(RIGHT($A$2:$A$2000,4)),0)=YEAR(C329)))),""))</f>
        <v/>
      </c>
      <c r="E329" s="4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0" spans="1:5" x14ac:dyDescent="0.25">
      <c r="A330" s="65" t="s">
        <v>1463</v>
      </c>
      <c r="B330" s="28">
        <v>1.8597999999999999</v>
      </c>
      <c r="C330" s="49"/>
      <c r="D330" s="50" t="str">
        <f t="array" ref="D330">IF(C330="","",IFERROR(AVERAGE(_xlfn._xlws.FILTER($B$2:$B$2000,(IFERROR(VALUE(MID($A$2:$A$2000,4,2)),0)=MONTH(C330))*(IFERROR(VALUE(RIGHT($A$2:$A$2000,4)),0)=YEAR(C330)))),""))</f>
        <v/>
      </c>
      <c r="E330" s="4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1" spans="1:5" x14ac:dyDescent="0.25">
      <c r="A331" s="65" t="s">
        <v>1468</v>
      </c>
      <c r="B331" s="28">
        <v>1.7232000000000001</v>
      </c>
      <c r="C331" s="49"/>
      <c r="D331" s="50" t="str">
        <f t="array" ref="D331">IF(C331="","",IFERROR(AVERAGE(_xlfn._xlws.FILTER($B$2:$B$2000,(IFERROR(VALUE(MID($A$2:$A$2000,4,2)),0)=MONTH(C331))*(IFERROR(VALUE(RIGHT($A$2:$A$2000,4)),0)=YEAR(C331)))),""))</f>
        <v/>
      </c>
      <c r="E331" s="4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2" spans="1:5" x14ac:dyDescent="0.25">
      <c r="A332" s="65" t="s">
        <v>1473</v>
      </c>
      <c r="B332" s="28">
        <v>1.6465000000000001</v>
      </c>
      <c r="C332" s="49"/>
      <c r="D332" s="50" t="str">
        <f t="array" ref="D332">IF(C332="","",IFERROR(AVERAGE(_xlfn._xlws.FILTER($B$2:$B$2000,(IFERROR(VALUE(MID($A$2:$A$2000,4,2)),0)=MONTH(C332))*(IFERROR(VALUE(RIGHT($A$2:$A$2000,4)),0)=YEAR(C332)))),""))</f>
        <v/>
      </c>
      <c r="E332" s="4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3" spans="1:5" x14ac:dyDescent="0.25">
      <c r="A333" s="65" t="s">
        <v>1477</v>
      </c>
      <c r="B333" s="28">
        <v>1.6949000000000001</v>
      </c>
      <c r="C333" s="49"/>
      <c r="D333" s="50" t="str">
        <f t="array" ref="D333">IF(C333="","",IFERROR(AVERAGE(_xlfn._xlws.FILTER($B$2:$B$2000,(IFERROR(VALUE(MID($A$2:$A$2000,4,2)),0)=MONTH(C333))*(IFERROR(VALUE(RIGHT($A$2:$A$2000,4)),0)=YEAR(C333)))),""))</f>
        <v/>
      </c>
      <c r="E333" s="4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4" spans="1:5" x14ac:dyDescent="0.25">
      <c r="A334" s="65" t="s">
        <v>1482</v>
      </c>
      <c r="B334" s="28">
        <v>1.952</v>
      </c>
      <c r="C334" s="49"/>
      <c r="D334" s="50" t="str">
        <f t="array" ref="D334">IF(C334="","",IFERROR(AVERAGE(_xlfn._xlws.FILTER($B$2:$B$2000,(IFERROR(VALUE(MID($A$2:$A$2000,4,2)),0)=MONTH(C334))*(IFERROR(VALUE(RIGHT($A$2:$A$2000,4)),0)=YEAR(C334)))),""))</f>
        <v/>
      </c>
      <c r="E334" s="4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5" spans="1:5" x14ac:dyDescent="0.25">
      <c r="A335" s="65" t="s">
        <v>1486</v>
      </c>
      <c r="B335" s="28">
        <v>1.9937</v>
      </c>
      <c r="C335" s="49"/>
      <c r="D335" s="50" t="str">
        <f t="array" ref="D335">IF(C335="","",IFERROR(AVERAGE(_xlfn._xlws.FILTER($B$2:$B$2000,(IFERROR(VALUE(MID($A$2:$A$2000,4,2)),0)=MONTH(C335))*(IFERROR(VALUE(RIGHT($A$2:$A$2000,4)),0)=YEAR(C335)))),""))</f>
        <v/>
      </c>
      <c r="E335" s="4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6" spans="1:5" x14ac:dyDescent="0.25">
      <c r="A336" s="65" t="s">
        <v>1490</v>
      </c>
      <c r="B336" s="28">
        <v>1.7132000000000001</v>
      </c>
      <c r="C336" s="49"/>
      <c r="D336" s="50" t="str">
        <f t="array" ref="D336">IF(C336="","",IFERROR(AVERAGE(_xlfn._xlws.FILTER($B$2:$B$2000,(IFERROR(VALUE(MID($A$2:$A$2000,4,2)),0)=MONTH(C336))*(IFERROR(VALUE(RIGHT($A$2:$A$2000,4)),0)=YEAR(C336)))),""))</f>
        <v/>
      </c>
      <c r="E336" s="4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7" spans="1:5" x14ac:dyDescent="0.25">
      <c r="A337" s="65" t="s">
        <v>1495</v>
      </c>
      <c r="B337" s="28">
        <v>1.6859</v>
      </c>
      <c r="C337" s="49"/>
      <c r="D337" s="50" t="str">
        <f t="array" ref="D337">IF(C337="","",IFERROR(AVERAGE(_xlfn._xlws.FILTER($B$2:$B$2000,(IFERROR(VALUE(MID($A$2:$A$2000,4,2)),0)=MONTH(C337))*(IFERROR(VALUE(RIGHT($A$2:$A$2000,4)),0)=YEAR(C337)))),""))</f>
        <v/>
      </c>
      <c r="E337" s="4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8" spans="1:5" x14ac:dyDescent="0.25">
      <c r="A338" s="65" t="s">
        <v>5764</v>
      </c>
      <c r="B338" s="28">
        <v>1.7003999999999999</v>
      </c>
      <c r="C338" s="49"/>
      <c r="D338" s="50" t="str">
        <f t="array" ref="D338">IF(C338="","",IFERROR(AVERAGE(_xlfn._xlws.FILTER($B$2:$B$2000,(IFERROR(VALUE(MID($A$2:$A$2000,4,2)),0)=MONTH(C338))*(IFERROR(VALUE(RIGHT($A$2:$A$2000,4)),0)=YEAR(C338)))),""))</f>
        <v/>
      </c>
      <c r="E338" s="4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9" spans="1:5" x14ac:dyDescent="0.25">
      <c r="A339" s="65" t="s">
        <v>1503</v>
      </c>
      <c r="B339" s="28">
        <v>1.7225999999999999</v>
      </c>
      <c r="C339" s="49"/>
      <c r="D339" s="50" t="str">
        <f t="array" ref="D339">IF(C339="","",IFERROR(AVERAGE(_xlfn._xlws.FILTER($B$2:$B$2000,(IFERROR(VALUE(MID($A$2:$A$2000,4,2)),0)=MONTH(C339))*(IFERROR(VALUE(RIGHT($A$2:$A$2000,4)),0)=YEAR(C339)))),""))</f>
        <v/>
      </c>
      <c r="E339" s="4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0" spans="1:5" x14ac:dyDescent="0.25">
      <c r="A340" s="65" t="s">
        <v>1508</v>
      </c>
      <c r="B340" s="28">
        <v>1.7130000000000001</v>
      </c>
      <c r="C340" s="49"/>
      <c r="D340" s="50" t="str">
        <f t="array" ref="D340">IF(C340="","",IFERROR(AVERAGE(_xlfn._xlws.FILTER($B$2:$B$2000,(IFERROR(VALUE(MID($A$2:$A$2000,4,2)),0)=MONTH(C340))*(IFERROR(VALUE(RIGHT($A$2:$A$2000,4)),0)=YEAR(C340)))),""))</f>
        <v/>
      </c>
      <c r="E340" s="4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1" spans="1:5" x14ac:dyDescent="0.25">
      <c r="A341" s="65" t="s">
        <v>1513</v>
      </c>
      <c r="B341" s="28">
        <v>1.6949000000000001</v>
      </c>
      <c r="C341" s="49"/>
      <c r="D341" s="50" t="str">
        <f t="array" ref="D341">IF(C341="","",IFERROR(AVERAGE(_xlfn._xlws.FILTER($B$2:$B$2000,(IFERROR(VALUE(MID($A$2:$A$2000,4,2)),0)=MONTH(C341))*(IFERROR(VALUE(RIGHT($A$2:$A$2000,4)),0)=YEAR(C341)))),""))</f>
        <v/>
      </c>
      <c r="E341" s="4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2" spans="1:5" x14ac:dyDescent="0.25">
      <c r="A342" s="65" t="s">
        <v>1516</v>
      </c>
      <c r="B342" s="28">
        <v>1.7237</v>
      </c>
      <c r="C342" s="49"/>
      <c r="D342" s="50" t="str">
        <f t="array" ref="D342">IF(C342="","",IFERROR(AVERAGE(_xlfn._xlws.FILTER($B$2:$B$2000,(IFERROR(VALUE(MID($A$2:$A$2000,4,2)),0)=MONTH(C342))*(IFERROR(VALUE(RIGHT($A$2:$A$2000,4)),0)=YEAR(C342)))),""))</f>
        <v/>
      </c>
      <c r="E342" s="4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3" spans="1:5" x14ac:dyDescent="0.25">
      <c r="A343" s="65" t="s">
        <v>1521</v>
      </c>
      <c r="B343" s="28">
        <v>1.7762</v>
      </c>
      <c r="C343" s="49"/>
      <c r="D343" s="50" t="str">
        <f t="array" ref="D343">IF(C343="","",IFERROR(AVERAGE(_xlfn._xlws.FILTER($B$2:$B$2000,(IFERROR(VALUE(MID($A$2:$A$2000,4,2)),0)=MONTH(C343))*(IFERROR(VALUE(RIGHT($A$2:$A$2000,4)),0)=YEAR(C343)))),""))</f>
        <v/>
      </c>
      <c r="E343" s="4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4" spans="1:5" x14ac:dyDescent="0.25">
      <c r="A344" s="65" t="s">
        <v>1526</v>
      </c>
      <c r="B344" s="28">
        <v>1.8833</v>
      </c>
      <c r="C344" s="49"/>
      <c r="D344" s="50" t="str">
        <f t="array" ref="D344">IF(C344="","",IFERROR(AVERAGE(_xlfn._xlws.FILTER($B$2:$B$2000,(IFERROR(VALUE(MID($A$2:$A$2000,4,2)),0)=MONTH(C344))*(IFERROR(VALUE(RIGHT($A$2:$A$2000,4)),0)=YEAR(C344)))),""))</f>
        <v/>
      </c>
      <c r="E344" s="4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5" spans="1:5" x14ac:dyDescent="0.25">
      <c r="A345" s="65" t="s">
        <v>1531</v>
      </c>
      <c r="B345" s="28">
        <v>2.0335000000000001</v>
      </c>
      <c r="C345" s="49"/>
      <c r="D345" s="50" t="str">
        <f t="array" ref="D345">IF(C345="","",IFERROR(AVERAGE(_xlfn._xlws.FILTER($B$2:$B$2000,(IFERROR(VALUE(MID($A$2:$A$2000,4,2)),0)=MONTH(C345))*(IFERROR(VALUE(RIGHT($A$2:$A$2000,4)),0)=YEAR(C345)))),""))</f>
        <v/>
      </c>
      <c r="E345" s="4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6" spans="1:5" x14ac:dyDescent="0.25">
      <c r="A346" s="65" t="s">
        <v>1535</v>
      </c>
      <c r="B346" s="28">
        <v>2.1337000000000002</v>
      </c>
      <c r="C346" s="49"/>
      <c r="D346" s="50" t="str">
        <f t="array" ref="D346">IF(C346="","",IFERROR(AVERAGE(_xlfn._xlws.FILTER($B$2:$B$2000,(IFERROR(VALUE(MID($A$2:$A$2000,4,2)),0)=MONTH(C346))*(IFERROR(VALUE(RIGHT($A$2:$A$2000,4)),0)=YEAR(C346)))),""))</f>
        <v/>
      </c>
      <c r="E346" s="4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7" spans="1:5" x14ac:dyDescent="0.25">
      <c r="A347" s="65" t="s">
        <v>1540</v>
      </c>
      <c r="B347" s="28">
        <v>2.0994000000000002</v>
      </c>
      <c r="C347" s="49"/>
      <c r="D347" s="50" t="str">
        <f t="array" ref="D347">IF(C347="","",IFERROR(AVERAGE(_xlfn._xlws.FILTER($B$2:$B$2000,(IFERROR(VALUE(MID($A$2:$A$2000,4,2)),0)=MONTH(C347))*(IFERROR(VALUE(RIGHT($A$2:$A$2000,4)),0)=YEAR(C347)))),""))</f>
        <v/>
      </c>
      <c r="E347" s="4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8" spans="1:5" x14ac:dyDescent="0.25">
      <c r="A348" s="65" t="s">
        <v>1545</v>
      </c>
      <c r="B348" s="28">
        <v>2.0162</v>
      </c>
      <c r="C348" s="49"/>
      <c r="D348" s="50" t="str">
        <f t="array" ref="D348">IF(C348="","",IFERROR(AVERAGE(_xlfn._xlws.FILTER($B$2:$B$2000,(IFERROR(VALUE(MID($A$2:$A$2000,4,2)),0)=MONTH(C348))*(IFERROR(VALUE(RIGHT($A$2:$A$2000,4)),0)=YEAR(C348)))),""))</f>
        <v/>
      </c>
      <c r="E348" s="4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9" spans="1:5" x14ac:dyDescent="0.25">
      <c r="A349" s="65" t="s">
        <v>1550</v>
      </c>
      <c r="B349" s="28">
        <v>2.1204999999999998</v>
      </c>
      <c r="C349" s="49"/>
      <c r="D349" s="50" t="str">
        <f t="array" ref="D349">IF(C349="","",IFERROR(AVERAGE(_xlfn._xlws.FILTER($B$2:$B$2000,(IFERROR(VALUE(MID($A$2:$A$2000,4,2)),0)=MONTH(C349))*(IFERROR(VALUE(RIGHT($A$2:$A$2000,4)),0)=YEAR(C349)))),""))</f>
        <v/>
      </c>
      <c r="E349" s="4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50" spans="1:5" x14ac:dyDescent="0.25">
      <c r="A350" s="65" t="s">
        <v>1555</v>
      </c>
      <c r="B350" s="28">
        <v>2.0888</v>
      </c>
      <c r="C350" s="49"/>
      <c r="D350" s="50" t="str">
        <f t="array" ref="D350">IF(C350="","",IFERROR(AVERAGE(_xlfn._xlws.FILTER($B$2:$B$2000,(IFERROR(VALUE(MID($A$2:$A$2000,4,2)),0)=MONTH(C350))*(IFERROR(VALUE(RIGHT($A$2:$A$2000,4)),0)=YEAR(C350)))),""))</f>
        <v/>
      </c>
      <c r="E350" s="4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1" spans="1:5" x14ac:dyDescent="0.25">
      <c r="A351" s="65" t="s">
        <v>1560</v>
      </c>
      <c r="B351" s="28">
        <v>2.0737999999999999</v>
      </c>
      <c r="C351" s="49"/>
      <c r="D351" s="50" t="str">
        <f t="array" ref="D351">IF(C351="","",IFERROR(AVERAGE(_xlfn._xlws.FILTER($B$2:$B$2000,(IFERROR(VALUE(MID($A$2:$A$2000,4,2)),0)=MONTH(C351))*(IFERROR(VALUE(RIGHT($A$2:$A$2000,4)),0)=YEAR(C351)))),""))</f>
        <v/>
      </c>
      <c r="E351" s="4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2" spans="1:5" x14ac:dyDescent="0.25">
      <c r="A352" s="65" t="s">
        <v>1565</v>
      </c>
      <c r="B352" s="28">
        <v>2.1610999999999998</v>
      </c>
      <c r="C352" s="49"/>
      <c r="D352" s="50" t="str">
        <f t="array" ref="D352">IF(C352="","",IFERROR(AVERAGE(_xlfn._xlws.FILTER($B$2:$B$2000,(IFERROR(VALUE(MID($A$2:$A$2000,4,2)),0)=MONTH(C352))*(IFERROR(VALUE(RIGHT($A$2:$A$2000,4)),0)=YEAR(C352)))),""))</f>
        <v/>
      </c>
      <c r="E352" s="4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3" spans="1:5" x14ac:dyDescent="0.25">
      <c r="A353" s="65" t="s">
        <v>1570</v>
      </c>
      <c r="B353" s="28">
        <v>2.2241</v>
      </c>
      <c r="C353" s="49"/>
      <c r="D353" s="50" t="str">
        <f t="array" ref="D353">IF(C353="","",IFERROR(AVERAGE(_xlfn._xlws.FILTER($B$2:$B$2000,(IFERROR(VALUE(MID($A$2:$A$2000,4,2)),0)=MONTH(C353))*(IFERROR(VALUE(RIGHT($A$2:$A$2000,4)),0)=YEAR(C353)))),""))</f>
        <v/>
      </c>
      <c r="E353" s="4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4" spans="1:5" x14ac:dyDescent="0.25">
      <c r="A354" s="65" t="s">
        <v>1575</v>
      </c>
      <c r="B354" s="28">
        <v>2.1817000000000002</v>
      </c>
      <c r="C354" s="49"/>
      <c r="D354" s="50" t="str">
        <f t="array" ref="D354">IF(C354="","",IFERROR(AVERAGE(_xlfn._xlws.FILTER($B$2:$B$2000,(IFERROR(VALUE(MID($A$2:$A$2000,4,2)),0)=MONTH(C354))*(IFERROR(VALUE(RIGHT($A$2:$A$2000,4)),0)=YEAR(C354)))),""))</f>
        <v/>
      </c>
      <c r="E354" s="4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5" spans="1:5" x14ac:dyDescent="0.25">
      <c r="A355" s="65" t="s">
        <v>1579</v>
      </c>
      <c r="B355" s="28">
        <v>2.3069999999999999</v>
      </c>
      <c r="C355" s="49"/>
      <c r="D355" s="50" t="str">
        <f t="array" ref="D355">IF(C355="","",IFERROR(AVERAGE(_xlfn._xlws.FILTER($B$2:$B$2000,(IFERROR(VALUE(MID($A$2:$A$2000,4,2)),0)=MONTH(C355))*(IFERROR(VALUE(RIGHT($A$2:$A$2000,4)),0)=YEAR(C355)))),""))</f>
        <v/>
      </c>
      <c r="E355" s="4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6" spans="1:5" x14ac:dyDescent="0.25">
      <c r="A356" s="65" t="s">
        <v>1584</v>
      </c>
      <c r="B356" s="28">
        <v>2.3079000000000001</v>
      </c>
      <c r="C356" s="49"/>
      <c r="D356" s="50" t="str">
        <f t="array" ref="D356">IF(C356="","",IFERROR(AVERAGE(_xlfn._xlws.FILTER($B$2:$B$2000,(IFERROR(VALUE(MID($A$2:$A$2000,4,2)),0)=MONTH(C356))*(IFERROR(VALUE(RIGHT($A$2:$A$2000,4)),0)=YEAR(C356)))),""))</f>
        <v/>
      </c>
      <c r="E356" s="4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7" spans="1:5" x14ac:dyDescent="0.25">
      <c r="A357" s="65" t="s">
        <v>1589</v>
      </c>
      <c r="B357" s="28">
        <v>2.4914999999999998</v>
      </c>
      <c r="C357" s="49"/>
      <c r="D357" s="50" t="str">
        <f t="array" ref="D357">IF(C357="","",IFERROR(AVERAGE(_xlfn._xlws.FILTER($B$2:$B$2000,(IFERROR(VALUE(MID($A$2:$A$2000,4,2)),0)=MONTH(C357))*(IFERROR(VALUE(RIGHT($A$2:$A$2000,4)),0)=YEAR(C357)))),""))</f>
        <v/>
      </c>
      <c r="E357" s="4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8" spans="1:5" x14ac:dyDescent="0.25">
      <c r="A358" s="65" t="s">
        <v>1594</v>
      </c>
      <c r="B358" s="28">
        <v>2.6231</v>
      </c>
      <c r="C358" s="49"/>
      <c r="D358" s="50" t="str">
        <f t="array" ref="D358">IF(C358="","",IFERROR(AVERAGE(_xlfn._xlws.FILTER($B$2:$B$2000,(IFERROR(VALUE(MID($A$2:$A$2000,4,2)),0)=MONTH(C358))*(IFERROR(VALUE(RIGHT($A$2:$A$2000,4)),0)=YEAR(C358)))),""))</f>
        <v/>
      </c>
      <c r="E358" s="4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59" spans="1:5" x14ac:dyDescent="0.25">
      <c r="A359" s="65" t="s">
        <v>1599</v>
      </c>
      <c r="B359" s="28">
        <v>2.6358999999999999</v>
      </c>
      <c r="C359" s="49"/>
      <c r="D359" s="50" t="str">
        <f t="array" ref="D359">IF(C359="","",IFERROR(AVERAGE(_xlfn._xlws.FILTER($B$2:$B$2000,(IFERROR(VALUE(MID($A$2:$A$2000,4,2)),0)=MONTH(C359))*(IFERROR(VALUE(RIGHT($A$2:$A$2000,4)),0)=YEAR(C359)))),""))</f>
        <v/>
      </c>
      <c r="E359" s="4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0" spans="1:5" x14ac:dyDescent="0.25">
      <c r="A360" s="65" t="s">
        <v>1603</v>
      </c>
      <c r="B360" s="28">
        <v>2.7334000000000001</v>
      </c>
      <c r="C360" s="49"/>
      <c r="D360" s="50" t="str">
        <f t="array" ref="D360">IF(C360="","",IFERROR(AVERAGE(_xlfn._xlws.FILTER($B$2:$B$2000,(IFERROR(VALUE(MID($A$2:$A$2000,4,2)),0)=MONTH(C360))*(IFERROR(VALUE(RIGHT($A$2:$A$2000,4)),0)=YEAR(C360)))),""))</f>
        <v/>
      </c>
      <c r="E360" s="4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1" spans="1:5" x14ac:dyDescent="0.25">
      <c r="A361" s="65" t="s">
        <v>1608</v>
      </c>
      <c r="B361" s="28">
        <v>2.8033000000000001</v>
      </c>
      <c r="C361" s="49"/>
      <c r="D361" s="50" t="str">
        <f t="array" ref="D361">IF(C361="","",IFERROR(AVERAGE(_xlfn._xlws.FILTER($B$2:$B$2000,(IFERROR(VALUE(MID($A$2:$A$2000,4,2)),0)=MONTH(C361))*(IFERROR(VALUE(RIGHT($A$2:$A$2000,4)),0)=YEAR(C361)))),""))</f>
        <v/>
      </c>
      <c r="E361" s="4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2" spans="1:5" x14ac:dyDescent="0.25">
      <c r="A362" s="65" t="s">
        <v>1613</v>
      </c>
      <c r="B362" s="28">
        <v>2.8296999999999999</v>
      </c>
      <c r="C362" s="49"/>
      <c r="D362" s="50" t="str">
        <f t="array" ref="D362">IF(C362="","",IFERROR(AVERAGE(_xlfn._xlws.FILTER($B$2:$B$2000,(IFERROR(VALUE(MID($A$2:$A$2000,4,2)),0)=MONTH(C362))*(IFERROR(VALUE(RIGHT($A$2:$A$2000,4)),0)=YEAR(C362)))),""))</f>
        <v/>
      </c>
      <c r="E362" s="4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3" spans="1:5" x14ac:dyDescent="0.25">
      <c r="A363" s="65" t="s">
        <v>1617</v>
      </c>
      <c r="B363" s="28">
        <v>2.7684000000000002</v>
      </c>
      <c r="C363" s="49"/>
      <c r="D363" s="50" t="str">
        <f t="array" ref="D363">IF(C363="","",IFERROR(AVERAGE(_xlfn._xlws.FILTER($B$2:$B$2000,(IFERROR(VALUE(MID($A$2:$A$2000,4,2)),0)=MONTH(C363))*(IFERROR(VALUE(RIGHT($A$2:$A$2000,4)),0)=YEAR(C363)))),""))</f>
        <v/>
      </c>
      <c r="E363" s="4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4" spans="1:5" x14ac:dyDescent="0.25">
      <c r="A364" s="65" t="s">
        <v>1622</v>
      </c>
      <c r="B364" s="28">
        <v>2.7841999999999998</v>
      </c>
      <c r="C364" s="49"/>
      <c r="D364" s="50" t="str">
        <f t="array" ref="D364">IF(C364="","",IFERROR(AVERAGE(_xlfn._xlws.FILTER($B$2:$B$2000,(IFERROR(VALUE(MID($A$2:$A$2000,4,2)),0)=MONTH(C364))*(IFERROR(VALUE(RIGHT($A$2:$A$2000,4)),0)=YEAR(C364)))),""))</f>
        <v/>
      </c>
      <c r="E364" s="4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5" spans="1:5" x14ac:dyDescent="0.25">
      <c r="A365" s="65" t="s">
        <v>1627</v>
      </c>
      <c r="B365" s="28">
        <v>2.7301000000000002</v>
      </c>
      <c r="C365" s="49"/>
      <c r="D365" s="50" t="str">
        <f t="array" ref="D365">IF(C365="","",IFERROR(AVERAGE(_xlfn._xlws.FILTER($B$2:$B$2000,(IFERROR(VALUE(MID($A$2:$A$2000,4,2)),0)=MONTH(C365))*(IFERROR(VALUE(RIGHT($A$2:$A$2000,4)),0)=YEAR(C365)))),""))</f>
        <v/>
      </c>
      <c r="E365" s="4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6" spans="1:5" x14ac:dyDescent="0.25">
      <c r="A366" s="65" t="s">
        <v>1632</v>
      </c>
      <c r="B366" s="28">
        <v>2.7130999999999998</v>
      </c>
      <c r="C366" s="49"/>
      <c r="D366" s="50" t="str">
        <f t="array" ref="D366">IF(C366="","",IFERROR(AVERAGE(_xlfn._xlws.FILTER($B$2:$B$2000,(IFERROR(VALUE(MID($A$2:$A$2000,4,2)),0)=MONTH(C366))*(IFERROR(VALUE(RIGHT($A$2:$A$2000,4)),0)=YEAR(C366)))),""))</f>
        <v/>
      </c>
      <c r="E366" s="4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7" spans="1:5" x14ac:dyDescent="0.25">
      <c r="A367" s="65" t="s">
        <v>1637</v>
      </c>
      <c r="B367" s="28">
        <v>2.7406999999999999</v>
      </c>
      <c r="C367" s="49"/>
      <c r="D367" s="50" t="str">
        <f t="array" ref="D367">IF(C367="","",IFERROR(AVERAGE(_xlfn._xlws.FILTER($B$2:$B$2000,(IFERROR(VALUE(MID($A$2:$A$2000,4,2)),0)=MONTH(C367))*(IFERROR(VALUE(RIGHT($A$2:$A$2000,4)),0)=YEAR(C367)))),""))</f>
        <v/>
      </c>
      <c r="E367" s="4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8" spans="1:5" x14ac:dyDescent="0.25">
      <c r="A368" s="65" t="s">
        <v>1642</v>
      </c>
      <c r="B368" s="28">
        <v>2.8277999999999999</v>
      </c>
      <c r="C368" s="49"/>
      <c r="D368" s="50" t="str">
        <f t="array" ref="D368">IF(C368="","",IFERROR(AVERAGE(_xlfn._xlws.FILTER($B$2:$B$2000,(IFERROR(VALUE(MID($A$2:$A$2000,4,2)),0)=MONTH(C368))*(IFERROR(VALUE(RIGHT($A$2:$A$2000,4)),0)=YEAR(C368)))),""))</f>
        <v/>
      </c>
      <c r="E368" s="4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9" spans="1:5" x14ac:dyDescent="0.25">
      <c r="A369" s="65" t="s">
        <v>1647</v>
      </c>
      <c r="B369" s="28">
        <v>3.0024999999999999</v>
      </c>
      <c r="C369" s="49"/>
      <c r="D369" s="50" t="str">
        <f t="array" ref="D369">IF(C369="","",IFERROR(AVERAGE(_xlfn._xlws.FILTER($B$2:$B$2000,(IFERROR(VALUE(MID($A$2:$A$2000,4,2)),0)=MONTH(C369))*(IFERROR(VALUE(RIGHT($A$2:$A$2000,4)),0)=YEAR(C369)))),""))</f>
        <v/>
      </c>
      <c r="E369" s="4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0" spans="1:5" x14ac:dyDescent="0.25">
      <c r="A370" s="65" t="s">
        <v>1650</v>
      </c>
      <c r="B370" s="28">
        <v>3.1968000000000001</v>
      </c>
      <c r="C370" s="49"/>
      <c r="D370" s="50" t="str">
        <f t="array" ref="D370">IF(C370="","",IFERROR(AVERAGE(_xlfn._xlws.FILTER($B$2:$B$2000,(IFERROR(VALUE(MID($A$2:$A$2000,4,2)),0)=MONTH(C370))*(IFERROR(VALUE(RIGHT($A$2:$A$2000,4)),0)=YEAR(C370)))),""))</f>
        <v/>
      </c>
      <c r="E370" s="4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1" spans="1:5" x14ac:dyDescent="0.25">
      <c r="A371" s="65" t="s">
        <v>1653</v>
      </c>
      <c r="B371" s="28">
        <v>3.2299000000000002</v>
      </c>
      <c r="C371" s="49"/>
      <c r="D371" s="50" t="str">
        <f t="array" ref="D371">IF(C371="","",IFERROR(AVERAGE(_xlfn._xlws.FILTER($B$2:$B$2000,(IFERROR(VALUE(MID($A$2:$A$2000,4,2)),0)=MONTH(C371))*(IFERROR(VALUE(RIGHT($A$2:$A$2000,4)),0)=YEAR(C371)))),""))</f>
        <v/>
      </c>
      <c r="E371" s="4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2" spans="1:5" x14ac:dyDescent="0.25">
      <c r="A372" s="65" t="s">
        <v>1658</v>
      </c>
      <c r="B372" s="28">
        <v>3.4001999999999999</v>
      </c>
      <c r="C372" s="49"/>
      <c r="D372" s="50" t="str">
        <f t="array" ref="D372">IF(C372="","",IFERROR(AVERAGE(_xlfn._xlws.FILTER($B$2:$B$2000,(IFERROR(VALUE(MID($A$2:$A$2000,4,2)),0)=MONTH(C372))*(IFERROR(VALUE(RIGHT($A$2:$A$2000,4)),0)=YEAR(C372)))),""))</f>
        <v/>
      </c>
      <c r="E372" s="4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3" spans="1:5" x14ac:dyDescent="0.25">
      <c r="A373" s="65" t="s">
        <v>1663</v>
      </c>
      <c r="B373" s="28">
        <v>3.464</v>
      </c>
      <c r="C373" s="49"/>
      <c r="D373" s="50" t="str">
        <f t="array" ref="D373">IF(C373="","",IFERROR(AVERAGE(_xlfn._xlws.FILTER($B$2:$B$2000,(IFERROR(VALUE(MID($A$2:$A$2000,4,2)),0)=MONTH(C373))*(IFERROR(VALUE(RIGHT($A$2:$A$2000,4)),0)=YEAR(C373)))),""))</f>
        <v/>
      </c>
      <c r="E373" s="4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4" spans="1:5" x14ac:dyDescent="0.25">
      <c r="A374" s="65" t="s">
        <v>1668</v>
      </c>
      <c r="B374" s="28">
        <v>3.5114999999999998</v>
      </c>
      <c r="C374" s="49"/>
      <c r="D374" s="50" t="str">
        <f t="array" ref="D374">IF(C374="","",IFERROR(AVERAGE(_xlfn._xlws.FILTER($B$2:$B$2000,(IFERROR(VALUE(MID($A$2:$A$2000,4,2)),0)=MONTH(C374))*(IFERROR(VALUE(RIGHT($A$2:$A$2000,4)),0)=YEAR(C374)))),""))</f>
        <v/>
      </c>
      <c r="E374" s="4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5" spans="1:5" x14ac:dyDescent="0.25">
      <c r="A375" s="65" t="s">
        <v>1673</v>
      </c>
      <c r="B375" s="28">
        <v>3.4763000000000002</v>
      </c>
      <c r="C375" s="49"/>
      <c r="D375" s="50" t="str">
        <f t="array" ref="D375">IF(C375="","",IFERROR(AVERAGE(_xlfn._xlws.FILTER($B$2:$B$2000,(IFERROR(VALUE(MID($A$2:$A$2000,4,2)),0)=MONTH(C375))*(IFERROR(VALUE(RIGHT($A$2:$A$2000,4)),0)=YEAR(C375)))),""))</f>
        <v/>
      </c>
      <c r="E375" s="4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6" spans="1:5" x14ac:dyDescent="0.25">
      <c r="A376" s="65" t="s">
        <v>1678</v>
      </c>
      <c r="B376" s="28">
        <v>3.343</v>
      </c>
      <c r="C376" s="49"/>
      <c r="D376" s="50" t="str">
        <f t="array" ref="D376">IF(C376="","",IFERROR(AVERAGE(_xlfn._xlws.FILTER($B$2:$B$2000,(IFERROR(VALUE(MID($A$2:$A$2000,4,2)),0)=MONTH(C376))*(IFERROR(VALUE(RIGHT($A$2:$A$2000,4)),0)=YEAR(C376)))),""))</f>
        <v/>
      </c>
      <c r="E376" s="4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7" spans="1:5" x14ac:dyDescent="0.25">
      <c r="A377" s="65" t="s">
        <v>1683</v>
      </c>
      <c r="B377" s="28">
        <v>3.2342</v>
      </c>
      <c r="C377" s="49"/>
      <c r="D377" s="50" t="str">
        <f t="array" ref="D377">IF(C377="","",IFERROR(AVERAGE(_xlfn._xlws.FILTER($B$2:$B$2000,(IFERROR(VALUE(MID($A$2:$A$2000,4,2)),0)=MONTH(C377))*(IFERROR(VALUE(RIGHT($A$2:$A$2000,4)),0)=YEAR(C377)))),""))</f>
        <v/>
      </c>
      <c r="E377" s="4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8" spans="1:5" x14ac:dyDescent="0.25">
      <c r="A378" s="65" t="s">
        <v>1686</v>
      </c>
      <c r="B378" s="28">
        <v>3.14</v>
      </c>
      <c r="C378" s="49"/>
      <c r="D378" s="50" t="str">
        <f t="array" ref="D378">IF(C378="","",IFERROR(AVERAGE(_xlfn._xlws.FILTER($B$2:$B$2000,(IFERROR(VALUE(MID($A$2:$A$2000,4,2)),0)=MONTH(C378))*(IFERROR(VALUE(RIGHT($A$2:$A$2000,4)),0)=YEAR(C378)))),""))</f>
        <v/>
      </c>
      <c r="E378" s="4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9" spans="1:5" x14ac:dyDescent="0.25">
      <c r="A379" s="65" t="s">
        <v>1691</v>
      </c>
      <c r="B379" s="28">
        <v>2.8683000000000001</v>
      </c>
      <c r="C379" s="49"/>
      <c r="D379" s="50" t="str">
        <f t="array" ref="D379">IF(C379="","",IFERROR(AVERAGE(_xlfn._xlws.FILTER($B$2:$B$2000,(IFERROR(VALUE(MID($A$2:$A$2000,4,2)),0)=MONTH(C379))*(IFERROR(VALUE(RIGHT($A$2:$A$2000,4)),0)=YEAR(C379)))),""))</f>
        <v/>
      </c>
      <c r="E379" s="4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80" spans="1:5" x14ac:dyDescent="0.25">
      <c r="A380" s="65" t="s">
        <v>1696</v>
      </c>
      <c r="B380" s="28">
        <v>2.6667000000000001</v>
      </c>
      <c r="C380" s="49"/>
      <c r="D380" s="50" t="str">
        <f t="array" ref="D380">IF(C380="","",IFERROR(AVERAGE(_xlfn._xlws.FILTER($B$2:$B$2000,(IFERROR(VALUE(MID($A$2:$A$2000,4,2)),0)=MONTH(C380))*(IFERROR(VALUE(RIGHT($A$2:$A$2000,4)),0)=YEAR(C380)))),""))</f>
        <v/>
      </c>
      <c r="E380" s="4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1" spans="1:5" x14ac:dyDescent="0.25">
      <c r="A381" s="65" t="s">
        <v>1701</v>
      </c>
      <c r="B381" s="28">
        <v>2.359</v>
      </c>
      <c r="C381" s="49"/>
      <c r="D381" s="50" t="str">
        <f t="array" ref="D381">IF(C381="","",IFERROR(AVERAGE(_xlfn._xlws.FILTER($B$2:$B$2000,(IFERROR(VALUE(MID($A$2:$A$2000,4,2)),0)=MONTH(C381))*(IFERROR(VALUE(RIGHT($A$2:$A$2000,4)),0)=YEAR(C381)))),""))</f>
        <v/>
      </c>
      <c r="E381" s="4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2" spans="1:5" x14ac:dyDescent="0.25">
      <c r="A382" s="65" t="s">
        <v>1706</v>
      </c>
      <c r="B382" s="28">
        <v>2.3212999999999999</v>
      </c>
      <c r="C382" s="49"/>
      <c r="D382" s="50" t="str">
        <f t="array" ref="D382">IF(C382="","",IFERROR(AVERAGE(_xlfn._xlws.FILTER($B$2:$B$2000,(IFERROR(VALUE(MID($A$2:$A$2000,4,2)),0)=MONTH(C382))*(IFERROR(VALUE(RIGHT($A$2:$A$2000,4)),0)=YEAR(C382)))),""))</f>
        <v/>
      </c>
      <c r="E382" s="4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3" spans="1:5" x14ac:dyDescent="0.25">
      <c r="A383" s="65" t="s">
        <v>1711</v>
      </c>
      <c r="B383" s="28">
        <v>2.1596000000000002</v>
      </c>
      <c r="C383" s="49"/>
      <c r="D383" s="50" t="str">
        <f t="array" ref="D383">IF(C383="","",IFERROR(AVERAGE(_xlfn._xlws.FILTER($B$2:$B$2000,(IFERROR(VALUE(MID($A$2:$A$2000,4,2)),0)=MONTH(C383))*(IFERROR(VALUE(RIGHT($A$2:$A$2000,4)),0)=YEAR(C383)))),""))</f>
        <v/>
      </c>
      <c r="E383" s="4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4" spans="1:5" x14ac:dyDescent="0.25">
      <c r="A384" s="65" t="s">
        <v>1715</v>
      </c>
      <c r="B384" s="28">
        <v>2.1787999999999998</v>
      </c>
      <c r="C384" s="49"/>
      <c r="D384" s="50" t="str">
        <f t="array" ref="D384">IF(C384="","",IFERROR(AVERAGE(_xlfn._xlws.FILTER($B$2:$B$2000,(IFERROR(VALUE(MID($A$2:$A$2000,4,2)),0)=MONTH(C384))*(IFERROR(VALUE(RIGHT($A$2:$A$2000,4)),0)=YEAR(C384)))),""))</f>
        <v/>
      </c>
      <c r="E384" s="4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5" spans="1:5" x14ac:dyDescent="0.25">
      <c r="A385" s="65" t="s">
        <v>1720</v>
      </c>
      <c r="B385" s="28">
        <v>2.5865999999999998</v>
      </c>
      <c r="C385" s="49"/>
      <c r="D385" s="50" t="str">
        <f t="array" ref="D385">IF(C385="","",IFERROR(AVERAGE(_xlfn._xlws.FILTER($B$2:$B$2000,(IFERROR(VALUE(MID($A$2:$A$2000,4,2)),0)=MONTH(C385))*(IFERROR(VALUE(RIGHT($A$2:$A$2000,4)),0)=YEAR(C385)))),""))</f>
        <v/>
      </c>
      <c r="E385" s="4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6" spans="1:5" x14ac:dyDescent="0.25">
      <c r="A386" s="65" t="s">
        <v>1725</v>
      </c>
      <c r="B386" s="28">
        <v>2.3557000000000001</v>
      </c>
      <c r="C386" s="49"/>
      <c r="D386" s="50" t="str">
        <f t="array" ref="D386">IF(C386="","",IFERROR(AVERAGE(_xlfn._xlws.FILTER($B$2:$B$2000,(IFERROR(VALUE(MID($A$2:$A$2000,4,2)),0)=MONTH(C386))*(IFERROR(VALUE(RIGHT($A$2:$A$2000,4)),0)=YEAR(C386)))),""))</f>
        <v/>
      </c>
      <c r="E386" s="4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7" spans="1:5" x14ac:dyDescent="0.25">
      <c r="A387" s="65" t="s">
        <v>1729</v>
      </c>
      <c r="B387" s="28">
        <v>2.1577999999999999</v>
      </c>
      <c r="C387" s="49"/>
      <c r="D387" s="50" t="str">
        <f t="array" ref="D387">IF(C387="","",IFERROR(AVERAGE(_xlfn._xlws.FILTER($B$2:$B$2000,(IFERROR(VALUE(MID($A$2:$A$2000,4,2)),0)=MONTH(C387))*(IFERROR(VALUE(RIGHT($A$2:$A$2000,4)),0)=YEAR(C387)))),""))</f>
        <v/>
      </c>
      <c r="E387" s="4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8" spans="1:5" x14ac:dyDescent="0.25">
      <c r="A388" s="65" t="s">
        <v>1734</v>
      </c>
      <c r="B388" s="28">
        <v>2.0960999999999999</v>
      </c>
      <c r="C388" s="49"/>
      <c r="D388" s="50" t="str">
        <f t="array" ref="D388">IF(C388="","",IFERROR(AVERAGE(_xlfn._xlws.FILTER($B$2:$B$2000,(IFERROR(VALUE(MID($A$2:$A$2000,4,2)),0)=MONTH(C388))*(IFERROR(VALUE(RIGHT($A$2:$A$2000,4)),0)=YEAR(C388)))),""))</f>
        <v/>
      </c>
      <c r="E388" s="4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9" spans="1:5" x14ac:dyDescent="0.25">
      <c r="A389" s="65" t="s">
        <v>1739</v>
      </c>
      <c r="B389" s="28">
        <v>2.0427</v>
      </c>
      <c r="C389" s="49"/>
      <c r="D389" s="50" t="str">
        <f t="array" ref="D389">IF(C389="","",IFERROR(AVERAGE(_xlfn._xlws.FILTER($B$2:$B$2000,(IFERROR(VALUE(MID($A$2:$A$2000,4,2)),0)=MONTH(C389))*(IFERROR(VALUE(RIGHT($A$2:$A$2000,4)),0)=YEAR(C389)))),""))</f>
        <v/>
      </c>
      <c r="E389" s="4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0" spans="1:5" x14ac:dyDescent="0.25">
      <c r="A390" s="65" t="s">
        <v>1744</v>
      </c>
      <c r="B390" s="28">
        <v>2.0314999999999999</v>
      </c>
      <c r="C390" s="49"/>
      <c r="D390" s="50" t="str">
        <f t="array" ref="D390">IF(C390="","",IFERROR(AVERAGE(_xlfn._xlws.FILTER($B$2:$B$2000,(IFERROR(VALUE(MID($A$2:$A$2000,4,2)),0)=MONTH(C390))*(IFERROR(VALUE(RIGHT($A$2:$A$2000,4)),0)=YEAR(C390)))),""))</f>
        <v/>
      </c>
      <c r="E390" s="4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1" spans="1:5" x14ac:dyDescent="0.25">
      <c r="A391" s="65" t="s">
        <v>1749</v>
      </c>
      <c r="B391" s="28">
        <v>2.0167000000000002</v>
      </c>
      <c r="C391" s="49"/>
      <c r="D391" s="50" t="str">
        <f t="array" ref="D391">IF(C391="","",IFERROR(AVERAGE(_xlfn._xlws.FILTER($B$2:$B$2000,(IFERROR(VALUE(MID($A$2:$A$2000,4,2)),0)=MONTH(C391))*(IFERROR(VALUE(RIGHT($A$2:$A$2000,4)),0)=YEAR(C391)))),""))</f>
        <v/>
      </c>
      <c r="E391" s="4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2" spans="1:5" x14ac:dyDescent="0.25">
      <c r="A392" s="65" t="s">
        <v>1754</v>
      </c>
      <c r="B392" s="28">
        <v>1.9839</v>
      </c>
      <c r="C392" s="49"/>
      <c r="D392" s="50" t="str">
        <f t="array" ref="D392">IF(C392="","",IFERROR(AVERAGE(_xlfn._xlws.FILTER($B$2:$B$2000,(IFERROR(VALUE(MID($A$2:$A$2000,4,2)),0)=MONTH(C392))*(IFERROR(VALUE(RIGHT($A$2:$A$2000,4)),0)=YEAR(C392)))),""))</f>
        <v/>
      </c>
      <c r="E392" s="4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3" spans="1:5" x14ac:dyDescent="0.25">
      <c r="A393" s="65" t="s">
        <v>1758</v>
      </c>
      <c r="B393" s="28">
        <v>1.9563999999999999</v>
      </c>
      <c r="C393" s="49"/>
      <c r="D393" s="50" t="str">
        <f t="array" ref="D393">IF(C393="","",IFERROR(AVERAGE(_xlfn._xlws.FILTER($B$2:$B$2000,(IFERROR(VALUE(MID($A$2:$A$2000,4,2)),0)=MONTH(C393))*(IFERROR(VALUE(RIGHT($A$2:$A$2000,4)),0)=YEAR(C393)))),""))</f>
        <v/>
      </c>
      <c r="E393" s="4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4" spans="1:5" x14ac:dyDescent="0.25">
      <c r="A394" s="65" t="s">
        <v>1763</v>
      </c>
      <c r="B394" s="28">
        <v>1.9470000000000001</v>
      </c>
      <c r="C394" s="49"/>
      <c r="D394" s="50" t="str">
        <f t="array" ref="D394">IF(C394="","",IFERROR(AVERAGE(_xlfn._xlws.FILTER($B$2:$B$2000,(IFERROR(VALUE(MID($A$2:$A$2000,4,2)),0)=MONTH(C394))*(IFERROR(VALUE(RIGHT($A$2:$A$2000,4)),0)=YEAR(C394)))),""))</f>
        <v/>
      </c>
      <c r="E394" s="4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5" spans="1:5" x14ac:dyDescent="0.25">
      <c r="A395" s="65" t="s">
        <v>1768</v>
      </c>
      <c r="B395" s="28">
        <v>2.0474000000000001</v>
      </c>
      <c r="C395" s="49"/>
      <c r="D395" s="50" t="str">
        <f t="array" ref="D395">IF(C395="","",IFERROR(AVERAGE(_xlfn._xlws.FILTER($B$2:$B$2000,(IFERROR(VALUE(MID($A$2:$A$2000,4,2)),0)=MONTH(C395))*(IFERROR(VALUE(RIGHT($A$2:$A$2000,4)),0)=YEAR(C395)))),""))</f>
        <v/>
      </c>
      <c r="E395" s="4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6" spans="1:5" x14ac:dyDescent="0.25">
      <c r="A396" s="65" t="s">
        <v>1773</v>
      </c>
      <c r="B396" s="28">
        <v>2.0596000000000001</v>
      </c>
      <c r="C396" s="49"/>
      <c r="D396" s="50" t="str">
        <f t="array" ref="D396">IF(C396="","",IFERROR(AVERAGE(_xlfn._xlws.FILTER($B$2:$B$2000,(IFERROR(VALUE(MID($A$2:$A$2000,4,2)),0)=MONTH(C396))*(IFERROR(VALUE(RIGHT($A$2:$A$2000,4)),0)=YEAR(C396)))),""))</f>
        <v/>
      </c>
      <c r="E396" s="4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7" spans="1:5" x14ac:dyDescent="0.25">
      <c r="A397" s="65" t="s">
        <v>1778</v>
      </c>
      <c r="B397" s="28">
        <v>2.0446</v>
      </c>
      <c r="C397" s="49"/>
      <c r="D397" s="50" t="str">
        <f t="array" ref="D397">IF(C397="","",IFERROR(AVERAGE(_xlfn._xlws.FILTER($B$2:$B$2000,(IFERROR(VALUE(MID($A$2:$A$2000,4,2)),0)=MONTH(C397))*(IFERROR(VALUE(RIGHT($A$2:$A$2000,4)),0)=YEAR(C397)))),""))</f>
        <v/>
      </c>
      <c r="E397" s="4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8" spans="1:5" x14ac:dyDescent="0.25">
      <c r="A398" s="65" t="s">
        <v>1782</v>
      </c>
      <c r="B398" s="28">
        <v>2.1389999999999998</v>
      </c>
      <c r="C398" s="49"/>
      <c r="D398" s="50" t="str">
        <f t="array" ref="D398">IF(C398="","",IFERROR(AVERAGE(_xlfn._xlws.FILTER($B$2:$B$2000,(IFERROR(VALUE(MID($A$2:$A$2000,4,2)),0)=MONTH(C398))*(IFERROR(VALUE(RIGHT($A$2:$A$2000,4)),0)=YEAR(C398)))),""))</f>
        <v/>
      </c>
      <c r="E398" s="4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9" spans="1:5" x14ac:dyDescent="0.25">
      <c r="A399" s="65" t="s">
        <v>1787</v>
      </c>
      <c r="B399" s="28">
        <v>2.2833000000000001</v>
      </c>
      <c r="C399" s="49"/>
      <c r="D399" s="50" t="str">
        <f t="array" ref="D399">IF(C399="","",IFERROR(AVERAGE(_xlfn._xlws.FILTER($B$2:$B$2000,(IFERROR(VALUE(MID($A$2:$A$2000,4,2)),0)=MONTH(C399))*(IFERROR(VALUE(RIGHT($A$2:$A$2000,4)),0)=YEAR(C399)))),""))</f>
        <v/>
      </c>
      <c r="E399" s="4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0" spans="1:5" x14ac:dyDescent="0.25">
      <c r="A400" s="65" t="s">
        <v>1792</v>
      </c>
      <c r="B400" s="28">
        <v>2.2711000000000001</v>
      </c>
      <c r="C400" s="49"/>
      <c r="D400" s="50" t="str">
        <f t="array" ref="D400">IF(C400="","",IFERROR(AVERAGE(_xlfn._xlws.FILTER($B$2:$B$2000,(IFERROR(VALUE(MID($A$2:$A$2000,4,2)),0)=MONTH(C400))*(IFERROR(VALUE(RIGHT($A$2:$A$2000,4)),0)=YEAR(C400)))),""))</f>
        <v/>
      </c>
      <c r="E400" s="4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1" spans="1:5" x14ac:dyDescent="0.25">
      <c r="A401" s="65" t="s">
        <v>1796</v>
      </c>
      <c r="B401" s="28">
        <v>2.2656000000000001</v>
      </c>
      <c r="C401" s="49"/>
      <c r="D401" s="50" t="str">
        <f t="array" ref="D401">IF(C401="","",IFERROR(AVERAGE(_xlfn._xlws.FILTER($B$2:$B$2000,(IFERROR(VALUE(MID($A$2:$A$2000,4,2)),0)=MONTH(C401))*(IFERROR(VALUE(RIGHT($A$2:$A$2000,4)),0)=YEAR(C401)))),""))</f>
        <v/>
      </c>
      <c r="E401" s="4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2" spans="1:5" x14ac:dyDescent="0.25">
      <c r="A402" s="65" t="s">
        <v>1801</v>
      </c>
      <c r="B402" s="28">
        <v>2.3115000000000001</v>
      </c>
      <c r="C402" s="49"/>
      <c r="D402" s="50" t="str">
        <f t="array" ref="D402">IF(C402="","",IFERROR(AVERAGE(_xlfn._xlws.FILTER($B$2:$B$2000,(IFERROR(VALUE(MID($A$2:$A$2000,4,2)),0)=MONTH(C402))*(IFERROR(VALUE(RIGHT($A$2:$A$2000,4)),0)=YEAR(C402)))),""))</f>
        <v/>
      </c>
      <c r="E402" s="4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3" spans="1:5" x14ac:dyDescent="0.25">
      <c r="A403" s="65" t="s">
        <v>1806</v>
      </c>
      <c r="B403" s="28">
        <v>2.3041</v>
      </c>
      <c r="C403" s="49"/>
      <c r="D403" s="50" t="str">
        <f t="array" ref="D403">IF(C403="","",IFERROR(AVERAGE(_xlfn._xlws.FILTER($B$2:$B$2000,(IFERROR(VALUE(MID($A$2:$A$2000,4,2)),0)=MONTH(C403))*(IFERROR(VALUE(RIGHT($A$2:$A$2000,4)),0)=YEAR(C403)))),""))</f>
        <v/>
      </c>
      <c r="E403" s="4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4" spans="1:5" x14ac:dyDescent="0.25">
      <c r="A404" s="65" t="s">
        <v>1811</v>
      </c>
      <c r="B404" s="28">
        <v>2.2972000000000001</v>
      </c>
      <c r="C404" s="49"/>
      <c r="D404" s="50" t="str">
        <f t="array" ref="D404">IF(C404="","",IFERROR(AVERAGE(_xlfn._xlws.FILTER($B$2:$B$2000,(IFERROR(VALUE(MID($A$2:$A$2000,4,2)),0)=MONTH(C404))*(IFERROR(VALUE(RIGHT($A$2:$A$2000,4)),0)=YEAR(C404)))),""))</f>
        <v/>
      </c>
      <c r="E404" s="4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5" spans="1:5" x14ac:dyDescent="0.25">
      <c r="A405" s="65" t="s">
        <v>1814</v>
      </c>
      <c r="B405" s="28">
        <v>2.2854000000000001</v>
      </c>
      <c r="C405" s="49"/>
      <c r="D405" s="50" t="str">
        <f t="array" ref="D405">IF(C405="","",IFERROR(AVERAGE(_xlfn._xlws.FILTER($B$2:$B$2000,(IFERROR(VALUE(MID($A$2:$A$2000,4,2)),0)=MONTH(C405))*(IFERROR(VALUE(RIGHT($A$2:$A$2000,4)),0)=YEAR(C405)))),""))</f>
        <v/>
      </c>
      <c r="E405" s="4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6" spans="1:5" x14ac:dyDescent="0.25">
      <c r="A406" s="65" t="s">
        <v>1819</v>
      </c>
      <c r="B406" s="28">
        <v>2.2707999999999999</v>
      </c>
      <c r="C406" s="49"/>
      <c r="D406" s="50" t="str">
        <f t="array" ref="D406">IF(C406="","",IFERROR(AVERAGE(_xlfn._xlws.FILTER($B$2:$B$2000,(IFERROR(VALUE(MID($A$2:$A$2000,4,2)),0)=MONTH(C406))*(IFERROR(VALUE(RIGHT($A$2:$A$2000,4)),0)=YEAR(C406)))),""))</f>
        <v/>
      </c>
      <c r="E406" s="4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7" spans="1:5" x14ac:dyDescent="0.25">
      <c r="A407" s="65" t="s">
        <v>1823</v>
      </c>
      <c r="B407" s="28">
        <v>2.3132000000000001</v>
      </c>
      <c r="C407" s="49"/>
      <c r="D407" s="50" t="str">
        <f t="array" ref="D407">IF(C407="","",IFERROR(AVERAGE(_xlfn._xlws.FILTER($B$2:$B$2000,(IFERROR(VALUE(MID($A$2:$A$2000,4,2)),0)=MONTH(C407))*(IFERROR(VALUE(RIGHT($A$2:$A$2000,4)),0)=YEAR(C407)))),""))</f>
        <v/>
      </c>
      <c r="E407" s="4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8" spans="1:5" x14ac:dyDescent="0.25">
      <c r="A408" s="65" t="s">
        <v>1828</v>
      </c>
      <c r="B408" s="28">
        <v>2.3662000000000001</v>
      </c>
      <c r="C408" s="49"/>
      <c r="D408" s="50" t="str">
        <f t="array" ref="D408">IF(C408="","",IFERROR(AVERAGE(_xlfn._xlws.FILTER($B$2:$B$2000,(IFERROR(VALUE(MID($A$2:$A$2000,4,2)),0)=MONTH(C408))*(IFERROR(VALUE(RIGHT($A$2:$A$2000,4)),0)=YEAR(C408)))),""))</f>
        <v/>
      </c>
      <c r="E408" s="4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9" spans="1:5" x14ac:dyDescent="0.25">
      <c r="A409" s="65" t="s">
        <v>1833</v>
      </c>
      <c r="B409" s="28">
        <v>2.4777999999999998</v>
      </c>
      <c r="C409" s="49"/>
      <c r="D409" s="50" t="str">
        <f t="array" ref="D409">IF(C409="","",IFERROR(AVERAGE(_xlfn._xlws.FILTER($B$2:$B$2000,(IFERROR(VALUE(MID($A$2:$A$2000,4,2)),0)=MONTH(C409))*(IFERROR(VALUE(RIGHT($A$2:$A$2000,4)),0)=YEAR(C409)))),""))</f>
        <v/>
      </c>
      <c r="E409" s="4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10" spans="1:5" x14ac:dyDescent="0.25">
      <c r="A410" s="65" t="s">
        <v>1838</v>
      </c>
      <c r="B410" s="28">
        <v>2.6179000000000001</v>
      </c>
      <c r="C410" s="49"/>
      <c r="D410" s="50" t="str">
        <f t="array" ref="D410">IF(C410="","",IFERROR(AVERAGE(_xlfn._xlws.FILTER($B$2:$B$2000,(IFERROR(VALUE(MID($A$2:$A$2000,4,2)),0)=MONTH(C410))*(IFERROR(VALUE(RIGHT($A$2:$A$2000,4)),0)=YEAR(C410)))),""))</f>
        <v/>
      </c>
      <c r="E410" s="4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1" spans="1:5" x14ac:dyDescent="0.25">
      <c r="A411" s="65" t="s">
        <v>1843</v>
      </c>
      <c r="B411" s="28">
        <v>2.6305999999999998</v>
      </c>
      <c r="C411" s="49"/>
      <c r="D411" s="50" t="str">
        <f t="array" ref="D411">IF(C411="","",IFERROR(AVERAGE(_xlfn._xlws.FILTER($B$2:$B$2000,(IFERROR(VALUE(MID($A$2:$A$2000,4,2)),0)=MONTH(C411))*(IFERROR(VALUE(RIGHT($A$2:$A$2000,4)),0)=YEAR(C411)))),""))</f>
        <v/>
      </c>
      <c r="E411" s="4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2" spans="1:5" x14ac:dyDescent="0.25">
      <c r="A412" s="65" t="s">
        <v>1847</v>
      </c>
      <c r="B412" s="28">
        <v>2.6316000000000002</v>
      </c>
      <c r="C412" s="49"/>
      <c r="D412" s="50" t="str">
        <f t="array" ref="D412">IF(C412="","",IFERROR(AVERAGE(_xlfn._xlws.FILTER($B$2:$B$2000,(IFERROR(VALUE(MID($A$2:$A$2000,4,2)),0)=MONTH(C412))*(IFERROR(VALUE(RIGHT($A$2:$A$2000,4)),0)=YEAR(C412)))),""))</f>
        <v/>
      </c>
      <c r="E412" s="4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3" spans="1:5" x14ac:dyDescent="0.25">
      <c r="A413" s="65" t="s">
        <v>1852</v>
      </c>
      <c r="B413" s="28">
        <v>2.6257000000000001</v>
      </c>
      <c r="C413" s="49"/>
      <c r="D413" s="50" t="str">
        <f t="array" ref="D413">IF(C413="","",IFERROR(AVERAGE(_xlfn._xlws.FILTER($B$2:$B$2000,(IFERROR(VALUE(MID($A$2:$A$2000,4,2)),0)=MONTH(C413))*(IFERROR(VALUE(RIGHT($A$2:$A$2000,4)),0)=YEAR(C413)))),""))</f>
        <v/>
      </c>
      <c r="E413" s="4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4" spans="1:5" x14ac:dyDescent="0.25">
      <c r="A414" s="65" t="s">
        <v>1857</v>
      </c>
      <c r="B414" s="28">
        <v>2.637</v>
      </c>
      <c r="C414" s="49"/>
      <c r="D414" s="50" t="str">
        <f t="array" ref="D414">IF(C414="","",IFERROR(AVERAGE(_xlfn._xlws.FILTER($B$2:$B$2000,(IFERROR(VALUE(MID($A$2:$A$2000,4,2)),0)=MONTH(C414))*(IFERROR(VALUE(RIGHT($A$2:$A$2000,4)),0)=YEAR(C414)))),""))</f>
        <v/>
      </c>
      <c r="E414" s="4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5" spans="1:5" x14ac:dyDescent="0.25">
      <c r="A415" s="65" t="s">
        <v>1861</v>
      </c>
      <c r="B415" s="28">
        <v>2.6061999999999999</v>
      </c>
      <c r="C415" s="49"/>
      <c r="D415" s="50" t="str">
        <f t="array" ref="D415">IF(C415="","",IFERROR(AVERAGE(_xlfn._xlws.FILTER($B$2:$B$2000,(IFERROR(VALUE(MID($A$2:$A$2000,4,2)),0)=MONTH(C415))*(IFERROR(VALUE(RIGHT($A$2:$A$2000,4)),0)=YEAR(C415)))),""))</f>
        <v/>
      </c>
      <c r="E415" s="4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6" spans="1:5" x14ac:dyDescent="0.25">
      <c r="A416" s="65" t="s">
        <v>1866</v>
      </c>
      <c r="B416" s="28">
        <v>2.6343000000000001</v>
      </c>
      <c r="C416" s="49"/>
      <c r="D416" s="50" t="str">
        <f t="array" ref="D416">IF(C416="","",IFERROR(AVERAGE(_xlfn._xlws.FILTER($B$2:$B$2000,(IFERROR(VALUE(MID($A$2:$A$2000,4,2)),0)=MONTH(C416))*(IFERROR(VALUE(RIGHT($A$2:$A$2000,4)),0)=YEAR(C416)))),""))</f>
        <v/>
      </c>
      <c r="E416" s="4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7" spans="1:5" x14ac:dyDescent="0.25">
      <c r="A417" s="65" t="s">
        <v>1870</v>
      </c>
      <c r="B417" s="28">
        <v>2.6526000000000001</v>
      </c>
      <c r="C417" s="49"/>
      <c r="D417" s="50" t="str">
        <f t="array" ref="D417">IF(C417="","",IFERROR(AVERAGE(_xlfn._xlws.FILTER($B$2:$B$2000,(IFERROR(VALUE(MID($A$2:$A$2000,4,2)),0)=MONTH(C417))*(IFERROR(VALUE(RIGHT($A$2:$A$2000,4)),0)=YEAR(C417)))),""))</f>
        <v/>
      </c>
      <c r="E417" s="4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8" spans="1:5" x14ac:dyDescent="0.25">
      <c r="A418" s="65" t="s">
        <v>1875</v>
      </c>
      <c r="B418" s="28">
        <v>2.7584</v>
      </c>
      <c r="C418" s="49"/>
      <c r="D418" s="50" t="str">
        <f t="array" ref="D418">IF(C418="","",IFERROR(AVERAGE(_xlfn._xlws.FILTER($B$2:$B$2000,(IFERROR(VALUE(MID($A$2:$A$2000,4,2)),0)=MONTH(C418))*(IFERROR(VALUE(RIGHT($A$2:$A$2000,4)),0)=YEAR(C418)))),""))</f>
        <v/>
      </c>
      <c r="E418" s="4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9" spans="1:5" x14ac:dyDescent="0.25">
      <c r="A419" s="65" t="s">
        <v>1880</v>
      </c>
      <c r="B419" s="28">
        <v>2.7755999999999998</v>
      </c>
      <c r="C419" s="49"/>
      <c r="D419" s="50" t="str">
        <f t="array" ref="D419">IF(C419="","",IFERROR(AVERAGE(_xlfn._xlws.FILTER($B$2:$B$2000,(IFERROR(VALUE(MID($A$2:$A$2000,4,2)),0)=MONTH(C419))*(IFERROR(VALUE(RIGHT($A$2:$A$2000,4)),0)=YEAR(C419)))),""))</f>
        <v/>
      </c>
      <c r="E419" s="4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0" spans="1:5" x14ac:dyDescent="0.25">
      <c r="A420" s="65" t="s">
        <v>1884</v>
      </c>
      <c r="B420" s="28">
        <v>2.8100999999999998</v>
      </c>
      <c r="C420" s="49"/>
      <c r="D420" s="50" t="str">
        <f t="array" ref="D420">IF(C420="","",IFERROR(AVERAGE(_xlfn._xlws.FILTER($B$2:$B$2000,(IFERROR(VALUE(MID($A$2:$A$2000,4,2)),0)=MONTH(C420))*(IFERROR(VALUE(RIGHT($A$2:$A$2000,4)),0)=YEAR(C420)))),""))</f>
        <v/>
      </c>
      <c r="E420" s="4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1" spans="1:5" x14ac:dyDescent="0.25">
      <c r="A421" s="65" t="s">
        <v>1889</v>
      </c>
      <c r="B421" s="28">
        <v>2.8433000000000002</v>
      </c>
      <c r="C421" s="49"/>
      <c r="D421" s="50" t="str">
        <f t="array" ref="D421">IF(C421="","",IFERROR(AVERAGE(_xlfn._xlws.FILTER($B$2:$B$2000,(IFERROR(VALUE(MID($A$2:$A$2000,4,2)),0)=MONTH(C421))*(IFERROR(VALUE(RIGHT($A$2:$A$2000,4)),0)=YEAR(C421)))),""))</f>
        <v/>
      </c>
      <c r="E421" s="4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2" spans="1:5" x14ac:dyDescent="0.25">
      <c r="A422" s="65" t="s">
        <v>1893</v>
      </c>
      <c r="B422" s="28">
        <v>2.8721999999999999</v>
      </c>
      <c r="C422" s="49"/>
      <c r="D422" s="50" t="str">
        <f t="array" ref="D422">IF(C422="","",IFERROR(AVERAGE(_xlfn._xlws.FILTER($B$2:$B$2000,(IFERROR(VALUE(MID($A$2:$A$2000,4,2)),0)=MONTH(C422))*(IFERROR(VALUE(RIGHT($A$2:$A$2000,4)),0)=YEAR(C422)))),""))</f>
        <v/>
      </c>
      <c r="E422" s="4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3" spans="1:5" x14ac:dyDescent="0.25">
      <c r="A423" s="65" t="s">
        <v>1897</v>
      </c>
      <c r="B423" s="28">
        <v>2.9180000000000001</v>
      </c>
      <c r="C423" s="49"/>
      <c r="D423" s="50" t="str">
        <f t="array" ref="D423">IF(C423="","",IFERROR(AVERAGE(_xlfn._xlws.FILTER($B$2:$B$2000,(IFERROR(VALUE(MID($A$2:$A$2000,4,2)),0)=MONTH(C423))*(IFERROR(VALUE(RIGHT($A$2:$A$2000,4)),0)=YEAR(C423)))),""))</f>
        <v/>
      </c>
      <c r="E423" s="4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4" spans="1:5" x14ac:dyDescent="0.25">
      <c r="A424" s="65" t="s">
        <v>5765</v>
      </c>
      <c r="B424" s="28">
        <v>2.9131999999999998</v>
      </c>
      <c r="C424" s="49"/>
      <c r="D424" s="50" t="str">
        <f t="array" ref="D424">IF(C424="","",IFERROR(AVERAGE(_xlfn._xlws.FILTER($B$2:$B$2000,(IFERROR(VALUE(MID($A$2:$A$2000,4,2)),0)=MONTH(C424))*(IFERROR(VALUE(RIGHT($A$2:$A$2000,4)),0)=YEAR(C424)))),""))</f>
        <v/>
      </c>
      <c r="E424" s="4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65" t="s">
        <v>5766</v>
      </c>
      <c r="B425" s="28">
        <v>2.8852000000000002</v>
      </c>
      <c r="C425" s="49"/>
      <c r="D425" s="50" t="str">
        <f t="array" ref="D425">IF(C425="","",IFERROR(AVERAGE(_xlfn._xlws.FILTER($B$2:$B$2000,(IFERROR(VALUE(MID($A$2:$A$2000,4,2)),0)=MONTH(C425))*(IFERROR(VALUE(RIGHT($A$2:$A$2000,4)),0)=YEAR(C425)))),""))</f>
        <v/>
      </c>
      <c r="E425" s="4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65" t="s">
        <v>5767</v>
      </c>
      <c r="B426" s="28">
        <v>2.8933</v>
      </c>
      <c r="C426" s="49"/>
      <c r="D426" s="50" t="str">
        <f t="array" ref="D426">IF(C426="","",IFERROR(AVERAGE(_xlfn._xlws.FILTER($B$2:$B$2000,(IFERROR(VALUE(MID($A$2:$A$2000,4,2)),0)=MONTH(C426))*(IFERROR(VALUE(RIGHT($A$2:$A$2000,4)),0)=YEAR(C426)))),""))</f>
        <v/>
      </c>
      <c r="E426" s="4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65" t="s">
        <v>1914</v>
      </c>
      <c r="B427" s="28">
        <v>2.9045999999999998</v>
      </c>
      <c r="C427" s="49"/>
      <c r="D427" s="50" t="str">
        <f t="array" ref="D427">IF(C427="","",IFERROR(AVERAGE(_xlfn._xlws.FILTER($B$2:$B$2000,(IFERROR(VALUE(MID($A$2:$A$2000,4,2)),0)=MONTH(C427))*(IFERROR(VALUE(RIGHT($A$2:$A$2000,4)),0)=YEAR(C427)))),""))</f>
        <v/>
      </c>
      <c r="E427" s="4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65" t="s">
        <v>1919</v>
      </c>
      <c r="B428" s="28">
        <v>2.8780999999999999</v>
      </c>
      <c r="C428" s="49"/>
      <c r="D428" s="50" t="str">
        <f t="array" ref="D428">IF(C428="","",IFERROR(AVERAGE(_xlfn._xlws.FILTER($B$2:$B$2000,(IFERROR(VALUE(MID($A$2:$A$2000,4,2)),0)=MONTH(C428))*(IFERROR(VALUE(RIGHT($A$2:$A$2000,4)),0)=YEAR(C428)))),""))</f>
        <v/>
      </c>
      <c r="E428" s="4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29" spans="1:5" x14ac:dyDescent="0.25">
      <c r="A429" s="65" t="s">
        <v>1924</v>
      </c>
      <c r="B429" s="28">
        <v>2.9626999999999999</v>
      </c>
      <c r="C429" s="49"/>
      <c r="D429" s="50" t="str">
        <f t="array" ref="D429">IF(C429="","",IFERROR(AVERAGE(_xlfn._xlws.FILTER($B$2:$B$2000,(IFERROR(VALUE(MID($A$2:$A$2000,4,2)),0)=MONTH(C429))*(IFERROR(VALUE(RIGHT($A$2:$A$2000,4)),0)=YEAR(C429)))),""))</f>
        <v/>
      </c>
      <c r="E429" s="4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0" spans="1:5" x14ac:dyDescent="0.25">
      <c r="A430" s="65" t="s">
        <v>1929</v>
      </c>
      <c r="B430" s="28">
        <v>3.0777999999999999</v>
      </c>
      <c r="C430" s="49"/>
      <c r="D430" s="50" t="str">
        <f t="array" ref="D430">IF(C430="","",IFERROR(AVERAGE(_xlfn._xlws.FILTER($B$2:$B$2000,(IFERROR(VALUE(MID($A$2:$A$2000,4,2)),0)=MONTH(C430))*(IFERROR(VALUE(RIGHT($A$2:$A$2000,4)),0)=YEAR(C430)))),""))</f>
        <v/>
      </c>
      <c r="E430" s="4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1" spans="1:5" x14ac:dyDescent="0.25">
      <c r="A431" s="65" t="s">
        <v>5768</v>
      </c>
      <c r="B431" s="28">
        <v>3.218</v>
      </c>
      <c r="C431" s="49"/>
      <c r="D431" s="50" t="str">
        <f t="array" ref="D431">IF(C431="","",IFERROR(AVERAGE(_xlfn._xlws.FILTER($B$2:$B$2000,(IFERROR(VALUE(MID($A$2:$A$2000,4,2)),0)=MONTH(C431))*(IFERROR(VALUE(RIGHT($A$2:$A$2000,4)),0)=YEAR(C431)))),""))</f>
        <v/>
      </c>
      <c r="E431" s="4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2" spans="1:5" x14ac:dyDescent="0.25">
      <c r="A432" s="65" t="s">
        <v>1938</v>
      </c>
      <c r="B432" s="28">
        <v>3.4460000000000002</v>
      </c>
      <c r="C432" s="49"/>
      <c r="D432" s="50" t="str">
        <f t="array" ref="D432">IF(C432="","",IFERROR(AVERAGE(_xlfn._xlws.FILTER($B$2:$B$2000,(IFERROR(VALUE(MID($A$2:$A$2000,4,2)),0)=MONTH(C432))*(IFERROR(VALUE(RIGHT($A$2:$A$2000,4)),0)=YEAR(C432)))),""))</f>
        <v/>
      </c>
      <c r="E432" s="4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3" spans="1:5" x14ac:dyDescent="0.25">
      <c r="A433" s="65" t="s">
        <v>1941</v>
      </c>
      <c r="B433" s="28">
        <v>3.5356999999999998</v>
      </c>
      <c r="C433" s="49"/>
      <c r="D433" s="50" t="str">
        <f t="array" ref="D433">IF(C433="","",IFERROR(AVERAGE(_xlfn._xlws.FILTER($B$2:$B$2000,(IFERROR(VALUE(MID($A$2:$A$2000,4,2)),0)=MONTH(C433))*(IFERROR(VALUE(RIGHT($A$2:$A$2000,4)),0)=YEAR(C433)))),""))</f>
        <v/>
      </c>
      <c r="E433" s="4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4" spans="1:5" x14ac:dyDescent="0.25">
      <c r="A434" s="65" t="s">
        <v>1946</v>
      </c>
      <c r="B434" s="28">
        <v>3.8414000000000001</v>
      </c>
      <c r="C434" s="49"/>
      <c r="D434" s="50" t="str">
        <f t="array" ref="D434">IF(C434="","",IFERROR(AVERAGE(_xlfn._xlws.FILTER($B$2:$B$2000,(IFERROR(VALUE(MID($A$2:$A$2000,4,2)),0)=MONTH(C434))*(IFERROR(VALUE(RIGHT($A$2:$A$2000,4)),0)=YEAR(C434)))),""))</f>
        <v/>
      </c>
      <c r="E434" s="4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5" spans="1:5" x14ac:dyDescent="0.25">
      <c r="A435" s="65" t="s">
        <v>1951</v>
      </c>
      <c r="B435" s="28">
        <v>4.1961000000000004</v>
      </c>
      <c r="C435" s="49"/>
      <c r="D435" s="50" t="str">
        <f t="array" ref="D435">IF(C435="","",IFERROR(AVERAGE(_xlfn._xlws.FILTER($B$2:$B$2000,(IFERROR(VALUE(MID($A$2:$A$2000,4,2)),0)=MONTH(C435))*(IFERROR(VALUE(RIGHT($A$2:$A$2000,4)),0)=YEAR(C435)))),""))</f>
        <v/>
      </c>
      <c r="E435" s="4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6" spans="1:5" x14ac:dyDescent="0.25">
      <c r="A436" s="65" t="s">
        <v>1956</v>
      </c>
      <c r="B436" s="28">
        <v>3.7309999999999999</v>
      </c>
      <c r="C436" s="49"/>
      <c r="D436" s="50" t="str">
        <f t="array" ref="D436">IF(C436="","",IFERROR(AVERAGE(_xlfn._xlws.FILTER($B$2:$B$2000,(IFERROR(VALUE(MID($A$2:$A$2000,4,2)),0)=MONTH(C436))*(IFERROR(VALUE(RIGHT($A$2:$A$2000,4)),0)=YEAR(C436)))),""))</f>
        <v/>
      </c>
      <c r="E436" s="4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7" spans="1:5" x14ac:dyDescent="0.25">
      <c r="A437" s="65" t="s">
        <v>1961</v>
      </c>
      <c r="B437" s="28">
        <v>3.5455000000000001</v>
      </c>
      <c r="C437" s="49"/>
      <c r="D437" s="50" t="str">
        <f t="array" ref="D437">IF(C437="","",IFERROR(AVERAGE(_xlfn._xlws.FILTER($B$2:$B$2000,(IFERROR(VALUE(MID($A$2:$A$2000,4,2)),0)=MONTH(C437))*(IFERROR(VALUE(RIGHT($A$2:$A$2000,4)),0)=YEAR(C437)))),""))</f>
        <v/>
      </c>
      <c r="E437" s="4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8" spans="1:5" x14ac:dyDescent="0.25">
      <c r="A438" s="65" t="s">
        <v>1966</v>
      </c>
      <c r="B438" s="28">
        <v>3.5427</v>
      </c>
      <c r="C438" s="49"/>
      <c r="D438" s="50" t="str">
        <f t="array" ref="D438">IF(C438="","",IFERROR(AVERAGE(_xlfn._xlws.FILTER($B$2:$B$2000,(IFERROR(VALUE(MID($A$2:$A$2000,4,2)),0)=MONTH(C438))*(IFERROR(VALUE(RIGHT($A$2:$A$2000,4)),0)=YEAR(C438)))),""))</f>
        <v/>
      </c>
      <c r="E438" s="4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9" spans="1:5" x14ac:dyDescent="0.25">
      <c r="A439" s="65" t="s">
        <v>1969</v>
      </c>
      <c r="B439" s="28">
        <v>3.7284999999999999</v>
      </c>
      <c r="C439" s="49"/>
      <c r="D439" s="50" t="str">
        <f t="array" ref="D439">IF(C439="","",IFERROR(AVERAGE(_xlfn._xlws.FILTER($B$2:$B$2000,(IFERROR(VALUE(MID($A$2:$A$2000,4,2)),0)=MONTH(C439))*(IFERROR(VALUE(RIGHT($A$2:$A$2000,4)),0)=YEAR(C439)))),""))</f>
        <v/>
      </c>
      <c r="E439" s="4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0" spans="1:5" x14ac:dyDescent="0.25">
      <c r="A440" s="65" t="s">
        <v>1974</v>
      </c>
      <c r="B440" s="28">
        <v>3.4226000000000001</v>
      </c>
      <c r="C440" s="49"/>
      <c r="D440" s="50" t="str">
        <f t="array" ref="D440">IF(C440="","",IFERROR(AVERAGE(_xlfn._xlws.FILTER($B$2:$B$2000,(IFERROR(VALUE(MID($A$2:$A$2000,4,2)),0)=MONTH(C440))*(IFERROR(VALUE(RIGHT($A$2:$A$2000,4)),0)=YEAR(C440)))),""))</f>
        <v/>
      </c>
      <c r="E440" s="4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1" spans="1:5" x14ac:dyDescent="0.25">
      <c r="A441" s="65" t="s">
        <v>1979</v>
      </c>
      <c r="B441" s="28">
        <v>2.7141000000000002</v>
      </c>
      <c r="C441" s="49"/>
      <c r="D441" s="50" t="str">
        <f t="array" ref="D441">IF(C441="","",IFERROR(AVERAGE(_xlfn._xlws.FILTER($B$2:$B$2000,(IFERROR(VALUE(MID($A$2:$A$2000,4,2)),0)=MONTH(C441))*(IFERROR(VALUE(RIGHT($A$2:$A$2000,4)),0)=YEAR(C441)))),""))</f>
        <v/>
      </c>
      <c r="E441" s="4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2" spans="1:5" x14ac:dyDescent="0.25">
      <c r="A442" s="65" t="s">
        <v>1984</v>
      </c>
      <c r="B442" s="28">
        <v>2.4666999999999999</v>
      </c>
      <c r="C442" s="49"/>
      <c r="D442" s="50" t="str">
        <f t="array" ref="D442">IF(C442="","",IFERROR(AVERAGE(_xlfn._xlws.FILTER($B$2:$B$2000,(IFERROR(VALUE(MID($A$2:$A$2000,4,2)),0)=MONTH(C442))*(IFERROR(VALUE(RIGHT($A$2:$A$2000,4)),0)=YEAR(C442)))),""))</f>
        <v/>
      </c>
      <c r="E442" s="4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3" spans="1:5" x14ac:dyDescent="0.25">
      <c r="A443" s="65" t="s">
        <v>1989</v>
      </c>
      <c r="B443" s="28">
        <v>2.5112999999999999</v>
      </c>
      <c r="C443" s="49"/>
      <c r="D443" s="50" t="str">
        <f t="array" ref="D443">IF(C443="","",IFERROR(AVERAGE(_xlfn._xlws.FILTER($B$2:$B$2000,(IFERROR(VALUE(MID($A$2:$A$2000,4,2)),0)=MONTH(C443))*(IFERROR(VALUE(RIGHT($A$2:$A$2000,4)),0)=YEAR(C443)))),""))</f>
        <v/>
      </c>
      <c r="E443" s="4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4" spans="1:5" x14ac:dyDescent="0.25">
      <c r="A444" s="65" t="s">
        <v>1994</v>
      </c>
      <c r="B444" s="28">
        <v>2.5922999999999998</v>
      </c>
      <c r="C444" s="49"/>
      <c r="D444" s="50" t="str">
        <f t="array" ref="D444">IF(C444="","",IFERROR(AVERAGE(_xlfn._xlws.FILTER($B$2:$B$2000,(IFERROR(VALUE(MID($A$2:$A$2000,4,2)),0)=MONTH(C444))*(IFERROR(VALUE(RIGHT($A$2:$A$2000,4)),0)=YEAR(C444)))),""))</f>
        <v/>
      </c>
      <c r="E444" s="4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5" spans="1:5" x14ac:dyDescent="0.25">
      <c r="A445" s="65" t="s">
        <v>1999</v>
      </c>
      <c r="B445" s="28">
        <v>2.5834000000000001</v>
      </c>
      <c r="C445" s="49"/>
      <c r="D445" s="50" t="str">
        <f t="array" ref="D445">IF(C445="","",IFERROR(AVERAGE(_xlfn._xlws.FILTER($B$2:$B$2000,(IFERROR(VALUE(MID($A$2:$A$2000,4,2)),0)=MONTH(C445))*(IFERROR(VALUE(RIGHT($A$2:$A$2000,4)),0)=YEAR(C445)))),""))</f>
        <v/>
      </c>
      <c r="E445" s="4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6" spans="1:5" x14ac:dyDescent="0.25">
      <c r="A446" s="65" t="s">
        <v>2004</v>
      </c>
      <c r="B446" s="28">
        <v>2.7683</v>
      </c>
      <c r="C446" s="49"/>
      <c r="D446" s="50" t="str">
        <f t="array" ref="D446">IF(C446="","",IFERROR(AVERAGE(_xlfn._xlws.FILTER($B$2:$B$2000,(IFERROR(VALUE(MID($A$2:$A$2000,4,2)),0)=MONTH(C446))*(IFERROR(VALUE(RIGHT($A$2:$A$2000,4)),0)=YEAR(C446)))),""))</f>
        <v/>
      </c>
      <c r="E446" s="4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7" spans="1:5" x14ac:dyDescent="0.25">
      <c r="A447" s="65" t="s">
        <v>2009</v>
      </c>
      <c r="B447" s="28">
        <v>2.9346999999999999</v>
      </c>
      <c r="C447" s="49"/>
      <c r="D447" s="50" t="str">
        <f t="array" ref="D447">IF(C447="","",IFERROR(AVERAGE(_xlfn._xlws.FILTER($B$2:$B$2000,(IFERROR(VALUE(MID($A$2:$A$2000,4,2)),0)=MONTH(C447))*(IFERROR(VALUE(RIGHT($A$2:$A$2000,4)),0)=YEAR(C447)))),""))</f>
        <v/>
      </c>
      <c r="E447" s="4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8" spans="1:5" x14ac:dyDescent="0.25">
      <c r="A448" s="65" t="s">
        <v>2013</v>
      </c>
      <c r="B448" s="28">
        <v>2.9327000000000001</v>
      </c>
      <c r="C448" s="49"/>
      <c r="D448" s="50" t="str">
        <f t="array" ref="D448">IF(C448="","",IFERROR(AVERAGE(_xlfn._xlws.FILTER($B$2:$B$2000,(IFERROR(VALUE(MID($A$2:$A$2000,4,2)),0)=MONTH(C448))*(IFERROR(VALUE(RIGHT($A$2:$A$2000,4)),0)=YEAR(C448)))),""))</f>
        <v/>
      </c>
      <c r="E448" s="4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9" spans="1:5" x14ac:dyDescent="0.25">
      <c r="A449" s="65" t="s">
        <v>2018</v>
      </c>
      <c r="B449" s="28">
        <v>2.9316</v>
      </c>
      <c r="C449" s="49"/>
      <c r="D449" s="50" t="str">
        <f t="array" ref="D449">IF(C449="","",IFERROR(AVERAGE(_xlfn._xlws.FILTER($B$2:$B$2000,(IFERROR(VALUE(MID($A$2:$A$2000,4,2)),0)=MONTH(C449))*(IFERROR(VALUE(RIGHT($A$2:$A$2000,4)),0)=YEAR(C449)))),""))</f>
        <v/>
      </c>
      <c r="E449" s="4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0" spans="1:5" x14ac:dyDescent="0.25">
      <c r="A450" s="65" t="s">
        <v>2023</v>
      </c>
      <c r="B450" s="28">
        <v>2.8999000000000001</v>
      </c>
      <c r="C450" s="49"/>
      <c r="D450" s="50" t="str">
        <f t="array" ref="D450">IF(C450="","",IFERROR(AVERAGE(_xlfn._xlws.FILTER($B$2:$B$2000,(IFERROR(VALUE(MID($A$2:$A$2000,4,2)),0)=MONTH(C450))*(IFERROR(VALUE(RIGHT($A$2:$A$2000,4)),0)=YEAR(C450)))),""))</f>
        <v/>
      </c>
      <c r="E450" s="4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1" spans="1:5" x14ac:dyDescent="0.25">
      <c r="A451" s="65" t="s">
        <v>2028</v>
      </c>
      <c r="B451" s="28">
        <v>2.8961000000000001</v>
      </c>
      <c r="C451" s="49"/>
      <c r="D451" s="50" t="str">
        <f t="array" ref="D451">IF(C451="","",IFERROR(AVERAGE(_xlfn._xlws.FILTER($B$2:$B$2000,(IFERROR(VALUE(MID($A$2:$A$2000,4,2)),0)=MONTH(C451))*(IFERROR(VALUE(RIGHT($A$2:$A$2000,4)),0)=YEAR(C451)))),""))</f>
        <v/>
      </c>
      <c r="E451" s="4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2" spans="1:5" x14ac:dyDescent="0.25">
      <c r="A452" s="65" t="s">
        <v>2033</v>
      </c>
      <c r="B452" s="28">
        <v>2.9064999999999999</v>
      </c>
      <c r="C452" s="49"/>
      <c r="D452" s="50" t="str">
        <f t="array" ref="D452">IF(C452="","",IFERROR(AVERAGE(_xlfn._xlws.FILTER($B$2:$B$2000,(IFERROR(VALUE(MID($A$2:$A$2000,4,2)),0)=MONTH(C452))*(IFERROR(VALUE(RIGHT($A$2:$A$2000,4)),0)=YEAR(C452)))),""))</f>
        <v/>
      </c>
      <c r="E452" s="4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3" spans="1:5" x14ac:dyDescent="0.25">
      <c r="A453" s="65" t="s">
        <v>2038</v>
      </c>
      <c r="B453" s="28">
        <v>2.9073000000000002</v>
      </c>
      <c r="C453" s="49"/>
      <c r="D453" s="50" t="str">
        <f t="array" ref="D453">IF(C453="","",IFERROR(AVERAGE(_xlfn._xlws.FILTER($B$2:$B$2000,(IFERROR(VALUE(MID($A$2:$A$2000,4,2)),0)=MONTH(C453))*(IFERROR(VALUE(RIGHT($A$2:$A$2000,4)),0)=YEAR(C453)))),""))</f>
        <v/>
      </c>
      <c r="E453" s="4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4" spans="1:5" x14ac:dyDescent="0.25">
      <c r="A454" s="65" t="s">
        <v>2043</v>
      </c>
      <c r="B454" s="28">
        <v>2.8923000000000001</v>
      </c>
      <c r="C454" s="49"/>
      <c r="D454" s="50" t="str">
        <f t="array" ref="D454">IF(C454="","",IFERROR(AVERAGE(_xlfn._xlws.FILTER($B$2:$B$2000,(IFERROR(VALUE(MID($A$2:$A$2000,4,2)),0)=MONTH(C454))*(IFERROR(VALUE(RIGHT($A$2:$A$2000,4)),0)=YEAR(C454)))),""))</f>
        <v/>
      </c>
      <c r="E454" s="4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5" spans="1:5" x14ac:dyDescent="0.25">
      <c r="A455" s="65" t="s">
        <v>2048</v>
      </c>
      <c r="B455" s="28">
        <v>2.9340000000000002</v>
      </c>
      <c r="C455" s="49"/>
      <c r="D455" s="50" t="str">
        <f t="array" ref="D455">IF(C455="","",IFERROR(AVERAGE(_xlfn._xlws.FILTER($B$2:$B$2000,(IFERROR(VALUE(MID($A$2:$A$2000,4,2)),0)=MONTH(C455))*(IFERROR(VALUE(RIGHT($A$2:$A$2000,4)),0)=YEAR(C455)))),""))</f>
        <v/>
      </c>
      <c r="E455" s="4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6" spans="1:5" x14ac:dyDescent="0.25">
      <c r="A456" s="65" t="s">
        <v>2053</v>
      </c>
      <c r="B456" s="28">
        <v>3.0796000000000001</v>
      </c>
      <c r="C456" s="49"/>
      <c r="D456" s="50" t="str">
        <f t="array" ref="D456">IF(C456="","",IFERROR(AVERAGE(_xlfn._xlws.FILTER($B$2:$B$2000,(IFERROR(VALUE(MID($A$2:$A$2000,4,2)),0)=MONTH(C456))*(IFERROR(VALUE(RIGHT($A$2:$A$2000,4)),0)=YEAR(C456)))),""))</f>
        <v/>
      </c>
      <c r="E456" s="4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7" spans="1:5" x14ac:dyDescent="0.25">
      <c r="A457" s="65" t="s">
        <v>2058</v>
      </c>
      <c r="B457" s="28">
        <v>3.1726999999999999</v>
      </c>
      <c r="C457" s="49"/>
      <c r="D457" s="50" t="str">
        <f t="array" ref="D457">IF(C457="","",IFERROR(AVERAGE(_xlfn._xlws.FILTER($B$2:$B$2000,(IFERROR(VALUE(MID($A$2:$A$2000,4,2)),0)=MONTH(C457))*(IFERROR(VALUE(RIGHT($A$2:$A$2000,4)),0)=YEAR(C457)))),""))</f>
        <v/>
      </c>
      <c r="E457" s="4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8" spans="1:5" x14ac:dyDescent="0.25">
      <c r="A458" s="65" t="s">
        <v>2063</v>
      </c>
      <c r="B458" s="28">
        <v>3.0935999999999999</v>
      </c>
      <c r="C458" s="49"/>
      <c r="D458" s="50" t="str">
        <f t="array" ref="D458">IF(C458="","",IFERROR(AVERAGE(_xlfn._xlws.FILTER($B$2:$B$2000,(IFERROR(VALUE(MID($A$2:$A$2000,4,2)),0)=MONTH(C458))*(IFERROR(VALUE(RIGHT($A$2:$A$2000,4)),0)=YEAR(C458)))),""))</f>
        <v/>
      </c>
      <c r="E458" s="4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59" spans="1:5" x14ac:dyDescent="0.25">
      <c r="A459" s="65" t="s">
        <v>2067</v>
      </c>
      <c r="B459" s="28">
        <v>3.0857000000000001</v>
      </c>
      <c r="C459" s="49"/>
      <c r="D459" s="50" t="str">
        <f t="array" ref="D459">IF(C459="","",IFERROR(AVERAGE(_xlfn._xlws.FILTER($B$2:$B$2000,(IFERROR(VALUE(MID($A$2:$A$2000,4,2)),0)=MONTH(C459))*(IFERROR(VALUE(RIGHT($A$2:$A$2000,4)),0)=YEAR(C459)))),""))</f>
        <v/>
      </c>
      <c r="E459" s="4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0" spans="1:5" x14ac:dyDescent="0.25">
      <c r="A460" s="65" t="s">
        <v>2072</v>
      </c>
      <c r="B460" s="28">
        <v>3.0644999999999998</v>
      </c>
      <c r="C460" s="49"/>
      <c r="D460" s="50" t="str">
        <f t="array" ref="D460">IF(C460="","",IFERROR(AVERAGE(_xlfn._xlws.FILTER($B$2:$B$2000,(IFERROR(VALUE(MID($A$2:$A$2000,4,2)),0)=MONTH(C460))*(IFERROR(VALUE(RIGHT($A$2:$A$2000,4)),0)=YEAR(C460)))),""))</f>
        <v/>
      </c>
      <c r="E460" s="4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1" spans="1:5" x14ac:dyDescent="0.25">
      <c r="A461" s="65" t="s">
        <v>2077</v>
      </c>
      <c r="B461" s="28">
        <v>3.0023</v>
      </c>
      <c r="C461" s="49"/>
      <c r="D461" s="50" t="str">
        <f t="array" ref="D461">IF(C461="","",IFERROR(AVERAGE(_xlfn._xlws.FILTER($B$2:$B$2000,(IFERROR(VALUE(MID($A$2:$A$2000,4,2)),0)=MONTH(C461))*(IFERROR(VALUE(RIGHT($A$2:$A$2000,4)),0)=YEAR(C461)))),""))</f>
        <v/>
      </c>
      <c r="E461" s="4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2" spans="1:5" x14ac:dyDescent="0.25">
      <c r="A462" s="65" t="s">
        <v>2082</v>
      </c>
      <c r="B462" s="28">
        <v>2.9954999999999998</v>
      </c>
      <c r="C462" s="49"/>
      <c r="D462" s="50" t="str">
        <f t="array" ref="D462">IF(C462="","",IFERROR(AVERAGE(_xlfn._xlws.FILTER($B$2:$B$2000,(IFERROR(VALUE(MID($A$2:$A$2000,4,2)),0)=MONTH(C462))*(IFERROR(VALUE(RIGHT($A$2:$A$2000,4)),0)=YEAR(C462)))),""))</f>
        <v/>
      </c>
      <c r="E462" s="4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3" spans="1:5" x14ac:dyDescent="0.25">
      <c r="A463" s="65" t="s">
        <v>2087</v>
      </c>
      <c r="B463" s="28">
        <v>3.0600999999999998</v>
      </c>
      <c r="C463" s="49"/>
      <c r="D463" s="50" t="str">
        <f t="array" ref="D463">IF(C463="","",IFERROR(AVERAGE(_xlfn._xlws.FILTER($B$2:$B$2000,(IFERROR(VALUE(MID($A$2:$A$2000,4,2)),0)=MONTH(C463))*(IFERROR(VALUE(RIGHT($A$2:$A$2000,4)),0)=YEAR(C463)))),""))</f>
        <v/>
      </c>
      <c r="E463" s="4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4" spans="1:5" x14ac:dyDescent="0.25">
      <c r="A464" s="65" t="s">
        <v>2091</v>
      </c>
      <c r="B464" s="28">
        <v>3.0617000000000001</v>
      </c>
      <c r="C464" s="49"/>
      <c r="D464" s="50" t="str">
        <f t="array" ref="D464">IF(C464="","",IFERROR(AVERAGE(_xlfn._xlws.FILTER($B$2:$B$2000,(IFERROR(VALUE(MID($A$2:$A$2000,4,2)),0)=MONTH(C464))*(IFERROR(VALUE(RIGHT($A$2:$A$2000,4)),0)=YEAR(C464)))),""))</f>
        <v/>
      </c>
      <c r="E464" s="4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5" spans="1:5" x14ac:dyDescent="0.25">
      <c r="A465" s="65" t="s">
        <v>2096</v>
      </c>
      <c r="B465" s="28">
        <v>3.0989</v>
      </c>
      <c r="C465" s="49"/>
      <c r="D465" s="50" t="str">
        <f t="array" ref="D465">IF(C465="","",IFERROR(AVERAGE(_xlfn._xlws.FILTER($B$2:$B$2000,(IFERROR(VALUE(MID($A$2:$A$2000,4,2)),0)=MONTH(C465))*(IFERROR(VALUE(RIGHT($A$2:$A$2000,4)),0)=YEAR(C465)))),""))</f>
        <v/>
      </c>
      <c r="E465" s="4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6" spans="1:5" x14ac:dyDescent="0.25">
      <c r="A466" s="65" t="s">
        <v>2101</v>
      </c>
      <c r="B466" s="28">
        <v>3.1623000000000001</v>
      </c>
      <c r="C466" s="49"/>
      <c r="D466" s="50" t="str">
        <f t="array" ref="D466">IF(C466="","",IFERROR(AVERAGE(_xlfn._xlws.FILTER($B$2:$B$2000,(IFERROR(VALUE(MID($A$2:$A$2000,4,2)),0)=MONTH(C466))*(IFERROR(VALUE(RIGHT($A$2:$A$2000,4)),0)=YEAR(C466)))),""))</f>
        <v/>
      </c>
      <c r="E466" s="4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7" spans="1:5" x14ac:dyDescent="0.25">
      <c r="A467" s="65" t="s">
        <v>2105</v>
      </c>
      <c r="B467" s="28">
        <v>3.1598000000000002</v>
      </c>
      <c r="C467" s="49"/>
      <c r="D467" s="50" t="str">
        <f t="array" ref="D467">IF(C467="","",IFERROR(AVERAGE(_xlfn._xlws.FILTER($B$2:$B$2000,(IFERROR(VALUE(MID($A$2:$A$2000,4,2)),0)=MONTH(C467))*(IFERROR(VALUE(RIGHT($A$2:$A$2000,4)),0)=YEAR(C467)))),""))</f>
        <v/>
      </c>
      <c r="E467" s="4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8" spans="1:5" x14ac:dyDescent="0.25">
      <c r="A468" s="65" t="s">
        <v>2110</v>
      </c>
      <c r="B468" s="28">
        <v>3.1842999999999999</v>
      </c>
      <c r="C468" s="49"/>
      <c r="D468" s="50" t="str">
        <f t="array" ref="D468">IF(C468="","",IFERROR(AVERAGE(_xlfn._xlws.FILTER($B$2:$B$2000,(IFERROR(VALUE(MID($A$2:$A$2000,4,2)),0)=MONTH(C468))*(IFERROR(VALUE(RIGHT($A$2:$A$2000,4)),0)=YEAR(C468)))),""))</f>
        <v/>
      </c>
      <c r="E468" s="4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9" spans="1:5" x14ac:dyDescent="0.25">
      <c r="A469" s="65" t="s">
        <v>2114</v>
      </c>
      <c r="B469" s="28">
        <v>3.2090999999999998</v>
      </c>
      <c r="C469" s="49"/>
      <c r="D469" s="50" t="str">
        <f t="array" ref="D469">IF(C469="","",IFERROR(AVERAGE(_xlfn._xlws.FILTER($B$2:$B$2000,(IFERROR(VALUE(MID($A$2:$A$2000,4,2)),0)=MONTH(C469))*(IFERROR(VALUE(RIGHT($A$2:$A$2000,4)),0)=YEAR(C469)))),""))</f>
        <v/>
      </c>
      <c r="E469" s="4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0" spans="1:5" x14ac:dyDescent="0.25">
      <c r="A470" s="65" t="s">
        <v>2119</v>
      </c>
      <c r="B470" s="28">
        <v>3.2225999999999999</v>
      </c>
      <c r="C470" s="49"/>
      <c r="D470" s="50" t="str">
        <f t="array" ref="D470">IF(C470="","",IFERROR(AVERAGE(_xlfn._xlws.FILTER($B$2:$B$2000,(IFERROR(VALUE(MID($A$2:$A$2000,4,2)),0)=MONTH(C470))*(IFERROR(VALUE(RIGHT($A$2:$A$2000,4)),0)=YEAR(C470)))),""))</f>
        <v/>
      </c>
      <c r="E470" s="4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1" spans="1:5" x14ac:dyDescent="0.25">
      <c r="A471" s="65" t="s">
        <v>2124</v>
      </c>
      <c r="B471" s="28">
        <v>3.1911</v>
      </c>
      <c r="C471" s="49"/>
      <c r="D471" s="50" t="str">
        <f t="array" ref="D471">IF(C471="","",IFERROR(AVERAGE(_xlfn._xlws.FILTER($B$2:$B$2000,(IFERROR(VALUE(MID($A$2:$A$2000,4,2)),0)=MONTH(C471))*(IFERROR(VALUE(RIGHT($A$2:$A$2000,4)),0)=YEAR(C471)))),""))</f>
        <v/>
      </c>
      <c r="E471" s="4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2" spans="1:5" x14ac:dyDescent="0.25">
      <c r="A472" s="65" t="s">
        <v>2129</v>
      </c>
      <c r="B472" s="28">
        <v>3.1888999999999998</v>
      </c>
      <c r="C472" s="49"/>
      <c r="D472" s="50" t="str">
        <f t="array" ref="D472">IF(C472="","",IFERROR(AVERAGE(_xlfn._xlws.FILTER($B$2:$B$2000,(IFERROR(VALUE(MID($A$2:$A$2000,4,2)),0)=MONTH(C472))*(IFERROR(VALUE(RIGHT($A$2:$A$2000,4)),0)=YEAR(C472)))),""))</f>
        <v/>
      </c>
      <c r="E472" s="4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3" spans="1:5" x14ac:dyDescent="0.25">
      <c r="A473" s="65" t="s">
        <v>2134</v>
      </c>
      <c r="B473" s="28">
        <v>3.1656</v>
      </c>
      <c r="C473" s="49"/>
      <c r="D473" s="50" t="str">
        <f t="array" ref="D473">IF(C473="","",IFERROR(AVERAGE(_xlfn._xlws.FILTER($B$2:$B$2000,(IFERROR(VALUE(MID($A$2:$A$2000,4,2)),0)=MONTH(C473))*(IFERROR(VALUE(RIGHT($A$2:$A$2000,4)),0)=YEAR(C473)))),""))</f>
        <v/>
      </c>
      <c r="E473" s="4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4" spans="1:5" x14ac:dyDescent="0.25">
      <c r="A474" s="65" t="s">
        <v>2139</v>
      </c>
      <c r="B474" s="28">
        <v>3.0983999999999998</v>
      </c>
      <c r="C474" s="49"/>
      <c r="D474" s="50" t="str">
        <f t="array" ref="D474">IF(C474="","",IFERROR(AVERAGE(_xlfn._xlws.FILTER($B$2:$B$2000,(IFERROR(VALUE(MID($A$2:$A$2000,4,2)),0)=MONTH(C474))*(IFERROR(VALUE(RIGHT($A$2:$A$2000,4)),0)=YEAR(C474)))),""))</f>
        <v/>
      </c>
      <c r="E474" s="4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5" spans="1:5" x14ac:dyDescent="0.25">
      <c r="A475" s="65" t="s">
        <v>2143</v>
      </c>
      <c r="B475" s="28">
        <v>2.9944999999999999</v>
      </c>
      <c r="C475" s="49"/>
      <c r="D475" s="50" t="str">
        <f t="array" ref="D475">IF(C475="","",IFERROR(AVERAGE(_xlfn._xlws.FILTER($B$2:$B$2000,(IFERROR(VALUE(MID($A$2:$A$2000,4,2)),0)=MONTH(C475))*(IFERROR(VALUE(RIGHT($A$2:$A$2000,4)),0)=YEAR(C475)))),""))</f>
        <v/>
      </c>
      <c r="E475" s="4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6" spans="1:5" x14ac:dyDescent="0.25">
      <c r="A476" s="65" t="s">
        <v>2148</v>
      </c>
      <c r="B476" s="28">
        <v>2.9990000000000001</v>
      </c>
      <c r="C476" s="49"/>
      <c r="D476" s="50" t="str">
        <f t="array" ref="D476">IF(C476="","",IFERROR(AVERAGE(_xlfn._xlws.FILTER($B$2:$B$2000,(IFERROR(VALUE(MID($A$2:$A$2000,4,2)),0)=MONTH(C476))*(IFERROR(VALUE(RIGHT($A$2:$A$2000,4)),0)=YEAR(C476)))),""))</f>
        <v/>
      </c>
      <c r="E476" s="4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7" spans="1:5" x14ac:dyDescent="0.25">
      <c r="A477" s="65" t="s">
        <v>2153</v>
      </c>
      <c r="B477" s="28">
        <v>3.0590000000000002</v>
      </c>
      <c r="C477" s="49"/>
      <c r="D477" s="50" t="str">
        <f t="array" ref="D477">IF(C477="","",IFERROR(AVERAGE(_xlfn._xlws.FILTER($B$2:$B$2000,(IFERROR(VALUE(MID($A$2:$A$2000,4,2)),0)=MONTH(C477))*(IFERROR(VALUE(RIGHT($A$2:$A$2000,4)),0)=YEAR(C477)))),""))</f>
        <v/>
      </c>
      <c r="E477" s="4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8" spans="1:5" x14ac:dyDescent="0.25">
      <c r="A478" s="65" t="s">
        <v>2158</v>
      </c>
      <c r="B478" s="28">
        <v>2.8993000000000002</v>
      </c>
      <c r="C478" s="49"/>
      <c r="D478" s="50" t="str">
        <f t="array" ref="D478">IF(C478="","",IFERROR(AVERAGE(_xlfn._xlws.FILTER($B$2:$B$2000,(IFERROR(VALUE(MID($A$2:$A$2000,4,2)),0)=MONTH(C478))*(IFERROR(VALUE(RIGHT($A$2:$A$2000,4)),0)=YEAR(C478)))),""))</f>
        <v/>
      </c>
      <c r="E478" s="4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9" spans="1:5" x14ac:dyDescent="0.25">
      <c r="A479" s="65" t="s">
        <v>2163</v>
      </c>
      <c r="B479" s="28">
        <v>2.7381000000000002</v>
      </c>
      <c r="C479" s="49"/>
      <c r="D479" s="50" t="str">
        <f t="array" ref="D479">IF(C479="","",IFERROR(AVERAGE(_xlfn._xlws.FILTER($B$2:$B$2000,(IFERROR(VALUE(MID($A$2:$A$2000,4,2)),0)=MONTH(C479))*(IFERROR(VALUE(RIGHT($A$2:$A$2000,4)),0)=YEAR(C479)))),""))</f>
        <v/>
      </c>
      <c r="E479" s="4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0" spans="1:5" x14ac:dyDescent="0.25">
      <c r="A480" s="65" t="s">
        <v>2168</v>
      </c>
      <c r="B480" s="28">
        <v>2.6947000000000001</v>
      </c>
      <c r="C480" s="49"/>
      <c r="D480" s="50" t="str">
        <f t="array" ref="D480">IF(C480="","",IFERROR(AVERAGE(_xlfn._xlws.FILTER($B$2:$B$2000,(IFERROR(VALUE(MID($A$2:$A$2000,4,2)),0)=MONTH(C480))*(IFERROR(VALUE(RIGHT($A$2:$A$2000,4)),0)=YEAR(C480)))),""))</f>
        <v/>
      </c>
      <c r="E480" s="4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1" spans="1:5" x14ac:dyDescent="0.25">
      <c r="A481" s="65" t="s">
        <v>2173</v>
      </c>
      <c r="B481" s="28">
        <v>2.7080000000000002</v>
      </c>
      <c r="C481" s="49"/>
      <c r="D481" s="50" t="str">
        <f t="array" ref="D481">IF(C481="","",IFERROR(AVERAGE(_xlfn._xlws.FILTER($B$2:$B$2000,(IFERROR(VALUE(MID($A$2:$A$2000,4,2)),0)=MONTH(C481))*(IFERROR(VALUE(RIGHT($A$2:$A$2000,4)),0)=YEAR(C481)))),""))</f>
        <v/>
      </c>
      <c r="E481" s="4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2" spans="1:5" x14ac:dyDescent="0.25">
      <c r="A482" s="65" t="s">
        <v>2178</v>
      </c>
      <c r="B482" s="28">
        <v>2.8959999999999999</v>
      </c>
      <c r="C482" s="49"/>
      <c r="D482" s="50" t="str">
        <f t="array" ref="D482">IF(C482="","",IFERROR(AVERAGE(_xlfn._xlws.FILTER($B$2:$B$2000,(IFERROR(VALUE(MID($A$2:$A$2000,4,2)),0)=MONTH(C482))*(IFERROR(VALUE(RIGHT($A$2:$A$2000,4)),0)=YEAR(C482)))),""))</f>
        <v/>
      </c>
      <c r="E482" s="4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3" spans="1:5" x14ac:dyDescent="0.25">
      <c r="A483" s="65" t="s">
        <v>2181</v>
      </c>
      <c r="B483" s="28">
        <v>2.9159999999999999</v>
      </c>
      <c r="C483" s="49"/>
      <c r="D483" s="50" t="str">
        <f t="array" ref="D483">IF(C483="","",IFERROR(AVERAGE(_xlfn._xlws.FILTER($B$2:$B$2000,(IFERROR(VALUE(MID($A$2:$A$2000,4,2)),0)=MONTH(C483))*(IFERROR(VALUE(RIGHT($A$2:$A$2000,4)),0)=YEAR(C483)))),""))</f>
        <v/>
      </c>
      <c r="E483" s="4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4" spans="1:5" x14ac:dyDescent="0.25">
      <c r="A484" s="65" t="s">
        <v>2186</v>
      </c>
      <c r="B484" s="28">
        <v>2.9413999999999998</v>
      </c>
      <c r="C484" s="49"/>
      <c r="D484" s="50" t="str">
        <f t="array" ref="D484">IF(C484="","",IFERROR(AVERAGE(_xlfn._xlws.FILTER($B$2:$B$2000,(IFERROR(VALUE(MID($A$2:$A$2000,4,2)),0)=MONTH(C484))*(IFERROR(VALUE(RIGHT($A$2:$A$2000,4)),0)=YEAR(C484)))),""))</f>
        <v/>
      </c>
      <c r="E484" s="4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5" spans="1:5" x14ac:dyDescent="0.25">
      <c r="A485" s="65" t="s">
        <v>2191</v>
      </c>
      <c r="B485" s="28">
        <v>2.9899</v>
      </c>
      <c r="C485" s="49"/>
      <c r="D485" s="50" t="str">
        <f t="array" ref="D485">IF(C485="","",IFERROR(AVERAGE(_xlfn._xlws.FILTER($B$2:$B$2000,(IFERROR(VALUE(MID($A$2:$A$2000,4,2)),0)=MONTH(C485))*(IFERROR(VALUE(RIGHT($A$2:$A$2000,4)),0)=YEAR(C485)))),""))</f>
        <v/>
      </c>
      <c r="E485" s="4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6" spans="1:5" x14ac:dyDescent="0.25">
      <c r="A486" s="65" t="s">
        <v>2196</v>
      </c>
      <c r="B486" s="28">
        <v>3.0070999999999999</v>
      </c>
      <c r="C486" s="49"/>
      <c r="D486" s="50" t="str">
        <f t="array" ref="D486">IF(C486="","",IFERROR(AVERAGE(_xlfn._xlws.FILTER($B$2:$B$2000,(IFERROR(VALUE(MID($A$2:$A$2000,4,2)),0)=MONTH(C486))*(IFERROR(VALUE(RIGHT($A$2:$A$2000,4)),0)=YEAR(C486)))),""))</f>
        <v/>
      </c>
      <c r="E486" s="4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7" spans="1:5" x14ac:dyDescent="0.25">
      <c r="A487" s="65" t="s">
        <v>2201</v>
      </c>
      <c r="B487" s="28">
        <v>3.0125999999999999</v>
      </c>
      <c r="C487" s="49"/>
      <c r="D487" s="50" t="str">
        <f t="array" ref="D487">IF(C487="","",IFERROR(AVERAGE(_xlfn._xlws.FILTER($B$2:$B$2000,(IFERROR(VALUE(MID($A$2:$A$2000,4,2)),0)=MONTH(C487))*(IFERROR(VALUE(RIGHT($A$2:$A$2000,4)),0)=YEAR(C487)))),""))</f>
        <v/>
      </c>
      <c r="E487" s="4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8" spans="1:5" x14ac:dyDescent="0.25">
      <c r="A488" s="65" t="s">
        <v>2206</v>
      </c>
      <c r="B488" s="28">
        <v>3.0272999999999999</v>
      </c>
      <c r="C488" s="49"/>
      <c r="D488" s="50" t="str">
        <f t="array" ref="D488">IF(C488="","",IFERROR(AVERAGE(_xlfn._xlws.FILTER($B$2:$B$2000,(IFERROR(VALUE(MID($A$2:$A$2000,4,2)),0)=MONTH(C488))*(IFERROR(VALUE(RIGHT($A$2:$A$2000,4)),0)=YEAR(C488)))),""))</f>
        <v/>
      </c>
      <c r="E488" s="4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9" spans="1:5" x14ac:dyDescent="0.25">
      <c r="A489" s="65" t="s">
        <v>2210</v>
      </c>
      <c r="B489" s="28">
        <v>2.9950999999999999</v>
      </c>
      <c r="C489" s="49"/>
      <c r="D489" s="50" t="str">
        <f t="array" ref="D489">IF(C489="","",IFERROR(AVERAGE(_xlfn._xlws.FILTER($B$2:$B$2000,(IFERROR(VALUE(MID($A$2:$A$2000,4,2)),0)=MONTH(C489))*(IFERROR(VALUE(RIGHT($A$2:$A$2000,4)),0)=YEAR(C489)))),""))</f>
        <v/>
      </c>
      <c r="E489" s="4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0" spans="1:5" x14ac:dyDescent="0.25">
      <c r="A490" s="65" t="s">
        <v>2215</v>
      </c>
      <c r="B490" s="28">
        <v>2.9719000000000002</v>
      </c>
      <c r="C490" s="49"/>
      <c r="D490" s="50" t="str">
        <f t="array" ref="D490">IF(C490="","",IFERROR(AVERAGE(_xlfn._xlws.FILTER($B$2:$B$2000,(IFERROR(VALUE(MID($A$2:$A$2000,4,2)),0)=MONTH(C490))*(IFERROR(VALUE(RIGHT($A$2:$A$2000,4)),0)=YEAR(C490)))),""))</f>
        <v/>
      </c>
      <c r="E490" s="4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1" spans="1:5" x14ac:dyDescent="0.25">
      <c r="A491" s="65" t="s">
        <v>2220</v>
      </c>
      <c r="B491" s="28">
        <v>2.8664999999999998</v>
      </c>
      <c r="C491" s="49"/>
      <c r="D491" s="50" t="str">
        <f t="array" ref="D491">IF(C491="","",IFERROR(AVERAGE(_xlfn._xlws.FILTER($B$2:$B$2000,(IFERROR(VALUE(MID($A$2:$A$2000,4,2)),0)=MONTH(C491))*(IFERROR(VALUE(RIGHT($A$2:$A$2000,4)),0)=YEAR(C491)))),""))</f>
        <v/>
      </c>
      <c r="E491" s="4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2" spans="1:5" x14ac:dyDescent="0.25">
      <c r="A492" s="65" t="s">
        <v>2225</v>
      </c>
      <c r="B492" s="28">
        <v>2.8186</v>
      </c>
      <c r="C492" s="49"/>
      <c r="D492" s="50" t="str">
        <f t="array" ref="D492">IF(C492="","",IFERROR(AVERAGE(_xlfn._xlws.FILTER($B$2:$B$2000,(IFERROR(VALUE(MID($A$2:$A$2000,4,2)),0)=MONTH(C492))*(IFERROR(VALUE(RIGHT($A$2:$A$2000,4)),0)=YEAR(C492)))),""))</f>
        <v/>
      </c>
      <c r="E492" s="4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3" spans="1:5" x14ac:dyDescent="0.25">
      <c r="A493" s="65" t="s">
        <v>2229</v>
      </c>
      <c r="B493" s="28">
        <v>2.8466</v>
      </c>
      <c r="C493" s="49"/>
      <c r="D493" s="50" t="str">
        <f t="array" ref="D493">IF(C493="","",IFERROR(AVERAGE(_xlfn._xlws.FILTER($B$2:$B$2000,(IFERROR(VALUE(MID($A$2:$A$2000,4,2)),0)=MONTH(C493))*(IFERROR(VALUE(RIGHT($A$2:$A$2000,4)),0)=YEAR(C493)))),""))</f>
        <v/>
      </c>
      <c r="E493" s="4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4" spans="1:5" x14ac:dyDescent="0.25">
      <c r="A494" s="65" t="s">
        <v>2234</v>
      </c>
      <c r="B494" s="28">
        <v>2.8250999999999999</v>
      </c>
      <c r="C494" s="49"/>
      <c r="D494" s="50" t="str">
        <f t="array" ref="D494">IF(C494="","",IFERROR(AVERAGE(_xlfn._xlws.FILTER($B$2:$B$2000,(IFERROR(VALUE(MID($A$2:$A$2000,4,2)),0)=MONTH(C494))*(IFERROR(VALUE(RIGHT($A$2:$A$2000,4)),0)=YEAR(C494)))),""))</f>
        <v/>
      </c>
      <c r="E494" s="4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5" spans="1:5" x14ac:dyDescent="0.25">
      <c r="A495" s="65" t="s">
        <v>2239</v>
      </c>
      <c r="B495" s="28">
        <v>2.7949999999999999</v>
      </c>
      <c r="C495" s="49"/>
      <c r="D495" s="50" t="str">
        <f t="array" ref="D495">IF(C495="","",IFERROR(AVERAGE(_xlfn._xlws.FILTER($B$2:$B$2000,(IFERROR(VALUE(MID($A$2:$A$2000,4,2)),0)=MONTH(C495))*(IFERROR(VALUE(RIGHT($A$2:$A$2000,4)),0)=YEAR(C495)))),""))</f>
        <v/>
      </c>
      <c r="E495" s="4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6" spans="1:5" x14ac:dyDescent="0.25">
      <c r="A496" s="65" t="s">
        <v>2244</v>
      </c>
      <c r="B496" s="28">
        <v>2.7101999999999999</v>
      </c>
      <c r="C496" s="49"/>
      <c r="D496" s="50" t="str">
        <f t="array" ref="D496">IF(C496="","",IFERROR(AVERAGE(_xlfn._xlws.FILTER($B$2:$B$2000,(IFERROR(VALUE(MID($A$2:$A$2000,4,2)),0)=MONTH(C496))*(IFERROR(VALUE(RIGHT($A$2:$A$2000,4)),0)=YEAR(C496)))),""))</f>
        <v/>
      </c>
      <c r="E496" s="4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7" spans="1:5" x14ac:dyDescent="0.25">
      <c r="A497" s="65" t="s">
        <v>2249</v>
      </c>
      <c r="B497" s="28">
        <v>2.6616</v>
      </c>
      <c r="C497" s="49"/>
      <c r="D497" s="50" t="str">
        <f t="array" ref="D497">IF(C497="","",IFERROR(AVERAGE(_xlfn._xlws.FILTER($B$2:$B$2000,(IFERROR(VALUE(MID($A$2:$A$2000,4,2)),0)=MONTH(C497))*(IFERROR(VALUE(RIGHT($A$2:$A$2000,4)),0)=YEAR(C497)))),""))</f>
        <v/>
      </c>
      <c r="E497" s="4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8" spans="1:5" x14ac:dyDescent="0.25">
      <c r="A498" s="65" t="s">
        <v>2253</v>
      </c>
      <c r="B498" s="28">
        <v>2.6315</v>
      </c>
      <c r="C498" s="49"/>
      <c r="D498" s="50" t="str">
        <f t="array" ref="D498">IF(C498="","",IFERROR(AVERAGE(_xlfn._xlws.FILTER($B$2:$B$2000,(IFERROR(VALUE(MID($A$2:$A$2000,4,2)),0)=MONTH(C498))*(IFERROR(VALUE(RIGHT($A$2:$A$2000,4)),0)=YEAR(C498)))),""))</f>
        <v/>
      </c>
      <c r="E498" s="4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9" spans="1:5" x14ac:dyDescent="0.25">
      <c r="A499" s="65" t="s">
        <v>2258</v>
      </c>
      <c r="B499" s="28">
        <v>2.6265999999999998</v>
      </c>
      <c r="C499" s="49"/>
      <c r="D499" s="50" t="str">
        <f t="array" ref="D499">IF(C499="","",IFERROR(AVERAGE(_xlfn._xlws.FILTER($B$2:$B$2000,(IFERROR(VALUE(MID($A$2:$A$2000,4,2)),0)=MONTH(C499))*(IFERROR(VALUE(RIGHT($A$2:$A$2000,4)),0)=YEAR(C499)))),""))</f>
        <v/>
      </c>
      <c r="E499" s="4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0" spans="1:5" x14ac:dyDescent="0.25">
      <c r="A500" s="65" t="s">
        <v>2263</v>
      </c>
      <c r="B500" s="28">
        <v>2.6315</v>
      </c>
      <c r="C500" s="49"/>
      <c r="D500" s="50" t="str">
        <f t="array" ref="D500">IF(C500="","",IFERROR(AVERAGE(_xlfn._xlws.FILTER($B$2:$B$2000,(IFERROR(VALUE(MID($A$2:$A$2000,4,2)),0)=MONTH(C500))*(IFERROR(VALUE(RIGHT($A$2:$A$2000,4)),0)=YEAR(C500)))),""))</f>
        <v/>
      </c>
      <c r="E500" s="4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1" spans="1:5" x14ac:dyDescent="0.25">
      <c r="A501" s="65" t="s">
        <v>2268</v>
      </c>
      <c r="B501" s="28">
        <v>2.6162000000000001</v>
      </c>
      <c r="C501" s="49"/>
      <c r="D501" s="50" t="str">
        <f t="array" ref="D501">IF(C501="","",IFERROR(AVERAGE(_xlfn._xlws.FILTER($B$2:$B$2000,(IFERROR(VALUE(MID($A$2:$A$2000,4,2)),0)=MONTH(C501))*(IFERROR(VALUE(RIGHT($A$2:$A$2000,4)),0)=YEAR(C501)))),""))</f>
        <v/>
      </c>
      <c r="E501" s="4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2" spans="1:5" x14ac:dyDescent="0.25">
      <c r="A502" s="65" t="s">
        <v>2273</v>
      </c>
      <c r="B502" s="28">
        <v>2.5451999999999999</v>
      </c>
      <c r="C502" s="49"/>
      <c r="D502" s="50" t="str">
        <f t="array" ref="D502">IF(C502="","",IFERROR(AVERAGE(_xlfn._xlws.FILTER($B$2:$B$2000,(IFERROR(VALUE(MID($A$2:$A$2000,4,2)),0)=MONTH(C502))*(IFERROR(VALUE(RIGHT($A$2:$A$2000,4)),0)=YEAR(C502)))),""))</f>
        <v/>
      </c>
      <c r="E502" s="4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3" spans="1:5" x14ac:dyDescent="0.25">
      <c r="A503" s="65" t="s">
        <v>2277</v>
      </c>
      <c r="B503" s="28">
        <v>2.5303</v>
      </c>
      <c r="C503" s="49"/>
      <c r="D503" s="50" t="str">
        <f t="array" ref="D503">IF(C503="","",IFERROR(AVERAGE(_xlfn._xlws.FILTER($B$2:$B$2000,(IFERROR(VALUE(MID($A$2:$A$2000,4,2)),0)=MONTH(C503))*(IFERROR(VALUE(RIGHT($A$2:$A$2000,4)),0)=YEAR(C503)))),""))</f>
        <v/>
      </c>
      <c r="E503" s="4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4" spans="1:5" x14ac:dyDescent="0.25">
      <c r="A504" s="65" t="s">
        <v>2282</v>
      </c>
      <c r="B504" s="28">
        <v>2.5301</v>
      </c>
      <c r="C504" s="49"/>
      <c r="D504" s="50" t="str">
        <f t="array" ref="D504">IF(C504="","",IFERROR(AVERAGE(_xlfn._xlws.FILTER($B$2:$B$2000,(IFERROR(VALUE(MID($A$2:$A$2000,4,2)),0)=MONTH(C504))*(IFERROR(VALUE(RIGHT($A$2:$A$2000,4)),0)=YEAR(C504)))),""))</f>
        <v/>
      </c>
      <c r="E504" s="4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5" spans="1:5" x14ac:dyDescent="0.25">
      <c r="A505" s="65" t="s">
        <v>2287</v>
      </c>
      <c r="B505" s="28">
        <v>2.5377000000000001</v>
      </c>
      <c r="C505" s="49"/>
      <c r="D505" s="50" t="str">
        <f t="array" ref="D505">IF(C505="","",IFERROR(AVERAGE(_xlfn._xlws.FILTER($B$2:$B$2000,(IFERROR(VALUE(MID($A$2:$A$2000,4,2)),0)=MONTH(C505))*(IFERROR(VALUE(RIGHT($A$2:$A$2000,4)),0)=YEAR(C505)))),""))</f>
        <v/>
      </c>
      <c r="E505" s="4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6" spans="1:5" x14ac:dyDescent="0.25">
      <c r="A506" s="65" t="s">
        <v>2292</v>
      </c>
      <c r="B506" s="28">
        <v>2.4851999999999999</v>
      </c>
      <c r="C506" s="49"/>
      <c r="D506" s="50" t="str">
        <f t="array" ref="D506">IF(C506="","",IFERROR(AVERAGE(_xlfn._xlws.FILTER($B$2:$B$2000,(IFERROR(VALUE(MID($A$2:$A$2000,4,2)),0)=MONTH(C506))*(IFERROR(VALUE(RIGHT($A$2:$A$2000,4)),0)=YEAR(C506)))),""))</f>
        <v/>
      </c>
      <c r="E506" s="4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7" spans="1:5" x14ac:dyDescent="0.25">
      <c r="A507" s="65" t="s">
        <v>2297</v>
      </c>
      <c r="B507" s="28">
        <v>2.4405999999999999</v>
      </c>
      <c r="C507" s="49"/>
      <c r="D507" s="50" t="str">
        <f t="array" ref="D507">IF(C507="","",IFERROR(AVERAGE(_xlfn._xlws.FILTER($B$2:$B$2000,(IFERROR(VALUE(MID($A$2:$A$2000,4,2)),0)=MONTH(C507))*(IFERROR(VALUE(RIGHT($A$2:$A$2000,4)),0)=YEAR(C507)))),""))</f>
        <v/>
      </c>
      <c r="E507" s="4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8" spans="1:5" x14ac:dyDescent="0.25">
      <c r="A508" s="65" t="s">
        <v>2302</v>
      </c>
      <c r="B508" s="28">
        <v>2.4403000000000001</v>
      </c>
      <c r="C508" s="49"/>
      <c r="D508" s="50" t="str">
        <f t="array" ref="D508">IF(C508="","",IFERROR(AVERAGE(_xlfn._xlws.FILTER($B$2:$B$2000,(IFERROR(VALUE(MID($A$2:$A$2000,4,2)),0)=MONTH(C508))*(IFERROR(VALUE(RIGHT($A$2:$A$2000,4)),0)=YEAR(C508)))),""))</f>
        <v/>
      </c>
      <c r="E508" s="4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9" spans="1:5" x14ac:dyDescent="0.25">
      <c r="A509" s="65" t="s">
        <v>2307</v>
      </c>
      <c r="B509" s="28">
        <v>2.4521000000000002</v>
      </c>
      <c r="C509" s="49"/>
      <c r="D509" s="50" t="str">
        <f t="array" ref="D509">IF(C509="","",IFERROR(AVERAGE(_xlfn._xlws.FILTER($B$2:$B$2000,(IFERROR(VALUE(MID($A$2:$A$2000,4,2)),0)=MONTH(C509))*(IFERROR(VALUE(RIGHT($A$2:$A$2000,4)),0)=YEAR(C509)))),""))</f>
        <v/>
      </c>
      <c r="E509" s="4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0" spans="1:5" x14ac:dyDescent="0.25">
      <c r="A510" s="65" t="s">
        <v>2312</v>
      </c>
      <c r="B510" s="28">
        <v>2.5499000000000001</v>
      </c>
      <c r="C510" s="49"/>
      <c r="D510" s="50" t="str">
        <f t="array" ref="D510">IF(C510="","",IFERROR(AVERAGE(_xlfn._xlws.FILTER($B$2:$B$2000,(IFERROR(VALUE(MID($A$2:$A$2000,4,2)),0)=MONTH(C510))*(IFERROR(VALUE(RIGHT($A$2:$A$2000,4)),0)=YEAR(C510)))),""))</f>
        <v/>
      </c>
      <c r="E510" s="4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1" spans="1:5" x14ac:dyDescent="0.25">
      <c r="A511" s="65" t="s">
        <v>2316</v>
      </c>
      <c r="B511" s="28">
        <v>2.5381</v>
      </c>
      <c r="C511" s="49"/>
      <c r="D511" s="50" t="str">
        <f t="array" ref="D511">IF(C511="","",IFERROR(AVERAGE(_xlfn._xlws.FILTER($B$2:$B$2000,(IFERROR(VALUE(MID($A$2:$A$2000,4,2)),0)=MONTH(C511))*(IFERROR(VALUE(RIGHT($A$2:$A$2000,4)),0)=YEAR(C511)))),""))</f>
        <v/>
      </c>
      <c r="E511" s="4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2" spans="1:5" x14ac:dyDescent="0.25">
      <c r="A512" s="65" t="s">
        <v>2321</v>
      </c>
      <c r="B512" s="28">
        <v>2.5188999999999999</v>
      </c>
      <c r="C512" s="49"/>
      <c r="D512" s="50" t="str">
        <f t="array" ref="D512">IF(C512="","",IFERROR(AVERAGE(_xlfn._xlws.FILTER($B$2:$B$2000,(IFERROR(VALUE(MID($A$2:$A$2000,4,2)),0)=MONTH(C512))*(IFERROR(VALUE(RIGHT($A$2:$A$2000,4)),0)=YEAR(C512)))),""))</f>
        <v/>
      </c>
      <c r="E512" s="4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3" spans="1:5" x14ac:dyDescent="0.25">
      <c r="A513" s="65" t="s">
        <v>2326</v>
      </c>
      <c r="B513" s="28">
        <v>2.4512999999999998</v>
      </c>
      <c r="C513" s="49"/>
      <c r="D513" s="50" t="str">
        <f t="array" ref="D513">IF(C513="","",IFERROR(AVERAGE(_xlfn._xlws.FILTER($B$2:$B$2000,(IFERROR(VALUE(MID($A$2:$A$2000,4,2)),0)=MONTH(C513))*(IFERROR(VALUE(RIGHT($A$2:$A$2000,4)),0)=YEAR(C513)))),""))</f>
        <v/>
      </c>
      <c r="E513" s="4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4" spans="1:5" x14ac:dyDescent="0.25">
      <c r="A514" s="65" t="s">
        <v>2331</v>
      </c>
      <c r="B514" s="28">
        <v>2.4308999999999998</v>
      </c>
      <c r="C514" s="49"/>
      <c r="D514" s="50" t="str">
        <f t="array" ref="D514">IF(C514="","",IFERROR(AVERAGE(_xlfn._xlws.FILTER($B$2:$B$2000,(IFERROR(VALUE(MID($A$2:$A$2000,4,2)),0)=MONTH(C514))*(IFERROR(VALUE(RIGHT($A$2:$A$2000,4)),0)=YEAR(C514)))),""))</f>
        <v/>
      </c>
      <c r="E514" s="4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5" spans="1:5" x14ac:dyDescent="0.25">
      <c r="A515" s="65" t="s">
        <v>2336</v>
      </c>
      <c r="B515" s="28">
        <v>2.3959999999999999</v>
      </c>
      <c r="C515" s="49"/>
      <c r="D515" s="50" t="str">
        <f t="array" ref="D515">IF(C515="","",IFERROR(AVERAGE(_xlfn._xlws.FILTER($B$2:$B$2000,(IFERROR(VALUE(MID($A$2:$A$2000,4,2)),0)=MONTH(C515))*(IFERROR(VALUE(RIGHT($A$2:$A$2000,4)),0)=YEAR(C515)))),""))</f>
        <v/>
      </c>
      <c r="E515" s="4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6" spans="1:5" x14ac:dyDescent="0.25">
      <c r="A516" s="65" t="s">
        <v>2340</v>
      </c>
      <c r="B516" s="28">
        <v>2.3715000000000002</v>
      </c>
      <c r="C516" s="49"/>
      <c r="D516" s="50" t="str">
        <f t="array" ref="D516">IF(C516="","",IFERROR(AVERAGE(_xlfn._xlws.FILTER($B$2:$B$2000,(IFERROR(VALUE(MID($A$2:$A$2000,4,2)),0)=MONTH(C516))*(IFERROR(VALUE(RIGHT($A$2:$A$2000,4)),0)=YEAR(C516)))),""))</f>
        <v/>
      </c>
      <c r="E516" s="4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7" spans="1:5" x14ac:dyDescent="0.25">
      <c r="A517" s="65" t="s">
        <v>2345</v>
      </c>
      <c r="B517" s="28">
        <v>2.3538999999999999</v>
      </c>
      <c r="C517" s="49"/>
      <c r="D517" s="50" t="str">
        <f t="array" ref="D517">IF(C517="","",IFERROR(AVERAGE(_xlfn._xlws.FILTER($B$2:$B$2000,(IFERROR(VALUE(MID($A$2:$A$2000,4,2)),0)=MONTH(C517))*(IFERROR(VALUE(RIGHT($A$2:$A$2000,4)),0)=YEAR(C517)))),""))</f>
        <v/>
      </c>
      <c r="E517" s="4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8" spans="1:5" x14ac:dyDescent="0.25">
      <c r="A518" s="65" t="s">
        <v>2350</v>
      </c>
      <c r="B518" s="28">
        <v>2.3454999999999999</v>
      </c>
      <c r="C518" s="49"/>
      <c r="D518" s="50" t="str">
        <f t="array" ref="D518">IF(C518="","",IFERROR(AVERAGE(_xlfn._xlws.FILTER($B$2:$B$2000,(IFERROR(VALUE(MID($A$2:$A$2000,4,2)),0)=MONTH(C518))*(IFERROR(VALUE(RIGHT($A$2:$A$2000,4)),0)=YEAR(C518)))),""))</f>
        <v/>
      </c>
      <c r="E518" s="4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9" spans="1:5" x14ac:dyDescent="0.25">
      <c r="A519" s="65" t="s">
        <v>2354</v>
      </c>
      <c r="B519" s="28">
        <v>2.3813</v>
      </c>
      <c r="C519" s="49"/>
      <c r="D519" s="50" t="str">
        <f t="array" ref="D519">IF(C519="","",IFERROR(AVERAGE(_xlfn._xlws.FILTER($B$2:$B$2000,(IFERROR(VALUE(MID($A$2:$A$2000,4,2)),0)=MONTH(C519))*(IFERROR(VALUE(RIGHT($A$2:$A$2000,4)),0)=YEAR(C519)))),""))</f>
        <v/>
      </c>
      <c r="E519" s="4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0" spans="1:5" x14ac:dyDescent="0.25">
      <c r="A520" s="65" t="s">
        <v>2359</v>
      </c>
      <c r="B520" s="28">
        <v>2.4901</v>
      </c>
      <c r="C520" s="49"/>
      <c r="D520" s="50" t="str">
        <f t="array" ref="D520">IF(C520="","",IFERROR(AVERAGE(_xlfn._xlws.FILTER($B$2:$B$2000,(IFERROR(VALUE(MID($A$2:$A$2000,4,2)),0)=MONTH(C520))*(IFERROR(VALUE(RIGHT($A$2:$A$2000,4)),0)=YEAR(C520)))),""))</f>
        <v/>
      </c>
      <c r="E520" s="4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1" spans="1:5" x14ac:dyDescent="0.25">
      <c r="A521" s="65" t="s">
        <v>2363</v>
      </c>
      <c r="B521" s="28">
        <v>2.6029</v>
      </c>
      <c r="C521" s="49"/>
      <c r="D521" s="50" t="str">
        <f t="array" ref="D521">IF(C521="","",IFERROR(AVERAGE(_xlfn._xlws.FILTER($B$2:$B$2000,(IFERROR(VALUE(MID($A$2:$A$2000,4,2)),0)=MONTH(C521))*(IFERROR(VALUE(RIGHT($A$2:$A$2000,4)),0)=YEAR(C521)))),""))</f>
        <v/>
      </c>
      <c r="E521" s="4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2" spans="1:5" x14ac:dyDescent="0.25">
      <c r="A522" s="65" t="s">
        <v>2368</v>
      </c>
      <c r="B522" s="28">
        <v>2.6124999999999998</v>
      </c>
      <c r="C522" s="49"/>
      <c r="D522" s="50" t="str">
        <f t="array" ref="D522">IF(C522="","",IFERROR(AVERAGE(_xlfn._xlws.FILTER($B$2:$B$2000,(IFERROR(VALUE(MID($A$2:$A$2000,4,2)),0)=MONTH(C522))*(IFERROR(VALUE(RIGHT($A$2:$A$2000,4)),0)=YEAR(C522)))),""))</f>
        <v/>
      </c>
      <c r="E522" s="4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3" spans="1:5" x14ac:dyDescent="0.25">
      <c r="A523" s="65" t="s">
        <v>2373</v>
      </c>
      <c r="B523" s="28">
        <v>2.6448</v>
      </c>
      <c r="C523" s="49"/>
      <c r="D523" s="50" t="str">
        <f t="array" ref="D523">IF(C523="","",IFERROR(AVERAGE(_xlfn._xlws.FILTER($B$2:$B$2000,(IFERROR(VALUE(MID($A$2:$A$2000,4,2)),0)=MONTH(C523))*(IFERROR(VALUE(RIGHT($A$2:$A$2000,4)),0)=YEAR(C523)))),""))</f>
        <v/>
      </c>
      <c r="E523" s="4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4" spans="1:5" x14ac:dyDescent="0.25">
      <c r="A524" s="65" t="s">
        <v>2378</v>
      </c>
      <c r="B524" s="28">
        <v>2.6515</v>
      </c>
      <c r="C524" s="49"/>
      <c r="D524" s="50" t="str">
        <f t="array" ref="D524">IF(C524="","",IFERROR(AVERAGE(_xlfn._xlws.FILTER($B$2:$B$2000,(IFERROR(VALUE(MID($A$2:$A$2000,4,2)),0)=MONTH(C524))*(IFERROR(VALUE(RIGHT($A$2:$A$2000,4)),0)=YEAR(C524)))),""))</f>
        <v/>
      </c>
      <c r="E524" s="4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5" spans="1:5" x14ac:dyDescent="0.25">
      <c r="A525" s="65" t="s">
        <v>2383</v>
      </c>
      <c r="B525" s="28">
        <v>2.6274000000000002</v>
      </c>
      <c r="C525" s="49"/>
      <c r="D525" s="50" t="str">
        <f t="array" ref="D525">IF(C525="","",IFERROR(AVERAGE(_xlfn._xlws.FILTER($B$2:$B$2000,(IFERROR(VALUE(MID($A$2:$A$2000,4,2)),0)=MONTH(C525))*(IFERROR(VALUE(RIGHT($A$2:$A$2000,4)),0)=YEAR(C525)))),""))</f>
        <v/>
      </c>
      <c r="E525" s="4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6" spans="1:5" x14ac:dyDescent="0.25">
      <c r="A526" s="65" t="s">
        <v>2388</v>
      </c>
      <c r="B526" s="28">
        <v>2.6232000000000002</v>
      </c>
      <c r="C526" s="49"/>
      <c r="D526" s="50" t="str">
        <f t="array" ref="D526">IF(C526="","",IFERROR(AVERAGE(_xlfn._xlws.FILTER($B$2:$B$2000,(IFERROR(VALUE(MID($A$2:$A$2000,4,2)),0)=MONTH(C526))*(IFERROR(VALUE(RIGHT($A$2:$A$2000,4)),0)=YEAR(C526)))),""))</f>
        <v/>
      </c>
      <c r="E526" s="4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7" spans="1:5" x14ac:dyDescent="0.25">
      <c r="A527" s="65" t="s">
        <v>2391</v>
      </c>
      <c r="B527" s="28">
        <v>2.6356999999999999</v>
      </c>
      <c r="C527" s="49"/>
      <c r="D527" s="50" t="str">
        <f t="array" ref="D527">IF(C527="","",IFERROR(AVERAGE(_xlfn._xlws.FILTER($B$2:$B$2000,(IFERROR(VALUE(MID($A$2:$A$2000,4,2)),0)=MONTH(C527))*(IFERROR(VALUE(RIGHT($A$2:$A$2000,4)),0)=YEAR(C527)))),""))</f>
        <v/>
      </c>
      <c r="E527" s="4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8" spans="1:5" x14ac:dyDescent="0.25">
      <c r="A528" s="65" t="s">
        <v>2394</v>
      </c>
      <c r="B528" s="28">
        <v>2.6576</v>
      </c>
      <c r="C528" s="49"/>
      <c r="D528" s="50" t="str">
        <f t="array" ref="D528">IF(C528="","",IFERROR(AVERAGE(_xlfn._xlws.FILTER($B$2:$B$2000,(IFERROR(VALUE(MID($A$2:$A$2000,4,2)),0)=MONTH(C528))*(IFERROR(VALUE(RIGHT($A$2:$A$2000,4)),0)=YEAR(C528)))),""))</f>
        <v/>
      </c>
      <c r="E528" s="4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9" spans="1:5" x14ac:dyDescent="0.25">
      <c r="A529" s="65" t="s">
        <v>2399</v>
      </c>
      <c r="B529" s="28">
        <v>2.6501999999999999</v>
      </c>
      <c r="C529" s="49"/>
      <c r="D529" s="50" t="str">
        <f t="array" ref="D529">IF(C529="","",IFERROR(AVERAGE(_xlfn._xlws.FILTER($B$2:$B$2000,(IFERROR(VALUE(MID($A$2:$A$2000,4,2)),0)=MONTH(C529))*(IFERROR(VALUE(RIGHT($A$2:$A$2000,4)),0)=YEAR(C529)))),""))</f>
        <v/>
      </c>
      <c r="E529" s="4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0" spans="1:5" x14ac:dyDescent="0.25">
      <c r="A530" s="65" t="s">
        <v>2404</v>
      </c>
      <c r="B530" s="28">
        <v>2.6406999999999998</v>
      </c>
      <c r="C530" s="49"/>
      <c r="D530" s="50" t="str">
        <f t="array" ref="D530">IF(C530="","",IFERROR(AVERAGE(_xlfn._xlws.FILTER($B$2:$B$2000,(IFERROR(VALUE(MID($A$2:$A$2000,4,2)),0)=MONTH(C530))*(IFERROR(VALUE(RIGHT($A$2:$A$2000,4)),0)=YEAR(C530)))),""))</f>
        <v/>
      </c>
      <c r="E530" s="4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1" spans="1:5" x14ac:dyDescent="0.25">
      <c r="A531" s="65" t="s">
        <v>2409</v>
      </c>
      <c r="B531" s="28">
        <v>2.6560000000000001</v>
      </c>
      <c r="C531" s="49"/>
      <c r="D531" s="50" t="str">
        <f t="array" ref="D531">IF(C531="","",IFERROR(AVERAGE(_xlfn._xlws.FILTER($B$2:$B$2000,(IFERROR(VALUE(MID($A$2:$A$2000,4,2)),0)=MONTH(C531))*(IFERROR(VALUE(RIGHT($A$2:$A$2000,4)),0)=YEAR(C531)))),""))</f>
        <v/>
      </c>
      <c r="E531" s="4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2" spans="1:5" x14ac:dyDescent="0.25">
      <c r="A532" s="65" t="s">
        <v>2414</v>
      </c>
      <c r="B532" s="28">
        <v>2.6833999999999998</v>
      </c>
      <c r="C532" s="49"/>
      <c r="D532" s="50" t="str">
        <f t="array" ref="D532">IF(C532="","",IFERROR(AVERAGE(_xlfn._xlws.FILTER($B$2:$B$2000,(IFERROR(VALUE(MID($A$2:$A$2000,4,2)),0)=MONTH(C532))*(IFERROR(VALUE(RIGHT($A$2:$A$2000,4)),0)=YEAR(C532)))),""))</f>
        <v/>
      </c>
      <c r="E532" s="4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3" spans="1:5" x14ac:dyDescent="0.25">
      <c r="A533" s="65" t="s">
        <v>2419</v>
      </c>
      <c r="B533" s="28">
        <v>2.7688999999999999</v>
      </c>
      <c r="C533" s="49"/>
      <c r="D533" s="50" t="str">
        <f t="array" ref="D533">IF(C533="","",IFERROR(AVERAGE(_xlfn._xlws.FILTER($B$2:$B$2000,(IFERROR(VALUE(MID($A$2:$A$2000,4,2)),0)=MONTH(C533))*(IFERROR(VALUE(RIGHT($A$2:$A$2000,4)),0)=YEAR(C533)))),""))</f>
        <v/>
      </c>
      <c r="E533" s="4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4" spans="1:5" x14ac:dyDescent="0.25">
      <c r="A534" s="65" t="s">
        <v>2422</v>
      </c>
      <c r="B534" s="28">
        <v>2.8492000000000002</v>
      </c>
      <c r="C534" s="49"/>
      <c r="D534" s="50" t="str">
        <f t="array" ref="D534">IF(C534="","",IFERROR(AVERAGE(_xlfn._xlws.FILTER($B$2:$B$2000,(IFERROR(VALUE(MID($A$2:$A$2000,4,2)),0)=MONTH(C534))*(IFERROR(VALUE(RIGHT($A$2:$A$2000,4)),0)=YEAR(C534)))),""))</f>
        <v/>
      </c>
      <c r="E534" s="4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5" spans="1:5" x14ac:dyDescent="0.25">
      <c r="A535" s="65" t="s">
        <v>2427</v>
      </c>
      <c r="B535" s="28">
        <v>2.9134000000000002</v>
      </c>
      <c r="C535" s="49"/>
      <c r="D535" s="50" t="str">
        <f t="array" ref="D535">IF(C535="","",IFERROR(AVERAGE(_xlfn._xlws.FILTER($B$2:$B$2000,(IFERROR(VALUE(MID($A$2:$A$2000,4,2)),0)=MONTH(C535))*(IFERROR(VALUE(RIGHT($A$2:$A$2000,4)),0)=YEAR(C535)))),""))</f>
        <v/>
      </c>
      <c r="E535" s="4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6" spans="1:5" x14ac:dyDescent="0.25">
      <c r="A536" s="65" t="s">
        <v>2432</v>
      </c>
      <c r="B536" s="28">
        <v>2.9079999999999999</v>
      </c>
      <c r="C536" s="49"/>
      <c r="D536" s="50" t="str">
        <f t="array" ref="D536">IF(C536="","",IFERROR(AVERAGE(_xlfn._xlws.FILTER($B$2:$B$2000,(IFERROR(VALUE(MID($A$2:$A$2000,4,2)),0)=MONTH(C536))*(IFERROR(VALUE(RIGHT($A$2:$A$2000,4)),0)=YEAR(C536)))),""))</f>
        <v/>
      </c>
      <c r="E536" s="4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7" spans="1:5" x14ac:dyDescent="0.25">
      <c r="A537" s="65" t="s">
        <v>2437</v>
      </c>
      <c r="B537" s="28">
        <v>2.8967000000000001</v>
      </c>
      <c r="C537" s="49"/>
      <c r="D537" s="50" t="str">
        <f t="array" ref="D537">IF(C537="","",IFERROR(AVERAGE(_xlfn._xlws.FILTER($B$2:$B$2000,(IFERROR(VALUE(MID($A$2:$A$2000,4,2)),0)=MONTH(C537))*(IFERROR(VALUE(RIGHT($A$2:$A$2000,4)),0)=YEAR(C537)))),""))</f>
        <v/>
      </c>
      <c r="E537" s="4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8" spans="1:5" x14ac:dyDescent="0.25">
      <c r="A538" s="65" t="s">
        <v>2442</v>
      </c>
      <c r="B538" s="28">
        <v>2.8435000000000001</v>
      </c>
      <c r="C538" s="49"/>
      <c r="D538" s="50" t="str">
        <f t="array" ref="D538">IF(C538="","",IFERROR(AVERAGE(_xlfn._xlws.FILTER($B$2:$B$2000,(IFERROR(VALUE(MID($A$2:$A$2000,4,2)),0)=MONTH(C538))*(IFERROR(VALUE(RIGHT($A$2:$A$2000,4)),0)=YEAR(C538)))),""))</f>
        <v/>
      </c>
      <c r="E538" s="4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9" spans="1:5" x14ac:dyDescent="0.25">
      <c r="A539" s="65" t="s">
        <v>2447</v>
      </c>
      <c r="B539" s="28">
        <v>2.7738999999999998</v>
      </c>
      <c r="C539" s="49"/>
      <c r="D539" s="50" t="str">
        <f t="array" ref="D539">IF(C539="","",IFERROR(AVERAGE(_xlfn._xlws.FILTER($B$2:$B$2000,(IFERROR(VALUE(MID($A$2:$A$2000,4,2)),0)=MONTH(C539))*(IFERROR(VALUE(RIGHT($A$2:$A$2000,4)),0)=YEAR(C539)))),""))</f>
        <v/>
      </c>
      <c r="E539" s="4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0" spans="1:5" x14ac:dyDescent="0.25">
      <c r="A540" s="65" t="s">
        <v>2451</v>
      </c>
      <c r="B540" s="28">
        <v>2.7723</v>
      </c>
      <c r="C540" s="49"/>
      <c r="D540" s="50" t="str">
        <f t="array" ref="D540">IF(C540="","",IFERROR(AVERAGE(_xlfn._xlws.FILTER($B$2:$B$2000,(IFERROR(VALUE(MID($A$2:$A$2000,4,2)),0)=MONTH(C540))*(IFERROR(VALUE(RIGHT($A$2:$A$2000,4)),0)=YEAR(C540)))),""))</f>
        <v/>
      </c>
      <c r="E540" s="4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1" spans="1:5" x14ac:dyDescent="0.25">
      <c r="A541" s="65" t="s">
        <v>2456</v>
      </c>
      <c r="B541" s="28">
        <v>2.7938999999999998</v>
      </c>
      <c r="C541" s="49"/>
      <c r="D541" s="50" t="str">
        <f t="array" ref="D541">IF(C541="","",IFERROR(AVERAGE(_xlfn._xlws.FILTER($B$2:$B$2000,(IFERROR(VALUE(MID($A$2:$A$2000,4,2)),0)=MONTH(C541))*(IFERROR(VALUE(RIGHT($A$2:$A$2000,4)),0)=YEAR(C541)))),""))</f>
        <v/>
      </c>
      <c r="E541" s="4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2" spans="1:5" x14ac:dyDescent="0.25">
      <c r="A542" s="65" t="s">
        <v>2461</v>
      </c>
      <c r="B542" s="28">
        <v>2.9586000000000001</v>
      </c>
      <c r="C542" s="49"/>
      <c r="D542" s="50" t="str">
        <f t="array" ref="D542">IF(C542="","",IFERROR(AVERAGE(_xlfn._xlws.FILTER($B$2:$B$2000,(IFERROR(VALUE(MID($A$2:$A$2000,4,2)),0)=MONTH(C542))*(IFERROR(VALUE(RIGHT($A$2:$A$2000,4)),0)=YEAR(C542)))),""))</f>
        <v/>
      </c>
      <c r="E542" s="4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3" spans="1:5" x14ac:dyDescent="0.25">
      <c r="A543" s="65" t="s">
        <v>2466</v>
      </c>
      <c r="B543" s="28">
        <v>2.9954999999999998</v>
      </c>
      <c r="C543" s="49"/>
      <c r="D543" s="50" t="str">
        <f t="array" ref="D543">IF(C543="","",IFERROR(AVERAGE(_xlfn._xlws.FILTER($B$2:$B$2000,(IFERROR(VALUE(MID($A$2:$A$2000,4,2)),0)=MONTH(C543))*(IFERROR(VALUE(RIGHT($A$2:$A$2000,4)),0)=YEAR(C543)))),""))</f>
        <v/>
      </c>
      <c r="E543" s="4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4" spans="1:5" x14ac:dyDescent="0.25">
      <c r="A544" s="65" t="s">
        <v>2471</v>
      </c>
      <c r="B544" s="28">
        <v>2.7120000000000002</v>
      </c>
      <c r="C544" s="49"/>
      <c r="D544" s="50" t="str">
        <f t="array" ref="D544">IF(C544="","",IFERROR(AVERAGE(_xlfn._xlws.FILTER($B$2:$B$2000,(IFERROR(VALUE(MID($A$2:$A$2000,4,2)),0)=MONTH(C544))*(IFERROR(VALUE(RIGHT($A$2:$A$2000,4)),0)=YEAR(C544)))),""))</f>
        <v/>
      </c>
      <c r="E544" s="4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5" spans="1:5" x14ac:dyDescent="0.25">
      <c r="A545" s="65" t="s">
        <v>2475</v>
      </c>
      <c r="B545" s="28">
        <v>2.5897999999999999</v>
      </c>
      <c r="C545" s="49"/>
      <c r="D545" s="50" t="str">
        <f t="array" ref="D545">IF(C545="","",IFERROR(AVERAGE(_xlfn._xlws.FILTER($B$2:$B$2000,(IFERROR(VALUE(MID($A$2:$A$2000,4,2)),0)=MONTH(C545))*(IFERROR(VALUE(RIGHT($A$2:$A$2000,4)),0)=YEAR(C545)))),""))</f>
        <v/>
      </c>
      <c r="E545" s="4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6" spans="1:5" x14ac:dyDescent="0.25">
      <c r="A546" s="65" t="s">
        <v>2480</v>
      </c>
      <c r="B546" s="28">
        <v>2.6372</v>
      </c>
      <c r="C546" s="49"/>
      <c r="D546" s="50" t="str">
        <f t="array" ref="D546">IF(C546="","",IFERROR(AVERAGE(_xlfn._xlws.FILTER($B$2:$B$2000,(IFERROR(VALUE(MID($A$2:$A$2000,4,2)),0)=MONTH(C546))*(IFERROR(VALUE(RIGHT($A$2:$A$2000,4)),0)=YEAR(C546)))),""))</f>
        <v/>
      </c>
      <c r="E546" s="4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7" spans="1:5" x14ac:dyDescent="0.25">
      <c r="A547" s="65" t="s">
        <v>2485</v>
      </c>
      <c r="B547" s="28">
        <v>2.6133000000000002</v>
      </c>
      <c r="C547" s="49"/>
      <c r="D547" s="50" t="str">
        <f t="array" ref="D547">IF(C547="","",IFERROR(AVERAGE(_xlfn._xlws.FILTER($B$2:$B$2000,(IFERROR(VALUE(MID($A$2:$A$2000,4,2)),0)=MONTH(C547))*(IFERROR(VALUE(RIGHT($A$2:$A$2000,4)),0)=YEAR(C547)))),""))</f>
        <v/>
      </c>
      <c r="E547" s="4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8" spans="1:5" x14ac:dyDescent="0.25">
      <c r="A548" s="65" t="s">
        <v>2490</v>
      </c>
      <c r="B548" s="28">
        <v>2.5026000000000002</v>
      </c>
      <c r="C548" s="49"/>
      <c r="D548" s="50" t="str">
        <f t="array" ref="D548">IF(C548="","",IFERROR(AVERAGE(_xlfn._xlws.FILTER($B$2:$B$2000,(IFERROR(VALUE(MID($A$2:$A$2000,4,2)),0)=MONTH(C548))*(IFERROR(VALUE(RIGHT($A$2:$A$2000,4)),0)=YEAR(C548)))),""))</f>
        <v/>
      </c>
      <c r="E548" s="4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9" spans="1:5" x14ac:dyDescent="0.25">
      <c r="A549" s="65" t="s">
        <v>2494</v>
      </c>
      <c r="B549" s="28">
        <v>2.5131999999999999</v>
      </c>
      <c r="C549" s="49"/>
      <c r="D549" s="50" t="str">
        <f t="array" ref="D549">IF(C549="","",IFERROR(AVERAGE(_xlfn._xlws.FILTER($B$2:$B$2000,(IFERROR(VALUE(MID($A$2:$A$2000,4,2)),0)=MONTH(C549))*(IFERROR(VALUE(RIGHT($A$2:$A$2000,4)),0)=YEAR(C549)))),""))</f>
        <v/>
      </c>
      <c r="E549" s="4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50" spans="1:5" x14ac:dyDescent="0.25">
      <c r="A550" s="65" t="s">
        <v>2499</v>
      </c>
      <c r="B550" s="28">
        <v>2.5445000000000002</v>
      </c>
      <c r="C550" s="49"/>
      <c r="D550" s="50" t="str">
        <f t="array" ref="D550">IF(C550="","",IFERROR(AVERAGE(_xlfn._xlws.FILTER($B$2:$B$2000,(IFERROR(VALUE(MID($A$2:$A$2000,4,2)),0)=MONTH(C550))*(IFERROR(VALUE(RIGHT($A$2:$A$2000,4)),0)=YEAR(C550)))),""))</f>
        <v/>
      </c>
      <c r="E550" s="4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1" spans="1:5" x14ac:dyDescent="0.25">
      <c r="A551" s="65" t="s">
        <v>2504</v>
      </c>
      <c r="B551" s="28">
        <v>2.6017999999999999</v>
      </c>
      <c r="C551" s="49"/>
      <c r="D551" s="50" t="str">
        <f t="array" ref="D551">IF(C551="","",IFERROR(AVERAGE(_xlfn._xlws.FILTER($B$2:$B$2000,(IFERROR(VALUE(MID($A$2:$A$2000,4,2)),0)=MONTH(C551))*(IFERROR(VALUE(RIGHT($A$2:$A$2000,4)),0)=YEAR(C551)))),""))</f>
        <v/>
      </c>
      <c r="E551" s="4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2" spans="1:5" x14ac:dyDescent="0.25">
      <c r="A552" s="65" t="s">
        <v>2509</v>
      </c>
      <c r="B552" s="28">
        <v>2.621</v>
      </c>
      <c r="C552" s="49"/>
      <c r="D552" s="50" t="str">
        <f t="array" ref="D552">IF(C552="","",IFERROR(AVERAGE(_xlfn._xlws.FILTER($B$2:$B$2000,(IFERROR(VALUE(MID($A$2:$A$2000,4,2)),0)=MONTH(C552))*(IFERROR(VALUE(RIGHT($A$2:$A$2000,4)),0)=YEAR(C552)))),""))</f>
        <v/>
      </c>
      <c r="E552" s="4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3" spans="1:5" x14ac:dyDescent="0.25">
      <c r="A553" s="65" t="s">
        <v>2514</v>
      </c>
      <c r="B553" s="28">
        <v>2.6564000000000001</v>
      </c>
      <c r="C553" s="49"/>
      <c r="D553" s="50" t="str">
        <f t="array" ref="D553">IF(C553="","",IFERROR(AVERAGE(_xlfn._xlws.FILTER($B$2:$B$2000,(IFERROR(VALUE(MID($A$2:$A$2000,4,2)),0)=MONTH(C553))*(IFERROR(VALUE(RIGHT($A$2:$A$2000,4)),0)=YEAR(C553)))),""))</f>
        <v/>
      </c>
      <c r="E553" s="4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4" spans="1:5" x14ac:dyDescent="0.25">
      <c r="A554" s="65" t="s">
        <v>2519</v>
      </c>
      <c r="B554" s="28">
        <v>2.6269</v>
      </c>
      <c r="C554" s="49"/>
      <c r="D554" s="50" t="str">
        <f t="array" ref="D554">IF(C554="","",IFERROR(AVERAGE(_xlfn._xlws.FILTER($B$2:$B$2000,(IFERROR(VALUE(MID($A$2:$A$2000,4,2)),0)=MONTH(C554))*(IFERROR(VALUE(RIGHT($A$2:$A$2000,4)),0)=YEAR(C554)))),""))</f>
        <v/>
      </c>
      <c r="E554" s="4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5" spans="1:5" x14ac:dyDescent="0.25">
      <c r="A555" s="65" t="s">
        <v>2523</v>
      </c>
      <c r="B555" s="28">
        <v>2.5853000000000002</v>
      </c>
      <c r="C555" s="49"/>
      <c r="D555" s="50" t="str">
        <f t="array" ref="D555">IF(C555="","",IFERROR(AVERAGE(_xlfn._xlws.FILTER($B$2:$B$2000,(IFERROR(VALUE(MID($A$2:$A$2000,4,2)),0)=MONTH(C555))*(IFERROR(VALUE(RIGHT($A$2:$A$2000,4)),0)=YEAR(C555)))),""))</f>
        <v/>
      </c>
      <c r="E555" s="4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6" spans="1:5" x14ac:dyDescent="0.25">
      <c r="A556" s="65" t="s">
        <v>2528</v>
      </c>
      <c r="B556" s="28">
        <v>2.5007000000000001</v>
      </c>
      <c r="C556" s="49"/>
      <c r="D556" s="50" t="str">
        <f t="array" ref="D556">IF(C556="","",IFERROR(AVERAGE(_xlfn._xlws.FILTER($B$2:$B$2000,(IFERROR(VALUE(MID($A$2:$A$2000,4,2)),0)=MONTH(C556))*(IFERROR(VALUE(RIGHT($A$2:$A$2000,4)),0)=YEAR(C556)))),""))</f>
        <v/>
      </c>
      <c r="E556" s="4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7" spans="1:5" x14ac:dyDescent="0.25">
      <c r="A557" s="65" t="s">
        <v>2533</v>
      </c>
      <c r="B557" s="28">
        <v>2.4676999999999998</v>
      </c>
      <c r="C557" s="49"/>
      <c r="D557" s="50" t="str">
        <f t="array" ref="D557">IF(C557="","",IFERROR(AVERAGE(_xlfn._xlws.FILTER($B$2:$B$2000,(IFERROR(VALUE(MID($A$2:$A$2000,4,2)),0)=MONTH(C557))*(IFERROR(VALUE(RIGHT($A$2:$A$2000,4)),0)=YEAR(C557)))),""))</f>
        <v/>
      </c>
      <c r="E557" s="4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8" spans="1:5" x14ac:dyDescent="0.25">
      <c r="A558" s="65" t="s">
        <v>2538</v>
      </c>
      <c r="B558" s="28">
        <v>2.4777</v>
      </c>
      <c r="C558" s="49"/>
      <c r="D558" s="50" t="str">
        <f t="array" ref="D558">IF(C558="","",IFERROR(AVERAGE(_xlfn._xlws.FILTER($B$2:$B$2000,(IFERROR(VALUE(MID($A$2:$A$2000,4,2)),0)=MONTH(C558))*(IFERROR(VALUE(RIGHT($A$2:$A$2000,4)),0)=YEAR(C558)))),""))</f>
        <v/>
      </c>
      <c r="E558" s="4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59" spans="1:5" x14ac:dyDescent="0.25">
      <c r="A559" s="65" t="s">
        <v>2543</v>
      </c>
      <c r="B559" s="28">
        <v>2.4664999999999999</v>
      </c>
      <c r="C559" s="49"/>
      <c r="D559" s="50" t="str">
        <f t="array" ref="D559">IF(C559="","",IFERROR(AVERAGE(_xlfn._xlws.FILTER($B$2:$B$2000,(IFERROR(VALUE(MID($A$2:$A$2000,4,2)),0)=MONTH(C559))*(IFERROR(VALUE(RIGHT($A$2:$A$2000,4)),0)=YEAR(C559)))),""))</f>
        <v/>
      </c>
      <c r="E559" s="4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0" spans="1:5" x14ac:dyDescent="0.25">
      <c r="A560" s="65" t="s">
        <v>2548</v>
      </c>
      <c r="B560" s="28">
        <v>2.4571999999999998</v>
      </c>
      <c r="C560" s="49"/>
      <c r="D560" s="50" t="str">
        <f t="array" ref="D560">IF(C560="","",IFERROR(AVERAGE(_xlfn._xlws.FILTER($B$2:$B$2000,(IFERROR(VALUE(MID($A$2:$A$2000,4,2)),0)=MONTH(C560))*(IFERROR(VALUE(RIGHT($A$2:$A$2000,4)),0)=YEAR(C560)))),""))</f>
        <v/>
      </c>
      <c r="E560" s="4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1" spans="1:5" x14ac:dyDescent="0.25">
      <c r="A561" s="65" t="s">
        <v>2553</v>
      </c>
      <c r="B561" s="28">
        <v>2.4779</v>
      </c>
      <c r="C561" s="49"/>
      <c r="D561" s="50" t="str">
        <f t="array" ref="D561">IF(C561="","",IFERROR(AVERAGE(_xlfn._xlws.FILTER($B$2:$B$2000,(IFERROR(VALUE(MID($A$2:$A$2000,4,2)),0)=MONTH(C561))*(IFERROR(VALUE(RIGHT($A$2:$A$2000,4)),0)=YEAR(C561)))),""))</f>
        <v/>
      </c>
      <c r="E561" s="4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2" spans="1:5" x14ac:dyDescent="0.25">
      <c r="A562" s="65" t="s">
        <v>2558</v>
      </c>
      <c r="B562" s="28">
        <v>2.5464000000000002</v>
      </c>
      <c r="C562" s="49"/>
      <c r="D562" s="50" t="str">
        <f t="array" ref="D562">IF(C562="","",IFERROR(AVERAGE(_xlfn._xlws.FILTER($B$2:$B$2000,(IFERROR(VALUE(MID($A$2:$A$2000,4,2)),0)=MONTH(C562))*(IFERROR(VALUE(RIGHT($A$2:$A$2000,4)),0)=YEAR(C562)))),""))</f>
        <v/>
      </c>
      <c r="E562" s="4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3" spans="1:5" x14ac:dyDescent="0.25">
      <c r="A563" s="65" t="s">
        <v>2563</v>
      </c>
      <c r="B563" s="28">
        <v>2.5335999999999999</v>
      </c>
      <c r="C563" s="49"/>
      <c r="D563" s="50" t="str">
        <f t="array" ref="D563">IF(C563="","",IFERROR(AVERAGE(_xlfn._xlws.FILTER($B$2:$B$2000,(IFERROR(VALUE(MID($A$2:$A$2000,4,2)),0)=MONTH(C563))*(IFERROR(VALUE(RIGHT($A$2:$A$2000,4)),0)=YEAR(C563)))),""))</f>
        <v/>
      </c>
      <c r="E563" s="4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4" spans="1:5" x14ac:dyDescent="0.25">
      <c r="A564" s="65" t="s">
        <v>2568</v>
      </c>
      <c r="B564" s="28">
        <v>2.5531000000000001</v>
      </c>
      <c r="C564" s="49"/>
      <c r="D564" s="50" t="str">
        <f t="array" ref="D564">IF(C564="","",IFERROR(AVERAGE(_xlfn._xlws.FILTER($B$2:$B$2000,(IFERROR(VALUE(MID($A$2:$A$2000,4,2)),0)=MONTH(C564))*(IFERROR(VALUE(RIGHT($A$2:$A$2000,4)),0)=YEAR(C564)))),""))</f>
        <v/>
      </c>
      <c r="E564" s="4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5" spans="1:5" x14ac:dyDescent="0.25">
      <c r="A565" s="65" t="s">
        <v>2573</v>
      </c>
      <c r="B565" s="28">
        <v>2.5627</v>
      </c>
      <c r="C565" s="49"/>
      <c r="D565" s="50" t="str">
        <f t="array" ref="D565">IF(C565="","",IFERROR(AVERAGE(_xlfn._xlws.FILTER($B$2:$B$2000,(IFERROR(VALUE(MID($A$2:$A$2000,4,2)),0)=MONTH(C565))*(IFERROR(VALUE(RIGHT($A$2:$A$2000,4)),0)=YEAR(C565)))),""))</f>
        <v/>
      </c>
      <c r="E565" s="4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6" spans="1:5" x14ac:dyDescent="0.25">
      <c r="A566" s="65" t="s">
        <v>2578</v>
      </c>
      <c r="B566" s="28">
        <v>2.6315</v>
      </c>
      <c r="C566" s="49"/>
      <c r="D566" s="50" t="str">
        <f t="array" ref="D566">IF(C566="","",IFERROR(AVERAGE(_xlfn._xlws.FILTER($B$2:$B$2000,(IFERROR(VALUE(MID($A$2:$A$2000,4,2)),0)=MONTH(C566))*(IFERROR(VALUE(RIGHT($A$2:$A$2000,4)),0)=YEAR(C566)))),""))</f>
        <v/>
      </c>
      <c r="E566" s="4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7" spans="1:5" x14ac:dyDescent="0.25">
      <c r="A567" s="65" t="s">
        <v>2583</v>
      </c>
      <c r="B567" s="28">
        <v>2.6059999999999999</v>
      </c>
      <c r="C567" s="49"/>
      <c r="D567" s="50" t="str">
        <f t="array" ref="D567">IF(C567="","",IFERROR(AVERAGE(_xlfn._xlws.FILTER($B$2:$B$2000,(IFERROR(VALUE(MID($A$2:$A$2000,4,2)),0)=MONTH(C567))*(IFERROR(VALUE(RIGHT($A$2:$A$2000,4)),0)=YEAR(C567)))),""))</f>
        <v/>
      </c>
      <c r="E567" s="4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8" spans="1:5" x14ac:dyDescent="0.25">
      <c r="A568" s="65" t="s">
        <v>2588</v>
      </c>
      <c r="B568" s="28">
        <v>2.6073</v>
      </c>
      <c r="C568" s="49"/>
      <c r="D568" s="50" t="str">
        <f t="array" ref="D568">IF(C568="","",IFERROR(AVERAGE(_xlfn._xlws.FILTER($B$2:$B$2000,(IFERROR(VALUE(MID($A$2:$A$2000,4,2)),0)=MONTH(C568))*(IFERROR(VALUE(RIGHT($A$2:$A$2000,4)),0)=YEAR(C568)))),""))</f>
        <v/>
      </c>
      <c r="E568" s="4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9" spans="1:5" x14ac:dyDescent="0.25">
      <c r="A569" s="65" t="s">
        <v>2593</v>
      </c>
      <c r="B569" s="28">
        <v>2.6019999999999999</v>
      </c>
      <c r="C569" s="49"/>
      <c r="D569" s="50" t="str">
        <f t="array" ref="D569">IF(C569="","",IFERROR(AVERAGE(_xlfn._xlws.FILTER($B$2:$B$2000,(IFERROR(VALUE(MID($A$2:$A$2000,4,2)),0)=MONTH(C569))*(IFERROR(VALUE(RIGHT($A$2:$A$2000,4)),0)=YEAR(C569)))),""))</f>
        <v/>
      </c>
      <c r="E569" s="4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0" spans="1:5" x14ac:dyDescent="0.25">
      <c r="A570" s="65" t="s">
        <v>2598</v>
      </c>
      <c r="B570" s="28">
        <v>2.5911</v>
      </c>
      <c r="C570" s="49"/>
      <c r="D570" s="50" t="str">
        <f t="array" ref="D570">IF(C570="","",IFERROR(AVERAGE(_xlfn._xlws.FILTER($B$2:$B$2000,(IFERROR(VALUE(MID($A$2:$A$2000,4,2)),0)=MONTH(C570))*(IFERROR(VALUE(RIGHT($A$2:$A$2000,4)),0)=YEAR(C570)))),""))</f>
        <v/>
      </c>
      <c r="E570" s="4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1" spans="1:5" x14ac:dyDescent="0.25">
      <c r="A571" s="65" t="s">
        <v>2603</v>
      </c>
      <c r="B571" s="28">
        <v>2.5758000000000001</v>
      </c>
      <c r="C571" s="49"/>
      <c r="D571" s="50" t="str">
        <f t="array" ref="D571">IF(C571="","",IFERROR(AVERAGE(_xlfn._xlws.FILTER($B$2:$B$2000,(IFERROR(VALUE(MID($A$2:$A$2000,4,2)),0)=MONTH(C571))*(IFERROR(VALUE(RIGHT($A$2:$A$2000,4)),0)=YEAR(C571)))),""))</f>
        <v/>
      </c>
      <c r="E571" s="4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2" spans="1:5" x14ac:dyDescent="0.25">
      <c r="A572" s="65" t="s">
        <v>2608</v>
      </c>
      <c r="B572" s="28">
        <v>2.5867</v>
      </c>
      <c r="C572" s="49"/>
      <c r="D572" s="50" t="str">
        <f t="array" ref="D572">IF(C572="","",IFERROR(AVERAGE(_xlfn._xlws.FILTER($B$2:$B$2000,(IFERROR(VALUE(MID($A$2:$A$2000,4,2)),0)=MONTH(C572))*(IFERROR(VALUE(RIGHT($A$2:$A$2000,4)),0)=YEAR(C572)))),""))</f>
        <v/>
      </c>
      <c r="E572" s="4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3" spans="1:5" x14ac:dyDescent="0.25">
      <c r="A573" s="65" t="s">
        <v>2612</v>
      </c>
      <c r="B573" s="28">
        <v>2.6732999999999998</v>
      </c>
      <c r="C573" s="49"/>
      <c r="D573" s="50" t="str">
        <f t="array" ref="D573">IF(C573="","",IFERROR(AVERAGE(_xlfn._xlws.FILTER($B$2:$B$2000,(IFERROR(VALUE(MID($A$2:$A$2000,4,2)),0)=MONTH(C573))*(IFERROR(VALUE(RIGHT($A$2:$A$2000,4)),0)=YEAR(C573)))),""))</f>
        <v/>
      </c>
      <c r="E573" s="4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4" spans="1:5" x14ac:dyDescent="0.25">
      <c r="A574" s="65" t="s">
        <v>2616</v>
      </c>
      <c r="B574" s="28">
        <v>2.7025999999999999</v>
      </c>
      <c r="C574" s="49"/>
      <c r="D574" s="50" t="str">
        <f t="array" ref="D574">IF(C574="","",IFERROR(AVERAGE(_xlfn._xlws.FILTER($B$2:$B$2000,(IFERROR(VALUE(MID($A$2:$A$2000,4,2)),0)=MONTH(C574))*(IFERROR(VALUE(RIGHT($A$2:$A$2000,4)),0)=YEAR(C574)))),""))</f>
        <v/>
      </c>
      <c r="E574" s="4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5" spans="1:5" x14ac:dyDescent="0.25">
      <c r="A575" s="65" t="s">
        <v>2621</v>
      </c>
      <c r="B575" s="28">
        <v>2.7551000000000001</v>
      </c>
      <c r="C575" s="49"/>
      <c r="D575" s="50" t="str">
        <f t="array" ref="D575">IF(C575="","",IFERROR(AVERAGE(_xlfn._xlws.FILTER($B$2:$B$2000,(IFERROR(VALUE(MID($A$2:$A$2000,4,2)),0)=MONTH(C575))*(IFERROR(VALUE(RIGHT($A$2:$A$2000,4)),0)=YEAR(C575)))),""))</f>
        <v/>
      </c>
      <c r="E575" s="4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6" spans="1:5" x14ac:dyDescent="0.25">
      <c r="A576" s="65" t="s">
        <v>2626</v>
      </c>
      <c r="B576" s="28">
        <v>2.8313999999999999</v>
      </c>
      <c r="C576" s="49"/>
      <c r="D576" s="50" t="str">
        <f t="array" ref="D576">IF(C576="","",IFERROR(AVERAGE(_xlfn._xlws.FILTER($B$2:$B$2000,(IFERROR(VALUE(MID($A$2:$A$2000,4,2)),0)=MONTH(C576))*(IFERROR(VALUE(RIGHT($A$2:$A$2000,4)),0)=YEAR(C576)))),""))</f>
        <v/>
      </c>
      <c r="E576" s="4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7" spans="1:5" x14ac:dyDescent="0.25">
      <c r="A577" s="65" t="s">
        <v>2631</v>
      </c>
      <c r="B577" s="28">
        <v>2.8504999999999998</v>
      </c>
      <c r="C577" s="49"/>
      <c r="D577" s="50" t="str">
        <f t="array" ref="D577">IF(C577="","",IFERROR(AVERAGE(_xlfn._xlws.FILTER($B$2:$B$2000,(IFERROR(VALUE(MID($A$2:$A$2000,4,2)),0)=MONTH(C577))*(IFERROR(VALUE(RIGHT($A$2:$A$2000,4)),0)=YEAR(C577)))),""))</f>
        <v/>
      </c>
      <c r="E577" s="4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8" spans="1:5" x14ac:dyDescent="0.25">
      <c r="A578" s="65" t="s">
        <v>2636</v>
      </c>
      <c r="B578" s="28">
        <v>2.8241000000000001</v>
      </c>
      <c r="C578" s="49"/>
      <c r="D578" s="50" t="str">
        <f t="array" ref="D578">IF(C578="","",IFERROR(AVERAGE(_xlfn._xlws.FILTER($B$2:$B$2000,(IFERROR(VALUE(MID($A$2:$A$2000,4,2)),0)=MONTH(C578))*(IFERROR(VALUE(RIGHT($A$2:$A$2000,4)),0)=YEAR(C578)))),""))</f>
        <v/>
      </c>
      <c r="E578" s="4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9" spans="1:5" x14ac:dyDescent="0.25">
      <c r="A579" s="65" t="s">
        <v>2639</v>
      </c>
      <c r="B579" s="28">
        <v>2.8094999999999999</v>
      </c>
      <c r="C579" s="49"/>
      <c r="D579" s="50" t="str">
        <f t="array" ref="D579">IF(C579="","",IFERROR(AVERAGE(_xlfn._xlws.FILTER($B$2:$B$2000,(IFERROR(VALUE(MID($A$2:$A$2000,4,2)),0)=MONTH(C579))*(IFERROR(VALUE(RIGHT($A$2:$A$2000,4)),0)=YEAR(C579)))),""))</f>
        <v/>
      </c>
      <c r="E579" s="4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80" spans="1:5" x14ac:dyDescent="0.25">
      <c r="A580" s="65" t="s">
        <v>2642</v>
      </c>
      <c r="B580" s="28">
        <v>2.8130000000000002</v>
      </c>
      <c r="C580" s="49"/>
      <c r="D580" s="50" t="str">
        <f t="array" ref="D580">IF(C580="","",IFERROR(AVERAGE(_xlfn._xlws.FILTER($B$2:$B$2000,(IFERROR(VALUE(MID($A$2:$A$2000,4,2)),0)=MONTH(C580))*(IFERROR(VALUE(RIGHT($A$2:$A$2000,4)),0)=YEAR(C580)))),""))</f>
        <v/>
      </c>
      <c r="E580" s="4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1" spans="1:5" x14ac:dyDescent="0.25">
      <c r="A581" s="65" t="s">
        <v>2647</v>
      </c>
      <c r="B581" s="28">
        <v>2.8149999999999999</v>
      </c>
      <c r="C581" s="49"/>
      <c r="D581" s="50" t="str">
        <f t="array" ref="D581">IF(C581="","",IFERROR(AVERAGE(_xlfn._xlws.FILTER($B$2:$B$2000,(IFERROR(VALUE(MID($A$2:$A$2000,4,2)),0)=MONTH(C581))*(IFERROR(VALUE(RIGHT($A$2:$A$2000,4)),0)=YEAR(C581)))),""))</f>
        <v/>
      </c>
      <c r="E581" s="4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2" spans="1:5" x14ac:dyDescent="0.25">
      <c r="A582" s="65" t="s">
        <v>2652</v>
      </c>
      <c r="B582" s="28">
        <v>2.8248000000000002</v>
      </c>
      <c r="C582" s="49"/>
      <c r="D582" s="50" t="str">
        <f t="array" ref="D582">IF(C582="","",IFERROR(AVERAGE(_xlfn._xlws.FILTER($B$2:$B$2000,(IFERROR(VALUE(MID($A$2:$A$2000,4,2)),0)=MONTH(C582))*(IFERROR(VALUE(RIGHT($A$2:$A$2000,4)),0)=YEAR(C582)))),""))</f>
        <v/>
      </c>
      <c r="E582" s="4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3" spans="1:5" x14ac:dyDescent="0.25">
      <c r="A583" s="65" t="s">
        <v>2657</v>
      </c>
      <c r="B583" s="28">
        <v>2.8134000000000001</v>
      </c>
      <c r="C583" s="49"/>
      <c r="D583" s="50" t="str">
        <f t="array" ref="D583">IF(C583="","",IFERROR(AVERAGE(_xlfn._xlws.FILTER($B$2:$B$2000,(IFERROR(VALUE(MID($A$2:$A$2000,4,2)),0)=MONTH(C583))*(IFERROR(VALUE(RIGHT($A$2:$A$2000,4)),0)=YEAR(C583)))),""))</f>
        <v/>
      </c>
      <c r="E583" s="4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4" spans="1:5" x14ac:dyDescent="0.25">
      <c r="A584" s="65" t="s">
        <v>2662</v>
      </c>
      <c r="B584" s="28">
        <v>2.8187000000000002</v>
      </c>
      <c r="C584" s="49"/>
      <c r="D584" s="50" t="str">
        <f t="array" ref="D584">IF(C584="","",IFERROR(AVERAGE(_xlfn._xlws.FILTER($B$2:$B$2000,(IFERROR(VALUE(MID($A$2:$A$2000,4,2)),0)=MONTH(C584))*(IFERROR(VALUE(RIGHT($A$2:$A$2000,4)),0)=YEAR(C584)))),""))</f>
        <v/>
      </c>
      <c r="E584" s="4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5" spans="1:5" x14ac:dyDescent="0.25">
      <c r="A585" s="65" t="s">
        <v>2667</v>
      </c>
      <c r="B585" s="28">
        <v>2.8875000000000002</v>
      </c>
      <c r="C585" s="49"/>
      <c r="D585" s="50" t="str">
        <f t="array" ref="D585">IF(C585="","",IFERROR(AVERAGE(_xlfn._xlws.FILTER($B$2:$B$2000,(IFERROR(VALUE(MID($A$2:$A$2000,4,2)),0)=MONTH(C585))*(IFERROR(VALUE(RIGHT($A$2:$A$2000,4)),0)=YEAR(C585)))),""))</f>
        <v/>
      </c>
      <c r="E585" s="4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6" spans="1:5" x14ac:dyDescent="0.25">
      <c r="A586" s="65" t="s">
        <v>2672</v>
      </c>
      <c r="B586" s="28">
        <v>3.0141</v>
      </c>
      <c r="C586" s="49"/>
      <c r="D586" s="50" t="str">
        <f t="array" ref="D586">IF(C586="","",IFERROR(AVERAGE(_xlfn._xlws.FILTER($B$2:$B$2000,(IFERROR(VALUE(MID($A$2:$A$2000,4,2)),0)=MONTH(C586))*(IFERROR(VALUE(RIGHT($A$2:$A$2000,4)),0)=YEAR(C586)))),""))</f>
        <v/>
      </c>
      <c r="E586" s="4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7" spans="1:5" x14ac:dyDescent="0.25">
      <c r="A587" s="65" t="s">
        <v>2677</v>
      </c>
      <c r="B587" s="28">
        <v>3.089</v>
      </c>
      <c r="C587" s="49"/>
      <c r="D587" s="50" t="str">
        <f t="array" ref="D587">IF(C587="","",IFERROR(AVERAGE(_xlfn._xlws.FILTER($B$2:$B$2000,(IFERROR(VALUE(MID($A$2:$A$2000,4,2)),0)=MONTH(C587))*(IFERROR(VALUE(RIGHT($A$2:$A$2000,4)),0)=YEAR(C587)))),""))</f>
        <v/>
      </c>
      <c r="E587" s="4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8" spans="1:5" x14ac:dyDescent="0.25">
      <c r="A588" s="65" t="s">
        <v>2682</v>
      </c>
      <c r="B588" s="28">
        <v>3.1400999999999999</v>
      </c>
      <c r="C588" s="49"/>
      <c r="D588" s="50" t="str">
        <f t="array" ref="D588">IF(C588="","",IFERROR(AVERAGE(_xlfn._xlws.FILTER($B$2:$B$2000,(IFERROR(VALUE(MID($A$2:$A$2000,4,2)),0)=MONTH(C588))*(IFERROR(VALUE(RIGHT($A$2:$A$2000,4)),0)=YEAR(C588)))),""))</f>
        <v/>
      </c>
      <c r="E588" s="4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9" spans="1:5" x14ac:dyDescent="0.25">
      <c r="A589" s="65" t="s">
        <v>2685</v>
      </c>
      <c r="B589" s="28">
        <v>3.0855000000000001</v>
      </c>
      <c r="C589" s="49"/>
      <c r="D589" s="50" t="str">
        <f t="array" ref="D589">IF(C589="","",IFERROR(AVERAGE(_xlfn._xlws.FILTER($B$2:$B$2000,(IFERROR(VALUE(MID($A$2:$A$2000,4,2)),0)=MONTH(C589))*(IFERROR(VALUE(RIGHT($A$2:$A$2000,4)),0)=YEAR(C589)))),""))</f>
        <v/>
      </c>
      <c r="E589" s="4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0" spans="1:5" x14ac:dyDescent="0.25">
      <c r="A590" s="65" t="s">
        <v>2690</v>
      </c>
      <c r="B590" s="28">
        <v>3.0720000000000001</v>
      </c>
      <c r="C590" s="49"/>
      <c r="D590" s="50" t="str">
        <f t="array" ref="D590">IF(C590="","",IFERROR(AVERAGE(_xlfn._xlws.FILTER($B$2:$B$2000,(IFERROR(VALUE(MID($A$2:$A$2000,4,2)),0)=MONTH(C590))*(IFERROR(VALUE(RIGHT($A$2:$A$2000,4)),0)=YEAR(C590)))),""))</f>
        <v/>
      </c>
      <c r="E590" s="4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1" spans="1:5" x14ac:dyDescent="0.25">
      <c r="A591" s="65" t="s">
        <v>2695</v>
      </c>
      <c r="B591" s="28">
        <v>3.0583</v>
      </c>
      <c r="C591" s="49"/>
      <c r="D591" s="50" t="str">
        <f t="array" ref="D591">IF(C591="","",IFERROR(AVERAGE(_xlfn._xlws.FILTER($B$2:$B$2000,(IFERROR(VALUE(MID($A$2:$A$2000,4,2)),0)=MONTH(C591))*(IFERROR(VALUE(RIGHT($A$2:$A$2000,4)),0)=YEAR(C591)))),""))</f>
        <v/>
      </c>
      <c r="E591" s="4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2" spans="1:5" x14ac:dyDescent="0.25">
      <c r="A592" s="65" t="s">
        <v>2700</v>
      </c>
      <c r="B592" s="28">
        <v>2.9809999999999999</v>
      </c>
      <c r="C592" s="49"/>
      <c r="D592" s="50" t="str">
        <f t="array" ref="D592">IF(C592="","",IFERROR(AVERAGE(_xlfn._xlws.FILTER($B$2:$B$2000,(IFERROR(VALUE(MID($A$2:$A$2000,4,2)),0)=MONTH(C592))*(IFERROR(VALUE(RIGHT($A$2:$A$2000,4)),0)=YEAR(C592)))),""))</f>
        <v/>
      </c>
      <c r="E592" s="4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3" spans="1:5" x14ac:dyDescent="0.25">
      <c r="A593" s="65" t="s">
        <v>2705</v>
      </c>
      <c r="B593" s="28">
        <v>2.778</v>
      </c>
      <c r="C593" s="49"/>
      <c r="D593" s="50" t="str">
        <f t="array" ref="D593">IF(C593="","",IFERROR(AVERAGE(_xlfn._xlws.FILTER($B$2:$B$2000,(IFERROR(VALUE(MID($A$2:$A$2000,4,2)),0)=MONTH(C593))*(IFERROR(VALUE(RIGHT($A$2:$A$2000,4)),0)=YEAR(C593)))),""))</f>
        <v/>
      </c>
      <c r="E593" s="4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4" spans="1:5" x14ac:dyDescent="0.25">
      <c r="A594" s="65" t="s">
        <v>2710</v>
      </c>
      <c r="B594" s="28">
        <v>2.7841999999999998</v>
      </c>
      <c r="C594" s="49"/>
      <c r="D594" s="50" t="str">
        <f t="array" ref="D594">IF(C594="","",IFERROR(AVERAGE(_xlfn._xlws.FILTER($B$2:$B$2000,(IFERROR(VALUE(MID($A$2:$A$2000,4,2)),0)=MONTH(C594))*(IFERROR(VALUE(RIGHT($A$2:$A$2000,4)),0)=YEAR(C594)))),""))</f>
        <v/>
      </c>
      <c r="E594" s="4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5" spans="1:5" x14ac:dyDescent="0.25">
      <c r="A595" s="65" t="s">
        <v>2714</v>
      </c>
      <c r="B595" s="28">
        <v>3.0244</v>
      </c>
      <c r="C595" s="49"/>
      <c r="D595" s="50" t="str">
        <f t="array" ref="D595">IF(C595="","",IFERROR(AVERAGE(_xlfn._xlws.FILTER($B$2:$B$2000,(IFERROR(VALUE(MID($A$2:$A$2000,4,2)),0)=MONTH(C595))*(IFERROR(VALUE(RIGHT($A$2:$A$2000,4)),0)=YEAR(C595)))),""))</f>
        <v/>
      </c>
      <c r="E595" s="4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6" spans="1:5" x14ac:dyDescent="0.25">
      <c r="A596" s="65" t="s">
        <v>2718</v>
      </c>
      <c r="B596" s="28">
        <v>2.8891</v>
      </c>
      <c r="C596" s="49"/>
      <c r="D596" s="50" t="str">
        <f t="array" ref="D596">IF(C596="","",IFERROR(AVERAGE(_xlfn._xlws.FILTER($B$2:$B$2000,(IFERROR(VALUE(MID($A$2:$A$2000,4,2)),0)=MONTH(C596))*(IFERROR(VALUE(RIGHT($A$2:$A$2000,4)),0)=YEAR(C596)))),""))</f>
        <v/>
      </c>
      <c r="E596" s="4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7" spans="1:5" x14ac:dyDescent="0.25">
      <c r="A597" s="65" t="s">
        <v>2722</v>
      </c>
      <c r="B597" s="28">
        <v>2.6816</v>
      </c>
      <c r="C597" s="49"/>
      <c r="D597" s="50" t="str">
        <f t="array" ref="D597">IF(C597="","",IFERROR(AVERAGE(_xlfn._xlws.FILTER($B$2:$B$2000,(IFERROR(VALUE(MID($A$2:$A$2000,4,2)),0)=MONTH(C597))*(IFERROR(VALUE(RIGHT($A$2:$A$2000,4)),0)=YEAR(C597)))),""))</f>
        <v/>
      </c>
      <c r="E597" s="4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8" spans="1:5" x14ac:dyDescent="0.25">
      <c r="A598" s="65" t="s">
        <v>2727</v>
      </c>
      <c r="B598" s="28">
        <v>2.5329000000000002</v>
      </c>
      <c r="C598" s="49"/>
      <c r="D598" s="50" t="str">
        <f t="array" ref="D598">IF(C598="","",IFERROR(AVERAGE(_xlfn._xlws.FILTER($B$2:$B$2000,(IFERROR(VALUE(MID($A$2:$A$2000,4,2)),0)=MONTH(C598))*(IFERROR(VALUE(RIGHT($A$2:$A$2000,4)),0)=YEAR(C598)))),""))</f>
        <v/>
      </c>
      <c r="E598" s="4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9" spans="1:5" x14ac:dyDescent="0.25">
      <c r="A599" s="65" t="s">
        <v>2732</v>
      </c>
      <c r="B599" s="28">
        <v>2.5427</v>
      </c>
      <c r="C599" s="49"/>
      <c r="D599" s="50" t="str">
        <f t="array" ref="D599">IF(C599="","",IFERROR(AVERAGE(_xlfn._xlws.FILTER($B$2:$B$2000,(IFERROR(VALUE(MID($A$2:$A$2000,4,2)),0)=MONTH(C599))*(IFERROR(VALUE(RIGHT($A$2:$A$2000,4)),0)=YEAR(C599)))),""))</f>
        <v/>
      </c>
      <c r="E599" s="4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0" spans="1:5" x14ac:dyDescent="0.25">
      <c r="A600" s="65" t="s">
        <v>2737</v>
      </c>
      <c r="B600" s="28">
        <v>2.5647000000000002</v>
      </c>
      <c r="C600" s="49"/>
      <c r="D600" s="50" t="str">
        <f t="array" ref="D600">IF(C600="","",IFERROR(AVERAGE(_xlfn._xlws.FILTER($B$2:$B$2000,(IFERROR(VALUE(MID($A$2:$A$2000,4,2)),0)=MONTH(C600))*(IFERROR(VALUE(RIGHT($A$2:$A$2000,4)),0)=YEAR(C600)))),""))</f>
        <v/>
      </c>
      <c r="E600" s="4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1" spans="1:5" x14ac:dyDescent="0.25">
      <c r="A601" s="65" t="s">
        <v>2742</v>
      </c>
      <c r="B601" s="28">
        <v>2.5474000000000001</v>
      </c>
      <c r="C601" s="49"/>
      <c r="D601" s="50" t="str">
        <f t="array" ref="D601">IF(C601="","",IFERROR(AVERAGE(_xlfn._xlws.FILTER($B$2:$B$2000,(IFERROR(VALUE(MID($A$2:$A$2000,4,2)),0)=MONTH(C601))*(IFERROR(VALUE(RIGHT($A$2:$A$2000,4)),0)=YEAR(C601)))),""))</f>
        <v/>
      </c>
      <c r="E601" s="4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2" spans="1:5" x14ac:dyDescent="0.25">
      <c r="A602" s="65" t="s">
        <v>2747</v>
      </c>
      <c r="B602" s="28">
        <v>2.5947</v>
      </c>
      <c r="C602" s="49"/>
      <c r="D602" s="50" t="str">
        <f t="array" ref="D602">IF(C602="","",IFERROR(AVERAGE(_xlfn._xlws.FILTER($B$2:$B$2000,(IFERROR(VALUE(MID($A$2:$A$2000,4,2)),0)=MONTH(C602))*(IFERROR(VALUE(RIGHT($A$2:$A$2000,4)),0)=YEAR(C602)))),""))</f>
        <v/>
      </c>
      <c r="E602" s="4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3" spans="1:5" x14ac:dyDescent="0.25">
      <c r="A603" s="65" t="s">
        <v>2751</v>
      </c>
      <c r="B603" s="28">
        <v>2.613</v>
      </c>
      <c r="C603" s="49"/>
      <c r="D603" s="50" t="str">
        <f t="array" ref="D603">IF(C603="","",IFERROR(AVERAGE(_xlfn._xlws.FILTER($B$2:$B$2000,(IFERROR(VALUE(MID($A$2:$A$2000,4,2)),0)=MONTH(C603))*(IFERROR(VALUE(RIGHT($A$2:$A$2000,4)),0)=YEAR(C603)))),""))</f>
        <v/>
      </c>
      <c r="E603" s="4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4" spans="1:5" x14ac:dyDescent="0.25">
      <c r="A604" s="65" t="s">
        <v>2755</v>
      </c>
      <c r="B604" s="28">
        <v>2.6259000000000001</v>
      </c>
      <c r="C604" s="49"/>
      <c r="D604" s="50" t="str">
        <f t="array" ref="D604">IF(C604="","",IFERROR(AVERAGE(_xlfn._xlws.FILTER($B$2:$B$2000,(IFERROR(VALUE(MID($A$2:$A$2000,4,2)),0)=MONTH(C604))*(IFERROR(VALUE(RIGHT($A$2:$A$2000,4)),0)=YEAR(C604)))),""))</f>
        <v/>
      </c>
      <c r="E604" s="4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5" spans="1:5" x14ac:dyDescent="0.25">
      <c r="A605" s="65" t="s">
        <v>2760</v>
      </c>
      <c r="B605" s="28">
        <v>2.6334</v>
      </c>
      <c r="C605" s="49"/>
      <c r="D605" s="50" t="str">
        <f t="array" ref="D605">IF(C605="","",IFERROR(AVERAGE(_xlfn._xlws.FILTER($B$2:$B$2000,(IFERROR(VALUE(MID($A$2:$A$2000,4,2)),0)=MONTH(C605))*(IFERROR(VALUE(RIGHT($A$2:$A$2000,4)),0)=YEAR(C605)))),""))</f>
        <v/>
      </c>
      <c r="E605" s="4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6" spans="1:5" x14ac:dyDescent="0.25">
      <c r="A606" s="65" t="s">
        <v>2765</v>
      </c>
      <c r="B606" s="28">
        <v>2.6770999999999998</v>
      </c>
      <c r="C606" s="49"/>
      <c r="D606" s="50" t="str">
        <f t="array" ref="D606">IF(C606="","",IFERROR(AVERAGE(_xlfn._xlws.FILTER($B$2:$B$2000,(IFERROR(VALUE(MID($A$2:$A$2000,4,2)),0)=MONTH(C606))*(IFERROR(VALUE(RIGHT($A$2:$A$2000,4)),0)=YEAR(C606)))),""))</f>
        <v/>
      </c>
      <c r="E606" s="4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7" spans="1:5" x14ac:dyDescent="0.25">
      <c r="A607" s="65" t="s">
        <v>2769</v>
      </c>
      <c r="B607" s="28">
        <v>2.6869999999999998</v>
      </c>
      <c r="C607" s="49"/>
      <c r="D607" s="50" t="str">
        <f t="array" ref="D607">IF(C607="","",IFERROR(AVERAGE(_xlfn._xlws.FILTER($B$2:$B$2000,(IFERROR(VALUE(MID($A$2:$A$2000,4,2)),0)=MONTH(C607))*(IFERROR(VALUE(RIGHT($A$2:$A$2000,4)),0)=YEAR(C607)))),""))</f>
        <v/>
      </c>
      <c r="E607" s="4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8" spans="1:5" x14ac:dyDescent="0.25">
      <c r="A608" s="65" t="s">
        <v>2774</v>
      </c>
      <c r="B608" s="28">
        <v>2.6726999999999999</v>
      </c>
      <c r="C608" s="49"/>
      <c r="D608" s="50" t="str">
        <f t="array" ref="D608">IF(C608="","",IFERROR(AVERAGE(_xlfn._xlws.FILTER($B$2:$B$2000,(IFERROR(VALUE(MID($A$2:$A$2000,4,2)),0)=MONTH(C608))*(IFERROR(VALUE(RIGHT($A$2:$A$2000,4)),0)=YEAR(C608)))),""))</f>
        <v/>
      </c>
      <c r="E608" s="4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9" spans="1:5" x14ac:dyDescent="0.25">
      <c r="A609" s="65" t="s">
        <v>2779</v>
      </c>
      <c r="B609" s="28">
        <v>2.6072000000000002</v>
      </c>
      <c r="C609" s="49"/>
      <c r="D609" s="50" t="str">
        <f t="array" ref="D609">IF(C609="","",IFERROR(AVERAGE(_xlfn._xlws.FILTER($B$2:$B$2000,(IFERROR(VALUE(MID($A$2:$A$2000,4,2)),0)=MONTH(C609))*(IFERROR(VALUE(RIGHT($A$2:$A$2000,4)),0)=YEAR(C609)))),""))</f>
        <v/>
      </c>
      <c r="E609" s="4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10" spans="1:5" x14ac:dyDescent="0.25">
      <c r="A610" s="65" t="s">
        <v>2784</v>
      </c>
      <c r="B610" s="28">
        <v>2.6099000000000001</v>
      </c>
      <c r="C610" s="49"/>
      <c r="D610" s="50" t="str">
        <f t="array" ref="D610">IF(C610="","",IFERROR(AVERAGE(_xlfn._xlws.FILTER($B$2:$B$2000,(IFERROR(VALUE(MID($A$2:$A$2000,4,2)),0)=MONTH(C610))*(IFERROR(VALUE(RIGHT($A$2:$A$2000,4)),0)=YEAR(C610)))),""))</f>
        <v/>
      </c>
      <c r="E610" s="4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1" spans="1:5" x14ac:dyDescent="0.25">
      <c r="A611" s="65" t="s">
        <v>2789</v>
      </c>
      <c r="B611" s="28">
        <v>2.6114000000000002</v>
      </c>
      <c r="C611" s="49"/>
      <c r="D611" s="50" t="str">
        <f t="array" ref="D611">IF(C611="","",IFERROR(AVERAGE(_xlfn._xlws.FILTER($B$2:$B$2000,(IFERROR(VALUE(MID($A$2:$A$2000,4,2)),0)=MONTH(C611))*(IFERROR(VALUE(RIGHT($A$2:$A$2000,4)),0)=YEAR(C611)))),""))</f>
        <v/>
      </c>
      <c r="E611" s="4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2" spans="1:5" x14ac:dyDescent="0.25">
      <c r="A612" s="65" t="s">
        <v>2794</v>
      </c>
      <c r="B612" s="28">
        <v>2.5996999999999999</v>
      </c>
      <c r="C612" s="49"/>
      <c r="D612" s="50" t="str">
        <f t="array" ref="D612">IF(C612="","",IFERROR(AVERAGE(_xlfn._xlws.FILTER($B$2:$B$2000,(IFERROR(VALUE(MID($A$2:$A$2000,4,2)),0)=MONTH(C612))*(IFERROR(VALUE(RIGHT($A$2:$A$2000,4)),0)=YEAR(C612)))),""))</f>
        <v/>
      </c>
      <c r="E612" s="4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3" spans="1:5" x14ac:dyDescent="0.25">
      <c r="A613" s="65" t="s">
        <v>2799</v>
      </c>
      <c r="B613" s="28">
        <v>2.6355</v>
      </c>
      <c r="C613" s="49"/>
      <c r="D613" s="50" t="str">
        <f t="array" ref="D613">IF(C613="","",IFERROR(AVERAGE(_xlfn._xlws.FILTER($B$2:$B$2000,(IFERROR(VALUE(MID($A$2:$A$2000,4,2)),0)=MONTH(C613))*(IFERROR(VALUE(RIGHT($A$2:$A$2000,4)),0)=YEAR(C613)))),""))</f>
        <v/>
      </c>
      <c r="E613" s="4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4" spans="1:5" x14ac:dyDescent="0.25">
      <c r="A614" s="65" t="s">
        <v>2804</v>
      </c>
      <c r="B614" s="28">
        <v>2.673</v>
      </c>
      <c r="C614" s="49"/>
      <c r="D614" s="50" t="str">
        <f t="array" ref="D614">IF(C614="","",IFERROR(AVERAGE(_xlfn._xlws.FILTER($B$2:$B$2000,(IFERROR(VALUE(MID($A$2:$A$2000,4,2)),0)=MONTH(C614))*(IFERROR(VALUE(RIGHT($A$2:$A$2000,4)),0)=YEAR(C614)))),""))</f>
        <v/>
      </c>
      <c r="E614" s="4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5" spans="1:5" x14ac:dyDescent="0.25">
      <c r="A615" s="65" t="s">
        <v>2809</v>
      </c>
      <c r="B615" s="28">
        <v>2.6655000000000002</v>
      </c>
      <c r="C615" s="49"/>
      <c r="D615" s="50" t="str">
        <f t="array" ref="D615">IF(C615="","",IFERROR(AVERAGE(_xlfn._xlws.FILTER($B$2:$B$2000,(IFERROR(VALUE(MID($A$2:$A$2000,4,2)),0)=MONTH(C615))*(IFERROR(VALUE(RIGHT($A$2:$A$2000,4)),0)=YEAR(C615)))),""))</f>
        <v/>
      </c>
      <c r="E615" s="4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6" spans="1:5" x14ac:dyDescent="0.25">
      <c r="A616" s="65" t="s">
        <v>2814</v>
      </c>
      <c r="B616" s="28">
        <v>2.6425999999999998</v>
      </c>
      <c r="C616" s="49"/>
      <c r="D616" s="50" t="str">
        <f t="array" ref="D616">IF(C616="","",IFERROR(AVERAGE(_xlfn._xlws.FILTER($B$2:$B$2000,(IFERROR(VALUE(MID($A$2:$A$2000,4,2)),0)=MONTH(C616))*(IFERROR(VALUE(RIGHT($A$2:$A$2000,4)),0)=YEAR(C616)))),""))</f>
        <v/>
      </c>
      <c r="E616" s="4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7" spans="1:5" x14ac:dyDescent="0.25">
      <c r="A617" s="65" t="s">
        <v>2819</v>
      </c>
      <c r="B617" s="28">
        <v>2.6019000000000001</v>
      </c>
      <c r="C617" s="49"/>
      <c r="D617" s="50" t="str">
        <f t="array" ref="D617">IF(C617="","",IFERROR(AVERAGE(_xlfn._xlws.FILTER($B$2:$B$2000,(IFERROR(VALUE(MID($A$2:$A$2000,4,2)),0)=MONTH(C617))*(IFERROR(VALUE(RIGHT($A$2:$A$2000,4)),0)=YEAR(C617)))),""))</f>
        <v/>
      </c>
      <c r="E617" s="4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8" spans="1:5" x14ac:dyDescent="0.25">
      <c r="A618" s="65" t="s">
        <v>2824</v>
      </c>
      <c r="B618" s="28">
        <v>2.5285000000000002</v>
      </c>
      <c r="C618" s="49"/>
      <c r="D618" s="50" t="str">
        <f t="array" ref="D618">IF(C618="","",IFERROR(AVERAGE(_xlfn._xlws.FILTER($B$2:$B$2000,(IFERROR(VALUE(MID($A$2:$A$2000,4,2)),0)=MONTH(C618))*(IFERROR(VALUE(RIGHT($A$2:$A$2000,4)),0)=YEAR(C618)))),""))</f>
        <v/>
      </c>
      <c r="E618" s="4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9" spans="1:5" x14ac:dyDescent="0.25">
      <c r="A619" s="65" t="s">
        <v>2829</v>
      </c>
      <c r="B619" s="28">
        <v>2.4727000000000001</v>
      </c>
      <c r="C619" s="49"/>
      <c r="D619" s="50" t="str">
        <f t="array" ref="D619">IF(C619="","",IFERROR(AVERAGE(_xlfn._xlws.FILTER($B$2:$B$2000,(IFERROR(VALUE(MID($A$2:$A$2000,4,2)),0)=MONTH(C619))*(IFERROR(VALUE(RIGHT($A$2:$A$2000,4)),0)=YEAR(C619)))),""))</f>
        <v/>
      </c>
      <c r="E619" s="4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0" spans="1:5" x14ac:dyDescent="0.25">
      <c r="A620" s="65" t="s">
        <v>2834</v>
      </c>
      <c r="B620" s="28">
        <v>2.4590999999999998</v>
      </c>
      <c r="C620" s="49"/>
      <c r="D620" s="50" t="str">
        <f t="array" ref="D620">IF(C620="","",IFERROR(AVERAGE(_xlfn._xlws.FILTER($B$2:$B$2000,(IFERROR(VALUE(MID($A$2:$A$2000,4,2)),0)=MONTH(C620))*(IFERROR(VALUE(RIGHT($A$2:$A$2000,4)),0)=YEAR(C620)))),""))</f>
        <v/>
      </c>
      <c r="E620" s="4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1" spans="1:5" x14ac:dyDescent="0.25">
      <c r="A621" s="65" t="s">
        <v>2839</v>
      </c>
      <c r="B621" s="28">
        <v>2.4687999999999999</v>
      </c>
      <c r="C621" s="49"/>
      <c r="D621" s="50" t="str">
        <f t="array" ref="D621">IF(C621="","",IFERROR(AVERAGE(_xlfn._xlws.FILTER($B$2:$B$2000,(IFERROR(VALUE(MID($A$2:$A$2000,4,2)),0)=MONTH(C621))*(IFERROR(VALUE(RIGHT($A$2:$A$2000,4)),0)=YEAR(C621)))),""))</f>
        <v/>
      </c>
      <c r="E621" s="4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2" spans="1:5" x14ac:dyDescent="0.25">
      <c r="A622" s="65" t="s">
        <v>2844</v>
      </c>
      <c r="B622" s="28">
        <v>2.4508999999999999</v>
      </c>
      <c r="C622" s="49"/>
      <c r="D622" s="50" t="str">
        <f t="array" ref="D622">IF(C622="","",IFERROR(AVERAGE(_xlfn._xlws.FILTER($B$2:$B$2000,(IFERROR(VALUE(MID($A$2:$A$2000,4,2)),0)=MONTH(C622))*(IFERROR(VALUE(RIGHT($A$2:$A$2000,4)),0)=YEAR(C622)))),""))</f>
        <v/>
      </c>
      <c r="E622" s="4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3" spans="1:5" x14ac:dyDescent="0.25">
      <c r="A623" s="65" t="s">
        <v>2849</v>
      </c>
      <c r="B623" s="28">
        <v>2.4403000000000001</v>
      </c>
      <c r="C623" s="49"/>
      <c r="D623" s="50" t="str">
        <f t="array" ref="D623">IF(C623="","",IFERROR(AVERAGE(_xlfn._xlws.FILTER($B$2:$B$2000,(IFERROR(VALUE(MID($A$2:$A$2000,4,2)),0)=MONTH(C623))*(IFERROR(VALUE(RIGHT($A$2:$A$2000,4)),0)=YEAR(C623)))),""))</f>
        <v/>
      </c>
      <c r="E623" s="4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4" spans="1:5" x14ac:dyDescent="0.25">
      <c r="A624" s="65" t="s">
        <v>2854</v>
      </c>
      <c r="B624" s="28">
        <v>2.5333000000000001</v>
      </c>
      <c r="C624" s="49"/>
      <c r="D624" s="50" t="str">
        <f t="array" ref="D624">IF(C624="","",IFERROR(AVERAGE(_xlfn._xlws.FILTER($B$2:$B$2000,(IFERROR(VALUE(MID($A$2:$A$2000,4,2)),0)=MONTH(C624))*(IFERROR(VALUE(RIGHT($A$2:$A$2000,4)),0)=YEAR(C624)))),""))</f>
        <v/>
      </c>
      <c r="E624" s="4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5" spans="1:5" x14ac:dyDescent="0.25">
      <c r="A625" s="65" t="s">
        <v>2859</v>
      </c>
      <c r="B625" s="28">
        <v>2.6133000000000002</v>
      </c>
      <c r="C625" s="49"/>
      <c r="D625" s="50" t="str">
        <f t="array" ref="D625">IF(C625="","",IFERROR(AVERAGE(_xlfn._xlws.FILTER($B$2:$B$2000,(IFERROR(VALUE(MID($A$2:$A$2000,4,2)),0)=MONTH(C625))*(IFERROR(VALUE(RIGHT($A$2:$A$2000,4)),0)=YEAR(C625)))),""))</f>
        <v/>
      </c>
      <c r="E625" s="4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6" spans="1:5" x14ac:dyDescent="0.25">
      <c r="A626" s="65" t="s">
        <v>2863</v>
      </c>
      <c r="B626" s="28">
        <v>2.6177999999999999</v>
      </c>
      <c r="C626" s="49"/>
      <c r="D626" s="50" t="str">
        <f t="array" ref="D626">IF(C626="","",IFERROR(AVERAGE(_xlfn._xlws.FILTER($B$2:$B$2000,(IFERROR(VALUE(MID($A$2:$A$2000,4,2)),0)=MONTH(C626))*(IFERROR(VALUE(RIGHT($A$2:$A$2000,4)),0)=YEAR(C626)))),""))</f>
        <v/>
      </c>
      <c r="E626" s="4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7" spans="1:5" x14ac:dyDescent="0.25">
      <c r="A627" s="65" t="s">
        <v>2868</v>
      </c>
      <c r="B627" s="28">
        <v>2.6337999999999999</v>
      </c>
      <c r="C627" s="49"/>
      <c r="D627" s="50" t="str">
        <f t="array" ref="D627">IF(C627="","",IFERROR(AVERAGE(_xlfn._xlws.FILTER($B$2:$B$2000,(IFERROR(VALUE(MID($A$2:$A$2000,4,2)),0)=MONTH(C627))*(IFERROR(VALUE(RIGHT($A$2:$A$2000,4)),0)=YEAR(C627)))),""))</f>
        <v/>
      </c>
      <c r="E627" s="4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8" spans="1:5" x14ac:dyDescent="0.25">
      <c r="A628" s="65" t="s">
        <v>2873</v>
      </c>
      <c r="B628" s="28">
        <v>2.6844999999999999</v>
      </c>
      <c r="C628" s="49"/>
      <c r="D628" s="50" t="str">
        <f t="array" ref="D628">IF(C628="","",IFERROR(AVERAGE(_xlfn._xlws.FILTER($B$2:$B$2000,(IFERROR(VALUE(MID($A$2:$A$2000,4,2)),0)=MONTH(C628))*(IFERROR(VALUE(RIGHT($A$2:$A$2000,4)),0)=YEAR(C628)))),""))</f>
        <v/>
      </c>
      <c r="E628" s="4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29" spans="1:5" x14ac:dyDescent="0.25">
      <c r="A629" s="65" t="s">
        <v>2878</v>
      </c>
      <c r="B629" s="28">
        <v>2.6880999999999999</v>
      </c>
      <c r="C629" s="49"/>
      <c r="D629" s="50" t="str">
        <f t="array" ref="D629">IF(C629="","",IFERROR(AVERAGE(_xlfn._xlws.FILTER($B$2:$B$2000,(IFERROR(VALUE(MID($A$2:$A$2000,4,2)),0)=MONTH(C629))*(IFERROR(VALUE(RIGHT($A$2:$A$2000,4)),0)=YEAR(C629)))),""))</f>
        <v/>
      </c>
      <c r="E629" s="4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0" spans="1:5" x14ac:dyDescent="0.25">
      <c r="A630" s="65" t="s">
        <v>2883</v>
      </c>
      <c r="B630" s="28">
        <v>2.6882999999999999</v>
      </c>
      <c r="C630" s="49"/>
      <c r="D630" s="50" t="str">
        <f t="array" ref="D630">IF(C630="","",IFERROR(AVERAGE(_xlfn._xlws.FILTER($B$2:$B$2000,(IFERROR(VALUE(MID($A$2:$A$2000,4,2)),0)=MONTH(C630))*(IFERROR(VALUE(RIGHT($A$2:$A$2000,4)),0)=YEAR(C630)))),""))</f>
        <v/>
      </c>
      <c r="E630" s="4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1" spans="1:5" x14ac:dyDescent="0.25">
      <c r="A631" s="65" t="s">
        <v>2886</v>
      </c>
      <c r="B631" s="28">
        <v>2.7174</v>
      </c>
      <c r="C631" s="49"/>
      <c r="D631" s="50" t="str">
        <f t="array" ref="D631">IF(C631="","",IFERROR(AVERAGE(_xlfn._xlws.FILTER($B$2:$B$2000,(IFERROR(VALUE(MID($A$2:$A$2000,4,2)),0)=MONTH(C631))*(IFERROR(VALUE(RIGHT($A$2:$A$2000,4)),0)=YEAR(C631)))),""))</f>
        <v/>
      </c>
      <c r="E631" s="4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2" spans="1:5" x14ac:dyDescent="0.25">
      <c r="A632" s="65" t="s">
        <v>2889</v>
      </c>
      <c r="B632" s="28">
        <v>2.6991999999999998</v>
      </c>
      <c r="C632" s="49"/>
      <c r="D632" s="50" t="str">
        <f t="array" ref="D632">IF(C632="","",IFERROR(AVERAGE(_xlfn._xlws.FILTER($B$2:$B$2000,(IFERROR(VALUE(MID($A$2:$A$2000,4,2)),0)=MONTH(C632))*(IFERROR(VALUE(RIGHT($A$2:$A$2000,4)),0)=YEAR(C632)))),""))</f>
        <v/>
      </c>
      <c r="E632" s="4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3" spans="1:5" x14ac:dyDescent="0.25">
      <c r="A633" s="65" t="s">
        <v>2894</v>
      </c>
      <c r="B633" s="28">
        <v>2.7035999999999998</v>
      </c>
      <c r="C633" s="49"/>
      <c r="D633" s="50" t="str">
        <f t="array" ref="D633">IF(C633="","",IFERROR(AVERAGE(_xlfn._xlws.FILTER($B$2:$B$2000,(IFERROR(VALUE(MID($A$2:$A$2000,4,2)),0)=MONTH(C633))*(IFERROR(VALUE(RIGHT($A$2:$A$2000,4)),0)=YEAR(C633)))),""))</f>
        <v/>
      </c>
      <c r="E633" s="4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4" spans="1:5" x14ac:dyDescent="0.25">
      <c r="A634" s="65" t="s">
        <v>2899</v>
      </c>
      <c r="B634" s="28">
        <v>2.7012999999999998</v>
      </c>
      <c r="C634" s="49"/>
      <c r="D634" s="50" t="str">
        <f t="array" ref="D634">IF(C634="","",IFERROR(AVERAGE(_xlfn._xlws.FILTER($B$2:$B$2000,(IFERROR(VALUE(MID($A$2:$A$2000,4,2)),0)=MONTH(C634))*(IFERROR(VALUE(RIGHT($A$2:$A$2000,4)),0)=YEAR(C634)))),""))</f>
        <v/>
      </c>
      <c r="E634" s="4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5" spans="1:5" x14ac:dyDescent="0.25">
      <c r="A635" s="65" t="s">
        <v>2904</v>
      </c>
      <c r="B635" s="28">
        <v>2.8693</v>
      </c>
      <c r="C635" s="49"/>
      <c r="D635" s="50" t="str">
        <f t="array" ref="D635">IF(C635="","",IFERROR(AVERAGE(_xlfn._xlws.FILTER($B$2:$B$2000,(IFERROR(VALUE(MID($A$2:$A$2000,4,2)),0)=MONTH(C635))*(IFERROR(VALUE(RIGHT($A$2:$A$2000,4)),0)=YEAR(C635)))),""))</f>
        <v/>
      </c>
      <c r="E635" s="4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6" spans="1:5" x14ac:dyDescent="0.25">
      <c r="A636" s="65" t="s">
        <v>2909</v>
      </c>
      <c r="B636" s="28">
        <v>2.9243999999999999</v>
      </c>
      <c r="C636" s="49"/>
      <c r="D636" s="50" t="str">
        <f t="array" ref="D636">IF(C636="","",IFERROR(AVERAGE(_xlfn._xlws.FILTER($B$2:$B$2000,(IFERROR(VALUE(MID($A$2:$A$2000,4,2)),0)=MONTH(C636))*(IFERROR(VALUE(RIGHT($A$2:$A$2000,4)),0)=YEAR(C636)))),""))</f>
        <v/>
      </c>
      <c r="E636" s="4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7" spans="1:5" x14ac:dyDescent="0.25">
      <c r="A637" s="65" t="s">
        <v>2914</v>
      </c>
      <c r="B637" s="28">
        <v>2.9748999999999999</v>
      </c>
      <c r="C637" s="49"/>
      <c r="D637" s="50" t="str">
        <f t="array" ref="D637">IF(C637="","",IFERROR(AVERAGE(_xlfn._xlws.FILTER($B$2:$B$2000,(IFERROR(VALUE(MID($A$2:$A$2000,4,2)),0)=MONTH(C637))*(IFERROR(VALUE(RIGHT($A$2:$A$2000,4)),0)=YEAR(C637)))),""))</f>
        <v/>
      </c>
      <c r="E637" s="4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8" spans="1:5" x14ac:dyDescent="0.25">
      <c r="A638" s="65" t="s">
        <v>2919</v>
      </c>
      <c r="B638" s="28">
        <v>2.9276</v>
      </c>
      <c r="C638" s="49"/>
      <c r="D638" s="50" t="str">
        <f t="array" ref="D638">IF(C638="","",IFERROR(AVERAGE(_xlfn._xlws.FILTER($B$2:$B$2000,(IFERROR(VALUE(MID($A$2:$A$2000,4,2)),0)=MONTH(C638))*(IFERROR(VALUE(RIGHT($A$2:$A$2000,4)),0)=YEAR(C638)))),""))</f>
        <v/>
      </c>
      <c r="E638" s="4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9" spans="1:5" x14ac:dyDescent="0.25">
      <c r="A639" s="65" t="s">
        <v>2922</v>
      </c>
      <c r="B639" s="28">
        <v>2.9131</v>
      </c>
      <c r="C639" s="49"/>
      <c r="D639" s="50" t="str">
        <f t="array" ref="D639">IF(C639="","",IFERROR(AVERAGE(_xlfn._xlws.FILTER($B$2:$B$2000,(IFERROR(VALUE(MID($A$2:$A$2000,4,2)),0)=MONTH(C639))*(IFERROR(VALUE(RIGHT($A$2:$A$2000,4)),0)=YEAR(C639)))),""))</f>
        <v/>
      </c>
      <c r="E639" s="4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0" spans="1:5" x14ac:dyDescent="0.25">
      <c r="A640" s="65" t="s">
        <v>2927</v>
      </c>
      <c r="B640" s="28">
        <v>2.7696999999999998</v>
      </c>
      <c r="C640" s="49"/>
      <c r="D640" s="50" t="str">
        <f t="array" ref="D640">IF(C640="","",IFERROR(AVERAGE(_xlfn._xlws.FILTER($B$2:$B$2000,(IFERROR(VALUE(MID($A$2:$A$2000,4,2)),0)=MONTH(C640))*(IFERROR(VALUE(RIGHT($A$2:$A$2000,4)),0)=YEAR(C640)))),""))</f>
        <v/>
      </c>
      <c r="E640" s="4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1" spans="1:5" x14ac:dyDescent="0.25">
      <c r="A641" s="65" t="s">
        <v>2932</v>
      </c>
      <c r="B641" s="28">
        <v>2.6705999999999999</v>
      </c>
      <c r="C641" s="49"/>
      <c r="D641" s="50" t="str">
        <f t="array" ref="D641">IF(C641="","",IFERROR(AVERAGE(_xlfn._xlws.FILTER($B$2:$B$2000,(IFERROR(VALUE(MID($A$2:$A$2000,4,2)),0)=MONTH(C641))*(IFERROR(VALUE(RIGHT($A$2:$A$2000,4)),0)=YEAR(C641)))),""))</f>
        <v/>
      </c>
      <c r="E641" s="4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2" spans="1:5" x14ac:dyDescent="0.25">
      <c r="A642" s="65" t="s">
        <v>2937</v>
      </c>
      <c r="B642" s="28">
        <v>2.6535000000000002</v>
      </c>
      <c r="C642" s="49"/>
      <c r="D642" s="50" t="str">
        <f t="array" ref="D642">IF(C642="","",IFERROR(AVERAGE(_xlfn._xlws.FILTER($B$2:$B$2000,(IFERROR(VALUE(MID($A$2:$A$2000,4,2)),0)=MONTH(C642))*(IFERROR(VALUE(RIGHT($A$2:$A$2000,4)),0)=YEAR(C642)))),""))</f>
        <v/>
      </c>
      <c r="E642" s="4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3" spans="1:5" x14ac:dyDescent="0.25">
      <c r="A643" s="65" t="s">
        <v>2942</v>
      </c>
      <c r="B643" s="28">
        <v>2.5381999999999998</v>
      </c>
      <c r="C643" s="49"/>
      <c r="D643" s="50" t="str">
        <f t="array" ref="D643">IF(C643="","",IFERROR(AVERAGE(_xlfn._xlws.FILTER($B$2:$B$2000,(IFERROR(VALUE(MID($A$2:$A$2000,4,2)),0)=MONTH(C643))*(IFERROR(VALUE(RIGHT($A$2:$A$2000,4)),0)=YEAR(C643)))),""))</f>
        <v/>
      </c>
      <c r="E643" s="4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4" spans="1:5" x14ac:dyDescent="0.25">
      <c r="A644" s="65" t="s">
        <v>2947</v>
      </c>
      <c r="B644" s="28">
        <v>2.6406000000000001</v>
      </c>
      <c r="C644" s="49"/>
      <c r="D644" s="50" t="str">
        <f t="array" ref="D644">IF(C644="","",IFERROR(AVERAGE(_xlfn._xlws.FILTER($B$2:$B$2000,(IFERROR(VALUE(MID($A$2:$A$2000,4,2)),0)=MONTH(C644))*(IFERROR(VALUE(RIGHT($A$2:$A$2000,4)),0)=YEAR(C644)))),""))</f>
        <v/>
      </c>
      <c r="E644" s="4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5" spans="1:5" x14ac:dyDescent="0.25">
      <c r="A645" s="65" t="s">
        <v>2951</v>
      </c>
      <c r="B645" s="28">
        <v>2.5907</v>
      </c>
      <c r="C645" s="49"/>
      <c r="D645" s="50" t="str">
        <f t="array" ref="D645">IF(C645="","",IFERROR(AVERAGE(_xlfn._xlws.FILTER($B$2:$B$2000,(IFERROR(VALUE(MID($A$2:$A$2000,4,2)),0)=MONTH(C645))*(IFERROR(VALUE(RIGHT($A$2:$A$2000,4)),0)=YEAR(C645)))),""))</f>
        <v/>
      </c>
      <c r="E645" s="4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6" spans="1:5" x14ac:dyDescent="0.25">
      <c r="A646" s="65" t="s">
        <v>2956</v>
      </c>
      <c r="B646" s="28">
        <v>2.5863999999999998</v>
      </c>
      <c r="C646" s="49"/>
      <c r="D646" s="50" t="str">
        <f t="array" ref="D646">IF(C646="","",IFERROR(AVERAGE(_xlfn._xlws.FILTER($B$2:$B$2000,(IFERROR(VALUE(MID($A$2:$A$2000,4,2)),0)=MONTH(C646))*(IFERROR(VALUE(RIGHT($A$2:$A$2000,4)),0)=YEAR(C646)))),""))</f>
        <v/>
      </c>
      <c r="E646" s="4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7" spans="1:5" x14ac:dyDescent="0.25">
      <c r="A647" s="65" t="s">
        <v>2961</v>
      </c>
      <c r="B647" s="28">
        <v>2.5990000000000002</v>
      </c>
      <c r="C647" s="49"/>
      <c r="D647" s="50" t="str">
        <f t="array" ref="D647">IF(C647="","",IFERROR(AVERAGE(_xlfn._xlws.FILTER($B$2:$B$2000,(IFERROR(VALUE(MID($A$2:$A$2000,4,2)),0)=MONTH(C647))*(IFERROR(VALUE(RIGHT($A$2:$A$2000,4)),0)=YEAR(C647)))),""))</f>
        <v/>
      </c>
      <c r="E647" s="4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8" spans="1:5" x14ac:dyDescent="0.25">
      <c r="A648" s="65" t="s">
        <v>2965</v>
      </c>
      <c r="B648" s="28">
        <v>2.6143999999999998</v>
      </c>
      <c r="C648" s="49"/>
      <c r="D648" s="50" t="str">
        <f t="array" ref="D648">IF(C648="","",IFERROR(AVERAGE(_xlfn._xlws.FILTER($B$2:$B$2000,(IFERROR(VALUE(MID($A$2:$A$2000,4,2)),0)=MONTH(C648))*(IFERROR(VALUE(RIGHT($A$2:$A$2000,4)),0)=YEAR(C648)))),""))</f>
        <v/>
      </c>
      <c r="E648" s="4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9" spans="1:5" x14ac:dyDescent="0.25">
      <c r="A649" s="65" t="s">
        <v>2969</v>
      </c>
      <c r="B649" s="28">
        <v>2.5958999999999999</v>
      </c>
      <c r="C649" s="49"/>
      <c r="D649" s="50" t="str">
        <f t="array" ref="D649">IF(C649="","",IFERROR(AVERAGE(_xlfn._xlws.FILTER($B$2:$B$2000,(IFERROR(VALUE(MID($A$2:$A$2000,4,2)),0)=MONTH(C649))*(IFERROR(VALUE(RIGHT($A$2:$A$2000,4)),0)=YEAR(C649)))),""))</f>
        <v/>
      </c>
      <c r="E649" s="4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50" spans="1:5" x14ac:dyDescent="0.25">
      <c r="A650" s="65" t="s">
        <v>2974</v>
      </c>
      <c r="B650" s="28">
        <v>2.5236000000000001</v>
      </c>
      <c r="C650" s="49"/>
      <c r="D650" s="50" t="str">
        <f t="array" ref="D650">IF(C650="","",IFERROR(AVERAGE(_xlfn._xlws.FILTER($B$2:$B$2000,(IFERROR(VALUE(MID($A$2:$A$2000,4,2)),0)=MONTH(C650))*(IFERROR(VALUE(RIGHT($A$2:$A$2000,4)),0)=YEAR(C650)))),""))</f>
        <v/>
      </c>
      <c r="E650" s="4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1" spans="1:5" x14ac:dyDescent="0.25">
      <c r="A651" s="65" t="s">
        <v>2979</v>
      </c>
      <c r="B651" s="28">
        <v>2.5272999999999999</v>
      </c>
      <c r="C651" s="49"/>
      <c r="D651" s="50" t="str">
        <f t="array" ref="D651">IF(C651="","",IFERROR(AVERAGE(_xlfn._xlws.FILTER($B$2:$B$2000,(IFERROR(VALUE(MID($A$2:$A$2000,4,2)),0)=MONTH(C651))*(IFERROR(VALUE(RIGHT($A$2:$A$2000,4)),0)=YEAR(C651)))),""))</f>
        <v/>
      </c>
      <c r="E651" s="4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2" spans="1:5" x14ac:dyDescent="0.25">
      <c r="A652" s="65" t="s">
        <v>2984</v>
      </c>
      <c r="B652" s="28">
        <v>2.5066000000000002</v>
      </c>
      <c r="C652" s="49"/>
      <c r="D652" s="50" t="str">
        <f t="array" ref="D652">IF(C652="","",IFERROR(AVERAGE(_xlfn._xlws.FILTER($B$2:$B$2000,(IFERROR(VALUE(MID($A$2:$A$2000,4,2)),0)=MONTH(C652))*(IFERROR(VALUE(RIGHT($A$2:$A$2000,4)),0)=YEAR(C652)))),""))</f>
        <v/>
      </c>
      <c r="E652" s="4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3" spans="1:5" x14ac:dyDescent="0.25">
      <c r="A653" s="65" t="s">
        <v>2989</v>
      </c>
      <c r="B653" s="28">
        <v>2.4725999999999999</v>
      </c>
      <c r="C653" s="49"/>
      <c r="D653" s="50" t="str">
        <f t="array" ref="D653">IF(C653="","",IFERROR(AVERAGE(_xlfn._xlws.FILTER($B$2:$B$2000,(IFERROR(VALUE(MID($A$2:$A$2000,4,2)),0)=MONTH(C653))*(IFERROR(VALUE(RIGHT($A$2:$A$2000,4)),0)=YEAR(C653)))),""))</f>
        <v/>
      </c>
      <c r="E653" s="4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4" spans="1:5" x14ac:dyDescent="0.25">
      <c r="A654" s="65" t="s">
        <v>2993</v>
      </c>
      <c r="B654" s="28">
        <v>2.5232999999999999</v>
      </c>
      <c r="C654" s="49"/>
      <c r="D654" s="50" t="str">
        <f t="array" ref="D654">IF(C654="","",IFERROR(AVERAGE(_xlfn._xlws.FILTER($B$2:$B$2000,(IFERROR(VALUE(MID($A$2:$A$2000,4,2)),0)=MONTH(C654))*(IFERROR(VALUE(RIGHT($A$2:$A$2000,4)),0)=YEAR(C654)))),""))</f>
        <v/>
      </c>
      <c r="E654" s="4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5" spans="1:5" x14ac:dyDescent="0.25">
      <c r="A655" s="65" t="s">
        <v>2998</v>
      </c>
      <c r="B655" s="28">
        <v>2.4962</v>
      </c>
      <c r="C655" s="49"/>
      <c r="D655" s="50" t="str">
        <f t="array" ref="D655">IF(C655="","",IFERROR(AVERAGE(_xlfn._xlws.FILTER($B$2:$B$2000,(IFERROR(VALUE(MID($A$2:$A$2000,4,2)),0)=MONTH(C655))*(IFERROR(VALUE(RIGHT($A$2:$A$2000,4)),0)=YEAR(C655)))),""))</f>
        <v/>
      </c>
      <c r="E655" s="4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6" spans="1:5" x14ac:dyDescent="0.25">
      <c r="A656" s="65" t="s">
        <v>3003</v>
      </c>
      <c r="B656" s="28">
        <v>2.4834000000000001</v>
      </c>
      <c r="C656" s="49"/>
      <c r="D656" s="50" t="str">
        <f t="array" ref="D656">IF(C656="","",IFERROR(AVERAGE(_xlfn._xlws.FILTER($B$2:$B$2000,(IFERROR(VALUE(MID($A$2:$A$2000,4,2)),0)=MONTH(C656))*(IFERROR(VALUE(RIGHT($A$2:$A$2000,4)),0)=YEAR(C656)))),""))</f>
        <v/>
      </c>
      <c r="E656" s="4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7" spans="1:5" x14ac:dyDescent="0.25">
      <c r="A657" s="65" t="s">
        <v>3008</v>
      </c>
      <c r="B657" s="28">
        <v>2.4203000000000001</v>
      </c>
      <c r="C657" s="49"/>
      <c r="D657" s="50" t="str">
        <f t="array" ref="D657">IF(C657="","",IFERROR(AVERAGE(_xlfn._xlws.FILTER($B$2:$B$2000,(IFERROR(VALUE(MID($A$2:$A$2000,4,2)),0)=MONTH(C657))*(IFERROR(VALUE(RIGHT($A$2:$A$2000,4)),0)=YEAR(C657)))),""))</f>
        <v/>
      </c>
      <c r="E657" s="4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8" spans="1:5" x14ac:dyDescent="0.25">
      <c r="A658" s="65" t="s">
        <v>3013</v>
      </c>
      <c r="B658" s="28">
        <v>2.3895</v>
      </c>
      <c r="C658" s="49"/>
      <c r="D658" s="50" t="str">
        <f t="array" ref="D658">IF(C658="","",IFERROR(AVERAGE(_xlfn._xlws.FILTER($B$2:$B$2000,(IFERROR(VALUE(MID($A$2:$A$2000,4,2)),0)=MONTH(C658))*(IFERROR(VALUE(RIGHT($A$2:$A$2000,4)),0)=YEAR(C658)))),""))</f>
        <v/>
      </c>
      <c r="E658" s="4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59" spans="1:5" x14ac:dyDescent="0.25">
      <c r="A659" s="65" t="s">
        <v>3017</v>
      </c>
      <c r="B659" s="28">
        <v>2.4853999999999998</v>
      </c>
      <c r="C659" s="49"/>
      <c r="D659" s="50" t="str">
        <f t="array" ref="D659">IF(C659="","",IFERROR(AVERAGE(_xlfn._xlws.FILTER($B$2:$B$2000,(IFERROR(VALUE(MID($A$2:$A$2000,4,2)),0)=MONTH(C659))*(IFERROR(VALUE(RIGHT($A$2:$A$2000,4)),0)=YEAR(C659)))),""))</f>
        <v/>
      </c>
      <c r="E659" s="4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0" spans="1:5" x14ac:dyDescent="0.25">
      <c r="A660" s="65" t="s">
        <v>3022</v>
      </c>
      <c r="B660" s="28">
        <v>2.4496000000000002</v>
      </c>
      <c r="C660" s="49"/>
      <c r="D660" s="50" t="str">
        <f t="array" ref="D660">IF(C660="","",IFERROR(AVERAGE(_xlfn._xlws.FILTER($B$2:$B$2000,(IFERROR(VALUE(MID($A$2:$A$2000,4,2)),0)=MONTH(C660))*(IFERROR(VALUE(RIGHT($A$2:$A$2000,4)),0)=YEAR(C660)))),""))</f>
        <v/>
      </c>
      <c r="E660" s="4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1" spans="1:5" x14ac:dyDescent="0.25">
      <c r="A661" s="65" t="s">
        <v>3027</v>
      </c>
      <c r="B661" s="28">
        <v>2.4114</v>
      </c>
      <c r="C661" s="49"/>
      <c r="D661" s="50" t="str">
        <f t="array" ref="D661">IF(C661="","",IFERROR(AVERAGE(_xlfn._xlws.FILTER($B$2:$B$2000,(IFERROR(VALUE(MID($A$2:$A$2000,4,2)),0)=MONTH(C661))*(IFERROR(VALUE(RIGHT($A$2:$A$2000,4)),0)=YEAR(C661)))),""))</f>
        <v/>
      </c>
      <c r="E661" s="4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2" spans="1:5" x14ac:dyDescent="0.25">
      <c r="A662" s="65" t="s">
        <v>3032</v>
      </c>
      <c r="B662" s="28">
        <v>2.3845000000000001</v>
      </c>
      <c r="C662" s="49"/>
      <c r="D662" s="50" t="str">
        <f t="array" ref="D662">IF(C662="","",IFERROR(AVERAGE(_xlfn._xlws.FILTER($B$2:$B$2000,(IFERROR(VALUE(MID($A$2:$A$2000,4,2)),0)=MONTH(C662))*(IFERROR(VALUE(RIGHT($A$2:$A$2000,4)),0)=YEAR(C662)))),""))</f>
        <v/>
      </c>
      <c r="E662" s="4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3" spans="1:5" x14ac:dyDescent="0.25">
      <c r="A663" s="65" t="s">
        <v>3037</v>
      </c>
      <c r="B663" s="28">
        <v>2.3788</v>
      </c>
      <c r="C663" s="49"/>
      <c r="D663" s="50" t="str">
        <f t="array" ref="D663">IF(C663="","",IFERROR(AVERAGE(_xlfn._xlws.FILTER($B$2:$B$2000,(IFERROR(VALUE(MID($A$2:$A$2000,4,2)),0)=MONTH(C663))*(IFERROR(VALUE(RIGHT($A$2:$A$2000,4)),0)=YEAR(C663)))),""))</f>
        <v/>
      </c>
      <c r="E663" s="4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4" spans="1:5" x14ac:dyDescent="0.25">
      <c r="A664" s="65" t="s">
        <v>3042</v>
      </c>
      <c r="B664" s="28">
        <v>2.3692000000000002</v>
      </c>
      <c r="C664" s="49"/>
      <c r="D664" s="50" t="str">
        <f t="array" ref="D664">IF(C664="","",IFERROR(AVERAGE(_xlfn._xlws.FILTER($B$2:$B$2000,(IFERROR(VALUE(MID($A$2:$A$2000,4,2)),0)=MONTH(C664))*(IFERROR(VALUE(RIGHT($A$2:$A$2000,4)),0)=YEAR(C664)))),""))</f>
        <v/>
      </c>
      <c r="E664" s="4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5" spans="1:5" x14ac:dyDescent="0.25">
      <c r="A665" s="65" t="s">
        <v>3047</v>
      </c>
      <c r="B665" s="28">
        <v>2.3473999999999999</v>
      </c>
      <c r="C665" s="49"/>
      <c r="D665" s="50" t="str">
        <f t="array" ref="D665">IF(C665="","",IFERROR(AVERAGE(_xlfn._xlws.FILTER($B$2:$B$2000,(IFERROR(VALUE(MID($A$2:$A$2000,4,2)),0)=MONTH(C665))*(IFERROR(VALUE(RIGHT($A$2:$A$2000,4)),0)=YEAR(C665)))),""))</f>
        <v/>
      </c>
      <c r="E665" s="4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6" spans="1:5" x14ac:dyDescent="0.25">
      <c r="A666" s="65" t="s">
        <v>3052</v>
      </c>
      <c r="B666" s="28">
        <v>2.3730000000000002</v>
      </c>
      <c r="C666" s="49"/>
      <c r="D666" s="50" t="str">
        <f t="array" ref="D666">IF(C666="","",IFERROR(AVERAGE(_xlfn._xlws.FILTER($B$2:$B$2000,(IFERROR(VALUE(MID($A$2:$A$2000,4,2)),0)=MONTH(C666))*(IFERROR(VALUE(RIGHT($A$2:$A$2000,4)),0)=YEAR(C666)))),""))</f>
        <v/>
      </c>
      <c r="E666" s="4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7" spans="1:5" x14ac:dyDescent="0.25">
      <c r="A667" s="65" t="s">
        <v>3057</v>
      </c>
      <c r="B667" s="28">
        <v>2.3754</v>
      </c>
      <c r="C667" s="49"/>
      <c r="D667" s="50" t="str">
        <f t="array" ref="D667">IF(C667="","",IFERROR(AVERAGE(_xlfn._xlws.FILTER($B$2:$B$2000,(IFERROR(VALUE(MID($A$2:$A$2000,4,2)),0)=MONTH(C667))*(IFERROR(VALUE(RIGHT($A$2:$A$2000,4)),0)=YEAR(C667)))),""))</f>
        <v/>
      </c>
      <c r="E667" s="4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8" spans="1:5" x14ac:dyDescent="0.25">
      <c r="A668" s="65" t="s">
        <v>3061</v>
      </c>
      <c r="B668" s="28">
        <v>2.5116000000000001</v>
      </c>
      <c r="C668" s="49"/>
      <c r="D668" s="50" t="str">
        <f t="array" ref="D668">IF(C668="","",IFERROR(AVERAGE(_xlfn._xlws.FILTER($B$2:$B$2000,(IFERROR(VALUE(MID($A$2:$A$2000,4,2)),0)=MONTH(C668))*(IFERROR(VALUE(RIGHT($A$2:$A$2000,4)),0)=YEAR(C668)))),""))</f>
        <v/>
      </c>
      <c r="E668" s="4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9" spans="1:5" x14ac:dyDescent="0.25">
      <c r="A669" s="65" t="s">
        <v>3066</v>
      </c>
      <c r="B669" s="28">
        <v>2.5947</v>
      </c>
      <c r="C669" s="49"/>
      <c r="D669" s="50" t="str">
        <f t="array" ref="D669">IF(C669="","",IFERROR(AVERAGE(_xlfn._xlws.FILTER($B$2:$B$2000,(IFERROR(VALUE(MID($A$2:$A$2000,4,2)),0)=MONTH(C669))*(IFERROR(VALUE(RIGHT($A$2:$A$2000,4)),0)=YEAR(C669)))),""))</f>
        <v/>
      </c>
      <c r="E669" s="4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0" spans="1:5" x14ac:dyDescent="0.25">
      <c r="A670" s="65" t="s">
        <v>3071</v>
      </c>
      <c r="B670" s="28">
        <v>2.5966999999999998</v>
      </c>
      <c r="C670" s="49"/>
      <c r="D670" s="50" t="str">
        <f t="array" ref="D670">IF(C670="","",IFERROR(AVERAGE(_xlfn._xlws.FILTER($B$2:$B$2000,(IFERROR(VALUE(MID($A$2:$A$2000,4,2)),0)=MONTH(C670))*(IFERROR(VALUE(RIGHT($A$2:$A$2000,4)),0)=YEAR(C670)))),""))</f>
        <v/>
      </c>
      <c r="E670" s="4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1" spans="1:5" x14ac:dyDescent="0.25">
      <c r="A671" s="65" t="s">
        <v>3076</v>
      </c>
      <c r="B671" s="28">
        <v>2.8620000000000001</v>
      </c>
      <c r="C671" s="49"/>
      <c r="D671" s="50" t="str">
        <f t="array" ref="D671">IF(C671="","",IFERROR(AVERAGE(_xlfn._xlws.FILTER($B$2:$B$2000,(IFERROR(VALUE(MID($A$2:$A$2000,4,2)),0)=MONTH(C671))*(IFERROR(VALUE(RIGHT($A$2:$A$2000,4)),0)=YEAR(C671)))),""))</f>
        <v/>
      </c>
      <c r="E671" s="4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2" spans="1:5" x14ac:dyDescent="0.25">
      <c r="A672" s="65" t="s">
        <v>3081</v>
      </c>
      <c r="B672" s="28">
        <v>2.9815999999999998</v>
      </c>
      <c r="C672" s="49"/>
      <c r="D672" s="50" t="str">
        <f t="array" ref="D672">IF(C672="","",IFERROR(AVERAGE(_xlfn._xlws.FILTER($B$2:$B$2000,(IFERROR(VALUE(MID($A$2:$A$2000,4,2)),0)=MONTH(C672))*(IFERROR(VALUE(RIGHT($A$2:$A$2000,4)),0)=YEAR(C672)))),""))</f>
        <v/>
      </c>
      <c r="E672" s="4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3" spans="1:5" x14ac:dyDescent="0.25">
      <c r="A673" s="65" t="s">
        <v>3085</v>
      </c>
      <c r="B673" s="28">
        <v>2.9981</v>
      </c>
      <c r="C673" s="49"/>
      <c r="D673" s="50" t="str">
        <f t="array" ref="D673">IF(C673="","",IFERROR(AVERAGE(_xlfn._xlws.FILTER($B$2:$B$2000,(IFERROR(VALUE(MID($A$2:$A$2000,4,2)),0)=MONTH(C673))*(IFERROR(VALUE(RIGHT($A$2:$A$2000,4)),0)=YEAR(C673)))),""))</f>
        <v/>
      </c>
      <c r="E673" s="4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4" spans="1:5" x14ac:dyDescent="0.25">
      <c r="A674" s="65" t="s">
        <v>3090</v>
      </c>
      <c r="B674" s="28">
        <v>3.0287999999999999</v>
      </c>
      <c r="C674" s="49"/>
      <c r="D674" s="50" t="str">
        <f t="array" ref="D674">IF(C674="","",IFERROR(AVERAGE(_xlfn._xlws.FILTER($B$2:$B$2000,(IFERROR(VALUE(MID($A$2:$A$2000,4,2)),0)=MONTH(C674))*(IFERROR(VALUE(RIGHT($A$2:$A$2000,4)),0)=YEAR(C674)))),""))</f>
        <v/>
      </c>
      <c r="E674" s="4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5" spans="1:5" x14ac:dyDescent="0.25">
      <c r="A675" s="65" t="s">
        <v>3095</v>
      </c>
      <c r="B675" s="28">
        <v>3.1722999999999999</v>
      </c>
      <c r="C675" s="49"/>
      <c r="D675" s="50" t="str">
        <f t="array" ref="D675">IF(C675="","",IFERROR(AVERAGE(_xlfn._xlws.FILTER($B$2:$B$2000,(IFERROR(VALUE(MID($A$2:$A$2000,4,2)),0)=MONTH(C675))*(IFERROR(VALUE(RIGHT($A$2:$A$2000,4)),0)=YEAR(C675)))),""))</f>
        <v/>
      </c>
      <c r="E675" s="4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6" spans="1:5" x14ac:dyDescent="0.25">
      <c r="A676" s="65" t="s">
        <v>3099</v>
      </c>
      <c r="B676" s="28">
        <v>3.2892999999999999</v>
      </c>
      <c r="C676" s="49"/>
      <c r="D676" s="50" t="str">
        <f t="array" ref="D676">IF(C676="","",IFERROR(AVERAGE(_xlfn._xlws.FILTER($B$2:$B$2000,(IFERROR(VALUE(MID($A$2:$A$2000,4,2)),0)=MONTH(C676))*(IFERROR(VALUE(RIGHT($A$2:$A$2000,4)),0)=YEAR(C676)))),""))</f>
        <v/>
      </c>
      <c r="E676" s="4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7" spans="1:5" x14ac:dyDescent="0.25">
      <c r="A677" s="65" t="s">
        <v>3104</v>
      </c>
      <c r="B677" s="28">
        <v>3.3643000000000001</v>
      </c>
      <c r="C677" s="49"/>
      <c r="D677" s="50" t="str">
        <f t="array" ref="D677">IF(C677="","",IFERROR(AVERAGE(_xlfn._xlws.FILTER($B$2:$B$2000,(IFERROR(VALUE(MID($A$2:$A$2000,4,2)),0)=MONTH(C677))*(IFERROR(VALUE(RIGHT($A$2:$A$2000,4)),0)=YEAR(C677)))),""))</f>
        <v/>
      </c>
      <c r="E677" s="4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8" spans="1:5" x14ac:dyDescent="0.25">
      <c r="A678" s="65" t="s">
        <v>5769</v>
      </c>
      <c r="B678" s="28">
        <v>3.343</v>
      </c>
      <c r="C678" s="49"/>
      <c r="D678" s="50" t="str">
        <f t="array" ref="D678">IF(C678="","",IFERROR(AVERAGE(_xlfn._xlws.FILTER($B$2:$B$2000,(IFERROR(VALUE(MID($A$2:$A$2000,4,2)),0)=MONTH(C678))*(IFERROR(VALUE(RIGHT($A$2:$A$2000,4)),0)=YEAR(C678)))),""))</f>
        <v/>
      </c>
      <c r="E678" s="4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9" spans="1:5" x14ac:dyDescent="0.25">
      <c r="A679" s="65" t="s">
        <v>3113</v>
      </c>
      <c r="B679" s="28">
        <v>3.3195000000000001</v>
      </c>
      <c r="C679" s="49"/>
      <c r="D679" s="50" t="str">
        <f t="array" ref="D679">IF(C679="","",IFERROR(AVERAGE(_xlfn._xlws.FILTER($B$2:$B$2000,(IFERROR(VALUE(MID($A$2:$A$2000,4,2)),0)=MONTH(C679))*(IFERROR(VALUE(RIGHT($A$2:$A$2000,4)),0)=YEAR(C679)))),""))</f>
        <v/>
      </c>
      <c r="E679" s="4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80" spans="1:5" x14ac:dyDescent="0.25">
      <c r="A680" s="65" t="s">
        <v>3118</v>
      </c>
      <c r="B680" s="28">
        <v>3.2614000000000001</v>
      </c>
      <c r="C680" s="49"/>
      <c r="D680" s="50" t="str">
        <f t="array" ref="D680">IF(C680="","",IFERROR(AVERAGE(_xlfn._xlws.FILTER($B$2:$B$2000,(IFERROR(VALUE(MID($A$2:$A$2000,4,2)),0)=MONTH(C680))*(IFERROR(VALUE(RIGHT($A$2:$A$2000,4)),0)=YEAR(C680)))),""))</f>
        <v/>
      </c>
      <c r="E680" s="4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1" spans="1:5" x14ac:dyDescent="0.25">
      <c r="A681" s="65" t="s">
        <v>3123</v>
      </c>
      <c r="B681" s="28">
        <v>3.2669999999999999</v>
      </c>
      <c r="C681" s="49"/>
      <c r="D681" s="50" t="str">
        <f t="array" ref="D681">IF(C681="","",IFERROR(AVERAGE(_xlfn._xlws.FILTER($B$2:$B$2000,(IFERROR(VALUE(MID($A$2:$A$2000,4,2)),0)=MONTH(C681))*(IFERROR(VALUE(RIGHT($A$2:$A$2000,4)),0)=YEAR(C681)))),""))</f>
        <v/>
      </c>
      <c r="E681" s="4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2" spans="1:5" x14ac:dyDescent="0.25">
      <c r="A682" s="65" t="s">
        <v>3128</v>
      </c>
      <c r="B682" s="28">
        <v>3.2911999999999999</v>
      </c>
      <c r="C682" s="49"/>
      <c r="D682" s="50" t="str">
        <f t="array" ref="D682">IF(C682="","",IFERROR(AVERAGE(_xlfn._xlws.FILTER($B$2:$B$2000,(IFERROR(VALUE(MID($A$2:$A$2000,4,2)),0)=MONTH(C682))*(IFERROR(VALUE(RIGHT($A$2:$A$2000,4)),0)=YEAR(C682)))),""))</f>
        <v/>
      </c>
      <c r="E682" s="4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3" spans="1:5" x14ac:dyDescent="0.25">
      <c r="A683" s="65" t="s">
        <v>3131</v>
      </c>
      <c r="B683" s="28">
        <v>3.2725</v>
      </c>
      <c r="C683" s="49"/>
      <c r="D683" s="50" t="str">
        <f t="array" ref="D683">IF(C683="","",IFERROR(AVERAGE(_xlfn._xlws.FILTER($B$2:$B$2000,(IFERROR(VALUE(MID($A$2:$A$2000,4,2)),0)=MONTH(C683))*(IFERROR(VALUE(RIGHT($A$2:$A$2000,4)),0)=YEAR(C683)))),""))</f>
        <v/>
      </c>
      <c r="E683" s="4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4" spans="1:5" x14ac:dyDescent="0.25">
      <c r="A684" s="65" t="s">
        <v>3134</v>
      </c>
      <c r="B684" s="28">
        <v>3.3161999999999998</v>
      </c>
      <c r="C684" s="49"/>
      <c r="D684" s="50" t="str">
        <f t="array" ref="D684">IF(C684="","",IFERROR(AVERAGE(_xlfn._xlws.FILTER($B$2:$B$2000,(IFERROR(VALUE(MID($A$2:$A$2000,4,2)),0)=MONTH(C684))*(IFERROR(VALUE(RIGHT($A$2:$A$2000,4)),0)=YEAR(C684)))),""))</f>
        <v/>
      </c>
      <c r="E684" s="4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5" spans="1:5" x14ac:dyDescent="0.25">
      <c r="A685" s="65" t="s">
        <v>3139</v>
      </c>
      <c r="B685" s="28">
        <v>3.395</v>
      </c>
      <c r="C685" s="49"/>
      <c r="D685" s="50" t="str">
        <f t="array" ref="D685">IF(C685="","",IFERROR(AVERAGE(_xlfn._xlws.FILTER($B$2:$B$2000,(IFERROR(VALUE(MID($A$2:$A$2000,4,2)),0)=MONTH(C685))*(IFERROR(VALUE(RIGHT($A$2:$A$2000,4)),0)=YEAR(C685)))),""))</f>
        <v/>
      </c>
      <c r="E685" s="4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6" spans="1:5" x14ac:dyDescent="0.25">
      <c r="A686" s="65" t="s">
        <v>3144</v>
      </c>
      <c r="B686" s="28">
        <v>3.5350999999999999</v>
      </c>
      <c r="C686" s="49"/>
      <c r="D686" s="50" t="str">
        <f t="array" ref="D686">IF(C686="","",IFERROR(AVERAGE(_xlfn._xlws.FILTER($B$2:$B$2000,(IFERROR(VALUE(MID($A$2:$A$2000,4,2)),0)=MONTH(C686))*(IFERROR(VALUE(RIGHT($A$2:$A$2000,4)),0)=YEAR(C686)))),""))</f>
        <v/>
      </c>
      <c r="E686" s="4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7" spans="1:5" x14ac:dyDescent="0.25">
      <c r="A687" s="65" t="s">
        <v>3149</v>
      </c>
      <c r="B687" s="28">
        <v>3.5087999999999999</v>
      </c>
      <c r="C687" s="49"/>
      <c r="D687" s="50" t="str">
        <f t="array" ref="D687">IF(C687="","",IFERROR(AVERAGE(_xlfn._xlws.FILTER($B$2:$B$2000,(IFERROR(VALUE(MID($A$2:$A$2000,4,2)),0)=MONTH(C687))*(IFERROR(VALUE(RIGHT($A$2:$A$2000,4)),0)=YEAR(C687)))),""))</f>
        <v/>
      </c>
      <c r="E687" s="4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8" spans="1:5" x14ac:dyDescent="0.25">
      <c r="A688" s="65" t="s">
        <v>3154</v>
      </c>
      <c r="B688" s="28">
        <v>3.5246</v>
      </c>
      <c r="C688" s="49"/>
      <c r="D688" s="50" t="str">
        <f t="array" ref="D688">IF(C688="","",IFERROR(AVERAGE(_xlfn._xlws.FILTER($B$2:$B$2000,(IFERROR(VALUE(MID($A$2:$A$2000,4,2)),0)=MONTH(C688))*(IFERROR(VALUE(RIGHT($A$2:$A$2000,4)),0)=YEAR(C688)))),""))</f>
        <v/>
      </c>
      <c r="E688" s="4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9" spans="1:5" x14ac:dyDescent="0.25">
      <c r="A689" s="65" t="s">
        <v>3159</v>
      </c>
      <c r="B689" s="28">
        <v>3.5491000000000001</v>
      </c>
      <c r="C689" s="49"/>
      <c r="D689" s="50" t="str">
        <f t="array" ref="D689">IF(C689="","",IFERROR(AVERAGE(_xlfn._xlws.FILTER($B$2:$B$2000,(IFERROR(VALUE(MID($A$2:$A$2000,4,2)),0)=MONTH(C689))*(IFERROR(VALUE(RIGHT($A$2:$A$2000,4)),0)=YEAR(C689)))),""))</f>
        <v/>
      </c>
      <c r="E689" s="4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0" spans="1:5" x14ac:dyDescent="0.25">
      <c r="A690" s="65" t="s">
        <v>3162</v>
      </c>
      <c r="B690" s="28">
        <v>3.5697999999999999</v>
      </c>
      <c r="C690" s="49"/>
      <c r="D690" s="50" t="str">
        <f t="array" ref="D690">IF(C690="","",IFERROR(AVERAGE(_xlfn._xlws.FILTER($B$2:$B$2000,(IFERROR(VALUE(MID($A$2:$A$2000,4,2)),0)=MONTH(C690))*(IFERROR(VALUE(RIGHT($A$2:$A$2000,4)),0)=YEAR(C690)))),""))</f>
        <v/>
      </c>
      <c r="E690" s="4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1" spans="1:5" x14ac:dyDescent="0.25">
      <c r="A691" s="65" t="s">
        <v>3167</v>
      </c>
      <c r="B691" s="28">
        <v>3.6063000000000001</v>
      </c>
      <c r="C691" s="49"/>
      <c r="D691" s="50" t="str">
        <f t="array" ref="D691">IF(C691="","",IFERROR(AVERAGE(_xlfn._xlws.FILTER($B$2:$B$2000,(IFERROR(VALUE(MID($A$2:$A$2000,4,2)),0)=MONTH(C691))*(IFERROR(VALUE(RIGHT($A$2:$A$2000,4)),0)=YEAR(C691)))),""))</f>
        <v/>
      </c>
      <c r="E691" s="4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2" spans="1:5" x14ac:dyDescent="0.25">
      <c r="A692" s="65" t="s">
        <v>3172</v>
      </c>
      <c r="B692" s="28">
        <v>3.6358000000000001</v>
      </c>
      <c r="C692" s="49"/>
      <c r="D692" s="50" t="str">
        <f t="array" ref="D692">IF(C692="","",IFERROR(AVERAGE(_xlfn._xlws.FILTER($B$2:$B$2000,(IFERROR(VALUE(MID($A$2:$A$2000,4,2)),0)=MONTH(C692))*(IFERROR(VALUE(RIGHT($A$2:$A$2000,4)),0)=YEAR(C692)))),""))</f>
        <v/>
      </c>
      <c r="E692" s="4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3" spans="1:5" x14ac:dyDescent="0.25">
      <c r="A693" s="65" t="s">
        <v>3177</v>
      </c>
      <c r="B693" s="28">
        <v>3.6436000000000002</v>
      </c>
      <c r="C693" s="49"/>
      <c r="D693" s="50" t="str">
        <f t="array" ref="D693">IF(C693="","",IFERROR(AVERAGE(_xlfn._xlws.FILTER($B$2:$B$2000,(IFERROR(VALUE(MID($A$2:$A$2000,4,2)),0)=MONTH(C693))*(IFERROR(VALUE(RIGHT($A$2:$A$2000,4)),0)=YEAR(C693)))),""))</f>
        <v/>
      </c>
      <c r="E693" s="4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4" spans="1:5" x14ac:dyDescent="0.25">
      <c r="A694" s="65" t="s">
        <v>3182</v>
      </c>
      <c r="B694" s="28">
        <v>3.6442000000000001</v>
      </c>
      <c r="C694" s="49"/>
      <c r="D694" s="50" t="str">
        <f t="array" ref="D694">IF(C694="","",IFERROR(AVERAGE(_xlfn._xlws.FILTER($B$2:$B$2000,(IFERROR(VALUE(MID($A$2:$A$2000,4,2)),0)=MONTH(C694))*(IFERROR(VALUE(RIGHT($A$2:$A$2000,4)),0)=YEAR(C694)))),""))</f>
        <v/>
      </c>
      <c r="E694" s="4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5" spans="1:5" x14ac:dyDescent="0.25">
      <c r="A695" s="65" t="s">
        <v>3187</v>
      </c>
      <c r="B695" s="28">
        <v>3.6073</v>
      </c>
      <c r="C695" s="49"/>
      <c r="D695" s="50" t="str">
        <f t="array" ref="D695">IF(C695="","",IFERROR(AVERAGE(_xlfn._xlws.FILTER($B$2:$B$2000,(IFERROR(VALUE(MID($A$2:$A$2000,4,2)),0)=MONTH(C695))*(IFERROR(VALUE(RIGHT($A$2:$A$2000,4)),0)=YEAR(C695)))),""))</f>
        <v/>
      </c>
      <c r="E695" s="4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6" spans="1:5" x14ac:dyDescent="0.25">
      <c r="A696" s="65" t="s">
        <v>3191</v>
      </c>
      <c r="B696" s="28">
        <v>3.4382000000000001</v>
      </c>
      <c r="C696" s="49"/>
      <c r="D696" s="50" t="str">
        <f t="array" ref="D696">IF(C696="","",IFERROR(AVERAGE(_xlfn._xlws.FILTER($B$2:$B$2000,(IFERROR(VALUE(MID($A$2:$A$2000,4,2)),0)=MONTH(C696))*(IFERROR(VALUE(RIGHT($A$2:$A$2000,4)),0)=YEAR(C696)))),""))</f>
        <v/>
      </c>
      <c r="E696" s="4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7" spans="1:5" x14ac:dyDescent="0.25">
      <c r="A697" s="65" t="s">
        <v>3196</v>
      </c>
      <c r="B697" s="28">
        <v>3.0787</v>
      </c>
      <c r="C697" s="49"/>
      <c r="D697" s="50" t="str">
        <f t="array" ref="D697">IF(C697="","",IFERROR(AVERAGE(_xlfn._xlws.FILTER($B$2:$B$2000,(IFERROR(VALUE(MID($A$2:$A$2000,4,2)),0)=MONTH(C697))*(IFERROR(VALUE(RIGHT($A$2:$A$2000,4)),0)=YEAR(C697)))),""))</f>
        <v/>
      </c>
      <c r="E697" s="4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8" spans="1:5" x14ac:dyDescent="0.25">
      <c r="A698" s="65" t="s">
        <v>3201</v>
      </c>
      <c r="B698" s="28">
        <v>2.6652</v>
      </c>
      <c r="C698" s="49"/>
      <c r="D698" s="50" t="str">
        <f t="array" ref="D698">IF(C698="","",IFERROR(AVERAGE(_xlfn._xlws.FILTER($B$2:$B$2000,(IFERROR(VALUE(MID($A$2:$A$2000,4,2)),0)=MONTH(C698))*(IFERROR(VALUE(RIGHT($A$2:$A$2000,4)),0)=YEAR(C698)))),""))</f>
        <v/>
      </c>
      <c r="E698" s="4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9" spans="1:5" x14ac:dyDescent="0.25">
      <c r="A699" s="65" t="s">
        <v>3206</v>
      </c>
      <c r="B699" s="28">
        <v>2.5465</v>
      </c>
      <c r="C699" s="49"/>
      <c r="D699" s="50" t="str">
        <f t="array" ref="D699">IF(C699="","",IFERROR(AVERAGE(_xlfn._xlws.FILTER($B$2:$B$2000,(IFERROR(VALUE(MID($A$2:$A$2000,4,2)),0)=MONTH(C699))*(IFERROR(VALUE(RIGHT($A$2:$A$2000,4)),0)=YEAR(C699)))),""))</f>
        <v/>
      </c>
      <c r="E699" s="4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0" spans="1:5" x14ac:dyDescent="0.25">
      <c r="A700" s="65" t="s">
        <v>3210</v>
      </c>
      <c r="B700" s="28">
        <v>2.5529000000000002</v>
      </c>
      <c r="C700" s="49"/>
      <c r="D700" s="50" t="str">
        <f t="array" ref="D700">IF(C700="","",IFERROR(AVERAGE(_xlfn._xlws.FILTER($B$2:$B$2000,(IFERROR(VALUE(MID($A$2:$A$2000,4,2)),0)=MONTH(C700))*(IFERROR(VALUE(RIGHT($A$2:$A$2000,4)),0)=YEAR(C700)))),""))</f>
        <v/>
      </c>
      <c r="E700" s="4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1" spans="1:5" x14ac:dyDescent="0.25">
      <c r="A701" s="65" t="s">
        <v>3215</v>
      </c>
      <c r="B701" s="28">
        <v>2.5021</v>
      </c>
      <c r="C701" s="49"/>
      <c r="D701" s="50" t="str">
        <f t="array" ref="D701">IF(C701="","",IFERROR(AVERAGE(_xlfn._xlws.FILTER($B$2:$B$2000,(IFERROR(VALUE(MID($A$2:$A$2000,4,2)),0)=MONTH(C701))*(IFERROR(VALUE(RIGHT($A$2:$A$2000,4)),0)=YEAR(C701)))),""))</f>
        <v/>
      </c>
      <c r="E701" s="4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2" spans="1:5" x14ac:dyDescent="0.25">
      <c r="A702" s="65" t="s">
        <v>3220</v>
      </c>
      <c r="B702" s="28">
        <v>2.4664000000000001</v>
      </c>
      <c r="C702" s="49"/>
      <c r="D702" s="50" t="str">
        <f t="array" ref="D702">IF(C702="","",IFERROR(AVERAGE(_xlfn._xlws.FILTER($B$2:$B$2000,(IFERROR(VALUE(MID($A$2:$A$2000,4,2)),0)=MONTH(C702))*(IFERROR(VALUE(RIGHT($A$2:$A$2000,4)),0)=YEAR(C702)))),""))</f>
        <v/>
      </c>
      <c r="E702" s="4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3" spans="1:5" x14ac:dyDescent="0.25">
      <c r="A703" s="65" t="s">
        <v>3225</v>
      </c>
      <c r="B703" s="28">
        <v>2.536</v>
      </c>
      <c r="C703" s="49"/>
      <c r="D703" s="50" t="str">
        <f t="array" ref="D703">IF(C703="","",IFERROR(AVERAGE(_xlfn._xlws.FILTER($B$2:$B$2000,(IFERROR(VALUE(MID($A$2:$A$2000,4,2)),0)=MONTH(C703))*(IFERROR(VALUE(RIGHT($A$2:$A$2000,4)),0)=YEAR(C703)))),""))</f>
        <v/>
      </c>
      <c r="E703" s="4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4" spans="1:5" x14ac:dyDescent="0.25">
      <c r="A704" s="65" t="s">
        <v>3230</v>
      </c>
      <c r="B704" s="28">
        <v>2.605</v>
      </c>
      <c r="C704" s="49"/>
      <c r="D704" s="50" t="str">
        <f t="array" ref="D704">IF(C704="","",IFERROR(AVERAGE(_xlfn._xlws.FILTER($B$2:$B$2000,(IFERROR(VALUE(MID($A$2:$A$2000,4,2)),0)=MONTH(C704))*(IFERROR(VALUE(RIGHT($A$2:$A$2000,4)),0)=YEAR(C704)))),""))</f>
        <v/>
      </c>
      <c r="E704" s="4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5" spans="1:5" x14ac:dyDescent="0.25">
      <c r="A705" s="65" t="s">
        <v>3234</v>
      </c>
      <c r="B705" s="28">
        <v>2.7254</v>
      </c>
      <c r="C705" s="49"/>
      <c r="D705" s="50" t="str">
        <f t="array" ref="D705">IF(C705="","",IFERROR(AVERAGE(_xlfn._xlws.FILTER($B$2:$B$2000,(IFERROR(VALUE(MID($A$2:$A$2000,4,2)),0)=MONTH(C705))*(IFERROR(VALUE(RIGHT($A$2:$A$2000,4)),0)=YEAR(C705)))),""))</f>
        <v/>
      </c>
      <c r="E705" s="4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6" spans="1:5" x14ac:dyDescent="0.25">
      <c r="A706" s="65" t="s">
        <v>3239</v>
      </c>
      <c r="B706" s="28">
        <v>2.7818999999999998</v>
      </c>
      <c r="C706" s="49"/>
      <c r="D706" s="50" t="str">
        <f t="array" ref="D706">IF(C706="","",IFERROR(AVERAGE(_xlfn._xlws.FILTER($B$2:$B$2000,(IFERROR(VALUE(MID($A$2:$A$2000,4,2)),0)=MONTH(C706))*(IFERROR(VALUE(RIGHT($A$2:$A$2000,4)),0)=YEAR(C706)))),""))</f>
        <v/>
      </c>
      <c r="E706" s="4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7" spans="1:5" x14ac:dyDescent="0.25">
      <c r="A707" s="65" t="s">
        <v>3244</v>
      </c>
      <c r="B707" s="28">
        <v>2.7856999999999998</v>
      </c>
      <c r="C707" s="49"/>
      <c r="D707" s="50" t="str">
        <f t="array" ref="D707">IF(C707="","",IFERROR(AVERAGE(_xlfn._xlws.FILTER($B$2:$B$2000,(IFERROR(VALUE(MID($A$2:$A$2000,4,2)),0)=MONTH(C707))*(IFERROR(VALUE(RIGHT($A$2:$A$2000,4)),0)=YEAR(C707)))),""))</f>
        <v/>
      </c>
      <c r="E707" s="4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8" spans="1:5" x14ac:dyDescent="0.25">
      <c r="A708" s="65" t="s">
        <v>3249</v>
      </c>
      <c r="B708" s="28">
        <v>2.6747000000000001</v>
      </c>
      <c r="C708" s="49"/>
      <c r="D708" s="50" t="str">
        <f t="array" ref="D708">IF(C708="","",IFERROR(AVERAGE(_xlfn._xlws.FILTER($B$2:$B$2000,(IFERROR(VALUE(MID($A$2:$A$2000,4,2)),0)=MONTH(C708))*(IFERROR(VALUE(RIGHT($A$2:$A$2000,4)),0)=YEAR(C708)))),""))</f>
        <v/>
      </c>
      <c r="E708" s="4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9" spans="1:5" x14ac:dyDescent="0.25">
      <c r="A709" s="65" t="s">
        <v>3254</v>
      </c>
      <c r="B709" s="28">
        <v>2.6368</v>
      </c>
      <c r="C709" s="49"/>
      <c r="D709" s="50" t="str">
        <f t="array" ref="D709">IF(C709="","",IFERROR(AVERAGE(_xlfn._xlws.FILTER($B$2:$B$2000,(IFERROR(VALUE(MID($A$2:$A$2000,4,2)),0)=MONTH(C709))*(IFERROR(VALUE(RIGHT($A$2:$A$2000,4)),0)=YEAR(C709)))),""))</f>
        <v/>
      </c>
      <c r="E709" s="4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10" spans="1:5" x14ac:dyDescent="0.25">
      <c r="A710" s="65" t="s">
        <v>3259</v>
      </c>
      <c r="B710" s="28">
        <v>2.6223999999999998</v>
      </c>
      <c r="C710" s="49"/>
      <c r="D710" s="50" t="str">
        <f t="array" ref="D710">IF(C710="","",IFERROR(AVERAGE(_xlfn._xlws.FILTER($B$2:$B$2000,(IFERROR(VALUE(MID($A$2:$A$2000,4,2)),0)=MONTH(C710))*(IFERROR(VALUE(RIGHT($A$2:$A$2000,4)),0)=YEAR(C710)))),""))</f>
        <v/>
      </c>
      <c r="E710" s="4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1" spans="1:5" x14ac:dyDescent="0.25">
      <c r="A711" s="65" t="s">
        <v>3264</v>
      </c>
      <c r="B711" s="28">
        <v>2.6126999999999998</v>
      </c>
      <c r="C711" s="49"/>
      <c r="D711" s="50" t="str">
        <f t="array" ref="D711">IF(C711="","",IFERROR(AVERAGE(_xlfn._xlws.FILTER($B$2:$B$2000,(IFERROR(VALUE(MID($A$2:$A$2000,4,2)),0)=MONTH(C711))*(IFERROR(VALUE(RIGHT($A$2:$A$2000,4)),0)=YEAR(C711)))),""))</f>
        <v/>
      </c>
      <c r="E711" s="4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2" spans="1:5" x14ac:dyDescent="0.25">
      <c r="A712" s="65" t="s">
        <v>3269</v>
      </c>
      <c r="B712" s="28">
        <v>2.6554000000000002</v>
      </c>
      <c r="C712" s="49"/>
      <c r="D712" s="50" t="str">
        <f t="array" ref="D712">IF(C712="","",IFERROR(AVERAGE(_xlfn._xlws.FILTER($B$2:$B$2000,(IFERROR(VALUE(MID($A$2:$A$2000,4,2)),0)=MONTH(C712))*(IFERROR(VALUE(RIGHT($A$2:$A$2000,4)),0)=YEAR(C712)))),""))</f>
        <v/>
      </c>
      <c r="E712" s="4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3" spans="1:5" x14ac:dyDescent="0.25">
      <c r="A713" s="65" t="s">
        <v>3274</v>
      </c>
      <c r="B713" s="28">
        <v>2.7871000000000001</v>
      </c>
      <c r="C713" s="49"/>
      <c r="D713" s="50" t="str">
        <f t="array" ref="D713">IF(C713="","",IFERROR(AVERAGE(_xlfn._xlws.FILTER($B$2:$B$2000,(IFERROR(VALUE(MID($A$2:$A$2000,4,2)),0)=MONTH(C713))*(IFERROR(VALUE(RIGHT($A$2:$A$2000,4)),0)=YEAR(C713)))),""))</f>
        <v/>
      </c>
      <c r="E713" s="4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4" spans="1:5" x14ac:dyDescent="0.25">
      <c r="A714" s="65" t="s">
        <v>3279</v>
      </c>
      <c r="B714" s="28">
        <v>2.8227000000000002</v>
      </c>
      <c r="C714" s="49"/>
      <c r="D714" s="50" t="str">
        <f t="array" ref="D714">IF(C714="","",IFERROR(AVERAGE(_xlfn._xlws.FILTER($B$2:$B$2000,(IFERROR(VALUE(MID($A$2:$A$2000,4,2)),0)=MONTH(C714))*(IFERROR(VALUE(RIGHT($A$2:$A$2000,4)),0)=YEAR(C714)))),""))</f>
        <v/>
      </c>
      <c r="E714" s="4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5" spans="1:5" x14ac:dyDescent="0.25">
      <c r="A715" s="65" t="s">
        <v>3284</v>
      </c>
      <c r="B715" s="28">
        <v>2.8422000000000001</v>
      </c>
      <c r="C715" s="49"/>
      <c r="D715" s="50" t="str">
        <f t="array" ref="D715">IF(C715="","",IFERROR(AVERAGE(_xlfn._xlws.FILTER($B$2:$B$2000,(IFERROR(VALUE(MID($A$2:$A$2000,4,2)),0)=MONTH(C715))*(IFERROR(VALUE(RIGHT($A$2:$A$2000,4)),0)=YEAR(C715)))),""))</f>
        <v/>
      </c>
      <c r="E715" s="4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6" spans="1:5" x14ac:dyDescent="0.25">
      <c r="A716" s="65" t="s">
        <v>3289</v>
      </c>
      <c r="B716" s="28">
        <v>2.8368000000000002</v>
      </c>
      <c r="C716" s="49"/>
      <c r="D716" s="50" t="str">
        <f t="array" ref="D716">IF(C716="","",IFERROR(AVERAGE(_xlfn._xlws.FILTER($B$2:$B$2000,(IFERROR(VALUE(MID($A$2:$A$2000,4,2)),0)=MONTH(C716))*(IFERROR(VALUE(RIGHT($A$2:$A$2000,4)),0)=YEAR(C716)))),""))</f>
        <v/>
      </c>
      <c r="E716" s="4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7" spans="1:5" x14ac:dyDescent="0.25">
      <c r="A717" s="65" t="s">
        <v>3294</v>
      </c>
      <c r="B717" s="28">
        <v>2.8147000000000002</v>
      </c>
      <c r="C717" s="49"/>
      <c r="D717" s="50" t="str">
        <f t="array" ref="D717">IF(C717="","",IFERROR(AVERAGE(_xlfn._xlws.FILTER($B$2:$B$2000,(IFERROR(VALUE(MID($A$2:$A$2000,4,2)),0)=MONTH(C717))*(IFERROR(VALUE(RIGHT($A$2:$A$2000,4)),0)=YEAR(C717)))),""))</f>
        <v/>
      </c>
      <c r="E717" s="4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8" spans="1:5" x14ac:dyDescent="0.25">
      <c r="A718" s="65" t="s">
        <v>3299</v>
      </c>
      <c r="B718" s="28">
        <v>2.7978999999999998</v>
      </c>
      <c r="C718" s="49"/>
      <c r="D718" s="50" t="str">
        <f t="array" ref="D718">IF(C718="","",IFERROR(AVERAGE(_xlfn._xlws.FILTER($B$2:$B$2000,(IFERROR(VALUE(MID($A$2:$A$2000,4,2)),0)=MONTH(C718))*(IFERROR(VALUE(RIGHT($A$2:$A$2000,4)),0)=YEAR(C718)))),""))</f>
        <v/>
      </c>
      <c r="E718" s="4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9" spans="1:5" x14ac:dyDescent="0.25">
      <c r="A719" s="65" t="s">
        <v>3304</v>
      </c>
      <c r="B719" s="28">
        <v>2.8169</v>
      </c>
      <c r="C719" s="49"/>
      <c r="D719" s="50" t="str">
        <f t="array" ref="D719">IF(C719="","",IFERROR(AVERAGE(_xlfn._xlws.FILTER($B$2:$B$2000,(IFERROR(VALUE(MID($A$2:$A$2000,4,2)),0)=MONTH(C719))*(IFERROR(VALUE(RIGHT($A$2:$A$2000,4)),0)=YEAR(C719)))),""))</f>
        <v/>
      </c>
      <c r="E719" s="4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0" spans="1:5" x14ac:dyDescent="0.25">
      <c r="A720" s="65" t="s">
        <v>3308</v>
      </c>
      <c r="B720" s="28">
        <v>2.8923000000000001</v>
      </c>
      <c r="C720" s="49"/>
      <c r="D720" s="50" t="str">
        <f t="array" ref="D720">IF(C720="","",IFERROR(AVERAGE(_xlfn._xlws.FILTER($B$2:$B$2000,(IFERROR(VALUE(MID($A$2:$A$2000,4,2)),0)=MONTH(C720))*(IFERROR(VALUE(RIGHT($A$2:$A$2000,4)),0)=YEAR(C720)))),""))</f>
        <v/>
      </c>
      <c r="E720" s="4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1" spans="1:5" x14ac:dyDescent="0.25">
      <c r="A721" s="65" t="s">
        <v>3313</v>
      </c>
      <c r="B721" s="28">
        <v>2.9251</v>
      </c>
      <c r="C721" s="49"/>
      <c r="D721" s="50" t="str">
        <f t="array" ref="D721">IF(C721="","",IFERROR(AVERAGE(_xlfn._xlws.FILTER($B$2:$B$2000,(IFERROR(VALUE(MID($A$2:$A$2000,4,2)),0)=MONTH(C721))*(IFERROR(VALUE(RIGHT($A$2:$A$2000,4)),0)=YEAR(C721)))),""))</f>
        <v/>
      </c>
      <c r="E721" s="4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2" spans="1:5" x14ac:dyDescent="0.25">
      <c r="A722" s="65" t="s">
        <v>3318</v>
      </c>
      <c r="B722" s="28">
        <v>3.0516000000000001</v>
      </c>
      <c r="C722" s="49"/>
      <c r="D722" s="50" t="str">
        <f t="array" ref="D722">IF(C722="","",IFERROR(AVERAGE(_xlfn._xlws.FILTER($B$2:$B$2000,(IFERROR(VALUE(MID($A$2:$A$2000,4,2)),0)=MONTH(C722))*(IFERROR(VALUE(RIGHT($A$2:$A$2000,4)),0)=YEAR(C722)))),""))</f>
        <v/>
      </c>
      <c r="E722" s="4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3" spans="1:5" x14ac:dyDescent="0.25">
      <c r="A723" s="65" t="s">
        <v>3323</v>
      </c>
      <c r="B723" s="28">
        <v>3.1217999999999999</v>
      </c>
      <c r="C723" s="49"/>
      <c r="D723" s="50" t="str">
        <f t="array" ref="D723">IF(C723="","",IFERROR(AVERAGE(_xlfn._xlws.FILTER($B$2:$B$2000,(IFERROR(VALUE(MID($A$2:$A$2000,4,2)),0)=MONTH(C723))*(IFERROR(VALUE(RIGHT($A$2:$A$2000,4)),0)=YEAR(C723)))),""))</f>
        <v/>
      </c>
      <c r="E723" s="4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4" spans="1:5" x14ac:dyDescent="0.25">
      <c r="A724" s="65" t="s">
        <v>3328</v>
      </c>
      <c r="B724" s="28">
        <v>3.1718000000000002</v>
      </c>
      <c r="C724" s="49"/>
      <c r="D724" s="50" t="str">
        <f t="array" ref="D724">IF(C724="","",IFERROR(AVERAGE(_xlfn._xlws.FILTER($B$2:$B$2000,(IFERROR(VALUE(MID($A$2:$A$2000,4,2)),0)=MONTH(C724))*(IFERROR(VALUE(RIGHT($A$2:$A$2000,4)),0)=YEAR(C724)))),""))</f>
        <v/>
      </c>
      <c r="E724" s="4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5" spans="1:5" x14ac:dyDescent="0.25">
      <c r="A725" s="65" t="s">
        <v>3332</v>
      </c>
      <c r="B725" s="28">
        <v>3.4043999999999999</v>
      </c>
      <c r="C725" s="49"/>
      <c r="D725" s="50" t="str">
        <f t="array" ref="D725">IF(C725="","",IFERROR(AVERAGE(_xlfn._xlws.FILTER($B$2:$B$2000,(IFERROR(VALUE(MID($A$2:$A$2000,4,2)),0)=MONTH(C725))*(IFERROR(VALUE(RIGHT($A$2:$A$2000,4)),0)=YEAR(C725)))),""))</f>
        <v/>
      </c>
      <c r="E725" s="4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6" spans="1:5" x14ac:dyDescent="0.25">
      <c r="A726" s="65" t="s">
        <v>3337</v>
      </c>
      <c r="B726" s="28">
        <v>3.4344999999999999</v>
      </c>
      <c r="C726" s="49"/>
      <c r="D726" s="50" t="str">
        <f t="array" ref="D726">IF(C726="","",IFERROR(AVERAGE(_xlfn._xlws.FILTER($B$2:$B$2000,(IFERROR(VALUE(MID($A$2:$A$2000,4,2)),0)=MONTH(C726))*(IFERROR(VALUE(RIGHT($A$2:$A$2000,4)),0)=YEAR(C726)))),""))</f>
        <v/>
      </c>
      <c r="E726" s="4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7" spans="1:5" x14ac:dyDescent="0.25">
      <c r="A727" s="65" t="s">
        <v>3342</v>
      </c>
      <c r="B727" s="28">
        <v>3.4245999999999999</v>
      </c>
      <c r="C727" s="49"/>
      <c r="D727" s="50" t="str">
        <f t="array" ref="D727">IF(C727="","",IFERROR(AVERAGE(_xlfn._xlws.FILTER($B$2:$B$2000,(IFERROR(VALUE(MID($A$2:$A$2000,4,2)),0)=MONTH(C727))*(IFERROR(VALUE(RIGHT($A$2:$A$2000,4)),0)=YEAR(C727)))),""))</f>
        <v/>
      </c>
      <c r="E727" s="4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8" spans="1:5" x14ac:dyDescent="0.25">
      <c r="A728" s="65" t="s">
        <v>3346</v>
      </c>
      <c r="B728" s="28">
        <v>3.4175</v>
      </c>
      <c r="C728" s="49"/>
      <c r="D728" s="50" t="str">
        <f t="array" ref="D728">IF(C728="","",IFERROR(AVERAGE(_xlfn._xlws.FILTER($B$2:$B$2000,(IFERROR(VALUE(MID($A$2:$A$2000,4,2)),0)=MONTH(C728))*(IFERROR(VALUE(RIGHT($A$2:$A$2000,4)),0)=YEAR(C728)))),""))</f>
        <v/>
      </c>
      <c r="E728" s="4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29" spans="1:5" x14ac:dyDescent="0.25">
      <c r="A729" s="65" t="s">
        <v>3351</v>
      </c>
      <c r="B729" s="28">
        <v>3.3898000000000001</v>
      </c>
      <c r="C729" s="49"/>
      <c r="D729" s="50" t="str">
        <f t="array" ref="D729">IF(C729="","",IFERROR(AVERAGE(_xlfn._xlws.FILTER($B$2:$B$2000,(IFERROR(VALUE(MID($A$2:$A$2000,4,2)),0)=MONTH(C729))*(IFERROR(VALUE(RIGHT($A$2:$A$2000,4)),0)=YEAR(C729)))),""))</f>
        <v/>
      </c>
      <c r="E729" s="4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0" spans="1:5" x14ac:dyDescent="0.25">
      <c r="A730" s="65" t="s">
        <v>3355</v>
      </c>
      <c r="B730" s="28">
        <v>3.3774999999999999</v>
      </c>
      <c r="C730" s="49"/>
      <c r="D730" s="50" t="str">
        <f t="array" ref="D730">IF(C730="","",IFERROR(AVERAGE(_xlfn._xlws.FILTER($B$2:$B$2000,(IFERROR(VALUE(MID($A$2:$A$2000,4,2)),0)=MONTH(C730))*(IFERROR(VALUE(RIGHT($A$2:$A$2000,4)),0)=YEAR(C730)))),""))</f>
        <v/>
      </c>
      <c r="E730" s="4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1" spans="1:5" x14ac:dyDescent="0.25">
      <c r="A731" s="65" t="s">
        <v>3360</v>
      </c>
      <c r="B731" s="28">
        <v>3.3052000000000001</v>
      </c>
      <c r="C731" s="49"/>
      <c r="D731" s="50" t="str">
        <f t="array" ref="D731">IF(C731="","",IFERROR(AVERAGE(_xlfn._xlws.FILTER($B$2:$B$2000,(IFERROR(VALUE(MID($A$2:$A$2000,4,2)),0)=MONTH(C731))*(IFERROR(VALUE(RIGHT($A$2:$A$2000,4)),0)=YEAR(C731)))),""))</f>
        <v/>
      </c>
      <c r="E731" s="4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2" spans="1:5" x14ac:dyDescent="0.25">
      <c r="A732" s="65" t="s">
        <v>3365</v>
      </c>
      <c r="B732" s="28">
        <v>3.2795999999999998</v>
      </c>
      <c r="C732" s="49"/>
      <c r="D732" s="50" t="str">
        <f t="array" ref="D732">IF(C732="","",IFERROR(AVERAGE(_xlfn._xlws.FILTER($B$2:$B$2000,(IFERROR(VALUE(MID($A$2:$A$2000,4,2)),0)=MONTH(C732))*(IFERROR(VALUE(RIGHT($A$2:$A$2000,4)),0)=YEAR(C732)))),""))</f>
        <v/>
      </c>
      <c r="E732" s="4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3" spans="1:5" x14ac:dyDescent="0.25">
      <c r="A733" s="65" t="s">
        <v>3370</v>
      </c>
      <c r="B733" s="28">
        <v>3.3965999999999998</v>
      </c>
      <c r="C733" s="49"/>
      <c r="D733" s="50" t="str">
        <f t="array" ref="D733">IF(C733="","",IFERROR(AVERAGE(_xlfn._xlws.FILTER($B$2:$B$2000,(IFERROR(VALUE(MID($A$2:$A$2000,4,2)),0)=MONTH(C733))*(IFERROR(VALUE(RIGHT($A$2:$A$2000,4)),0)=YEAR(C733)))),""))</f>
        <v/>
      </c>
      <c r="E733" s="4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4" spans="1:5" x14ac:dyDescent="0.25">
      <c r="A734" s="65" t="s">
        <v>3375</v>
      </c>
      <c r="B734" s="28">
        <v>3.3759000000000001</v>
      </c>
      <c r="C734" s="49"/>
      <c r="D734" s="50" t="str">
        <f t="array" ref="D734">IF(C734="","",IFERROR(AVERAGE(_xlfn._xlws.FILTER($B$2:$B$2000,(IFERROR(VALUE(MID($A$2:$A$2000,4,2)),0)=MONTH(C734))*(IFERROR(VALUE(RIGHT($A$2:$A$2000,4)),0)=YEAR(C734)))),""))</f>
        <v/>
      </c>
      <c r="E734" s="4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5" spans="1:5" x14ac:dyDescent="0.25">
      <c r="A735" s="65" t="s">
        <v>3380</v>
      </c>
      <c r="B735" s="28">
        <v>3.3479000000000001</v>
      </c>
      <c r="C735" s="49"/>
      <c r="D735" s="50" t="str">
        <f t="array" ref="D735">IF(C735="","",IFERROR(AVERAGE(_xlfn._xlws.FILTER($B$2:$B$2000,(IFERROR(VALUE(MID($A$2:$A$2000,4,2)),0)=MONTH(C735))*(IFERROR(VALUE(RIGHT($A$2:$A$2000,4)),0)=YEAR(C735)))),""))</f>
        <v/>
      </c>
      <c r="E735" s="4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6" spans="1:5" x14ac:dyDescent="0.25">
      <c r="A736" s="65" t="s">
        <v>3384</v>
      </c>
      <c r="B736" s="28">
        <v>3.3376999999999999</v>
      </c>
      <c r="C736" s="49"/>
      <c r="D736" s="50" t="str">
        <f t="array" ref="D736">IF(C736="","",IFERROR(AVERAGE(_xlfn._xlws.FILTER($B$2:$B$2000,(IFERROR(VALUE(MID($A$2:$A$2000,4,2)),0)=MONTH(C736))*(IFERROR(VALUE(RIGHT($A$2:$A$2000,4)),0)=YEAR(C736)))),""))</f>
        <v/>
      </c>
      <c r="E736" s="4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7" spans="1:5" x14ac:dyDescent="0.25">
      <c r="A737" s="65" t="s">
        <v>3389</v>
      </c>
      <c r="B737" s="28">
        <v>3.3077000000000001</v>
      </c>
      <c r="C737" s="49"/>
      <c r="D737" s="50" t="str">
        <f t="array" ref="D737">IF(C737="","",IFERROR(AVERAGE(_xlfn._xlws.FILTER($B$2:$B$2000,(IFERROR(VALUE(MID($A$2:$A$2000,4,2)),0)=MONTH(C737))*(IFERROR(VALUE(RIGHT($A$2:$A$2000,4)),0)=YEAR(C737)))),""))</f>
        <v/>
      </c>
      <c r="E737" s="4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8" spans="1:5" x14ac:dyDescent="0.25">
      <c r="A738" s="65" t="s">
        <v>3394</v>
      </c>
      <c r="B738" s="28">
        <v>3.2894000000000001</v>
      </c>
      <c r="C738" s="49"/>
      <c r="D738" s="50" t="str">
        <f t="array" ref="D738">IF(C738="","",IFERROR(AVERAGE(_xlfn._xlws.FILTER($B$2:$B$2000,(IFERROR(VALUE(MID($A$2:$A$2000,4,2)),0)=MONTH(C738))*(IFERROR(VALUE(RIGHT($A$2:$A$2000,4)),0)=YEAR(C738)))),""))</f>
        <v/>
      </c>
      <c r="E738" s="4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9" spans="1:5" x14ac:dyDescent="0.25">
      <c r="A739" s="65" t="s">
        <v>3399</v>
      </c>
      <c r="B739" s="28">
        <v>3.2338</v>
      </c>
      <c r="C739" s="49"/>
      <c r="D739" s="50" t="str">
        <f t="array" ref="D739">IF(C739="","",IFERROR(AVERAGE(_xlfn._xlws.FILTER($B$2:$B$2000,(IFERROR(VALUE(MID($A$2:$A$2000,4,2)),0)=MONTH(C739))*(IFERROR(VALUE(RIGHT($A$2:$A$2000,4)),0)=YEAR(C739)))),""))</f>
        <v/>
      </c>
      <c r="E739" s="4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0" spans="1:5" x14ac:dyDescent="0.25">
      <c r="A740" s="65" t="s">
        <v>3404</v>
      </c>
      <c r="B740" s="28">
        <v>3.1652</v>
      </c>
      <c r="C740" s="49"/>
      <c r="D740" s="50" t="str">
        <f t="array" ref="D740">IF(C740="","",IFERROR(AVERAGE(_xlfn._xlws.FILTER($B$2:$B$2000,(IFERROR(VALUE(MID($A$2:$A$2000,4,2)),0)=MONTH(C740))*(IFERROR(VALUE(RIGHT($A$2:$A$2000,4)),0)=YEAR(C740)))),""))</f>
        <v/>
      </c>
      <c r="E740" s="4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1" spans="1:5" x14ac:dyDescent="0.25">
      <c r="A741" s="65" t="s">
        <v>3409</v>
      </c>
      <c r="B741" s="28">
        <v>3.0977000000000001</v>
      </c>
      <c r="C741" s="49"/>
      <c r="D741" s="50" t="str">
        <f t="array" ref="D741">IF(C741="","",IFERROR(AVERAGE(_xlfn._xlws.FILTER($B$2:$B$2000,(IFERROR(VALUE(MID($A$2:$A$2000,4,2)),0)=MONTH(C741))*(IFERROR(VALUE(RIGHT($A$2:$A$2000,4)),0)=YEAR(C741)))),""))</f>
        <v/>
      </c>
      <c r="E741" s="4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2" spans="1:5" x14ac:dyDescent="0.25">
      <c r="A742" s="65" t="s">
        <v>3414</v>
      </c>
      <c r="B742" s="28">
        <v>3.0562999999999998</v>
      </c>
      <c r="C742" s="49"/>
      <c r="D742" s="50" t="str">
        <f t="array" ref="D742">IF(C742="","",IFERROR(AVERAGE(_xlfn._xlws.FILTER($B$2:$B$2000,(IFERROR(VALUE(MID($A$2:$A$2000,4,2)),0)=MONTH(C742))*(IFERROR(VALUE(RIGHT($A$2:$A$2000,4)),0)=YEAR(C742)))),""))</f>
        <v/>
      </c>
      <c r="E742" s="4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3" spans="1:5" x14ac:dyDescent="0.25">
      <c r="A743" s="65" t="s">
        <v>3419</v>
      </c>
      <c r="B743" s="28">
        <v>2.9653</v>
      </c>
      <c r="C743" s="49"/>
      <c r="D743" s="50" t="str">
        <f t="array" ref="D743">IF(C743="","",IFERROR(AVERAGE(_xlfn._xlws.FILTER($B$2:$B$2000,(IFERROR(VALUE(MID($A$2:$A$2000,4,2)),0)=MONTH(C743))*(IFERROR(VALUE(RIGHT($A$2:$A$2000,4)),0)=YEAR(C743)))),""))</f>
        <v/>
      </c>
      <c r="E743" s="4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4" spans="1:5" x14ac:dyDescent="0.25">
      <c r="A744" s="65" t="s">
        <v>3424</v>
      </c>
      <c r="B744" s="28">
        <v>2.8203</v>
      </c>
      <c r="C744" s="49"/>
      <c r="D744" s="50" t="str">
        <f t="array" ref="D744">IF(C744="","",IFERROR(AVERAGE(_xlfn._xlws.FILTER($B$2:$B$2000,(IFERROR(VALUE(MID($A$2:$A$2000,4,2)),0)=MONTH(C744))*(IFERROR(VALUE(RIGHT($A$2:$A$2000,4)),0)=YEAR(C744)))),""))</f>
        <v/>
      </c>
      <c r="E744" s="4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5" spans="1:5" x14ac:dyDescent="0.25">
      <c r="A745" s="65" t="s">
        <v>3427</v>
      </c>
      <c r="B745" s="28">
        <v>2.7871999999999999</v>
      </c>
      <c r="C745" s="49"/>
      <c r="D745" s="50" t="str">
        <f t="array" ref="D745">IF(C745="","",IFERROR(AVERAGE(_xlfn._xlws.FILTER($B$2:$B$2000,(IFERROR(VALUE(MID($A$2:$A$2000,4,2)),0)=MONTH(C745))*(IFERROR(VALUE(RIGHT($A$2:$A$2000,4)),0)=YEAR(C745)))),""))</f>
        <v/>
      </c>
      <c r="E745" s="4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6" spans="1:5" x14ac:dyDescent="0.25">
      <c r="A746" s="65" t="s">
        <v>3432</v>
      </c>
      <c r="B746" s="28">
        <v>2.6876000000000002</v>
      </c>
      <c r="C746" s="49"/>
      <c r="D746" s="50" t="str">
        <f t="array" ref="D746">IF(C746="","",IFERROR(AVERAGE(_xlfn._xlws.FILTER($B$2:$B$2000,(IFERROR(VALUE(MID($A$2:$A$2000,4,2)),0)=MONTH(C746))*(IFERROR(VALUE(RIGHT($A$2:$A$2000,4)),0)=YEAR(C746)))),""))</f>
        <v/>
      </c>
      <c r="E746" s="4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7" spans="1:5" x14ac:dyDescent="0.25">
      <c r="A747" s="65" t="s">
        <v>3437</v>
      </c>
      <c r="B747" s="28">
        <v>2.7143000000000002</v>
      </c>
      <c r="C747" s="49"/>
      <c r="D747" s="50" t="str">
        <f t="array" ref="D747">IF(C747="","",IFERROR(AVERAGE(_xlfn._xlws.FILTER($B$2:$B$2000,(IFERROR(VALUE(MID($A$2:$A$2000,4,2)),0)=MONTH(C747))*(IFERROR(VALUE(RIGHT($A$2:$A$2000,4)),0)=YEAR(C747)))),""))</f>
        <v/>
      </c>
      <c r="E747" s="4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8" spans="1:5" x14ac:dyDescent="0.25">
      <c r="A748" s="65" t="s">
        <v>3442</v>
      </c>
      <c r="B748" s="28">
        <v>2.7281</v>
      </c>
      <c r="C748" s="49"/>
      <c r="D748" s="50" t="str">
        <f t="array" ref="D748">IF(C748="","",IFERROR(AVERAGE(_xlfn._xlws.FILTER($B$2:$B$2000,(IFERROR(VALUE(MID($A$2:$A$2000,4,2)),0)=MONTH(C748))*(IFERROR(VALUE(RIGHT($A$2:$A$2000,4)),0)=YEAR(C748)))),""))</f>
        <v/>
      </c>
      <c r="E748" s="4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9" spans="1:5" x14ac:dyDescent="0.25">
      <c r="A749" s="65" t="s">
        <v>3447</v>
      </c>
      <c r="B749" s="28">
        <v>2.6413000000000002</v>
      </c>
      <c r="C749" s="49"/>
      <c r="D749" s="50" t="str">
        <f t="array" ref="D749">IF(C749="","",IFERROR(AVERAGE(_xlfn._xlws.FILTER($B$2:$B$2000,(IFERROR(VALUE(MID($A$2:$A$2000,4,2)),0)=MONTH(C749))*(IFERROR(VALUE(RIGHT($A$2:$A$2000,4)),0)=YEAR(C749)))),""))</f>
        <v/>
      </c>
      <c r="E749" s="4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50" spans="1:5" x14ac:dyDescent="0.25">
      <c r="A750" s="65" t="s">
        <v>3452</v>
      </c>
      <c r="B750" s="28">
        <v>2.5838999999999999</v>
      </c>
      <c r="C750" s="49"/>
      <c r="D750" s="50" t="str">
        <f t="array" ref="D750">IF(C750="","",IFERROR(AVERAGE(_xlfn._xlws.FILTER($B$2:$B$2000,(IFERROR(VALUE(MID($A$2:$A$2000,4,2)),0)=MONTH(C750))*(IFERROR(VALUE(RIGHT($A$2:$A$2000,4)),0)=YEAR(C750)))),""))</f>
        <v/>
      </c>
      <c r="E750" s="4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1" spans="1:5" x14ac:dyDescent="0.25">
      <c r="A751" s="65" t="s">
        <v>3456</v>
      </c>
      <c r="B751" s="28">
        <v>2.6509</v>
      </c>
      <c r="C751" s="49"/>
      <c r="D751" s="50" t="str">
        <f t="array" ref="D751">IF(C751="","",IFERROR(AVERAGE(_xlfn._xlws.FILTER($B$2:$B$2000,(IFERROR(VALUE(MID($A$2:$A$2000,4,2)),0)=MONTH(C751))*(IFERROR(VALUE(RIGHT($A$2:$A$2000,4)),0)=YEAR(C751)))),""))</f>
        <v/>
      </c>
      <c r="E751" s="4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2" spans="1:5" x14ac:dyDescent="0.25">
      <c r="A752" s="65" t="s">
        <v>3460</v>
      </c>
      <c r="B752" s="28">
        <v>2.6947999999999999</v>
      </c>
      <c r="C752" s="49"/>
      <c r="D752" s="50" t="str">
        <f t="array" ref="D752">IF(C752="","",IFERROR(AVERAGE(_xlfn._xlws.FILTER($B$2:$B$2000,(IFERROR(VALUE(MID($A$2:$A$2000,4,2)),0)=MONTH(C752))*(IFERROR(VALUE(RIGHT($A$2:$A$2000,4)),0)=YEAR(C752)))),""))</f>
        <v/>
      </c>
      <c r="E752" s="4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3" spans="1:5" x14ac:dyDescent="0.25">
      <c r="A753" s="65" t="s">
        <v>3465</v>
      </c>
      <c r="B753" s="28">
        <v>2.6943999999999999</v>
      </c>
      <c r="C753" s="49"/>
      <c r="D753" s="50" t="str">
        <f t="array" ref="D753">IF(C753="","",IFERROR(AVERAGE(_xlfn._xlws.FILTER($B$2:$B$2000,(IFERROR(VALUE(MID($A$2:$A$2000,4,2)),0)=MONTH(C753))*(IFERROR(VALUE(RIGHT($A$2:$A$2000,4)),0)=YEAR(C753)))),""))</f>
        <v/>
      </c>
      <c r="E753" s="4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4" spans="1:5" x14ac:dyDescent="0.25">
      <c r="A754" s="65" t="s">
        <v>3469</v>
      </c>
      <c r="B754" s="28">
        <v>2.6501999999999999</v>
      </c>
      <c r="C754" s="49"/>
      <c r="D754" s="50" t="str">
        <f t="array" ref="D754">IF(C754="","",IFERROR(AVERAGE(_xlfn._xlws.FILTER($B$2:$B$2000,(IFERROR(VALUE(MID($A$2:$A$2000,4,2)),0)=MONTH(C754))*(IFERROR(VALUE(RIGHT($A$2:$A$2000,4)),0)=YEAR(C754)))),""))</f>
        <v/>
      </c>
      <c r="E754" s="4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5" spans="1:5" x14ac:dyDescent="0.25">
      <c r="A755" s="65" t="s">
        <v>3474</v>
      </c>
      <c r="B755" s="28">
        <v>2.5777000000000001</v>
      </c>
      <c r="C755" s="49"/>
      <c r="D755" s="50" t="str">
        <f t="array" ref="D755">IF(C755="","",IFERROR(AVERAGE(_xlfn._xlws.FILTER($B$2:$B$2000,(IFERROR(VALUE(MID($A$2:$A$2000,4,2)),0)=MONTH(C755))*(IFERROR(VALUE(RIGHT($A$2:$A$2000,4)),0)=YEAR(C755)))),""))</f>
        <v/>
      </c>
      <c r="E755" s="4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6" spans="1:5" x14ac:dyDescent="0.25">
      <c r="A756" s="65" t="s">
        <v>3479</v>
      </c>
      <c r="B756" s="28">
        <v>2.5194000000000001</v>
      </c>
      <c r="C756" s="49"/>
      <c r="D756" s="50" t="str">
        <f t="array" ref="D756">IF(C756="","",IFERROR(AVERAGE(_xlfn._xlws.FILTER($B$2:$B$2000,(IFERROR(VALUE(MID($A$2:$A$2000,4,2)),0)=MONTH(C756))*(IFERROR(VALUE(RIGHT($A$2:$A$2000,4)),0)=YEAR(C756)))),""))</f>
        <v/>
      </c>
      <c r="E756" s="4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7" spans="1:5" x14ac:dyDescent="0.25">
      <c r="A757" s="65" t="s">
        <v>3484</v>
      </c>
      <c r="B757" s="28">
        <v>2.5417000000000001</v>
      </c>
      <c r="C757" s="49"/>
      <c r="D757" s="50" t="str">
        <f t="array" ref="D757">IF(C757="","",IFERROR(AVERAGE(_xlfn._xlws.FILTER($B$2:$B$2000,(IFERROR(VALUE(MID($A$2:$A$2000,4,2)),0)=MONTH(C757))*(IFERROR(VALUE(RIGHT($A$2:$A$2000,4)),0)=YEAR(C757)))),""))</f>
        <v/>
      </c>
      <c r="E757" s="4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8" spans="1:5" x14ac:dyDescent="0.25">
      <c r="A758" s="65" t="s">
        <v>3489</v>
      </c>
      <c r="B758" s="28">
        <v>2.4670999999999998</v>
      </c>
      <c r="C758" s="49"/>
      <c r="D758" s="50" t="str">
        <f t="array" ref="D758">IF(C758="","",IFERROR(AVERAGE(_xlfn._xlws.FILTER($B$2:$B$2000,(IFERROR(VALUE(MID($A$2:$A$2000,4,2)),0)=MONTH(C758))*(IFERROR(VALUE(RIGHT($A$2:$A$2000,4)),0)=YEAR(C758)))),""))</f>
        <v/>
      </c>
      <c r="E758" s="4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59" spans="1:5" x14ac:dyDescent="0.25">
      <c r="A759" s="65" t="s">
        <v>3494</v>
      </c>
      <c r="B759" s="28">
        <v>2.4599000000000002</v>
      </c>
      <c r="C759" s="49"/>
      <c r="D759" s="50" t="str">
        <f t="array" ref="D759">IF(C759="","",IFERROR(AVERAGE(_xlfn._xlws.FILTER($B$2:$B$2000,(IFERROR(VALUE(MID($A$2:$A$2000,4,2)),0)=MONTH(C759))*(IFERROR(VALUE(RIGHT($A$2:$A$2000,4)),0)=YEAR(C759)))),""))</f>
        <v/>
      </c>
      <c r="E759" s="4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0" spans="1:5" x14ac:dyDescent="0.25">
      <c r="A760" s="65" t="s">
        <v>3498</v>
      </c>
      <c r="B760" s="28">
        <v>2.4687000000000001</v>
      </c>
      <c r="C760" s="49"/>
      <c r="D760" s="50" t="str">
        <f t="array" ref="D760">IF(C760="","",IFERROR(AVERAGE(_xlfn._xlws.FILTER($B$2:$B$2000,(IFERROR(VALUE(MID($A$2:$A$2000,4,2)),0)=MONTH(C760))*(IFERROR(VALUE(RIGHT($A$2:$A$2000,4)),0)=YEAR(C760)))),""))</f>
        <v/>
      </c>
      <c r="E760" s="4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1" spans="1:5" x14ac:dyDescent="0.25">
      <c r="A761" s="65" t="s">
        <v>3503</v>
      </c>
      <c r="B761" s="28">
        <v>2.4066000000000001</v>
      </c>
      <c r="C761" s="49"/>
      <c r="D761" s="50" t="str">
        <f t="array" ref="D761">IF(C761="","",IFERROR(AVERAGE(_xlfn._xlws.FILTER($B$2:$B$2000,(IFERROR(VALUE(MID($A$2:$A$2000,4,2)),0)=MONTH(C761))*(IFERROR(VALUE(RIGHT($A$2:$A$2000,4)),0)=YEAR(C761)))),""))</f>
        <v/>
      </c>
      <c r="E761" s="4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2" spans="1:5" x14ac:dyDescent="0.25">
      <c r="A762" s="65" t="s">
        <v>3508</v>
      </c>
      <c r="B762" s="28">
        <v>2.3622999999999998</v>
      </c>
      <c r="C762" s="49"/>
      <c r="D762" s="50" t="str">
        <f t="array" ref="D762">IF(C762="","",IFERROR(AVERAGE(_xlfn._xlws.FILTER($B$2:$B$2000,(IFERROR(VALUE(MID($A$2:$A$2000,4,2)),0)=MONTH(C762))*(IFERROR(VALUE(RIGHT($A$2:$A$2000,4)),0)=YEAR(C762)))),""))</f>
        <v/>
      </c>
      <c r="E762" s="4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3" spans="1:5" x14ac:dyDescent="0.25">
      <c r="A763" s="65" t="s">
        <v>3513</v>
      </c>
      <c r="B763" s="28">
        <v>2.3365</v>
      </c>
      <c r="C763" s="49"/>
      <c r="D763" s="50" t="str">
        <f t="array" ref="D763">IF(C763="","",IFERROR(AVERAGE(_xlfn._xlws.FILTER($B$2:$B$2000,(IFERROR(VALUE(MID($A$2:$A$2000,4,2)),0)=MONTH(C763))*(IFERROR(VALUE(RIGHT($A$2:$A$2000,4)),0)=YEAR(C763)))),""))</f>
        <v/>
      </c>
      <c r="E763" s="4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4" spans="1:5" x14ac:dyDescent="0.25">
      <c r="A764" s="65" t="s">
        <v>3518</v>
      </c>
      <c r="B764" s="28">
        <v>2.3445999999999998</v>
      </c>
      <c r="C764" s="49"/>
      <c r="D764" s="50" t="str">
        <f t="array" ref="D764">IF(C764="","",IFERROR(AVERAGE(_xlfn._xlws.FILTER($B$2:$B$2000,(IFERROR(VALUE(MID($A$2:$A$2000,4,2)),0)=MONTH(C764))*(IFERROR(VALUE(RIGHT($A$2:$A$2000,4)),0)=YEAR(C764)))),""))</f>
        <v/>
      </c>
      <c r="E764" s="4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5" spans="1:5" x14ac:dyDescent="0.25">
      <c r="A765" s="65" t="s">
        <v>3523</v>
      </c>
      <c r="B765" s="28">
        <v>2.3980000000000001</v>
      </c>
      <c r="C765" s="49"/>
      <c r="D765" s="50" t="str">
        <f t="array" ref="D765">IF(C765="","",IFERROR(AVERAGE(_xlfn._xlws.FILTER($B$2:$B$2000,(IFERROR(VALUE(MID($A$2:$A$2000,4,2)),0)=MONTH(C765))*(IFERROR(VALUE(RIGHT($A$2:$A$2000,4)),0)=YEAR(C765)))),""))</f>
        <v/>
      </c>
      <c r="E765" s="4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6" spans="1:5" x14ac:dyDescent="0.25">
      <c r="A766" s="65" t="s">
        <v>3528</v>
      </c>
      <c r="B766" s="28">
        <v>2.5108000000000001</v>
      </c>
      <c r="C766" s="49"/>
      <c r="D766" s="50" t="str">
        <f t="array" ref="D766">IF(C766="","",IFERROR(AVERAGE(_xlfn._xlws.FILTER($B$2:$B$2000,(IFERROR(VALUE(MID($A$2:$A$2000,4,2)),0)=MONTH(C766))*(IFERROR(VALUE(RIGHT($A$2:$A$2000,4)),0)=YEAR(C766)))),""))</f>
        <v/>
      </c>
      <c r="E766" s="4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7" spans="1:5" x14ac:dyDescent="0.25">
      <c r="A767" s="65" t="s">
        <v>3533</v>
      </c>
      <c r="B767" s="28">
        <v>2.5548000000000002</v>
      </c>
      <c r="C767" s="49"/>
      <c r="D767" s="50" t="str">
        <f t="array" ref="D767">IF(C767="","",IFERROR(AVERAGE(_xlfn._xlws.FILTER($B$2:$B$2000,(IFERROR(VALUE(MID($A$2:$A$2000,4,2)),0)=MONTH(C767))*(IFERROR(VALUE(RIGHT($A$2:$A$2000,4)),0)=YEAR(C767)))),""))</f>
        <v/>
      </c>
      <c r="E767" s="4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8" spans="1:5" x14ac:dyDescent="0.25">
      <c r="A768" s="65" t="s">
        <v>3538</v>
      </c>
      <c r="B768" s="28">
        <v>2.6150000000000002</v>
      </c>
      <c r="C768" s="49"/>
      <c r="D768" s="50" t="str">
        <f t="array" ref="D768">IF(C768="","",IFERROR(AVERAGE(_xlfn._xlws.FILTER($B$2:$B$2000,(IFERROR(VALUE(MID($A$2:$A$2000,4,2)),0)=MONTH(C768))*(IFERROR(VALUE(RIGHT($A$2:$A$2000,4)),0)=YEAR(C768)))),""))</f>
        <v/>
      </c>
      <c r="E768" s="4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9" spans="1:5" x14ac:dyDescent="0.25">
      <c r="A769" s="65" t="s">
        <v>3543</v>
      </c>
      <c r="B769" s="28">
        <v>2.6225000000000001</v>
      </c>
      <c r="C769" s="49"/>
      <c r="D769" s="50" t="str">
        <f t="array" ref="D769">IF(C769="","",IFERROR(AVERAGE(_xlfn._xlws.FILTER($B$2:$B$2000,(IFERROR(VALUE(MID($A$2:$A$2000,4,2)),0)=MONTH(C769))*(IFERROR(VALUE(RIGHT($A$2:$A$2000,4)),0)=YEAR(C769)))),""))</f>
        <v/>
      </c>
      <c r="E769" s="4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0" spans="1:5" x14ac:dyDescent="0.25">
      <c r="A770" s="65" t="s">
        <v>3548</v>
      </c>
      <c r="B770" s="28">
        <v>2.5758000000000001</v>
      </c>
      <c r="C770" s="49"/>
      <c r="D770" s="50" t="str">
        <f t="array" ref="D770">IF(C770="","",IFERROR(AVERAGE(_xlfn._xlws.FILTER($B$2:$B$2000,(IFERROR(VALUE(MID($A$2:$A$2000,4,2)),0)=MONTH(C770))*(IFERROR(VALUE(RIGHT($A$2:$A$2000,4)),0)=YEAR(C770)))),""))</f>
        <v/>
      </c>
      <c r="E770" s="4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1" spans="1:5" x14ac:dyDescent="0.25">
      <c r="A771" s="65" t="s">
        <v>3553</v>
      </c>
      <c r="B771" s="28">
        <v>2.5697999999999999</v>
      </c>
      <c r="C771" s="49"/>
      <c r="D771" s="50" t="str">
        <f t="array" ref="D771">IF(C771="","",IFERROR(AVERAGE(_xlfn._xlws.FILTER($B$2:$B$2000,(IFERROR(VALUE(MID($A$2:$A$2000,4,2)),0)=MONTH(C771))*(IFERROR(VALUE(RIGHT($A$2:$A$2000,4)),0)=YEAR(C771)))),""))</f>
        <v/>
      </c>
      <c r="E771" s="4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2" spans="1:5" x14ac:dyDescent="0.25">
      <c r="A772" s="65" t="s">
        <v>3557</v>
      </c>
      <c r="B772" s="28">
        <v>2.6436000000000002</v>
      </c>
      <c r="C772" s="49"/>
      <c r="D772" s="50" t="str">
        <f t="array" ref="D772">IF(C772="","",IFERROR(AVERAGE(_xlfn._xlws.FILTER($B$2:$B$2000,(IFERROR(VALUE(MID($A$2:$A$2000,4,2)),0)=MONTH(C772))*(IFERROR(VALUE(RIGHT($A$2:$A$2000,4)),0)=YEAR(C772)))),""))</f>
        <v/>
      </c>
      <c r="E772" s="4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3" spans="1:5" x14ac:dyDescent="0.25">
      <c r="A773" s="65" t="s">
        <v>3562</v>
      </c>
      <c r="B773" s="28">
        <v>2.6288999999999998</v>
      </c>
      <c r="C773" s="49"/>
      <c r="D773" s="50" t="str">
        <f t="array" ref="D773">IF(C773="","",IFERROR(AVERAGE(_xlfn._xlws.FILTER($B$2:$B$2000,(IFERROR(VALUE(MID($A$2:$A$2000,4,2)),0)=MONTH(C773))*(IFERROR(VALUE(RIGHT($A$2:$A$2000,4)),0)=YEAR(C773)))),""))</f>
        <v/>
      </c>
      <c r="E773" s="4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4" spans="1:5" x14ac:dyDescent="0.25">
      <c r="A774" s="65" t="s">
        <v>3567</v>
      </c>
      <c r="B774" s="28">
        <v>2.6444999999999999</v>
      </c>
      <c r="C774" s="49"/>
      <c r="D774" s="50" t="str">
        <f t="array" ref="D774">IF(C774="","",IFERROR(AVERAGE(_xlfn._xlws.FILTER($B$2:$B$2000,(IFERROR(VALUE(MID($A$2:$A$2000,4,2)),0)=MONTH(C774))*(IFERROR(VALUE(RIGHT($A$2:$A$2000,4)),0)=YEAR(C774)))),""))</f>
        <v/>
      </c>
      <c r="E774" s="4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5" spans="1:5" x14ac:dyDescent="0.25">
      <c r="A775" s="65" t="s">
        <v>3572</v>
      </c>
      <c r="B775" s="28">
        <v>2.6732</v>
      </c>
      <c r="C775" s="49"/>
      <c r="D775" s="50" t="str">
        <f t="array" ref="D775">IF(C775="","",IFERROR(AVERAGE(_xlfn._xlws.FILTER($B$2:$B$2000,(IFERROR(VALUE(MID($A$2:$A$2000,4,2)),0)=MONTH(C775))*(IFERROR(VALUE(RIGHT($A$2:$A$2000,4)),0)=YEAR(C775)))),""))</f>
        <v/>
      </c>
      <c r="E775" s="4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6" spans="1:5" x14ac:dyDescent="0.25">
      <c r="A776" s="65" t="s">
        <v>3577</v>
      </c>
      <c r="B776" s="28">
        <v>2.7448999999999999</v>
      </c>
      <c r="C776" s="49"/>
      <c r="D776" s="50" t="str">
        <f t="array" ref="D776">IF(C776="","",IFERROR(AVERAGE(_xlfn._xlws.FILTER($B$2:$B$2000,(IFERROR(VALUE(MID($A$2:$A$2000,4,2)),0)=MONTH(C776))*(IFERROR(VALUE(RIGHT($A$2:$A$2000,4)),0)=YEAR(C776)))),""))</f>
        <v/>
      </c>
      <c r="E776" s="4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7" spans="1:5" x14ac:dyDescent="0.25">
      <c r="A777" s="65" t="s">
        <v>3581</v>
      </c>
      <c r="B777" s="28">
        <v>2.7694999999999999</v>
      </c>
      <c r="C777" s="49"/>
      <c r="D777" s="50" t="str">
        <f t="array" ref="D777">IF(C777="","",IFERROR(AVERAGE(_xlfn._xlws.FILTER($B$2:$B$2000,(IFERROR(VALUE(MID($A$2:$A$2000,4,2)),0)=MONTH(C777))*(IFERROR(VALUE(RIGHT($A$2:$A$2000,4)),0)=YEAR(C777)))),""))</f>
        <v/>
      </c>
      <c r="E777" s="4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8" spans="1:5" x14ac:dyDescent="0.25">
      <c r="A778" s="65" t="s">
        <v>3586</v>
      </c>
      <c r="B778" s="28">
        <v>2.8088000000000002</v>
      </c>
      <c r="C778" s="49"/>
      <c r="D778" s="50" t="str">
        <f t="array" ref="D778">IF(C778="","",IFERROR(AVERAGE(_xlfn._xlws.FILTER($B$2:$B$2000,(IFERROR(VALUE(MID($A$2:$A$2000,4,2)),0)=MONTH(C778))*(IFERROR(VALUE(RIGHT($A$2:$A$2000,4)),0)=YEAR(C778)))),""))</f>
        <v/>
      </c>
      <c r="E778" s="4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9" spans="1:5" x14ac:dyDescent="0.25">
      <c r="A779" s="65" t="s">
        <v>3591</v>
      </c>
      <c r="B779" s="28">
        <v>2.8733</v>
      </c>
      <c r="C779" s="49"/>
      <c r="D779" s="50" t="str">
        <f t="array" ref="D779">IF(C779="","",IFERROR(AVERAGE(_xlfn._xlws.FILTER($B$2:$B$2000,(IFERROR(VALUE(MID($A$2:$A$2000,4,2)),0)=MONTH(C779))*(IFERROR(VALUE(RIGHT($A$2:$A$2000,4)),0)=YEAR(C779)))),""))</f>
        <v/>
      </c>
      <c r="E779" s="4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80" spans="1:5" x14ac:dyDescent="0.25">
      <c r="A780" s="65" t="s">
        <v>3595</v>
      </c>
      <c r="B780" s="28">
        <v>2.8889999999999998</v>
      </c>
      <c r="C780" s="49"/>
      <c r="D780" s="50" t="str">
        <f t="array" ref="D780">IF(C780="","",IFERROR(AVERAGE(_xlfn._xlws.FILTER($B$2:$B$2000,(IFERROR(VALUE(MID($A$2:$A$2000,4,2)),0)=MONTH(C780))*(IFERROR(VALUE(RIGHT($A$2:$A$2000,4)),0)=YEAR(C780)))),""))</f>
        <v/>
      </c>
      <c r="E780" s="4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1" spans="1:5" x14ac:dyDescent="0.25">
      <c r="A781" s="65" t="s">
        <v>3600</v>
      </c>
      <c r="B781" s="28">
        <v>2.9540999999999999</v>
      </c>
      <c r="C781" s="49"/>
      <c r="D781" s="50" t="str">
        <f t="array" ref="D781">IF(C781="","",IFERROR(AVERAGE(_xlfn._xlws.FILTER($B$2:$B$2000,(IFERROR(VALUE(MID($A$2:$A$2000,4,2)),0)=MONTH(C781))*(IFERROR(VALUE(RIGHT($A$2:$A$2000,4)),0)=YEAR(C781)))),""))</f>
        <v/>
      </c>
      <c r="E781" s="4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2" spans="1:5" x14ac:dyDescent="0.25">
      <c r="A782" s="65" t="s">
        <v>3604</v>
      </c>
      <c r="B782" s="28">
        <v>3.0489999999999999</v>
      </c>
      <c r="C782" s="49"/>
      <c r="D782" s="50" t="str">
        <f t="array" ref="D782">IF(C782="","",IFERROR(AVERAGE(_xlfn._xlws.FILTER($B$2:$B$2000,(IFERROR(VALUE(MID($A$2:$A$2000,4,2)),0)=MONTH(C782))*(IFERROR(VALUE(RIGHT($A$2:$A$2000,4)),0)=YEAR(C782)))),""))</f>
        <v/>
      </c>
      <c r="E782" s="4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3" spans="1:5" x14ac:dyDescent="0.25">
      <c r="A783" s="65" t="s">
        <v>3608</v>
      </c>
      <c r="B783" s="28">
        <v>3.0565000000000002</v>
      </c>
      <c r="C783" s="49"/>
      <c r="D783" s="50" t="str">
        <f t="array" ref="D783">IF(C783="","",IFERROR(AVERAGE(_xlfn._xlws.FILTER($B$2:$B$2000,(IFERROR(VALUE(MID($A$2:$A$2000,4,2)),0)=MONTH(C783))*(IFERROR(VALUE(RIGHT($A$2:$A$2000,4)),0)=YEAR(C783)))),""))</f>
        <v/>
      </c>
      <c r="E783" s="4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4" spans="1:5" x14ac:dyDescent="0.25">
      <c r="A784" s="65" t="s">
        <v>3613</v>
      </c>
      <c r="B784" s="28">
        <v>3.0811999999999999</v>
      </c>
      <c r="C784" s="49"/>
      <c r="D784" s="50" t="str">
        <f t="array" ref="D784">IF(C784="","",IFERROR(AVERAGE(_xlfn._xlws.FILTER($B$2:$B$2000,(IFERROR(VALUE(MID($A$2:$A$2000,4,2)),0)=MONTH(C784))*(IFERROR(VALUE(RIGHT($A$2:$A$2000,4)),0)=YEAR(C784)))),""))</f>
        <v/>
      </c>
      <c r="E784" s="4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5" spans="1:5" x14ac:dyDescent="0.25">
      <c r="A785" s="65" t="s">
        <v>3618</v>
      </c>
      <c r="B785" s="28">
        <v>3.1322000000000001</v>
      </c>
      <c r="C785" s="49"/>
      <c r="D785" s="50" t="str">
        <f t="array" ref="D785">IF(C785="","",IFERROR(AVERAGE(_xlfn._xlws.FILTER($B$2:$B$2000,(IFERROR(VALUE(MID($A$2:$A$2000,4,2)),0)=MONTH(C785))*(IFERROR(VALUE(RIGHT($A$2:$A$2000,4)),0)=YEAR(C785)))),""))</f>
        <v/>
      </c>
      <c r="E785" s="4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6" spans="1:5" x14ac:dyDescent="0.25">
      <c r="A786" s="65" t="s">
        <v>3623</v>
      </c>
      <c r="B786" s="28">
        <v>3.1556999999999999</v>
      </c>
      <c r="C786" s="49"/>
      <c r="D786" s="50" t="str">
        <f t="array" ref="D786">IF(C786="","",IFERROR(AVERAGE(_xlfn._xlws.FILTER($B$2:$B$2000,(IFERROR(VALUE(MID($A$2:$A$2000,4,2)),0)=MONTH(C786))*(IFERROR(VALUE(RIGHT($A$2:$A$2000,4)),0)=YEAR(C786)))),""))</f>
        <v/>
      </c>
      <c r="E786" s="4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7" spans="1:5" x14ac:dyDescent="0.25">
      <c r="A787" s="65" t="s">
        <v>3628</v>
      </c>
      <c r="B787" s="28">
        <v>3.1577000000000002</v>
      </c>
      <c r="C787" s="49"/>
      <c r="D787" s="50" t="str">
        <f t="array" ref="D787">IF(C787="","",IFERROR(AVERAGE(_xlfn._xlws.FILTER($B$2:$B$2000,(IFERROR(VALUE(MID($A$2:$A$2000,4,2)),0)=MONTH(C787))*(IFERROR(VALUE(RIGHT($A$2:$A$2000,4)),0)=YEAR(C787)))),""))</f>
        <v/>
      </c>
      <c r="E787" s="4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8" spans="1:5" x14ac:dyDescent="0.25">
      <c r="A788" s="65" t="s">
        <v>3631</v>
      </c>
      <c r="B788" s="28">
        <v>3.1945999999999999</v>
      </c>
      <c r="C788" s="49"/>
      <c r="D788" s="50" t="str">
        <f t="array" ref="D788">IF(C788="","",IFERROR(AVERAGE(_xlfn._xlws.FILTER($B$2:$B$2000,(IFERROR(VALUE(MID($A$2:$A$2000,4,2)),0)=MONTH(C788))*(IFERROR(VALUE(RIGHT($A$2:$A$2000,4)),0)=YEAR(C788)))),""))</f>
        <v/>
      </c>
      <c r="E788" s="4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9" spans="1:5" x14ac:dyDescent="0.25">
      <c r="A789" s="65" t="s">
        <v>3635</v>
      </c>
      <c r="B789" s="28">
        <v>3.2486999999999999</v>
      </c>
      <c r="C789" s="49"/>
      <c r="D789" s="50" t="str">
        <f t="array" ref="D789">IF(C789="","",IFERROR(AVERAGE(_xlfn._xlws.FILTER($B$2:$B$2000,(IFERROR(VALUE(MID($A$2:$A$2000,4,2)),0)=MONTH(C789))*(IFERROR(VALUE(RIGHT($A$2:$A$2000,4)),0)=YEAR(C789)))),""))</f>
        <v/>
      </c>
      <c r="E789" s="4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0" spans="1:5" x14ac:dyDescent="0.25">
      <c r="A790" s="65" t="s">
        <v>3640</v>
      </c>
      <c r="B790" s="28">
        <v>3.3115999999999999</v>
      </c>
      <c r="C790" s="49"/>
      <c r="D790" s="50" t="str">
        <f t="array" ref="D790">IF(C790="","",IFERROR(AVERAGE(_xlfn._xlws.FILTER($B$2:$B$2000,(IFERROR(VALUE(MID($A$2:$A$2000,4,2)),0)=MONTH(C790))*(IFERROR(VALUE(RIGHT($A$2:$A$2000,4)),0)=YEAR(C790)))),""))</f>
        <v/>
      </c>
      <c r="E790" s="4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1" spans="1:5" x14ac:dyDescent="0.25">
      <c r="A791" s="65" t="s">
        <v>3645</v>
      </c>
      <c r="B791" s="28">
        <v>3.3178999999999998</v>
      </c>
      <c r="C791" s="49"/>
      <c r="D791" s="50" t="str">
        <f t="array" ref="D791">IF(C791="","",IFERROR(AVERAGE(_xlfn._xlws.FILTER($B$2:$B$2000,(IFERROR(VALUE(MID($A$2:$A$2000,4,2)),0)=MONTH(C791))*(IFERROR(VALUE(RIGHT($A$2:$A$2000,4)),0)=YEAR(C791)))),""))</f>
        <v/>
      </c>
      <c r="E791" s="4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2" spans="1:5" x14ac:dyDescent="0.25">
      <c r="A792" s="65" t="s">
        <v>3650</v>
      </c>
      <c r="B792" s="28">
        <v>3.2902</v>
      </c>
      <c r="C792" s="49"/>
      <c r="D792" s="50" t="str">
        <f t="array" ref="D792">IF(C792="","",IFERROR(AVERAGE(_xlfn._xlws.FILTER($B$2:$B$2000,(IFERROR(VALUE(MID($A$2:$A$2000,4,2)),0)=MONTH(C792))*(IFERROR(VALUE(RIGHT($A$2:$A$2000,4)),0)=YEAR(C792)))),""))</f>
        <v/>
      </c>
      <c r="E792" s="4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3" spans="1:5" x14ac:dyDescent="0.25">
      <c r="A793" s="65" t="s">
        <v>3655</v>
      </c>
      <c r="B793" s="28">
        <v>3.2871000000000001</v>
      </c>
      <c r="C793" s="49"/>
      <c r="D793" s="50" t="str">
        <f t="array" ref="D793">IF(C793="","",IFERROR(AVERAGE(_xlfn._xlws.FILTER($B$2:$B$2000,(IFERROR(VALUE(MID($A$2:$A$2000,4,2)),0)=MONTH(C793))*(IFERROR(VALUE(RIGHT($A$2:$A$2000,4)),0)=YEAR(C793)))),""))</f>
        <v/>
      </c>
      <c r="E793" s="4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4" spans="1:5" x14ac:dyDescent="0.25">
      <c r="A794" s="65" t="s">
        <v>3660</v>
      </c>
      <c r="B794" s="28">
        <v>3.2761999999999998</v>
      </c>
      <c r="C794" s="49"/>
      <c r="D794" s="50" t="str">
        <f t="array" ref="D794">IF(C794="","",IFERROR(AVERAGE(_xlfn._xlws.FILTER($B$2:$B$2000,(IFERROR(VALUE(MID($A$2:$A$2000,4,2)),0)=MONTH(C794))*(IFERROR(VALUE(RIGHT($A$2:$A$2000,4)),0)=YEAR(C794)))),""))</f>
        <v/>
      </c>
      <c r="E794" s="4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5" spans="1:5" x14ac:dyDescent="0.25">
      <c r="A795" s="65" t="s">
        <v>3663</v>
      </c>
      <c r="B795" s="28">
        <v>3.3107000000000002</v>
      </c>
      <c r="C795" s="49"/>
      <c r="D795" s="50" t="str">
        <f t="array" ref="D795">IF(C795="","",IFERROR(AVERAGE(_xlfn._xlws.FILTER($B$2:$B$2000,(IFERROR(VALUE(MID($A$2:$A$2000,4,2)),0)=MONTH(C795))*(IFERROR(VALUE(RIGHT($A$2:$A$2000,4)),0)=YEAR(C795)))),""))</f>
        <v/>
      </c>
      <c r="E795" s="4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6" spans="1:5" x14ac:dyDescent="0.25">
      <c r="A796" s="65" t="s">
        <v>3668</v>
      </c>
      <c r="B796" s="28">
        <v>3.3378999999999999</v>
      </c>
      <c r="C796" s="49"/>
      <c r="D796" s="50" t="str">
        <f t="array" ref="D796">IF(C796="","",IFERROR(AVERAGE(_xlfn._xlws.FILTER($B$2:$B$2000,(IFERROR(VALUE(MID($A$2:$A$2000,4,2)),0)=MONTH(C796))*(IFERROR(VALUE(RIGHT($A$2:$A$2000,4)),0)=YEAR(C796)))),""))</f>
        <v/>
      </c>
      <c r="E796" s="4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7" spans="1:5" x14ac:dyDescent="0.25">
      <c r="A797" s="65" t="s">
        <v>3673</v>
      </c>
      <c r="B797" s="28">
        <v>3.3418999999999999</v>
      </c>
      <c r="C797" s="49"/>
      <c r="D797" s="50" t="str">
        <f t="array" ref="D797">IF(C797="","",IFERROR(AVERAGE(_xlfn._xlws.FILTER($B$2:$B$2000,(IFERROR(VALUE(MID($A$2:$A$2000,4,2)),0)=MONTH(C797))*(IFERROR(VALUE(RIGHT($A$2:$A$2000,4)),0)=YEAR(C797)))),""))</f>
        <v/>
      </c>
      <c r="E797" s="4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8" spans="1:5" x14ac:dyDescent="0.25">
      <c r="A798" s="65" t="s">
        <v>3678</v>
      </c>
      <c r="B798" s="28">
        <v>3.3384</v>
      </c>
      <c r="C798" s="49"/>
      <c r="D798" s="50" t="str">
        <f t="array" ref="D798">IF(C798="","",IFERROR(AVERAGE(_xlfn._xlws.FILTER($B$2:$B$2000,(IFERROR(VALUE(MID($A$2:$A$2000,4,2)),0)=MONTH(C798))*(IFERROR(VALUE(RIGHT($A$2:$A$2000,4)),0)=YEAR(C798)))),""))</f>
        <v/>
      </c>
      <c r="E798" s="4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9" spans="1:5" x14ac:dyDescent="0.25">
      <c r="A799" s="65" t="s">
        <v>3683</v>
      </c>
      <c r="B799" s="28">
        <v>3.3782999999999999</v>
      </c>
      <c r="C799" s="49"/>
      <c r="D799" s="50" t="str">
        <f t="array" ref="D799">IF(C799="","",IFERROR(AVERAGE(_xlfn._xlws.FILTER($B$2:$B$2000,(IFERROR(VALUE(MID($A$2:$A$2000,4,2)),0)=MONTH(C799))*(IFERROR(VALUE(RIGHT($A$2:$A$2000,4)),0)=YEAR(C799)))),""))</f>
        <v/>
      </c>
      <c r="E799" s="4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0" spans="1:5" x14ac:dyDescent="0.25">
      <c r="A800" s="65" t="s">
        <v>3688</v>
      </c>
      <c r="B800" s="28">
        <v>3.3064</v>
      </c>
      <c r="C800" s="49"/>
      <c r="D800" s="50" t="str">
        <f t="array" ref="D800">IF(C800="","",IFERROR(AVERAGE(_xlfn._xlws.FILTER($B$2:$B$2000,(IFERROR(VALUE(MID($A$2:$A$2000,4,2)),0)=MONTH(C800))*(IFERROR(VALUE(RIGHT($A$2:$A$2000,4)),0)=YEAR(C800)))),""))</f>
        <v/>
      </c>
      <c r="E800" s="4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1" spans="1:5" x14ac:dyDescent="0.25">
      <c r="A801" s="65" t="s">
        <v>3692</v>
      </c>
      <c r="B801" s="28">
        <v>3.2004000000000001</v>
      </c>
      <c r="C801" s="49"/>
      <c r="D801" s="50" t="str">
        <f t="array" ref="D801">IF(C801="","",IFERROR(AVERAGE(_xlfn._xlws.FILTER($B$2:$B$2000,(IFERROR(VALUE(MID($A$2:$A$2000,4,2)),0)=MONTH(C801))*(IFERROR(VALUE(RIGHT($A$2:$A$2000,4)),0)=YEAR(C801)))),""))</f>
        <v/>
      </c>
      <c r="E801" s="4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2" spans="1:5" x14ac:dyDescent="0.25">
      <c r="A802" s="65" t="s">
        <v>3697</v>
      </c>
      <c r="B802" s="28">
        <v>2.9136000000000002</v>
      </c>
      <c r="C802" s="49"/>
      <c r="D802" s="50" t="str">
        <f t="array" ref="D802">IF(C802="","",IFERROR(AVERAGE(_xlfn._xlws.FILTER($B$2:$B$2000,(IFERROR(VALUE(MID($A$2:$A$2000,4,2)),0)=MONTH(C802))*(IFERROR(VALUE(RIGHT($A$2:$A$2000,4)),0)=YEAR(C802)))),""))</f>
        <v/>
      </c>
      <c r="E802" s="4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3" spans="1:5" x14ac:dyDescent="0.25">
      <c r="A803" s="65" t="s">
        <v>3702</v>
      </c>
      <c r="B803" s="28">
        <v>2.6863000000000001</v>
      </c>
      <c r="C803" s="49"/>
      <c r="D803" s="50" t="str">
        <f t="array" ref="D803">IF(C803="","",IFERROR(AVERAGE(_xlfn._xlws.FILTER($B$2:$B$2000,(IFERROR(VALUE(MID($A$2:$A$2000,4,2)),0)=MONTH(C803))*(IFERROR(VALUE(RIGHT($A$2:$A$2000,4)),0)=YEAR(C803)))),""))</f>
        <v/>
      </c>
      <c r="E803" s="4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4" spans="1:5" x14ac:dyDescent="0.25">
      <c r="A804" s="65" t="s">
        <v>3707</v>
      </c>
      <c r="B804" s="28">
        <v>2.6269999999999998</v>
      </c>
      <c r="C804" s="49"/>
      <c r="D804" s="50" t="str">
        <f t="array" ref="D804">IF(C804="","",IFERROR(AVERAGE(_xlfn._xlws.FILTER($B$2:$B$2000,(IFERROR(VALUE(MID($A$2:$A$2000,4,2)),0)=MONTH(C804))*(IFERROR(VALUE(RIGHT($A$2:$A$2000,4)),0)=YEAR(C804)))),""))</f>
        <v/>
      </c>
      <c r="E804" s="4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5" spans="1:5" x14ac:dyDescent="0.25">
      <c r="A805" s="65" t="s">
        <v>3712</v>
      </c>
      <c r="B805" s="28">
        <v>2.5758000000000001</v>
      </c>
      <c r="C805" s="49"/>
      <c r="D805" s="50" t="str">
        <f t="array" ref="D805">IF(C805="","",IFERROR(AVERAGE(_xlfn._xlws.FILTER($B$2:$B$2000,(IFERROR(VALUE(MID($A$2:$A$2000,4,2)),0)=MONTH(C805))*(IFERROR(VALUE(RIGHT($A$2:$A$2000,4)),0)=YEAR(C805)))),""))</f>
        <v/>
      </c>
      <c r="E805" s="4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6" spans="1:5" x14ac:dyDescent="0.25">
      <c r="A806" s="65" t="s">
        <v>3716</v>
      </c>
      <c r="B806" s="28">
        <v>2.5202</v>
      </c>
      <c r="C806" s="49"/>
      <c r="D806" s="50" t="str">
        <f t="array" ref="D806">IF(C806="","",IFERROR(AVERAGE(_xlfn._xlws.FILTER($B$2:$B$2000,(IFERROR(VALUE(MID($A$2:$A$2000,4,2)),0)=MONTH(C806))*(IFERROR(VALUE(RIGHT($A$2:$A$2000,4)),0)=YEAR(C806)))),""))</f>
        <v/>
      </c>
      <c r="E806" s="4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7" spans="1:5" x14ac:dyDescent="0.25">
      <c r="A807" s="65" t="s">
        <v>3721</v>
      </c>
      <c r="B807" s="28">
        <v>2.6448999999999998</v>
      </c>
      <c r="C807" s="49"/>
      <c r="D807" s="50" t="str">
        <f t="array" ref="D807">IF(C807="","",IFERROR(AVERAGE(_xlfn._xlws.FILTER($B$2:$B$2000,(IFERROR(VALUE(MID($A$2:$A$2000,4,2)),0)=MONTH(C807))*(IFERROR(VALUE(RIGHT($A$2:$A$2000,4)),0)=YEAR(C807)))),""))</f>
        <v/>
      </c>
      <c r="E807" s="4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8" spans="1:5" x14ac:dyDescent="0.25">
      <c r="A808" s="65" t="s">
        <v>3726</v>
      </c>
      <c r="B808" s="28">
        <v>2.8235999999999999</v>
      </c>
      <c r="C808" s="49"/>
      <c r="D808" s="50" t="str">
        <f t="array" ref="D808">IF(C808="","",IFERROR(AVERAGE(_xlfn._xlws.FILTER($B$2:$B$2000,(IFERROR(VALUE(MID($A$2:$A$2000,4,2)),0)=MONTH(C808))*(IFERROR(VALUE(RIGHT($A$2:$A$2000,4)),0)=YEAR(C808)))),""))</f>
        <v/>
      </c>
      <c r="E808" s="4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9" spans="1:5" x14ac:dyDescent="0.25">
      <c r="A809" s="65" t="s">
        <v>3731</v>
      </c>
      <c r="B809" s="28">
        <v>2.8713000000000002</v>
      </c>
      <c r="C809" s="49"/>
      <c r="D809" s="50" t="str">
        <f t="array" ref="D809">IF(C809="","",IFERROR(AVERAGE(_xlfn._xlws.FILTER($B$2:$B$2000,(IFERROR(VALUE(MID($A$2:$A$2000,4,2)),0)=MONTH(C809))*(IFERROR(VALUE(RIGHT($A$2:$A$2000,4)),0)=YEAR(C809)))),""))</f>
        <v/>
      </c>
      <c r="E809" s="4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10" spans="1:5" x14ac:dyDescent="0.25">
      <c r="A810" s="65" t="s">
        <v>3735</v>
      </c>
      <c r="B810" s="28">
        <v>2.8843000000000001</v>
      </c>
      <c r="C810" s="49"/>
      <c r="D810" s="50" t="str">
        <f t="array" ref="D810">IF(C810="","",IFERROR(AVERAGE(_xlfn._xlws.FILTER($B$2:$B$2000,(IFERROR(VALUE(MID($A$2:$A$2000,4,2)),0)=MONTH(C810))*(IFERROR(VALUE(RIGHT($A$2:$A$2000,4)),0)=YEAR(C810)))),""))</f>
        <v/>
      </c>
      <c r="E810" s="4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1" spans="1:5" x14ac:dyDescent="0.25">
      <c r="A811" s="65" t="s">
        <v>3740</v>
      </c>
      <c r="B811" s="28">
        <v>2.9011</v>
      </c>
      <c r="C811" s="49"/>
      <c r="D811" s="50" t="str">
        <f t="array" ref="D811">IF(C811="","",IFERROR(AVERAGE(_xlfn._xlws.FILTER($B$2:$B$2000,(IFERROR(VALUE(MID($A$2:$A$2000,4,2)),0)=MONTH(C811))*(IFERROR(VALUE(RIGHT($A$2:$A$2000,4)),0)=YEAR(C811)))),""))</f>
        <v/>
      </c>
      <c r="E811" s="4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2" spans="1:5" x14ac:dyDescent="0.25">
      <c r="A812" s="65" t="s">
        <v>3745</v>
      </c>
      <c r="B812" s="28">
        <v>2.8197999999999999</v>
      </c>
      <c r="C812" s="49"/>
      <c r="D812" s="50" t="str">
        <f t="array" ref="D812">IF(C812="","",IFERROR(AVERAGE(_xlfn._xlws.FILTER($B$2:$B$2000,(IFERROR(VALUE(MID($A$2:$A$2000,4,2)),0)=MONTH(C812))*(IFERROR(VALUE(RIGHT($A$2:$A$2000,4)),0)=YEAR(C812)))),""))</f>
        <v/>
      </c>
      <c r="E812" s="4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3" spans="1:5" x14ac:dyDescent="0.25">
      <c r="A813" s="65" t="s">
        <v>3750</v>
      </c>
      <c r="B813" s="28">
        <v>2.6711</v>
      </c>
      <c r="C813" s="49"/>
      <c r="D813" s="50" t="str">
        <f t="array" ref="D813">IF(C813="","",IFERROR(AVERAGE(_xlfn._xlws.FILTER($B$2:$B$2000,(IFERROR(VALUE(MID($A$2:$A$2000,4,2)),0)=MONTH(C813))*(IFERROR(VALUE(RIGHT($A$2:$A$2000,4)),0)=YEAR(C813)))),""))</f>
        <v/>
      </c>
      <c r="E813" s="4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4" spans="1:5" x14ac:dyDescent="0.25">
      <c r="A814" s="65" t="s">
        <v>3755</v>
      </c>
      <c r="B814" s="28">
        <v>2.5769000000000002</v>
      </c>
      <c r="C814" s="49"/>
      <c r="D814" s="50" t="str">
        <f t="array" ref="D814">IF(C814="","",IFERROR(AVERAGE(_xlfn._xlws.FILTER($B$2:$B$2000,(IFERROR(VALUE(MID($A$2:$A$2000,4,2)),0)=MONTH(C814))*(IFERROR(VALUE(RIGHT($A$2:$A$2000,4)),0)=YEAR(C814)))),""))</f>
        <v/>
      </c>
      <c r="E814" s="4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5" spans="1:5" x14ac:dyDescent="0.25">
      <c r="A815" s="65" t="s">
        <v>3760</v>
      </c>
      <c r="B815" s="28">
        <v>2.5070000000000001</v>
      </c>
      <c r="C815" s="49"/>
      <c r="D815" s="50" t="str">
        <f t="array" ref="D815">IF(C815="","",IFERROR(AVERAGE(_xlfn._xlws.FILTER($B$2:$B$2000,(IFERROR(VALUE(MID($A$2:$A$2000,4,2)),0)=MONTH(C815))*(IFERROR(VALUE(RIGHT($A$2:$A$2000,4)),0)=YEAR(C815)))),""))</f>
        <v/>
      </c>
      <c r="E815" s="4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6" spans="1:5" x14ac:dyDescent="0.25">
      <c r="A816" s="65" t="s">
        <v>3764</v>
      </c>
      <c r="B816" s="28">
        <v>2.4927000000000001</v>
      </c>
      <c r="C816" s="49"/>
      <c r="D816" s="50" t="str">
        <f t="array" ref="D816">IF(C816="","",IFERROR(AVERAGE(_xlfn._xlws.FILTER($B$2:$B$2000,(IFERROR(VALUE(MID($A$2:$A$2000,4,2)),0)=MONTH(C816))*(IFERROR(VALUE(RIGHT($A$2:$A$2000,4)),0)=YEAR(C816)))),""))</f>
        <v/>
      </c>
      <c r="E816" s="4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7" spans="1:5" x14ac:dyDescent="0.25">
      <c r="A817" s="65" t="s">
        <v>3769</v>
      </c>
      <c r="B817" s="28">
        <v>2.4771999999999998</v>
      </c>
      <c r="C817" s="49"/>
      <c r="D817" s="50" t="str">
        <f t="array" ref="D817">IF(C817="","",IFERROR(AVERAGE(_xlfn._xlws.FILTER($B$2:$B$2000,(IFERROR(VALUE(MID($A$2:$A$2000,4,2)),0)=MONTH(C817))*(IFERROR(VALUE(RIGHT($A$2:$A$2000,4)),0)=YEAR(C817)))),""))</f>
        <v/>
      </c>
      <c r="E817" s="4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8" spans="1:5" x14ac:dyDescent="0.25">
      <c r="A818" s="65" t="s">
        <v>3774</v>
      </c>
      <c r="B818" s="28">
        <v>2.4348000000000001</v>
      </c>
      <c r="C818" s="49"/>
      <c r="D818" s="50" t="str">
        <f t="array" ref="D818">IF(C818="","",IFERROR(AVERAGE(_xlfn._xlws.FILTER($B$2:$B$2000,(IFERROR(VALUE(MID($A$2:$A$2000,4,2)),0)=MONTH(C818))*(IFERROR(VALUE(RIGHT($A$2:$A$2000,4)),0)=YEAR(C818)))),""))</f>
        <v/>
      </c>
      <c r="E818" s="4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9" spans="1:5" x14ac:dyDescent="0.25">
      <c r="A819" s="65" t="s">
        <v>3779</v>
      </c>
      <c r="B819" s="28">
        <v>2.3658999999999999</v>
      </c>
      <c r="C819" s="49"/>
      <c r="D819" s="50" t="str">
        <f t="array" ref="D819">IF(C819="","",IFERROR(AVERAGE(_xlfn._xlws.FILTER($B$2:$B$2000,(IFERROR(VALUE(MID($A$2:$A$2000,4,2)),0)=MONTH(C819))*(IFERROR(VALUE(RIGHT($A$2:$A$2000,4)),0)=YEAR(C819)))),""))</f>
        <v/>
      </c>
      <c r="E819" s="4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0" spans="1:5" x14ac:dyDescent="0.25">
      <c r="A820" s="65" t="s">
        <v>3784</v>
      </c>
      <c r="B820" s="28">
        <v>2.3460999999999999</v>
      </c>
      <c r="C820" s="49"/>
      <c r="D820" s="50" t="str">
        <f t="array" ref="D820">IF(C820="","",IFERROR(AVERAGE(_xlfn._xlws.FILTER($B$2:$B$2000,(IFERROR(VALUE(MID($A$2:$A$2000,4,2)),0)=MONTH(C820))*(IFERROR(VALUE(RIGHT($A$2:$A$2000,4)),0)=YEAR(C820)))),""))</f>
        <v/>
      </c>
      <c r="E820" s="4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1" spans="1:5" x14ac:dyDescent="0.25">
      <c r="A821" s="65" t="s">
        <v>3789</v>
      </c>
      <c r="B821" s="28">
        <v>2.3502000000000001</v>
      </c>
      <c r="C821" s="49"/>
      <c r="D821" s="50" t="str">
        <f t="array" ref="D821">IF(C821="","",IFERROR(AVERAGE(_xlfn._xlws.FILTER($B$2:$B$2000,(IFERROR(VALUE(MID($A$2:$A$2000,4,2)),0)=MONTH(C821))*(IFERROR(VALUE(RIGHT($A$2:$A$2000,4)),0)=YEAR(C821)))),""))</f>
        <v/>
      </c>
      <c r="E821" s="4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2" spans="1:5" x14ac:dyDescent="0.25">
      <c r="A822" s="65" t="s">
        <v>3794</v>
      </c>
      <c r="B822" s="28">
        <v>2.4618000000000002</v>
      </c>
      <c r="C822" s="49"/>
      <c r="D822" s="50" t="str">
        <f t="array" ref="D822">IF(C822="","",IFERROR(AVERAGE(_xlfn._xlws.FILTER($B$2:$B$2000,(IFERROR(VALUE(MID($A$2:$A$2000,4,2)),0)=MONTH(C822))*(IFERROR(VALUE(RIGHT($A$2:$A$2000,4)),0)=YEAR(C822)))),""))</f>
        <v/>
      </c>
      <c r="E822" s="4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3" spans="1:5" x14ac:dyDescent="0.25">
      <c r="A823" s="65" t="s">
        <v>3799</v>
      </c>
      <c r="B823" s="28">
        <v>2.6857000000000002</v>
      </c>
      <c r="C823" s="49"/>
      <c r="D823" s="50" t="str">
        <f t="array" ref="D823">IF(C823="","",IFERROR(AVERAGE(_xlfn._xlws.FILTER($B$2:$B$2000,(IFERROR(VALUE(MID($A$2:$A$2000,4,2)),0)=MONTH(C823))*(IFERROR(VALUE(RIGHT($A$2:$A$2000,4)),0)=YEAR(C823)))),""))</f>
        <v/>
      </c>
      <c r="E823" s="4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4" spans="1:5" x14ac:dyDescent="0.25">
      <c r="A824" s="65" t="s">
        <v>3803</v>
      </c>
      <c r="B824" s="28">
        <v>2.8003999999999998</v>
      </c>
      <c r="C824" s="49"/>
      <c r="D824" s="50" t="str">
        <f t="array" ref="D824">IF(C824="","",IFERROR(AVERAGE(_xlfn._xlws.FILTER($B$2:$B$2000,(IFERROR(VALUE(MID($A$2:$A$2000,4,2)),0)=MONTH(C824))*(IFERROR(VALUE(RIGHT($A$2:$A$2000,4)),0)=YEAR(C824)))),""))</f>
        <v/>
      </c>
      <c r="E824" s="4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5" spans="1:5" x14ac:dyDescent="0.25">
      <c r="A825" s="65" t="s">
        <v>3808</v>
      </c>
      <c r="B825" s="28">
        <v>2.7690999999999999</v>
      </c>
      <c r="C825" s="49"/>
      <c r="D825" s="50" t="str">
        <f t="array" ref="D825">IF(C825="","",IFERROR(AVERAGE(_xlfn._xlws.FILTER($B$2:$B$2000,(IFERROR(VALUE(MID($A$2:$A$2000,4,2)),0)=MONTH(C825))*(IFERROR(VALUE(RIGHT($A$2:$A$2000,4)),0)=YEAR(C825)))),""))</f>
        <v/>
      </c>
      <c r="E825" s="4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6" spans="1:5" x14ac:dyDescent="0.25">
      <c r="A826" s="65" t="s">
        <v>3813</v>
      </c>
      <c r="B826" s="28">
        <v>2.8037000000000001</v>
      </c>
      <c r="C826" s="49"/>
      <c r="D826" s="50" t="str">
        <f t="array" ref="D826">IF(C826="","",IFERROR(AVERAGE(_xlfn._xlws.FILTER($B$2:$B$2000,(IFERROR(VALUE(MID($A$2:$A$2000,4,2)),0)=MONTH(C826))*(IFERROR(VALUE(RIGHT($A$2:$A$2000,4)),0)=YEAR(C826)))),""))</f>
        <v/>
      </c>
      <c r="E826" s="4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7" spans="1:5" x14ac:dyDescent="0.25">
      <c r="A827" s="65" t="s">
        <v>3818</v>
      </c>
      <c r="B827" s="28">
        <v>2.8460000000000001</v>
      </c>
      <c r="C827" s="49"/>
      <c r="D827" s="50" t="str">
        <f t="array" ref="D827">IF(C827="","",IFERROR(AVERAGE(_xlfn._xlws.FILTER($B$2:$B$2000,(IFERROR(VALUE(MID($A$2:$A$2000,4,2)),0)=MONTH(C827))*(IFERROR(VALUE(RIGHT($A$2:$A$2000,4)),0)=YEAR(C827)))),""))</f>
        <v/>
      </c>
      <c r="E827" s="4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8" spans="1:5" x14ac:dyDescent="0.25">
      <c r="A828" s="65" t="s">
        <v>3823</v>
      </c>
      <c r="B828" s="28">
        <v>2.9514999999999998</v>
      </c>
      <c r="C828" s="49"/>
      <c r="D828" s="50" t="str">
        <f t="array" ref="D828">IF(C828="","",IFERROR(AVERAGE(_xlfn._xlws.FILTER($B$2:$B$2000,(IFERROR(VALUE(MID($A$2:$A$2000,4,2)),0)=MONTH(C828))*(IFERROR(VALUE(RIGHT($A$2:$A$2000,4)),0)=YEAR(C828)))),""))</f>
        <v/>
      </c>
      <c r="E828" s="4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29" spans="1:5" x14ac:dyDescent="0.25">
      <c r="A829" s="65" t="s">
        <v>3827</v>
      </c>
      <c r="B829" s="28">
        <v>3.0038</v>
      </c>
      <c r="C829" s="49"/>
      <c r="D829" s="50" t="str">
        <f t="array" ref="D829">IF(C829="","",IFERROR(AVERAGE(_xlfn._xlws.FILTER($B$2:$B$2000,(IFERROR(VALUE(MID($A$2:$A$2000,4,2)),0)=MONTH(C829))*(IFERROR(VALUE(RIGHT($A$2:$A$2000,4)),0)=YEAR(C829)))),""))</f>
        <v/>
      </c>
      <c r="E829" s="4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0" spans="1:5" x14ac:dyDescent="0.25">
      <c r="A830" s="65" t="s">
        <v>3832</v>
      </c>
      <c r="B830" s="28">
        <v>2.9903</v>
      </c>
      <c r="C830" s="49"/>
      <c r="D830" s="50" t="str">
        <f t="array" ref="D830">IF(C830="","",IFERROR(AVERAGE(_xlfn._xlws.FILTER($B$2:$B$2000,(IFERROR(VALUE(MID($A$2:$A$2000,4,2)),0)=MONTH(C830))*(IFERROR(VALUE(RIGHT($A$2:$A$2000,4)),0)=YEAR(C830)))),""))</f>
        <v/>
      </c>
      <c r="E830" s="4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1" spans="1:5" x14ac:dyDescent="0.25">
      <c r="A831" s="65" t="s">
        <v>3837</v>
      </c>
      <c r="B831" s="28">
        <v>2.9228000000000001</v>
      </c>
      <c r="C831" s="49"/>
      <c r="D831" s="50" t="str">
        <f t="array" ref="D831">IF(C831="","",IFERROR(AVERAGE(_xlfn._xlws.FILTER($B$2:$B$2000,(IFERROR(VALUE(MID($A$2:$A$2000,4,2)),0)=MONTH(C831))*(IFERROR(VALUE(RIGHT($A$2:$A$2000,4)),0)=YEAR(C831)))),""))</f>
        <v/>
      </c>
      <c r="E831" s="4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2" spans="1:5" x14ac:dyDescent="0.25">
      <c r="A832" s="65" t="s">
        <v>3841</v>
      </c>
      <c r="B832" s="28">
        <v>2.8700999999999999</v>
      </c>
      <c r="C832" s="49"/>
      <c r="D832" s="50" t="str">
        <f t="array" ref="D832">IF(C832="","",IFERROR(AVERAGE(_xlfn._xlws.FILTER($B$2:$B$2000,(IFERROR(VALUE(MID($A$2:$A$2000,4,2)),0)=MONTH(C832))*(IFERROR(VALUE(RIGHT($A$2:$A$2000,4)),0)=YEAR(C832)))),""))</f>
        <v/>
      </c>
      <c r="E832" s="4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3" spans="1:5" x14ac:dyDescent="0.25">
      <c r="A833" s="65" t="s">
        <v>3846</v>
      </c>
      <c r="B833" s="28">
        <v>2.7744</v>
      </c>
      <c r="C833" s="49"/>
      <c r="D833" s="50" t="str">
        <f t="array" ref="D833">IF(C833="","",IFERROR(AVERAGE(_xlfn._xlws.FILTER($B$2:$B$2000,(IFERROR(VALUE(MID($A$2:$A$2000,4,2)),0)=MONTH(C833))*(IFERROR(VALUE(RIGHT($A$2:$A$2000,4)),0)=YEAR(C833)))),""))</f>
        <v/>
      </c>
      <c r="E833" s="4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4" spans="1:5" x14ac:dyDescent="0.25">
      <c r="A834" s="65" t="s">
        <v>3850</v>
      </c>
      <c r="B834" s="28">
        <v>2.7240000000000002</v>
      </c>
      <c r="C834" s="49"/>
      <c r="D834" s="50" t="str">
        <f t="array" ref="D834">IF(C834="","",IFERROR(AVERAGE(_xlfn._xlws.FILTER($B$2:$B$2000,(IFERROR(VALUE(MID($A$2:$A$2000,4,2)),0)=MONTH(C834))*(IFERROR(VALUE(RIGHT($A$2:$A$2000,4)),0)=YEAR(C834)))),""))</f>
        <v/>
      </c>
      <c r="E834" s="4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5" spans="1:5" x14ac:dyDescent="0.25">
      <c r="A835" s="65" t="s">
        <v>3854</v>
      </c>
      <c r="B835" s="28">
        <v>2.7067999999999999</v>
      </c>
      <c r="C835" s="49"/>
      <c r="D835" s="50" t="str">
        <f t="array" ref="D835">IF(C835="","",IFERROR(AVERAGE(_xlfn._xlws.FILTER($B$2:$B$2000,(IFERROR(VALUE(MID($A$2:$A$2000,4,2)),0)=MONTH(C835))*(IFERROR(VALUE(RIGHT($A$2:$A$2000,4)),0)=YEAR(C835)))),""))</f>
        <v/>
      </c>
      <c r="E835" s="4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6" spans="1:5" x14ac:dyDescent="0.25">
      <c r="A836" s="65" t="s">
        <v>3859</v>
      </c>
      <c r="B836" s="28">
        <v>2.6901000000000002</v>
      </c>
      <c r="C836" s="49"/>
      <c r="D836" s="50" t="str">
        <f t="array" ref="D836">IF(C836="","",IFERROR(AVERAGE(_xlfn._xlws.FILTER($B$2:$B$2000,(IFERROR(VALUE(MID($A$2:$A$2000,4,2)),0)=MONTH(C836))*(IFERROR(VALUE(RIGHT($A$2:$A$2000,4)),0)=YEAR(C836)))),""))</f>
        <v/>
      </c>
      <c r="E836" s="4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7" spans="1:5" x14ac:dyDescent="0.25">
      <c r="A837" s="65" t="s">
        <v>3864</v>
      </c>
      <c r="B837" s="28">
        <v>2.7885</v>
      </c>
      <c r="C837" s="49"/>
      <c r="D837" s="50" t="str">
        <f t="array" ref="D837">IF(C837="","",IFERROR(AVERAGE(_xlfn._xlws.FILTER($B$2:$B$2000,(IFERROR(VALUE(MID($A$2:$A$2000,4,2)),0)=MONTH(C837))*(IFERROR(VALUE(RIGHT($A$2:$A$2000,4)),0)=YEAR(C837)))),""))</f>
        <v/>
      </c>
      <c r="E837" s="4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8" spans="1:5" x14ac:dyDescent="0.25">
      <c r="A838" s="65" t="s">
        <v>3869</v>
      </c>
      <c r="B838" s="28">
        <v>2.7967</v>
      </c>
      <c r="C838" s="49"/>
      <c r="D838" s="50" t="str">
        <f t="array" ref="D838">IF(C838="","",IFERROR(AVERAGE(_xlfn._xlws.FILTER($B$2:$B$2000,(IFERROR(VALUE(MID($A$2:$A$2000,4,2)),0)=MONTH(C838))*(IFERROR(VALUE(RIGHT($A$2:$A$2000,4)),0)=YEAR(C838)))),""))</f>
        <v/>
      </c>
      <c r="E838" s="4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9" spans="1:5" x14ac:dyDescent="0.25">
      <c r="A839" s="65" t="s">
        <v>3874</v>
      </c>
      <c r="B839" s="28">
        <v>2.7913000000000001</v>
      </c>
      <c r="C839" s="49"/>
      <c r="D839" s="50" t="str">
        <f t="array" ref="D839">IF(C839="","",IFERROR(AVERAGE(_xlfn._xlws.FILTER($B$2:$B$2000,(IFERROR(VALUE(MID($A$2:$A$2000,4,2)),0)=MONTH(C839))*(IFERROR(VALUE(RIGHT($A$2:$A$2000,4)),0)=YEAR(C839)))),""))</f>
        <v/>
      </c>
      <c r="E839" s="4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0" spans="1:5" x14ac:dyDescent="0.25">
      <c r="A840" s="65" t="s">
        <v>3877</v>
      </c>
      <c r="B840" s="28">
        <v>2.7942</v>
      </c>
      <c r="C840" s="49"/>
      <c r="D840" s="50" t="str">
        <f t="array" ref="D840">IF(C840="","",IFERROR(AVERAGE(_xlfn._xlws.FILTER($B$2:$B$2000,(IFERROR(VALUE(MID($A$2:$A$2000,4,2)),0)=MONTH(C840))*(IFERROR(VALUE(RIGHT($A$2:$A$2000,4)),0)=YEAR(C840)))),""))</f>
        <v/>
      </c>
      <c r="E840" s="4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1" spans="1:5" x14ac:dyDescent="0.25">
      <c r="A841" s="65" t="s">
        <v>3880</v>
      </c>
      <c r="B841" s="28">
        <v>2.7936000000000001</v>
      </c>
      <c r="C841" s="49"/>
      <c r="D841" s="50" t="str">
        <f t="array" ref="D841">IF(C841="","",IFERROR(AVERAGE(_xlfn._xlws.FILTER($B$2:$B$2000,(IFERROR(VALUE(MID($A$2:$A$2000,4,2)),0)=MONTH(C841))*(IFERROR(VALUE(RIGHT($A$2:$A$2000,4)),0)=YEAR(C841)))),""))</f>
        <v/>
      </c>
      <c r="E841" s="4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2" spans="1:5" x14ac:dyDescent="0.25">
      <c r="A842" s="65" t="s">
        <v>3885</v>
      </c>
      <c r="B842" s="28">
        <v>2.7401</v>
      </c>
      <c r="C842" s="49"/>
      <c r="D842" s="50" t="str">
        <f t="array" ref="D842">IF(C842="","",IFERROR(AVERAGE(_xlfn._xlws.FILTER($B$2:$B$2000,(IFERROR(VALUE(MID($A$2:$A$2000,4,2)),0)=MONTH(C842))*(IFERROR(VALUE(RIGHT($A$2:$A$2000,4)),0)=YEAR(C842)))),""))</f>
        <v/>
      </c>
      <c r="E842" s="4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3" spans="1:5" x14ac:dyDescent="0.25">
      <c r="A843" s="65" t="s">
        <v>3890</v>
      </c>
      <c r="B843" s="28">
        <v>2.6882000000000001</v>
      </c>
      <c r="C843" s="49"/>
      <c r="D843" s="50" t="str">
        <f t="array" ref="D843">IF(C843="","",IFERROR(AVERAGE(_xlfn._xlws.FILTER($B$2:$B$2000,(IFERROR(VALUE(MID($A$2:$A$2000,4,2)),0)=MONTH(C843))*(IFERROR(VALUE(RIGHT($A$2:$A$2000,4)),0)=YEAR(C843)))),""))</f>
        <v/>
      </c>
      <c r="E843" s="4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4" spans="1:5" x14ac:dyDescent="0.25">
      <c r="A844" s="65" t="s">
        <v>3895</v>
      </c>
      <c r="B844" s="28">
        <v>2.6120999999999999</v>
      </c>
      <c r="C844" s="49"/>
      <c r="D844" s="50" t="str">
        <f t="array" ref="D844">IF(C844="","",IFERROR(AVERAGE(_xlfn._xlws.FILTER($B$2:$B$2000,(IFERROR(VALUE(MID($A$2:$A$2000,4,2)),0)=MONTH(C844))*(IFERROR(VALUE(RIGHT($A$2:$A$2000,4)),0)=YEAR(C844)))),""))</f>
        <v/>
      </c>
      <c r="E844" s="4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5" spans="1:5" x14ac:dyDescent="0.25">
      <c r="A845" s="65" t="s">
        <v>3900</v>
      </c>
      <c r="B845" s="28">
        <v>2.5297000000000001</v>
      </c>
      <c r="C845" s="49"/>
      <c r="D845" s="50" t="str">
        <f t="array" ref="D845">IF(C845="","",IFERROR(AVERAGE(_xlfn._xlws.FILTER($B$2:$B$2000,(IFERROR(VALUE(MID($A$2:$A$2000,4,2)),0)=MONTH(C845))*(IFERROR(VALUE(RIGHT($A$2:$A$2000,4)),0)=YEAR(C845)))),""))</f>
        <v/>
      </c>
      <c r="E845" s="4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6" spans="1:5" x14ac:dyDescent="0.25">
      <c r="A846" s="65" t="s">
        <v>3905</v>
      </c>
      <c r="B846" s="28">
        <v>2.6242000000000001</v>
      </c>
      <c r="C846" s="49"/>
      <c r="D846" s="50" t="str">
        <f t="array" ref="D846">IF(C846="","",IFERROR(AVERAGE(_xlfn._xlws.FILTER($B$2:$B$2000,(IFERROR(VALUE(MID($A$2:$A$2000,4,2)),0)=MONTH(C846))*(IFERROR(VALUE(RIGHT($A$2:$A$2000,4)),0)=YEAR(C846)))),""))</f>
        <v/>
      </c>
      <c r="E846" s="4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7" spans="1:5" x14ac:dyDescent="0.25">
      <c r="A847" s="65" t="s">
        <v>3910</v>
      </c>
      <c r="B847" s="28">
        <v>2.8104</v>
      </c>
      <c r="C847" s="49"/>
      <c r="D847" s="50" t="str">
        <f t="array" ref="D847">IF(C847="","",IFERROR(AVERAGE(_xlfn._xlws.FILTER($B$2:$B$2000,(IFERROR(VALUE(MID($A$2:$A$2000,4,2)),0)=MONTH(C847))*(IFERROR(VALUE(RIGHT($A$2:$A$2000,4)),0)=YEAR(C847)))),""))</f>
        <v/>
      </c>
      <c r="E847" s="4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8" spans="1:5" x14ac:dyDescent="0.25">
      <c r="A848" s="65" t="s">
        <v>3915</v>
      </c>
      <c r="B848" s="28">
        <v>2.9893000000000001</v>
      </c>
      <c r="C848" s="49"/>
      <c r="D848" s="50" t="str">
        <f t="array" ref="D848">IF(C848="","",IFERROR(AVERAGE(_xlfn._xlws.FILTER($B$2:$B$2000,(IFERROR(VALUE(MID($A$2:$A$2000,4,2)),0)=MONTH(C848))*(IFERROR(VALUE(RIGHT($A$2:$A$2000,4)),0)=YEAR(C848)))),""))</f>
        <v/>
      </c>
      <c r="E848" s="4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9" spans="1:5" x14ac:dyDescent="0.25">
      <c r="A849" s="65" t="s">
        <v>3920</v>
      </c>
      <c r="B849" s="28">
        <v>3.0608</v>
      </c>
      <c r="C849" s="49"/>
      <c r="D849" s="50" t="str">
        <f t="array" ref="D849">IF(C849="","",IFERROR(AVERAGE(_xlfn._xlws.FILTER($B$2:$B$2000,(IFERROR(VALUE(MID($A$2:$A$2000,4,2)),0)=MONTH(C849))*(IFERROR(VALUE(RIGHT($A$2:$A$2000,4)),0)=YEAR(C849)))),""))</f>
        <v/>
      </c>
      <c r="E849" s="4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0" spans="1:5" x14ac:dyDescent="0.25">
      <c r="A850" s="65" t="s">
        <v>3923</v>
      </c>
      <c r="B850" s="28">
        <v>3.0661999999999998</v>
      </c>
      <c r="C850" s="49"/>
      <c r="D850" s="50" t="str">
        <f t="array" ref="D850">IF(C850="","",IFERROR(AVERAGE(_xlfn._xlws.FILTER($B$2:$B$2000,(IFERROR(VALUE(MID($A$2:$A$2000,4,2)),0)=MONTH(C850))*(IFERROR(VALUE(RIGHT($A$2:$A$2000,4)),0)=YEAR(C850)))),""))</f>
        <v/>
      </c>
      <c r="E850" s="4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1" spans="1:5" x14ac:dyDescent="0.25">
      <c r="A851" s="65" t="s">
        <v>3928</v>
      </c>
      <c r="B851" s="28">
        <v>3.0396000000000001</v>
      </c>
      <c r="C851" s="49"/>
      <c r="D851" s="50" t="str">
        <f t="array" ref="D851">IF(C851="","",IFERROR(AVERAGE(_xlfn._xlws.FILTER($B$2:$B$2000,(IFERROR(VALUE(MID($A$2:$A$2000,4,2)),0)=MONTH(C851))*(IFERROR(VALUE(RIGHT($A$2:$A$2000,4)),0)=YEAR(C851)))),""))</f>
        <v/>
      </c>
      <c r="E851" s="4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2" spans="1:5" x14ac:dyDescent="0.25">
      <c r="A852" s="65" t="s">
        <v>3933</v>
      </c>
      <c r="B852" s="28">
        <v>2.9009</v>
      </c>
      <c r="C852" s="49"/>
      <c r="D852" s="50" t="str">
        <f t="array" ref="D852">IF(C852="","",IFERROR(AVERAGE(_xlfn._xlws.FILTER($B$2:$B$2000,(IFERROR(VALUE(MID($A$2:$A$2000,4,2)),0)=MONTH(C852))*(IFERROR(VALUE(RIGHT($A$2:$A$2000,4)),0)=YEAR(C852)))),""))</f>
        <v/>
      </c>
      <c r="E852" s="4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3" spans="1:5" x14ac:dyDescent="0.25">
      <c r="A853" s="65" t="s">
        <v>3938</v>
      </c>
      <c r="B853" s="28">
        <v>2.6787999999999998</v>
      </c>
      <c r="C853" s="49"/>
      <c r="D853" s="50" t="str">
        <f t="array" ref="D853">IF(C853="","",IFERROR(AVERAGE(_xlfn._xlws.FILTER($B$2:$B$2000,(IFERROR(VALUE(MID($A$2:$A$2000,4,2)),0)=MONTH(C853))*(IFERROR(VALUE(RIGHT($A$2:$A$2000,4)),0)=YEAR(C853)))),""))</f>
        <v/>
      </c>
      <c r="E853" s="4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4" spans="1:5" x14ac:dyDescent="0.25">
      <c r="A854" s="65" t="s">
        <v>3943</v>
      </c>
      <c r="B854" s="28">
        <v>2.6781000000000001</v>
      </c>
      <c r="C854" s="49"/>
      <c r="D854" s="50" t="str">
        <f t="array" ref="D854">IF(C854="","",IFERROR(AVERAGE(_xlfn._xlws.FILTER($B$2:$B$2000,(IFERROR(VALUE(MID($A$2:$A$2000,4,2)),0)=MONTH(C854))*(IFERROR(VALUE(RIGHT($A$2:$A$2000,4)),0)=YEAR(C854)))),""))</f>
        <v/>
      </c>
      <c r="E854" s="4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5" spans="1:5" x14ac:dyDescent="0.25">
      <c r="A855" s="65" t="s">
        <v>3948</v>
      </c>
      <c r="B855" s="28">
        <v>3.0817999999999999</v>
      </c>
      <c r="C855" s="49"/>
      <c r="D855" s="50" t="str">
        <f t="array" ref="D855">IF(C855="","",IFERROR(AVERAGE(_xlfn._xlws.FILTER($B$2:$B$2000,(IFERROR(VALUE(MID($A$2:$A$2000,4,2)),0)=MONTH(C855))*(IFERROR(VALUE(RIGHT($A$2:$A$2000,4)),0)=YEAR(C855)))),""))</f>
        <v/>
      </c>
      <c r="E855" s="4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6" spans="1:5" x14ac:dyDescent="0.25">
      <c r="A856" s="65" t="s">
        <v>3952</v>
      </c>
      <c r="B856" s="28">
        <v>3.2254999999999998</v>
      </c>
      <c r="C856" s="49"/>
      <c r="D856" s="50" t="str">
        <f t="array" ref="D856">IF(C856="","",IFERROR(AVERAGE(_xlfn._xlws.FILTER($B$2:$B$2000,(IFERROR(VALUE(MID($A$2:$A$2000,4,2)),0)=MONTH(C856))*(IFERROR(VALUE(RIGHT($A$2:$A$2000,4)),0)=YEAR(C856)))),""))</f>
        <v/>
      </c>
      <c r="E856" s="4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7" spans="1:5" x14ac:dyDescent="0.25">
      <c r="A857" s="65" t="s">
        <v>3957</v>
      </c>
      <c r="B857" s="28">
        <v>3.0167999999999999</v>
      </c>
      <c r="C857" s="49"/>
      <c r="D857" s="50" t="str">
        <f t="array" ref="D857">IF(C857="","",IFERROR(AVERAGE(_xlfn._xlws.FILTER($B$2:$B$2000,(IFERROR(VALUE(MID($A$2:$A$2000,4,2)),0)=MONTH(C857))*(IFERROR(VALUE(RIGHT($A$2:$A$2000,4)),0)=YEAR(C857)))),""))</f>
        <v/>
      </c>
      <c r="E857" s="4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8" spans="1:5" x14ac:dyDescent="0.25">
      <c r="A858" s="65" t="s">
        <v>3961</v>
      </c>
      <c r="B858" s="28">
        <v>2.6852</v>
      </c>
      <c r="C858" s="49"/>
      <c r="D858" s="50" t="str">
        <f t="array" ref="D858">IF(C858="","",IFERROR(AVERAGE(_xlfn._xlws.FILTER($B$2:$B$2000,(IFERROR(VALUE(MID($A$2:$A$2000,4,2)),0)=MONTH(C858))*(IFERROR(VALUE(RIGHT($A$2:$A$2000,4)),0)=YEAR(C858)))),""))</f>
        <v/>
      </c>
      <c r="E858" s="4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59" spans="1:5" x14ac:dyDescent="0.25">
      <c r="A859" s="65" t="s">
        <v>3966</v>
      </c>
      <c r="B859" s="28">
        <v>2.6063999999999998</v>
      </c>
      <c r="C859" s="49"/>
      <c r="D859" s="50" t="str">
        <f t="array" ref="D859">IF(C859="","",IFERROR(AVERAGE(_xlfn._xlws.FILTER($B$2:$B$2000,(IFERROR(VALUE(MID($A$2:$A$2000,4,2)),0)=MONTH(C859))*(IFERROR(VALUE(RIGHT($A$2:$A$2000,4)),0)=YEAR(C859)))),""))</f>
        <v/>
      </c>
      <c r="E859" s="4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0" spans="1:5" x14ac:dyDescent="0.25">
      <c r="A860" s="65" t="s">
        <v>3971</v>
      </c>
      <c r="B860" s="28">
        <v>2.7214</v>
      </c>
      <c r="C860" s="49"/>
      <c r="D860" s="50" t="str">
        <f t="array" ref="D860">IF(C860="","",IFERROR(AVERAGE(_xlfn._xlws.FILTER($B$2:$B$2000,(IFERROR(VALUE(MID($A$2:$A$2000,4,2)),0)=MONTH(C860))*(IFERROR(VALUE(RIGHT($A$2:$A$2000,4)),0)=YEAR(C860)))),""))</f>
        <v/>
      </c>
      <c r="E860" s="4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1" spans="1:5" x14ac:dyDescent="0.25">
      <c r="A861" s="65" t="s">
        <v>3976</v>
      </c>
      <c r="B861" s="28">
        <v>2.6684999999999999</v>
      </c>
      <c r="C861" s="49"/>
      <c r="D861" s="50" t="str">
        <f t="array" ref="D861">IF(C861="","",IFERROR(AVERAGE(_xlfn._xlws.FILTER($B$2:$B$2000,(IFERROR(VALUE(MID($A$2:$A$2000,4,2)),0)=MONTH(C861))*(IFERROR(VALUE(RIGHT($A$2:$A$2000,4)),0)=YEAR(C861)))),""))</f>
        <v/>
      </c>
      <c r="E861" s="4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2" spans="1:5" x14ac:dyDescent="0.25">
      <c r="A862" s="65" t="s">
        <v>3981</v>
      </c>
      <c r="B862" s="28">
        <v>2.6257000000000001</v>
      </c>
      <c r="C862" s="49"/>
      <c r="D862" s="50" t="str">
        <f t="array" ref="D862">IF(C862="","",IFERROR(AVERAGE(_xlfn._xlws.FILTER($B$2:$B$2000,(IFERROR(VALUE(MID($A$2:$A$2000,4,2)),0)=MONTH(C862))*(IFERROR(VALUE(RIGHT($A$2:$A$2000,4)),0)=YEAR(C862)))),""))</f>
        <v/>
      </c>
      <c r="E862" s="4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3" spans="1:5" x14ac:dyDescent="0.25">
      <c r="A863" s="65" t="s">
        <v>3986</v>
      </c>
      <c r="B863" s="28">
        <v>2.6463999999999999</v>
      </c>
      <c r="C863" s="49"/>
      <c r="D863" s="50" t="str">
        <f t="array" ref="D863">IF(C863="","",IFERROR(AVERAGE(_xlfn._xlws.FILTER($B$2:$B$2000,(IFERROR(VALUE(MID($A$2:$A$2000,4,2)),0)=MONTH(C863))*(IFERROR(VALUE(RIGHT($A$2:$A$2000,4)),0)=YEAR(C863)))),""))</f>
        <v/>
      </c>
      <c r="E863" s="4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4" spans="1:5" x14ac:dyDescent="0.25">
      <c r="A864" s="65" t="s">
        <v>3991</v>
      </c>
      <c r="B864" s="28">
        <v>2.5962999999999998</v>
      </c>
      <c r="C864" s="49"/>
      <c r="D864" s="50" t="str">
        <f t="array" ref="D864">IF(C864="","",IFERROR(AVERAGE(_xlfn._xlws.FILTER($B$2:$B$2000,(IFERROR(VALUE(MID($A$2:$A$2000,4,2)),0)=MONTH(C864))*(IFERROR(VALUE(RIGHT($A$2:$A$2000,4)),0)=YEAR(C864)))),""))</f>
        <v/>
      </c>
      <c r="E864" s="4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5" spans="1:5" x14ac:dyDescent="0.25">
      <c r="A865" s="65" t="s">
        <v>3995</v>
      </c>
      <c r="B865" s="28">
        <v>2.5851000000000002</v>
      </c>
      <c r="C865" s="49"/>
      <c r="D865" s="50" t="str">
        <f t="array" ref="D865">IF(C865="","",IFERROR(AVERAGE(_xlfn._xlws.FILTER($B$2:$B$2000,(IFERROR(VALUE(MID($A$2:$A$2000,4,2)),0)=MONTH(C865))*(IFERROR(VALUE(RIGHT($A$2:$A$2000,4)),0)=YEAR(C865)))),""))</f>
        <v/>
      </c>
      <c r="E865" s="4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6" spans="1:5" x14ac:dyDescent="0.25">
      <c r="A866" s="65" t="s">
        <v>4000</v>
      </c>
      <c r="B866" s="28">
        <v>2.5746000000000002</v>
      </c>
      <c r="C866" s="49"/>
      <c r="D866" s="50" t="str">
        <f t="array" ref="D866">IF(C866="","",IFERROR(AVERAGE(_xlfn._xlws.FILTER($B$2:$B$2000,(IFERROR(VALUE(MID($A$2:$A$2000,4,2)),0)=MONTH(C866))*(IFERROR(VALUE(RIGHT($A$2:$A$2000,4)),0)=YEAR(C866)))),""))</f>
        <v/>
      </c>
      <c r="E866" s="4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7" spans="1:5" x14ac:dyDescent="0.25">
      <c r="A867" s="65" t="s">
        <v>4005</v>
      </c>
      <c r="B867" s="28">
        <v>2.6223999999999998</v>
      </c>
      <c r="C867" s="49"/>
      <c r="D867" s="50" t="str">
        <f t="array" ref="D867">IF(C867="","",IFERROR(AVERAGE(_xlfn._xlws.FILTER($B$2:$B$2000,(IFERROR(VALUE(MID($A$2:$A$2000,4,2)),0)=MONTH(C867))*(IFERROR(VALUE(RIGHT($A$2:$A$2000,4)),0)=YEAR(C867)))),""))</f>
        <v/>
      </c>
      <c r="E867" s="4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8" spans="1:5" x14ac:dyDescent="0.25">
      <c r="A868" s="65" t="s">
        <v>4009</v>
      </c>
      <c r="B868" s="28">
        <v>2.6389999999999998</v>
      </c>
      <c r="C868" s="49"/>
      <c r="D868" s="50" t="str">
        <f t="array" ref="D868">IF(C868="","",IFERROR(AVERAGE(_xlfn._xlws.FILTER($B$2:$B$2000,(IFERROR(VALUE(MID($A$2:$A$2000,4,2)),0)=MONTH(C868))*(IFERROR(VALUE(RIGHT($A$2:$A$2000,4)),0)=YEAR(C868)))),""))</f>
        <v/>
      </c>
      <c r="E868" s="4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9" spans="1:5" x14ac:dyDescent="0.25">
      <c r="A869" s="65" t="s">
        <v>4014</v>
      </c>
      <c r="B869" s="28">
        <v>2.6625000000000001</v>
      </c>
      <c r="C869" s="49"/>
      <c r="D869" s="50" t="str">
        <f t="array" ref="D869">IF(C869="","",IFERROR(AVERAGE(_xlfn._xlws.FILTER($B$2:$B$2000,(IFERROR(VALUE(MID($A$2:$A$2000,4,2)),0)=MONTH(C869))*(IFERROR(VALUE(RIGHT($A$2:$A$2000,4)),0)=YEAR(C869)))),""))</f>
        <v/>
      </c>
      <c r="E869" s="4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0" spans="1:5" x14ac:dyDescent="0.25">
      <c r="A870" s="65" t="s">
        <v>4019</v>
      </c>
      <c r="B870" s="28">
        <v>2.7429999999999999</v>
      </c>
      <c r="C870" s="49"/>
      <c r="D870" s="50" t="str">
        <f t="array" ref="D870">IF(C870="","",IFERROR(AVERAGE(_xlfn._xlws.FILTER($B$2:$B$2000,(IFERROR(VALUE(MID($A$2:$A$2000,4,2)),0)=MONTH(C870))*(IFERROR(VALUE(RIGHT($A$2:$A$2000,4)),0)=YEAR(C870)))),""))</f>
        <v/>
      </c>
      <c r="E870" s="4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1" spans="1:5" x14ac:dyDescent="0.25">
      <c r="A871" s="65" t="s">
        <v>4024</v>
      </c>
      <c r="B871" s="28">
        <v>2.7768999999999999</v>
      </c>
      <c r="C871" s="49"/>
      <c r="D871" s="50" t="str">
        <f t="array" ref="D871">IF(C871="","",IFERROR(AVERAGE(_xlfn._xlws.FILTER($B$2:$B$2000,(IFERROR(VALUE(MID($A$2:$A$2000,4,2)),0)=MONTH(C871))*(IFERROR(VALUE(RIGHT($A$2:$A$2000,4)),0)=YEAR(C871)))),""))</f>
        <v/>
      </c>
      <c r="E871" s="4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2" spans="1:5" x14ac:dyDescent="0.25">
      <c r="A872" s="65" t="s">
        <v>4029</v>
      </c>
      <c r="B872" s="28">
        <v>2.8071999999999999</v>
      </c>
      <c r="C872" s="49"/>
      <c r="D872" s="50" t="str">
        <f t="array" ref="D872">IF(C872="","",IFERROR(AVERAGE(_xlfn._xlws.FILTER($B$2:$B$2000,(IFERROR(VALUE(MID($A$2:$A$2000,4,2)),0)=MONTH(C872))*(IFERROR(VALUE(RIGHT($A$2:$A$2000,4)),0)=YEAR(C872)))),""))</f>
        <v/>
      </c>
      <c r="E872" s="4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3" spans="1:5" x14ac:dyDescent="0.25">
      <c r="A873" s="65" t="s">
        <v>4034</v>
      </c>
      <c r="B873" s="28">
        <v>2.8089</v>
      </c>
      <c r="C873" s="49"/>
      <c r="D873" s="50" t="str">
        <f t="array" ref="D873">IF(C873="","",IFERROR(AVERAGE(_xlfn._xlws.FILTER($B$2:$B$2000,(IFERROR(VALUE(MID($A$2:$A$2000,4,2)),0)=MONTH(C873))*(IFERROR(VALUE(RIGHT($A$2:$A$2000,4)),0)=YEAR(C873)))),""))</f>
        <v/>
      </c>
      <c r="E873" s="4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4" spans="1:5" x14ac:dyDescent="0.25">
      <c r="A874" s="65" t="s">
        <v>4039</v>
      </c>
      <c r="B874" s="28">
        <v>2.7711000000000001</v>
      </c>
      <c r="C874" s="49"/>
      <c r="D874" s="50" t="str">
        <f t="array" ref="D874">IF(C874="","",IFERROR(AVERAGE(_xlfn._xlws.FILTER($B$2:$B$2000,(IFERROR(VALUE(MID($A$2:$A$2000,4,2)),0)=MONTH(C874))*(IFERROR(VALUE(RIGHT($A$2:$A$2000,4)),0)=YEAR(C874)))),""))</f>
        <v/>
      </c>
      <c r="E874" s="4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5" spans="1:5" x14ac:dyDescent="0.25">
      <c r="A875" s="65" t="s">
        <v>4044</v>
      </c>
      <c r="B875" s="28">
        <v>2.7212000000000001</v>
      </c>
      <c r="C875" s="49"/>
      <c r="D875" s="50" t="str">
        <f t="array" ref="D875">IF(C875="","",IFERROR(AVERAGE(_xlfn._xlws.FILTER($B$2:$B$2000,(IFERROR(VALUE(MID($A$2:$A$2000,4,2)),0)=MONTH(C875))*(IFERROR(VALUE(RIGHT($A$2:$A$2000,4)),0)=YEAR(C875)))),""))</f>
        <v/>
      </c>
      <c r="E875" s="4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6" spans="1:5" x14ac:dyDescent="0.25">
      <c r="A876" s="65" t="s">
        <v>4049</v>
      </c>
      <c r="B876" s="28">
        <v>2.7414999999999998</v>
      </c>
      <c r="C876" s="49"/>
      <c r="D876" s="50" t="str">
        <f t="array" ref="D876">IF(C876="","",IFERROR(AVERAGE(_xlfn._xlws.FILTER($B$2:$B$2000,(IFERROR(VALUE(MID($A$2:$A$2000,4,2)),0)=MONTH(C876))*(IFERROR(VALUE(RIGHT($A$2:$A$2000,4)),0)=YEAR(C876)))),""))</f>
        <v/>
      </c>
      <c r="E876" s="4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7" spans="1:5" x14ac:dyDescent="0.25">
      <c r="A877" s="65" t="s">
        <v>4054</v>
      </c>
      <c r="B877" s="28">
        <v>2.7269999999999999</v>
      </c>
      <c r="C877" s="49"/>
      <c r="D877" s="50" t="str">
        <f t="array" ref="D877">IF(C877="","",IFERROR(AVERAGE(_xlfn._xlws.FILTER($B$2:$B$2000,(IFERROR(VALUE(MID($A$2:$A$2000,4,2)),0)=MONTH(C877))*(IFERROR(VALUE(RIGHT($A$2:$A$2000,4)),0)=YEAR(C877)))),""))</f>
        <v/>
      </c>
      <c r="E877" s="4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8" spans="1:5" x14ac:dyDescent="0.25">
      <c r="A878" s="65" t="s">
        <v>4059</v>
      </c>
      <c r="B878" s="28">
        <v>2.7717000000000001</v>
      </c>
      <c r="C878" s="49"/>
      <c r="D878" s="50" t="str">
        <f t="array" ref="D878">IF(C878="","",IFERROR(AVERAGE(_xlfn._xlws.FILTER($B$2:$B$2000,(IFERROR(VALUE(MID($A$2:$A$2000,4,2)),0)=MONTH(C878))*(IFERROR(VALUE(RIGHT($A$2:$A$2000,4)),0)=YEAR(C878)))),""))</f>
        <v/>
      </c>
      <c r="E878" s="4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9" spans="1:5" x14ac:dyDescent="0.25">
      <c r="A879" s="65" t="s">
        <v>4064</v>
      </c>
      <c r="B879" s="28">
        <v>2.8123</v>
      </c>
      <c r="C879" s="49"/>
      <c r="D879" s="50" t="str">
        <f t="array" ref="D879">IF(C879="","",IFERROR(AVERAGE(_xlfn._xlws.FILTER($B$2:$B$2000,(IFERROR(VALUE(MID($A$2:$A$2000,4,2)),0)=MONTH(C879))*(IFERROR(VALUE(RIGHT($A$2:$A$2000,4)),0)=YEAR(C879)))),""))</f>
        <v/>
      </c>
      <c r="E879" s="4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80" spans="1:5" x14ac:dyDescent="0.25">
      <c r="A880" s="65" t="s">
        <v>4069</v>
      </c>
      <c r="B880" s="28">
        <v>2.8277000000000001</v>
      </c>
      <c r="C880" s="49"/>
      <c r="D880" s="50" t="str">
        <f t="array" ref="D880">IF(C880="","",IFERROR(AVERAGE(_xlfn._xlws.FILTER($B$2:$B$2000,(IFERROR(VALUE(MID($A$2:$A$2000,4,2)),0)=MONTH(C880))*(IFERROR(VALUE(RIGHT($A$2:$A$2000,4)),0)=YEAR(C880)))),""))</f>
        <v/>
      </c>
      <c r="E880" s="4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1" spans="1:5" x14ac:dyDescent="0.25">
      <c r="A881" s="65" t="s">
        <v>4074</v>
      </c>
      <c r="B881" s="28">
        <v>2.8784999999999998</v>
      </c>
      <c r="C881" s="49"/>
      <c r="D881" s="50" t="str">
        <f t="array" ref="D881">IF(C881="","",IFERROR(AVERAGE(_xlfn._xlws.FILTER($B$2:$B$2000,(IFERROR(VALUE(MID($A$2:$A$2000,4,2)),0)=MONTH(C881))*(IFERROR(VALUE(RIGHT($A$2:$A$2000,4)),0)=YEAR(C881)))),""))</f>
        <v/>
      </c>
      <c r="E881" s="4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2" spans="1:5" x14ac:dyDescent="0.25">
      <c r="A882" s="65" t="s">
        <v>4079</v>
      </c>
      <c r="B882" s="28">
        <v>2.8835999999999999</v>
      </c>
      <c r="C882" s="49"/>
      <c r="D882" s="50" t="str">
        <f t="array" ref="D882">IF(C882="","",IFERROR(AVERAGE(_xlfn._xlws.FILTER($B$2:$B$2000,(IFERROR(VALUE(MID($A$2:$A$2000,4,2)),0)=MONTH(C882))*(IFERROR(VALUE(RIGHT($A$2:$A$2000,4)),0)=YEAR(C882)))),""))</f>
        <v/>
      </c>
      <c r="E882" s="4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3" spans="1:5" x14ac:dyDescent="0.25">
      <c r="A883" s="65" t="s">
        <v>4084</v>
      </c>
      <c r="B883" s="28">
        <v>2.9131999999999998</v>
      </c>
      <c r="C883" s="49"/>
      <c r="D883" s="50" t="str">
        <f t="array" ref="D883">IF(C883="","",IFERROR(AVERAGE(_xlfn._xlws.FILTER($B$2:$B$2000,(IFERROR(VALUE(MID($A$2:$A$2000,4,2)),0)=MONTH(C883))*(IFERROR(VALUE(RIGHT($A$2:$A$2000,4)),0)=YEAR(C883)))),""))</f>
        <v/>
      </c>
      <c r="E883" s="4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4" spans="1:5" x14ac:dyDescent="0.25">
      <c r="A884" s="65" t="s">
        <v>4089</v>
      </c>
      <c r="B884" s="28">
        <v>2.9603000000000002</v>
      </c>
      <c r="C884" s="49"/>
      <c r="D884" s="50" t="str">
        <f t="array" ref="D884">IF(C884="","",IFERROR(AVERAGE(_xlfn._xlws.FILTER($B$2:$B$2000,(IFERROR(VALUE(MID($A$2:$A$2000,4,2)),0)=MONTH(C884))*(IFERROR(VALUE(RIGHT($A$2:$A$2000,4)),0)=YEAR(C884)))),""))</f>
        <v/>
      </c>
      <c r="E884" s="4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5" spans="1:5" x14ac:dyDescent="0.25">
      <c r="A885" s="65" t="s">
        <v>4094</v>
      </c>
      <c r="B885" s="28">
        <v>2.988</v>
      </c>
      <c r="C885" s="49"/>
      <c r="D885" s="50" t="str">
        <f t="array" ref="D885">IF(C885="","",IFERROR(AVERAGE(_xlfn._xlws.FILTER($B$2:$B$2000,(IFERROR(VALUE(MID($A$2:$A$2000,4,2)),0)=MONTH(C885))*(IFERROR(VALUE(RIGHT($A$2:$A$2000,4)),0)=YEAR(C885)))),""))</f>
        <v/>
      </c>
      <c r="E885" s="4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6" spans="1:5" x14ac:dyDescent="0.25">
      <c r="A886" s="65" t="s">
        <v>4098</v>
      </c>
      <c r="B886" s="28">
        <v>2.9942000000000002</v>
      </c>
      <c r="C886" s="49"/>
      <c r="D886" s="50" t="str">
        <f t="array" ref="D886">IF(C886="","",IFERROR(AVERAGE(_xlfn._xlws.FILTER($B$2:$B$2000,(IFERROR(VALUE(MID($A$2:$A$2000,4,2)),0)=MONTH(C886))*(IFERROR(VALUE(RIGHT($A$2:$A$2000,4)),0)=YEAR(C886)))),""))</f>
        <v/>
      </c>
      <c r="E886" s="4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7" spans="1:5" x14ac:dyDescent="0.25">
      <c r="A887" s="65" t="s">
        <v>4102</v>
      </c>
      <c r="B887" s="28">
        <v>3.0388999999999999</v>
      </c>
      <c r="C887" s="49"/>
      <c r="D887" s="50" t="str">
        <f t="array" ref="D887">IF(C887="","",IFERROR(AVERAGE(_xlfn._xlws.FILTER($B$2:$B$2000,(IFERROR(VALUE(MID($A$2:$A$2000,4,2)),0)=MONTH(C887))*(IFERROR(VALUE(RIGHT($A$2:$A$2000,4)),0)=YEAR(C887)))),""))</f>
        <v/>
      </c>
      <c r="E887" s="4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8" spans="1:5" x14ac:dyDescent="0.25">
      <c r="A888" s="65" t="s">
        <v>4107</v>
      </c>
      <c r="B888" s="28">
        <v>3.1261000000000001</v>
      </c>
      <c r="C888" s="49"/>
      <c r="D888" s="50" t="str">
        <f t="array" ref="D888">IF(C888="","",IFERROR(AVERAGE(_xlfn._xlws.FILTER($B$2:$B$2000,(IFERROR(VALUE(MID($A$2:$A$2000,4,2)),0)=MONTH(C888))*(IFERROR(VALUE(RIGHT($A$2:$A$2000,4)),0)=YEAR(C888)))),""))</f>
        <v/>
      </c>
      <c r="E888" s="4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9" spans="1:5" x14ac:dyDescent="0.25">
      <c r="A889" s="65" t="s">
        <v>4112</v>
      </c>
      <c r="B889" s="28">
        <v>3.1379999999999999</v>
      </c>
      <c r="C889" s="49"/>
      <c r="D889" s="50" t="str">
        <f t="array" ref="D889">IF(C889="","",IFERROR(AVERAGE(_xlfn._xlws.FILTER($B$2:$B$2000,(IFERROR(VALUE(MID($A$2:$A$2000,4,2)),0)=MONTH(C889))*(IFERROR(VALUE(RIGHT($A$2:$A$2000,4)),0)=YEAR(C889)))),""))</f>
        <v/>
      </c>
      <c r="E889" s="4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0" spans="1:5" x14ac:dyDescent="0.25">
      <c r="A890" s="65" t="s">
        <v>4117</v>
      </c>
      <c r="B890" s="28">
        <v>3.1122999999999998</v>
      </c>
      <c r="C890" s="49"/>
      <c r="D890" s="50" t="str">
        <f t="array" ref="D890">IF(C890="","",IFERROR(AVERAGE(_xlfn._xlws.FILTER($B$2:$B$2000,(IFERROR(VALUE(MID($A$2:$A$2000,4,2)),0)=MONTH(C890))*(IFERROR(VALUE(RIGHT($A$2:$A$2000,4)),0)=YEAR(C890)))),""))</f>
        <v/>
      </c>
      <c r="E890" s="4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1" spans="1:5" x14ac:dyDescent="0.25">
      <c r="A891" s="65" t="s">
        <v>4122</v>
      </c>
      <c r="B891" s="28">
        <v>3.1074999999999999</v>
      </c>
      <c r="C891" s="49"/>
      <c r="D891" s="50" t="str">
        <f t="array" ref="D891">IF(C891="","",IFERROR(AVERAGE(_xlfn._xlws.FILTER($B$2:$B$2000,(IFERROR(VALUE(MID($A$2:$A$2000,4,2)),0)=MONTH(C891))*(IFERROR(VALUE(RIGHT($A$2:$A$2000,4)),0)=YEAR(C891)))),""))</f>
        <v/>
      </c>
      <c r="E891" s="4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2" spans="1:5" x14ac:dyDescent="0.25">
      <c r="A892" s="65" t="s">
        <v>4125</v>
      </c>
      <c r="B892" s="28">
        <v>3.1476000000000002</v>
      </c>
      <c r="C892" s="49"/>
      <c r="D892" s="50" t="str">
        <f t="array" ref="D892">IF(C892="","",IFERROR(AVERAGE(_xlfn._xlws.FILTER($B$2:$B$2000,(IFERROR(VALUE(MID($A$2:$A$2000,4,2)),0)=MONTH(C892))*(IFERROR(VALUE(RIGHT($A$2:$A$2000,4)),0)=YEAR(C892)))),""))</f>
        <v/>
      </c>
      <c r="E892" s="4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3" spans="1:5" x14ac:dyDescent="0.25">
      <c r="A893" s="65" t="s">
        <v>4128</v>
      </c>
      <c r="B893" s="28">
        <v>3.1783999999999999</v>
      </c>
      <c r="C893" s="49"/>
      <c r="D893" s="50" t="str">
        <f t="array" ref="D893">IF(C893="","",IFERROR(AVERAGE(_xlfn._xlws.FILTER($B$2:$B$2000,(IFERROR(VALUE(MID($A$2:$A$2000,4,2)),0)=MONTH(C893))*(IFERROR(VALUE(RIGHT($A$2:$A$2000,4)),0)=YEAR(C893)))),""))</f>
        <v/>
      </c>
      <c r="E893" s="4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4" spans="1:5" x14ac:dyDescent="0.25">
      <c r="A894" s="65" t="s">
        <v>4133</v>
      </c>
      <c r="B894" s="28">
        <v>3.2134</v>
      </c>
      <c r="C894" s="49"/>
      <c r="D894" s="50" t="str">
        <f t="array" ref="D894">IF(C894="","",IFERROR(AVERAGE(_xlfn._xlws.FILTER($B$2:$B$2000,(IFERROR(VALUE(MID($A$2:$A$2000,4,2)),0)=MONTH(C894))*(IFERROR(VALUE(RIGHT($A$2:$A$2000,4)),0)=YEAR(C894)))),""))</f>
        <v/>
      </c>
      <c r="E894" s="4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5" spans="1:5" x14ac:dyDescent="0.25">
      <c r="A895" s="65" t="s">
        <v>4138</v>
      </c>
      <c r="B895" s="28">
        <v>3.2145999999999999</v>
      </c>
      <c r="C895" s="49"/>
      <c r="D895" s="50" t="str">
        <f t="array" ref="D895">IF(C895="","",IFERROR(AVERAGE(_xlfn._xlws.FILTER($B$2:$B$2000,(IFERROR(VALUE(MID($A$2:$A$2000,4,2)),0)=MONTH(C895))*(IFERROR(VALUE(RIGHT($A$2:$A$2000,4)),0)=YEAR(C895)))),""))</f>
        <v/>
      </c>
      <c r="E895" s="4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6" spans="1:5" x14ac:dyDescent="0.25">
      <c r="A896" s="65" t="s">
        <v>4143</v>
      </c>
      <c r="B896" s="28">
        <v>3.2039</v>
      </c>
      <c r="C896" s="49"/>
      <c r="D896" s="50" t="str">
        <f t="array" ref="D896">IF(C896="","",IFERROR(AVERAGE(_xlfn._xlws.FILTER($B$2:$B$2000,(IFERROR(VALUE(MID($A$2:$A$2000,4,2)),0)=MONTH(C896))*(IFERROR(VALUE(RIGHT($A$2:$A$2000,4)),0)=YEAR(C896)))),""))</f>
        <v/>
      </c>
      <c r="E896" s="4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7" spans="1:5" x14ac:dyDescent="0.25">
      <c r="A897" s="65" t="s">
        <v>4148</v>
      </c>
      <c r="B897" s="28">
        <v>3.2416999999999998</v>
      </c>
      <c r="C897" s="49"/>
      <c r="D897" s="50" t="str">
        <f t="array" ref="D897">IF(C897="","",IFERROR(AVERAGE(_xlfn._xlws.FILTER($B$2:$B$2000,(IFERROR(VALUE(MID($A$2:$A$2000,4,2)),0)=MONTH(C897))*(IFERROR(VALUE(RIGHT($A$2:$A$2000,4)),0)=YEAR(C897)))),""))</f>
        <v/>
      </c>
      <c r="E897" s="4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8" spans="1:5" x14ac:dyDescent="0.25">
      <c r="A898" s="65" t="s">
        <v>4153</v>
      </c>
      <c r="B898" s="28">
        <v>3.2761999999999998</v>
      </c>
      <c r="C898" s="49"/>
      <c r="D898" s="50" t="str">
        <f t="array" ref="D898">IF(C898="","",IFERROR(AVERAGE(_xlfn._xlws.FILTER($B$2:$B$2000,(IFERROR(VALUE(MID($A$2:$A$2000,4,2)),0)=MONTH(C898))*(IFERROR(VALUE(RIGHT($A$2:$A$2000,4)),0)=YEAR(C898)))),""))</f>
        <v/>
      </c>
      <c r="E898" s="4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899" spans="1:5" x14ac:dyDescent="0.25">
      <c r="A899" s="65" t="s">
        <v>4158</v>
      </c>
      <c r="B899" s="28">
        <v>3.2961</v>
      </c>
      <c r="C899" s="49"/>
      <c r="D899" s="50" t="str">
        <f t="array" ref="D899">IF(C899="","",IFERROR(AVERAGE(_xlfn._xlws.FILTER($B$2:$B$2000,(IFERROR(VALUE(MID($A$2:$A$2000,4,2)),0)=MONTH(C899))*(IFERROR(VALUE(RIGHT($A$2:$A$2000,4)),0)=YEAR(C899)))),""))</f>
        <v/>
      </c>
      <c r="E899" s="4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0" spans="1:5" x14ac:dyDescent="0.25">
      <c r="A900" s="65" t="s">
        <v>4163</v>
      </c>
      <c r="B900" s="28">
        <v>3.3094999999999999</v>
      </c>
      <c r="C900" s="49"/>
      <c r="D900" s="50" t="str">
        <f t="array" ref="D900">IF(C900="","",IFERROR(AVERAGE(_xlfn._xlws.FILTER($B$2:$B$2000,(IFERROR(VALUE(MID($A$2:$A$2000,4,2)),0)=MONTH(C900))*(IFERROR(VALUE(RIGHT($A$2:$A$2000,4)),0)=YEAR(C900)))),""))</f>
        <v/>
      </c>
      <c r="E900" s="4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1" spans="1:5" x14ac:dyDescent="0.25">
      <c r="A901" s="65" t="s">
        <v>4166</v>
      </c>
      <c r="B901" s="28">
        <v>3.3195999999999999</v>
      </c>
      <c r="C901" s="49"/>
      <c r="D901" s="50" t="str">
        <f t="array" ref="D901">IF(C901="","",IFERROR(AVERAGE(_xlfn._xlws.FILTER($B$2:$B$2000,(IFERROR(VALUE(MID($A$2:$A$2000,4,2)),0)=MONTH(C901))*(IFERROR(VALUE(RIGHT($A$2:$A$2000,4)),0)=YEAR(C901)))),""))</f>
        <v/>
      </c>
      <c r="E901" s="4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2" spans="1:5" x14ac:dyDescent="0.25">
      <c r="A902" s="65" t="s">
        <v>4171</v>
      </c>
      <c r="B902" s="28">
        <v>3.2366000000000001</v>
      </c>
      <c r="C902" s="49"/>
      <c r="D902" s="50" t="str">
        <f t="array" ref="D902">IF(C902="","",IFERROR(AVERAGE(_xlfn._xlws.FILTER($B$2:$B$2000,(IFERROR(VALUE(MID($A$2:$A$2000,4,2)),0)=MONTH(C902))*(IFERROR(VALUE(RIGHT($A$2:$A$2000,4)),0)=YEAR(C902)))),""))</f>
        <v/>
      </c>
      <c r="E902" s="4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3" spans="1:5" x14ac:dyDescent="0.25">
      <c r="A903" s="65" t="s">
        <v>4176</v>
      </c>
      <c r="B903" s="28">
        <v>2.9845999999999999</v>
      </c>
      <c r="C903" s="49"/>
      <c r="D903" s="50" t="str">
        <f t="array" ref="D903">IF(C903="","",IFERROR(AVERAGE(_xlfn._xlws.FILTER($B$2:$B$2000,(IFERROR(VALUE(MID($A$2:$A$2000,4,2)),0)=MONTH(C903))*(IFERROR(VALUE(RIGHT($A$2:$A$2000,4)),0)=YEAR(C903)))),""))</f>
        <v/>
      </c>
      <c r="E903" s="4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4" spans="1:5" x14ac:dyDescent="0.25">
      <c r="A904" s="65" t="s">
        <v>4181</v>
      </c>
      <c r="B904" s="28">
        <v>2.5676000000000001</v>
      </c>
      <c r="C904" s="49"/>
      <c r="D904" s="50" t="str">
        <f t="array" ref="D904">IF(C904="","",IFERROR(AVERAGE(_xlfn._xlws.FILTER($B$2:$B$2000,(IFERROR(VALUE(MID($A$2:$A$2000,4,2)),0)=MONTH(C904))*(IFERROR(VALUE(RIGHT($A$2:$A$2000,4)),0)=YEAR(C904)))),""))</f>
        <v/>
      </c>
      <c r="E904" s="4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5" spans="1:5" x14ac:dyDescent="0.25">
      <c r="A905" s="65" t="s">
        <v>4186</v>
      </c>
      <c r="B905" s="28">
        <v>2.3243</v>
      </c>
      <c r="C905" s="49"/>
      <c r="D905" s="50" t="str">
        <f t="array" ref="D905">IF(C905="","",IFERROR(AVERAGE(_xlfn._xlws.FILTER($B$2:$B$2000,(IFERROR(VALUE(MID($A$2:$A$2000,4,2)),0)=MONTH(C905))*(IFERROR(VALUE(RIGHT($A$2:$A$2000,4)),0)=YEAR(C905)))),""))</f>
        <v/>
      </c>
      <c r="E905" s="4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6" spans="1:5" x14ac:dyDescent="0.25">
      <c r="A906" s="65" t="s">
        <v>4191</v>
      </c>
      <c r="B906" s="28">
        <v>1.9878</v>
      </c>
      <c r="C906" s="49"/>
      <c r="D906" s="50" t="str">
        <f t="array" ref="D906">IF(C906="","",IFERROR(AVERAGE(_xlfn._xlws.FILTER($B$2:$B$2000,(IFERROR(VALUE(MID($A$2:$A$2000,4,2)),0)=MONTH(C906))*(IFERROR(VALUE(RIGHT($A$2:$A$2000,4)),0)=YEAR(C906)))),""))</f>
        <v/>
      </c>
      <c r="E906" s="4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7" spans="1:5" x14ac:dyDescent="0.25">
      <c r="A907" s="65" t="s">
        <v>4195</v>
      </c>
      <c r="B907" s="28">
        <v>2.1311</v>
      </c>
      <c r="C907" s="49"/>
      <c r="D907" s="50" t="str">
        <f t="array" ref="D907">IF(C907="","",IFERROR(AVERAGE(_xlfn._xlws.FILTER($B$2:$B$2000,(IFERROR(VALUE(MID($A$2:$A$2000,4,2)),0)=MONTH(C907))*(IFERROR(VALUE(RIGHT($A$2:$A$2000,4)),0)=YEAR(C907)))),""))</f>
        <v/>
      </c>
      <c r="E907" s="4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8" spans="1:5" x14ac:dyDescent="0.25">
      <c r="A908" s="65" t="s">
        <v>4200</v>
      </c>
      <c r="B908" s="28">
        <v>2.2157</v>
      </c>
      <c r="C908" s="49"/>
      <c r="D908" s="50" t="str">
        <f t="array" ref="D908">IF(C908="","",IFERROR(AVERAGE(_xlfn._xlws.FILTER($B$2:$B$2000,(IFERROR(VALUE(MID($A$2:$A$2000,4,2)),0)=MONTH(C908))*(IFERROR(VALUE(RIGHT($A$2:$A$2000,4)),0)=YEAR(C908)))),""))</f>
        <v/>
      </c>
      <c r="E908" s="4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9" spans="1:5" x14ac:dyDescent="0.25">
      <c r="A909" s="65" t="s">
        <v>4204</v>
      </c>
      <c r="B909" s="28">
        <v>1.9807999999999999</v>
      </c>
      <c r="C909" s="49"/>
      <c r="D909" s="50" t="str">
        <f t="array" ref="D909">IF(C909="","",IFERROR(AVERAGE(_xlfn._xlws.FILTER($B$2:$B$2000,(IFERROR(VALUE(MID($A$2:$A$2000,4,2)),0)=MONTH(C909))*(IFERROR(VALUE(RIGHT($A$2:$A$2000,4)),0)=YEAR(C909)))),""))</f>
        <v/>
      </c>
      <c r="E909" s="4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0" spans="1:5" x14ac:dyDescent="0.25">
      <c r="A910" s="65" t="s">
        <v>4208</v>
      </c>
      <c r="B910" s="28">
        <v>2.0215000000000001</v>
      </c>
      <c r="C910" s="49"/>
      <c r="D910" s="50" t="str">
        <f t="array" ref="D910">IF(C910="","",IFERROR(AVERAGE(_xlfn._xlws.FILTER($B$2:$B$2000,(IFERROR(VALUE(MID($A$2:$A$2000,4,2)),0)=MONTH(C910))*(IFERROR(VALUE(RIGHT($A$2:$A$2000,4)),0)=YEAR(C910)))),""))</f>
        <v/>
      </c>
      <c r="E910" s="4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1" spans="1:5" x14ac:dyDescent="0.25">
      <c r="A911" s="65" t="s">
        <v>4213</v>
      </c>
      <c r="B911" s="28">
        <v>2.1000999999999999</v>
      </c>
      <c r="C911" s="49"/>
      <c r="D911" s="50" t="str">
        <f t="array" ref="D911">IF(C911="","",IFERROR(AVERAGE(_xlfn._xlws.FILTER($B$2:$B$2000,(IFERROR(VALUE(MID($A$2:$A$2000,4,2)),0)=MONTH(C911))*(IFERROR(VALUE(RIGHT($A$2:$A$2000,4)),0)=YEAR(C911)))),""))</f>
        <v/>
      </c>
      <c r="E911" s="4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2" spans="1:5" x14ac:dyDescent="0.25">
      <c r="A912" s="65" t="s">
        <v>4218</v>
      </c>
      <c r="B912" s="28">
        <v>2.1162000000000001</v>
      </c>
      <c r="C912" s="49"/>
      <c r="D912" s="50" t="str">
        <f t="array" ref="D912">IF(C912="","",IFERROR(AVERAGE(_xlfn._xlws.FILTER($B$2:$B$2000,(IFERROR(VALUE(MID($A$2:$A$2000,4,2)),0)=MONTH(C912))*(IFERROR(VALUE(RIGHT($A$2:$A$2000,4)),0)=YEAR(C912)))),""))</f>
        <v/>
      </c>
      <c r="E912" s="4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3" spans="1:5" x14ac:dyDescent="0.25">
      <c r="A913" s="65" t="s">
        <v>4223</v>
      </c>
      <c r="B913" s="28">
        <v>2.1796000000000002</v>
      </c>
      <c r="C913" s="49"/>
      <c r="D913" s="50" t="str">
        <f t="array" ref="D913">IF(C913="","",IFERROR(AVERAGE(_xlfn._xlws.FILTER($B$2:$B$2000,(IFERROR(VALUE(MID($A$2:$A$2000,4,2)),0)=MONTH(C913))*(IFERROR(VALUE(RIGHT($A$2:$A$2000,4)),0)=YEAR(C913)))),""))</f>
        <v/>
      </c>
      <c r="E913" s="4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4" spans="1:5" x14ac:dyDescent="0.25">
      <c r="A914" s="65" t="s">
        <v>4228</v>
      </c>
      <c r="B914" s="28">
        <v>2.3247</v>
      </c>
      <c r="C914" s="49"/>
      <c r="D914" s="50" t="str">
        <f t="array" ref="D914">IF(C914="","",IFERROR(AVERAGE(_xlfn._xlws.FILTER($B$2:$B$2000,(IFERROR(VALUE(MID($A$2:$A$2000,4,2)),0)=MONTH(C914))*(IFERROR(VALUE(RIGHT($A$2:$A$2000,4)),0)=YEAR(C914)))),""))</f>
        <v/>
      </c>
      <c r="E914" s="4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5" spans="1:5" x14ac:dyDescent="0.25">
      <c r="A915" s="65" t="s">
        <v>4233</v>
      </c>
      <c r="B915" s="28">
        <v>2.4260999999999999</v>
      </c>
      <c r="C915" s="49"/>
      <c r="D915" s="50" t="str">
        <f t="array" ref="D915">IF(C915="","",IFERROR(AVERAGE(_xlfn._xlws.FILTER($B$2:$B$2000,(IFERROR(VALUE(MID($A$2:$A$2000,4,2)),0)=MONTH(C915))*(IFERROR(VALUE(RIGHT($A$2:$A$2000,4)),0)=YEAR(C915)))),""))</f>
        <v/>
      </c>
      <c r="E915" s="4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6" spans="1:5" x14ac:dyDescent="0.25">
      <c r="A916" s="65" t="s">
        <v>4237</v>
      </c>
      <c r="B916" s="28">
        <v>2.5047999999999999</v>
      </c>
      <c r="C916" s="49"/>
      <c r="D916" s="50" t="str">
        <f t="array" ref="D916">IF(C916="","",IFERROR(AVERAGE(_xlfn._xlws.FILTER($B$2:$B$2000,(IFERROR(VALUE(MID($A$2:$A$2000,4,2)),0)=MONTH(C916))*(IFERROR(VALUE(RIGHT($A$2:$A$2000,4)),0)=YEAR(C916)))),""))</f>
        <v/>
      </c>
      <c r="E916" s="4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7" spans="1:5" x14ac:dyDescent="0.25">
      <c r="A917" s="65" t="s">
        <v>4242</v>
      </c>
      <c r="B917" s="28">
        <v>2.484</v>
      </c>
      <c r="C917" s="49"/>
      <c r="D917" s="50" t="str">
        <f t="array" ref="D917">IF(C917="","",IFERROR(AVERAGE(_xlfn._xlws.FILTER($B$2:$B$2000,(IFERROR(VALUE(MID($A$2:$A$2000,4,2)),0)=MONTH(C917))*(IFERROR(VALUE(RIGHT($A$2:$A$2000,4)),0)=YEAR(C917)))),""))</f>
        <v/>
      </c>
      <c r="E917" s="4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8" spans="1:5" x14ac:dyDescent="0.25">
      <c r="A918" s="65" t="s">
        <v>4247</v>
      </c>
      <c r="B918" s="28">
        <v>2.4180000000000001</v>
      </c>
      <c r="C918" s="49"/>
      <c r="D918" s="50" t="str">
        <f t="array" ref="D918">IF(C918="","",IFERROR(AVERAGE(_xlfn._xlws.FILTER($B$2:$B$2000,(IFERROR(VALUE(MID($A$2:$A$2000,4,2)),0)=MONTH(C918))*(IFERROR(VALUE(RIGHT($A$2:$A$2000,4)),0)=YEAR(C918)))),""))</f>
        <v/>
      </c>
      <c r="E918" s="4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9" spans="1:5" x14ac:dyDescent="0.25">
      <c r="A919" s="65" t="s">
        <v>4252</v>
      </c>
      <c r="B919" s="28">
        <v>2.3397999999999999</v>
      </c>
      <c r="C919" s="49"/>
      <c r="D919" s="50" t="str">
        <f t="array" ref="D919">IF(C919="","",IFERROR(AVERAGE(_xlfn._xlws.FILTER($B$2:$B$2000,(IFERROR(VALUE(MID($A$2:$A$2000,4,2)),0)=MONTH(C919))*(IFERROR(VALUE(RIGHT($A$2:$A$2000,4)),0)=YEAR(C919)))),""))</f>
        <v/>
      </c>
      <c r="E919" s="4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0" spans="1:5" x14ac:dyDescent="0.25">
      <c r="A920" s="65" t="s">
        <v>4257</v>
      </c>
      <c r="B920" s="28">
        <v>2.3557999999999999</v>
      </c>
      <c r="C920" s="49"/>
      <c r="D920" s="50" t="str">
        <f t="array" ref="D920">IF(C920="","",IFERROR(AVERAGE(_xlfn._xlws.FILTER($B$2:$B$2000,(IFERROR(VALUE(MID($A$2:$A$2000,4,2)),0)=MONTH(C920))*(IFERROR(VALUE(RIGHT($A$2:$A$2000,4)),0)=YEAR(C920)))),""))</f>
        <v/>
      </c>
      <c r="E920" s="4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1" spans="1:5" x14ac:dyDescent="0.25">
      <c r="A921" s="65" t="s">
        <v>4262</v>
      </c>
      <c r="B921" s="28">
        <v>2.3711000000000002</v>
      </c>
      <c r="C921" s="49"/>
      <c r="D921" s="50" t="str">
        <f t="array" ref="D921">IF(C921="","",IFERROR(AVERAGE(_xlfn._xlws.FILTER($B$2:$B$2000,(IFERROR(VALUE(MID($A$2:$A$2000,4,2)),0)=MONTH(C921))*(IFERROR(VALUE(RIGHT($A$2:$A$2000,4)),0)=YEAR(C921)))),""))</f>
        <v/>
      </c>
      <c r="E921" s="4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2" spans="1:5" x14ac:dyDescent="0.25">
      <c r="A922" s="65" t="s">
        <v>4267</v>
      </c>
      <c r="B922" s="28">
        <v>2.4317000000000002</v>
      </c>
      <c r="C922" s="49"/>
      <c r="D922" s="50" t="str">
        <f t="array" ref="D922">IF(C922="","",IFERROR(AVERAGE(_xlfn._xlws.FILTER($B$2:$B$2000,(IFERROR(VALUE(MID($A$2:$A$2000,4,2)),0)=MONTH(C922))*(IFERROR(VALUE(RIGHT($A$2:$A$2000,4)),0)=YEAR(C922)))),""))</f>
        <v/>
      </c>
      <c r="E922" s="4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3" spans="1:5" x14ac:dyDescent="0.25">
      <c r="A923" s="65" t="s">
        <v>4272</v>
      </c>
      <c r="B923" s="28">
        <v>2.4756</v>
      </c>
      <c r="C923" s="49"/>
      <c r="D923" s="50" t="str">
        <f t="array" ref="D923">IF(C923="","",IFERROR(AVERAGE(_xlfn._xlws.FILTER($B$2:$B$2000,(IFERROR(VALUE(MID($A$2:$A$2000,4,2)),0)=MONTH(C923))*(IFERROR(VALUE(RIGHT($A$2:$A$2000,4)),0)=YEAR(C923)))),""))</f>
        <v/>
      </c>
      <c r="E923" s="4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4" spans="1:5" x14ac:dyDescent="0.25">
      <c r="A924" s="65" t="s">
        <v>4277</v>
      </c>
      <c r="B924" s="28">
        <v>2.3832</v>
      </c>
      <c r="C924" s="49"/>
      <c r="D924" s="50" t="str">
        <f t="array" ref="D924">IF(C924="","",IFERROR(AVERAGE(_xlfn._xlws.FILTER($B$2:$B$2000,(IFERROR(VALUE(MID($A$2:$A$2000,4,2)),0)=MONTH(C924))*(IFERROR(VALUE(RIGHT($A$2:$A$2000,4)),0)=YEAR(C924)))),""))</f>
        <v/>
      </c>
      <c r="E924" s="4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5" spans="1:5" x14ac:dyDescent="0.25">
      <c r="A925" s="65" t="s">
        <v>4282</v>
      </c>
      <c r="B925" s="28">
        <v>2.3658999999999999</v>
      </c>
      <c r="C925" s="49"/>
      <c r="D925" s="50" t="str">
        <f t="array" ref="D925">IF(C925="","",IFERROR(AVERAGE(_xlfn._xlws.FILTER($B$2:$B$2000,(IFERROR(VALUE(MID($A$2:$A$2000,4,2)),0)=MONTH(C925))*(IFERROR(VALUE(RIGHT($A$2:$A$2000,4)),0)=YEAR(C925)))),""))</f>
        <v/>
      </c>
      <c r="E925" s="4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6" spans="1:5" x14ac:dyDescent="0.25">
      <c r="A926" s="65" t="s">
        <v>4287</v>
      </c>
      <c r="B926" s="28">
        <v>2.4626999999999999</v>
      </c>
      <c r="C926" s="49"/>
      <c r="D926" s="50" t="str">
        <f t="array" ref="D926">IF(C926="","",IFERROR(AVERAGE(_xlfn._xlws.FILTER($B$2:$B$2000,(IFERROR(VALUE(MID($A$2:$A$2000,4,2)),0)=MONTH(C926))*(IFERROR(VALUE(RIGHT($A$2:$A$2000,4)),0)=YEAR(C926)))),""))</f>
        <v/>
      </c>
      <c r="E926" s="4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7" spans="1:5" x14ac:dyDescent="0.25">
      <c r="A927" s="65" t="s">
        <v>4292</v>
      </c>
      <c r="B927" s="28">
        <v>2.5769000000000002</v>
      </c>
      <c r="C927" s="49"/>
      <c r="D927" s="50" t="str">
        <f t="array" ref="D927">IF(C927="","",IFERROR(AVERAGE(_xlfn._xlws.FILTER($B$2:$B$2000,(IFERROR(VALUE(MID($A$2:$A$2000,4,2)),0)=MONTH(C927))*(IFERROR(VALUE(RIGHT($A$2:$A$2000,4)),0)=YEAR(C927)))),""))</f>
        <v/>
      </c>
      <c r="E927" s="4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8" spans="1:5" x14ac:dyDescent="0.25">
      <c r="A928" s="65" t="s">
        <v>4297</v>
      </c>
      <c r="B928" s="28">
        <v>2.4773999999999998</v>
      </c>
      <c r="C928" s="49"/>
      <c r="D928" s="50" t="str">
        <f t="array" ref="D928">IF(C928="","",IFERROR(AVERAGE(_xlfn._xlws.FILTER($B$2:$B$2000,(IFERROR(VALUE(MID($A$2:$A$2000,4,2)),0)=MONTH(C928))*(IFERROR(VALUE(RIGHT($A$2:$A$2000,4)),0)=YEAR(C928)))),""))</f>
        <v/>
      </c>
      <c r="E928" s="4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29" spans="1:5" x14ac:dyDescent="0.25">
      <c r="A929" s="65" t="s">
        <v>4301</v>
      </c>
      <c r="B929" s="28">
        <v>2.4214000000000002</v>
      </c>
      <c r="C929" s="49"/>
      <c r="D929" s="50" t="str">
        <f t="array" ref="D929">IF(C929="","",IFERROR(AVERAGE(_xlfn._xlws.FILTER($B$2:$B$2000,(IFERROR(VALUE(MID($A$2:$A$2000,4,2)),0)=MONTH(C929))*(IFERROR(VALUE(RIGHT($A$2:$A$2000,4)),0)=YEAR(C929)))),""))</f>
        <v/>
      </c>
      <c r="E929" s="4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0" spans="1:5" x14ac:dyDescent="0.25">
      <c r="A930" s="65" t="s">
        <v>4306</v>
      </c>
      <c r="B930" s="28">
        <v>2.4043999999999999</v>
      </c>
      <c r="C930" s="49"/>
      <c r="D930" s="50" t="str">
        <f t="array" ref="D930">IF(C930="","",IFERROR(AVERAGE(_xlfn._xlws.FILTER($B$2:$B$2000,(IFERROR(VALUE(MID($A$2:$A$2000,4,2)),0)=MONTH(C930))*(IFERROR(VALUE(RIGHT($A$2:$A$2000,4)),0)=YEAR(C930)))),""))</f>
        <v/>
      </c>
      <c r="E930" s="4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1" spans="1:5" x14ac:dyDescent="0.25">
      <c r="A931" s="65" t="s">
        <v>4311</v>
      </c>
      <c r="B931" s="28">
        <v>2.4963000000000002</v>
      </c>
      <c r="C931" s="49"/>
      <c r="D931" s="50" t="str">
        <f t="array" ref="D931">IF(C931="","",IFERROR(AVERAGE(_xlfn._xlws.FILTER($B$2:$B$2000,(IFERROR(VALUE(MID($A$2:$A$2000,4,2)),0)=MONTH(C931))*(IFERROR(VALUE(RIGHT($A$2:$A$2000,4)),0)=YEAR(C931)))),""))</f>
        <v/>
      </c>
      <c r="E931" s="4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2" spans="1:5" x14ac:dyDescent="0.25">
      <c r="A932" s="65" t="s">
        <v>4316</v>
      </c>
      <c r="B932" s="28">
        <v>2.4647999999999999</v>
      </c>
      <c r="C932" s="49"/>
      <c r="D932" s="50" t="str">
        <f t="array" ref="D932">IF(C932="","",IFERROR(AVERAGE(_xlfn._xlws.FILTER($B$2:$B$2000,(IFERROR(VALUE(MID($A$2:$A$2000,4,2)),0)=MONTH(C932))*(IFERROR(VALUE(RIGHT($A$2:$A$2000,4)),0)=YEAR(C932)))),""))</f>
        <v/>
      </c>
      <c r="E932" s="4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3" spans="1:5" x14ac:dyDescent="0.25">
      <c r="A933" s="65" t="s">
        <v>4321</v>
      </c>
      <c r="B933" s="28">
        <v>2.5047999999999999</v>
      </c>
      <c r="C933" s="49"/>
      <c r="D933" s="50" t="str">
        <f t="array" ref="D933">IF(C933="","",IFERROR(AVERAGE(_xlfn._xlws.FILTER($B$2:$B$2000,(IFERROR(VALUE(MID($A$2:$A$2000,4,2)),0)=MONTH(C933))*(IFERROR(VALUE(RIGHT($A$2:$A$2000,4)),0)=YEAR(C933)))),""))</f>
        <v/>
      </c>
      <c r="E933" s="4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4" spans="1:5" x14ac:dyDescent="0.25">
      <c r="A934" s="65" t="s">
        <v>4325</v>
      </c>
      <c r="B934" s="28">
        <v>2.6640000000000001</v>
      </c>
      <c r="C934" s="49"/>
      <c r="D934" s="50" t="str">
        <f t="array" ref="D934">IF(C934="","",IFERROR(AVERAGE(_xlfn._xlws.FILTER($B$2:$B$2000,(IFERROR(VALUE(MID($A$2:$A$2000,4,2)),0)=MONTH(C934))*(IFERROR(VALUE(RIGHT($A$2:$A$2000,4)),0)=YEAR(C934)))),""))</f>
        <v/>
      </c>
      <c r="E934" s="4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5" spans="1:5" x14ac:dyDescent="0.25">
      <c r="A935" s="65" t="s">
        <v>4330</v>
      </c>
      <c r="B935" s="28">
        <v>2.7040999999999999</v>
      </c>
      <c r="C935" s="49"/>
      <c r="D935" s="50" t="str">
        <f t="array" ref="D935">IF(C935="","",IFERROR(AVERAGE(_xlfn._xlws.FILTER($B$2:$B$2000,(IFERROR(VALUE(MID($A$2:$A$2000,4,2)),0)=MONTH(C935))*(IFERROR(VALUE(RIGHT($A$2:$A$2000,4)),0)=YEAR(C935)))),""))</f>
        <v/>
      </c>
      <c r="E935" s="4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6" spans="1:5" x14ac:dyDescent="0.25">
      <c r="A936" s="65" t="s">
        <v>4335</v>
      </c>
      <c r="B936" s="28">
        <v>2.7197</v>
      </c>
      <c r="C936" s="49"/>
      <c r="D936" s="50" t="str">
        <f t="array" ref="D936">IF(C936="","",IFERROR(AVERAGE(_xlfn._xlws.FILTER($B$2:$B$2000,(IFERROR(VALUE(MID($A$2:$A$2000,4,2)),0)=MONTH(C936))*(IFERROR(VALUE(RIGHT($A$2:$A$2000,4)),0)=YEAR(C936)))),""))</f>
        <v/>
      </c>
      <c r="E936" s="4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7" spans="1:5" x14ac:dyDescent="0.25">
      <c r="A937" s="65" t="s">
        <v>4339</v>
      </c>
      <c r="B937" s="28">
        <v>2.6295000000000002</v>
      </c>
      <c r="C937" s="49"/>
      <c r="D937" s="50" t="str">
        <f t="array" ref="D937">IF(C937="","",IFERROR(AVERAGE(_xlfn._xlws.FILTER($B$2:$B$2000,(IFERROR(VALUE(MID($A$2:$A$2000,4,2)),0)=MONTH(C937))*(IFERROR(VALUE(RIGHT($A$2:$A$2000,4)),0)=YEAR(C937)))),""))</f>
        <v/>
      </c>
      <c r="E937" s="4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8" spans="1:5" x14ac:dyDescent="0.25">
      <c r="A938" s="65" t="s">
        <v>4344</v>
      </c>
      <c r="B938" s="28">
        <v>2.6396999999999999</v>
      </c>
      <c r="C938" s="49"/>
      <c r="D938" s="50" t="str">
        <f t="array" ref="D938">IF(C938="","",IFERROR(AVERAGE(_xlfn._xlws.FILTER($B$2:$B$2000,(IFERROR(VALUE(MID($A$2:$A$2000,4,2)),0)=MONTH(C938))*(IFERROR(VALUE(RIGHT($A$2:$A$2000,4)),0)=YEAR(C938)))),""))</f>
        <v/>
      </c>
      <c r="E938" s="4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9" spans="1:5" x14ac:dyDescent="0.25">
      <c r="A939" s="65" t="s">
        <v>4349</v>
      </c>
      <c r="B939" s="28">
        <v>2.6556000000000002</v>
      </c>
      <c r="C939" s="49"/>
      <c r="D939" s="50" t="str">
        <f t="array" ref="D939">IF(C939="","",IFERROR(AVERAGE(_xlfn._xlws.FILTER($B$2:$B$2000,(IFERROR(VALUE(MID($A$2:$A$2000,4,2)),0)=MONTH(C939))*(IFERROR(VALUE(RIGHT($A$2:$A$2000,4)),0)=YEAR(C939)))),""))</f>
        <v/>
      </c>
      <c r="E939" s="4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0" spans="1:5" x14ac:dyDescent="0.25">
      <c r="A940" s="65" t="s">
        <v>4354</v>
      </c>
      <c r="B940" s="28">
        <v>2.6509</v>
      </c>
      <c r="C940" s="49"/>
      <c r="D940" s="50" t="str">
        <f t="array" ref="D940">IF(C940="","",IFERROR(AVERAGE(_xlfn._xlws.FILTER($B$2:$B$2000,(IFERROR(VALUE(MID($A$2:$A$2000,4,2)),0)=MONTH(C940))*(IFERROR(VALUE(RIGHT($A$2:$A$2000,4)),0)=YEAR(C940)))),""))</f>
        <v/>
      </c>
      <c r="E940" s="4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1" spans="1:5" x14ac:dyDescent="0.25">
      <c r="A941" s="65" t="s">
        <v>4359</v>
      </c>
      <c r="B941" s="28">
        <v>2.6055000000000001</v>
      </c>
      <c r="C941" s="49"/>
      <c r="D941" s="50" t="str">
        <f t="array" ref="D941">IF(C941="","",IFERROR(AVERAGE(_xlfn._xlws.FILTER($B$2:$B$2000,(IFERROR(VALUE(MID($A$2:$A$2000,4,2)),0)=MONTH(C941))*(IFERROR(VALUE(RIGHT($A$2:$A$2000,4)),0)=YEAR(C941)))),""))</f>
        <v/>
      </c>
      <c r="E941" s="4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2" spans="1:5" x14ac:dyDescent="0.25">
      <c r="A942" s="65" t="s">
        <v>4364</v>
      </c>
      <c r="B942" s="28">
        <v>2.6009000000000002</v>
      </c>
      <c r="C942" s="49"/>
      <c r="D942" s="50" t="str">
        <f t="array" ref="D942">IF(C942="","",IFERROR(AVERAGE(_xlfn._xlws.FILTER($B$2:$B$2000,(IFERROR(VALUE(MID($A$2:$A$2000,4,2)),0)=MONTH(C942))*(IFERROR(VALUE(RIGHT($A$2:$A$2000,4)),0)=YEAR(C942)))),""))</f>
        <v/>
      </c>
      <c r="E942" s="4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3" spans="1:5" x14ac:dyDescent="0.25">
      <c r="A943" s="65" t="s">
        <v>4369</v>
      </c>
      <c r="B943" s="28">
        <v>2.5842000000000001</v>
      </c>
      <c r="C943" s="49"/>
      <c r="D943" s="50" t="str">
        <f t="array" ref="D943">IF(C943="","",IFERROR(AVERAGE(_xlfn._xlws.FILTER($B$2:$B$2000,(IFERROR(VALUE(MID($A$2:$A$2000,4,2)),0)=MONTH(C943))*(IFERROR(VALUE(RIGHT($A$2:$A$2000,4)),0)=YEAR(C943)))),""))</f>
        <v/>
      </c>
      <c r="E943" s="4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4" spans="1:5" x14ac:dyDescent="0.25">
      <c r="A944" s="65" t="s">
        <v>4372</v>
      </c>
      <c r="B944" s="28">
        <v>2.5871</v>
      </c>
      <c r="C944" s="49"/>
      <c r="D944" s="50" t="str">
        <f t="array" ref="D944">IF(C944="","",IFERROR(AVERAGE(_xlfn._xlws.FILTER($B$2:$B$2000,(IFERROR(VALUE(MID($A$2:$A$2000,4,2)),0)=MONTH(C944))*(IFERROR(VALUE(RIGHT($A$2:$A$2000,4)),0)=YEAR(C944)))),""))</f>
        <v/>
      </c>
      <c r="E944" s="4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5" spans="1:5" x14ac:dyDescent="0.25">
      <c r="A945" s="65" t="s">
        <v>4375</v>
      </c>
      <c r="B945" s="28">
        <v>2.5951</v>
      </c>
      <c r="C945" s="49"/>
      <c r="D945" s="50" t="str">
        <f t="array" ref="D945">IF(C945="","",IFERROR(AVERAGE(_xlfn._xlws.FILTER($B$2:$B$2000,(IFERROR(VALUE(MID($A$2:$A$2000,4,2)),0)=MONTH(C945))*(IFERROR(VALUE(RIGHT($A$2:$A$2000,4)),0)=YEAR(C945)))),""))</f>
        <v/>
      </c>
      <c r="E945" s="4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6" spans="1:5" x14ac:dyDescent="0.25">
      <c r="A946" s="65" t="s">
        <v>4380</v>
      </c>
      <c r="B946" s="28">
        <v>2.5512000000000001</v>
      </c>
      <c r="C946" s="49"/>
      <c r="D946" s="50" t="str">
        <f t="array" ref="D946">IF(C946="","",IFERROR(AVERAGE(_xlfn._xlws.FILTER($B$2:$B$2000,(IFERROR(VALUE(MID($A$2:$A$2000,4,2)),0)=MONTH(C946))*(IFERROR(VALUE(RIGHT($A$2:$A$2000,4)),0)=YEAR(C946)))),""))</f>
        <v/>
      </c>
      <c r="E946" s="4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7" spans="1:5" x14ac:dyDescent="0.25">
      <c r="A947" s="65" t="s">
        <v>4385</v>
      </c>
      <c r="B947" s="28">
        <v>2.5632999999999999</v>
      </c>
      <c r="C947" s="49"/>
      <c r="D947" s="50" t="str">
        <f t="array" ref="D947">IF(C947="","",IFERROR(AVERAGE(_xlfn._xlws.FILTER($B$2:$B$2000,(IFERROR(VALUE(MID($A$2:$A$2000,4,2)),0)=MONTH(C947))*(IFERROR(VALUE(RIGHT($A$2:$A$2000,4)),0)=YEAR(C947)))),""))</f>
        <v/>
      </c>
      <c r="E947" s="4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8" spans="1:5" x14ac:dyDescent="0.25">
      <c r="A948" s="65" t="s">
        <v>4390</v>
      </c>
      <c r="B948" s="28">
        <v>2.6057999999999999</v>
      </c>
      <c r="C948" s="49"/>
      <c r="D948" s="50" t="str">
        <f t="array" ref="D948">IF(C948="","",IFERROR(AVERAGE(_xlfn._xlws.FILTER($B$2:$B$2000,(IFERROR(VALUE(MID($A$2:$A$2000,4,2)),0)=MONTH(C948))*(IFERROR(VALUE(RIGHT($A$2:$A$2000,4)),0)=YEAR(C948)))),""))</f>
        <v/>
      </c>
      <c r="E948" s="4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9" spans="1:5" x14ac:dyDescent="0.25">
      <c r="A949" s="65" t="s">
        <v>4395</v>
      </c>
      <c r="B949" s="28">
        <v>2.6294</v>
      </c>
      <c r="C949" s="49"/>
      <c r="D949" s="50" t="str">
        <f t="array" ref="D949">IF(C949="","",IFERROR(AVERAGE(_xlfn._xlws.FILTER($B$2:$B$2000,(IFERROR(VALUE(MID($A$2:$A$2000,4,2)),0)=MONTH(C949))*(IFERROR(VALUE(RIGHT($A$2:$A$2000,4)),0)=YEAR(C949)))),""))</f>
        <v/>
      </c>
      <c r="E949" s="4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0" spans="1:5" x14ac:dyDescent="0.25">
      <c r="A950" s="65" t="s">
        <v>4400</v>
      </c>
      <c r="B950" s="28">
        <v>2.5705</v>
      </c>
      <c r="C950" s="49"/>
      <c r="D950" s="50" t="str">
        <f t="array" ref="D950">IF(C950="","",IFERROR(AVERAGE(_xlfn._xlws.FILTER($B$2:$B$2000,(IFERROR(VALUE(MID($A$2:$A$2000,4,2)),0)=MONTH(C950))*(IFERROR(VALUE(RIGHT($A$2:$A$2000,4)),0)=YEAR(C950)))),""))</f>
        <v/>
      </c>
      <c r="E950" s="4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1" spans="1:5" x14ac:dyDescent="0.25">
      <c r="A951" s="65" t="s">
        <v>4405</v>
      </c>
      <c r="B951" s="28">
        <v>2.7094999999999998</v>
      </c>
      <c r="C951" s="49"/>
      <c r="D951" s="50" t="str">
        <f t="array" ref="D951">IF(C951="","",IFERROR(AVERAGE(_xlfn._xlws.FILTER($B$2:$B$2000,(IFERROR(VALUE(MID($A$2:$A$2000,4,2)),0)=MONTH(C951))*(IFERROR(VALUE(RIGHT($A$2:$A$2000,4)),0)=YEAR(C951)))),""))</f>
        <v/>
      </c>
      <c r="E951" s="4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2" spans="1:5" x14ac:dyDescent="0.25">
      <c r="A952" s="65" t="s">
        <v>4408</v>
      </c>
      <c r="B952" s="28">
        <v>3.0463</v>
      </c>
      <c r="C952" s="49"/>
      <c r="D952" s="50" t="str">
        <f t="array" ref="D952">IF(C952="","",IFERROR(AVERAGE(_xlfn._xlws.FILTER($B$2:$B$2000,(IFERROR(VALUE(MID($A$2:$A$2000,4,2)),0)=MONTH(C952))*(IFERROR(VALUE(RIGHT($A$2:$A$2000,4)),0)=YEAR(C952)))),""))</f>
        <v/>
      </c>
      <c r="E952" s="4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3" spans="1:5" x14ac:dyDescent="0.25">
      <c r="A953" s="65" t="s">
        <v>4413</v>
      </c>
      <c r="B953" s="28">
        <v>3.2671999999999999</v>
      </c>
      <c r="C953" s="49"/>
      <c r="D953" s="50" t="str">
        <f t="array" ref="D953">IF(C953="","",IFERROR(AVERAGE(_xlfn._xlws.FILTER($B$2:$B$2000,(IFERROR(VALUE(MID($A$2:$A$2000,4,2)),0)=MONTH(C953))*(IFERROR(VALUE(RIGHT($A$2:$A$2000,4)),0)=YEAR(C953)))),""))</f>
        <v/>
      </c>
      <c r="E953" s="4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4" spans="1:5" x14ac:dyDescent="0.25">
      <c r="A954" s="65" t="s">
        <v>4418</v>
      </c>
      <c r="B954" s="28">
        <v>3.4047000000000001</v>
      </c>
      <c r="C954" s="49"/>
      <c r="D954" s="50" t="str">
        <f t="array" ref="D954">IF(C954="","",IFERROR(AVERAGE(_xlfn._xlws.FILTER($B$2:$B$2000,(IFERROR(VALUE(MID($A$2:$A$2000,4,2)),0)=MONTH(C954))*(IFERROR(VALUE(RIGHT($A$2:$A$2000,4)),0)=YEAR(C954)))),""))</f>
        <v/>
      </c>
      <c r="E954" s="4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5" spans="1:5" x14ac:dyDescent="0.25">
      <c r="A955" s="65" t="s">
        <v>4423</v>
      </c>
      <c r="B955" s="28">
        <v>3.4033000000000002</v>
      </c>
      <c r="C955" s="49"/>
      <c r="D955" s="50" t="str">
        <f t="array" ref="D955">IF(C955="","",IFERROR(AVERAGE(_xlfn._xlws.FILTER($B$2:$B$2000,(IFERROR(VALUE(MID($A$2:$A$2000,4,2)),0)=MONTH(C955))*(IFERROR(VALUE(RIGHT($A$2:$A$2000,4)),0)=YEAR(C955)))),""))</f>
        <v/>
      </c>
      <c r="E955" s="4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6" spans="1:5" x14ac:dyDescent="0.25">
      <c r="A956" s="65" t="s">
        <v>4428</v>
      </c>
      <c r="B956" s="28">
        <v>3.2107000000000001</v>
      </c>
      <c r="C956" s="49"/>
      <c r="D956" s="50" t="str">
        <f t="array" ref="D956">IF(C956="","",IFERROR(AVERAGE(_xlfn._xlws.FILTER($B$2:$B$2000,(IFERROR(VALUE(MID($A$2:$A$2000,4,2)),0)=MONTH(C956))*(IFERROR(VALUE(RIGHT($A$2:$A$2000,4)),0)=YEAR(C956)))),""))</f>
        <v/>
      </c>
      <c r="E956" s="4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7" spans="1:5" x14ac:dyDescent="0.25">
      <c r="A957" s="65" t="s">
        <v>4433</v>
      </c>
      <c r="B957" s="28">
        <v>2.702</v>
      </c>
      <c r="C957" s="49"/>
      <c r="D957" s="50" t="str">
        <f t="array" ref="D957">IF(C957="","",IFERROR(AVERAGE(_xlfn._xlws.FILTER($B$2:$B$2000,(IFERROR(VALUE(MID($A$2:$A$2000,4,2)),0)=MONTH(C957))*(IFERROR(VALUE(RIGHT($A$2:$A$2000,4)),0)=YEAR(C957)))),""))</f>
        <v/>
      </c>
      <c r="E957" s="4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8" spans="1:5" x14ac:dyDescent="0.25">
      <c r="A958" s="65" t="s">
        <v>4437</v>
      </c>
      <c r="B958" s="28">
        <v>2.6720999999999999</v>
      </c>
      <c r="C958" s="49"/>
      <c r="D958" s="50" t="str">
        <f t="array" ref="D958">IF(C958="","",IFERROR(AVERAGE(_xlfn._xlws.FILTER($B$2:$B$2000,(IFERROR(VALUE(MID($A$2:$A$2000,4,2)),0)=MONTH(C958))*(IFERROR(VALUE(RIGHT($A$2:$A$2000,4)),0)=YEAR(C958)))),""))</f>
        <v/>
      </c>
      <c r="E958" s="4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59" spans="1:5" x14ac:dyDescent="0.25">
      <c r="A959" s="65" t="s">
        <v>4442</v>
      </c>
      <c r="B959" s="28">
        <v>2.7389999999999999</v>
      </c>
      <c r="C959" s="49"/>
      <c r="D959" s="50" t="str">
        <f t="array" ref="D959">IF(C959="","",IFERROR(AVERAGE(_xlfn._xlws.FILTER($B$2:$B$2000,(IFERROR(VALUE(MID($A$2:$A$2000,4,2)),0)=MONTH(C959))*(IFERROR(VALUE(RIGHT($A$2:$A$2000,4)),0)=YEAR(C959)))),""))</f>
        <v/>
      </c>
      <c r="E959" s="4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0" spans="1:5" x14ac:dyDescent="0.25">
      <c r="A960" s="65" t="s">
        <v>4447</v>
      </c>
      <c r="B960" s="28">
        <v>2.9826999999999999</v>
      </c>
      <c r="C960" s="49"/>
      <c r="D960" s="50" t="str">
        <f t="array" ref="D960">IF(C960="","",IFERROR(AVERAGE(_xlfn._xlws.FILTER($B$2:$B$2000,(IFERROR(VALUE(MID($A$2:$A$2000,4,2)),0)=MONTH(C960))*(IFERROR(VALUE(RIGHT($A$2:$A$2000,4)),0)=YEAR(C960)))),""))</f>
        <v/>
      </c>
      <c r="E960" s="4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1" spans="1:5" x14ac:dyDescent="0.25">
      <c r="A961" s="65" t="s">
        <v>4451</v>
      </c>
      <c r="B961" s="28">
        <v>3.0859000000000001</v>
      </c>
      <c r="C961" s="49"/>
      <c r="D961" s="50" t="str">
        <f t="array" ref="D961">IF(C961="","",IFERROR(AVERAGE(_xlfn._xlws.FILTER($B$2:$B$2000,(IFERROR(VALUE(MID($A$2:$A$2000,4,2)),0)=MONTH(C961))*(IFERROR(VALUE(RIGHT($A$2:$A$2000,4)),0)=YEAR(C961)))),""))</f>
        <v/>
      </c>
      <c r="E961" s="4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2" spans="1:5" x14ac:dyDescent="0.25">
      <c r="A962" s="65" t="s">
        <v>4456</v>
      </c>
      <c r="B962" s="28">
        <v>3.0676999999999999</v>
      </c>
      <c r="C962" s="49"/>
      <c r="D962" s="50" t="str">
        <f t="array" ref="D962">IF(C962="","",IFERROR(AVERAGE(_xlfn._xlws.FILTER($B$2:$B$2000,(IFERROR(VALUE(MID($A$2:$A$2000,4,2)),0)=MONTH(C962))*(IFERROR(VALUE(RIGHT($A$2:$A$2000,4)),0)=YEAR(C962)))),""))</f>
        <v/>
      </c>
      <c r="E962" s="4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3" spans="1:5" x14ac:dyDescent="0.25">
      <c r="A963" s="65" t="s">
        <v>4461</v>
      </c>
      <c r="B963" s="28">
        <v>3.2429999999999999</v>
      </c>
      <c r="C963" s="49"/>
      <c r="D963" s="50" t="str">
        <f t="array" ref="D963">IF(C963="","",IFERROR(AVERAGE(_xlfn._xlws.FILTER($B$2:$B$2000,(IFERROR(VALUE(MID($A$2:$A$2000,4,2)),0)=MONTH(C963))*(IFERROR(VALUE(RIGHT($A$2:$A$2000,4)),0)=YEAR(C963)))),""))</f>
        <v/>
      </c>
      <c r="E963" s="4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4" spans="1:5" x14ac:dyDescent="0.25">
      <c r="A964" s="65" t="s">
        <v>4466</v>
      </c>
      <c r="B964" s="28">
        <v>3.379</v>
      </c>
      <c r="C964" s="49"/>
      <c r="D964" s="50" t="str">
        <f t="array" ref="D964">IF(C964="","",IFERROR(AVERAGE(_xlfn._xlws.FILTER($B$2:$B$2000,(IFERROR(VALUE(MID($A$2:$A$2000,4,2)),0)=MONTH(C964))*(IFERROR(VALUE(RIGHT($A$2:$A$2000,4)),0)=YEAR(C964)))),""))</f>
        <v/>
      </c>
      <c r="E964" s="4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5" spans="1:5" x14ac:dyDescent="0.25">
      <c r="A965" s="65" t="s">
        <v>4471</v>
      </c>
      <c r="B965" s="28">
        <v>3.226</v>
      </c>
      <c r="C965" s="49"/>
      <c r="D965" s="50" t="str">
        <f t="array" ref="D965">IF(C965="","",IFERROR(AVERAGE(_xlfn._xlws.FILTER($B$2:$B$2000,(IFERROR(VALUE(MID($A$2:$A$2000,4,2)),0)=MONTH(C965))*(IFERROR(VALUE(RIGHT($A$2:$A$2000,4)),0)=YEAR(C965)))),""))</f>
        <v/>
      </c>
      <c r="E965" s="4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6" spans="1:5" x14ac:dyDescent="0.25">
      <c r="A966" s="65" t="s">
        <v>4476</v>
      </c>
      <c r="B966" s="28">
        <v>3.1901000000000002</v>
      </c>
      <c r="C966" s="49"/>
      <c r="D966" s="50" t="str">
        <f t="array" ref="D966">IF(C966="","",IFERROR(AVERAGE(_xlfn._xlws.FILTER($B$2:$B$2000,(IFERROR(VALUE(MID($A$2:$A$2000,4,2)),0)=MONTH(C966))*(IFERROR(VALUE(RIGHT($A$2:$A$2000,4)),0)=YEAR(C966)))),""))</f>
        <v/>
      </c>
      <c r="E966" s="4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7" spans="1:5" x14ac:dyDescent="0.25">
      <c r="A967" s="65" t="s">
        <v>4480</v>
      </c>
      <c r="B967" s="28">
        <v>3.3031999999999999</v>
      </c>
      <c r="C967" s="49"/>
      <c r="D967" s="50" t="str">
        <f t="array" ref="D967">IF(C967="","",IFERROR(AVERAGE(_xlfn._xlws.FILTER($B$2:$B$2000,(IFERROR(VALUE(MID($A$2:$A$2000,4,2)),0)=MONTH(C967))*(IFERROR(VALUE(RIGHT($A$2:$A$2000,4)),0)=YEAR(C967)))),""))</f>
        <v/>
      </c>
      <c r="E967" s="4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8" spans="1:5" x14ac:dyDescent="0.25">
      <c r="A968" s="65" t="s">
        <v>4485</v>
      </c>
      <c r="B968" s="28">
        <v>3.3054999999999999</v>
      </c>
      <c r="C968" s="49"/>
      <c r="D968" s="50" t="str">
        <f t="array" ref="D968">IF(C968="","",IFERROR(AVERAGE(_xlfn._xlws.FILTER($B$2:$B$2000,(IFERROR(VALUE(MID($A$2:$A$2000,4,2)),0)=MONTH(C968))*(IFERROR(VALUE(RIGHT($A$2:$A$2000,4)),0)=YEAR(C968)))),""))</f>
        <v/>
      </c>
      <c r="E968" s="4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9" spans="1:5" x14ac:dyDescent="0.25">
      <c r="A969" s="65" t="s">
        <v>4490</v>
      </c>
      <c r="B969" s="28">
        <v>3.1677</v>
      </c>
      <c r="C969" s="49"/>
      <c r="D969" s="50" t="str">
        <f t="array" ref="D969">IF(C969="","",IFERROR(AVERAGE(_xlfn._xlws.FILTER($B$2:$B$2000,(IFERROR(VALUE(MID($A$2:$A$2000,4,2)),0)=MONTH(C969))*(IFERROR(VALUE(RIGHT($A$2:$A$2000,4)),0)=YEAR(C969)))),""))</f>
        <v/>
      </c>
      <c r="E969" s="4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0" spans="1:5" x14ac:dyDescent="0.25">
      <c r="A970" s="65" t="s">
        <v>4495</v>
      </c>
      <c r="B970" s="28">
        <v>3.0910000000000002</v>
      </c>
      <c r="C970" s="49"/>
      <c r="D970" s="50" t="str">
        <f t="array" ref="D970">IF(C970="","",IFERROR(AVERAGE(_xlfn._xlws.FILTER($B$2:$B$2000,(IFERROR(VALUE(MID($A$2:$A$2000,4,2)),0)=MONTH(C970))*(IFERROR(VALUE(RIGHT($A$2:$A$2000,4)),0)=YEAR(C970)))),""))</f>
        <v/>
      </c>
      <c r="E970" s="4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1" spans="1:5" x14ac:dyDescent="0.25">
      <c r="A971" s="65" t="s">
        <v>4500</v>
      </c>
      <c r="B971" s="28">
        <v>3.0979000000000001</v>
      </c>
      <c r="C971" s="49"/>
      <c r="D971" s="50" t="str">
        <f t="array" ref="D971">IF(C971="","",IFERROR(AVERAGE(_xlfn._xlws.FILTER($B$2:$B$2000,(IFERROR(VALUE(MID($A$2:$A$2000,4,2)),0)=MONTH(C971))*(IFERROR(VALUE(RIGHT($A$2:$A$2000,4)),0)=YEAR(C971)))),""))</f>
        <v/>
      </c>
      <c r="E971" s="4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2" spans="1:5" x14ac:dyDescent="0.25">
      <c r="A972" s="65" t="s">
        <v>4504</v>
      </c>
      <c r="B972" s="28">
        <v>3.1959</v>
      </c>
      <c r="C972" s="49"/>
      <c r="D972" s="50" t="str">
        <f t="array" ref="D972">IF(C972="","",IFERROR(AVERAGE(_xlfn._xlws.FILTER($B$2:$B$2000,(IFERROR(VALUE(MID($A$2:$A$2000,4,2)),0)=MONTH(C972))*(IFERROR(VALUE(RIGHT($A$2:$A$2000,4)),0)=YEAR(C972)))),""))</f>
        <v/>
      </c>
      <c r="E972" s="4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3" spans="1:5" x14ac:dyDescent="0.25">
      <c r="A973" s="65" t="s">
        <v>4509</v>
      </c>
      <c r="B973" s="28">
        <v>3.2378</v>
      </c>
      <c r="C973" s="49"/>
      <c r="D973" s="50" t="str">
        <f t="array" ref="D973">IF(C973="","",IFERROR(AVERAGE(_xlfn._xlws.FILTER($B$2:$B$2000,(IFERROR(VALUE(MID($A$2:$A$2000,4,2)),0)=MONTH(C973))*(IFERROR(VALUE(RIGHT($A$2:$A$2000,4)),0)=YEAR(C973)))),""))</f>
        <v/>
      </c>
      <c r="E973" s="4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4" spans="1:5" x14ac:dyDescent="0.25">
      <c r="A974" s="65" t="s">
        <v>4514</v>
      </c>
      <c r="B974" s="28">
        <v>3.1829000000000001</v>
      </c>
      <c r="C974" s="49"/>
      <c r="D974" s="50" t="str">
        <f t="array" ref="D974">IF(C974="","",IFERROR(AVERAGE(_xlfn._xlws.FILTER($B$2:$B$2000,(IFERROR(VALUE(MID($A$2:$A$2000,4,2)),0)=MONTH(C974))*(IFERROR(VALUE(RIGHT($A$2:$A$2000,4)),0)=YEAR(C974)))),""))</f>
        <v/>
      </c>
      <c r="E974" s="4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5" spans="1:5" x14ac:dyDescent="0.25">
      <c r="A975" s="65" t="s">
        <v>4519</v>
      </c>
      <c r="B975" s="28">
        <v>3.2440000000000002</v>
      </c>
      <c r="C975" s="49"/>
      <c r="D975" s="50" t="str">
        <f t="array" ref="D975">IF(C975="","",IFERROR(AVERAGE(_xlfn._xlws.FILTER($B$2:$B$2000,(IFERROR(VALUE(MID($A$2:$A$2000,4,2)),0)=MONTH(C975))*(IFERROR(VALUE(RIGHT($A$2:$A$2000,4)),0)=YEAR(C975)))),""))</f>
        <v/>
      </c>
      <c r="E975" s="4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6" spans="1:5" x14ac:dyDescent="0.25">
      <c r="A976" s="65" t="s">
        <v>4524</v>
      </c>
      <c r="B976" s="28">
        <v>3.2926000000000002</v>
      </c>
      <c r="C976" s="49"/>
      <c r="D976" s="50" t="str">
        <f t="array" ref="D976">IF(C976="","",IFERROR(AVERAGE(_xlfn._xlws.FILTER($B$2:$B$2000,(IFERROR(VALUE(MID($A$2:$A$2000,4,2)),0)=MONTH(C976))*(IFERROR(VALUE(RIGHT($A$2:$A$2000,4)),0)=YEAR(C976)))),""))</f>
        <v/>
      </c>
      <c r="E976" s="4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7" spans="1:5" x14ac:dyDescent="0.25">
      <c r="A977" s="65" t="s">
        <v>4529</v>
      </c>
      <c r="B977" s="28">
        <v>3.4081000000000001</v>
      </c>
      <c r="C977" s="49"/>
      <c r="D977" s="50" t="str">
        <f t="array" ref="D977">IF(C977="","",IFERROR(AVERAGE(_xlfn._xlws.FILTER($B$2:$B$2000,(IFERROR(VALUE(MID($A$2:$A$2000,4,2)),0)=MONTH(C977))*(IFERROR(VALUE(RIGHT($A$2:$A$2000,4)),0)=YEAR(C977)))),""))</f>
        <v/>
      </c>
      <c r="E977" s="4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8" spans="1:5" x14ac:dyDescent="0.25">
      <c r="A978" s="65" t="s">
        <v>4534</v>
      </c>
      <c r="B978" s="28">
        <v>3.4542000000000002</v>
      </c>
      <c r="C978" s="49"/>
      <c r="D978" s="50" t="str">
        <f t="array" ref="D978">IF(C978="","",IFERROR(AVERAGE(_xlfn._xlws.FILTER($B$2:$B$2000,(IFERROR(VALUE(MID($A$2:$A$2000,4,2)),0)=MONTH(C978))*(IFERROR(VALUE(RIGHT($A$2:$A$2000,4)),0)=YEAR(C978)))),""))</f>
        <v/>
      </c>
      <c r="E978" s="4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9" spans="1:5" x14ac:dyDescent="0.25">
      <c r="A979" s="65" t="s">
        <v>4539</v>
      </c>
      <c r="B979" s="28">
        <v>3.4620000000000002</v>
      </c>
      <c r="C979" s="49"/>
      <c r="D979" s="50" t="str">
        <f t="array" ref="D979">IF(C979="","",IFERROR(AVERAGE(_xlfn._xlws.FILTER($B$2:$B$2000,(IFERROR(VALUE(MID($A$2:$A$2000,4,2)),0)=MONTH(C979))*(IFERROR(VALUE(RIGHT($A$2:$A$2000,4)),0)=YEAR(C979)))),""))</f>
        <v/>
      </c>
      <c r="E979" s="4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80" spans="1:5" x14ac:dyDescent="0.25">
      <c r="A980" s="65" t="s">
        <v>4544</v>
      </c>
      <c r="B980" s="28">
        <v>3.5244</v>
      </c>
      <c r="C980" s="49"/>
      <c r="D980" s="50" t="str">
        <f t="array" ref="D980">IF(C980="","",IFERROR(AVERAGE(_xlfn._xlws.FILTER($B$2:$B$2000,(IFERROR(VALUE(MID($A$2:$A$2000,4,2)),0)=MONTH(C980))*(IFERROR(VALUE(RIGHT($A$2:$A$2000,4)),0)=YEAR(C980)))),""))</f>
        <v/>
      </c>
      <c r="E980" s="4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1" spans="1:5" x14ac:dyDescent="0.25">
      <c r="A981" s="65" t="s">
        <v>4548</v>
      </c>
      <c r="B981" s="28">
        <v>3.5375000000000001</v>
      </c>
      <c r="C981" s="49"/>
      <c r="D981" s="50" t="str">
        <f t="array" ref="D981">IF(C981="","",IFERROR(AVERAGE(_xlfn._xlws.FILTER($B$2:$B$2000,(IFERROR(VALUE(MID($A$2:$A$2000,4,2)),0)=MONTH(C981))*(IFERROR(VALUE(RIGHT($A$2:$A$2000,4)),0)=YEAR(C981)))),""))</f>
        <v/>
      </c>
      <c r="E981" s="4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2" spans="1:5" x14ac:dyDescent="0.25">
      <c r="A982" s="65" t="s">
        <v>4553</v>
      </c>
      <c r="B982" s="28">
        <v>3.5670000000000002</v>
      </c>
      <c r="C982" s="49"/>
      <c r="D982" s="50" t="str">
        <f t="array" ref="D982">IF(C982="","",IFERROR(AVERAGE(_xlfn._xlws.FILTER($B$2:$B$2000,(IFERROR(VALUE(MID($A$2:$A$2000,4,2)),0)=MONTH(C982))*(IFERROR(VALUE(RIGHT($A$2:$A$2000,4)),0)=YEAR(C982)))),""))</f>
        <v/>
      </c>
      <c r="E982" s="4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3" spans="1:5" x14ac:dyDescent="0.25">
      <c r="A983" s="65" t="s">
        <v>4558</v>
      </c>
      <c r="B983" s="28">
        <v>3.6067999999999998</v>
      </c>
      <c r="C983" s="49"/>
      <c r="D983" s="50" t="str">
        <f t="array" ref="D983">IF(C983="","",IFERROR(AVERAGE(_xlfn._xlws.FILTER($B$2:$B$2000,(IFERROR(VALUE(MID($A$2:$A$2000,4,2)),0)=MONTH(C983))*(IFERROR(VALUE(RIGHT($A$2:$A$2000,4)),0)=YEAR(C983)))),""))</f>
        <v/>
      </c>
      <c r="E983" s="4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4" spans="1:5" x14ac:dyDescent="0.25">
      <c r="A984" s="65" t="s">
        <v>4563</v>
      </c>
      <c r="B984" s="28">
        <v>3.5754999999999999</v>
      </c>
      <c r="C984" s="49"/>
      <c r="D984" s="50" t="str">
        <f t="array" ref="D984">IF(C984="","",IFERROR(AVERAGE(_xlfn._xlws.FILTER($B$2:$B$2000,(IFERROR(VALUE(MID($A$2:$A$2000,4,2)),0)=MONTH(C984))*(IFERROR(VALUE(RIGHT($A$2:$A$2000,4)),0)=YEAR(C984)))),""))</f>
        <v/>
      </c>
      <c r="E984" s="4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5" spans="1:5" x14ac:dyDescent="0.25">
      <c r="A985" s="65" t="s">
        <v>4568</v>
      </c>
      <c r="B985" s="28">
        <v>3.6286</v>
      </c>
      <c r="C985" s="49"/>
      <c r="D985" s="50" t="str">
        <f t="array" ref="D985">IF(C985="","",IFERROR(AVERAGE(_xlfn._xlws.FILTER($B$2:$B$2000,(IFERROR(VALUE(MID($A$2:$A$2000,4,2)),0)=MONTH(C985))*(IFERROR(VALUE(RIGHT($A$2:$A$2000,4)),0)=YEAR(C985)))),""))</f>
        <v/>
      </c>
      <c r="E985" s="4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6" spans="1:5" x14ac:dyDescent="0.25">
      <c r="A986" s="65" t="s">
        <v>4572</v>
      </c>
      <c r="B986" s="28">
        <v>3.7242999999999999</v>
      </c>
      <c r="C986" s="49"/>
      <c r="D986" s="50" t="str">
        <f t="array" ref="D986">IF(C986="","",IFERROR(AVERAGE(_xlfn._xlws.FILTER($B$2:$B$2000,(IFERROR(VALUE(MID($A$2:$A$2000,4,2)),0)=MONTH(C986))*(IFERROR(VALUE(RIGHT($A$2:$A$2000,4)),0)=YEAR(C986)))),""))</f>
        <v/>
      </c>
      <c r="E986" s="4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7" spans="1:5" x14ac:dyDescent="0.25">
      <c r="A987" s="65" t="s">
        <v>4577</v>
      </c>
      <c r="B987" s="28">
        <v>3.8549000000000002</v>
      </c>
      <c r="C987" s="49"/>
      <c r="D987" s="50" t="str">
        <f t="array" ref="D987">IF(C987="","",IFERROR(AVERAGE(_xlfn._xlws.FILTER($B$2:$B$2000,(IFERROR(VALUE(MID($A$2:$A$2000,4,2)),0)=MONTH(C987))*(IFERROR(VALUE(RIGHT($A$2:$A$2000,4)),0)=YEAR(C987)))),""))</f>
        <v/>
      </c>
      <c r="E987" s="4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8" spans="1:5" x14ac:dyDescent="0.25">
      <c r="A988" s="65" t="s">
        <v>4582</v>
      </c>
      <c r="B988" s="28">
        <v>4.1574</v>
      </c>
      <c r="C988" s="49"/>
      <c r="D988" s="50" t="str">
        <f t="array" ref="D988">IF(C988="","",IFERROR(AVERAGE(_xlfn._xlws.FILTER($B$2:$B$2000,(IFERROR(VALUE(MID($A$2:$A$2000,4,2)),0)=MONTH(C988))*(IFERROR(VALUE(RIGHT($A$2:$A$2000,4)),0)=YEAR(C988)))),""))</f>
        <v/>
      </c>
      <c r="E988" s="4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9" spans="1:5" x14ac:dyDescent="0.25">
      <c r="A989" s="65" t="s">
        <v>4586</v>
      </c>
      <c r="B989" s="28">
        <v>4.2257999999999996</v>
      </c>
      <c r="C989" s="49"/>
      <c r="D989" s="50" t="str">
        <f t="array" ref="D989">IF(C989="","",IFERROR(AVERAGE(_xlfn._xlws.FILTER($B$2:$B$2000,(IFERROR(VALUE(MID($A$2:$A$2000,4,2)),0)=MONTH(C989))*(IFERROR(VALUE(RIGHT($A$2:$A$2000,4)),0)=YEAR(C989)))),""))</f>
        <v/>
      </c>
      <c r="E989" s="4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0" spans="1:5" x14ac:dyDescent="0.25">
      <c r="A990" s="65" t="s">
        <v>4591</v>
      </c>
      <c r="B990" s="28">
        <v>4.1368999999999998</v>
      </c>
      <c r="C990" s="49"/>
      <c r="D990" s="50" t="str">
        <f t="array" ref="D990">IF(C990="","",IFERROR(AVERAGE(_xlfn._xlws.FILTER($B$2:$B$2000,(IFERROR(VALUE(MID($A$2:$A$2000,4,2)),0)=MONTH(C990))*(IFERROR(VALUE(RIGHT($A$2:$A$2000,4)),0)=YEAR(C990)))),""))</f>
        <v/>
      </c>
      <c r="E990" s="4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1" spans="1:5" x14ac:dyDescent="0.25">
      <c r="A991" s="65" t="s">
        <v>4595</v>
      </c>
      <c r="B991" s="28">
        <v>3.9701</v>
      </c>
      <c r="C991" s="49"/>
      <c r="D991" s="50" t="str">
        <f t="array" ref="D991">IF(C991="","",IFERROR(AVERAGE(_xlfn._xlws.FILTER($B$2:$B$2000,(IFERROR(VALUE(MID($A$2:$A$2000,4,2)),0)=MONTH(C991))*(IFERROR(VALUE(RIGHT($A$2:$A$2000,4)),0)=YEAR(C991)))),""))</f>
        <v/>
      </c>
      <c r="E991" s="4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2" spans="1:5" x14ac:dyDescent="0.25">
      <c r="A992" s="65" t="s">
        <v>4600</v>
      </c>
      <c r="B992" s="28">
        <v>3.8384999999999998</v>
      </c>
      <c r="C992" s="49"/>
      <c r="D992" s="50" t="str">
        <f t="array" ref="D992">IF(C992="","",IFERROR(AVERAGE(_xlfn._xlws.FILTER($B$2:$B$2000,(IFERROR(VALUE(MID($A$2:$A$2000,4,2)),0)=MONTH(C992))*(IFERROR(VALUE(RIGHT($A$2:$A$2000,4)),0)=YEAR(C992)))),""))</f>
        <v/>
      </c>
      <c r="E992" s="4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3" spans="1:5" x14ac:dyDescent="0.25">
      <c r="A993" s="65" t="s">
        <v>4605</v>
      </c>
      <c r="B993" s="28">
        <v>3.7239</v>
      </c>
      <c r="C993" s="49"/>
      <c r="D993" s="50" t="str">
        <f t="array" ref="D993">IF(C993="","",IFERROR(AVERAGE(_xlfn._xlws.FILTER($B$2:$B$2000,(IFERROR(VALUE(MID($A$2:$A$2000,4,2)),0)=MONTH(C993))*(IFERROR(VALUE(RIGHT($A$2:$A$2000,4)),0)=YEAR(C993)))),""))</f>
        <v/>
      </c>
      <c r="E993" s="4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4" spans="1:5" x14ac:dyDescent="0.25">
      <c r="A994" s="65" t="s">
        <v>4610</v>
      </c>
      <c r="B994" s="28">
        <v>3.5741000000000001</v>
      </c>
      <c r="C994" s="49"/>
      <c r="D994" s="50" t="str">
        <f t="array" ref="D994">IF(C994="","",IFERROR(AVERAGE(_xlfn._xlws.FILTER($B$2:$B$2000,(IFERROR(VALUE(MID($A$2:$A$2000,4,2)),0)=MONTH(C994))*(IFERROR(VALUE(RIGHT($A$2:$A$2000,4)),0)=YEAR(C994)))),""))</f>
        <v/>
      </c>
      <c r="E994" s="4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5" spans="1:5" x14ac:dyDescent="0.25">
      <c r="A995" s="65" t="s">
        <v>4615</v>
      </c>
      <c r="B995" s="28">
        <v>3.6133999999999999</v>
      </c>
      <c r="C995" s="49"/>
      <c r="D995" s="50" t="str">
        <f t="array" ref="D995">IF(C995="","",IFERROR(AVERAGE(_xlfn._xlws.FILTER($B$2:$B$2000,(IFERROR(VALUE(MID($A$2:$A$2000,4,2)),0)=MONTH(C995))*(IFERROR(VALUE(RIGHT($A$2:$A$2000,4)),0)=YEAR(C995)))),""))</f>
        <v/>
      </c>
      <c r="E995" s="4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6" spans="1:5" x14ac:dyDescent="0.25">
      <c r="A996" s="65" t="s">
        <v>4619</v>
      </c>
      <c r="B996" s="28">
        <v>3.5952000000000002</v>
      </c>
      <c r="C996" s="49"/>
      <c r="D996" s="50" t="str">
        <f t="array" ref="D996">IF(C996="","",IFERROR(AVERAGE(_xlfn._xlws.FILTER($B$2:$B$2000,(IFERROR(VALUE(MID($A$2:$A$2000,4,2)),0)=MONTH(C996))*(IFERROR(VALUE(RIGHT($A$2:$A$2000,4)),0)=YEAR(C996)))),""))</f>
        <v/>
      </c>
      <c r="E996" s="4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7" spans="1:5" x14ac:dyDescent="0.25">
      <c r="A997" s="65" t="s">
        <v>4623</v>
      </c>
      <c r="B997" s="28">
        <v>3.5899000000000001</v>
      </c>
      <c r="C997" s="49"/>
      <c r="D997" s="50" t="str">
        <f t="array" ref="D997">IF(C997="","",IFERROR(AVERAGE(_xlfn._xlws.FILTER($B$2:$B$2000,(IFERROR(VALUE(MID($A$2:$A$2000,4,2)),0)=MONTH(C997))*(IFERROR(VALUE(RIGHT($A$2:$A$2000,4)),0)=YEAR(C997)))),""))</f>
        <v/>
      </c>
      <c r="E997" s="4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8" spans="1:5" x14ac:dyDescent="0.25">
      <c r="A998" s="65" t="s">
        <v>4628</v>
      </c>
      <c r="B998" s="28">
        <v>3.5428000000000002</v>
      </c>
      <c r="C998" s="49"/>
      <c r="D998" s="50" t="str">
        <f t="array" ref="D998">IF(C998="","",IFERROR(AVERAGE(_xlfn._xlws.FILTER($B$2:$B$2000,(IFERROR(VALUE(MID($A$2:$A$2000,4,2)),0)=MONTH(C998))*(IFERROR(VALUE(RIGHT($A$2:$A$2000,4)),0)=YEAR(C998)))),""))</f>
        <v/>
      </c>
      <c r="E998" s="4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99" spans="1:5" x14ac:dyDescent="0.25">
      <c r="A999" s="65" t="s">
        <v>4633</v>
      </c>
      <c r="B999" s="28">
        <v>3.5434000000000001</v>
      </c>
      <c r="C999" s="49"/>
      <c r="D999" s="50" t="str">
        <f t="array" ref="D999">IF(C999="","",IFERROR(AVERAGE(_xlfn._xlws.FILTER($B$2:$B$2000,(IFERROR(VALUE(MID($A$2:$A$2000,4,2)),0)=MONTH(C999))*(IFERROR(VALUE(RIGHT($A$2:$A$2000,4)),0)=YEAR(C999)))),""))</f>
        <v/>
      </c>
      <c r="E999" s="4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0" spans="1:5" x14ac:dyDescent="0.25">
      <c r="A1000" s="65" t="s">
        <v>4638</v>
      </c>
      <c r="B1000" s="28">
        <v>3.4931999999999999</v>
      </c>
      <c r="C1000" s="49"/>
      <c r="D1000" s="50" t="str">
        <f t="array" ref="D1000">IF(C1000="","",IFERROR(AVERAGE(_xlfn._xlws.FILTER($B$2:$B$2000,(IFERROR(VALUE(MID($A$2:$A$2000,4,2)),0)=MONTH(C1000))*(IFERROR(VALUE(RIGHT($A$2:$A$2000,4)),0)=YEAR(C1000)))),""))</f>
        <v/>
      </c>
      <c r="E1000" s="4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1" spans="1:5" x14ac:dyDescent="0.25">
      <c r="A1001" s="65" t="s">
        <v>4643</v>
      </c>
      <c r="B1001" s="28">
        <v>3.3458999999999999</v>
      </c>
      <c r="C1001" s="49"/>
      <c r="D1001" s="50" t="str">
        <f t="array" ref="D1001">IF(C1001="","",IFERROR(AVERAGE(_xlfn._xlws.FILTER($B$2:$B$2000,(IFERROR(VALUE(MID($A$2:$A$2000,4,2)),0)=MONTH(C1001))*(IFERROR(VALUE(RIGHT($A$2:$A$2000,4)),0)=YEAR(C1001)))),""))</f>
        <v/>
      </c>
      <c r="E1001" s="4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2" spans="1:5" x14ac:dyDescent="0.25">
      <c r="A1002" s="65" t="s">
        <v>4648</v>
      </c>
      <c r="B1002" s="28">
        <v>3.0184000000000002</v>
      </c>
      <c r="C1002" s="49"/>
      <c r="D1002" s="50" t="str">
        <f t="array" ref="D1002">IF(C1002="","",IFERROR(AVERAGE(_xlfn._xlws.FILTER($B$2:$B$2000,(IFERROR(VALUE(MID($A$2:$A$2000,4,2)),0)=MONTH(C1002))*(IFERROR(VALUE(RIGHT($A$2:$A$2000,4)),0)=YEAR(C1002)))),""))</f>
        <v/>
      </c>
      <c r="E1002" s="4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3" spans="1:5" x14ac:dyDescent="0.25">
      <c r="A1003" s="65" t="s">
        <v>4653</v>
      </c>
      <c r="B1003" s="28">
        <v>2.9468000000000001</v>
      </c>
      <c r="C1003" s="49"/>
      <c r="D1003" s="50" t="str">
        <f t="array" ref="D1003">IF(C1003="","",IFERROR(AVERAGE(_xlfn._xlws.FILTER($B$2:$B$2000,(IFERROR(VALUE(MID($A$2:$A$2000,4,2)),0)=MONTH(C1003))*(IFERROR(VALUE(RIGHT($A$2:$A$2000,4)),0)=YEAR(C1003)))),""))</f>
        <v/>
      </c>
      <c r="E1003" s="4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4" spans="1:5" x14ac:dyDescent="0.25">
      <c r="A1004" s="65" t="s">
        <v>4658</v>
      </c>
      <c r="B1004" s="28">
        <v>2.9927000000000001</v>
      </c>
      <c r="C1004" s="49"/>
      <c r="D1004" s="50" t="str">
        <f t="array" ref="D1004">IF(C1004="","",IFERROR(AVERAGE(_xlfn._xlws.FILTER($B$2:$B$2000,(IFERROR(VALUE(MID($A$2:$A$2000,4,2)),0)=MONTH(C1004))*(IFERROR(VALUE(RIGHT($A$2:$A$2000,4)),0)=YEAR(C1004)))),""))</f>
        <v/>
      </c>
      <c r="E1004" s="4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5" spans="1:5" x14ac:dyDescent="0.25">
      <c r="A1005" s="65" t="s">
        <v>4663</v>
      </c>
      <c r="B1005" s="28">
        <v>2.9788999999999999</v>
      </c>
      <c r="C1005" s="49"/>
      <c r="D1005" s="50" t="str">
        <f t="array" ref="D1005">IF(C1005="","",IFERROR(AVERAGE(_xlfn._xlws.FILTER($B$2:$B$2000,(IFERROR(VALUE(MID($A$2:$A$2000,4,2)),0)=MONTH(C1005))*(IFERROR(VALUE(RIGHT($A$2:$A$2000,4)),0)=YEAR(C1005)))),""))</f>
        <v/>
      </c>
      <c r="E1005" s="4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6" spans="1:5" x14ac:dyDescent="0.25">
      <c r="A1006" s="65" t="s">
        <v>4666</v>
      </c>
      <c r="B1006" s="28">
        <v>2.9809000000000001</v>
      </c>
      <c r="C1006" s="49"/>
      <c r="D1006" s="50" t="str">
        <f t="array" ref="D1006">IF(C1006="","",IFERROR(AVERAGE(_xlfn._xlws.FILTER($B$2:$B$2000,(IFERROR(VALUE(MID($A$2:$A$2000,4,2)),0)=MONTH(C1006))*(IFERROR(VALUE(RIGHT($A$2:$A$2000,4)),0)=YEAR(C1006)))),""))</f>
        <v/>
      </c>
      <c r="E1006" s="4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7" spans="1:5" x14ac:dyDescent="0.25">
      <c r="A1007" s="65" t="s">
        <v>4671</v>
      </c>
      <c r="B1007" s="28">
        <v>3.2252999999999998</v>
      </c>
      <c r="C1007" s="49"/>
      <c r="D1007" s="50" t="str">
        <f t="array" ref="D1007">IF(C1007="","",IFERROR(AVERAGE(_xlfn._xlws.FILTER($B$2:$B$2000,(IFERROR(VALUE(MID($A$2:$A$2000,4,2)),0)=MONTH(C1007))*(IFERROR(VALUE(RIGHT($A$2:$A$2000,4)),0)=YEAR(C1007)))),""))</f>
        <v/>
      </c>
      <c r="E1007" s="4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8" spans="1:5" x14ac:dyDescent="0.25">
      <c r="A1008" s="65" t="s">
        <v>4676</v>
      </c>
      <c r="B1008" s="28">
        <v>3.3498999999999999</v>
      </c>
      <c r="C1008" s="49"/>
      <c r="D1008" s="50" t="str">
        <f t="array" ref="D1008">IF(C1008="","",IFERROR(AVERAGE(_xlfn._xlws.FILTER($B$2:$B$2000,(IFERROR(VALUE(MID($A$2:$A$2000,4,2)),0)=MONTH(C1008))*(IFERROR(VALUE(RIGHT($A$2:$A$2000,4)),0)=YEAR(C1008)))),""))</f>
        <v/>
      </c>
      <c r="E1008" s="4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9" spans="1:5" x14ac:dyDescent="0.25">
      <c r="A1009" s="65" t="s">
        <v>4681</v>
      </c>
      <c r="B1009" s="28">
        <v>3.3409</v>
      </c>
      <c r="C1009" s="49"/>
      <c r="D1009" s="50" t="str">
        <f t="array" ref="D1009">IF(C1009="","",IFERROR(AVERAGE(_xlfn._xlws.FILTER($B$2:$B$2000,(IFERROR(VALUE(MID($A$2:$A$2000,4,2)),0)=MONTH(C1009))*(IFERROR(VALUE(RIGHT($A$2:$A$2000,4)),0)=YEAR(C1009)))),""))</f>
        <v/>
      </c>
      <c r="E1009" s="4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10" spans="1:5" x14ac:dyDescent="0.25">
      <c r="A1010" s="65" t="s">
        <v>4686</v>
      </c>
      <c r="B1010" s="28">
        <v>3.4348999999999998</v>
      </c>
      <c r="C1010" s="49"/>
      <c r="D1010" s="50" t="str">
        <f t="array" ref="D1010">IF(C1010="","",IFERROR(AVERAGE(_xlfn._xlws.FILTER($B$2:$B$2000,(IFERROR(VALUE(MID($A$2:$A$2000,4,2)),0)=MONTH(C1010))*(IFERROR(VALUE(RIGHT($A$2:$A$2000,4)),0)=YEAR(C1010)))),""))</f>
        <v/>
      </c>
      <c r="E1010" s="4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1" spans="1:5" x14ac:dyDescent="0.25">
      <c r="A1011" s="65" t="s">
        <v>4691</v>
      </c>
      <c r="B1011" s="28">
        <v>3.5722999999999998</v>
      </c>
      <c r="C1011" s="49"/>
      <c r="D1011" s="50" t="str">
        <f t="array" ref="D1011">IF(C1011="","",IFERROR(AVERAGE(_xlfn._xlws.FILTER($B$2:$B$2000,(IFERROR(VALUE(MID($A$2:$A$2000,4,2)),0)=MONTH(C1011))*(IFERROR(VALUE(RIGHT($A$2:$A$2000,4)),0)=YEAR(C1011)))),""))</f>
        <v/>
      </c>
      <c r="E1011" s="4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2" spans="1:5" x14ac:dyDescent="0.25">
      <c r="A1012" s="65" t="s">
        <v>4695</v>
      </c>
      <c r="B1012" s="28">
        <v>3.8607</v>
      </c>
      <c r="C1012" s="49"/>
      <c r="D1012" s="50" t="str">
        <f t="array" ref="D1012">IF(C1012="","",IFERROR(AVERAGE(_xlfn._xlws.FILTER($B$2:$B$2000,(IFERROR(VALUE(MID($A$2:$A$2000,4,2)),0)=MONTH(C1012))*(IFERROR(VALUE(RIGHT($A$2:$A$2000,4)),0)=YEAR(C1012)))),""))</f>
        <v/>
      </c>
      <c r="E1012" s="4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3" spans="1:5" x14ac:dyDescent="0.25">
      <c r="A1013" s="65" t="s">
        <v>4699</v>
      </c>
      <c r="B1013" s="28">
        <v>3.8641999999999999</v>
      </c>
      <c r="C1013" s="49"/>
      <c r="D1013" s="50" t="str">
        <f t="array" ref="D1013">IF(C1013="","",IFERROR(AVERAGE(_xlfn._xlws.FILTER($B$2:$B$2000,(IFERROR(VALUE(MID($A$2:$A$2000,4,2)),0)=MONTH(C1013))*(IFERROR(VALUE(RIGHT($A$2:$A$2000,4)),0)=YEAR(C1013)))),""))</f>
        <v/>
      </c>
      <c r="E1013" s="4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4" spans="1:5" x14ac:dyDescent="0.25">
      <c r="A1014" s="65" t="s">
        <v>4704</v>
      </c>
      <c r="B1014" s="28">
        <v>3.5185</v>
      </c>
      <c r="C1014" s="49"/>
      <c r="D1014" s="50" t="str">
        <f t="array" ref="D1014">IF(C1014="","",IFERROR(AVERAGE(_xlfn._xlws.FILTER($B$2:$B$2000,(IFERROR(VALUE(MID($A$2:$A$2000,4,2)),0)=MONTH(C1014))*(IFERROR(VALUE(RIGHT($A$2:$A$2000,4)),0)=YEAR(C1014)))),""))</f>
        <v/>
      </c>
      <c r="E1014" s="4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5" spans="1:5" x14ac:dyDescent="0.25">
      <c r="A1015" s="65" t="s">
        <v>4709</v>
      </c>
      <c r="B1015" s="28">
        <v>3.3233999999999999</v>
      </c>
      <c r="C1015" s="49"/>
      <c r="D1015" s="50" t="str">
        <f t="array" ref="D1015">IF(C1015="","",IFERROR(AVERAGE(_xlfn._xlws.FILTER($B$2:$B$2000,(IFERROR(VALUE(MID($A$2:$A$2000,4,2)),0)=MONTH(C1015))*(IFERROR(VALUE(RIGHT($A$2:$A$2000,4)),0)=YEAR(C1015)))),""))</f>
        <v/>
      </c>
      <c r="E1015" s="4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6" spans="1:5" x14ac:dyDescent="0.25">
      <c r="A1016" s="65" t="s">
        <v>4714</v>
      </c>
      <c r="B1016" s="28">
        <v>3.3622999999999998</v>
      </c>
      <c r="C1016" s="49"/>
      <c r="D1016" s="50" t="str">
        <f t="array" ref="D1016">IF(C1016="","",IFERROR(AVERAGE(_xlfn._xlws.FILTER($B$2:$B$2000,(IFERROR(VALUE(MID($A$2:$A$2000,4,2)),0)=MONTH(C1016))*(IFERROR(VALUE(RIGHT($A$2:$A$2000,4)),0)=YEAR(C1016)))),""))</f>
        <v/>
      </c>
      <c r="E1016" s="4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7" spans="1:5" x14ac:dyDescent="0.25">
      <c r="A1017" s="65" t="s">
        <v>4719</v>
      </c>
      <c r="B1017" s="28">
        <v>3.3504999999999998</v>
      </c>
      <c r="C1017" s="49"/>
      <c r="D1017" s="50" t="str">
        <f t="array" ref="D1017">IF(C1017="","",IFERROR(AVERAGE(_xlfn._xlws.FILTER($B$2:$B$2000,(IFERROR(VALUE(MID($A$2:$A$2000,4,2)),0)=MONTH(C1017))*(IFERROR(VALUE(RIGHT($A$2:$A$2000,4)),0)=YEAR(C1017)))),""))</f>
        <v/>
      </c>
      <c r="E1017" s="4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8" spans="1:5" x14ac:dyDescent="0.25">
      <c r="A1018" s="65" t="s">
        <v>4724</v>
      </c>
      <c r="B1018" s="28">
        <v>3.2521</v>
      </c>
      <c r="C1018" s="49"/>
      <c r="D1018" s="50" t="str">
        <f t="array" ref="D1018">IF(C1018="","",IFERROR(AVERAGE(_xlfn._xlws.FILTER($B$2:$B$2000,(IFERROR(VALUE(MID($A$2:$A$2000,4,2)),0)=MONTH(C1018))*(IFERROR(VALUE(RIGHT($A$2:$A$2000,4)),0)=YEAR(C1018)))),""))</f>
        <v/>
      </c>
      <c r="E1018" s="4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9" spans="1:5" x14ac:dyDescent="0.25">
      <c r="A1019" s="65" t="s">
        <v>4729</v>
      </c>
      <c r="B1019" s="28">
        <v>3.0712999999999999</v>
      </c>
      <c r="C1019" s="49"/>
      <c r="D1019" s="50" t="str">
        <f t="array" ref="D1019">IF(C1019="","",IFERROR(AVERAGE(_xlfn._xlws.FILTER($B$2:$B$2000,(IFERROR(VALUE(MID($A$2:$A$2000,4,2)),0)=MONTH(C1019))*(IFERROR(VALUE(RIGHT($A$2:$A$2000,4)),0)=YEAR(C1019)))),""))</f>
        <v/>
      </c>
      <c r="E1019" s="4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0" spans="1:5" x14ac:dyDescent="0.25">
      <c r="A1020" s="65" t="s">
        <v>4734</v>
      </c>
      <c r="B1020" s="28">
        <v>3.0691999999999999</v>
      </c>
      <c r="C1020" s="49"/>
      <c r="D1020" s="50" t="str">
        <f t="array" ref="D1020">IF(C1020="","",IFERROR(AVERAGE(_xlfn._xlws.FILTER($B$2:$B$2000,(IFERROR(VALUE(MID($A$2:$A$2000,4,2)),0)=MONTH(C1020))*(IFERROR(VALUE(RIGHT($A$2:$A$2000,4)),0)=YEAR(C1020)))),""))</f>
        <v/>
      </c>
      <c r="E1020" s="4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1" spans="1:5" x14ac:dyDescent="0.25">
      <c r="A1021" s="65" t="s">
        <v>4738</v>
      </c>
      <c r="B1021" s="28">
        <v>2.9971999999999999</v>
      </c>
      <c r="C1021" s="49"/>
      <c r="D1021" s="50" t="str">
        <f t="array" ref="D1021">IF(C1021="","",IFERROR(AVERAGE(_xlfn._xlws.FILTER($B$2:$B$2000,(IFERROR(VALUE(MID($A$2:$A$2000,4,2)),0)=MONTH(C1021))*(IFERROR(VALUE(RIGHT($A$2:$A$2000,4)),0)=YEAR(C1021)))),""))</f>
        <v/>
      </c>
      <c r="E1021" s="4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2" spans="1:5" x14ac:dyDescent="0.25">
      <c r="A1022" s="65" t="s">
        <v>4743</v>
      </c>
      <c r="B1022" s="28">
        <v>3.0497000000000001</v>
      </c>
      <c r="C1022" s="49"/>
      <c r="D1022" s="50" t="str">
        <f t="array" ref="D1022">IF(C1022="","",IFERROR(AVERAGE(_xlfn._xlws.FILTER($B$2:$B$2000,(IFERROR(VALUE(MID($A$2:$A$2000,4,2)),0)=MONTH(C1022))*(IFERROR(VALUE(RIGHT($A$2:$A$2000,4)),0)=YEAR(C1022)))),""))</f>
        <v/>
      </c>
      <c r="E1022" s="4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3" spans="1:5" x14ac:dyDescent="0.25">
      <c r="A1023" s="65" t="s">
        <v>4748</v>
      </c>
      <c r="B1023" s="28">
        <v>2.9430000000000001</v>
      </c>
      <c r="C1023" s="49"/>
      <c r="D1023" s="50" t="str">
        <f t="array" ref="D1023">IF(C1023="","",IFERROR(AVERAGE(_xlfn._xlws.FILTER($B$2:$B$2000,(IFERROR(VALUE(MID($A$2:$A$2000,4,2)),0)=MONTH(C1023))*(IFERROR(VALUE(RIGHT($A$2:$A$2000,4)),0)=YEAR(C1023)))),""))</f>
        <v/>
      </c>
      <c r="E1023" s="4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4" spans="1:5" x14ac:dyDescent="0.25">
      <c r="A1024" s="65" t="s">
        <v>4753</v>
      </c>
      <c r="B1024" s="28">
        <v>2.8813</v>
      </c>
      <c r="C1024" s="49"/>
      <c r="D1024" s="50" t="str">
        <f t="array" ref="D1024">IF(C1024="","",IFERROR(AVERAGE(_xlfn._xlws.FILTER($B$2:$B$2000,(IFERROR(VALUE(MID($A$2:$A$2000,4,2)),0)=MONTH(C1024))*(IFERROR(VALUE(RIGHT($A$2:$A$2000,4)),0)=YEAR(C1024)))),""))</f>
        <v/>
      </c>
      <c r="E1024" s="4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5" spans="1:5" x14ac:dyDescent="0.25">
      <c r="A1025" s="65" t="s">
        <v>4758</v>
      </c>
      <c r="B1025" s="28">
        <v>2.9098000000000002</v>
      </c>
      <c r="C1025" s="49"/>
      <c r="D1025" s="50" t="str">
        <f t="array" ref="D1025">IF(C1025="","",IFERROR(AVERAGE(_xlfn._xlws.FILTER($B$2:$B$2000,(IFERROR(VALUE(MID($A$2:$A$2000,4,2)),0)=MONTH(C1025))*(IFERROR(VALUE(RIGHT($A$2:$A$2000,4)),0)=YEAR(C1025)))),""))</f>
        <v/>
      </c>
      <c r="E1025" s="4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6" spans="1:5" x14ac:dyDescent="0.25">
      <c r="A1026" s="65" t="s">
        <v>4763</v>
      </c>
      <c r="B1026" s="28">
        <v>2.9142000000000001</v>
      </c>
      <c r="C1026" s="49"/>
      <c r="D1026" s="50" t="str">
        <f t="array" ref="D1026">IF(C1026="","",IFERROR(AVERAGE(_xlfn._xlws.FILTER($B$2:$B$2000,(IFERROR(VALUE(MID($A$2:$A$2000,4,2)),0)=MONTH(C1026))*(IFERROR(VALUE(RIGHT($A$2:$A$2000,4)),0)=YEAR(C1026)))),""))</f>
        <v/>
      </c>
      <c r="E1026" s="4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7" spans="1:5" x14ac:dyDescent="0.25">
      <c r="A1027" s="65" t="s">
        <v>4768</v>
      </c>
      <c r="B1027" s="28">
        <v>2.9224000000000001</v>
      </c>
      <c r="C1027" s="49"/>
      <c r="D1027" s="50" t="str">
        <f t="array" ref="D1027">IF(C1027="","",IFERROR(AVERAGE(_xlfn._xlws.FILTER($B$2:$B$2000,(IFERROR(VALUE(MID($A$2:$A$2000,4,2)),0)=MONTH(C1027))*(IFERROR(VALUE(RIGHT($A$2:$A$2000,4)),0)=YEAR(C1027)))),""))</f>
        <v/>
      </c>
      <c r="E1027" s="4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8" spans="1:5" x14ac:dyDescent="0.25">
      <c r="A1028" s="65" t="s">
        <v>4773</v>
      </c>
      <c r="B1028" s="28">
        <v>2.8637999999999999</v>
      </c>
      <c r="C1028" s="49"/>
      <c r="D1028" s="50" t="str">
        <f t="array" ref="D1028">IF(C1028="","",IFERROR(AVERAGE(_xlfn._xlws.FILTER($B$2:$B$2000,(IFERROR(VALUE(MID($A$2:$A$2000,4,2)),0)=MONTH(C1028))*(IFERROR(VALUE(RIGHT($A$2:$A$2000,4)),0)=YEAR(C1028)))),""))</f>
        <v/>
      </c>
      <c r="E1028" s="4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29" spans="1:5" x14ac:dyDescent="0.25">
      <c r="A1029" s="65" t="s">
        <v>4778</v>
      </c>
      <c r="B1029" s="28">
        <v>2.8052000000000001</v>
      </c>
      <c r="C1029" s="49"/>
      <c r="D1029" s="50" t="str">
        <f t="array" ref="D1029">IF(C1029="","",IFERROR(AVERAGE(_xlfn._xlws.FILTER($B$2:$B$2000,(IFERROR(VALUE(MID($A$2:$A$2000,4,2)),0)=MONTH(C1029))*(IFERROR(VALUE(RIGHT($A$2:$A$2000,4)),0)=YEAR(C1029)))),""))</f>
        <v/>
      </c>
      <c r="E1029" s="4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0" spans="1:5" x14ac:dyDescent="0.25">
      <c r="A1030" s="65" t="s">
        <v>4783</v>
      </c>
      <c r="B1030" s="28">
        <v>2.5905</v>
      </c>
      <c r="C1030" s="49"/>
      <c r="D1030" s="50" t="str">
        <f t="array" ref="D1030">IF(C1030="","",IFERROR(AVERAGE(_xlfn._xlws.FILTER($B$2:$B$2000,(IFERROR(VALUE(MID($A$2:$A$2000,4,2)),0)=MONTH(C1030))*(IFERROR(VALUE(RIGHT($A$2:$A$2000,4)),0)=YEAR(C1030)))),""))</f>
        <v/>
      </c>
      <c r="E1030" s="4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1" spans="1:5" x14ac:dyDescent="0.25">
      <c r="A1031" s="65" t="s">
        <v>4788</v>
      </c>
      <c r="B1031" s="28">
        <v>2.4135</v>
      </c>
      <c r="C1031" s="49"/>
      <c r="D1031" s="50" t="str">
        <f t="array" ref="D1031">IF(C1031="","",IFERROR(AVERAGE(_xlfn._xlws.FILTER($B$2:$B$2000,(IFERROR(VALUE(MID($A$2:$A$2000,4,2)),0)=MONTH(C1031))*(IFERROR(VALUE(RIGHT($A$2:$A$2000,4)),0)=YEAR(C1031)))),""))</f>
        <v/>
      </c>
      <c r="E1031" s="4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2" spans="1:5" x14ac:dyDescent="0.25">
      <c r="A1032" s="65" t="s">
        <v>4793</v>
      </c>
      <c r="B1032" s="28">
        <v>2.3359000000000001</v>
      </c>
      <c r="C1032" s="49"/>
      <c r="D1032" s="50" t="str">
        <f t="array" ref="D1032">IF(C1032="","",IFERROR(AVERAGE(_xlfn._xlws.FILTER($B$2:$B$2000,(IFERROR(VALUE(MID($A$2:$A$2000,4,2)),0)=MONTH(C1032))*(IFERROR(VALUE(RIGHT($A$2:$A$2000,4)),0)=YEAR(C1032)))),""))</f>
        <v/>
      </c>
      <c r="E1032" s="4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3" spans="1:5" x14ac:dyDescent="0.25">
      <c r="A1033" s="65" t="s">
        <v>4797</v>
      </c>
      <c r="B1033" s="28">
        <v>2.2490999999999999</v>
      </c>
      <c r="C1033" s="49"/>
      <c r="D1033" s="50" t="str">
        <f t="array" ref="D1033">IF(C1033="","",IFERROR(AVERAGE(_xlfn._xlws.FILTER($B$2:$B$2000,(IFERROR(VALUE(MID($A$2:$A$2000,4,2)),0)=MONTH(C1033))*(IFERROR(VALUE(RIGHT($A$2:$A$2000,4)),0)=YEAR(C1033)))),""))</f>
        <v/>
      </c>
      <c r="E1033" s="4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4" spans="1:5" x14ac:dyDescent="0.25">
      <c r="A1034" s="65" t="s">
        <v>4802</v>
      </c>
      <c r="B1034" s="28">
        <v>2.4049999999999998</v>
      </c>
      <c r="C1034" s="49"/>
      <c r="D1034" s="50" t="str">
        <f t="array" ref="D1034">IF(C1034="","",IFERROR(AVERAGE(_xlfn._xlws.FILTER($B$2:$B$2000,(IFERROR(VALUE(MID($A$2:$A$2000,4,2)),0)=MONTH(C1034))*(IFERROR(VALUE(RIGHT($A$2:$A$2000,4)),0)=YEAR(C1034)))),""))</f>
        <v/>
      </c>
      <c r="E1034" s="4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5" spans="1:5" x14ac:dyDescent="0.25">
      <c r="A1035" s="65" t="s">
        <v>4807</v>
      </c>
      <c r="B1035" s="28">
        <v>2.4255</v>
      </c>
      <c r="C1035" s="49"/>
      <c r="D1035" s="50" t="str">
        <f t="array" ref="D1035">IF(C1035="","",IFERROR(AVERAGE(_xlfn._xlws.FILTER($B$2:$B$2000,(IFERROR(VALUE(MID($A$2:$A$2000,4,2)),0)=MONTH(C1035))*(IFERROR(VALUE(RIGHT($A$2:$A$2000,4)),0)=YEAR(C1035)))),""))</f>
        <v/>
      </c>
      <c r="E1035" s="4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6" spans="1:5" x14ac:dyDescent="0.25">
      <c r="A1036" s="65" t="s">
        <v>4812</v>
      </c>
      <c r="B1036" s="28">
        <v>2.5242</v>
      </c>
      <c r="C1036" s="49"/>
      <c r="D1036" s="50" t="str">
        <f t="array" ref="D1036">IF(C1036="","",IFERROR(AVERAGE(_xlfn._xlws.FILTER($B$2:$B$2000,(IFERROR(VALUE(MID($A$2:$A$2000,4,2)),0)=MONTH(C1036))*(IFERROR(VALUE(RIGHT($A$2:$A$2000,4)),0)=YEAR(C1036)))),""))</f>
        <v/>
      </c>
      <c r="E1036" s="4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7" spans="1:5" x14ac:dyDescent="0.25">
      <c r="A1037" s="65" t="s">
        <v>4817</v>
      </c>
      <c r="B1037" s="28">
        <v>2.6484000000000001</v>
      </c>
      <c r="C1037" s="49"/>
      <c r="D1037" s="50" t="str">
        <f t="array" ref="D1037">IF(C1037="","",IFERROR(AVERAGE(_xlfn._xlws.FILTER($B$2:$B$2000,(IFERROR(VALUE(MID($A$2:$A$2000,4,2)),0)=MONTH(C1037))*(IFERROR(VALUE(RIGHT($A$2:$A$2000,4)),0)=YEAR(C1037)))),""))</f>
        <v/>
      </c>
      <c r="E1037" s="4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8" spans="1:5" x14ac:dyDescent="0.25">
      <c r="A1038" s="65" t="s">
        <v>4821</v>
      </c>
      <c r="B1038" s="28">
        <v>2.7732000000000001</v>
      </c>
      <c r="C1038" s="49"/>
      <c r="D1038" s="50" t="str">
        <f t="array" ref="D1038">IF(C1038="","",IFERROR(AVERAGE(_xlfn._xlws.FILTER($B$2:$B$2000,(IFERROR(VALUE(MID($A$2:$A$2000,4,2)),0)=MONTH(C1038))*(IFERROR(VALUE(RIGHT($A$2:$A$2000,4)),0)=YEAR(C1038)))),""))</f>
        <v/>
      </c>
      <c r="E1038" s="4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9" spans="1:5" x14ac:dyDescent="0.25">
      <c r="A1039" s="65" t="s">
        <v>4826</v>
      </c>
      <c r="B1039" s="28">
        <v>2.7744</v>
      </c>
      <c r="C1039" s="49"/>
      <c r="D1039" s="50" t="str">
        <f t="array" ref="D1039">IF(C1039="","",IFERROR(AVERAGE(_xlfn._xlws.FILTER($B$2:$B$2000,(IFERROR(VALUE(MID($A$2:$A$2000,4,2)),0)=MONTH(C1039))*(IFERROR(VALUE(RIGHT($A$2:$A$2000,4)),0)=YEAR(C1039)))),""))</f>
        <v/>
      </c>
      <c r="E1039" s="4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0" spans="1:5" x14ac:dyDescent="0.25">
      <c r="A1040" s="65" t="s">
        <v>4831</v>
      </c>
      <c r="B1040" s="28">
        <v>2.7355</v>
      </c>
      <c r="C1040" s="49"/>
      <c r="D1040" s="50" t="str">
        <f t="array" ref="D1040">IF(C1040="","",IFERROR(AVERAGE(_xlfn._xlws.FILTER($B$2:$B$2000,(IFERROR(VALUE(MID($A$2:$A$2000,4,2)),0)=MONTH(C1040))*(IFERROR(VALUE(RIGHT($A$2:$A$2000,4)),0)=YEAR(C1040)))),""))</f>
        <v/>
      </c>
      <c r="E1040" s="4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1" spans="1:5" x14ac:dyDescent="0.25">
      <c r="A1041" s="65" t="s">
        <v>4835</v>
      </c>
      <c r="B1041" s="28">
        <v>2.9449999999999998</v>
      </c>
      <c r="C1041" s="49"/>
      <c r="D1041" s="50" t="str">
        <f t="array" ref="D1041">IF(C1041="","",IFERROR(AVERAGE(_xlfn._xlws.FILTER($B$2:$B$2000,(IFERROR(VALUE(MID($A$2:$A$2000,4,2)),0)=MONTH(C1041))*(IFERROR(VALUE(RIGHT($A$2:$A$2000,4)),0)=YEAR(C1041)))),""))</f>
        <v/>
      </c>
      <c r="E1041" s="4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2" spans="1:5" x14ac:dyDescent="0.25">
      <c r="A1042" s="65" t="s">
        <v>4840</v>
      </c>
      <c r="B1042" s="28">
        <v>2.9104000000000001</v>
      </c>
      <c r="C1042" s="49"/>
      <c r="D1042" s="50" t="str">
        <f t="array" ref="D1042">IF(C1042="","",IFERROR(AVERAGE(_xlfn._xlws.FILTER($B$2:$B$2000,(IFERROR(VALUE(MID($A$2:$A$2000,4,2)),0)=MONTH(C1042))*(IFERROR(VALUE(RIGHT($A$2:$A$2000,4)),0)=YEAR(C1042)))),""))</f>
        <v/>
      </c>
      <c r="E1042" s="4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3" spans="1:5" x14ac:dyDescent="0.25">
      <c r="A1043" s="65" t="s">
        <v>4844</v>
      </c>
      <c r="B1043" s="28">
        <v>2.8828</v>
      </c>
      <c r="C1043" s="49"/>
      <c r="D1043" s="50" t="str">
        <f t="array" ref="D1043">IF(C1043="","",IFERROR(AVERAGE(_xlfn._xlws.FILTER($B$2:$B$2000,(IFERROR(VALUE(MID($A$2:$A$2000,4,2)),0)=MONTH(C1043))*(IFERROR(VALUE(RIGHT($A$2:$A$2000,4)),0)=YEAR(C1043)))),""))</f>
        <v/>
      </c>
      <c r="E1043" s="4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4" spans="1:5" x14ac:dyDescent="0.25">
      <c r="A1044" s="65" t="s">
        <v>4849</v>
      </c>
      <c r="B1044" s="28">
        <v>2.8805999999999998</v>
      </c>
      <c r="C1044" s="49"/>
      <c r="D1044" s="50" t="str">
        <f t="array" ref="D1044">IF(C1044="","",IFERROR(AVERAGE(_xlfn._xlws.FILTER($B$2:$B$2000,(IFERROR(VALUE(MID($A$2:$A$2000,4,2)),0)=MONTH(C1044))*(IFERROR(VALUE(RIGHT($A$2:$A$2000,4)),0)=YEAR(C1044)))),""))</f>
        <v/>
      </c>
      <c r="E1044" s="4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5" spans="1:5" x14ac:dyDescent="0.25">
      <c r="A1045" s="65" t="s">
        <v>4854</v>
      </c>
      <c r="B1045" s="28">
        <v>2.8332999999999999</v>
      </c>
      <c r="C1045" s="49"/>
      <c r="D1045" s="50" t="str">
        <f t="array" ref="D1045">IF(C1045="","",IFERROR(AVERAGE(_xlfn._xlws.FILTER($B$2:$B$2000,(IFERROR(VALUE(MID($A$2:$A$2000,4,2)),0)=MONTH(C1045))*(IFERROR(VALUE(RIGHT($A$2:$A$2000,4)),0)=YEAR(C1045)))),""))</f>
        <v/>
      </c>
      <c r="E1045" s="4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6" spans="1:5" x14ac:dyDescent="0.25">
      <c r="A1046" s="65" t="s">
        <v>4859</v>
      </c>
      <c r="B1046" s="28">
        <v>2.7719</v>
      </c>
      <c r="C1046" s="49"/>
      <c r="D1046" s="50" t="str">
        <f t="array" ref="D1046">IF(C1046="","",IFERROR(AVERAGE(_xlfn._xlws.FILTER($B$2:$B$2000,(IFERROR(VALUE(MID($A$2:$A$2000,4,2)),0)=MONTH(C1046))*(IFERROR(VALUE(RIGHT($A$2:$A$2000,4)),0)=YEAR(C1046)))),""))</f>
        <v/>
      </c>
      <c r="E1046" s="4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7" spans="1:5" x14ac:dyDescent="0.25">
      <c r="A1047" s="65" t="s">
        <v>4864</v>
      </c>
      <c r="B1047" s="28">
        <v>2.7336999999999998</v>
      </c>
      <c r="C1047" s="49"/>
      <c r="D1047" s="50" t="str">
        <f t="array" ref="D1047">IF(C1047="","",IFERROR(AVERAGE(_xlfn._xlws.FILTER($B$2:$B$2000,(IFERROR(VALUE(MID($A$2:$A$2000,4,2)),0)=MONTH(C1047))*(IFERROR(VALUE(RIGHT($A$2:$A$2000,4)),0)=YEAR(C1047)))),""))</f>
        <v/>
      </c>
      <c r="E1047" s="4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8" spans="1:5" x14ac:dyDescent="0.25">
      <c r="A1048" s="65" t="s">
        <v>4869</v>
      </c>
      <c r="B1048" s="28">
        <v>2.8719999999999999</v>
      </c>
      <c r="C1048" s="49"/>
      <c r="D1048" s="50" t="str">
        <f t="array" ref="D1048">IF(C1048="","",IFERROR(AVERAGE(_xlfn._xlws.FILTER($B$2:$B$2000,(IFERROR(VALUE(MID($A$2:$A$2000,4,2)),0)=MONTH(C1048))*(IFERROR(VALUE(RIGHT($A$2:$A$2000,4)),0)=YEAR(C1048)))),""))</f>
        <v/>
      </c>
      <c r="E1048" s="4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9" spans="1:5" x14ac:dyDescent="0.25">
      <c r="A1049" s="65" t="s">
        <v>4873</v>
      </c>
      <c r="B1049" s="28">
        <v>2.9493</v>
      </c>
      <c r="C1049" s="49"/>
      <c r="D1049" s="50" t="str">
        <f t="array" ref="D1049">IF(C1049="","",IFERROR(AVERAGE(_xlfn._xlws.FILTER($B$2:$B$2000,(IFERROR(VALUE(MID($A$2:$A$2000,4,2)),0)=MONTH(C1049))*(IFERROR(VALUE(RIGHT($A$2:$A$2000,4)),0)=YEAR(C1049)))),""))</f>
        <v/>
      </c>
      <c r="E1049" s="4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50" spans="1:5" x14ac:dyDescent="0.25">
      <c r="A1050" s="65" t="s">
        <v>4878</v>
      </c>
      <c r="B1050" s="28">
        <v>2.8614999999999999</v>
      </c>
      <c r="C1050" s="49"/>
      <c r="D1050" s="50" t="str">
        <f t="array" ref="D1050">IF(C1050="","",IFERROR(AVERAGE(_xlfn._xlws.FILTER($B$2:$B$2000,(IFERROR(VALUE(MID($A$2:$A$2000,4,2)),0)=MONTH(C1050))*(IFERROR(VALUE(RIGHT($A$2:$A$2000,4)),0)=YEAR(C1050)))),""))</f>
        <v/>
      </c>
      <c r="E1050" s="4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1" spans="1:5" x14ac:dyDescent="0.25">
      <c r="A1051" s="65" t="s">
        <v>4883</v>
      </c>
      <c r="B1051" s="28">
        <v>2.6377999999999999</v>
      </c>
      <c r="C1051" s="49"/>
      <c r="D1051" s="50" t="str">
        <f t="array" ref="D1051">IF(C1051="","",IFERROR(AVERAGE(_xlfn._xlws.FILTER($B$2:$B$2000,(IFERROR(VALUE(MID($A$2:$A$2000,4,2)),0)=MONTH(C1051))*(IFERROR(VALUE(RIGHT($A$2:$A$2000,4)),0)=YEAR(C1051)))),""))</f>
        <v/>
      </c>
      <c r="E1051" s="4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2" spans="1:5" x14ac:dyDescent="0.25">
      <c r="A1052" s="65" t="s">
        <v>4888</v>
      </c>
      <c r="B1052" s="28">
        <v>2.6073</v>
      </c>
      <c r="C1052" s="49"/>
      <c r="D1052" s="50" t="str">
        <f t="array" ref="D1052">IF(C1052="","",IFERROR(AVERAGE(_xlfn._xlws.FILTER($B$2:$B$2000,(IFERROR(VALUE(MID($A$2:$A$2000,4,2)),0)=MONTH(C1052))*(IFERROR(VALUE(RIGHT($A$2:$A$2000,4)),0)=YEAR(C1052)))),""))</f>
        <v/>
      </c>
      <c r="E1052" s="4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3" spans="1:5" x14ac:dyDescent="0.25">
      <c r="A1053" s="65" t="s">
        <v>4893</v>
      </c>
      <c r="B1053" s="28">
        <v>2.7399</v>
      </c>
      <c r="C1053" s="49"/>
      <c r="D1053" s="50" t="str">
        <f t="array" ref="D1053">IF(C1053="","",IFERROR(AVERAGE(_xlfn._xlws.FILTER($B$2:$B$2000,(IFERROR(VALUE(MID($A$2:$A$2000,4,2)),0)=MONTH(C1053))*(IFERROR(VALUE(RIGHT($A$2:$A$2000,4)),0)=YEAR(C1053)))),""))</f>
        <v/>
      </c>
      <c r="E1053" s="4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4" spans="1:5" x14ac:dyDescent="0.25">
      <c r="A1054" s="65" t="s">
        <v>4898</v>
      </c>
      <c r="B1054" s="28">
        <v>2.7591000000000001</v>
      </c>
      <c r="C1054" s="49"/>
      <c r="D1054" s="50" t="str">
        <f t="array" ref="D1054">IF(C1054="","",IFERROR(AVERAGE(_xlfn._xlws.FILTER($B$2:$B$2000,(IFERROR(VALUE(MID($A$2:$A$2000,4,2)),0)=MONTH(C1054))*(IFERROR(VALUE(RIGHT($A$2:$A$2000,4)),0)=YEAR(C1054)))),""))</f>
        <v/>
      </c>
      <c r="E1054" s="4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5" spans="1:5" x14ac:dyDescent="0.25">
      <c r="A1055" s="65" t="s">
        <v>4903</v>
      </c>
      <c r="B1055" s="28">
        <v>2.6989999999999998</v>
      </c>
      <c r="C1055" s="49"/>
      <c r="D1055" s="50" t="str">
        <f t="array" ref="D1055">IF(C1055="","",IFERROR(AVERAGE(_xlfn._xlws.FILTER($B$2:$B$2000,(IFERROR(VALUE(MID($A$2:$A$2000,4,2)),0)=MONTH(C1055))*(IFERROR(VALUE(RIGHT($A$2:$A$2000,4)),0)=YEAR(C1055)))),""))</f>
        <v/>
      </c>
      <c r="E1055" s="4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6" spans="1:5" x14ac:dyDescent="0.25">
      <c r="A1056" s="65" t="s">
        <v>4908</v>
      </c>
      <c r="B1056" s="28">
        <v>2.7498999999999998</v>
      </c>
      <c r="C1056" s="49"/>
      <c r="D1056" s="50" t="str">
        <f t="array" ref="D1056">IF(C1056="","",IFERROR(AVERAGE(_xlfn._xlws.FILTER($B$2:$B$2000,(IFERROR(VALUE(MID($A$2:$A$2000,4,2)),0)=MONTH(C1056))*(IFERROR(VALUE(RIGHT($A$2:$A$2000,4)),0)=YEAR(C1056)))),""))</f>
        <v/>
      </c>
      <c r="E1056" s="4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7" spans="1:5" x14ac:dyDescent="0.25">
      <c r="A1057" s="65" t="s">
        <v>4911</v>
      </c>
      <c r="B1057" s="28">
        <v>2.7646999999999999</v>
      </c>
      <c r="C1057" s="49"/>
      <c r="D1057" s="50" t="str">
        <f t="array" ref="D1057">IF(C1057="","",IFERROR(AVERAGE(_xlfn._xlws.FILTER($B$2:$B$2000,(IFERROR(VALUE(MID($A$2:$A$2000,4,2)),0)=MONTH(C1057))*(IFERROR(VALUE(RIGHT($A$2:$A$2000,4)),0)=YEAR(C1057)))),""))</f>
        <v/>
      </c>
      <c r="E1057" s="4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8" spans="1:5" x14ac:dyDescent="0.25">
      <c r="A1058" s="65" t="s">
        <v>4916</v>
      </c>
      <c r="B1058" s="28">
        <v>2.8064</v>
      </c>
      <c r="C1058" s="49"/>
      <c r="D1058" s="50" t="str">
        <f t="array" ref="D1058">IF(C1058="","",IFERROR(AVERAGE(_xlfn._xlws.FILTER($B$2:$B$2000,(IFERROR(VALUE(MID($A$2:$A$2000,4,2)),0)=MONTH(C1058))*(IFERROR(VALUE(RIGHT($A$2:$A$2000,4)),0)=YEAR(C1058)))),""))</f>
        <v/>
      </c>
      <c r="E1058" s="4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59" spans="1:5" x14ac:dyDescent="0.25">
      <c r="A1059" s="65" t="s">
        <v>4921</v>
      </c>
      <c r="B1059" s="28">
        <v>2.7441</v>
      </c>
      <c r="C1059" s="49"/>
      <c r="D1059" s="50" t="str">
        <f t="array" ref="D1059">IF(C1059="","",IFERROR(AVERAGE(_xlfn._xlws.FILTER($B$2:$B$2000,(IFERROR(VALUE(MID($A$2:$A$2000,4,2)),0)=MONTH(C1059))*(IFERROR(VALUE(RIGHT($A$2:$A$2000,4)),0)=YEAR(C1059)))),""))</f>
        <v/>
      </c>
      <c r="E1059" s="4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0" spans="1:5" x14ac:dyDescent="0.25">
      <c r="A1060" s="65" t="s">
        <v>4926</v>
      </c>
      <c r="B1060" s="28">
        <v>2.7410000000000001</v>
      </c>
      <c r="C1060" s="49"/>
      <c r="D1060" s="50" t="str">
        <f t="array" ref="D1060">IF(C1060="","",IFERROR(AVERAGE(_xlfn._xlws.FILTER($B$2:$B$2000,(IFERROR(VALUE(MID($A$2:$A$2000,4,2)),0)=MONTH(C1060))*(IFERROR(VALUE(RIGHT($A$2:$A$2000,4)),0)=YEAR(C1060)))),""))</f>
        <v/>
      </c>
      <c r="E1060" s="4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1" spans="1:5" x14ac:dyDescent="0.25">
      <c r="A1061" s="65" t="s">
        <v>4931</v>
      </c>
      <c r="B1061" s="28">
        <v>2.7328999999999999</v>
      </c>
      <c r="C1061" s="49"/>
      <c r="D1061" s="50" t="str">
        <f t="array" ref="D1061">IF(C1061="","",IFERROR(AVERAGE(_xlfn._xlws.FILTER($B$2:$B$2000,(IFERROR(VALUE(MID($A$2:$A$2000,4,2)),0)=MONTH(C1061))*(IFERROR(VALUE(RIGHT($A$2:$A$2000,4)),0)=YEAR(C1061)))),""))</f>
        <v/>
      </c>
      <c r="E1061" s="4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2" spans="1:5" x14ac:dyDescent="0.25">
      <c r="A1062" s="65" t="s">
        <v>4936</v>
      </c>
      <c r="B1062" s="28">
        <v>2.7844000000000002</v>
      </c>
      <c r="C1062" s="49"/>
      <c r="D1062" s="50" t="str">
        <f t="array" ref="D1062">IF(C1062="","",IFERROR(AVERAGE(_xlfn._xlws.FILTER($B$2:$B$2000,(IFERROR(VALUE(MID($A$2:$A$2000,4,2)),0)=MONTH(C1062))*(IFERROR(VALUE(RIGHT($A$2:$A$2000,4)),0)=YEAR(C1062)))),""))</f>
        <v/>
      </c>
      <c r="E1062" s="4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3" spans="1:5" x14ac:dyDescent="0.25">
      <c r="A1063" s="65" t="s">
        <v>4940</v>
      </c>
      <c r="B1063" s="28">
        <v>2.8815</v>
      </c>
      <c r="C1063" s="49"/>
      <c r="D1063" s="50" t="str">
        <f t="array" ref="D1063">IF(C1063="","",IFERROR(AVERAGE(_xlfn._xlws.FILTER($B$2:$B$2000,(IFERROR(VALUE(MID($A$2:$A$2000,4,2)),0)=MONTH(C1063))*(IFERROR(VALUE(RIGHT($A$2:$A$2000,4)),0)=YEAR(C1063)))),""))</f>
        <v/>
      </c>
      <c r="E1063" s="4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4" spans="1:5" x14ac:dyDescent="0.25">
      <c r="A1064" s="65" t="s">
        <v>4945</v>
      </c>
      <c r="B1064" s="28">
        <v>2.9777999999999998</v>
      </c>
      <c r="C1064" s="49"/>
      <c r="D1064" s="50" t="str">
        <f t="array" ref="D1064">IF(C1064="","",IFERROR(AVERAGE(_xlfn._xlws.FILTER($B$2:$B$2000,(IFERROR(VALUE(MID($A$2:$A$2000,4,2)),0)=MONTH(C1064))*(IFERROR(VALUE(RIGHT($A$2:$A$2000,4)),0)=YEAR(C1064)))),""))</f>
        <v/>
      </c>
      <c r="E1064" s="4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5" spans="1:5" x14ac:dyDescent="0.25">
      <c r="A1065" s="65" t="s">
        <v>4949</v>
      </c>
      <c r="B1065" s="28">
        <v>3.1798000000000002</v>
      </c>
      <c r="C1065" s="49"/>
      <c r="D1065" s="50" t="str">
        <f t="array" ref="D1065">IF(C1065="","",IFERROR(AVERAGE(_xlfn._xlws.FILTER($B$2:$B$2000,(IFERROR(VALUE(MID($A$2:$A$2000,4,2)),0)=MONTH(C1065))*(IFERROR(VALUE(RIGHT($A$2:$A$2000,4)),0)=YEAR(C1065)))),""))</f>
        <v/>
      </c>
      <c r="E1065" s="4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6" spans="1:5" x14ac:dyDescent="0.25">
      <c r="A1066" s="65" t="s">
        <v>4954</v>
      </c>
      <c r="B1066" s="28">
        <v>3.0465</v>
      </c>
      <c r="C1066" s="49"/>
      <c r="D1066" s="50" t="str">
        <f t="array" ref="D1066">IF(C1066="","",IFERROR(AVERAGE(_xlfn._xlws.FILTER($B$2:$B$2000,(IFERROR(VALUE(MID($A$2:$A$2000,4,2)),0)=MONTH(C1066))*(IFERROR(VALUE(RIGHT($A$2:$A$2000,4)),0)=YEAR(C1066)))),""))</f>
        <v/>
      </c>
      <c r="E1066" s="4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7" spans="1:5" x14ac:dyDescent="0.25">
      <c r="A1067" s="65" t="s">
        <v>4958</v>
      </c>
      <c r="B1067" s="28">
        <v>2.8984999999999999</v>
      </c>
      <c r="C1067" s="49"/>
      <c r="D1067" s="50" t="str">
        <f t="array" ref="D1067">IF(C1067="","",IFERROR(AVERAGE(_xlfn._xlws.FILTER($B$2:$B$2000,(IFERROR(VALUE(MID($A$2:$A$2000,4,2)),0)=MONTH(C1067))*(IFERROR(VALUE(RIGHT($A$2:$A$2000,4)),0)=YEAR(C1067)))),""))</f>
        <v/>
      </c>
      <c r="E1067" s="4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8" spans="1:5" x14ac:dyDescent="0.25">
      <c r="A1068" s="65" t="s">
        <v>4963</v>
      </c>
      <c r="B1068" s="28">
        <v>2.7633000000000001</v>
      </c>
      <c r="C1068" s="49"/>
      <c r="D1068" s="50" t="str">
        <f t="array" ref="D1068">IF(C1068="","",IFERROR(AVERAGE(_xlfn._xlws.FILTER($B$2:$B$2000,(IFERROR(VALUE(MID($A$2:$A$2000,4,2)),0)=MONTH(C1068))*(IFERROR(VALUE(RIGHT($A$2:$A$2000,4)),0)=YEAR(C1068)))),""))</f>
        <v/>
      </c>
      <c r="E1068" s="4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9" spans="1:5" x14ac:dyDescent="0.25">
      <c r="A1069" s="65" t="s">
        <v>4968</v>
      </c>
      <c r="B1069" s="28">
        <v>2.5794999999999999</v>
      </c>
      <c r="C1069" s="49"/>
      <c r="D1069" s="50" t="str">
        <f t="array" ref="D1069">IF(C1069="","",IFERROR(AVERAGE(_xlfn._xlws.FILTER($B$2:$B$2000,(IFERROR(VALUE(MID($A$2:$A$2000,4,2)),0)=MONTH(C1069))*(IFERROR(VALUE(RIGHT($A$2:$A$2000,4)),0)=YEAR(C1069)))),""))</f>
        <v/>
      </c>
      <c r="E1069" s="4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0" spans="1:5" x14ac:dyDescent="0.25">
      <c r="A1070" s="65" t="s">
        <v>4973</v>
      </c>
      <c r="B1070" s="28">
        <v>2.649</v>
      </c>
      <c r="C1070" s="49"/>
      <c r="D1070" s="50" t="str">
        <f t="array" ref="D1070">IF(C1070="","",IFERROR(AVERAGE(_xlfn._xlws.FILTER($B$2:$B$2000,(IFERROR(VALUE(MID($A$2:$A$2000,4,2)),0)=MONTH(C1070))*(IFERROR(VALUE(RIGHT($A$2:$A$2000,4)),0)=YEAR(C1070)))),""))</f>
        <v/>
      </c>
      <c r="E1070" s="4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1" spans="1:5" x14ac:dyDescent="0.25">
      <c r="A1071" s="65" t="s">
        <v>4978</v>
      </c>
      <c r="B1071" s="28">
        <v>2.7467999999999999</v>
      </c>
      <c r="C1071" s="49"/>
      <c r="D1071" s="50" t="str">
        <f t="array" ref="D1071">IF(C1071="","",IFERROR(AVERAGE(_xlfn._xlws.FILTER($B$2:$B$2000,(IFERROR(VALUE(MID($A$2:$A$2000,4,2)),0)=MONTH(C1071))*(IFERROR(VALUE(RIGHT($A$2:$A$2000,4)),0)=YEAR(C1071)))),""))</f>
        <v/>
      </c>
      <c r="E1071" s="4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2" spans="1:5" x14ac:dyDescent="0.25">
      <c r="A1072" s="65" t="s">
        <v>4982</v>
      </c>
      <c r="B1072" s="28">
        <v>2.7040000000000002</v>
      </c>
      <c r="C1072" s="49"/>
      <c r="D1072" s="50" t="str">
        <f t="array" ref="D1072">IF(C1072="","",IFERROR(AVERAGE(_xlfn._xlws.FILTER($B$2:$B$2000,(IFERROR(VALUE(MID($A$2:$A$2000,4,2)),0)=MONTH(C1072))*(IFERROR(VALUE(RIGHT($A$2:$A$2000,4)),0)=YEAR(C1072)))),""))</f>
        <v/>
      </c>
      <c r="E1072" s="4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3" spans="1:5" x14ac:dyDescent="0.25">
      <c r="A1073" s="65" t="s">
        <v>4987</v>
      </c>
      <c r="B1073" s="28">
        <v>2.7195999999999998</v>
      </c>
      <c r="C1073" s="49"/>
      <c r="D1073" s="50" t="str">
        <f t="array" ref="D1073">IF(C1073="","",IFERROR(AVERAGE(_xlfn._xlws.FILTER($B$2:$B$2000,(IFERROR(VALUE(MID($A$2:$A$2000,4,2)),0)=MONTH(C1073))*(IFERROR(VALUE(RIGHT($A$2:$A$2000,4)),0)=YEAR(C1073)))),""))</f>
        <v/>
      </c>
      <c r="E1073" s="4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4" spans="1:5" x14ac:dyDescent="0.25">
      <c r="A1074" s="65" t="s">
        <v>4992</v>
      </c>
      <c r="B1074" s="28">
        <v>2.6846000000000001</v>
      </c>
      <c r="C1074" s="49"/>
      <c r="D1074" s="50" t="str">
        <f t="array" ref="D1074">IF(C1074="","",IFERROR(AVERAGE(_xlfn._xlws.FILTER($B$2:$B$2000,(IFERROR(VALUE(MID($A$2:$A$2000,4,2)),0)=MONTH(C1074))*(IFERROR(VALUE(RIGHT($A$2:$A$2000,4)),0)=YEAR(C1074)))),""))</f>
        <v/>
      </c>
      <c r="E1074" s="4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5" spans="1:5" x14ac:dyDescent="0.25">
      <c r="A1075" s="65" t="s">
        <v>4997</v>
      </c>
      <c r="B1075" s="28">
        <v>2.7086000000000001</v>
      </c>
      <c r="C1075" s="49"/>
      <c r="D1075" s="50" t="str">
        <f t="array" ref="D1075">IF(C1075="","",IFERROR(AVERAGE(_xlfn._xlws.FILTER($B$2:$B$2000,(IFERROR(VALUE(MID($A$2:$A$2000,4,2)),0)=MONTH(C1075))*(IFERROR(VALUE(RIGHT($A$2:$A$2000,4)),0)=YEAR(C1075)))),""))</f>
        <v/>
      </c>
      <c r="E1075" s="4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6" spans="1:5" x14ac:dyDescent="0.25">
      <c r="A1076" s="65" t="s">
        <v>5002</v>
      </c>
      <c r="B1076" s="28">
        <v>2.4102999999999999</v>
      </c>
      <c r="C1076" s="49"/>
      <c r="D1076" s="50" t="str">
        <f t="array" ref="D1076">IF(C1076="","",IFERROR(AVERAGE(_xlfn._xlws.FILTER($B$2:$B$2000,(IFERROR(VALUE(MID($A$2:$A$2000,4,2)),0)=MONTH(C1076))*(IFERROR(VALUE(RIGHT($A$2:$A$2000,4)),0)=YEAR(C1076)))),""))</f>
        <v/>
      </c>
      <c r="E1076" s="4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7" spans="1:5" x14ac:dyDescent="0.25">
      <c r="A1077" s="65" t="s">
        <v>5007</v>
      </c>
      <c r="B1077" s="28">
        <v>2.3548</v>
      </c>
      <c r="C1077" s="49"/>
      <c r="D1077" s="50" t="str">
        <f t="array" ref="D1077">IF(C1077="","",IFERROR(AVERAGE(_xlfn._xlws.FILTER($B$2:$B$2000,(IFERROR(VALUE(MID($A$2:$A$2000,4,2)),0)=MONTH(C1077))*(IFERROR(VALUE(RIGHT($A$2:$A$2000,4)),0)=YEAR(C1077)))),""))</f>
        <v/>
      </c>
      <c r="E1077" s="4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8" spans="1:5" x14ac:dyDescent="0.25">
      <c r="A1078" s="65" t="s">
        <v>5012</v>
      </c>
      <c r="B1078" s="28">
        <v>2.2561</v>
      </c>
      <c r="C1078" s="49"/>
      <c r="D1078" s="50" t="str">
        <f t="array" ref="D1078">IF(C1078="","",IFERROR(AVERAGE(_xlfn._xlws.FILTER($B$2:$B$2000,(IFERROR(VALUE(MID($A$2:$A$2000,4,2)),0)=MONTH(C1078))*(IFERROR(VALUE(RIGHT($A$2:$A$2000,4)),0)=YEAR(C1078)))),""))</f>
        <v/>
      </c>
      <c r="E1078" s="4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9" spans="1:5" x14ac:dyDescent="0.25">
      <c r="A1079" s="65" t="s">
        <v>5017</v>
      </c>
      <c r="B1079" s="28">
        <v>2.2675999999999998</v>
      </c>
      <c r="C1079" s="49"/>
      <c r="D1079" s="50" t="str">
        <f t="array" ref="D1079">IF(C1079="","",IFERROR(AVERAGE(_xlfn._xlws.FILTER($B$2:$B$2000,(IFERROR(VALUE(MID($A$2:$A$2000,4,2)),0)=MONTH(C1079))*(IFERROR(VALUE(RIGHT($A$2:$A$2000,4)),0)=YEAR(C1079)))),""))</f>
        <v/>
      </c>
      <c r="E1079" s="4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80" spans="1:5" x14ac:dyDescent="0.25">
      <c r="A1080" s="65" t="s">
        <v>5022</v>
      </c>
      <c r="B1080" s="28">
        <v>2.2951000000000001</v>
      </c>
      <c r="C1080" s="49"/>
      <c r="D1080" s="50" t="str">
        <f t="array" ref="D1080">IF(C1080="","",IFERROR(AVERAGE(_xlfn._xlws.FILTER($B$2:$B$2000,(IFERROR(VALUE(MID($A$2:$A$2000,4,2)),0)=MONTH(C1080))*(IFERROR(VALUE(RIGHT($A$2:$A$2000,4)),0)=YEAR(C1080)))),""))</f>
        <v/>
      </c>
      <c r="E1080" s="4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1" spans="1:5" x14ac:dyDescent="0.25">
      <c r="A1081" s="65" t="s">
        <v>5027</v>
      </c>
      <c r="B1081" s="28">
        <v>2.2408000000000001</v>
      </c>
      <c r="C1081" s="49"/>
      <c r="D1081" s="50" t="str">
        <f t="array" ref="D1081">IF(C1081="","",IFERROR(AVERAGE(_xlfn._xlws.FILTER($B$2:$B$2000,(IFERROR(VALUE(MID($A$2:$A$2000,4,2)),0)=MONTH(C1081))*(IFERROR(VALUE(RIGHT($A$2:$A$2000,4)),0)=YEAR(C1081)))),""))</f>
        <v/>
      </c>
      <c r="E1081" s="4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2" spans="1:5" x14ac:dyDescent="0.25">
      <c r="A1082" s="65" t="s">
        <v>5032</v>
      </c>
      <c r="B1082" s="28">
        <v>2.323</v>
      </c>
      <c r="C1082" s="49"/>
      <c r="D1082" s="50" t="str">
        <f t="array" ref="D1082">IF(C1082="","",IFERROR(AVERAGE(_xlfn._xlws.FILTER($B$2:$B$2000,(IFERROR(VALUE(MID($A$2:$A$2000,4,2)),0)=MONTH(C1082))*(IFERROR(VALUE(RIGHT($A$2:$A$2000,4)),0)=YEAR(C1082)))),""))</f>
        <v/>
      </c>
      <c r="E1082" s="4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3" spans="1:5" x14ac:dyDescent="0.25">
      <c r="A1083" s="65" t="s">
        <v>5037</v>
      </c>
      <c r="B1083" s="28">
        <v>2.3652000000000002</v>
      </c>
      <c r="C1083" s="49"/>
      <c r="D1083" s="50" t="str">
        <f t="array" ref="D1083">IF(C1083="","",IFERROR(AVERAGE(_xlfn._xlws.FILTER($B$2:$B$2000,(IFERROR(VALUE(MID($A$2:$A$2000,4,2)),0)=MONTH(C1083))*(IFERROR(VALUE(RIGHT($A$2:$A$2000,4)),0)=YEAR(C1083)))),""))</f>
        <v/>
      </c>
      <c r="E1083" s="4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4" spans="1:5" x14ac:dyDescent="0.25">
      <c r="A1084" s="65" t="s">
        <v>5042</v>
      </c>
      <c r="B1084" s="28">
        <v>2.3645</v>
      </c>
      <c r="C1084" s="49"/>
      <c r="D1084" s="50" t="str">
        <f t="array" ref="D1084">IF(C1084="","",IFERROR(AVERAGE(_xlfn._xlws.FILTER($B$2:$B$2000,(IFERROR(VALUE(MID($A$2:$A$2000,4,2)),0)=MONTH(C1084))*(IFERROR(VALUE(RIGHT($A$2:$A$2000,4)),0)=YEAR(C1084)))),""))</f>
        <v/>
      </c>
      <c r="E1084" s="4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5" spans="1:5" x14ac:dyDescent="0.25">
      <c r="A1085" s="65" t="s">
        <v>5046</v>
      </c>
      <c r="B1085" s="28">
        <v>2.3586999999999998</v>
      </c>
      <c r="C1085" s="49"/>
      <c r="D1085" s="50" t="str">
        <f t="array" ref="D1085">IF(C1085="","",IFERROR(AVERAGE(_xlfn._xlws.FILTER($B$2:$B$2000,(IFERROR(VALUE(MID($A$2:$A$2000,4,2)),0)=MONTH(C1085))*(IFERROR(VALUE(RIGHT($A$2:$A$2000,4)),0)=YEAR(C1085)))),""))</f>
        <v/>
      </c>
      <c r="E1085" s="4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6" spans="1:5" x14ac:dyDescent="0.25">
      <c r="A1086" s="65" t="s">
        <v>5051</v>
      </c>
      <c r="B1086" s="28">
        <v>2.3304999999999998</v>
      </c>
      <c r="C1086" s="49"/>
      <c r="D1086" s="50" t="str">
        <f t="array" ref="D1086">IF(C1086="","",IFERROR(AVERAGE(_xlfn._xlws.FILTER($B$2:$B$2000,(IFERROR(VALUE(MID($A$2:$A$2000,4,2)),0)=MONTH(C1086))*(IFERROR(VALUE(RIGHT($A$2:$A$2000,4)),0)=YEAR(C1086)))),""))</f>
        <v/>
      </c>
      <c r="E1086" s="4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7" spans="1:5" x14ac:dyDescent="0.25">
      <c r="A1087" s="65" t="s">
        <v>5056</v>
      </c>
      <c r="B1087" s="28">
        <v>2.3397999999999999</v>
      </c>
      <c r="C1087" s="49"/>
      <c r="D1087" s="50" t="str">
        <f t="array" ref="D1087">IF(C1087="","",IFERROR(AVERAGE(_xlfn._xlws.FILTER($B$2:$B$2000,(IFERROR(VALUE(MID($A$2:$A$2000,4,2)),0)=MONTH(C1087))*(IFERROR(VALUE(RIGHT($A$2:$A$2000,4)),0)=YEAR(C1087)))),""))</f>
        <v/>
      </c>
      <c r="E1087" s="4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8" spans="1:5" x14ac:dyDescent="0.25">
      <c r="A1088" s="65" t="s">
        <v>5061</v>
      </c>
      <c r="B1088" s="28">
        <v>2.3401999999999998</v>
      </c>
      <c r="C1088" s="49"/>
      <c r="D1088" s="50" t="str">
        <f t="array" ref="D1088">IF(C1088="","",IFERROR(AVERAGE(_xlfn._xlws.FILTER($B$2:$B$2000,(IFERROR(VALUE(MID($A$2:$A$2000,4,2)),0)=MONTH(C1088))*(IFERROR(VALUE(RIGHT($A$2:$A$2000,4)),0)=YEAR(C1088)))),""))</f>
        <v/>
      </c>
      <c r="E1088" s="4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9" spans="1:5" x14ac:dyDescent="0.25">
      <c r="A1089" s="65" t="s">
        <v>5066</v>
      </c>
      <c r="B1089" s="28">
        <v>2.3201000000000001</v>
      </c>
      <c r="C1089" s="49"/>
      <c r="D1089" s="50" t="str">
        <f t="array" ref="D1089">IF(C1089="","",IFERROR(AVERAGE(_xlfn._xlws.FILTER($B$2:$B$2000,(IFERROR(VALUE(MID($A$2:$A$2000,4,2)),0)=MONTH(C1089))*(IFERROR(VALUE(RIGHT($A$2:$A$2000,4)),0)=YEAR(C1089)))),""))</f>
        <v/>
      </c>
      <c r="E1089" s="4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0" spans="1:5" x14ac:dyDescent="0.25">
      <c r="A1090" s="65" t="s">
        <v>5070</v>
      </c>
      <c r="B1090" s="28">
        <v>2.3239000000000001</v>
      </c>
      <c r="C1090" s="49"/>
      <c r="D1090" s="50" t="str">
        <f t="array" ref="D1090">IF(C1090="","",IFERROR(AVERAGE(_xlfn._xlws.FILTER($B$2:$B$2000,(IFERROR(VALUE(MID($A$2:$A$2000,4,2)),0)=MONTH(C1090))*(IFERROR(VALUE(RIGHT($A$2:$A$2000,4)),0)=YEAR(C1090)))),""))</f>
        <v/>
      </c>
      <c r="E1090" s="4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1" spans="1:5" x14ac:dyDescent="0.25">
      <c r="A1091" s="65" t="s">
        <v>5075</v>
      </c>
      <c r="B1091" s="28">
        <v>2.3687</v>
      </c>
      <c r="C1091" s="49"/>
      <c r="D1091" s="50" t="str">
        <f t="array" ref="D1091">IF(C1091="","",IFERROR(AVERAGE(_xlfn._xlws.FILTER($B$2:$B$2000,(IFERROR(VALUE(MID($A$2:$A$2000,4,2)),0)=MONTH(C1091))*(IFERROR(VALUE(RIGHT($A$2:$A$2000,4)),0)=YEAR(C1091)))),""))</f>
        <v/>
      </c>
      <c r="E1091" s="4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2" spans="1:5" x14ac:dyDescent="0.25">
      <c r="A1092" s="65" t="s">
        <v>5080</v>
      </c>
      <c r="B1092" s="28">
        <v>2.3685999999999998</v>
      </c>
      <c r="C1092" s="49"/>
      <c r="D1092" s="50" t="str">
        <f t="array" ref="D1092">IF(C1092="","",IFERROR(AVERAGE(_xlfn._xlws.FILTER($B$2:$B$2000,(IFERROR(VALUE(MID($A$2:$A$2000,4,2)),0)=MONTH(C1092))*(IFERROR(VALUE(RIGHT($A$2:$A$2000,4)),0)=YEAR(C1092)))),""))</f>
        <v/>
      </c>
      <c r="E1092" s="4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3" spans="1:5" x14ac:dyDescent="0.25">
      <c r="A1093" s="65" t="s">
        <v>5084</v>
      </c>
      <c r="B1093" s="28">
        <v>2.3439000000000001</v>
      </c>
      <c r="C1093" s="49"/>
      <c r="D1093" s="50" t="str">
        <f t="array" ref="D1093">IF(C1093="","",IFERROR(AVERAGE(_xlfn._xlws.FILTER($B$2:$B$2000,(IFERROR(VALUE(MID($A$2:$A$2000,4,2)),0)=MONTH(C1093))*(IFERROR(VALUE(RIGHT($A$2:$A$2000,4)),0)=YEAR(C1093)))),""))</f>
        <v/>
      </c>
      <c r="E1093" s="4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4" spans="1:5" x14ac:dyDescent="0.25">
      <c r="A1094" s="65" t="s">
        <v>5089</v>
      </c>
      <c r="B1094" s="28">
        <v>2.3212999999999999</v>
      </c>
      <c r="C1094" s="49"/>
      <c r="D1094" s="50" t="str">
        <f t="array" ref="D1094">IF(C1094="","",IFERROR(AVERAGE(_xlfn._xlws.FILTER($B$2:$B$2000,(IFERROR(VALUE(MID($A$2:$A$2000,4,2)),0)=MONTH(C1094))*(IFERROR(VALUE(RIGHT($A$2:$A$2000,4)),0)=YEAR(C1094)))),""))</f>
        <v/>
      </c>
      <c r="E1094" s="4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5" spans="1:5" x14ac:dyDescent="0.25">
      <c r="A1095" s="65" t="s">
        <v>5093</v>
      </c>
      <c r="B1095" s="28">
        <v>2.2749000000000001</v>
      </c>
      <c r="C1095" s="49"/>
      <c r="D1095" s="50" t="str">
        <f t="array" ref="D1095">IF(C1095="","",IFERROR(AVERAGE(_xlfn._xlws.FILTER($B$2:$B$2000,(IFERROR(VALUE(MID($A$2:$A$2000,4,2)),0)=MONTH(C1095))*(IFERROR(VALUE(RIGHT($A$2:$A$2000,4)),0)=YEAR(C1095)))),""))</f>
        <v/>
      </c>
      <c r="E1095" s="4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6" spans="1:5" x14ac:dyDescent="0.25">
      <c r="A1096" s="65" t="s">
        <v>5098</v>
      </c>
      <c r="B1096" s="28">
        <v>2.2172999999999998</v>
      </c>
      <c r="C1096" s="49"/>
      <c r="D1096" s="50" t="str">
        <f t="array" ref="D1096">IF(C1096="","",IFERROR(AVERAGE(_xlfn._xlws.FILTER($B$2:$B$2000,(IFERROR(VALUE(MID($A$2:$A$2000,4,2)),0)=MONTH(C1096))*(IFERROR(VALUE(RIGHT($A$2:$A$2000,4)),0)=YEAR(C1096)))),""))</f>
        <v/>
      </c>
      <c r="E1096" s="4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7" spans="1:5" x14ac:dyDescent="0.25">
      <c r="A1097" s="65" t="s">
        <v>5103</v>
      </c>
      <c r="B1097" s="28">
        <v>2.165</v>
      </c>
      <c r="C1097" s="49"/>
      <c r="D1097" s="50" t="str">
        <f t="array" ref="D1097">IF(C1097="","",IFERROR(AVERAGE(_xlfn._xlws.FILTER($B$2:$B$2000,(IFERROR(VALUE(MID($A$2:$A$2000,4,2)),0)=MONTH(C1097))*(IFERROR(VALUE(RIGHT($A$2:$A$2000,4)),0)=YEAR(C1097)))),""))</f>
        <v/>
      </c>
      <c r="E1097" s="4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8" spans="1:5" x14ac:dyDescent="0.25">
      <c r="A1098" s="65" t="s">
        <v>5108</v>
      </c>
      <c r="B1098" s="28">
        <v>2.0876999999999999</v>
      </c>
      <c r="C1098" s="49"/>
      <c r="D1098" s="50" t="str">
        <f t="array" ref="D1098">IF(C1098="","",IFERROR(AVERAGE(_xlfn._xlws.FILTER($B$2:$B$2000,(IFERROR(VALUE(MID($A$2:$A$2000,4,2)),0)=MONTH(C1098))*(IFERROR(VALUE(RIGHT($A$2:$A$2000,4)),0)=YEAR(C1098)))),""))</f>
        <v/>
      </c>
      <c r="E1098" s="4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9" spans="1:5" x14ac:dyDescent="0.25">
      <c r="A1099" s="65" t="s">
        <v>5113</v>
      </c>
      <c r="B1099" s="28">
        <v>1.9597</v>
      </c>
      <c r="C1099" s="49"/>
      <c r="D1099" s="50" t="str">
        <f t="array" ref="D1099">IF(C1099="","",IFERROR(AVERAGE(_xlfn._xlws.FILTER($B$2:$B$2000,(IFERROR(VALUE(MID($A$2:$A$2000,4,2)),0)=MONTH(C1099))*(IFERROR(VALUE(RIGHT($A$2:$A$2000,4)),0)=YEAR(C1099)))),""))</f>
        <v/>
      </c>
      <c r="E1099" s="4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0" spans="1:5" x14ac:dyDescent="0.25">
      <c r="A1100" s="65" t="s">
        <v>5118</v>
      </c>
      <c r="B1100" s="28">
        <v>1.9853000000000001</v>
      </c>
      <c r="C1100" s="49"/>
      <c r="D1100" s="50" t="str">
        <f t="array" ref="D1100">IF(C1100="","",IFERROR(AVERAGE(_xlfn._xlws.FILTER($B$2:$B$2000,(IFERROR(VALUE(MID($A$2:$A$2000,4,2)),0)=MONTH(C1100))*(IFERROR(VALUE(RIGHT($A$2:$A$2000,4)),0)=YEAR(C1100)))),""))</f>
        <v/>
      </c>
      <c r="E1100" s="4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1" spans="1:5" x14ac:dyDescent="0.25">
      <c r="A1101" s="65" t="s">
        <v>5121</v>
      </c>
      <c r="B1101" s="28">
        <v>2.0034999999999998</v>
      </c>
      <c r="C1101" s="49"/>
      <c r="D1101" s="50" t="str">
        <f t="array" ref="D1101">IF(C1101="","",IFERROR(AVERAGE(_xlfn._xlws.FILTER($B$2:$B$2000,(IFERROR(VALUE(MID($A$2:$A$2000,4,2)),0)=MONTH(C1101))*(IFERROR(VALUE(RIGHT($A$2:$A$2000,4)),0)=YEAR(C1101)))),""))</f>
        <v/>
      </c>
      <c r="E1101" s="4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2" spans="1:5" x14ac:dyDescent="0.25">
      <c r="A1102" s="65" t="s">
        <v>5125</v>
      </c>
      <c r="B1102" s="28">
        <v>1.9743999999999999</v>
      </c>
      <c r="C1102" s="49"/>
      <c r="D1102" s="50" t="str">
        <f t="array" ref="D1102">IF(C1102="","",IFERROR(AVERAGE(_xlfn._xlws.FILTER($B$2:$B$2000,(IFERROR(VALUE(MID($A$2:$A$2000,4,2)),0)=MONTH(C1102))*(IFERROR(VALUE(RIGHT($A$2:$A$2000,4)),0)=YEAR(C1102)))),""))</f>
        <v/>
      </c>
      <c r="E1102" s="4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3" spans="1:5" x14ac:dyDescent="0.25">
      <c r="A1103" s="65" t="s">
        <v>5130</v>
      </c>
      <c r="B1103" s="28">
        <v>1.9420999999999999</v>
      </c>
      <c r="C1103" s="49"/>
      <c r="D1103" s="50" t="str">
        <f t="array" ref="D1103">IF(C1103="","",IFERROR(AVERAGE(_xlfn._xlws.FILTER($B$2:$B$2000,(IFERROR(VALUE(MID($A$2:$A$2000,4,2)),0)=MONTH(C1103))*(IFERROR(VALUE(RIGHT($A$2:$A$2000,4)),0)=YEAR(C1103)))),""))</f>
        <v/>
      </c>
      <c r="E1103" s="4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4" spans="1:5" x14ac:dyDescent="0.25">
      <c r="A1104" s="65" t="s">
        <v>5135</v>
      </c>
      <c r="B1104" s="28">
        <v>2.0030000000000001</v>
      </c>
      <c r="C1104" s="49"/>
      <c r="D1104" s="50" t="str">
        <f t="array" ref="D1104">IF(C1104="","",IFERROR(AVERAGE(_xlfn._xlws.FILTER($B$2:$B$2000,(IFERROR(VALUE(MID($A$2:$A$2000,4,2)),0)=MONTH(C1104))*(IFERROR(VALUE(RIGHT($A$2:$A$2000,4)),0)=YEAR(C1104)))),""))</f>
        <v/>
      </c>
      <c r="E1104" s="4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5" spans="1:5" x14ac:dyDescent="0.25">
      <c r="A1105" s="65" t="s">
        <v>5140</v>
      </c>
      <c r="B1105" s="28">
        <v>2.1448999999999998</v>
      </c>
      <c r="C1105" s="49"/>
      <c r="D1105" s="50" t="str">
        <f t="array" ref="D1105">IF(C1105="","",IFERROR(AVERAGE(_xlfn._xlws.FILTER($B$2:$B$2000,(IFERROR(VALUE(MID($A$2:$A$2000,4,2)),0)=MONTH(C1105))*(IFERROR(VALUE(RIGHT($A$2:$A$2000,4)),0)=YEAR(C1105)))),""))</f>
        <v/>
      </c>
      <c r="E1105" s="4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6" spans="1:5" x14ac:dyDescent="0.25">
      <c r="A1106" s="65" t="s">
        <v>5145</v>
      </c>
      <c r="B1106" s="28">
        <v>2.3037999999999998</v>
      </c>
      <c r="C1106" s="49"/>
      <c r="D1106" s="50" t="str">
        <f t="array" ref="D1106">IF(C1106="","",IFERROR(AVERAGE(_xlfn._xlws.FILTER($B$2:$B$2000,(IFERROR(VALUE(MID($A$2:$A$2000,4,2)),0)=MONTH(C1106))*(IFERROR(VALUE(RIGHT($A$2:$A$2000,4)),0)=YEAR(C1106)))),""))</f>
        <v/>
      </c>
      <c r="E1106" s="4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7" spans="1:5" x14ac:dyDescent="0.25">
      <c r="A1107" s="65" t="s">
        <v>5150</v>
      </c>
      <c r="B1107" s="28">
        <v>2.2928000000000002</v>
      </c>
      <c r="C1107" s="49"/>
      <c r="D1107" s="50" t="str">
        <f t="array" ref="D1107">IF(C1107="","",IFERROR(AVERAGE(_xlfn._xlws.FILTER($B$2:$B$2000,(IFERROR(VALUE(MID($A$2:$A$2000,4,2)),0)=MONTH(C1107))*(IFERROR(VALUE(RIGHT($A$2:$A$2000,4)),0)=YEAR(C1107)))),""))</f>
        <v/>
      </c>
      <c r="E1107" s="4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8" spans="1:5" x14ac:dyDescent="0.25">
      <c r="A1108" s="65" t="s">
        <v>5153</v>
      </c>
      <c r="B1108" s="28">
        <v>2.2553999999999998</v>
      </c>
      <c r="C1108" s="49"/>
      <c r="D1108" s="50" t="str">
        <f t="array" ref="D1108">IF(C1108="","",IFERROR(AVERAGE(_xlfn._xlws.FILTER($B$2:$B$2000,(IFERROR(VALUE(MID($A$2:$A$2000,4,2)),0)=MONTH(C1108))*(IFERROR(VALUE(RIGHT($A$2:$A$2000,4)),0)=YEAR(C1108)))),""))</f>
        <v/>
      </c>
      <c r="E1108" s="4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9" spans="1:5" x14ac:dyDescent="0.25">
      <c r="A1109" s="65" t="s">
        <v>5158</v>
      </c>
      <c r="B1109" s="28">
        <v>2.2703000000000002</v>
      </c>
      <c r="C1109" s="49"/>
      <c r="D1109" s="50" t="str">
        <f t="array" ref="D1109">IF(C1109="","",IFERROR(AVERAGE(_xlfn._xlws.FILTER($B$2:$B$2000,(IFERROR(VALUE(MID($A$2:$A$2000,4,2)),0)=MONTH(C1109))*(IFERROR(VALUE(RIGHT($A$2:$A$2000,4)),0)=YEAR(C1109)))),""))</f>
        <v/>
      </c>
      <c r="E1109" s="4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10" spans="1:5" x14ac:dyDescent="0.25">
      <c r="A1110" s="65" t="s">
        <v>5163</v>
      </c>
      <c r="B1110" s="28">
        <v>2.2581000000000002</v>
      </c>
      <c r="C1110" s="49"/>
      <c r="D1110" s="50" t="str">
        <f t="array" ref="D1110">IF(C1110="","",IFERROR(AVERAGE(_xlfn._xlws.FILTER($B$2:$B$2000,(IFERROR(VALUE(MID($A$2:$A$2000,4,2)),0)=MONTH(C1110))*(IFERROR(VALUE(RIGHT($A$2:$A$2000,4)),0)=YEAR(C1110)))),""))</f>
        <v/>
      </c>
      <c r="E1110" s="4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1" spans="1:5" x14ac:dyDescent="0.25">
      <c r="A1111" s="65" t="s">
        <v>5168</v>
      </c>
      <c r="B1111" s="28">
        <v>2.2031999999999998</v>
      </c>
      <c r="C1111" s="49"/>
      <c r="D1111" s="50" t="str">
        <f t="array" ref="D1111">IF(C1111="","",IFERROR(AVERAGE(_xlfn._xlws.FILTER($B$2:$B$2000,(IFERROR(VALUE(MID($A$2:$A$2000,4,2)),0)=MONTH(C1111))*(IFERROR(VALUE(RIGHT($A$2:$A$2000,4)),0)=YEAR(C1111)))),""))</f>
        <v/>
      </c>
      <c r="E1111" s="4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2" spans="1:5" x14ac:dyDescent="0.25">
      <c r="A1112" s="65" t="s">
        <v>5173</v>
      </c>
      <c r="B1112" s="28">
        <v>2.1966000000000001</v>
      </c>
      <c r="C1112" s="49"/>
      <c r="D1112" s="50" t="str">
        <f t="array" ref="D1112">IF(C1112="","",IFERROR(AVERAGE(_xlfn._xlws.FILTER($B$2:$B$2000,(IFERROR(VALUE(MID($A$2:$A$2000,4,2)),0)=MONTH(C1112))*(IFERROR(VALUE(RIGHT($A$2:$A$2000,4)),0)=YEAR(C1112)))),""))</f>
        <v/>
      </c>
      <c r="E1112" s="4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3" spans="1:5" x14ac:dyDescent="0.25">
      <c r="A1113" s="65" t="s">
        <v>5178</v>
      </c>
      <c r="B1113" s="28">
        <v>2.3071999999999999</v>
      </c>
      <c r="C1113" s="49"/>
      <c r="D1113" s="50" t="str">
        <f t="array" ref="D1113">IF(C1113="","",IFERROR(AVERAGE(_xlfn._xlws.FILTER($B$2:$B$2000,(IFERROR(VALUE(MID($A$2:$A$2000,4,2)),0)=MONTH(C1113))*(IFERROR(VALUE(RIGHT($A$2:$A$2000,4)),0)=YEAR(C1113)))),""))</f>
        <v/>
      </c>
      <c r="E1113" s="4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4" spans="1:5" x14ac:dyDescent="0.25">
      <c r="A1114" s="65" t="s">
        <v>5182</v>
      </c>
      <c r="B1114" s="28">
        <v>2.4235000000000002</v>
      </c>
      <c r="C1114" s="49"/>
      <c r="D1114" s="50" t="str">
        <f t="array" ref="D1114">IF(C1114="","",IFERROR(AVERAGE(_xlfn._xlws.FILTER($B$2:$B$2000,(IFERROR(VALUE(MID($A$2:$A$2000,4,2)),0)=MONTH(C1114))*(IFERROR(VALUE(RIGHT($A$2:$A$2000,4)),0)=YEAR(C1114)))),""))</f>
        <v/>
      </c>
      <c r="E1114" s="4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5" spans="1:5" x14ac:dyDescent="0.25">
      <c r="A1115" s="65" t="s">
        <v>5187</v>
      </c>
      <c r="B1115" s="28">
        <v>2.4868000000000001</v>
      </c>
      <c r="C1115" s="49"/>
      <c r="D1115" s="50" t="str">
        <f t="array" ref="D1115">IF(C1115="","",IFERROR(AVERAGE(_xlfn._xlws.FILTER($B$2:$B$2000,(IFERROR(VALUE(MID($A$2:$A$2000,4,2)),0)=MONTH(C1115))*(IFERROR(VALUE(RIGHT($A$2:$A$2000,4)),0)=YEAR(C1115)))),""))</f>
        <v/>
      </c>
      <c r="E1115" s="4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6" spans="1:5" x14ac:dyDescent="0.25">
      <c r="A1116" s="65" t="s">
        <v>5192</v>
      </c>
      <c r="B1116" s="28">
        <v>2.5141</v>
      </c>
      <c r="C1116" s="49"/>
      <c r="D1116" s="50" t="str">
        <f t="array" ref="D1116">IF(C1116="","",IFERROR(AVERAGE(_xlfn._xlws.FILTER($B$2:$B$2000,(IFERROR(VALUE(MID($A$2:$A$2000,4,2)),0)=MONTH(C1116))*(IFERROR(VALUE(RIGHT($A$2:$A$2000,4)),0)=YEAR(C1116)))),""))</f>
        <v/>
      </c>
      <c r="E1116" s="4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7" spans="1:5" x14ac:dyDescent="0.25">
      <c r="A1117" s="65" t="s">
        <v>5197</v>
      </c>
      <c r="B1117" s="28">
        <v>2.6049000000000002</v>
      </c>
      <c r="C1117" s="49"/>
      <c r="D1117" s="50" t="str">
        <f t="array" ref="D1117">IF(C1117="","",IFERROR(AVERAGE(_xlfn._xlws.FILTER($B$2:$B$2000,(IFERROR(VALUE(MID($A$2:$A$2000,4,2)),0)=MONTH(C1117))*(IFERROR(VALUE(RIGHT($A$2:$A$2000,4)),0)=YEAR(C1117)))),""))</f>
        <v/>
      </c>
      <c r="E1117" s="4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8" spans="1:5" x14ac:dyDescent="0.25">
      <c r="A1118" s="65" t="s">
        <v>5202</v>
      </c>
      <c r="B1118" s="28">
        <v>2.4377</v>
      </c>
      <c r="C1118" s="49"/>
      <c r="D1118" s="50" t="str">
        <f t="array" ref="D1118">IF(C1118="","",IFERROR(AVERAGE(_xlfn._xlws.FILTER($B$2:$B$2000,(IFERROR(VALUE(MID($A$2:$A$2000,4,2)),0)=MONTH(C1118))*(IFERROR(VALUE(RIGHT($A$2:$A$2000,4)),0)=YEAR(C1118)))),""))</f>
        <v/>
      </c>
      <c r="E1118" s="4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9" spans="1:5" x14ac:dyDescent="0.25">
      <c r="A1119" s="65" t="s">
        <v>5206</v>
      </c>
      <c r="B1119" s="28">
        <v>2.4626000000000001</v>
      </c>
      <c r="C1119" s="49"/>
      <c r="D1119" s="50" t="str">
        <f t="array" ref="D1119">IF(C1119="","",IFERROR(AVERAGE(_xlfn._xlws.FILTER($B$2:$B$2000,(IFERROR(VALUE(MID($A$2:$A$2000,4,2)),0)=MONTH(C1119))*(IFERROR(VALUE(RIGHT($A$2:$A$2000,4)),0)=YEAR(C1119)))),""))</f>
        <v/>
      </c>
      <c r="E1119" s="4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0" spans="1:5" x14ac:dyDescent="0.25">
      <c r="A1120" s="65" t="s">
        <v>5211</v>
      </c>
      <c r="B1120" s="28">
        <v>2.4702999999999999</v>
      </c>
      <c r="C1120" s="49"/>
      <c r="D1120" s="50" t="str">
        <f t="array" ref="D1120">IF(C1120="","",IFERROR(AVERAGE(_xlfn._xlws.FILTER($B$2:$B$2000,(IFERROR(VALUE(MID($A$2:$A$2000,4,2)),0)=MONTH(C1120))*(IFERROR(VALUE(RIGHT($A$2:$A$2000,4)),0)=YEAR(C1120)))),""))</f>
        <v/>
      </c>
      <c r="E1120" s="4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1" spans="1:5" x14ac:dyDescent="0.25">
      <c r="A1121" s="65" t="s">
        <v>5216</v>
      </c>
      <c r="B1121" s="28">
        <v>2.4397000000000002</v>
      </c>
      <c r="C1121" s="49"/>
      <c r="D1121" s="50" t="str">
        <f t="array" ref="D1121">IF(C1121="","",IFERROR(AVERAGE(_xlfn._xlws.FILTER($B$2:$B$2000,(IFERROR(VALUE(MID($A$2:$A$2000,4,2)),0)=MONTH(C1121))*(IFERROR(VALUE(RIGHT($A$2:$A$2000,4)),0)=YEAR(C1121)))),""))</f>
        <v/>
      </c>
      <c r="E1121" s="4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2" spans="1:5" x14ac:dyDescent="0.25">
      <c r="A1122" s="65" t="s">
        <v>5221</v>
      </c>
      <c r="B1122" s="28">
        <v>2.3692000000000002</v>
      </c>
      <c r="C1122" s="49"/>
      <c r="D1122" s="50" t="str">
        <f t="array" ref="D1122">IF(C1122="","",IFERROR(AVERAGE(_xlfn._xlws.FILTER($B$2:$B$2000,(IFERROR(VALUE(MID($A$2:$A$2000,4,2)),0)=MONTH(C1122))*(IFERROR(VALUE(RIGHT($A$2:$A$2000,4)),0)=YEAR(C1122)))),""))</f>
        <v/>
      </c>
      <c r="E1122" s="4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3" spans="1:5" x14ac:dyDescent="0.25">
      <c r="A1123" s="65" t="s">
        <v>5225</v>
      </c>
      <c r="B1123" s="28">
        <v>2.4262000000000001</v>
      </c>
      <c r="C1123" s="49"/>
      <c r="D1123" s="50" t="str">
        <f t="array" ref="D1123">IF(C1123="","",IFERROR(AVERAGE(_xlfn._xlws.FILTER($B$2:$B$2000,(IFERROR(VALUE(MID($A$2:$A$2000,4,2)),0)=MONTH(C1123))*(IFERROR(VALUE(RIGHT($A$2:$A$2000,4)),0)=YEAR(C1123)))),""))</f>
        <v/>
      </c>
      <c r="E1123" s="4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4" spans="1:5" x14ac:dyDescent="0.25">
      <c r="A1124" s="65" t="s">
        <v>5230</v>
      </c>
      <c r="B1124" s="28">
        <v>2.4051999999999998</v>
      </c>
      <c r="C1124" s="49"/>
      <c r="D1124" s="50" t="str">
        <f t="array" ref="D1124">IF(C1124="","",IFERROR(AVERAGE(_xlfn._xlws.FILTER($B$2:$B$2000,(IFERROR(VALUE(MID($A$2:$A$2000,4,2)),0)=MONTH(C1124))*(IFERROR(VALUE(RIGHT($A$2:$A$2000,4)),0)=YEAR(C1124)))),""))</f>
        <v/>
      </c>
      <c r="E1124" s="4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5" spans="1:5" x14ac:dyDescent="0.25">
      <c r="A1125" s="65" t="s">
        <v>5235</v>
      </c>
      <c r="B1125" s="28">
        <v>2.4382000000000001</v>
      </c>
      <c r="C1125" s="49"/>
      <c r="D1125" s="50" t="str">
        <f t="array" ref="D1125">IF(C1125="","",IFERROR(AVERAGE(_xlfn._xlws.FILTER($B$2:$B$2000,(IFERROR(VALUE(MID($A$2:$A$2000,4,2)),0)=MONTH(C1125))*(IFERROR(VALUE(RIGHT($A$2:$A$2000,4)),0)=YEAR(C1125)))),""))</f>
        <v/>
      </c>
      <c r="E1125" s="4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6" spans="1:5" x14ac:dyDescent="0.25">
      <c r="A1126" s="65" t="s">
        <v>5240</v>
      </c>
      <c r="B1126" s="28">
        <v>2.5148000000000001</v>
      </c>
      <c r="C1126" s="49"/>
      <c r="D1126" s="50" t="str">
        <f t="array" ref="D1126">IF(C1126="","",IFERROR(AVERAGE(_xlfn._xlws.FILTER($B$2:$B$2000,(IFERROR(VALUE(MID($A$2:$A$2000,4,2)),0)=MONTH(C1126))*(IFERROR(VALUE(RIGHT($A$2:$A$2000,4)),0)=YEAR(C1126)))),""))</f>
        <v/>
      </c>
      <c r="E1126" s="4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7" spans="1:5" x14ac:dyDescent="0.25">
      <c r="A1127" s="65" t="s">
        <v>5245</v>
      </c>
      <c r="B1127" s="28">
        <v>2.5724</v>
      </c>
      <c r="C1127" s="49"/>
      <c r="D1127" s="50" t="str">
        <f t="array" ref="D1127">IF(C1127="","",IFERROR(AVERAGE(_xlfn._xlws.FILTER($B$2:$B$2000,(IFERROR(VALUE(MID($A$2:$A$2000,4,2)),0)=MONTH(C1127))*(IFERROR(VALUE(RIGHT($A$2:$A$2000,4)),0)=YEAR(C1127)))),""))</f>
        <v/>
      </c>
      <c r="E1127" s="4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8" spans="1:5" x14ac:dyDescent="0.25">
      <c r="A1128" s="65" t="s">
        <v>5250</v>
      </c>
      <c r="B1128" s="28">
        <v>2.6265000000000001</v>
      </c>
      <c r="C1128" s="49"/>
      <c r="D1128" s="50" t="str">
        <f t="array" ref="D1128">IF(C1128="","",IFERROR(AVERAGE(_xlfn._xlws.FILTER($B$2:$B$2000,(IFERROR(VALUE(MID($A$2:$A$2000,4,2)),0)=MONTH(C1128))*(IFERROR(VALUE(RIGHT($A$2:$A$2000,4)),0)=YEAR(C1128)))),""))</f>
        <v/>
      </c>
      <c r="E1128" s="4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29" spans="1:5" x14ac:dyDescent="0.25">
      <c r="A1129" s="65" t="s">
        <v>5255</v>
      </c>
      <c r="B1129" s="28">
        <v>2.7534999999999998</v>
      </c>
      <c r="C1129" s="49"/>
      <c r="D1129" s="50" t="str">
        <f t="array" ref="D1129">IF(C1129="","",IFERROR(AVERAGE(_xlfn._xlws.FILTER($B$2:$B$2000,(IFERROR(VALUE(MID($A$2:$A$2000,4,2)),0)=MONTH(C1129))*(IFERROR(VALUE(RIGHT($A$2:$A$2000,4)),0)=YEAR(C1129)))),""))</f>
        <v/>
      </c>
      <c r="E1129" s="4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0" spans="1:5" x14ac:dyDescent="0.25">
      <c r="A1130" s="65" t="s">
        <v>5260</v>
      </c>
      <c r="B1130" s="28">
        <v>2.7536999999999998</v>
      </c>
      <c r="C1130" s="49"/>
      <c r="D1130" s="50" t="str">
        <f t="array" ref="D1130">IF(C1130="","",IFERROR(AVERAGE(_xlfn._xlws.FILTER($B$2:$B$2000,(IFERROR(VALUE(MID($A$2:$A$2000,4,2)),0)=MONTH(C1130))*(IFERROR(VALUE(RIGHT($A$2:$A$2000,4)),0)=YEAR(C1130)))),""))</f>
        <v/>
      </c>
      <c r="E1130" s="4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1" spans="1:5" x14ac:dyDescent="0.25">
      <c r="A1131" s="65" t="s">
        <v>5265</v>
      </c>
      <c r="B1131" s="28">
        <v>2.6604000000000001</v>
      </c>
      <c r="C1131" s="49"/>
      <c r="D1131" s="50" t="str">
        <f t="array" ref="D1131">IF(C1131="","",IFERROR(AVERAGE(_xlfn._xlws.FILTER($B$2:$B$2000,(IFERROR(VALUE(MID($A$2:$A$2000,4,2)),0)=MONTH(C1131))*(IFERROR(VALUE(RIGHT($A$2:$A$2000,4)),0)=YEAR(C1131)))),""))</f>
        <v/>
      </c>
      <c r="E1131" s="4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2" spans="1:5" x14ac:dyDescent="0.25">
      <c r="A1132" s="65" t="s">
        <v>5270</v>
      </c>
      <c r="B1132" s="28">
        <v>2.6897000000000002</v>
      </c>
      <c r="C1132" s="49"/>
      <c r="D1132" s="50" t="str">
        <f t="array" ref="D1132">IF(C1132="","",IFERROR(AVERAGE(_xlfn._xlws.FILTER($B$2:$B$2000,(IFERROR(VALUE(MID($A$2:$A$2000,4,2)),0)=MONTH(C1132))*(IFERROR(VALUE(RIGHT($A$2:$A$2000,4)),0)=YEAR(C1132)))),""))</f>
        <v/>
      </c>
      <c r="E1132" s="4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3" spans="1:5" x14ac:dyDescent="0.25">
      <c r="A1133" s="65" t="s">
        <v>5275</v>
      </c>
      <c r="B1133" s="28">
        <v>2.7216999999999998</v>
      </c>
      <c r="C1133" s="49"/>
      <c r="D1133" s="50" t="str">
        <f t="array" ref="D1133">IF(C1133="","",IFERROR(AVERAGE(_xlfn._xlws.FILTER($B$2:$B$2000,(IFERROR(VALUE(MID($A$2:$A$2000,4,2)),0)=MONTH(C1133))*(IFERROR(VALUE(RIGHT($A$2:$A$2000,4)),0)=YEAR(C1133)))),""))</f>
        <v/>
      </c>
      <c r="E1133" s="4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4" spans="1:5" x14ac:dyDescent="0.25">
      <c r="A1134" s="65" t="s">
        <v>5280</v>
      </c>
      <c r="B1134" s="28">
        <v>2.6850000000000001</v>
      </c>
      <c r="C1134" s="49"/>
      <c r="D1134" s="50" t="str">
        <f t="array" ref="D1134">IF(C1134="","",IFERROR(AVERAGE(_xlfn._xlws.FILTER($B$2:$B$2000,(IFERROR(VALUE(MID($A$2:$A$2000,4,2)),0)=MONTH(C1134))*(IFERROR(VALUE(RIGHT($A$2:$A$2000,4)),0)=YEAR(C1134)))),""))</f>
        <v/>
      </c>
      <c r="E1134" s="4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5" spans="1:5" x14ac:dyDescent="0.25">
      <c r="A1135" s="65" t="s">
        <v>5285</v>
      </c>
      <c r="B1135" s="28">
        <v>2.6293000000000002</v>
      </c>
      <c r="C1135" s="49"/>
      <c r="D1135" s="50" t="str">
        <f t="array" ref="D1135">IF(C1135="","",IFERROR(AVERAGE(_xlfn._xlws.FILTER($B$2:$B$2000,(IFERROR(VALUE(MID($A$2:$A$2000,4,2)),0)=MONTH(C1135))*(IFERROR(VALUE(RIGHT($A$2:$A$2000,4)),0)=YEAR(C1135)))),""))</f>
        <v/>
      </c>
      <c r="E1135" s="4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6" spans="1:5" x14ac:dyDescent="0.25">
      <c r="A1136" s="65" t="s">
        <v>5290</v>
      </c>
      <c r="B1136" s="28">
        <v>2.6419999999999999</v>
      </c>
      <c r="C1136" s="49"/>
      <c r="D1136" s="50" t="str">
        <f t="array" ref="D1136">IF(C1136="","",IFERROR(AVERAGE(_xlfn._xlws.FILTER($B$2:$B$2000,(IFERROR(VALUE(MID($A$2:$A$2000,4,2)),0)=MONTH(C1136))*(IFERROR(VALUE(RIGHT($A$2:$A$2000,4)),0)=YEAR(C1136)))),""))</f>
        <v/>
      </c>
      <c r="E1136" s="4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7" spans="1:5" x14ac:dyDescent="0.25">
      <c r="A1137" s="65" t="s">
        <v>5295</v>
      </c>
      <c r="B1137" s="28">
        <v>2.5764</v>
      </c>
      <c r="C1137" s="49"/>
      <c r="D1137" s="50" t="str">
        <f t="array" ref="D1137">IF(C1137="","",IFERROR(AVERAGE(_xlfn._xlws.FILTER($B$2:$B$2000,(IFERROR(VALUE(MID($A$2:$A$2000,4,2)),0)=MONTH(C1137))*(IFERROR(VALUE(RIGHT($A$2:$A$2000,4)),0)=YEAR(C1137)))),""))</f>
        <v/>
      </c>
      <c r="E1137" s="4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8" spans="1:5" x14ac:dyDescent="0.25">
      <c r="A1138" s="65" t="s">
        <v>5300</v>
      </c>
      <c r="B1138" s="28">
        <v>2.4716999999999998</v>
      </c>
      <c r="C1138" s="49"/>
      <c r="D1138" s="50" t="str">
        <f t="array" ref="D1138">IF(C1138="","",IFERROR(AVERAGE(_xlfn._xlws.FILTER($B$2:$B$2000,(IFERROR(VALUE(MID($A$2:$A$2000,4,2)),0)=MONTH(C1138))*(IFERROR(VALUE(RIGHT($A$2:$A$2000,4)),0)=YEAR(C1138)))),""))</f>
        <v/>
      </c>
      <c r="E1138" s="4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9" spans="1:5" x14ac:dyDescent="0.25">
      <c r="A1139" s="65" t="s">
        <v>5305</v>
      </c>
      <c r="B1139" s="28">
        <v>2.4859</v>
      </c>
      <c r="C1139" s="49"/>
      <c r="D1139" s="50" t="str">
        <f t="array" ref="D1139">IF(C1139="","",IFERROR(AVERAGE(_xlfn._xlws.FILTER($B$2:$B$2000,(IFERROR(VALUE(MID($A$2:$A$2000,4,2)),0)=MONTH(C1139))*(IFERROR(VALUE(RIGHT($A$2:$A$2000,4)),0)=YEAR(C1139)))),""))</f>
        <v/>
      </c>
      <c r="E1139" s="4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0" spans="1:5" x14ac:dyDescent="0.25">
      <c r="A1140" s="65" t="s">
        <v>5310</v>
      </c>
      <c r="B1140" s="28">
        <v>2.5426000000000002</v>
      </c>
      <c r="C1140" s="49"/>
      <c r="D1140" s="50" t="str">
        <f t="array" ref="D1140">IF(C1140="","",IFERROR(AVERAGE(_xlfn._xlws.FILTER($B$2:$B$2000,(IFERROR(VALUE(MID($A$2:$A$2000,4,2)),0)=MONTH(C1140))*(IFERROR(VALUE(RIGHT($A$2:$A$2000,4)),0)=YEAR(C1140)))),""))</f>
        <v/>
      </c>
      <c r="E1140" s="4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1" spans="1:5" x14ac:dyDescent="0.25">
      <c r="A1141" s="65" t="s">
        <v>5315</v>
      </c>
      <c r="B1141" s="28">
        <v>2.4882</v>
      </c>
      <c r="C1141" s="49"/>
      <c r="D1141" s="50" t="str">
        <f t="array" ref="D1141">IF(C1141="","",IFERROR(AVERAGE(_xlfn._xlws.FILTER($B$2:$B$2000,(IFERROR(VALUE(MID($A$2:$A$2000,4,2)),0)=MONTH(C1141))*(IFERROR(VALUE(RIGHT($A$2:$A$2000,4)),0)=YEAR(C1141)))),""))</f>
        <v/>
      </c>
      <c r="E1141" s="4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2" spans="1:5" x14ac:dyDescent="0.25">
      <c r="A1142" s="65" t="s">
        <v>5320</v>
      </c>
      <c r="B1142" s="28">
        <v>2.5457999999999998</v>
      </c>
      <c r="C1142" s="49"/>
      <c r="D1142" s="50" t="str">
        <f t="array" ref="D1142">IF(C1142="","",IFERROR(AVERAGE(_xlfn._xlws.FILTER($B$2:$B$2000,(IFERROR(VALUE(MID($A$2:$A$2000,4,2)),0)=MONTH(C1142))*(IFERROR(VALUE(RIGHT($A$2:$A$2000,4)),0)=YEAR(C1142)))),""))</f>
        <v/>
      </c>
      <c r="E1142" s="4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3" spans="1:5" x14ac:dyDescent="0.25">
      <c r="A1143" s="65" t="s">
        <v>5325</v>
      </c>
      <c r="B1143" s="28">
        <v>2.5821000000000001</v>
      </c>
      <c r="C1143" s="49"/>
      <c r="D1143" s="50" t="str">
        <f t="array" ref="D1143">IF(C1143="","",IFERROR(AVERAGE(_xlfn._xlws.FILTER($B$2:$B$2000,(IFERROR(VALUE(MID($A$2:$A$2000,4,2)),0)=MONTH(C1143))*(IFERROR(VALUE(RIGHT($A$2:$A$2000,4)),0)=YEAR(C1143)))),""))</f>
        <v/>
      </c>
      <c r="E1143" s="4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4" spans="1:5" x14ac:dyDescent="0.25">
      <c r="A1144" s="65" t="s">
        <v>5330</v>
      </c>
      <c r="B1144" s="28">
        <v>2.5901999999999998</v>
      </c>
      <c r="C1144" s="49"/>
      <c r="D1144" s="50" t="str">
        <f t="array" ref="D1144">IF(C1144="","",IFERROR(AVERAGE(_xlfn._xlws.FILTER($B$2:$B$2000,(IFERROR(VALUE(MID($A$2:$A$2000,4,2)),0)=MONTH(C1144))*(IFERROR(VALUE(RIGHT($A$2:$A$2000,4)),0)=YEAR(C1144)))),""))</f>
        <v/>
      </c>
      <c r="E1144" s="4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5" spans="1:5" x14ac:dyDescent="0.25">
      <c r="A1145" s="65" t="s">
        <v>5335</v>
      </c>
      <c r="B1145" s="28">
        <v>2.5994000000000002</v>
      </c>
      <c r="C1145" s="49"/>
      <c r="D1145" s="50" t="str">
        <f t="array" ref="D1145">IF(C1145="","",IFERROR(AVERAGE(_xlfn._xlws.FILTER($B$2:$B$2000,(IFERROR(VALUE(MID($A$2:$A$2000,4,2)),0)=MONTH(C1145))*(IFERROR(VALUE(RIGHT($A$2:$A$2000,4)),0)=YEAR(C1145)))),""))</f>
        <v/>
      </c>
      <c r="E1145" s="4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6" spans="1:5" x14ac:dyDescent="0.25">
      <c r="A1146" s="65" t="s">
        <v>5340</v>
      </c>
      <c r="B1146" s="28">
        <v>2.5996000000000001</v>
      </c>
      <c r="C1146" s="49"/>
      <c r="D1146" s="50" t="str">
        <f t="array" ref="D1146">IF(C1146="","",IFERROR(AVERAGE(_xlfn._xlws.FILTER($B$2:$B$2000,(IFERROR(VALUE(MID($A$2:$A$2000,4,2)),0)=MONTH(C1146))*(IFERROR(VALUE(RIGHT($A$2:$A$2000,4)),0)=YEAR(C1146)))),""))</f>
        <v/>
      </c>
      <c r="E1146" s="4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7" spans="1:5" x14ac:dyDescent="0.25">
      <c r="A1147" s="65" t="s">
        <v>5344</v>
      </c>
      <c r="B1147" s="28">
        <v>2.6248999999999998</v>
      </c>
      <c r="C1147" s="49"/>
      <c r="D1147" s="50" t="str">
        <f t="array" ref="D1147">IF(C1147="","",IFERROR(AVERAGE(_xlfn._xlws.FILTER($B$2:$B$2000,(IFERROR(VALUE(MID($A$2:$A$2000,4,2)),0)=MONTH(C1147))*(IFERROR(VALUE(RIGHT($A$2:$A$2000,4)),0)=YEAR(C1147)))),""))</f>
        <v/>
      </c>
      <c r="E1147" s="4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8" spans="1:5" x14ac:dyDescent="0.25">
      <c r="A1148" s="65" t="s">
        <v>5348</v>
      </c>
      <c r="B1148" s="28">
        <v>2.6257999999999999</v>
      </c>
      <c r="C1148" s="49"/>
      <c r="D1148" s="50" t="str">
        <f t="array" ref="D1148">IF(C1148="","",IFERROR(AVERAGE(_xlfn._xlws.FILTER($B$2:$B$2000,(IFERROR(VALUE(MID($A$2:$A$2000,4,2)),0)=MONTH(C1148))*(IFERROR(VALUE(RIGHT($A$2:$A$2000,4)),0)=YEAR(C1148)))),""))</f>
        <v/>
      </c>
      <c r="E1148" s="4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9" spans="1:5" x14ac:dyDescent="0.25">
      <c r="A1149" s="65" t="s">
        <v>5353</v>
      </c>
      <c r="B1149" s="28">
        <v>2.6185999999999998</v>
      </c>
      <c r="C1149" s="49"/>
      <c r="D1149" s="50" t="str">
        <f t="array" ref="D1149">IF(C1149="","",IFERROR(AVERAGE(_xlfn._xlws.FILTER($B$2:$B$2000,(IFERROR(VALUE(MID($A$2:$A$2000,4,2)),0)=MONTH(C1149))*(IFERROR(VALUE(RIGHT($A$2:$A$2000,4)),0)=YEAR(C1149)))),""))</f>
        <v/>
      </c>
      <c r="E1149" s="4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50" spans="1:5" x14ac:dyDescent="0.25">
      <c r="A1150" s="65" t="s">
        <v>5358</v>
      </c>
      <c r="B1150" s="28">
        <v>2.6021000000000001</v>
      </c>
      <c r="C1150" s="49"/>
      <c r="D1150" s="50" t="str">
        <f t="array" ref="D1150">IF(C1150="","",IFERROR(AVERAGE(_xlfn._xlws.FILTER($B$2:$B$2000,(IFERROR(VALUE(MID($A$2:$A$2000,4,2)),0)=MONTH(C1150))*(IFERROR(VALUE(RIGHT($A$2:$A$2000,4)),0)=YEAR(C1150)))),""))</f>
        <v/>
      </c>
      <c r="E1150" s="4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1" spans="1:5" x14ac:dyDescent="0.25">
      <c r="A1151" s="65" t="s">
        <v>5363</v>
      </c>
      <c r="B1151" s="28">
        <v>2.5985</v>
      </c>
      <c r="C1151" s="49"/>
      <c r="D1151" s="50" t="str">
        <f t="array" ref="D1151">IF(C1151="","",IFERROR(AVERAGE(_xlfn._xlws.FILTER($B$2:$B$2000,(IFERROR(VALUE(MID($A$2:$A$2000,4,2)),0)=MONTH(C1151))*(IFERROR(VALUE(RIGHT($A$2:$A$2000,4)),0)=YEAR(C1151)))),""))</f>
        <v/>
      </c>
      <c r="E1151" s="4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2" spans="1:5" x14ac:dyDescent="0.25">
      <c r="A1152" s="65" t="s">
        <v>5368</v>
      </c>
      <c r="B1152" s="28">
        <v>2.6044</v>
      </c>
      <c r="C1152" s="49"/>
      <c r="D1152" s="50" t="str">
        <f t="array" ref="D1152">IF(C1152="","",IFERROR(AVERAGE(_xlfn._xlws.FILTER($B$2:$B$2000,(IFERROR(VALUE(MID($A$2:$A$2000,4,2)),0)=MONTH(C1152))*(IFERROR(VALUE(RIGHT($A$2:$A$2000,4)),0)=YEAR(C1152)))),""))</f>
        <v/>
      </c>
      <c r="E1152" s="4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3" spans="1:5" x14ac:dyDescent="0.25">
      <c r="A1153" s="65" t="s">
        <v>5371</v>
      </c>
      <c r="B1153" s="28">
        <v>2.6173000000000002</v>
      </c>
      <c r="C1153" s="49"/>
      <c r="D1153" s="50" t="str">
        <f t="array" ref="D1153">IF(C1153="","",IFERROR(AVERAGE(_xlfn._xlws.FILTER($B$2:$B$2000,(IFERROR(VALUE(MID($A$2:$A$2000,4,2)),0)=MONTH(C1153))*(IFERROR(VALUE(RIGHT($A$2:$A$2000,4)),0)=YEAR(C1153)))),""))</f>
        <v/>
      </c>
      <c r="E1153" s="4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4" spans="1:5" x14ac:dyDescent="0.25">
      <c r="A1154" s="65" t="s">
        <v>5374</v>
      </c>
      <c r="B1154" s="28">
        <v>2.6362000000000001</v>
      </c>
      <c r="C1154" s="49"/>
      <c r="D1154" s="50" t="str">
        <f t="array" ref="D1154">IF(C1154="","",IFERROR(AVERAGE(_xlfn._xlws.FILTER($B$2:$B$2000,(IFERROR(VALUE(MID($A$2:$A$2000,4,2)),0)=MONTH(C1154))*(IFERROR(VALUE(RIGHT($A$2:$A$2000,4)),0)=YEAR(C1154)))),""))</f>
        <v/>
      </c>
      <c r="E1154" s="4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65" t="s">
        <v>5379</v>
      </c>
      <c r="B1155" s="28">
        <v>2.7021999999999999</v>
      </c>
      <c r="C1155" s="49"/>
      <c r="D1155" s="50" t="str">
        <f t="array" ref="D1155">IF(C1155="","",IFERROR(AVERAGE(_xlfn._xlws.FILTER($B$2:$B$2000,(IFERROR(VALUE(MID($A$2:$A$2000,4,2)),0)=MONTH(C1155))*(IFERROR(VALUE(RIGHT($A$2:$A$2000,4)),0)=YEAR(C1155)))),""))</f>
        <v/>
      </c>
      <c r="E1155" s="4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65" t="s">
        <v>5384</v>
      </c>
      <c r="B1156" s="28">
        <v>2.7536</v>
      </c>
      <c r="C1156" s="49"/>
      <c r="D1156" s="50" t="str">
        <f t="array" ref="D1156">IF(C1156="","",IFERROR(AVERAGE(_xlfn._xlws.FILTER($B$2:$B$2000,(IFERROR(VALUE(MID($A$2:$A$2000,4,2)),0)=MONTH(C1156))*(IFERROR(VALUE(RIGHT($A$2:$A$2000,4)),0)=YEAR(C1156)))),""))</f>
        <v/>
      </c>
      <c r="E1156" s="4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65" t="s">
        <v>5389</v>
      </c>
      <c r="B1157" s="28">
        <v>2.7772999999999999</v>
      </c>
      <c r="C1157" s="49"/>
      <c r="D1157" s="50" t="str">
        <f t="array" ref="D1157">IF(C1157="","",IFERROR(AVERAGE(_xlfn._xlws.FILTER($B$2:$B$2000,(IFERROR(VALUE(MID($A$2:$A$2000,4,2)),0)=MONTH(C1157))*(IFERROR(VALUE(RIGHT($A$2:$A$2000,4)),0)=YEAR(C1157)))),""))</f>
        <v/>
      </c>
      <c r="E1157" s="4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65" t="s">
        <v>5394</v>
      </c>
      <c r="B1158" s="28">
        <v>2.7858000000000001</v>
      </c>
      <c r="C1158" s="49"/>
      <c r="D1158" s="50" t="str">
        <f t="array" ref="D1158">IF(C1158="","",IFERROR(AVERAGE(_xlfn._xlws.FILTER($B$2:$B$2000,(IFERROR(VALUE(MID($A$2:$A$2000,4,2)),0)=MONTH(C1158))*(IFERROR(VALUE(RIGHT($A$2:$A$2000,4)),0)=YEAR(C1158)))),""))</f>
        <v/>
      </c>
      <c r="E1158" s="4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65" t="s">
        <v>5399</v>
      </c>
      <c r="B1159" s="28">
        <v>2.7673000000000001</v>
      </c>
      <c r="C1159" s="49"/>
      <c r="D1159" s="50" t="str">
        <f t="array" ref="D1159">IF(C1159="","",IFERROR(AVERAGE(_xlfn._xlws.FILTER($B$2:$B$2000,(IFERROR(VALUE(MID($A$2:$A$2000,4,2)),0)=MONTH(C1159))*(IFERROR(VALUE(RIGHT($A$2:$A$2000,4)),0)=YEAR(C1159)))),""))</f>
        <v/>
      </c>
      <c r="E1159" s="4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0" spans="1:5" x14ac:dyDescent="0.25">
      <c r="A1160" s="65" t="s">
        <v>5404</v>
      </c>
      <c r="B1160" s="28">
        <v>2.7871999999999999</v>
      </c>
      <c r="C1160" s="49"/>
      <c r="D1160" s="50" t="str">
        <f t="array" ref="D1160">IF(C1160="","",IFERROR(AVERAGE(_xlfn._xlws.FILTER($B$2:$B$2000,(IFERROR(VALUE(MID($A$2:$A$2000,4,2)),0)=MONTH(C1160))*(IFERROR(VALUE(RIGHT($A$2:$A$2000,4)),0)=YEAR(C1160)))),""))</f>
        <v/>
      </c>
      <c r="E1160" s="4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1" spans="1:5" x14ac:dyDescent="0.25">
      <c r="A1161" s="65" t="s">
        <v>5409</v>
      </c>
      <c r="B1161" s="28">
        <v>2.7835000000000001</v>
      </c>
      <c r="C1161" s="49"/>
      <c r="D1161" s="50" t="str">
        <f t="array" ref="D1161">IF(C1161="","",IFERROR(AVERAGE(_xlfn._xlws.FILTER($B$2:$B$2000,(IFERROR(VALUE(MID($A$2:$A$2000,4,2)),0)=MONTH(C1161))*(IFERROR(VALUE(RIGHT($A$2:$A$2000,4)),0)=YEAR(C1161)))),""))</f>
        <v/>
      </c>
      <c r="E1161" s="4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2" spans="1:5" x14ac:dyDescent="0.25">
      <c r="A1162" s="65" t="s">
        <v>5414</v>
      </c>
      <c r="B1162" s="28">
        <v>2.7854999999999999</v>
      </c>
      <c r="C1162" s="49"/>
      <c r="D1162" s="50" t="str">
        <f t="array" ref="D1162">IF(C1162="","",IFERROR(AVERAGE(_xlfn._xlws.FILTER($B$2:$B$2000,(IFERROR(VALUE(MID($A$2:$A$2000,4,2)),0)=MONTH(C1162))*(IFERROR(VALUE(RIGHT($A$2:$A$2000,4)),0)=YEAR(C1162)))),""))</f>
        <v/>
      </c>
      <c r="E1162" s="4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3" spans="1:5" x14ac:dyDescent="0.25">
      <c r="A1163" s="65" t="s">
        <v>5417</v>
      </c>
      <c r="B1163" s="28">
        <v>2.7835000000000001</v>
      </c>
      <c r="C1163" s="49"/>
      <c r="D1163" s="50" t="str">
        <f t="array" ref="D1163">IF(C1163="","",IFERROR(AVERAGE(_xlfn._xlws.FILTER($B$2:$B$2000,(IFERROR(VALUE(MID($A$2:$A$2000,4,2)),0)=MONTH(C1163))*(IFERROR(VALUE(RIGHT($A$2:$A$2000,4)),0)=YEAR(C1163)))),""))</f>
        <v/>
      </c>
      <c r="E1163" s="4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4" spans="1:5" x14ac:dyDescent="0.25">
      <c r="A1164" s="65" t="s">
        <v>5422</v>
      </c>
      <c r="B1164" s="28">
        <v>2.7677</v>
      </c>
      <c r="C1164" s="49"/>
      <c r="D1164" s="50" t="str">
        <f t="array" ref="D1164">IF(C1164="","",IFERROR(AVERAGE(_xlfn._xlws.FILTER($B$2:$B$2000,(IFERROR(VALUE(MID($A$2:$A$2000,4,2)),0)=MONTH(C1164))*(IFERROR(VALUE(RIGHT($A$2:$A$2000,4)),0)=YEAR(C1164)))),""))</f>
        <v/>
      </c>
      <c r="E1164" s="4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5" spans="1:5" x14ac:dyDescent="0.25">
      <c r="A1165" s="65" t="s">
        <v>5427</v>
      </c>
      <c r="B1165" s="28">
        <v>2.7018</v>
      </c>
      <c r="C1165" s="49"/>
      <c r="D1165" s="50" t="str">
        <f t="array" ref="D1165">IF(C1165="","",IFERROR(AVERAGE(_xlfn._xlws.FILTER($B$2:$B$2000,(IFERROR(VALUE(MID($A$2:$A$2000,4,2)),0)=MONTH(C1165))*(IFERROR(VALUE(RIGHT($A$2:$A$2000,4)),0)=YEAR(C1165)))),""))</f>
        <v/>
      </c>
      <c r="E1165" s="4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6" spans="1:5" x14ac:dyDescent="0.25">
      <c r="A1166" s="65" t="s">
        <v>5432</v>
      </c>
      <c r="B1166" s="28">
        <v>2.6764999999999999</v>
      </c>
      <c r="C1166" s="49"/>
      <c r="D1166" s="50" t="str">
        <f t="array" ref="D1166">IF(C1166="","",IFERROR(AVERAGE(_xlfn._xlws.FILTER($B$2:$B$2000,(IFERROR(VALUE(MID($A$2:$A$2000,4,2)),0)=MONTH(C1166))*(IFERROR(VALUE(RIGHT($A$2:$A$2000,4)),0)=YEAR(C1166)))),""))</f>
        <v/>
      </c>
      <c r="E1166" s="4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7" spans="1:5" x14ac:dyDescent="0.25">
      <c r="A1167" s="65" t="s">
        <v>5437</v>
      </c>
      <c r="B1167" s="28">
        <v>2.6783000000000001</v>
      </c>
      <c r="C1167" s="49"/>
      <c r="D1167" s="50" t="str">
        <f t="array" ref="D1167">IF(C1167="","",IFERROR(AVERAGE(_xlfn._xlws.FILTER($B$2:$B$2000,(IFERROR(VALUE(MID($A$2:$A$2000,4,2)),0)=MONTH(C1167))*(IFERROR(VALUE(RIGHT($A$2:$A$2000,4)),0)=YEAR(C1167)))),""))</f>
        <v/>
      </c>
      <c r="E1167" s="4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8" spans="1:5" x14ac:dyDescent="0.25">
      <c r="A1168" s="65" t="s">
        <v>5442</v>
      </c>
      <c r="B1168" s="28">
        <v>2.6842999999999999</v>
      </c>
      <c r="C1168" s="49"/>
      <c r="D1168" s="50" t="str">
        <f t="array" ref="D1168">IF(C1168="","",IFERROR(AVERAGE(_xlfn._xlws.FILTER($B$2:$B$2000,(IFERROR(VALUE(MID($A$2:$A$2000,4,2)),0)=MONTH(C1168))*(IFERROR(VALUE(RIGHT($A$2:$A$2000,4)),0)=YEAR(C1168)))),""))</f>
        <v/>
      </c>
      <c r="E1168" s="4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9" spans="1:5" x14ac:dyDescent="0.25">
      <c r="A1169" s="65" t="s">
        <v>5446</v>
      </c>
      <c r="B1169" s="28">
        <v>2.6530999999999998</v>
      </c>
      <c r="C1169" s="49"/>
      <c r="D1169" s="50" t="str">
        <f t="array" ref="D1169">IF(C1169="","",IFERROR(AVERAGE(_xlfn._xlws.FILTER($B$2:$B$2000,(IFERROR(VALUE(MID($A$2:$A$2000,4,2)),0)=MONTH(C1169))*(IFERROR(VALUE(RIGHT($A$2:$A$2000,4)),0)=YEAR(C1169)))),""))</f>
        <v/>
      </c>
      <c r="E1169" s="4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0" spans="1:5" x14ac:dyDescent="0.25">
      <c r="A1170" s="65" t="s">
        <v>5450</v>
      </c>
      <c r="B1170" s="28">
        <v>2.6472000000000002</v>
      </c>
      <c r="C1170" s="49"/>
      <c r="D1170" s="50" t="str">
        <f t="array" ref="D1170">IF(C1170="","",IFERROR(AVERAGE(_xlfn._xlws.FILTER($B$2:$B$2000,(IFERROR(VALUE(MID($A$2:$A$2000,4,2)),0)=MONTH(C1170))*(IFERROR(VALUE(RIGHT($A$2:$A$2000,4)),0)=YEAR(C1170)))),""))</f>
        <v/>
      </c>
      <c r="E1170" s="4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1" spans="1:5" x14ac:dyDescent="0.25">
      <c r="A1171" s="65" t="s">
        <v>5454</v>
      </c>
      <c r="B1171" s="28">
        <v>2.6705000000000001</v>
      </c>
      <c r="C1171" s="49"/>
      <c r="D1171" s="50" t="str">
        <f t="array" ref="D1171">IF(C1171="","",IFERROR(AVERAGE(_xlfn._xlws.FILTER($B$2:$B$2000,(IFERROR(VALUE(MID($A$2:$A$2000,4,2)),0)=MONTH(C1171))*(IFERROR(VALUE(RIGHT($A$2:$A$2000,4)),0)=YEAR(C1171)))),""))</f>
        <v/>
      </c>
      <c r="E1171" s="4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2" spans="1:5" x14ac:dyDescent="0.25">
      <c r="A1172" s="65" t="s">
        <v>5459</v>
      </c>
      <c r="B1172" s="28">
        <v>2.6756000000000002</v>
      </c>
      <c r="C1172" s="49"/>
      <c r="D1172" s="50" t="str">
        <f t="array" ref="D1172">IF(C1172="","",IFERROR(AVERAGE(_xlfn._xlws.FILTER($B$2:$B$2000,(IFERROR(VALUE(MID($A$2:$A$2000,4,2)),0)=MONTH(C1172))*(IFERROR(VALUE(RIGHT($A$2:$A$2000,4)),0)=YEAR(C1172)))),""))</f>
        <v/>
      </c>
      <c r="E1172" s="4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3" spans="1:5" x14ac:dyDescent="0.25">
      <c r="A1173" s="65" t="s">
        <v>5464</v>
      </c>
      <c r="B1173" s="28">
        <v>2.6602000000000001</v>
      </c>
      <c r="C1173" s="49"/>
      <c r="D1173" s="50" t="str">
        <f t="array" ref="D1173">IF(C1173="","",IFERROR(AVERAGE(_xlfn._xlws.FILTER($B$2:$B$2000,(IFERROR(VALUE(MID($A$2:$A$2000,4,2)),0)=MONTH(C1173))*(IFERROR(VALUE(RIGHT($A$2:$A$2000,4)),0)=YEAR(C1173)))),""))</f>
        <v/>
      </c>
      <c r="E1173" s="4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4" spans="1:5" x14ac:dyDescent="0.25">
      <c r="A1174" s="65" t="s">
        <v>5469</v>
      </c>
      <c r="B1174" s="28">
        <v>2.6385999999999998</v>
      </c>
      <c r="C1174" s="49"/>
      <c r="D1174" s="50" t="str">
        <f t="array" ref="D1174">IF(C1174="","",IFERROR(AVERAGE(_xlfn._xlws.FILTER($B$2:$B$2000,(IFERROR(VALUE(MID($A$2:$A$2000,4,2)),0)=MONTH(C1174))*(IFERROR(VALUE(RIGHT($A$2:$A$2000,4)),0)=YEAR(C1174)))),""))</f>
        <v/>
      </c>
      <c r="E1174" s="4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5" spans="1:5" x14ac:dyDescent="0.25">
      <c r="A1175" s="65" t="s">
        <v>5474</v>
      </c>
      <c r="B1175" s="28">
        <v>2.5640000000000001</v>
      </c>
      <c r="C1175" s="49"/>
      <c r="D1175" s="50" t="str">
        <f t="array" ref="D1175">IF(C1175="","",IFERROR(AVERAGE(_xlfn._xlws.FILTER($B$2:$B$2000,(IFERROR(VALUE(MID($A$2:$A$2000,4,2)),0)=MONTH(C1175))*(IFERROR(VALUE(RIGHT($A$2:$A$2000,4)),0)=YEAR(C1175)))),""))</f>
        <v/>
      </c>
      <c r="E1175" s="4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6" spans="1:5" x14ac:dyDescent="0.25">
      <c r="A1176" s="65" t="s">
        <v>5479</v>
      </c>
      <c r="B1176" s="28">
        <v>2.5468000000000002</v>
      </c>
      <c r="C1176" s="49"/>
      <c r="D1176" s="50" t="str">
        <f t="array" ref="D1176">IF(C1176="","",IFERROR(AVERAGE(_xlfn._xlws.FILTER($B$2:$B$2000,(IFERROR(VALUE(MID($A$2:$A$2000,4,2)),0)=MONTH(C1176))*(IFERROR(VALUE(RIGHT($A$2:$A$2000,4)),0)=YEAR(C1176)))),""))</f>
        <v/>
      </c>
      <c r="E1176" s="4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7" spans="1:5" x14ac:dyDescent="0.25">
      <c r="A1177" s="65" t="s">
        <v>5484</v>
      </c>
      <c r="B1177" s="28">
        <v>2.5379999999999998</v>
      </c>
      <c r="C1177" s="49"/>
      <c r="D1177" s="50" t="str">
        <f t="array" ref="D1177">IF(C1177="","",IFERROR(AVERAGE(_xlfn._xlws.FILTER($B$2:$B$2000,(IFERROR(VALUE(MID($A$2:$A$2000,4,2)),0)=MONTH(C1177))*(IFERROR(VALUE(RIGHT($A$2:$A$2000,4)),0)=YEAR(C1177)))),""))</f>
        <v/>
      </c>
      <c r="E1177" s="4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8" spans="1:5" x14ac:dyDescent="0.25">
      <c r="A1178" s="65" t="s">
        <v>5488</v>
      </c>
      <c r="B1178" s="28">
        <v>2.5670999999999999</v>
      </c>
      <c r="C1178" s="49"/>
      <c r="D1178" s="50" t="str">
        <f t="array" ref="D1178">IF(C1178="","",IFERROR(AVERAGE(_xlfn._xlws.FILTER($B$2:$B$2000,(IFERROR(VALUE(MID($A$2:$A$2000,4,2)),0)=MONTH(C1178))*(IFERROR(VALUE(RIGHT($A$2:$A$2000,4)),0)=YEAR(C1178)))),""))</f>
        <v/>
      </c>
      <c r="E1178" s="4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9" spans="1:5" x14ac:dyDescent="0.25">
      <c r="A1179" s="65" t="s">
        <v>5493</v>
      </c>
      <c r="B1179" s="28">
        <v>2.6074000000000002</v>
      </c>
      <c r="C1179" s="49"/>
      <c r="D1179" s="50" t="str">
        <f t="array" ref="D1179">IF(C1179="","",IFERROR(AVERAGE(_xlfn._xlws.FILTER($B$2:$B$2000,(IFERROR(VALUE(MID($A$2:$A$2000,4,2)),0)=MONTH(C1179))*(IFERROR(VALUE(RIGHT($A$2:$A$2000,4)),0)=YEAR(C1179)))),""))</f>
        <v/>
      </c>
      <c r="E1179" s="4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80" spans="1:5" x14ac:dyDescent="0.25">
      <c r="A1180" s="65" t="s">
        <v>5498</v>
      </c>
      <c r="B1180" s="28">
        <v>2.6232000000000002</v>
      </c>
      <c r="C1180" s="49"/>
      <c r="D1180" s="50" t="str">
        <f t="array" ref="D1180">IF(C1180="","",IFERROR(AVERAGE(_xlfn._xlws.FILTER($B$2:$B$2000,(IFERROR(VALUE(MID($A$2:$A$2000,4,2)),0)=MONTH(C1180))*(IFERROR(VALUE(RIGHT($A$2:$A$2000,4)),0)=YEAR(C1180)))),""))</f>
        <v/>
      </c>
      <c r="E1180" s="4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1" spans="1:5" x14ac:dyDescent="0.25">
      <c r="A1181" s="65" t="s">
        <v>5503</v>
      </c>
      <c r="B1181" s="28">
        <v>2.5693999999999999</v>
      </c>
      <c r="C1181" s="49"/>
      <c r="D1181" s="50" t="str">
        <f t="array" ref="D1181">IF(C1181="","",IFERROR(AVERAGE(_xlfn._xlws.FILTER($B$2:$B$2000,(IFERROR(VALUE(MID($A$2:$A$2000,4,2)),0)=MONTH(C1181))*(IFERROR(VALUE(RIGHT($A$2:$A$2000,4)),0)=YEAR(C1181)))),""))</f>
        <v/>
      </c>
      <c r="E1181" s="4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2" spans="1:5" x14ac:dyDescent="0.25">
      <c r="A1182" s="65" t="s">
        <v>5508</v>
      </c>
      <c r="B1182" s="28">
        <v>2.5411000000000001</v>
      </c>
      <c r="C1182" s="49"/>
      <c r="D1182" s="50" t="str">
        <f t="array" ref="D1182">IF(C1182="","",IFERROR(AVERAGE(_xlfn._xlws.FILTER($B$2:$B$2000,(IFERROR(VALUE(MID($A$2:$A$2000,4,2)),0)=MONTH(C1182))*(IFERROR(VALUE(RIGHT($A$2:$A$2000,4)),0)=YEAR(C1182)))),""))</f>
        <v/>
      </c>
      <c r="E1182" s="4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3" spans="1:5" x14ac:dyDescent="0.25">
      <c r="A1183" s="65" t="s">
        <v>5513</v>
      </c>
      <c r="B1183" s="28">
        <v>2.5621</v>
      </c>
      <c r="C1183" s="49"/>
      <c r="D1183" s="50" t="str">
        <f t="array" ref="D1183">IF(C1183="","",IFERROR(AVERAGE(_xlfn._xlws.FILTER($B$2:$B$2000,(IFERROR(VALUE(MID($A$2:$A$2000,4,2)),0)=MONTH(C1183))*(IFERROR(VALUE(RIGHT($A$2:$A$2000,4)),0)=YEAR(C1183)))),""))</f>
        <v/>
      </c>
      <c r="E1183" s="4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4" spans="1:5" x14ac:dyDescent="0.25">
      <c r="A1184" s="65" t="s">
        <v>5518</v>
      </c>
      <c r="B1184" s="28">
        <v>2.6322999999999999</v>
      </c>
      <c r="C1184" s="49"/>
      <c r="D1184" s="50" t="str">
        <f t="array" ref="D1184">IF(C1184="","",IFERROR(AVERAGE(_xlfn._xlws.FILTER($B$2:$B$2000,(IFERROR(VALUE(MID($A$2:$A$2000,4,2)),0)=MONTH(C1184))*(IFERROR(VALUE(RIGHT($A$2:$A$2000,4)),0)=YEAR(C1184)))),""))</f>
        <v/>
      </c>
      <c r="E1184" s="4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5" spans="1:5" x14ac:dyDescent="0.25">
      <c r="A1185" s="65" t="s">
        <v>5523</v>
      </c>
      <c r="B1185" s="28">
        <v>2.6379999999999999</v>
      </c>
      <c r="C1185" s="49"/>
      <c r="D1185" s="50" t="str">
        <f t="array" ref="D1185">IF(C1185="","",IFERROR(AVERAGE(_xlfn._xlws.FILTER($B$2:$B$2000,(IFERROR(VALUE(MID($A$2:$A$2000,4,2)),0)=MONTH(C1185))*(IFERROR(VALUE(RIGHT($A$2:$A$2000,4)),0)=YEAR(C1185)))),""))</f>
        <v/>
      </c>
      <c r="E1185" s="4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6" spans="1:5" x14ac:dyDescent="0.25">
      <c r="A1186" s="65" t="s">
        <v>5528</v>
      </c>
      <c r="B1186" s="28">
        <v>2.6636000000000002</v>
      </c>
      <c r="C1186" s="49"/>
      <c r="D1186" s="50" t="str">
        <f t="array" ref="D1186">IF(C1186="","",IFERROR(AVERAGE(_xlfn._xlws.FILTER($B$2:$B$2000,(IFERROR(VALUE(MID($A$2:$A$2000,4,2)),0)=MONTH(C1186))*(IFERROR(VALUE(RIGHT($A$2:$A$2000,4)),0)=YEAR(C1186)))),""))</f>
        <v/>
      </c>
      <c r="E1186" s="4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7" spans="1:5" x14ac:dyDescent="0.25">
      <c r="A1187" s="65" t="s">
        <v>5533</v>
      </c>
      <c r="B1187" s="28">
        <v>2.6915</v>
      </c>
      <c r="C1187" s="49"/>
      <c r="D1187" s="50" t="str">
        <f t="array" ref="D1187">IF(C1187="","",IFERROR(AVERAGE(_xlfn._xlws.FILTER($B$2:$B$2000,(IFERROR(VALUE(MID($A$2:$A$2000,4,2)),0)=MONTH(C1187))*(IFERROR(VALUE(RIGHT($A$2:$A$2000,4)),0)=YEAR(C1187)))),""))</f>
        <v/>
      </c>
      <c r="E1187" s="4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8" spans="1:5" x14ac:dyDescent="0.25">
      <c r="A1188" s="65" t="s">
        <v>5538</v>
      </c>
      <c r="B1188" s="28">
        <v>2.75</v>
      </c>
      <c r="C1188" s="49"/>
      <c r="D1188" s="50" t="str">
        <f t="array" ref="D1188">IF(C1188="","",IFERROR(AVERAGE(_xlfn._xlws.FILTER($B$2:$B$2000,(IFERROR(VALUE(MID($A$2:$A$2000,4,2)),0)=MONTH(C1188))*(IFERROR(VALUE(RIGHT($A$2:$A$2000,4)),0)=YEAR(C1188)))),""))</f>
        <v/>
      </c>
      <c r="E1188" s="4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9" spans="1:5" x14ac:dyDescent="0.25">
      <c r="A1189" s="65" t="s">
        <v>5543</v>
      </c>
      <c r="B1189" s="28">
        <v>2.7803</v>
      </c>
      <c r="C1189" s="49"/>
      <c r="D1189" s="50" t="str">
        <f t="array" ref="D1189">IF(C1189="","",IFERROR(AVERAGE(_xlfn._xlws.FILTER($B$2:$B$2000,(IFERROR(VALUE(MID($A$2:$A$2000,4,2)),0)=MONTH(C1189))*(IFERROR(VALUE(RIGHT($A$2:$A$2000,4)),0)=YEAR(C1189)))),""))</f>
        <v/>
      </c>
      <c r="E1189" s="4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0" spans="1:5" x14ac:dyDescent="0.25">
      <c r="A1190" s="65" t="s">
        <v>5548</v>
      </c>
      <c r="B1190" s="28">
        <v>2.7785000000000002</v>
      </c>
      <c r="C1190" s="49"/>
      <c r="D1190" s="50" t="str">
        <f t="array" ref="D1190">IF(C1190="","",IFERROR(AVERAGE(_xlfn._xlws.FILTER($B$2:$B$2000,(IFERROR(VALUE(MID($A$2:$A$2000,4,2)),0)=MONTH(C1190))*(IFERROR(VALUE(RIGHT($A$2:$A$2000,4)),0)=YEAR(C1190)))),""))</f>
        <v/>
      </c>
      <c r="E1190" s="4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1" spans="1:5" x14ac:dyDescent="0.25">
      <c r="A1191" s="65" t="s">
        <v>5553</v>
      </c>
      <c r="B1191" s="28">
        <v>2.7443</v>
      </c>
      <c r="C1191" s="49"/>
      <c r="D1191" s="50" t="str">
        <f t="array" ref="D1191">IF(C1191="","",IFERROR(AVERAGE(_xlfn._xlws.FILTER($B$2:$B$2000,(IFERROR(VALUE(MID($A$2:$A$2000,4,2)),0)=MONTH(C1191))*(IFERROR(VALUE(RIGHT($A$2:$A$2000,4)),0)=YEAR(C1191)))),""))</f>
        <v/>
      </c>
      <c r="E1191" s="4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2" spans="1:5" x14ac:dyDescent="0.25">
      <c r="A1192" s="65" t="s">
        <v>5558</v>
      </c>
      <c r="B1192" s="28">
        <v>2.7387999999999999</v>
      </c>
      <c r="C1192" s="49"/>
      <c r="D1192" s="50" t="str">
        <f t="array" ref="D1192">IF(C1192="","",IFERROR(AVERAGE(_xlfn._xlws.FILTER($B$2:$B$2000,(IFERROR(VALUE(MID($A$2:$A$2000,4,2)),0)=MONTH(C1192))*(IFERROR(VALUE(RIGHT($A$2:$A$2000,4)),0)=YEAR(C1192)))),""))</f>
        <v/>
      </c>
      <c r="E1192" s="4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3" spans="1:5" x14ac:dyDescent="0.25">
      <c r="A1193" s="65" t="s">
        <v>5563</v>
      </c>
      <c r="B1193" s="28">
        <v>2.7334999999999998</v>
      </c>
      <c r="C1193" s="49"/>
      <c r="D1193" s="50" t="str">
        <f t="array" ref="D1193">IF(C1193="","",IFERROR(AVERAGE(_xlfn._xlws.FILTER($B$2:$B$2000,(IFERROR(VALUE(MID($A$2:$A$2000,4,2)),0)=MONTH(C1193))*(IFERROR(VALUE(RIGHT($A$2:$A$2000,4)),0)=YEAR(C1193)))),""))</f>
        <v/>
      </c>
      <c r="E1193" s="4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4" spans="1:5" x14ac:dyDescent="0.25">
      <c r="A1194" s="65" t="s">
        <v>5568</v>
      </c>
      <c r="B1194" s="28">
        <v>2.7227000000000001</v>
      </c>
      <c r="C1194" s="49"/>
      <c r="D1194" s="50" t="str">
        <f t="array" ref="D1194">IF(C1194="","",IFERROR(AVERAGE(_xlfn._xlws.FILTER($B$2:$B$2000,(IFERROR(VALUE(MID($A$2:$A$2000,4,2)),0)=MONTH(C1194))*(IFERROR(VALUE(RIGHT($A$2:$A$2000,4)),0)=YEAR(C1194)))),""))</f>
        <v/>
      </c>
      <c r="E1194" s="4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5" spans="1:5" x14ac:dyDescent="0.25">
      <c r="A1195" s="65" t="s">
        <v>5573</v>
      </c>
      <c r="B1195" s="28">
        <v>2.7435999999999998</v>
      </c>
      <c r="C1195" s="49"/>
      <c r="D1195" s="50" t="str">
        <f t="array" ref="D1195">IF(C1195="","",IFERROR(AVERAGE(_xlfn._xlws.FILTER($B$2:$B$2000,(IFERROR(VALUE(MID($A$2:$A$2000,4,2)),0)=MONTH(C1195))*(IFERROR(VALUE(RIGHT($A$2:$A$2000,4)),0)=YEAR(C1195)))),""))</f>
        <v/>
      </c>
      <c r="E1195" s="4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6" spans="1:5" x14ac:dyDescent="0.25">
      <c r="A1196" s="65" t="s">
        <v>5578</v>
      </c>
      <c r="B1196" s="28">
        <v>2.7599</v>
      </c>
      <c r="C1196" s="49"/>
      <c r="D1196" s="50" t="str">
        <f t="array" ref="D1196">IF(C1196="","",IFERROR(AVERAGE(_xlfn._xlws.FILTER($B$2:$B$2000,(IFERROR(VALUE(MID($A$2:$A$2000,4,2)),0)=MONTH(C1196))*(IFERROR(VALUE(RIGHT($A$2:$A$2000,4)),0)=YEAR(C1196)))),""))</f>
        <v/>
      </c>
      <c r="E1196" s="4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7" spans="1:5" x14ac:dyDescent="0.25">
      <c r="A1197" s="65" t="s">
        <v>5583</v>
      </c>
      <c r="B1197" s="28">
        <v>2.7852999999999999</v>
      </c>
      <c r="C1197" s="49"/>
      <c r="D1197" s="50" t="str">
        <f t="array" ref="D1197">IF(C1197="","",IFERROR(AVERAGE(_xlfn._xlws.FILTER($B$2:$B$2000,(IFERROR(VALUE(MID($A$2:$A$2000,4,2)),0)=MONTH(C1197))*(IFERROR(VALUE(RIGHT($A$2:$A$2000,4)),0)=YEAR(C1197)))),""))</f>
        <v/>
      </c>
      <c r="E1197" s="4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8" spans="1:5" x14ac:dyDescent="0.25">
      <c r="A1198" s="65" t="s">
        <v>5588</v>
      </c>
      <c r="B1198" s="28">
        <v>2.7993999999999999</v>
      </c>
      <c r="C1198" s="49"/>
      <c r="D1198" s="50" t="str">
        <f t="array" ref="D1198">IF(C1198="","",IFERROR(AVERAGE(_xlfn._xlws.FILTER($B$2:$B$2000,(IFERROR(VALUE(MID($A$2:$A$2000,4,2)),0)=MONTH(C1198))*(IFERROR(VALUE(RIGHT($A$2:$A$2000,4)),0)=YEAR(C1198)))),""))</f>
        <v/>
      </c>
      <c r="E1198" s="4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199" spans="1:5" x14ac:dyDescent="0.25">
      <c r="A1199" s="65" t="s">
        <v>5593</v>
      </c>
      <c r="B1199" s="28">
        <v>2.8233000000000001</v>
      </c>
      <c r="C1199" s="49"/>
      <c r="D1199" s="50" t="str">
        <f t="array" ref="D1199">IF(C1199="","",IFERROR(AVERAGE(_xlfn._xlws.FILTER($B$2:$B$2000,(IFERROR(VALUE(MID($A$2:$A$2000,4,2)),0)=MONTH(C1199))*(IFERROR(VALUE(RIGHT($A$2:$A$2000,4)),0)=YEAR(C1199)))),""))</f>
        <v/>
      </c>
      <c r="E1199" s="4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0" spans="1:5" x14ac:dyDescent="0.25">
      <c r="A1200" s="65" t="s">
        <v>5597</v>
      </c>
      <c r="B1200" s="28">
        <v>2.8551000000000002</v>
      </c>
      <c r="C1200" s="49"/>
      <c r="D1200" s="50" t="str">
        <f t="array" ref="D1200">IF(C1200="","",IFERROR(AVERAGE(_xlfn._xlws.FILTER($B$2:$B$2000,(IFERROR(VALUE(MID($A$2:$A$2000,4,2)),0)=MONTH(C1200))*(IFERROR(VALUE(RIGHT($A$2:$A$2000,4)),0)=YEAR(C1200)))),""))</f>
        <v/>
      </c>
      <c r="E1200" s="4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1" spans="1:5" x14ac:dyDescent="0.25">
      <c r="A1201" s="65" t="s">
        <v>5602</v>
      </c>
      <c r="B1201" s="28">
        <v>2.8650000000000002</v>
      </c>
      <c r="C1201" s="49"/>
      <c r="D1201" s="50" t="str">
        <f t="array" ref="D1201">IF(C1201="","",IFERROR(AVERAGE(_xlfn._xlws.FILTER($B$2:$B$2000,(IFERROR(VALUE(MID($A$2:$A$2000,4,2)),0)=MONTH(C1201))*(IFERROR(VALUE(RIGHT($A$2:$A$2000,4)),0)=YEAR(C1201)))),""))</f>
        <v/>
      </c>
      <c r="E1201" s="4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2" spans="1:5" x14ac:dyDescent="0.25">
      <c r="A1202" s="65" t="s">
        <v>5607</v>
      </c>
      <c r="B1202" s="28">
        <v>2.8853</v>
      </c>
      <c r="C1202" s="49"/>
      <c r="D1202" s="50" t="str">
        <f t="array" ref="D1202">IF(C1202="","",IFERROR(AVERAGE(_xlfn._xlws.FILTER($B$2:$B$2000,(IFERROR(VALUE(MID($A$2:$A$2000,4,2)),0)=MONTH(C1202))*(IFERROR(VALUE(RIGHT($A$2:$A$2000,4)),0)=YEAR(C1202)))),""))</f>
        <v/>
      </c>
      <c r="E1202" s="4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3" spans="1:5" x14ac:dyDescent="0.25">
      <c r="A1203" s="65" t="s">
        <v>5612</v>
      </c>
      <c r="B1203" s="28">
        <v>2.9091999999999998</v>
      </c>
      <c r="C1203" s="49"/>
      <c r="D1203" s="50" t="str">
        <f t="array" ref="D1203">IF(C1203="","",IFERROR(AVERAGE(_xlfn._xlws.FILTER($B$2:$B$2000,(IFERROR(VALUE(MID($A$2:$A$2000,4,2)),0)=MONTH(C1203))*(IFERROR(VALUE(RIGHT($A$2:$A$2000,4)),0)=YEAR(C1203)))),""))</f>
        <v/>
      </c>
      <c r="E1203" s="4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4" spans="1:5" x14ac:dyDescent="0.25">
      <c r="A1204" s="65" t="s">
        <v>5617</v>
      </c>
      <c r="B1204" s="28">
        <v>2.9177</v>
      </c>
      <c r="C1204" s="49"/>
      <c r="D1204" s="50" t="str">
        <f t="array" ref="D1204">IF(C1204="","",IFERROR(AVERAGE(_xlfn._xlws.FILTER($B$2:$B$2000,(IFERROR(VALUE(MID($A$2:$A$2000,4,2)),0)=MONTH(C1204))*(IFERROR(VALUE(RIGHT($A$2:$A$2000,4)),0)=YEAR(C1204)))),""))</f>
        <v/>
      </c>
      <c r="E1204" s="4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5" spans="1:5" x14ac:dyDescent="0.25">
      <c r="A1205" s="65" t="s">
        <v>5620</v>
      </c>
      <c r="B1205" s="28">
        <v>2.9296000000000002</v>
      </c>
      <c r="C1205" s="49"/>
      <c r="D1205" s="50" t="str">
        <f t="array" ref="D1205">IF(C1205="","",IFERROR(AVERAGE(_xlfn._xlws.FILTER($B$2:$B$2000,(IFERROR(VALUE(MID($A$2:$A$2000,4,2)),0)=MONTH(C1205))*(IFERROR(VALUE(RIGHT($A$2:$A$2000,4)),0)=YEAR(C1205)))),""))</f>
        <v/>
      </c>
      <c r="E1205" s="4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6" spans="1:5" x14ac:dyDescent="0.25">
      <c r="A1206" s="65" t="s">
        <v>5623</v>
      </c>
      <c r="B1206" s="28">
        <v>2.9561000000000002</v>
      </c>
      <c r="C1206" s="49"/>
      <c r="D1206" s="50" t="str">
        <f t="array" ref="D1206">IF(C1206="","",IFERROR(AVERAGE(_xlfn._xlws.FILTER($B$2:$B$2000,(IFERROR(VALUE(MID($A$2:$A$2000,4,2)),0)=MONTH(C1206))*(IFERROR(VALUE(RIGHT($A$2:$A$2000,4)),0)=YEAR(C1206)))),""))</f>
        <v/>
      </c>
      <c r="E1206" s="4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7" spans="1:5" x14ac:dyDescent="0.25">
      <c r="A1207" s="65" t="s">
        <v>5628</v>
      </c>
      <c r="B1207" s="28">
        <v>3.0228000000000002</v>
      </c>
      <c r="C1207" s="49"/>
      <c r="D1207" s="50" t="str">
        <f t="array" ref="D1207">IF(C1207="","",IFERROR(AVERAGE(_xlfn._xlws.FILTER($B$2:$B$2000,(IFERROR(VALUE(MID($A$2:$A$2000,4,2)),0)=MONTH(C1207))*(IFERROR(VALUE(RIGHT($A$2:$A$2000,4)),0)=YEAR(C1207)))),""))</f>
        <v/>
      </c>
      <c r="E1207" s="4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8" spans="1:5" x14ac:dyDescent="0.25">
      <c r="A1208" s="65" t="s">
        <v>5633</v>
      </c>
      <c r="B1208" s="28">
        <v>3.0710999999999999</v>
      </c>
      <c r="C1208" s="49"/>
      <c r="D1208" s="50" t="str">
        <f t="array" ref="D1208">IF(C1208="","",IFERROR(AVERAGE(_xlfn._xlws.FILTER($B$2:$B$2000,(IFERROR(VALUE(MID($A$2:$A$2000,4,2)),0)=MONTH(C1208))*(IFERROR(VALUE(RIGHT($A$2:$A$2000,4)),0)=YEAR(C1208)))),""))</f>
        <v/>
      </c>
      <c r="E1208" s="4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9" spans="1:5" x14ac:dyDescent="0.25">
      <c r="A1209" s="65" t="s">
        <v>5638</v>
      </c>
      <c r="B1209" s="28">
        <v>3.0871</v>
      </c>
      <c r="C1209" s="49"/>
      <c r="D1209" s="50" t="str">
        <f t="array" ref="D1209">IF(C1209="","",IFERROR(AVERAGE(_xlfn._xlws.FILTER($B$2:$B$2000,(IFERROR(VALUE(MID($A$2:$A$2000,4,2)),0)=MONTH(C1209))*(IFERROR(VALUE(RIGHT($A$2:$A$2000,4)),0)=YEAR(C1209)))),""))</f>
        <v/>
      </c>
      <c r="E1209" s="4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0" spans="1:5" x14ac:dyDescent="0.25">
      <c r="A1210" s="65" t="s">
        <v>5643</v>
      </c>
      <c r="B1210" s="28">
        <v>3.0884999999999998</v>
      </c>
      <c r="C1210" s="49"/>
      <c r="D1210" s="50" t="str">
        <f t="array" ref="D1210">IF(C1210="","",IFERROR(AVERAGE(_xlfn._xlws.FILTER($B$2:$B$2000,(IFERROR(VALUE(MID($A$2:$A$2000,4,2)),0)=MONTH(C1210))*(IFERROR(VALUE(RIGHT($A$2:$A$2000,4)),0)=YEAR(C1210)))),""))</f>
        <v/>
      </c>
      <c r="E1210" s="4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1" spans="1:5" x14ac:dyDescent="0.25">
      <c r="A1211" s="65" t="s">
        <v>5648</v>
      </c>
      <c r="B1211" s="28">
        <v>3.0495999999999999</v>
      </c>
      <c r="C1211" s="49"/>
      <c r="D1211" s="50" t="str">
        <f t="array" ref="D1211">IF(C1211="","",IFERROR(AVERAGE(_xlfn._xlws.FILTER($B$2:$B$2000,(IFERROR(VALUE(MID($A$2:$A$2000,4,2)),0)=MONTH(C1211))*(IFERROR(VALUE(RIGHT($A$2:$A$2000,4)),0)=YEAR(C1211)))),""))</f>
        <v/>
      </c>
      <c r="E1211" s="4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2" spans="1:5" x14ac:dyDescent="0.25">
      <c r="A1212" s="65" t="s">
        <v>5653</v>
      </c>
      <c r="B1212" s="28">
        <v>3.0203000000000002</v>
      </c>
      <c r="C1212" s="49"/>
      <c r="D1212" s="50" t="str">
        <f t="array" ref="D1212">IF(C1212="","",IFERROR(AVERAGE(_xlfn._xlws.FILTER($B$2:$B$2000,(IFERROR(VALUE(MID($A$2:$A$2000,4,2)),0)=MONTH(C1212))*(IFERROR(VALUE(RIGHT($A$2:$A$2000,4)),0)=YEAR(C1212)))),""))</f>
        <v/>
      </c>
      <c r="E1212" s="4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3" spans="1:5" x14ac:dyDescent="0.25">
      <c r="A1213" s="65" t="s">
        <v>5656</v>
      </c>
      <c r="B1213" s="28">
        <v>2.9441999999999999</v>
      </c>
      <c r="C1213" s="49"/>
      <c r="D1213" s="50" t="str">
        <f t="array" ref="D1213">IF(C1213="","",IFERROR(AVERAGE(_xlfn._xlws.FILTER($B$2:$B$2000,(IFERROR(VALUE(MID($A$2:$A$2000,4,2)),0)=MONTH(C1213))*(IFERROR(VALUE(RIGHT($A$2:$A$2000,4)),0)=YEAR(C1213)))),""))</f>
        <v/>
      </c>
      <c r="E1213" s="4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4" spans="1:5" x14ac:dyDescent="0.25">
      <c r="A1214" s="65" t="s">
        <v>5661</v>
      </c>
      <c r="B1214" s="28">
        <v>2.8462000000000001</v>
      </c>
      <c r="C1214" s="49"/>
      <c r="D1214" s="50" t="str">
        <f t="array" ref="D1214">IF(C1214="","",IFERROR(AVERAGE(_xlfn._xlws.FILTER($B$2:$B$2000,(IFERROR(VALUE(MID($A$2:$A$2000,4,2)),0)=MONTH(C1214))*(IFERROR(VALUE(RIGHT($A$2:$A$2000,4)),0)=YEAR(C1214)))),""))</f>
        <v/>
      </c>
      <c r="E1214" s="4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5" spans="1:5" x14ac:dyDescent="0.25">
      <c r="A1215" s="65" t="s">
        <v>5666</v>
      </c>
      <c r="B1215" s="28">
        <v>2.9352</v>
      </c>
      <c r="C1215" s="49"/>
      <c r="D1215" s="50" t="str">
        <f t="array" ref="D1215">IF(C1215="","",IFERROR(AVERAGE(_xlfn._xlws.FILTER($B$2:$B$2000,(IFERROR(VALUE(MID($A$2:$A$2000,4,2)),0)=MONTH(C1215))*(IFERROR(VALUE(RIGHT($A$2:$A$2000,4)),0)=YEAR(C1215)))),""))</f>
        <v/>
      </c>
      <c r="E1215" s="4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6" spans="1:5" x14ac:dyDescent="0.25">
      <c r="A1216" s="65" t="s">
        <v>5671</v>
      </c>
      <c r="B1216" s="28">
        <v>2.9439000000000002</v>
      </c>
      <c r="C1216" s="49"/>
      <c r="D1216" s="50" t="str">
        <f t="array" ref="D1216">IF(C1216="","",IFERROR(AVERAGE(_xlfn._xlws.FILTER($B$2:$B$2000,(IFERROR(VALUE(MID($A$2:$A$2000,4,2)),0)=MONTH(C1216))*(IFERROR(VALUE(RIGHT($A$2:$A$2000,4)),0)=YEAR(C1216)))),""))</f>
        <v/>
      </c>
      <c r="E1216" s="4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7" spans="1:5" x14ac:dyDescent="0.25">
      <c r="A1217" s="65" t="s">
        <v>5676</v>
      </c>
      <c r="B1217" s="28">
        <v>2.9609000000000001</v>
      </c>
      <c r="C1217" s="49"/>
      <c r="D1217" s="50" t="str">
        <f t="array" ref="D1217">IF(C1217="","",IFERROR(AVERAGE(_xlfn._xlws.FILTER($B$2:$B$2000,(IFERROR(VALUE(MID($A$2:$A$2000,4,2)),0)=MONTH(C1217))*(IFERROR(VALUE(RIGHT($A$2:$A$2000,4)),0)=YEAR(C1217)))),""))</f>
        <v/>
      </c>
      <c r="E1217" s="4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8" spans="1:5" x14ac:dyDescent="0.25">
      <c r="A1218" s="65" t="s">
        <v>5681</v>
      </c>
      <c r="B1218" s="28">
        <v>2.9496000000000002</v>
      </c>
      <c r="C1218" s="49"/>
      <c r="D1218" s="50" t="str">
        <f t="array" ref="D1218">IF(C1218="","",IFERROR(AVERAGE(_xlfn._xlws.FILTER($B$2:$B$2000,(IFERROR(VALUE(MID($A$2:$A$2000,4,2)),0)=MONTH(C1218))*(IFERROR(VALUE(RIGHT($A$2:$A$2000,4)),0)=YEAR(C1218)))),""))</f>
        <v/>
      </c>
      <c r="E1218" s="4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9" spans="1:5" x14ac:dyDescent="0.25">
      <c r="A1219" s="65" t="s">
        <v>5685</v>
      </c>
      <c r="B1219" s="28">
        <v>2.8875000000000002</v>
      </c>
      <c r="C1219" s="49"/>
      <c r="D1219" s="50" t="str">
        <f t="array" ref="D1219">IF(C1219="","",IFERROR(AVERAGE(_xlfn._xlws.FILTER($B$2:$B$2000,(IFERROR(VALUE(MID($A$2:$A$2000,4,2)),0)=MONTH(C1219))*(IFERROR(VALUE(RIGHT($A$2:$A$2000,4)),0)=YEAR(C1219)))),""))</f>
        <v/>
      </c>
      <c r="E1219" s="4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0" spans="1:5" x14ac:dyDescent="0.25">
      <c r="A1220" s="65" t="s">
        <v>5690</v>
      </c>
      <c r="B1220" s="28">
        <v>2.7873000000000001</v>
      </c>
      <c r="C1220" s="49"/>
      <c r="D1220" s="50" t="str">
        <f t="array" ref="D1220">IF(C1220="","",IFERROR(AVERAGE(_xlfn._xlws.FILTER($B$2:$B$2000,(IFERROR(VALUE(MID($A$2:$A$2000,4,2)),0)=MONTH(C1220))*(IFERROR(VALUE(RIGHT($A$2:$A$2000,4)),0)=YEAR(C1220)))),""))</f>
        <v/>
      </c>
      <c r="E1220" s="4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1" spans="1:5" x14ac:dyDescent="0.25">
      <c r="A1221" s="65" t="s">
        <v>5695</v>
      </c>
      <c r="B1221" s="28">
        <v>2.5920000000000001</v>
      </c>
      <c r="C1221" s="49"/>
      <c r="D1221" s="50" t="str">
        <f t="array" ref="D1221">IF(C1221="","",IFERROR(AVERAGE(_xlfn._xlws.FILTER($B$2:$B$2000,(IFERROR(VALUE(MID($A$2:$A$2000,4,2)),0)=MONTH(C1221))*(IFERROR(VALUE(RIGHT($A$2:$A$2000,4)),0)=YEAR(C1221)))),""))</f>
        <v/>
      </c>
      <c r="E1221" s="4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2" spans="1:5" x14ac:dyDescent="0.25">
      <c r="A1222" s="65" t="s">
        <v>5699</v>
      </c>
      <c r="B1222" s="28">
        <v>2.4512</v>
      </c>
      <c r="C1222" s="49"/>
      <c r="D1222" s="50" t="str">
        <f t="array" ref="D1222">IF(C1222="","",IFERROR(AVERAGE(_xlfn._xlws.FILTER($B$2:$B$2000,(IFERROR(VALUE(MID($A$2:$A$2000,4,2)),0)=MONTH(C1222))*(IFERROR(VALUE(RIGHT($A$2:$A$2000,4)),0)=YEAR(C1222)))),""))</f>
        <v/>
      </c>
      <c r="E1222" s="4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3" spans="1:5" x14ac:dyDescent="0.25">
      <c r="A1223" s="65" t="s">
        <v>5703</v>
      </c>
      <c r="B1223" s="28">
        <v>2.3157999999999999</v>
      </c>
      <c r="C1223" s="49"/>
      <c r="D1223" s="50" t="str">
        <f t="array" ref="D1223">IF(C1223="","",IFERROR(AVERAGE(_xlfn._xlws.FILTER($B$2:$B$2000,(IFERROR(VALUE(MID($A$2:$A$2000,4,2)),0)=MONTH(C1223))*(IFERROR(VALUE(RIGHT($A$2:$A$2000,4)),0)=YEAR(C1223)))),""))</f>
        <v/>
      </c>
      <c r="E1223" s="4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4" spans="1:5" x14ac:dyDescent="0.25">
      <c r="A1224" s="65" t="s">
        <v>5708</v>
      </c>
      <c r="B1224" s="28">
        <v>2.2704</v>
      </c>
      <c r="C1224" s="49"/>
      <c r="D1224" s="50" t="str">
        <f t="array" ref="D1224">IF(C1224="","",IFERROR(AVERAGE(_xlfn._xlws.FILTER($B$2:$B$2000,(IFERROR(VALUE(MID($A$2:$A$2000,4,2)),0)=MONTH(C1224))*(IFERROR(VALUE(RIGHT($A$2:$A$2000,4)),0)=YEAR(C1224)))),""))</f>
        <v/>
      </c>
      <c r="E1224" s="4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5" spans="1:5" x14ac:dyDescent="0.25">
      <c r="A1225" s="65" t="s">
        <v>5713</v>
      </c>
      <c r="B1225" s="28">
        <v>2.2208999999999999</v>
      </c>
      <c r="C1225" s="49"/>
      <c r="D1225" s="50" t="str">
        <f t="array" ref="D1225">IF(C1225="","",IFERROR(AVERAGE(_xlfn._xlws.FILTER($B$2:$B$2000,(IFERROR(VALUE(MID($A$2:$A$2000,4,2)),0)=MONTH(C1225))*(IFERROR(VALUE(RIGHT($A$2:$A$2000,4)),0)=YEAR(C1225)))),""))</f>
        <v/>
      </c>
      <c r="E1225" s="4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6" spans="1:5" x14ac:dyDescent="0.25">
      <c r="A1226" s="65" t="s">
        <v>5718</v>
      </c>
      <c r="B1226" s="28">
        <v>2.2492000000000001</v>
      </c>
      <c r="C1226" s="49"/>
      <c r="D1226" s="50" t="str">
        <f t="array" ref="D1226">IF(C1226="","",IFERROR(AVERAGE(_xlfn._xlws.FILTER($B$2:$B$2000,(IFERROR(VALUE(MID($A$2:$A$2000,4,2)),0)=MONTH(C1226))*(IFERROR(VALUE(RIGHT($A$2:$A$2000,4)),0)=YEAR(C1226)))),""))</f>
        <v/>
      </c>
      <c r="E1226" s="4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7" spans="1:5" x14ac:dyDescent="0.25">
      <c r="A1227" s="65" t="s">
        <v>5723</v>
      </c>
      <c r="B1227" s="28">
        <v>2.2315</v>
      </c>
      <c r="C1227" s="49"/>
      <c r="D1227" s="50" t="str">
        <f t="array" ref="D1227">IF(C1227="","",IFERROR(AVERAGE(_xlfn._xlws.FILTER($B$2:$B$2000,(IFERROR(VALUE(MID($A$2:$A$2000,4,2)),0)=MONTH(C1227))*(IFERROR(VALUE(RIGHT($A$2:$A$2000,4)),0)=YEAR(C1227)))),""))</f>
        <v/>
      </c>
      <c r="E1227" s="4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8" spans="1:5" x14ac:dyDescent="0.25">
      <c r="A1228" s="65" t="s">
        <v>5727</v>
      </c>
      <c r="B1228" s="28">
        <v>2.2166000000000001</v>
      </c>
      <c r="C1228" s="49"/>
      <c r="D1228" s="50" t="str">
        <f t="array" ref="D1228">IF(C1228="","",IFERROR(AVERAGE(_xlfn._xlws.FILTER($B$2:$B$2000,(IFERROR(VALUE(MID($A$2:$A$2000,4,2)),0)=MONTH(C1228))*(IFERROR(VALUE(RIGHT($A$2:$A$2000,4)),0)=YEAR(C1228)))),""))</f>
        <v/>
      </c>
      <c r="E1228" s="4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29" spans="1:5" x14ac:dyDescent="0.25">
      <c r="A1229" s="65" t="s">
        <v>5732</v>
      </c>
      <c r="B1229" s="28">
        <v>2.2246999999999999</v>
      </c>
      <c r="C1229" s="49"/>
      <c r="D1229" s="50" t="str">
        <f t="array" ref="D1229">IF(C1229="","",IFERROR(AVERAGE(_xlfn._xlws.FILTER($B$2:$B$2000,(IFERROR(VALUE(MID($A$2:$A$2000,4,2)),0)=MONTH(C1229))*(IFERROR(VALUE(RIGHT($A$2:$A$2000,4)),0)=YEAR(C1229)))),""))</f>
        <v/>
      </c>
      <c r="E1229" s="4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30" spans="1:5" x14ac:dyDescent="0.25">
      <c r="A1230" s="65" t="s">
        <v>5737</v>
      </c>
      <c r="B1230" s="28">
        <v>2.2429000000000001</v>
      </c>
      <c r="C1230" s="49"/>
      <c r="D1230" s="50" t="str">
        <f t="array" ref="D1230">IF(C1230="","",IFERROR(AVERAGE(_xlfn._xlws.FILTER($B$2:$B$2000,(IFERROR(VALUE(MID($A$2:$A$2000,4,2)),0)=MONTH(C1230))*(IFERROR(VALUE(RIGHT($A$2:$A$2000,4)),0)=YEAR(C1230)))),""))</f>
        <v/>
      </c>
      <c r="E1230" s="4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</sheetData>
  <pageMargins left="0.25" right="0.25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T7381"/>
  <sheetViews>
    <sheetView topLeftCell="A7186" zoomScale="85" zoomScaleNormal="85" workbookViewId="0">
      <selection activeCell="H8" sqref="H8"/>
    </sheetView>
  </sheetViews>
  <sheetFormatPr defaultRowHeight="15" x14ac:dyDescent="0.25"/>
  <cols>
    <col min="1" max="1" width="10.42578125" bestFit="1" customWidth="1"/>
    <col min="2" max="2" width="14.7109375" style="3" bestFit="1" customWidth="1"/>
    <col min="3" max="3" width="12.5703125" style="13" bestFit="1" customWidth="1"/>
    <col min="4" max="4" width="15.28515625" style="3" bestFit="1" customWidth="1"/>
    <col min="5" max="5" width="12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5" width="12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20" x14ac:dyDescent="0.25">
      <c r="A1" s="58" t="s">
        <v>0</v>
      </c>
      <c r="B1" s="63" t="s">
        <v>1</v>
      </c>
      <c r="C1" s="64" t="s">
        <v>2</v>
      </c>
      <c r="D1" s="63" t="s">
        <v>3</v>
      </c>
      <c r="E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  <c r="K1" s="58" t="s">
        <v>9</v>
      </c>
      <c r="L1" s="58" t="s">
        <v>10</v>
      </c>
      <c r="M1" s="59" t="str">
        <f ca="1">"M.B 100 - "&amp;YEAR(TODAY())</f>
        <v>M.B 100 - 2026</v>
      </c>
      <c r="N1" s="59" t="str">
        <f ca="1">"Média "&amp;YEAR(TODAY())</f>
        <v>Média 2026</v>
      </c>
      <c r="O1" s="58" t="s">
        <v>11</v>
      </c>
      <c r="P1" s="58" t="s">
        <v>10</v>
      </c>
      <c r="Q1" s="58" t="s">
        <v>6</v>
      </c>
      <c r="R1" s="58" t="s">
        <v>7</v>
      </c>
      <c r="S1" s="58" t="s">
        <v>8</v>
      </c>
      <c r="T1" s="58" t="s">
        <v>9</v>
      </c>
    </row>
    <row r="2" spans="1:20" x14ac:dyDescent="0.25">
      <c r="A2" s="4">
        <v>35634</v>
      </c>
      <c r="B2" s="3">
        <v>224.5728727825005</v>
      </c>
      <c r="C2" s="13">
        <v>35612</v>
      </c>
      <c r="D2" s="3">
        <v>224.99389429127899</v>
      </c>
      <c r="G2" s="7">
        <v>100</v>
      </c>
      <c r="H2" s="7">
        <v>100</v>
      </c>
      <c r="I2" s="7">
        <v>100</v>
      </c>
      <c r="J2" s="7">
        <v>100</v>
      </c>
      <c r="K2" s="7">
        <v>100</v>
      </c>
      <c r="L2" s="1">
        <f t="array" ref="L2">IFERROR(_xlfn.STDEV.P(_xlfn._xlws.FILTER($E$2:$E$5000,(MONTH($C$2:$C$5000)=1)*ISNUMBER($D$2:$D$5000))),0)</f>
        <v>0</v>
      </c>
      <c r="M2" s="1">
        <v>100</v>
      </c>
      <c r="N2" s="7">
        <f t="array" aca="1" ref="N2" ca="1">IFERROR(AVERAGE(_xlfn._xlws.FILTER($D$2:$D$5000,(MONTH($C$2:$C$5000)=1)*(YEAR($C$2:$C$5000)=YEAR(TODAY())))),"")</f>
        <v>320.59761904761905</v>
      </c>
      <c r="O2">
        <f t="array" ref="O2">AVERAGE(_xlfn._xlws.FILTER($D$2:$D$5000,(MONTH($C$2:$C$5000)=1)*ISNUMBER($D$2:$D$5000)))</f>
        <v>262.0310292399634</v>
      </c>
      <c r="P2">
        <f t="array" ref="P2">_xlfn.STDEV.P(_xlfn._xlws.FILTER($D$2:$D$5000,(MONTH($C$2:$C$5000)=1)*ISNUMBER($D$2:$D$5000)))</f>
        <v>44.073763917595592</v>
      </c>
      <c r="Q2">
        <f t="shared" ref="Q2:Q13" si="0">O2+(1*P2)</f>
        <v>306.10479315755902</v>
      </c>
      <c r="R2">
        <f t="shared" ref="R2:R13" si="1">O2+(2*P2)</f>
        <v>350.17855707515457</v>
      </c>
      <c r="S2">
        <f t="shared" ref="S2:S13" si="2">O2+(-1*P2)</f>
        <v>217.95726532236782</v>
      </c>
      <c r="T2">
        <f t="shared" ref="T2:T13" si="3">O2+(-2*P2)</f>
        <v>173.88350140477223</v>
      </c>
    </row>
    <row r="3" spans="1:20" x14ac:dyDescent="0.25">
      <c r="A3" s="4">
        <v>35635</v>
      </c>
      <c r="B3" s="3">
        <v>224.5728727825005</v>
      </c>
      <c r="C3" s="13">
        <v>35643</v>
      </c>
      <c r="D3" s="3">
        <v>222.07319453685389</v>
      </c>
      <c r="G3" s="7">
        <f t="shared" ref="G3:G13" si="4">G$2*O3/O$2</f>
        <v>99.792154968488589</v>
      </c>
      <c r="H3" s="7">
        <f t="shared" ref="H3:H13" si="5">$G3+(1*$L3)</f>
        <v>102.30563529851631</v>
      </c>
      <c r="I3" s="7">
        <f t="shared" ref="I3:I13" si="6">$G3+(2*$L3)</f>
        <v>104.81911562854404</v>
      </c>
      <c r="J3" s="7">
        <f t="shared" ref="J3:J13" si="7">$G3+(-1*$L3)</f>
        <v>97.27867463846087</v>
      </c>
      <c r="K3" s="7">
        <f t="shared" ref="K3:K13" si="8">$G3+(-2*$L3)</f>
        <v>94.765194308433138</v>
      </c>
      <c r="L3" s="1">
        <f t="array" ref="L3">IFERROR(_xlfn.STDEV.P(_xlfn._xlws.FILTER($E$2:$E$5000,(MONTH($C$2:$C$5000)=2)*ISNUMBER($D$2:$D$5000))),0)</f>
        <v>2.5134803300277242</v>
      </c>
      <c r="M3" s="1">
        <f t="shared" ref="M3:M13" ca="1" si="9">IFERROR($M$2*N3/$N$2,"")</f>
        <v>106.75375600626808</v>
      </c>
      <c r="N3" s="7">
        <f t="array" aca="1" ref="N3" ca="1">IFERROR(AVERAGE(_xlfn._xlws.FILTER($D$2:$D$5000,(MONTH($C$2:$C$5000)=2)*(YEAR($C$2:$C$5000)=YEAR(TODAY())))),"")</f>
        <v>342.25000000000006</v>
      </c>
      <c r="O3">
        <f t="array" ref="O3">AVERAGE(_xlfn._xlws.FILTER($D$2:$D$5000,(MONTH($C$2:$C$5000)=2)*ISNUMBER($D$2:$D$5000)))</f>
        <v>261.48641076466993</v>
      </c>
      <c r="P3">
        <f t="array" ref="P3">_xlfn.STDEV.P(_xlfn._xlws.FILTER($D$2:$D$5000,(MONTH($C$2:$C$5000)=2)*ISNUMBER($D$2:$D$5000)))</f>
        <v>45.541746230992366</v>
      </c>
      <c r="Q3">
        <f t="shared" si="0"/>
        <v>307.0281569956623</v>
      </c>
      <c r="R3">
        <f t="shared" si="1"/>
        <v>352.56990322665467</v>
      </c>
      <c r="S3">
        <f t="shared" si="2"/>
        <v>215.94466453367755</v>
      </c>
      <c r="T3">
        <f t="shared" si="3"/>
        <v>170.40291830268518</v>
      </c>
    </row>
    <row r="4" spans="1:20" x14ac:dyDescent="0.25">
      <c r="A4" s="4">
        <v>35636</v>
      </c>
      <c r="B4" s="3">
        <v>224.90968998952329</v>
      </c>
      <c r="C4" s="13">
        <v>35674</v>
      </c>
      <c r="D4" s="3">
        <v>217.83444406029511</v>
      </c>
      <c r="G4" s="7">
        <f t="shared" si="4"/>
        <v>99.137620706160845</v>
      </c>
      <c r="H4" s="7">
        <f t="shared" si="5"/>
        <v>103.14732158682723</v>
      </c>
      <c r="I4" s="7">
        <f t="shared" si="6"/>
        <v>107.15702246749363</v>
      </c>
      <c r="J4" s="7">
        <f t="shared" si="7"/>
        <v>95.127919825494459</v>
      </c>
      <c r="K4" s="7">
        <f t="shared" si="8"/>
        <v>91.118218944828058</v>
      </c>
      <c r="L4" s="1">
        <f t="array" ref="L4">IFERROR(_xlfn.STDEV.P(_xlfn._xlws.FILTER($E$2:$E$5000,(MONTH($C$2:$C$5000)=3)*ISNUMBER($D$2:$D$5000))),0)</f>
        <v>4.0097008806663919</v>
      </c>
      <c r="M4" s="1">
        <f t="shared" ca="1" si="9"/>
        <v>109.13602572576512</v>
      </c>
      <c r="N4" s="7">
        <f t="array" aca="1" ref="N4" ca="1">IFERROR(AVERAGE(_xlfn._xlws.FILTER($D$2:$D$5000,(MONTH($C$2:$C$5000)=3)*(YEAR($C$2:$C$5000)=YEAR(TODAY())))),"")</f>
        <v>349.88749999999999</v>
      </c>
      <c r="O4">
        <f t="array" ref="O4">AVERAGE(_xlfn._xlws.FILTER($D$2:$D$5000,(MONTH($C$2:$C$5000)=3)*ISNUMBER($D$2:$D$5000)))</f>
        <v>259.77132790036433</v>
      </c>
      <c r="P4">
        <f t="array" ref="P4">_xlfn.STDEV.P(_xlfn._xlws.FILTER($D$2:$D$5000,(MONTH($C$2:$C$5000)=3)*ISNUMBER($D$2:$D$5000)))</f>
        <v>46.279299158633165</v>
      </c>
      <c r="Q4">
        <f t="shared" si="0"/>
        <v>306.05062705899752</v>
      </c>
      <c r="R4">
        <f t="shared" si="1"/>
        <v>352.32992621763066</v>
      </c>
      <c r="S4">
        <f t="shared" si="2"/>
        <v>213.49202874173116</v>
      </c>
      <c r="T4">
        <f t="shared" si="3"/>
        <v>167.212729583098</v>
      </c>
    </row>
    <row r="5" spans="1:20" x14ac:dyDescent="0.25">
      <c r="A5" s="4">
        <v>35639</v>
      </c>
      <c r="B5" s="3">
        <v>225.16230289479051</v>
      </c>
      <c r="C5" s="13">
        <v>35704</v>
      </c>
      <c r="D5" s="3">
        <v>226.68167259582779</v>
      </c>
      <c r="G5" s="7">
        <f t="shared" si="4"/>
        <v>99.107503596813658</v>
      </c>
      <c r="H5" s="7">
        <f t="shared" si="5"/>
        <v>104.24567454676436</v>
      </c>
      <c r="I5" s="7">
        <f t="shared" si="6"/>
        <v>109.38384549671507</v>
      </c>
      <c r="J5" s="7">
        <f t="shared" si="7"/>
        <v>93.969332646862952</v>
      </c>
      <c r="K5" s="7">
        <f t="shared" si="8"/>
        <v>88.831161696912247</v>
      </c>
      <c r="L5" s="1">
        <f t="array" ref="L5">IFERROR(_xlfn.STDEV.P(_xlfn._xlws.FILTER($E$2:$E$5000,(MONTH($C$2:$C$5000)=4)*ISNUMBER($D$2:$D$5000))),0)</f>
        <v>5.1381709499507036</v>
      </c>
      <c r="M5" s="1">
        <f t="shared" ca="1" si="9"/>
        <v>112.7160585513661</v>
      </c>
      <c r="N5" s="7">
        <f t="array" aca="1" ref="N5" ca="1">IFERROR(AVERAGE(_xlfn._xlws.FILTER($D$2:$D$5000,(MONTH($C$2:$C$5000)=4)*(YEAR($C$2:$C$5000)=YEAR(TODAY())))),"")</f>
        <v>361.36499999999995</v>
      </c>
      <c r="O5">
        <f t="array" ref="O5">AVERAGE(_xlfn._xlws.FILTER($D$2:$D$5000,(MONTH($C$2:$C$5000)=4)*ISNUMBER($D$2:$D$5000)))</f>
        <v>259.69241172876457</v>
      </c>
      <c r="P5">
        <f t="array" ref="P5">_xlfn.STDEV.P(_xlfn._xlws.FILTER($D$2:$D$5000,(MONTH($C$2:$C$5000)=4)*ISNUMBER($D$2:$D$5000)))</f>
        <v>47.244638696638162</v>
      </c>
      <c r="Q5">
        <f t="shared" si="0"/>
        <v>306.93705042540273</v>
      </c>
      <c r="R5">
        <f t="shared" si="1"/>
        <v>354.18168912204089</v>
      </c>
      <c r="S5">
        <f t="shared" si="2"/>
        <v>212.44777303212641</v>
      </c>
      <c r="T5">
        <f t="shared" si="3"/>
        <v>165.20313433548824</v>
      </c>
    </row>
    <row r="6" spans="1:20" x14ac:dyDescent="0.25">
      <c r="A6" s="4">
        <v>35640</v>
      </c>
      <c r="B6" s="3">
        <v>225.4149158000576</v>
      </c>
      <c r="C6" s="13">
        <v>35735</v>
      </c>
      <c r="D6" s="3">
        <v>222.38211030516121</v>
      </c>
      <c r="G6" s="7">
        <f t="shared" si="4"/>
        <v>96.458206697571754</v>
      </c>
      <c r="H6" s="7">
        <f t="shared" si="5"/>
        <v>101.72145806934121</v>
      </c>
      <c r="I6" s="7">
        <f t="shared" si="6"/>
        <v>106.98470944111067</v>
      </c>
      <c r="J6" s="7">
        <f t="shared" si="7"/>
        <v>91.194955325802297</v>
      </c>
      <c r="K6" s="7">
        <f t="shared" si="8"/>
        <v>85.931703954032841</v>
      </c>
      <c r="L6" s="1">
        <f t="array" ref="L6">IFERROR(_xlfn.STDEV.P(_xlfn._xlws.FILTER($E$2:$E$5000,(MONTH($C$2:$C$5000)=5)*ISNUMBER($D$2:$D$5000))),0)</f>
        <v>5.2632513717694591</v>
      </c>
      <c r="M6" s="1">
        <f t="shared" ca="1" si="9"/>
        <v>108.69232311679824</v>
      </c>
      <c r="N6" s="7">
        <f t="array" aca="1" ref="N6" ca="1">IFERROR(AVERAGE(_xlfn._xlws.FILTER($D$2:$D$5000,(MONTH($C$2:$C$5000)=5)*(YEAR($C$2:$C$5000)=YEAR(TODAY())))),"")</f>
        <v>348.46500000000003</v>
      </c>
      <c r="O6">
        <f t="array" ref="O6">AVERAGE(_xlfn._xlws.FILTER($D$2:$D$5000,(MONTH($C$2:$C$5000)=5)*ISNUMBER($D$2:$D$5000)))</f>
        <v>252.75043179605859</v>
      </c>
      <c r="P6">
        <f t="array" ref="P6">_xlfn.STDEV.P(_xlfn._xlws.FILTER($D$2:$D$5000,(MONTH($C$2:$C$5000)=5)*ISNUMBER($D$2:$D$5000)))</f>
        <v>44.193628989923802</v>
      </c>
      <c r="Q6">
        <f t="shared" si="0"/>
        <v>296.9440607859824</v>
      </c>
      <c r="R6">
        <f t="shared" si="1"/>
        <v>341.13768977590621</v>
      </c>
      <c r="S6">
        <f t="shared" si="2"/>
        <v>208.55680280613478</v>
      </c>
      <c r="T6">
        <f t="shared" si="3"/>
        <v>164.36317381621097</v>
      </c>
    </row>
    <row r="7" spans="1:20" x14ac:dyDescent="0.25">
      <c r="A7" s="4">
        <v>35641</v>
      </c>
      <c r="B7" s="3">
        <v>225.24650719654619</v>
      </c>
      <c r="C7" s="13">
        <v>35765</v>
      </c>
      <c r="D7" s="3">
        <v>223.73067077113151</v>
      </c>
      <c r="G7" s="7">
        <f t="shared" si="4"/>
        <v>96.540593234631544</v>
      </c>
      <c r="H7" s="7">
        <f t="shared" si="5"/>
        <v>103.30209242686244</v>
      </c>
      <c r="I7" s="7">
        <f t="shared" si="6"/>
        <v>110.06359161909333</v>
      </c>
      <c r="J7" s="7">
        <f t="shared" si="7"/>
        <v>89.779094042400644</v>
      </c>
      <c r="K7" s="7">
        <f t="shared" si="8"/>
        <v>83.017594850169758</v>
      </c>
      <c r="L7" s="1">
        <f t="array" ref="L7">IFERROR(_xlfn.STDEV.P(_xlfn._xlws.FILTER($E$2:$E$5000,(MONTH($C$2:$C$5000)=6)*ISNUMBER($D$2:$D$5000))),0)</f>
        <v>6.7614991922308949</v>
      </c>
      <c r="M7" s="1">
        <f t="shared" ca="1" si="9"/>
        <v>108.41805853651289</v>
      </c>
      <c r="N7" s="7">
        <f t="array" aca="1" ref="N7" ca="1">IFERROR(AVERAGE(_xlfn._xlws.FILTER($D$2:$D$5000,(MONTH($C$2:$C$5000)=6)*(YEAR($C$2:$C$5000)=YEAR(TODAY())))),"")</f>
        <v>347.58571428571423</v>
      </c>
      <c r="O7">
        <f t="array" ref="O7">AVERAGE(_xlfn._xlws.FILTER($D$2:$D$5000,(MONTH($C$2:$C$5000)=6)*ISNUMBER($D$2:$D$5000)))</f>
        <v>252.96631008707149</v>
      </c>
      <c r="P7">
        <f t="array" ref="P7">_xlfn.STDEV.P(_xlfn._xlws.FILTER($D$2:$D$5000,(MONTH($C$2:$C$5000)=6)*ISNUMBER($D$2:$D$5000)))</f>
        <v>44.41921351379672</v>
      </c>
      <c r="Q7">
        <f t="shared" si="0"/>
        <v>297.38552360086823</v>
      </c>
      <c r="R7">
        <f t="shared" si="1"/>
        <v>341.80473711466493</v>
      </c>
      <c r="S7">
        <f t="shared" si="2"/>
        <v>208.54709657327476</v>
      </c>
      <c r="T7">
        <f t="shared" si="3"/>
        <v>164.12788305947805</v>
      </c>
    </row>
    <row r="8" spans="1:20" x14ac:dyDescent="0.25">
      <c r="A8" s="4">
        <v>35642</v>
      </c>
      <c r="B8" s="3">
        <v>225.07809859303481</v>
      </c>
      <c r="C8" s="13">
        <v>35796</v>
      </c>
      <c r="D8" s="3">
        <v>216.32338035637801</v>
      </c>
      <c r="E8">
        <v>100</v>
      </c>
      <c r="G8" s="7">
        <f t="shared" si="4"/>
        <v>96.938243258654694</v>
      </c>
      <c r="H8" s="7">
        <f t="shared" si="5"/>
        <v>104.30046483974878</v>
      </c>
      <c r="I8" s="7">
        <f t="shared" si="6"/>
        <v>111.66268642084287</v>
      </c>
      <c r="J8" s="7">
        <f t="shared" si="7"/>
        <v>89.576021677560604</v>
      </c>
      <c r="K8" s="7">
        <f t="shared" si="8"/>
        <v>82.213800096466514</v>
      </c>
      <c r="L8" s="1">
        <f t="array" ref="L8">IFERROR(_xlfn.STDEV.P(_xlfn._xlws.FILTER($E$2:$E$5000,(MONTH($C$2:$C$5000)=7)*ISNUMBER($D$2:$D$5000))),0)</f>
        <v>7.3622215810940901</v>
      </c>
      <c r="M8" s="1">
        <f t="shared" ca="1" si="9"/>
        <v>107.92968488908363</v>
      </c>
      <c r="N8" s="7">
        <f t="array" aca="1" ref="N8" ca="1">IFERROR(AVERAGE(_xlfn._xlws.FILTER($D$2:$D$5000,(MONTH($C$2:$C$5000)=7)*(YEAR($C$2:$C$5000)=YEAR(TODAY())))),"")</f>
        <v>346.02</v>
      </c>
      <c r="O8">
        <f t="array" ref="O8">AVERAGE(_xlfn._xlws.FILTER($D$2:$D$5000,(MONTH($C$2:$C$5000)=7)*ISNUMBER($D$2:$D$5000)))</f>
        <v>254.00827653779234</v>
      </c>
      <c r="P8">
        <f t="array" ref="P8">_xlfn.STDEV.P(_xlfn._xlws.FILTER($D$2:$D$5000,(MONTH($C$2:$C$5000)=7)*ISNUMBER($D$2:$D$5000)))</f>
        <v>42.232654243773851</v>
      </c>
      <c r="Q8">
        <f t="shared" si="0"/>
        <v>296.24093078156619</v>
      </c>
      <c r="R8">
        <f t="shared" si="1"/>
        <v>338.47358502534007</v>
      </c>
      <c r="S8">
        <f t="shared" si="2"/>
        <v>211.77562229401849</v>
      </c>
      <c r="T8">
        <f t="shared" si="3"/>
        <v>169.54296805024464</v>
      </c>
    </row>
    <row r="9" spans="1:20" x14ac:dyDescent="0.25">
      <c r="A9" s="4">
        <v>35643</v>
      </c>
      <c r="B9" s="3">
        <v>224.61701123264001</v>
      </c>
      <c r="C9" s="13">
        <v>35827</v>
      </c>
      <c r="D9" s="3">
        <v>214.70175699213689</v>
      </c>
      <c r="E9">
        <v>99.250370735900304</v>
      </c>
      <c r="G9" s="7">
        <f t="shared" si="4"/>
        <v>97.454174951673082</v>
      </c>
      <c r="H9" s="7">
        <f t="shared" si="5"/>
        <v>106.08102508550671</v>
      </c>
      <c r="I9" s="7">
        <f t="shared" si="6"/>
        <v>114.70787521934035</v>
      </c>
      <c r="J9" s="7">
        <f t="shared" si="7"/>
        <v>88.827324817839454</v>
      </c>
      <c r="K9" s="7">
        <f t="shared" si="8"/>
        <v>80.200474684005812</v>
      </c>
      <c r="L9" s="1">
        <f t="array" ref="L9">IFERROR(_xlfn.STDEV.P(_xlfn._xlws.FILTER($E$2:$E$5000,(MONTH($C$2:$C$5000)=8)*ISNUMBER($D$2:$D$5000))),0)</f>
        <v>8.6268501338336332</v>
      </c>
      <c r="M9" s="1">
        <f t="shared" ca="1" si="9"/>
        <v>106.34826328805579</v>
      </c>
      <c r="N9" s="7">
        <f t="array" aca="1" ref="N9" ca="1">IFERROR(AVERAGE(_xlfn._xlws.FILTER($D$2:$D$5000,(MONTH($C$2:$C$5000)=8)*(YEAR($C$2:$C$5000)=YEAR(TODAY())))),"")</f>
        <v>340.95</v>
      </c>
      <c r="O9">
        <f t="array" ref="O9">AVERAGE(_xlfn._xlws.FILTER($D$2:$D$5000,(MONTH($C$2:$C$5000)=8)*ISNUMBER($D$2:$D$5000)))</f>
        <v>255.36017766318358</v>
      </c>
      <c r="P9">
        <f t="array" ref="P9">_xlfn.STDEV.P(_xlfn._xlws.FILTER($D$2:$D$5000,(MONTH($C$2:$C$5000)=8)*ISNUMBER($D$2:$D$5000)))</f>
        <v>39.33307115563742</v>
      </c>
      <c r="Q9">
        <f t="shared" si="0"/>
        <v>294.69324881882102</v>
      </c>
      <c r="R9">
        <f t="shared" si="1"/>
        <v>334.02631997445843</v>
      </c>
      <c r="S9">
        <f t="shared" si="2"/>
        <v>216.02710650754616</v>
      </c>
      <c r="T9">
        <f t="shared" si="3"/>
        <v>176.69403535190872</v>
      </c>
    </row>
    <row r="10" spans="1:20" x14ac:dyDescent="0.25">
      <c r="A10" s="4">
        <v>35646</v>
      </c>
      <c r="B10" s="3">
        <v>224.95351611838171</v>
      </c>
      <c r="C10" s="13">
        <v>35855</v>
      </c>
      <c r="D10" s="3">
        <v>217.21866306031151</v>
      </c>
      <c r="E10">
        <v>100.4138631258714</v>
      </c>
      <c r="G10" s="7">
        <f t="shared" si="4"/>
        <v>98.215690839579366</v>
      </c>
      <c r="H10" s="7">
        <f t="shared" si="5"/>
        <v>107.81517470892126</v>
      </c>
      <c r="I10" s="7">
        <f t="shared" si="6"/>
        <v>117.41465857826316</v>
      </c>
      <c r="J10" s="7">
        <f t="shared" si="7"/>
        <v>88.616206970237471</v>
      </c>
      <c r="K10" s="7">
        <f t="shared" si="8"/>
        <v>79.016723100895575</v>
      </c>
      <c r="L10" s="1">
        <f t="array" ref="L10">IFERROR(_xlfn.STDEV.P(_xlfn._xlws.FILTER($E$2:$E$5000,(MONTH($C$2:$C$5000)=9)*ISNUMBER($D$2:$D$5000))),0)</f>
        <v>9.5994838693418991</v>
      </c>
      <c r="M10" s="1">
        <f t="shared" ca="1" si="9"/>
        <v>106.59779726849411</v>
      </c>
      <c r="N10" s="7">
        <f t="array" aca="1" ref="N10" ca="1">IFERROR(AVERAGE(_xlfn._xlws.FILTER($D$2:$D$5000,(MONTH($C$2:$C$5000)=9)*(YEAR($C$2:$C$5000)=YEAR(TODAY())))),"")</f>
        <v>341.75</v>
      </c>
      <c r="O10">
        <f t="array" ref="O10">AVERAGE(_xlfn._xlws.FILTER($D$2:$D$5000,(MONTH($C$2:$C$5000)=9)*ISNUMBER($D$2:$D$5000)))</f>
        <v>257.35558558209027</v>
      </c>
      <c r="P10">
        <f t="array" ref="P10">_xlfn.STDEV.P(_xlfn._xlws.FILTER($D$2:$D$5000,(MONTH($C$2:$C$5000)=9)*ISNUMBER($D$2:$D$5000)))</f>
        <v>39.044229009438567</v>
      </c>
      <c r="Q10">
        <f t="shared" si="0"/>
        <v>296.39981459152887</v>
      </c>
      <c r="R10">
        <f t="shared" si="1"/>
        <v>335.4440436009674</v>
      </c>
      <c r="S10">
        <f t="shared" si="2"/>
        <v>218.3113565726517</v>
      </c>
      <c r="T10">
        <f t="shared" si="3"/>
        <v>179.26712756321314</v>
      </c>
    </row>
    <row r="11" spans="1:20" x14ac:dyDescent="0.25">
      <c r="A11" s="4">
        <v>35647</v>
      </c>
      <c r="B11" s="3">
        <v>224.11225390402731</v>
      </c>
      <c r="C11" s="13">
        <v>35886</v>
      </c>
      <c r="D11" s="3">
        <v>218.68753729528501</v>
      </c>
      <c r="E11">
        <v>101.092880915143</v>
      </c>
      <c r="G11" s="7">
        <f t="shared" si="4"/>
        <v>100.46152218444904</v>
      </c>
      <c r="H11" s="7">
        <f t="shared" si="5"/>
        <v>111.92211750222557</v>
      </c>
      <c r="I11" s="7">
        <f t="shared" si="6"/>
        <v>123.3827128200021</v>
      </c>
      <c r="J11" s="7">
        <f t="shared" si="7"/>
        <v>89.000926866672501</v>
      </c>
      <c r="K11" s="7">
        <f t="shared" si="8"/>
        <v>77.540331548895978</v>
      </c>
      <c r="L11" s="1">
        <f t="array" ref="L11">IFERROR(_xlfn.STDEV.P(_xlfn._xlws.FILTER($E$2:$E$5000,(MONTH($C$2:$C$5000)=10)*ISNUMBER($D$2:$D$5000))),0)</f>
        <v>11.460595317776532</v>
      </c>
      <c r="M11" s="1">
        <f t="shared" ca="1" si="9"/>
        <v>109.0619453253225</v>
      </c>
      <c r="N11" s="7">
        <f t="array" aca="1" ref="N11" ca="1">IFERROR(AVERAGE(_xlfn._xlws.FILTER($D$2:$D$5000,(MONTH($C$2:$C$5000)=10)*(YEAR($C$2:$C$5000)=YEAR(TODAY())))),"")</f>
        <v>349.65</v>
      </c>
      <c r="O11">
        <f t="array" ref="O11">AVERAGE(_xlfn._xlws.FILTER($D$2:$D$5000,(MONTH($C$2:$C$5000)=10)*ISNUMBER($D$2:$D$5000)))</f>
        <v>263.24036057004599</v>
      </c>
      <c r="P11">
        <f t="array" ref="P11">_xlfn.STDEV.P(_xlfn._xlws.FILTER($D$2:$D$5000,(MONTH($C$2:$C$5000)=10)*ISNUMBER($D$2:$D$5000)))</f>
        <v>37.796873729615307</v>
      </c>
      <c r="Q11">
        <f t="shared" si="0"/>
        <v>301.03723429966129</v>
      </c>
      <c r="R11">
        <f t="shared" si="1"/>
        <v>338.83410802927659</v>
      </c>
      <c r="S11">
        <f t="shared" si="2"/>
        <v>225.44348684043069</v>
      </c>
      <c r="T11">
        <f t="shared" si="3"/>
        <v>187.64661311081539</v>
      </c>
    </row>
    <row r="12" spans="1:20" x14ac:dyDescent="0.25">
      <c r="A12" s="4">
        <v>35648</v>
      </c>
      <c r="B12" s="3">
        <v>224.1963801254627</v>
      </c>
      <c r="C12" s="13">
        <v>35916</v>
      </c>
      <c r="D12" s="3">
        <v>212.07998518453459</v>
      </c>
      <c r="E12">
        <v>98.038401967992215</v>
      </c>
      <c r="G12" s="7">
        <f t="shared" si="4"/>
        <v>102.871191651046</v>
      </c>
      <c r="H12" s="7">
        <f t="shared" si="5"/>
        <v>117.21550115549886</v>
      </c>
      <c r="I12" s="7">
        <f t="shared" si="6"/>
        <v>131.55981065995172</v>
      </c>
      <c r="J12" s="7">
        <f t="shared" si="7"/>
        <v>88.526882146593152</v>
      </c>
      <c r="K12" s="7">
        <f t="shared" si="8"/>
        <v>74.182572642140286</v>
      </c>
      <c r="L12" s="1">
        <f t="array" ref="L12">IFERROR(_xlfn.STDEV.P(_xlfn._xlws.FILTER($E$2:$E$5000,(MONTH($C$2:$C$5000)=11)*ISNUMBER($D$2:$D$5000))),0)</f>
        <v>14.344309504452859</v>
      </c>
      <c r="M12" s="1">
        <f t="shared" ca="1" si="9"/>
        <v>109.52982153864434</v>
      </c>
      <c r="N12" s="7">
        <f t="array" aca="1" ref="N12" ca="1">IFERROR(AVERAGE(_xlfn._xlws.FILTER($D$2:$D$5000,(MONTH($C$2:$C$5000)=11)*(YEAR($C$2:$C$5000)=YEAR(TODAY())))),"")</f>
        <v>351.15</v>
      </c>
      <c r="O12">
        <f t="array" ref="O12">AVERAGE(_xlfn._xlws.FILTER($D$2:$D$5000,(MONTH($C$2:$C$5000)=11)*ISNUMBER($D$2:$D$5000)))</f>
        <v>269.55444227465114</v>
      </c>
      <c r="P12">
        <f t="array" ref="P12">_xlfn.STDEV.P(_xlfn._xlws.FILTER($D$2:$D$5000,(MONTH($C$2:$C$5000)=11)*ISNUMBER($D$2:$D$5000)))</f>
        <v>44.617033487362896</v>
      </c>
      <c r="Q12">
        <f t="shared" si="0"/>
        <v>314.17147576201404</v>
      </c>
      <c r="R12">
        <f t="shared" si="1"/>
        <v>358.78850924937694</v>
      </c>
      <c r="S12">
        <f t="shared" si="2"/>
        <v>224.93740878728823</v>
      </c>
      <c r="T12">
        <f t="shared" si="3"/>
        <v>180.32037529992533</v>
      </c>
    </row>
    <row r="13" spans="1:20" x14ac:dyDescent="0.25">
      <c r="A13" s="4">
        <v>35649</v>
      </c>
      <c r="B13" s="3">
        <v>223.2709916896728</v>
      </c>
      <c r="C13" s="13">
        <v>35947</v>
      </c>
      <c r="D13" s="3">
        <v>210.78962258696791</v>
      </c>
      <c r="E13">
        <v>97.441904910928443</v>
      </c>
      <c r="G13" s="7">
        <f t="shared" si="4"/>
        <v>101.72709824616308</v>
      </c>
      <c r="H13" s="7">
        <f t="shared" si="5"/>
        <v>114.66010723785925</v>
      </c>
      <c r="I13" s="7">
        <f t="shared" si="6"/>
        <v>127.59311622955541</v>
      </c>
      <c r="J13" s="7">
        <f t="shared" si="7"/>
        <v>88.794089254466911</v>
      </c>
      <c r="K13" s="7">
        <f t="shared" si="8"/>
        <v>75.861080262770756</v>
      </c>
      <c r="L13" s="1">
        <f t="array" ref="L13">IFERROR(_xlfn.STDEV.P(_xlfn._xlws.FILTER($E$2:$E$5000,(MONTH($C$2:$C$5000)=12)*ISNUMBER($D$2:$D$5000))),0)</f>
        <v>12.933008991696163</v>
      </c>
      <c r="M13" s="1">
        <f t="shared" ca="1" si="9"/>
        <v>111.12060066393863</v>
      </c>
      <c r="N13" s="7">
        <f t="array" aca="1" ref="N13" ca="1">IFERROR(AVERAGE(_xlfn._xlws.FILTER($D$2:$D$5000,(MONTH($C$2:$C$5000)=12)*(YEAR($C$2:$C$5000)=YEAR(TODAY())))),"")</f>
        <v>356.25</v>
      </c>
      <c r="O13">
        <f t="array" ref="O13">AVERAGE(_xlfn._xlws.FILTER($D$2:$D$5000,(MONTH($C$2:$C$5000)=12)*ISNUMBER($D$2:$D$5000)))</f>
        <v>266.5565625503699</v>
      </c>
      <c r="P13">
        <f t="array" ref="P13">_xlfn.STDEV.P(_xlfn._xlws.FILTER($D$2:$D$5000,(MONTH($C$2:$C$5000)=12)*ISNUMBER($D$2:$D$5000)))</f>
        <v>44.715394898153029</v>
      </c>
      <c r="Q13">
        <f t="shared" si="0"/>
        <v>311.27195744852293</v>
      </c>
      <c r="R13">
        <f t="shared" si="1"/>
        <v>355.98735234667595</v>
      </c>
      <c r="S13">
        <f t="shared" si="2"/>
        <v>221.84116765221688</v>
      </c>
      <c r="T13">
        <f t="shared" si="3"/>
        <v>177.12577275406386</v>
      </c>
    </row>
    <row r="14" spans="1:20" x14ac:dyDescent="0.25">
      <c r="A14" s="4">
        <v>35650</v>
      </c>
      <c r="B14" s="3">
        <v>223.35511791110829</v>
      </c>
      <c r="C14" s="13">
        <v>35977</v>
      </c>
      <c r="D14" s="3">
        <v>216.80426260120399</v>
      </c>
      <c r="E14">
        <v>100.22229785982159</v>
      </c>
    </row>
    <row r="15" spans="1:20" x14ac:dyDescent="0.25">
      <c r="A15" s="4">
        <v>35653</v>
      </c>
      <c r="B15" s="3">
        <v>223.01861302536651</v>
      </c>
      <c r="C15" s="13">
        <v>36008</v>
      </c>
      <c r="D15" s="3">
        <v>222.62187622436369</v>
      </c>
      <c r="E15">
        <v>102.9116112449839</v>
      </c>
    </row>
    <row r="16" spans="1:20" x14ac:dyDescent="0.25">
      <c r="A16" s="4">
        <v>35654</v>
      </c>
      <c r="B16" s="3">
        <v>221.9249721467057</v>
      </c>
      <c r="C16" s="13">
        <v>36039</v>
      </c>
      <c r="D16" s="3">
        <v>231.18374284993479</v>
      </c>
      <c r="E16">
        <v>106.8695128881008</v>
      </c>
    </row>
    <row r="17" spans="1:5" x14ac:dyDescent="0.25">
      <c r="A17" s="4">
        <v>35655</v>
      </c>
      <c r="B17" s="3">
        <v>220.9995837109158</v>
      </c>
      <c r="C17" s="13">
        <v>36069</v>
      </c>
      <c r="D17" s="3">
        <v>224.61844219800011</v>
      </c>
      <c r="E17">
        <v>103.8345655601149</v>
      </c>
    </row>
    <row r="18" spans="1:5" x14ac:dyDescent="0.25">
      <c r="A18" s="4">
        <v>35656</v>
      </c>
      <c r="B18" s="3">
        <v>220.24244771799681</v>
      </c>
      <c r="C18" s="13">
        <v>36100</v>
      </c>
      <c r="D18" s="3">
        <v>227.98034551711061</v>
      </c>
      <c r="E18">
        <v>105.3886755752099</v>
      </c>
    </row>
    <row r="19" spans="1:5" x14ac:dyDescent="0.25">
      <c r="A19" s="4">
        <v>35657</v>
      </c>
      <c r="B19" s="3">
        <v>219.6535641679487</v>
      </c>
      <c r="C19" s="13">
        <v>36130</v>
      </c>
      <c r="D19" s="3">
        <v>226.88433963625579</v>
      </c>
      <c r="E19">
        <v>104.8820239691518</v>
      </c>
    </row>
    <row r="20" spans="1:5" x14ac:dyDescent="0.25">
      <c r="A20" s="4">
        <v>35660</v>
      </c>
      <c r="B20" s="3">
        <v>219.31705928220691</v>
      </c>
      <c r="C20" s="13">
        <v>36161</v>
      </c>
      <c r="D20" s="3">
        <v>231.9229529830944</v>
      </c>
      <c r="E20">
        <v>100</v>
      </c>
    </row>
    <row r="21" spans="1:5" x14ac:dyDescent="0.25">
      <c r="A21" s="4">
        <v>35661</v>
      </c>
      <c r="B21" s="3">
        <v>219.6535641679487</v>
      </c>
      <c r="C21" s="13">
        <v>36192</v>
      </c>
      <c r="D21" s="3">
        <v>240.35457715413901</v>
      </c>
      <c r="E21">
        <v>103.6355281194006</v>
      </c>
    </row>
    <row r="22" spans="1:5" x14ac:dyDescent="0.25">
      <c r="A22" s="4">
        <v>35662</v>
      </c>
      <c r="B22" s="3">
        <v>220.9995837109158</v>
      </c>
      <c r="C22" s="13">
        <v>36220</v>
      </c>
      <c r="D22" s="3">
        <v>236.67738261006011</v>
      </c>
      <c r="E22">
        <v>102.0500039197553</v>
      </c>
    </row>
    <row r="23" spans="1:5" x14ac:dyDescent="0.25">
      <c r="A23" s="4">
        <v>35663</v>
      </c>
      <c r="B23" s="3">
        <v>221.16783615378671</v>
      </c>
      <c r="C23" s="13">
        <v>36251</v>
      </c>
      <c r="D23" s="3">
        <v>230.14227939519549</v>
      </c>
      <c r="E23">
        <v>99.232213299720826</v>
      </c>
    </row>
    <row r="24" spans="1:5" x14ac:dyDescent="0.25">
      <c r="A24" s="4">
        <v>35664</v>
      </c>
      <c r="B24" s="3">
        <v>221.5043410395285</v>
      </c>
      <c r="C24" s="13">
        <v>36281</v>
      </c>
      <c r="D24" s="3">
        <v>221.15174728772979</v>
      </c>
      <c r="E24">
        <v>95.355696554902963</v>
      </c>
    </row>
    <row r="25" spans="1:5" x14ac:dyDescent="0.25">
      <c r="A25" s="4">
        <v>35667</v>
      </c>
      <c r="B25" s="3">
        <v>222.4297294753184</v>
      </c>
      <c r="C25" s="13">
        <v>36312</v>
      </c>
      <c r="D25" s="3">
        <v>223.67412276807491</v>
      </c>
      <c r="E25">
        <v>96.443288553841086</v>
      </c>
    </row>
    <row r="26" spans="1:5" x14ac:dyDescent="0.25">
      <c r="A26" s="4">
        <v>35668</v>
      </c>
      <c r="B26" s="3">
        <v>222.5979819181893</v>
      </c>
      <c r="C26" s="13">
        <v>36342</v>
      </c>
      <c r="D26" s="3">
        <v>236.90622172381771</v>
      </c>
      <c r="E26">
        <v>102.1486742371233</v>
      </c>
    </row>
    <row r="27" spans="1:5" x14ac:dyDescent="0.25">
      <c r="A27" s="4">
        <v>35669</v>
      </c>
      <c r="B27" s="3">
        <v>222.09322458957661</v>
      </c>
      <c r="C27" s="13">
        <v>36373</v>
      </c>
      <c r="D27" s="3">
        <v>236.3163295405825</v>
      </c>
      <c r="E27">
        <v>101.89432589615581</v>
      </c>
    </row>
    <row r="28" spans="1:5" x14ac:dyDescent="0.25">
      <c r="A28" s="4">
        <v>35670</v>
      </c>
      <c r="B28" s="3">
        <v>221.75671970383479</v>
      </c>
      <c r="C28" s="13">
        <v>36404</v>
      </c>
      <c r="D28" s="3">
        <v>251.2684732295389</v>
      </c>
      <c r="E28">
        <v>108.3413564710237</v>
      </c>
    </row>
    <row r="29" spans="1:5" x14ac:dyDescent="0.25">
      <c r="A29" s="4">
        <v>35671</v>
      </c>
      <c r="B29" s="3">
        <v>221.67259348239929</v>
      </c>
      <c r="C29" s="13">
        <v>36434</v>
      </c>
      <c r="D29" s="3">
        <v>277.9342480027625</v>
      </c>
      <c r="E29">
        <v>119.8390432804734</v>
      </c>
    </row>
    <row r="30" spans="1:5" x14ac:dyDescent="0.25">
      <c r="A30" s="4">
        <v>35674</v>
      </c>
      <c r="B30" s="3">
        <v>219.93508018623899</v>
      </c>
      <c r="C30" s="13">
        <v>36465</v>
      </c>
      <c r="D30" s="3">
        <v>285.77974055527932</v>
      </c>
      <c r="E30">
        <v>123.22184453045951</v>
      </c>
    </row>
    <row r="31" spans="1:5" x14ac:dyDescent="0.25">
      <c r="A31" s="4">
        <v>35675</v>
      </c>
      <c r="B31" s="3">
        <v>219.600196166161</v>
      </c>
      <c r="C31" s="13">
        <v>36495</v>
      </c>
      <c r="D31" s="3">
        <v>273.73639802795611</v>
      </c>
      <c r="E31">
        <v>118.0290240819371</v>
      </c>
    </row>
    <row r="32" spans="1:5" x14ac:dyDescent="0.25">
      <c r="A32" s="4">
        <v>35676</v>
      </c>
      <c r="B32" s="3">
        <v>219.34903315110239</v>
      </c>
      <c r="C32" s="13">
        <v>36526</v>
      </c>
      <c r="D32" s="3">
        <v>273.39483820310011</v>
      </c>
      <c r="E32">
        <v>100</v>
      </c>
    </row>
    <row r="33" spans="1:5" x14ac:dyDescent="0.25">
      <c r="A33" s="4">
        <v>35677</v>
      </c>
      <c r="B33" s="3">
        <v>218.42810209588791</v>
      </c>
      <c r="C33" s="13">
        <v>36557</v>
      </c>
      <c r="D33" s="3">
        <v>260.93285386096301</v>
      </c>
      <c r="E33">
        <v>95.441763120311975</v>
      </c>
    </row>
    <row r="34" spans="1:5" x14ac:dyDescent="0.25">
      <c r="A34" s="4">
        <v>35678</v>
      </c>
      <c r="B34" s="3">
        <v>215.83275094028329</v>
      </c>
      <c r="C34" s="13">
        <v>36586</v>
      </c>
      <c r="D34" s="3">
        <v>250.52388272849731</v>
      </c>
      <c r="E34">
        <v>91.634459661007796</v>
      </c>
    </row>
    <row r="35" spans="1:5" x14ac:dyDescent="0.25">
      <c r="A35" s="4">
        <v>35681</v>
      </c>
      <c r="B35" s="3">
        <v>215.74902993526379</v>
      </c>
      <c r="C35" s="13">
        <v>36617</v>
      </c>
      <c r="D35" s="3">
        <v>249.11318927925149</v>
      </c>
      <c r="E35">
        <v>91.118468408752392</v>
      </c>
    </row>
    <row r="36" spans="1:5" x14ac:dyDescent="0.25">
      <c r="A36" s="4">
        <v>35682</v>
      </c>
      <c r="B36" s="3">
        <v>215.33042491016619</v>
      </c>
      <c r="C36" s="13">
        <v>36647</v>
      </c>
      <c r="D36" s="3">
        <v>238.83966439446749</v>
      </c>
      <c r="E36">
        <v>87.360707306784548</v>
      </c>
    </row>
    <row r="37" spans="1:5" x14ac:dyDescent="0.25">
      <c r="A37" s="4">
        <v>35683</v>
      </c>
      <c r="B37" s="3">
        <v>215.33042491016619</v>
      </c>
      <c r="C37" s="13">
        <v>36678</v>
      </c>
      <c r="D37" s="3">
        <v>252.80224718780809</v>
      </c>
      <c r="E37">
        <v>92.46782011297735</v>
      </c>
    </row>
    <row r="38" spans="1:5" x14ac:dyDescent="0.25">
      <c r="A38" s="4">
        <v>35684</v>
      </c>
      <c r="B38" s="3">
        <v>215.66530893024429</v>
      </c>
      <c r="C38" s="13">
        <v>36708</v>
      </c>
      <c r="D38" s="3">
        <v>257.97311605041091</v>
      </c>
      <c r="E38">
        <v>94.359175815443635</v>
      </c>
    </row>
    <row r="39" spans="1:5" x14ac:dyDescent="0.25">
      <c r="A39" s="4">
        <v>35685</v>
      </c>
      <c r="B39" s="3">
        <v>215.49786692020521</v>
      </c>
      <c r="C39" s="13">
        <v>36739</v>
      </c>
      <c r="D39" s="3">
        <v>260.61613521817168</v>
      </c>
      <c r="E39">
        <v>95.325916513670478</v>
      </c>
    </row>
    <row r="40" spans="1:5" x14ac:dyDescent="0.25">
      <c r="A40" s="4">
        <v>35688</v>
      </c>
      <c r="B40" s="3">
        <v>216.25135596538081</v>
      </c>
      <c r="C40" s="13">
        <v>36770</v>
      </c>
      <c r="D40" s="3">
        <v>253.92673518988909</v>
      </c>
      <c r="E40">
        <v>92.879125611454114</v>
      </c>
    </row>
    <row r="41" spans="1:5" x14ac:dyDescent="0.25">
      <c r="A41" s="4">
        <v>35689</v>
      </c>
      <c r="B41" s="3">
        <v>216.8374030005173</v>
      </c>
      <c r="C41" s="13">
        <v>36800</v>
      </c>
      <c r="D41" s="3">
        <v>262.07506009561109</v>
      </c>
      <c r="E41">
        <v>95.859549440695815</v>
      </c>
    </row>
    <row r="42" spans="1:5" x14ac:dyDescent="0.25">
      <c r="A42" s="4">
        <v>35690</v>
      </c>
      <c r="B42" s="3">
        <v>216.8374030005173</v>
      </c>
      <c r="C42" s="13">
        <v>36831</v>
      </c>
      <c r="D42" s="3">
        <v>255.9201914295551</v>
      </c>
      <c r="E42">
        <v>93.608274798310774</v>
      </c>
    </row>
    <row r="43" spans="1:5" x14ac:dyDescent="0.25">
      <c r="A43" s="4">
        <v>35691</v>
      </c>
      <c r="B43" s="3">
        <v>217.00484501055629</v>
      </c>
      <c r="C43" s="13">
        <v>36861</v>
      </c>
      <c r="D43" s="3">
        <v>248.11497660260281</v>
      </c>
      <c r="E43">
        <v>90.753350806968285</v>
      </c>
    </row>
    <row r="44" spans="1:5" x14ac:dyDescent="0.25">
      <c r="A44" s="4">
        <v>35692</v>
      </c>
      <c r="B44" s="3">
        <v>217.84205506075139</v>
      </c>
      <c r="C44" s="13">
        <v>36892</v>
      </c>
      <c r="D44" s="3">
        <v>243.9136922253569</v>
      </c>
      <c r="E44">
        <v>100</v>
      </c>
    </row>
    <row r="45" spans="1:5" x14ac:dyDescent="0.25">
      <c r="A45" s="4">
        <v>35695</v>
      </c>
      <c r="B45" s="3">
        <v>218.42810209588791</v>
      </c>
      <c r="C45" s="13">
        <v>36923</v>
      </c>
      <c r="D45" s="3">
        <v>239.981474913906</v>
      </c>
      <c r="E45">
        <v>98.387865283176538</v>
      </c>
    </row>
    <row r="46" spans="1:5" x14ac:dyDescent="0.25">
      <c r="A46" s="4">
        <v>35696</v>
      </c>
      <c r="B46" s="3">
        <v>218.51182310090741</v>
      </c>
      <c r="C46" s="13">
        <v>36951</v>
      </c>
      <c r="D46" s="3">
        <v>240.25615310532589</v>
      </c>
      <c r="E46">
        <v>98.500478145912481</v>
      </c>
    </row>
    <row r="47" spans="1:5" x14ac:dyDescent="0.25">
      <c r="A47" s="4">
        <v>35697</v>
      </c>
      <c r="B47" s="3">
        <v>218.8467071209854</v>
      </c>
      <c r="C47" s="13">
        <v>36982</v>
      </c>
      <c r="D47" s="3">
        <v>249.093325852107</v>
      </c>
      <c r="E47">
        <v>102.1235518102709</v>
      </c>
    </row>
    <row r="48" spans="1:5" x14ac:dyDescent="0.25">
      <c r="A48" s="4">
        <v>35698</v>
      </c>
      <c r="B48" s="3">
        <v>219.34903315110239</v>
      </c>
      <c r="C48" s="13">
        <v>37012</v>
      </c>
      <c r="D48" s="3">
        <v>242.30629018531931</v>
      </c>
      <c r="E48">
        <v>99.34099556881273</v>
      </c>
    </row>
    <row r="49" spans="1:5" x14ac:dyDescent="0.25">
      <c r="A49" s="4">
        <v>35699</v>
      </c>
      <c r="B49" s="3">
        <v>219.85135918121949</v>
      </c>
      <c r="C49" s="13">
        <v>37043</v>
      </c>
      <c r="D49" s="3">
        <v>240.02235004649799</v>
      </c>
      <c r="E49">
        <v>98.404623314355135</v>
      </c>
    </row>
    <row r="50" spans="1:5" x14ac:dyDescent="0.25">
      <c r="A50" s="4">
        <v>35702</v>
      </c>
      <c r="B50" s="3">
        <v>220.93973224647311</v>
      </c>
      <c r="C50" s="13">
        <v>37073</v>
      </c>
      <c r="D50" s="3">
        <v>239.35777334370499</v>
      </c>
      <c r="E50">
        <v>98.132159437182139</v>
      </c>
    </row>
    <row r="51" spans="1:5" x14ac:dyDescent="0.25">
      <c r="A51" s="4">
        <v>35703</v>
      </c>
      <c r="B51" s="3">
        <v>220.93973224647311</v>
      </c>
      <c r="C51" s="13">
        <v>37104</v>
      </c>
      <c r="D51" s="3">
        <v>240.47082549976179</v>
      </c>
      <c r="E51">
        <v>98.588489766940114</v>
      </c>
    </row>
    <row r="52" spans="1:5" x14ac:dyDescent="0.25">
      <c r="A52" s="4">
        <v>35704</v>
      </c>
      <c r="B52" s="3">
        <v>219.88154882389401</v>
      </c>
      <c r="C52" s="13">
        <v>37135</v>
      </c>
      <c r="D52" s="3">
        <v>243.46678095764889</v>
      </c>
      <c r="E52">
        <v>99.816774833905143</v>
      </c>
    </row>
    <row r="53" spans="1:5" x14ac:dyDescent="0.25">
      <c r="A53" s="4">
        <v>35705</v>
      </c>
      <c r="B53" s="3">
        <v>219.96496367549639</v>
      </c>
      <c r="C53" s="13">
        <v>37165</v>
      </c>
      <c r="D53" s="3">
        <v>261.02160717747978</v>
      </c>
      <c r="E53">
        <v>107.0139215211898</v>
      </c>
    </row>
    <row r="54" spans="1:5" x14ac:dyDescent="0.25">
      <c r="A54" s="4">
        <v>35706</v>
      </c>
      <c r="B54" s="3">
        <v>219.79813397229171</v>
      </c>
      <c r="C54" s="13">
        <v>37196</v>
      </c>
      <c r="D54" s="3">
        <v>254.91188632032819</v>
      </c>
      <c r="E54">
        <v>104.5090515397593</v>
      </c>
    </row>
    <row r="55" spans="1:5" x14ac:dyDescent="0.25">
      <c r="A55" s="4">
        <v>35709</v>
      </c>
      <c r="B55" s="3">
        <v>219.88154882389401</v>
      </c>
      <c r="C55" s="13">
        <v>37226</v>
      </c>
      <c r="D55" s="3">
        <v>255.5026938724738</v>
      </c>
      <c r="E55">
        <v>104.7512714605663</v>
      </c>
    </row>
    <row r="56" spans="1:5" x14ac:dyDescent="0.25">
      <c r="A56" s="4">
        <v>35710</v>
      </c>
      <c r="B56" s="3">
        <v>220.04837852709881</v>
      </c>
      <c r="C56" s="13">
        <v>37257</v>
      </c>
      <c r="D56" s="3">
        <v>251.82643490318409</v>
      </c>
      <c r="E56">
        <v>100</v>
      </c>
    </row>
    <row r="57" spans="1:5" x14ac:dyDescent="0.25">
      <c r="A57" s="4">
        <v>35711</v>
      </c>
      <c r="B57" s="3">
        <v>220.3820379335084</v>
      </c>
      <c r="C57" s="13">
        <v>37288</v>
      </c>
      <c r="D57" s="3">
        <v>252.22061925119229</v>
      </c>
      <c r="E57">
        <v>100.1565301705358</v>
      </c>
    </row>
    <row r="58" spans="1:5" x14ac:dyDescent="0.25">
      <c r="A58" s="4">
        <v>35712</v>
      </c>
      <c r="B58" s="3">
        <v>221.13277159792989</v>
      </c>
      <c r="C58" s="13">
        <v>37316</v>
      </c>
      <c r="D58" s="3">
        <v>246.36235146081481</v>
      </c>
      <c r="E58">
        <v>97.83021848184049</v>
      </c>
    </row>
    <row r="59" spans="1:5" x14ac:dyDescent="0.25">
      <c r="A59" s="4">
        <v>35713</v>
      </c>
      <c r="B59" s="3">
        <v>221.88350526235141</v>
      </c>
      <c r="C59" s="13">
        <v>37347</v>
      </c>
      <c r="D59" s="3">
        <v>232.78589081222589</v>
      </c>
      <c r="E59">
        <v>92.439020908079627</v>
      </c>
    </row>
    <row r="60" spans="1:5" x14ac:dyDescent="0.25">
      <c r="A60" s="4">
        <v>35716</v>
      </c>
      <c r="B60" s="3">
        <v>223.05131318478479</v>
      </c>
      <c r="C60" s="13">
        <v>37377</v>
      </c>
      <c r="D60" s="3">
        <v>229.27247569675919</v>
      </c>
      <c r="E60">
        <v>91.043847634544051</v>
      </c>
    </row>
    <row r="61" spans="1:5" x14ac:dyDescent="0.25">
      <c r="A61" s="4">
        <v>35717</v>
      </c>
      <c r="B61" s="3">
        <v>224.30253595882061</v>
      </c>
      <c r="C61" s="13">
        <v>37408</v>
      </c>
      <c r="D61" s="3">
        <v>227.24114780855481</v>
      </c>
      <c r="E61">
        <v>90.237209566945893</v>
      </c>
    </row>
    <row r="62" spans="1:5" x14ac:dyDescent="0.25">
      <c r="A62" s="4">
        <v>35718</v>
      </c>
      <c r="B62" s="3">
        <v>225.80400328766359</v>
      </c>
      <c r="C62" s="13">
        <v>37438</v>
      </c>
      <c r="D62" s="3">
        <v>230.76188010015039</v>
      </c>
      <c r="E62">
        <v>91.635288483064897</v>
      </c>
    </row>
    <row r="63" spans="1:5" x14ac:dyDescent="0.25">
      <c r="A63" s="4">
        <v>35719</v>
      </c>
      <c r="B63" s="3">
        <v>227.30547061650651</v>
      </c>
      <c r="C63" s="13">
        <v>37469</v>
      </c>
      <c r="D63" s="3">
        <v>252.58494272697661</v>
      </c>
      <c r="E63">
        <v>100.30120262159301</v>
      </c>
    </row>
    <row r="64" spans="1:5" x14ac:dyDescent="0.25">
      <c r="A64" s="4">
        <v>35720</v>
      </c>
      <c r="B64" s="3">
        <v>228.8903527969519</v>
      </c>
      <c r="C64" s="13">
        <v>37500</v>
      </c>
      <c r="D64" s="3">
        <v>250.37140591609511</v>
      </c>
      <c r="E64">
        <v>99.42220959144008</v>
      </c>
    </row>
    <row r="65" spans="1:5" x14ac:dyDescent="0.25">
      <c r="A65" s="4">
        <v>35723</v>
      </c>
      <c r="B65" s="3">
        <v>230.55864982899959</v>
      </c>
      <c r="C65" s="13">
        <v>37530</v>
      </c>
      <c r="D65" s="3">
        <v>258.78612263266308</v>
      </c>
      <c r="E65">
        <v>102.7636843336779</v>
      </c>
    </row>
    <row r="66" spans="1:5" x14ac:dyDescent="0.25">
      <c r="A66" s="4">
        <v>35724</v>
      </c>
      <c r="B66" s="3">
        <v>232.31036171264981</v>
      </c>
      <c r="C66" s="13">
        <v>37561</v>
      </c>
      <c r="D66" s="3">
        <v>265.13053915275009</v>
      </c>
      <c r="E66">
        <v>105.2830451476156</v>
      </c>
    </row>
    <row r="67" spans="1:5" x14ac:dyDescent="0.25">
      <c r="A67" s="4">
        <v>35725</v>
      </c>
      <c r="B67" s="3">
        <v>232.56060626745699</v>
      </c>
      <c r="C67" s="13">
        <v>37591</v>
      </c>
      <c r="D67" s="3">
        <v>254.6086248854312</v>
      </c>
      <c r="E67">
        <v>101.10480457832659</v>
      </c>
    </row>
    <row r="68" spans="1:5" x14ac:dyDescent="0.25">
      <c r="A68" s="4">
        <v>35726</v>
      </c>
      <c r="B68" s="3">
        <v>232.81085082226409</v>
      </c>
      <c r="C68" s="13">
        <v>37622</v>
      </c>
      <c r="D68" s="3">
        <v>246.4035693001712</v>
      </c>
      <c r="E68">
        <v>100</v>
      </c>
    </row>
    <row r="69" spans="1:5" x14ac:dyDescent="0.25">
      <c r="A69" s="4">
        <v>35727</v>
      </c>
      <c r="B69" s="3">
        <v>232.8942656738665</v>
      </c>
      <c r="C69" s="13">
        <v>37653</v>
      </c>
      <c r="D69" s="3">
        <v>240.43874846035001</v>
      </c>
      <c r="E69">
        <v>97.579247388029998</v>
      </c>
    </row>
    <row r="70" spans="1:5" x14ac:dyDescent="0.25">
      <c r="A70" s="4">
        <v>35730</v>
      </c>
      <c r="B70" s="3">
        <v>232.97768052546891</v>
      </c>
      <c r="C70" s="13">
        <v>37681</v>
      </c>
      <c r="D70" s="3">
        <v>234.55091859662531</v>
      </c>
      <c r="E70">
        <v>95.189740661139979</v>
      </c>
    </row>
    <row r="71" spans="1:5" x14ac:dyDescent="0.25">
      <c r="A71" s="4">
        <v>35731</v>
      </c>
      <c r="B71" s="3">
        <v>232.47719141585461</v>
      </c>
      <c r="C71" s="13">
        <v>37712</v>
      </c>
      <c r="D71" s="3">
        <v>227.05332296084151</v>
      </c>
      <c r="E71">
        <v>92.146929367018615</v>
      </c>
    </row>
    <row r="72" spans="1:5" x14ac:dyDescent="0.25">
      <c r="A72" s="4">
        <v>35732</v>
      </c>
      <c r="B72" s="3">
        <v>231.80987260303539</v>
      </c>
      <c r="C72" s="13">
        <v>37742</v>
      </c>
      <c r="D72" s="3">
        <v>215.01526013416961</v>
      </c>
      <c r="E72">
        <v>87.261422691582837</v>
      </c>
    </row>
    <row r="73" spans="1:5" x14ac:dyDescent="0.25">
      <c r="A73" s="4">
        <v>35733</v>
      </c>
      <c r="B73" s="3">
        <v>231.80987260303539</v>
      </c>
      <c r="C73" s="13">
        <v>37773</v>
      </c>
      <c r="D73" s="3">
        <v>219.9731052771028</v>
      </c>
      <c r="E73">
        <v>89.273506021793636</v>
      </c>
    </row>
    <row r="74" spans="1:5" x14ac:dyDescent="0.25">
      <c r="A74" s="4">
        <v>35734</v>
      </c>
      <c r="B74" s="3">
        <v>231.1425537902164</v>
      </c>
      <c r="C74" s="13">
        <v>37803</v>
      </c>
      <c r="D74" s="3">
        <v>230.05932017966111</v>
      </c>
      <c r="E74">
        <v>93.366878098831691</v>
      </c>
    </row>
    <row r="75" spans="1:5" x14ac:dyDescent="0.25">
      <c r="A75" s="4">
        <v>35737</v>
      </c>
      <c r="B75" s="3">
        <v>227.02793571473069</v>
      </c>
      <c r="C75" s="13">
        <v>37834</v>
      </c>
      <c r="D75" s="3">
        <v>238.41913928822609</v>
      </c>
      <c r="E75">
        <v>96.75961268149554</v>
      </c>
    </row>
    <row r="76" spans="1:5" x14ac:dyDescent="0.25">
      <c r="A76" s="4">
        <v>35738</v>
      </c>
      <c r="B76" s="3">
        <v>227.27659719963179</v>
      </c>
      <c r="C76" s="13">
        <v>37865</v>
      </c>
      <c r="D76" s="3">
        <v>243.6328366918938</v>
      </c>
      <c r="E76">
        <v>98.875530652357526</v>
      </c>
    </row>
    <row r="77" spans="1:5" x14ac:dyDescent="0.25">
      <c r="A77" s="4">
        <v>35739</v>
      </c>
      <c r="B77" s="3">
        <v>227.02793571473069</v>
      </c>
      <c r="C77" s="13">
        <v>37895</v>
      </c>
      <c r="D77" s="3">
        <v>243.66322258279641</v>
      </c>
      <c r="E77">
        <v>98.887862409965138</v>
      </c>
    </row>
    <row r="78" spans="1:5" x14ac:dyDescent="0.25">
      <c r="A78" s="4">
        <v>35740</v>
      </c>
      <c r="B78" s="3">
        <v>224.37554654245201</v>
      </c>
      <c r="C78" s="13">
        <v>37926</v>
      </c>
      <c r="D78" s="3">
        <v>246.89483610848191</v>
      </c>
      <c r="E78">
        <v>100.1993748750093</v>
      </c>
    </row>
    <row r="79" spans="1:5" x14ac:dyDescent="0.25">
      <c r="A79" s="4">
        <v>35741</v>
      </c>
      <c r="B79" s="3">
        <v>224.45843370408559</v>
      </c>
      <c r="C79" s="13">
        <v>37956</v>
      </c>
      <c r="D79" s="3">
        <v>244.4457266747041</v>
      </c>
      <c r="E79">
        <v>99.205432522334107</v>
      </c>
    </row>
    <row r="80" spans="1:5" x14ac:dyDescent="0.25">
      <c r="A80" s="4">
        <v>35744</v>
      </c>
      <c r="B80" s="3">
        <v>223.795336411016</v>
      </c>
      <c r="C80" s="13">
        <v>37987</v>
      </c>
      <c r="D80" s="3">
        <v>242.604534139256</v>
      </c>
      <c r="E80">
        <v>100</v>
      </c>
    </row>
    <row r="81" spans="1:5" x14ac:dyDescent="0.25">
      <c r="A81" s="4">
        <v>35745</v>
      </c>
      <c r="B81" s="3">
        <v>223.5466749261148</v>
      </c>
      <c r="C81" s="13">
        <v>38018</v>
      </c>
      <c r="D81" s="3">
        <v>234.59442322873329</v>
      </c>
      <c r="E81">
        <v>96.698284746020093</v>
      </c>
    </row>
    <row r="82" spans="1:5" x14ac:dyDescent="0.25">
      <c r="A82" s="4">
        <v>35746</v>
      </c>
      <c r="B82" s="3">
        <v>222.38625466324291</v>
      </c>
      <c r="C82" s="13">
        <v>38047</v>
      </c>
      <c r="D82" s="3">
        <v>229.70824215208219</v>
      </c>
      <c r="E82">
        <v>93.224397197042791</v>
      </c>
    </row>
    <row r="83" spans="1:5" x14ac:dyDescent="0.25">
      <c r="A83" s="4">
        <v>35747</v>
      </c>
      <c r="B83" s="3">
        <v>222.38625466324291</v>
      </c>
      <c r="C83" s="13">
        <v>38078</v>
      </c>
      <c r="D83" s="3">
        <v>227.29742484917571</v>
      </c>
      <c r="E83">
        <v>92.245995256781285</v>
      </c>
    </row>
    <row r="84" spans="1:5" x14ac:dyDescent="0.25">
      <c r="A84" s="4">
        <v>35748</v>
      </c>
      <c r="B84" s="3">
        <v>222.05470601670811</v>
      </c>
      <c r="C84" s="13">
        <v>38108</v>
      </c>
      <c r="D84" s="3">
        <v>229.4588388489085</v>
      </c>
      <c r="E84">
        <v>93.123179790216241</v>
      </c>
    </row>
    <row r="85" spans="1:5" x14ac:dyDescent="0.25">
      <c r="A85" s="4">
        <v>35751</v>
      </c>
      <c r="B85" s="3">
        <v>220.1483012991327</v>
      </c>
      <c r="C85" s="13">
        <v>38139</v>
      </c>
      <c r="D85" s="3">
        <v>230.3930586649692</v>
      </c>
      <c r="E85">
        <v>93.502321950662235</v>
      </c>
    </row>
    <row r="86" spans="1:5" x14ac:dyDescent="0.25">
      <c r="A86" s="4">
        <v>35752</v>
      </c>
      <c r="B86" s="3">
        <v>218.90499387462711</v>
      </c>
      <c r="C86" s="13">
        <v>38169</v>
      </c>
      <c r="D86" s="3">
        <v>226.8327125718998</v>
      </c>
      <c r="E86">
        <v>92.057397226892434</v>
      </c>
    </row>
    <row r="87" spans="1:5" x14ac:dyDescent="0.25">
      <c r="A87" s="4">
        <v>35753</v>
      </c>
      <c r="B87" s="3">
        <v>218.57344522809231</v>
      </c>
      <c r="C87" s="13">
        <v>38200</v>
      </c>
      <c r="D87" s="3">
        <v>228.74190178461669</v>
      </c>
      <c r="E87">
        <v>92.832219287359877</v>
      </c>
    </row>
    <row r="88" spans="1:5" x14ac:dyDescent="0.25">
      <c r="A88" s="4">
        <v>35754</v>
      </c>
      <c r="B88" s="3">
        <v>218.9878810362608</v>
      </c>
      <c r="C88" s="13">
        <v>38231</v>
      </c>
      <c r="D88" s="3">
        <v>221.3260393468679</v>
      </c>
      <c r="E88">
        <v>89.822578453498949</v>
      </c>
    </row>
    <row r="89" spans="1:5" x14ac:dyDescent="0.25">
      <c r="A89" s="4">
        <v>35755</v>
      </c>
      <c r="B89" s="3">
        <v>219.89963981423159</v>
      </c>
      <c r="C89" s="13">
        <v>38261</v>
      </c>
      <c r="D89" s="3">
        <v>219.12344076704761</v>
      </c>
      <c r="E89">
        <v>88.928679641044212</v>
      </c>
    </row>
    <row r="90" spans="1:5" x14ac:dyDescent="0.25">
      <c r="A90" s="4">
        <v>35758</v>
      </c>
      <c r="B90" s="3">
        <v>220.065414137499</v>
      </c>
      <c r="C90" s="13">
        <v>38292</v>
      </c>
      <c r="D90" s="3">
        <v>225.0011796900678</v>
      </c>
      <c r="E90">
        <v>91.314091077945875</v>
      </c>
    </row>
    <row r="91" spans="1:5" x14ac:dyDescent="0.25">
      <c r="A91" s="4">
        <v>35759</v>
      </c>
      <c r="B91" s="3">
        <v>221.30872156200471</v>
      </c>
      <c r="C91" s="13">
        <v>38322</v>
      </c>
      <c r="D91" s="3">
        <v>221.36041842555969</v>
      </c>
      <c r="E91">
        <v>89.836530799558474</v>
      </c>
    </row>
    <row r="92" spans="1:5" x14ac:dyDescent="0.25">
      <c r="A92" s="4">
        <v>35760</v>
      </c>
      <c r="B92" s="3">
        <v>221.30872156200471</v>
      </c>
      <c r="C92" s="13">
        <v>38353</v>
      </c>
      <c r="D92" s="3">
        <v>214.66080103085901</v>
      </c>
      <c r="E92">
        <v>100</v>
      </c>
    </row>
    <row r="93" spans="1:5" x14ac:dyDescent="0.25">
      <c r="A93" s="4">
        <v>35761</v>
      </c>
      <c r="B93" s="3">
        <v>221.97181885507439</v>
      </c>
      <c r="C93" s="13">
        <v>38384</v>
      </c>
      <c r="D93" s="3">
        <v>209.21658767925771</v>
      </c>
      <c r="E93">
        <v>97.463806467945375</v>
      </c>
    </row>
    <row r="94" spans="1:5" x14ac:dyDescent="0.25">
      <c r="A94" s="4">
        <v>35762</v>
      </c>
      <c r="B94" s="3">
        <v>222.1375931783418</v>
      </c>
      <c r="C94" s="13">
        <v>38412</v>
      </c>
      <c r="D94" s="3">
        <v>203.73290995206571</v>
      </c>
      <c r="E94">
        <v>94.909228407648428</v>
      </c>
    </row>
    <row r="95" spans="1:5" x14ac:dyDescent="0.25">
      <c r="A95" s="4">
        <v>35765</v>
      </c>
      <c r="B95" s="3">
        <v>221.84837077456331</v>
      </c>
      <c r="C95" s="13">
        <v>38443</v>
      </c>
      <c r="D95" s="3">
        <v>195.67279293867799</v>
      </c>
      <c r="E95">
        <v>91.154412915168734</v>
      </c>
    </row>
    <row r="96" spans="1:5" x14ac:dyDescent="0.25">
      <c r="A96" s="4">
        <v>35766</v>
      </c>
      <c r="B96" s="3">
        <v>222.6703358385669</v>
      </c>
      <c r="C96" s="13">
        <v>38473</v>
      </c>
      <c r="D96" s="3">
        <v>191.97661850273619</v>
      </c>
      <c r="E96">
        <v>89.432545476776738</v>
      </c>
    </row>
    <row r="97" spans="1:5" x14ac:dyDescent="0.25">
      <c r="A97" s="4">
        <v>35767</v>
      </c>
      <c r="B97" s="3">
        <v>224.06767644737289</v>
      </c>
      <c r="C97" s="13">
        <v>38504</v>
      </c>
      <c r="D97" s="3">
        <v>191.2253359105228</v>
      </c>
      <c r="E97">
        <v>89.082559550792325</v>
      </c>
    </row>
    <row r="98" spans="1:5" x14ac:dyDescent="0.25">
      <c r="A98" s="4">
        <v>35768</v>
      </c>
      <c r="B98" s="3">
        <v>225.54721356257929</v>
      </c>
      <c r="C98" s="13">
        <v>38534</v>
      </c>
      <c r="D98" s="3">
        <v>187.684089135319</v>
      </c>
      <c r="E98">
        <v>87.432865355020311</v>
      </c>
    </row>
    <row r="99" spans="1:5" x14ac:dyDescent="0.25">
      <c r="A99" s="4">
        <v>35769</v>
      </c>
      <c r="B99" s="3">
        <v>225.7116065753801</v>
      </c>
      <c r="C99" s="13">
        <v>38565</v>
      </c>
      <c r="D99" s="3">
        <v>184.20987282236459</v>
      </c>
      <c r="E99">
        <v>85.814397383098893</v>
      </c>
    </row>
    <row r="100" spans="1:5" x14ac:dyDescent="0.25">
      <c r="A100" s="4">
        <v>35772</v>
      </c>
      <c r="B100" s="3">
        <v>225.3828205497787</v>
      </c>
      <c r="C100" s="13">
        <v>38596</v>
      </c>
      <c r="D100" s="3">
        <v>180.61368722659861</v>
      </c>
      <c r="E100">
        <v>84.139109869730774</v>
      </c>
    </row>
    <row r="101" spans="1:5" x14ac:dyDescent="0.25">
      <c r="A101" s="4">
        <v>35773</v>
      </c>
      <c r="B101" s="3">
        <v>225.21842753697791</v>
      </c>
      <c r="C101" s="13">
        <v>38626</v>
      </c>
      <c r="D101" s="3">
        <v>199.08345851888251</v>
      </c>
      <c r="E101">
        <v>92.743275699536241</v>
      </c>
    </row>
    <row r="102" spans="1:5" x14ac:dyDescent="0.25">
      <c r="A102" s="4">
        <v>35774</v>
      </c>
      <c r="B102" s="3">
        <v>224.80744500497619</v>
      </c>
      <c r="C102" s="13">
        <v>38657</v>
      </c>
      <c r="D102" s="3">
        <v>200.2180056501897</v>
      </c>
      <c r="E102">
        <v>93.271805885699152</v>
      </c>
    </row>
    <row r="103" spans="1:5" x14ac:dyDescent="0.25">
      <c r="A103" s="4">
        <v>35775</v>
      </c>
      <c r="B103" s="3">
        <v>224.72524849857581</v>
      </c>
      <c r="C103" s="13">
        <v>38687</v>
      </c>
      <c r="D103" s="3">
        <v>184.94554129378781</v>
      </c>
      <c r="E103">
        <v>86.157109451576403</v>
      </c>
    </row>
    <row r="104" spans="1:5" x14ac:dyDescent="0.25">
      <c r="A104" s="4">
        <v>35776</v>
      </c>
      <c r="B104" s="3">
        <v>224.6430519921754</v>
      </c>
      <c r="C104" s="13">
        <v>38718</v>
      </c>
      <c r="D104" s="3">
        <v>175.84189404807259</v>
      </c>
      <c r="E104">
        <v>100</v>
      </c>
    </row>
    <row r="105" spans="1:5" x14ac:dyDescent="0.25">
      <c r="A105" s="4">
        <v>35779</v>
      </c>
      <c r="B105" s="3">
        <v>224.23206946017359</v>
      </c>
      <c r="C105" s="13">
        <v>38749</v>
      </c>
      <c r="D105" s="3">
        <v>178.97010539401251</v>
      </c>
      <c r="E105">
        <v>101.77899092982059</v>
      </c>
    </row>
    <row r="106" spans="1:5" x14ac:dyDescent="0.25">
      <c r="A106" s="4">
        <v>35780</v>
      </c>
      <c r="B106" s="3">
        <v>223.9854799409726</v>
      </c>
      <c r="C106" s="13">
        <v>38777</v>
      </c>
      <c r="D106" s="3">
        <v>176.06582224022611</v>
      </c>
      <c r="E106">
        <v>100.1273463262926</v>
      </c>
    </row>
    <row r="107" spans="1:5" x14ac:dyDescent="0.25">
      <c r="A107" s="4">
        <v>35781</v>
      </c>
      <c r="B107" s="3">
        <v>222.8347288513676</v>
      </c>
      <c r="C107" s="13">
        <v>38808</v>
      </c>
      <c r="D107" s="3">
        <v>179.16952161702039</v>
      </c>
      <c r="E107">
        <v>101.89239747840639</v>
      </c>
    </row>
    <row r="108" spans="1:5" x14ac:dyDescent="0.25">
      <c r="A108" s="4">
        <v>35782</v>
      </c>
      <c r="B108" s="3">
        <v>222.5059428257662</v>
      </c>
      <c r="C108" s="13">
        <v>38838</v>
      </c>
      <c r="D108" s="3">
        <v>173.49955676072079</v>
      </c>
      <c r="E108">
        <v>98.667929903717123</v>
      </c>
    </row>
    <row r="109" spans="1:5" x14ac:dyDescent="0.25">
      <c r="A109" s="4">
        <v>35783</v>
      </c>
      <c r="B109" s="3">
        <v>222.58813933216649</v>
      </c>
      <c r="C109" s="13">
        <v>38869</v>
      </c>
      <c r="D109" s="3">
        <v>172.13348932260831</v>
      </c>
      <c r="E109">
        <v>97.891057335602611</v>
      </c>
    </row>
    <row r="110" spans="1:5" x14ac:dyDescent="0.25">
      <c r="A110" s="4">
        <v>35786</v>
      </c>
      <c r="B110" s="3">
        <v>222.5059428257662</v>
      </c>
      <c r="C110" s="13">
        <v>38899</v>
      </c>
      <c r="D110" s="3">
        <v>177.3917174603921</v>
      </c>
      <c r="E110">
        <v>100.8813732476607</v>
      </c>
    </row>
    <row r="111" spans="1:5" x14ac:dyDescent="0.25">
      <c r="A111" s="4">
        <v>35787</v>
      </c>
      <c r="B111" s="3">
        <v>222.42374631936579</v>
      </c>
      <c r="C111" s="13">
        <v>38930</v>
      </c>
      <c r="D111" s="3">
        <v>195.97531148766279</v>
      </c>
      <c r="E111">
        <v>111.4497273522805</v>
      </c>
    </row>
    <row r="112" spans="1:5" x14ac:dyDescent="0.25">
      <c r="A112" s="4">
        <v>35790</v>
      </c>
      <c r="B112" s="3">
        <v>222.8347288513676</v>
      </c>
      <c r="C112" s="13">
        <v>38961</v>
      </c>
      <c r="D112" s="3">
        <v>206.30930739050851</v>
      </c>
      <c r="E112">
        <v>117.32659529594611</v>
      </c>
    </row>
    <row r="113" spans="1:5" x14ac:dyDescent="0.25">
      <c r="A113" s="4">
        <v>35793</v>
      </c>
      <c r="B113" s="3">
        <v>222.91692535776789</v>
      </c>
      <c r="C113" s="13">
        <v>38991</v>
      </c>
      <c r="D113" s="3">
        <v>214.18817966710739</v>
      </c>
      <c r="E113">
        <v>121.8072523767013</v>
      </c>
    </row>
    <row r="114" spans="1:5" x14ac:dyDescent="0.25">
      <c r="A114" s="4">
        <v>35794</v>
      </c>
      <c r="B114" s="3">
        <v>223.163514876969</v>
      </c>
      <c r="C114" s="13">
        <v>39022</v>
      </c>
      <c r="D114" s="3">
        <v>190.13912075986451</v>
      </c>
      <c r="E114">
        <v>108.1307283393361</v>
      </c>
    </row>
    <row r="115" spans="1:5" x14ac:dyDescent="0.25">
      <c r="A115" s="4">
        <v>35797</v>
      </c>
      <c r="B115" s="3">
        <v>221.37119728603381</v>
      </c>
      <c r="C115" s="13">
        <v>39052</v>
      </c>
      <c r="D115" s="3">
        <v>184.13178178295709</v>
      </c>
      <c r="E115">
        <v>104.71439856796481</v>
      </c>
    </row>
    <row r="116" spans="1:5" x14ac:dyDescent="0.25">
      <c r="A116" s="4">
        <v>35800</v>
      </c>
      <c r="B116" s="3">
        <v>221.7782792964899</v>
      </c>
      <c r="C116" s="13">
        <v>39083</v>
      </c>
      <c r="D116" s="3">
        <v>183.50102721788431</v>
      </c>
      <c r="E116">
        <v>100</v>
      </c>
    </row>
    <row r="117" spans="1:5" x14ac:dyDescent="0.25">
      <c r="A117" s="4">
        <v>35801</v>
      </c>
      <c r="B117" s="3">
        <v>221.45261368812501</v>
      </c>
      <c r="C117" s="13">
        <v>39114</v>
      </c>
      <c r="D117" s="3">
        <v>188.37011497706919</v>
      </c>
      <c r="E117">
        <v>102.6534389659865</v>
      </c>
    </row>
    <row r="118" spans="1:5" x14ac:dyDescent="0.25">
      <c r="A118" s="4">
        <v>35802</v>
      </c>
      <c r="B118" s="3">
        <v>221.1269480797601</v>
      </c>
      <c r="C118" s="13">
        <v>39142</v>
      </c>
      <c r="D118" s="3">
        <v>190.42225295543659</v>
      </c>
      <c r="E118">
        <v>103.7717640290559</v>
      </c>
    </row>
    <row r="119" spans="1:5" x14ac:dyDescent="0.25">
      <c r="A119" s="4">
        <v>35803</v>
      </c>
      <c r="B119" s="3">
        <v>220.96411527557771</v>
      </c>
      <c r="C119" s="13">
        <v>39173</v>
      </c>
      <c r="D119" s="3">
        <v>189.96932993244641</v>
      </c>
      <c r="E119">
        <v>103.5249408750621</v>
      </c>
    </row>
    <row r="120" spans="1:5" x14ac:dyDescent="0.25">
      <c r="A120" s="4">
        <v>35804</v>
      </c>
      <c r="B120" s="3">
        <v>220.2313676567567</v>
      </c>
      <c r="C120" s="13">
        <v>39203</v>
      </c>
      <c r="D120" s="3">
        <v>188.97642295117529</v>
      </c>
      <c r="E120">
        <v>102.98385018127971</v>
      </c>
    </row>
    <row r="121" spans="1:5" x14ac:dyDescent="0.25">
      <c r="A121" s="4">
        <v>35807</v>
      </c>
      <c r="B121" s="3">
        <v>219.5800364400269</v>
      </c>
      <c r="C121" s="13">
        <v>39234</v>
      </c>
      <c r="D121" s="3">
        <v>194.77823250391</v>
      </c>
      <c r="E121">
        <v>106.1455815572277</v>
      </c>
    </row>
    <row r="122" spans="1:5" x14ac:dyDescent="0.25">
      <c r="A122" s="4">
        <v>35808</v>
      </c>
      <c r="B122" s="3">
        <v>218.52162321284101</v>
      </c>
      <c r="C122" s="13">
        <v>39264</v>
      </c>
      <c r="D122" s="3">
        <v>208.0368242271592</v>
      </c>
      <c r="E122">
        <v>113.3709316951898</v>
      </c>
    </row>
    <row r="123" spans="1:5" x14ac:dyDescent="0.25">
      <c r="A123" s="4">
        <v>35809</v>
      </c>
      <c r="B123" s="3">
        <v>216.32338035637801</v>
      </c>
      <c r="C123" s="13">
        <v>39295</v>
      </c>
      <c r="D123" s="3">
        <v>215.62634468459271</v>
      </c>
      <c r="E123">
        <v>117.5068869933701</v>
      </c>
    </row>
    <row r="124" spans="1:5" x14ac:dyDescent="0.25">
      <c r="A124" s="4">
        <v>35810</v>
      </c>
      <c r="B124" s="3">
        <v>215.91629834592189</v>
      </c>
      <c r="C124" s="13">
        <v>39326</v>
      </c>
      <c r="D124" s="3">
        <v>203.1397482910225</v>
      </c>
      <c r="E124">
        <v>110.7022404020767</v>
      </c>
    </row>
    <row r="125" spans="1:5" x14ac:dyDescent="0.25">
      <c r="A125" s="4">
        <v>35811</v>
      </c>
      <c r="B125" s="3">
        <v>215.26496712919209</v>
      </c>
      <c r="C125" s="13">
        <v>39356</v>
      </c>
      <c r="D125" s="3">
        <v>208.9398710376978</v>
      </c>
      <c r="E125">
        <v>113.8630525428111</v>
      </c>
    </row>
    <row r="126" spans="1:5" x14ac:dyDescent="0.25">
      <c r="A126" s="4">
        <v>35814</v>
      </c>
      <c r="B126" s="3">
        <v>215.1021343250097</v>
      </c>
      <c r="C126" s="13">
        <v>39387</v>
      </c>
      <c r="D126" s="3">
        <v>235.84559100707509</v>
      </c>
      <c r="E126">
        <v>128.5254881581879</v>
      </c>
    </row>
    <row r="127" spans="1:5" x14ac:dyDescent="0.25">
      <c r="A127" s="4">
        <v>35815</v>
      </c>
      <c r="B127" s="3">
        <v>214.36938670618861</v>
      </c>
      <c r="C127" s="13">
        <v>39417</v>
      </c>
      <c r="D127" s="3">
        <v>237.11893388886659</v>
      </c>
      <c r="E127">
        <v>129.21940410029299</v>
      </c>
    </row>
    <row r="128" spans="1:5" x14ac:dyDescent="0.25">
      <c r="A128" s="4">
        <v>35816</v>
      </c>
      <c r="B128" s="3">
        <v>213.71805548945889</v>
      </c>
      <c r="C128" s="13">
        <v>39448</v>
      </c>
      <c r="D128" s="3">
        <v>235.80153524076869</v>
      </c>
      <c r="E128">
        <v>100</v>
      </c>
    </row>
    <row r="129" spans="1:5" x14ac:dyDescent="0.25">
      <c r="A129" s="4">
        <v>35817</v>
      </c>
      <c r="B129" s="3">
        <v>213.47380628318521</v>
      </c>
      <c r="C129" s="13">
        <v>39479</v>
      </c>
      <c r="D129" s="3">
        <v>235.3287845184625</v>
      </c>
      <c r="E129">
        <v>99.799513297560381</v>
      </c>
    </row>
    <row r="130" spans="1:5" x14ac:dyDescent="0.25">
      <c r="A130" s="4">
        <v>35818</v>
      </c>
      <c r="B130" s="3">
        <v>212.98530787063791</v>
      </c>
      <c r="C130" s="13">
        <v>39508</v>
      </c>
      <c r="D130" s="3">
        <v>237.78439241291429</v>
      </c>
      <c r="E130">
        <v>100.840900874594</v>
      </c>
    </row>
    <row r="131" spans="1:5" x14ac:dyDescent="0.25">
      <c r="A131" s="4">
        <v>35821</v>
      </c>
      <c r="B131" s="3">
        <v>211.92689464345199</v>
      </c>
      <c r="C131" s="13">
        <v>39539</v>
      </c>
      <c r="D131" s="3">
        <v>239.3934405039204</v>
      </c>
      <c r="E131">
        <v>101.5232747570893</v>
      </c>
    </row>
    <row r="132" spans="1:5" x14ac:dyDescent="0.25">
      <c r="A132" s="4">
        <v>35822</v>
      </c>
      <c r="B132" s="3">
        <v>212.00831104554319</v>
      </c>
      <c r="C132" s="13">
        <v>39569</v>
      </c>
      <c r="D132" s="3">
        <v>245.60435060062349</v>
      </c>
      <c r="E132">
        <v>104.15723135553191</v>
      </c>
    </row>
    <row r="133" spans="1:5" x14ac:dyDescent="0.25">
      <c r="A133" s="4">
        <v>35823</v>
      </c>
      <c r="B133" s="3">
        <v>212.00831104554319</v>
      </c>
      <c r="C133" s="13">
        <v>39600</v>
      </c>
      <c r="D133" s="3">
        <v>273.76355211249438</v>
      </c>
      <c r="E133">
        <v>116.0991389784481</v>
      </c>
    </row>
    <row r="134" spans="1:5" x14ac:dyDescent="0.25">
      <c r="A134" s="4">
        <v>35824</v>
      </c>
      <c r="B134" s="3">
        <v>212.0897274476344</v>
      </c>
      <c r="C134" s="13">
        <v>39630</v>
      </c>
      <c r="D134" s="3">
        <v>272.73430027983619</v>
      </c>
      <c r="E134">
        <v>115.6626482526319</v>
      </c>
    </row>
    <row r="135" spans="1:5" x14ac:dyDescent="0.25">
      <c r="A135" s="4">
        <v>35825</v>
      </c>
      <c r="B135" s="3">
        <v>212.57822586018179</v>
      </c>
      <c r="C135" s="13">
        <v>39661</v>
      </c>
      <c r="D135" s="3">
        <v>271.42288125213469</v>
      </c>
      <c r="E135">
        <v>115.1064945251498</v>
      </c>
    </row>
    <row r="136" spans="1:5" x14ac:dyDescent="0.25">
      <c r="A136" s="4">
        <v>35828</v>
      </c>
      <c r="B136" s="3">
        <v>212.43974239257309</v>
      </c>
      <c r="C136" s="13">
        <v>39692</v>
      </c>
      <c r="D136" s="3">
        <v>261.62184087795362</v>
      </c>
      <c r="E136">
        <v>110.95001591521481</v>
      </c>
    </row>
    <row r="137" spans="1:5" x14ac:dyDescent="0.25">
      <c r="A137" s="4">
        <v>35829</v>
      </c>
      <c r="B137" s="3">
        <v>213.08990227747759</v>
      </c>
      <c r="C137" s="13">
        <v>39722</v>
      </c>
      <c r="D137" s="3">
        <v>264.8573499574033</v>
      </c>
      <c r="E137">
        <v>112.3221482366375</v>
      </c>
    </row>
    <row r="138" spans="1:5" x14ac:dyDescent="0.25">
      <c r="A138" s="4">
        <v>35830</v>
      </c>
      <c r="B138" s="3">
        <v>213.08990227747759</v>
      </c>
      <c r="C138" s="13">
        <v>39753</v>
      </c>
      <c r="D138" s="3">
        <v>256.85726515394168</v>
      </c>
      <c r="E138">
        <v>108.92942867894131</v>
      </c>
    </row>
    <row r="139" spans="1:5" x14ac:dyDescent="0.25">
      <c r="A139" s="4">
        <v>35831</v>
      </c>
      <c r="B139" s="3">
        <v>213.82133214799529</v>
      </c>
      <c r="C139" s="13">
        <v>39783</v>
      </c>
      <c r="D139" s="3">
        <v>239.17487417360141</v>
      </c>
      <c r="E139">
        <v>101.430583956711</v>
      </c>
    </row>
    <row r="140" spans="1:5" x14ac:dyDescent="0.25">
      <c r="A140" s="4">
        <v>35832</v>
      </c>
      <c r="B140" s="3">
        <v>214.22768207606069</v>
      </c>
      <c r="C140" s="13">
        <v>39814</v>
      </c>
      <c r="D140" s="3">
        <v>245.51252459205369</v>
      </c>
      <c r="E140">
        <v>100</v>
      </c>
    </row>
    <row r="141" spans="1:5" x14ac:dyDescent="0.25">
      <c r="A141" s="4">
        <v>35835</v>
      </c>
      <c r="B141" s="3">
        <v>214.39022204728681</v>
      </c>
      <c r="C141" s="13">
        <v>39845</v>
      </c>
      <c r="D141" s="3">
        <v>237.6717712428005</v>
      </c>
      <c r="E141">
        <v>96.806373376559307</v>
      </c>
    </row>
    <row r="142" spans="1:5" x14ac:dyDescent="0.25">
      <c r="A142" s="4">
        <v>35836</v>
      </c>
      <c r="B142" s="3">
        <v>214.39022204728681</v>
      </c>
      <c r="C142" s="13">
        <v>39873</v>
      </c>
      <c r="D142" s="3">
        <v>227.71465149598029</v>
      </c>
      <c r="E142">
        <v>92.750727024763179</v>
      </c>
    </row>
    <row r="143" spans="1:5" x14ac:dyDescent="0.25">
      <c r="A143" s="4">
        <v>35837</v>
      </c>
      <c r="B143" s="3">
        <v>214.63403200412611</v>
      </c>
      <c r="C143" s="13">
        <v>39904</v>
      </c>
      <c r="D143" s="3">
        <v>235.3854417224772</v>
      </c>
      <c r="E143">
        <v>95.87512576541512</v>
      </c>
    </row>
    <row r="144" spans="1:5" x14ac:dyDescent="0.25">
      <c r="A144" s="4">
        <v>35838</v>
      </c>
      <c r="B144" s="3">
        <v>214.8778419609653</v>
      </c>
      <c r="C144" s="13">
        <v>39934</v>
      </c>
      <c r="D144" s="3">
        <v>233.8996329183922</v>
      </c>
      <c r="E144">
        <v>95.269939204544613</v>
      </c>
    </row>
    <row r="145" spans="1:5" x14ac:dyDescent="0.25">
      <c r="A145" s="4">
        <v>35839</v>
      </c>
      <c r="B145" s="3">
        <v>214.71530198973909</v>
      </c>
      <c r="C145" s="13">
        <v>39965</v>
      </c>
      <c r="D145" s="3">
        <v>238.19769496424991</v>
      </c>
      <c r="E145">
        <v>97.02058799649501</v>
      </c>
    </row>
    <row r="146" spans="1:5" x14ac:dyDescent="0.25">
      <c r="A146" s="4">
        <v>35842</v>
      </c>
      <c r="B146" s="3">
        <v>214.4714920328999</v>
      </c>
      <c r="C146" s="13">
        <v>39995</v>
      </c>
      <c r="D146" s="3">
        <v>240.83867919256011</v>
      </c>
      <c r="E146">
        <v>98.096290440880892</v>
      </c>
    </row>
    <row r="147" spans="1:5" x14ac:dyDescent="0.25">
      <c r="A147" s="4">
        <v>35843</v>
      </c>
      <c r="B147" s="3">
        <v>215.12165191780451</v>
      </c>
      <c r="C147" s="13">
        <v>40026</v>
      </c>
      <c r="D147" s="3">
        <v>231.38904946475171</v>
      </c>
      <c r="E147">
        <v>94.247350455635726</v>
      </c>
    </row>
    <row r="148" spans="1:5" x14ac:dyDescent="0.25">
      <c r="A148" s="4">
        <v>35844</v>
      </c>
      <c r="B148" s="3">
        <v>215.52800184586991</v>
      </c>
      <c r="C148" s="13">
        <v>40057</v>
      </c>
      <c r="D148" s="3">
        <v>228.440805106396</v>
      </c>
      <c r="E148">
        <v>93.046497520228655</v>
      </c>
    </row>
    <row r="149" spans="1:5" x14ac:dyDescent="0.25">
      <c r="A149" s="4">
        <v>35845</v>
      </c>
      <c r="B149" s="3">
        <v>215.690541817096</v>
      </c>
      <c r="C149" s="13">
        <v>40087</v>
      </c>
      <c r="D149" s="3">
        <v>228.13576306382831</v>
      </c>
      <c r="E149">
        <v>92.922250481070648</v>
      </c>
    </row>
    <row r="150" spans="1:5" x14ac:dyDescent="0.25">
      <c r="A150" s="4">
        <v>35846</v>
      </c>
      <c r="B150" s="3">
        <v>215.7718118027091</v>
      </c>
      <c r="C150" s="13">
        <v>40118</v>
      </c>
      <c r="D150" s="3">
        <v>219.53766764450751</v>
      </c>
      <c r="E150">
        <v>89.420149953365396</v>
      </c>
    </row>
    <row r="151" spans="1:5" x14ac:dyDescent="0.25">
      <c r="A151" s="4">
        <v>35851</v>
      </c>
      <c r="B151" s="3">
        <v>216.0968917451614</v>
      </c>
      <c r="C151" s="13">
        <v>40148</v>
      </c>
      <c r="D151" s="3">
        <v>220.98552234739759</v>
      </c>
      <c r="E151">
        <v>90.009877383888892</v>
      </c>
    </row>
    <row r="152" spans="1:5" x14ac:dyDescent="0.25">
      <c r="A152" s="4">
        <v>35852</v>
      </c>
      <c r="B152" s="3">
        <v>216.01562175954831</v>
      </c>
      <c r="C152" s="13">
        <v>40179</v>
      </c>
      <c r="D152" s="3">
        <v>222.72118910745391</v>
      </c>
      <c r="E152">
        <v>100</v>
      </c>
    </row>
    <row r="153" spans="1:5" x14ac:dyDescent="0.25">
      <c r="A153" s="4">
        <v>35853</v>
      </c>
      <c r="B153" s="3">
        <v>216.2594317163875</v>
      </c>
      <c r="C153" s="13">
        <v>40210</v>
      </c>
      <c r="D153" s="3">
        <v>223.9790623773298</v>
      </c>
      <c r="E153">
        <v>100.564774853671</v>
      </c>
    </row>
    <row r="154" spans="1:5" x14ac:dyDescent="0.25">
      <c r="A154" s="4">
        <v>35856</v>
      </c>
      <c r="B154" s="3">
        <v>216.41856036847631</v>
      </c>
      <c r="C154" s="13">
        <v>40238</v>
      </c>
      <c r="D154" s="3">
        <v>227.66232642486071</v>
      </c>
      <c r="E154">
        <v>102.2185304133873</v>
      </c>
    </row>
    <row r="155" spans="1:5" x14ac:dyDescent="0.25">
      <c r="A155" s="4">
        <v>35857</v>
      </c>
      <c r="B155" s="3">
        <v>216.5807931723507</v>
      </c>
      <c r="C155" s="13">
        <v>40269</v>
      </c>
      <c r="D155" s="3">
        <v>235.35326357488469</v>
      </c>
      <c r="E155">
        <v>105.6716985564119</v>
      </c>
    </row>
    <row r="156" spans="1:5" x14ac:dyDescent="0.25">
      <c r="A156" s="4">
        <v>35858</v>
      </c>
      <c r="B156" s="3">
        <v>217.55418999559731</v>
      </c>
      <c r="C156" s="13">
        <v>40299</v>
      </c>
      <c r="D156" s="3">
        <v>228.29673995136821</v>
      </c>
      <c r="E156">
        <v>102.50337691993209</v>
      </c>
    </row>
    <row r="157" spans="1:5" x14ac:dyDescent="0.25">
      <c r="A157" s="4">
        <v>35859</v>
      </c>
      <c r="B157" s="3">
        <v>218.2031212110949</v>
      </c>
      <c r="C157" s="13">
        <v>40330</v>
      </c>
      <c r="D157" s="3">
        <v>230.16993542690989</v>
      </c>
      <c r="E157">
        <v>103.3444264325754</v>
      </c>
    </row>
    <row r="158" spans="1:5" x14ac:dyDescent="0.25">
      <c r="A158" s="4">
        <v>35860</v>
      </c>
      <c r="B158" s="3">
        <v>218.77093602465541</v>
      </c>
      <c r="C158" s="13">
        <v>40360</v>
      </c>
      <c r="D158" s="3">
        <v>235.36076116180911</v>
      </c>
      <c r="E158">
        <v>105.67506491187829</v>
      </c>
    </row>
    <row r="159" spans="1:5" x14ac:dyDescent="0.25">
      <c r="A159" s="4">
        <v>35863</v>
      </c>
      <c r="B159" s="3">
        <v>219.25763443627869</v>
      </c>
      <c r="C159" s="13">
        <v>40391</v>
      </c>
      <c r="D159" s="3">
        <v>247.0146131383016</v>
      </c>
      <c r="E159">
        <v>110.907549536801</v>
      </c>
    </row>
    <row r="160" spans="1:5" x14ac:dyDescent="0.25">
      <c r="A160" s="4">
        <v>35864</v>
      </c>
      <c r="B160" s="3">
        <v>218.85205242659259</v>
      </c>
      <c r="C160" s="13">
        <v>40422</v>
      </c>
      <c r="D160" s="3">
        <v>256.5441834707546</v>
      </c>
      <c r="E160">
        <v>115.1862490043471</v>
      </c>
    </row>
    <row r="161" spans="1:5" x14ac:dyDescent="0.25">
      <c r="A161" s="4">
        <v>35865</v>
      </c>
      <c r="B161" s="3">
        <v>216.9863751820368</v>
      </c>
      <c r="C161" s="13">
        <v>40452</v>
      </c>
      <c r="D161" s="3">
        <v>273.35108072291058</v>
      </c>
      <c r="E161">
        <v>122.73240899007141</v>
      </c>
    </row>
    <row r="162" spans="1:5" x14ac:dyDescent="0.25">
      <c r="A162" s="4">
        <v>35866</v>
      </c>
      <c r="B162" s="3">
        <v>216.5807931723507</v>
      </c>
      <c r="C162" s="13">
        <v>40483</v>
      </c>
      <c r="D162" s="3">
        <v>302.61734000214659</v>
      </c>
      <c r="E162">
        <v>135.87272105311271</v>
      </c>
    </row>
    <row r="163" spans="1:5" x14ac:dyDescent="0.25">
      <c r="A163" s="4">
        <v>35867</v>
      </c>
      <c r="B163" s="3">
        <v>216.5807931723507</v>
      </c>
      <c r="C163" s="13">
        <v>40513</v>
      </c>
      <c r="D163" s="3">
        <v>278.97840289051101</v>
      </c>
      <c r="E163">
        <v>125.25903081269711</v>
      </c>
    </row>
    <row r="164" spans="1:5" x14ac:dyDescent="0.25">
      <c r="A164" s="4">
        <v>35870</v>
      </c>
      <c r="B164" s="3">
        <v>216.41856036847631</v>
      </c>
      <c r="C164" s="13">
        <v>40544</v>
      </c>
      <c r="D164" s="3">
        <v>271.9593867873208</v>
      </c>
      <c r="E164">
        <v>100</v>
      </c>
    </row>
    <row r="165" spans="1:5" x14ac:dyDescent="0.25">
      <c r="A165" s="4">
        <v>35871</v>
      </c>
      <c r="B165" s="3">
        <v>216.41856036847631</v>
      </c>
      <c r="C165" s="13">
        <v>40575</v>
      </c>
      <c r="D165" s="3">
        <v>272.48632552569057</v>
      </c>
      <c r="E165">
        <v>100.193756407747</v>
      </c>
    </row>
    <row r="166" spans="1:5" x14ac:dyDescent="0.25">
      <c r="A166" s="4">
        <v>35872</v>
      </c>
      <c r="B166" s="3">
        <v>216.74302597622511</v>
      </c>
      <c r="C166" s="13">
        <v>40603</v>
      </c>
      <c r="D166" s="3">
        <v>273.8081773288655</v>
      </c>
      <c r="E166">
        <v>100.6798039087323</v>
      </c>
    </row>
    <row r="167" spans="1:5" x14ac:dyDescent="0.25">
      <c r="A167" s="4">
        <v>35873</v>
      </c>
      <c r="B167" s="3">
        <v>216.5807931723507</v>
      </c>
      <c r="C167" s="13">
        <v>40634</v>
      </c>
      <c r="D167" s="3">
        <v>269.4236260876944</v>
      </c>
      <c r="E167">
        <v>99.067595816573359</v>
      </c>
    </row>
    <row r="168" spans="1:5" x14ac:dyDescent="0.25">
      <c r="A168" s="4">
        <v>35874</v>
      </c>
      <c r="B168" s="3">
        <v>216.49967677041349</v>
      </c>
      <c r="C168" s="13">
        <v>40664</v>
      </c>
      <c r="D168" s="3">
        <v>258.42329199180762</v>
      </c>
      <c r="E168">
        <v>95.022751391148432</v>
      </c>
    </row>
    <row r="169" spans="1:5" x14ac:dyDescent="0.25">
      <c r="A169" s="4">
        <v>35877</v>
      </c>
      <c r="B169" s="3">
        <v>216.5807931723507</v>
      </c>
      <c r="C169" s="13">
        <v>40695</v>
      </c>
      <c r="D169" s="3">
        <v>250.6614859884784</v>
      </c>
      <c r="E169">
        <v>92.168720098086595</v>
      </c>
    </row>
    <row r="170" spans="1:5" x14ac:dyDescent="0.25">
      <c r="A170" s="4">
        <v>35878</v>
      </c>
      <c r="B170" s="3">
        <v>216.9863751820368</v>
      </c>
      <c r="C170" s="13">
        <v>40725</v>
      </c>
      <c r="D170" s="3">
        <v>256.43954907930402</v>
      </c>
      <c r="E170">
        <v>94.293325230890559</v>
      </c>
    </row>
    <row r="171" spans="1:5" x14ac:dyDescent="0.25">
      <c r="A171" s="4">
        <v>35879</v>
      </c>
      <c r="B171" s="3">
        <v>217.22972438784839</v>
      </c>
      <c r="C171" s="13">
        <v>40756</v>
      </c>
      <c r="D171" s="3">
        <v>259.96411413957878</v>
      </c>
      <c r="E171">
        <v>95.589314717376297</v>
      </c>
    </row>
    <row r="172" spans="1:5" x14ac:dyDescent="0.25">
      <c r="A172" s="4">
        <v>35880</v>
      </c>
      <c r="B172" s="3">
        <v>217.22972438784839</v>
      </c>
      <c r="C172" s="13">
        <v>40787</v>
      </c>
      <c r="D172" s="3">
        <v>251.71057606583761</v>
      </c>
      <c r="E172">
        <v>92.554472577437366</v>
      </c>
    </row>
    <row r="173" spans="1:5" x14ac:dyDescent="0.25">
      <c r="A173" s="4">
        <v>35881</v>
      </c>
      <c r="B173" s="3">
        <v>217.3108407897856</v>
      </c>
      <c r="C173" s="13">
        <v>40817</v>
      </c>
      <c r="D173" s="3">
        <v>253.42137752881439</v>
      </c>
      <c r="E173">
        <v>93.183537631299473</v>
      </c>
    </row>
    <row r="174" spans="1:5" x14ac:dyDescent="0.25">
      <c r="A174" s="4">
        <v>35884</v>
      </c>
      <c r="B174" s="3">
        <v>217.47307359365999</v>
      </c>
      <c r="C174" s="13">
        <v>40848</v>
      </c>
      <c r="D174" s="3">
        <v>268.35627301987302</v>
      </c>
      <c r="E174">
        <v>98.675127999804801</v>
      </c>
    </row>
    <row r="175" spans="1:5" x14ac:dyDescent="0.25">
      <c r="A175" s="4">
        <v>35885</v>
      </c>
      <c r="B175" s="3">
        <v>217.55418999559731</v>
      </c>
      <c r="C175" s="13">
        <v>40878</v>
      </c>
      <c r="D175" s="3">
        <v>257.48995498421652</v>
      </c>
      <c r="E175">
        <v>94.679561542613811</v>
      </c>
    </row>
    <row r="176" spans="1:5" x14ac:dyDescent="0.25">
      <c r="A176" s="4">
        <v>35886</v>
      </c>
      <c r="B176" s="3">
        <v>217.84754655969039</v>
      </c>
      <c r="C176" s="13">
        <v>40909</v>
      </c>
      <c r="D176" s="3">
        <v>249.32843945803549</v>
      </c>
      <c r="E176">
        <v>100</v>
      </c>
    </row>
    <row r="177" spans="1:5" x14ac:dyDescent="0.25">
      <c r="A177" s="4">
        <v>35887</v>
      </c>
      <c r="B177" s="3">
        <v>218.0905895644056</v>
      </c>
      <c r="C177" s="13">
        <v>40940</v>
      </c>
      <c r="D177" s="3">
        <v>245.15889782033261</v>
      </c>
      <c r="E177">
        <v>98.327691118283099</v>
      </c>
    </row>
    <row r="178" spans="1:5" x14ac:dyDescent="0.25">
      <c r="A178" s="4">
        <v>35888</v>
      </c>
      <c r="B178" s="3">
        <v>218.33363256912071</v>
      </c>
      <c r="C178" s="13">
        <v>40969</v>
      </c>
      <c r="D178" s="3">
        <v>236.81100546295349</v>
      </c>
      <c r="E178">
        <v>94.979540231234296</v>
      </c>
    </row>
    <row r="179" spans="1:5" x14ac:dyDescent="0.25">
      <c r="A179" s="4">
        <v>35891</v>
      </c>
      <c r="B179" s="3">
        <v>218.98174724836119</v>
      </c>
      <c r="C179" s="13">
        <v>41000</v>
      </c>
      <c r="D179" s="3">
        <v>238.17625886816501</v>
      </c>
      <c r="E179">
        <v>95.527112505050795</v>
      </c>
    </row>
    <row r="180" spans="1:5" x14ac:dyDescent="0.25">
      <c r="A180" s="4">
        <v>35892</v>
      </c>
      <c r="B180" s="3">
        <v>219.14377591817129</v>
      </c>
      <c r="C180" s="13">
        <v>41030</v>
      </c>
      <c r="D180" s="3">
        <v>229.89809021013619</v>
      </c>
      <c r="E180">
        <v>92.206926217428304</v>
      </c>
    </row>
    <row r="181" spans="1:5" x14ac:dyDescent="0.25">
      <c r="A181" s="4">
        <v>35893</v>
      </c>
      <c r="B181" s="3">
        <v>219.30580458798141</v>
      </c>
      <c r="C181" s="13">
        <v>41061</v>
      </c>
      <c r="D181" s="3">
        <v>227.3762032735255</v>
      </c>
      <c r="E181">
        <v>91.195454384494809</v>
      </c>
    </row>
    <row r="182" spans="1:5" x14ac:dyDescent="0.25">
      <c r="A182" s="4">
        <v>35898</v>
      </c>
      <c r="B182" s="3">
        <v>219.5488475926966</v>
      </c>
      <c r="C182" s="13">
        <v>41091</v>
      </c>
      <c r="D182" s="3">
        <v>220.32849732086271</v>
      </c>
      <c r="E182">
        <v>88.368778868463664</v>
      </c>
    </row>
    <row r="183" spans="1:5" x14ac:dyDescent="0.25">
      <c r="A183" s="4">
        <v>35899</v>
      </c>
      <c r="B183" s="3">
        <v>219.8729049323168</v>
      </c>
      <c r="C183" s="13">
        <v>41122</v>
      </c>
      <c r="D183" s="3">
        <v>215.8700695010165</v>
      </c>
      <c r="E183">
        <v>86.580604270516702</v>
      </c>
    </row>
    <row r="184" spans="1:5" x14ac:dyDescent="0.25">
      <c r="A184" s="4">
        <v>35900</v>
      </c>
      <c r="B184" s="3">
        <v>220.0349336021269</v>
      </c>
      <c r="C184" s="13">
        <v>41153</v>
      </c>
      <c r="D184" s="3">
        <v>227.1148731784196</v>
      </c>
      <c r="E184">
        <v>91.090640791759867</v>
      </c>
    </row>
    <row r="185" spans="1:5" x14ac:dyDescent="0.25">
      <c r="A185" s="4">
        <v>35901</v>
      </c>
      <c r="B185" s="3">
        <v>219.8729049323168</v>
      </c>
      <c r="C185" s="13">
        <v>41183</v>
      </c>
      <c r="D185" s="3">
        <v>226.1117502321479</v>
      </c>
      <c r="E185">
        <v>90.688310857616713</v>
      </c>
    </row>
    <row r="186" spans="1:5" x14ac:dyDescent="0.25">
      <c r="A186" s="4">
        <v>35902</v>
      </c>
      <c r="B186" s="3">
        <v>219.46783325779151</v>
      </c>
      <c r="C186" s="13">
        <v>41214</v>
      </c>
      <c r="D186" s="3">
        <v>230.40299381012039</v>
      </c>
      <c r="E186">
        <v>92.40943163601662</v>
      </c>
    </row>
    <row r="187" spans="1:5" x14ac:dyDescent="0.25">
      <c r="A187" s="4">
        <v>35905</v>
      </c>
      <c r="B187" s="3">
        <v>219.5488475926966</v>
      </c>
      <c r="C187" s="13">
        <v>41244</v>
      </c>
      <c r="D187" s="3">
        <v>226.02011660251529</v>
      </c>
      <c r="E187">
        <v>90.651558680515777</v>
      </c>
    </row>
    <row r="188" spans="1:5" x14ac:dyDescent="0.25">
      <c r="A188" s="4">
        <v>35907</v>
      </c>
      <c r="B188" s="3">
        <v>218.49566123893081</v>
      </c>
      <c r="C188" s="13">
        <v>41275</v>
      </c>
      <c r="D188" s="3">
        <v>228.1519764382171</v>
      </c>
      <c r="E188">
        <v>100</v>
      </c>
    </row>
    <row r="189" spans="1:5" x14ac:dyDescent="0.25">
      <c r="A189" s="4">
        <v>35908</v>
      </c>
      <c r="B189" s="3">
        <v>218.2526182342157</v>
      </c>
      <c r="C189" s="13">
        <v>41306</v>
      </c>
      <c r="D189" s="3">
        <v>228.76808968573769</v>
      </c>
      <c r="E189">
        <v>100.2700451063975</v>
      </c>
    </row>
    <row r="190" spans="1:5" x14ac:dyDescent="0.25">
      <c r="A190" s="4">
        <v>35909</v>
      </c>
      <c r="B190" s="3">
        <v>217.92856089459551</v>
      </c>
      <c r="C190" s="13">
        <v>41334</v>
      </c>
      <c r="D190" s="3">
        <v>228.4574480026277</v>
      </c>
      <c r="E190">
        <v>100.1338895104831</v>
      </c>
    </row>
    <row r="191" spans="1:5" x14ac:dyDescent="0.25">
      <c r="A191" s="4">
        <v>35912</v>
      </c>
      <c r="B191" s="3">
        <v>217.84754655969039</v>
      </c>
      <c r="C191" s="13">
        <v>41365</v>
      </c>
      <c r="D191" s="3">
        <v>232.24801138348451</v>
      </c>
      <c r="E191">
        <v>101.79530986722639</v>
      </c>
    </row>
    <row r="192" spans="1:5" x14ac:dyDescent="0.25">
      <c r="A192" s="4">
        <v>35913</v>
      </c>
      <c r="B192" s="3">
        <v>217.44247488516521</v>
      </c>
      <c r="C192" s="13">
        <v>41395</v>
      </c>
      <c r="D192" s="3">
        <v>227.5430869308517</v>
      </c>
      <c r="E192">
        <v>99.733121090217566</v>
      </c>
    </row>
    <row r="193" spans="1:5" x14ac:dyDescent="0.25">
      <c r="A193" s="4">
        <v>35914</v>
      </c>
      <c r="B193" s="3">
        <v>217.44247488516521</v>
      </c>
      <c r="C193" s="13">
        <v>41426</v>
      </c>
      <c r="D193" s="3">
        <v>228.38204650844739</v>
      </c>
      <c r="E193">
        <v>100.10084070882139</v>
      </c>
    </row>
    <row r="194" spans="1:5" x14ac:dyDescent="0.25">
      <c r="A194" s="4">
        <v>35915</v>
      </c>
      <c r="B194" s="3">
        <v>217.60450355497531</v>
      </c>
      <c r="C194" s="13">
        <v>41456</v>
      </c>
      <c r="D194" s="3">
        <v>235.64240260214319</v>
      </c>
      <c r="E194">
        <v>103.2830862484132</v>
      </c>
    </row>
    <row r="195" spans="1:5" x14ac:dyDescent="0.25">
      <c r="A195" s="4">
        <v>35919</v>
      </c>
      <c r="B195" s="3">
        <v>216.5823412894116</v>
      </c>
      <c r="C195" s="13">
        <v>41487</v>
      </c>
      <c r="D195" s="3">
        <v>232.97130468942109</v>
      </c>
      <c r="E195">
        <v>102.1123324577068</v>
      </c>
    </row>
    <row r="196" spans="1:5" x14ac:dyDescent="0.25">
      <c r="A196" s="4">
        <v>35920</v>
      </c>
      <c r="B196" s="3">
        <v>216.74415103262371</v>
      </c>
      <c r="C196" s="13">
        <v>41518</v>
      </c>
      <c r="D196" s="3">
        <v>242.06504239619429</v>
      </c>
      <c r="E196">
        <v>106.09815710351511</v>
      </c>
    </row>
    <row r="197" spans="1:5" x14ac:dyDescent="0.25">
      <c r="A197" s="4">
        <v>35921</v>
      </c>
      <c r="B197" s="3">
        <v>216.0160071881692</v>
      </c>
      <c r="C197" s="13">
        <v>41548</v>
      </c>
      <c r="D197" s="3">
        <v>244.50562954182669</v>
      </c>
      <c r="E197">
        <v>107.1678770260569</v>
      </c>
    </row>
    <row r="198" spans="1:5" x14ac:dyDescent="0.25">
      <c r="A198" s="4">
        <v>35922</v>
      </c>
      <c r="B198" s="3">
        <v>214.3170048844421</v>
      </c>
      <c r="C198" s="13">
        <v>41579</v>
      </c>
      <c r="D198" s="3">
        <v>242.90121975902889</v>
      </c>
      <c r="E198">
        <v>106.46465726533199</v>
      </c>
    </row>
    <row r="199" spans="1:5" x14ac:dyDescent="0.25">
      <c r="A199" s="4">
        <v>35923</v>
      </c>
      <c r="B199" s="3">
        <v>213.99338539801781</v>
      </c>
      <c r="C199" s="13">
        <v>41609</v>
      </c>
      <c r="D199" s="3">
        <v>250.9733239026574</v>
      </c>
      <c r="E199">
        <v>110.0026954930282</v>
      </c>
    </row>
    <row r="200" spans="1:5" x14ac:dyDescent="0.25">
      <c r="A200" s="4">
        <v>35926</v>
      </c>
      <c r="B200" s="3">
        <v>214.72152924247229</v>
      </c>
      <c r="C200" s="13">
        <v>41640</v>
      </c>
      <c r="D200" s="3">
        <v>252.73874502335829</v>
      </c>
      <c r="E200">
        <v>100</v>
      </c>
    </row>
    <row r="201" spans="1:5" x14ac:dyDescent="0.25">
      <c r="A201" s="4">
        <v>35927</v>
      </c>
      <c r="B201" s="3">
        <v>214.236100012836</v>
      </c>
      <c r="C201" s="13">
        <v>41671</v>
      </c>
      <c r="D201" s="3">
        <v>260.33242196126241</v>
      </c>
      <c r="E201">
        <v>103.0045559248157</v>
      </c>
    </row>
    <row r="202" spans="1:5" x14ac:dyDescent="0.25">
      <c r="A202" s="4">
        <v>35928</v>
      </c>
      <c r="B202" s="3">
        <v>214.0742902696239</v>
      </c>
      <c r="C202" s="13">
        <v>41699</v>
      </c>
      <c r="D202" s="3">
        <v>270.38853330610652</v>
      </c>
      <c r="E202">
        <v>106.9834121717733</v>
      </c>
    </row>
    <row r="203" spans="1:5" x14ac:dyDescent="0.25">
      <c r="A203" s="4">
        <v>35929</v>
      </c>
      <c r="B203" s="3">
        <v>213.34614642516939</v>
      </c>
      <c r="C203" s="13">
        <v>41730</v>
      </c>
      <c r="D203" s="3">
        <v>267.82003488911249</v>
      </c>
      <c r="E203">
        <v>105.9671459808667</v>
      </c>
    </row>
    <row r="204" spans="1:5" x14ac:dyDescent="0.25">
      <c r="A204" s="4">
        <v>35930</v>
      </c>
      <c r="B204" s="3">
        <v>213.2652415535633</v>
      </c>
      <c r="C204" s="13">
        <v>41760</v>
      </c>
      <c r="D204" s="3">
        <v>262.65834078924809</v>
      </c>
      <c r="E204">
        <v>103.9248417431894</v>
      </c>
    </row>
    <row r="205" spans="1:5" x14ac:dyDescent="0.25">
      <c r="A205" s="4">
        <v>35933</v>
      </c>
      <c r="B205" s="3">
        <v>212.77981232392699</v>
      </c>
      <c r="C205" s="13">
        <v>41791</v>
      </c>
      <c r="D205" s="3">
        <v>264.24012266976581</v>
      </c>
      <c r="E205">
        <v>104.5506982498249</v>
      </c>
    </row>
    <row r="206" spans="1:5" x14ac:dyDescent="0.25">
      <c r="A206" s="4">
        <v>35934</v>
      </c>
      <c r="B206" s="3">
        <v>210.3526661757453</v>
      </c>
      <c r="C206" s="13">
        <v>41821</v>
      </c>
      <c r="D206" s="3">
        <v>260.73420474569588</v>
      </c>
      <c r="E206">
        <v>103.1635275080592</v>
      </c>
    </row>
    <row r="207" spans="1:5" x14ac:dyDescent="0.25">
      <c r="A207" s="4">
        <v>35935</v>
      </c>
      <c r="B207" s="3">
        <v>209.46271258807869</v>
      </c>
      <c r="C207" s="13">
        <v>41852</v>
      </c>
      <c r="D207" s="3">
        <v>269.94791591797173</v>
      </c>
      <c r="E207">
        <v>106.80907507593381</v>
      </c>
    </row>
    <row r="208" spans="1:5" x14ac:dyDescent="0.25">
      <c r="A208" s="4">
        <v>35936</v>
      </c>
      <c r="B208" s="3">
        <v>209.30090284486661</v>
      </c>
      <c r="C208" s="13">
        <v>41883</v>
      </c>
      <c r="D208" s="3">
        <v>281.06463247247979</v>
      </c>
      <c r="E208">
        <v>111.2075762054226</v>
      </c>
    </row>
    <row r="209" spans="1:5" x14ac:dyDescent="0.25">
      <c r="A209" s="4">
        <v>35937</v>
      </c>
      <c r="B209" s="3">
        <v>209.30090284486661</v>
      </c>
      <c r="C209" s="13">
        <v>41913</v>
      </c>
      <c r="D209" s="3">
        <v>292.1340148817975</v>
      </c>
      <c r="E209">
        <v>115.5873488470469</v>
      </c>
    </row>
    <row r="210" spans="1:5" x14ac:dyDescent="0.25">
      <c r="A210" s="4">
        <v>35940</v>
      </c>
      <c r="B210" s="3">
        <v>209.13909310165451</v>
      </c>
      <c r="C210" s="13">
        <v>41944</v>
      </c>
      <c r="D210" s="3">
        <v>308.91184418379538</v>
      </c>
      <c r="E210">
        <v>122.2257569393428</v>
      </c>
    </row>
    <row r="211" spans="1:5" x14ac:dyDescent="0.25">
      <c r="A211" s="4">
        <v>35941</v>
      </c>
      <c r="B211" s="3">
        <v>208.0064248991697</v>
      </c>
      <c r="C211" s="13">
        <v>41974</v>
      </c>
      <c r="D211" s="3">
        <v>306.95982949698413</v>
      </c>
      <c r="E211">
        <v>121.45341208709991</v>
      </c>
    </row>
    <row r="212" spans="1:5" x14ac:dyDescent="0.25">
      <c r="A212" s="4">
        <v>35942</v>
      </c>
      <c r="B212" s="3">
        <v>208.0064248991697</v>
      </c>
      <c r="C212" s="13">
        <v>42005</v>
      </c>
      <c r="D212" s="3">
        <v>304.58233185197378</v>
      </c>
      <c r="E212">
        <v>100</v>
      </c>
    </row>
    <row r="213" spans="1:5" x14ac:dyDescent="0.25">
      <c r="A213" s="4">
        <v>35943</v>
      </c>
      <c r="B213" s="3">
        <v>208.1682346423818</v>
      </c>
      <c r="C213" s="13">
        <v>42036</v>
      </c>
      <c r="D213" s="3">
        <v>304.45249921986363</v>
      </c>
      <c r="E213">
        <v>99.957373551078717</v>
      </c>
    </row>
    <row r="214" spans="1:5" x14ac:dyDescent="0.25">
      <c r="A214" s="4">
        <v>35944</v>
      </c>
      <c r="B214" s="3">
        <v>209.78633207450301</v>
      </c>
      <c r="C214" s="13">
        <v>42064</v>
      </c>
      <c r="D214" s="3">
        <v>305.63474735733843</v>
      </c>
      <c r="E214">
        <v>100.34552743061801</v>
      </c>
    </row>
    <row r="215" spans="1:5" x14ac:dyDescent="0.25">
      <c r="A215" s="4">
        <v>35947</v>
      </c>
      <c r="B215" s="3">
        <v>209.63057326298221</v>
      </c>
      <c r="C215" s="13">
        <v>42095</v>
      </c>
      <c r="D215" s="3">
        <v>310.59604715581202</v>
      </c>
      <c r="E215">
        <v>101.9744137052444</v>
      </c>
    </row>
    <row r="216" spans="1:5" x14ac:dyDescent="0.25">
      <c r="A216" s="4">
        <v>35948</v>
      </c>
      <c r="B216" s="3">
        <v>210.03355398820901</v>
      </c>
      <c r="C216" s="13">
        <v>42125</v>
      </c>
      <c r="D216" s="3">
        <v>306.06954395556909</v>
      </c>
      <c r="E216">
        <v>100.48827917711201</v>
      </c>
    </row>
    <row r="217" spans="1:5" x14ac:dyDescent="0.25">
      <c r="A217" s="4">
        <v>35949</v>
      </c>
      <c r="B217" s="3">
        <v>210.51713085848121</v>
      </c>
      <c r="C217" s="13">
        <v>42156</v>
      </c>
      <c r="D217" s="3">
        <v>300.60415254716088</v>
      </c>
      <c r="E217">
        <v>98.69389032494955</v>
      </c>
    </row>
    <row r="218" spans="1:5" x14ac:dyDescent="0.25">
      <c r="A218" s="4">
        <v>35950</v>
      </c>
      <c r="B218" s="3">
        <v>210.1947462782997</v>
      </c>
      <c r="C218" s="13">
        <v>42186</v>
      </c>
      <c r="D218" s="3">
        <v>290.53663110559091</v>
      </c>
      <c r="E218">
        <v>95.388537259866723</v>
      </c>
    </row>
    <row r="219" spans="1:5" x14ac:dyDescent="0.25">
      <c r="A219" s="4">
        <v>35951</v>
      </c>
      <c r="B219" s="3">
        <v>210.35593856839051</v>
      </c>
      <c r="C219" s="13">
        <v>42217</v>
      </c>
      <c r="D219" s="3">
        <v>287.67655595542982</v>
      </c>
      <c r="E219">
        <v>94.449521811146909</v>
      </c>
    </row>
    <row r="220" spans="1:5" x14ac:dyDescent="0.25">
      <c r="A220" s="4">
        <v>35954</v>
      </c>
      <c r="B220" s="3">
        <v>210.67832314857191</v>
      </c>
      <c r="C220" s="13">
        <v>42248</v>
      </c>
      <c r="D220" s="3">
        <v>289.84308110895432</v>
      </c>
      <c r="E220">
        <v>95.160831997903713</v>
      </c>
    </row>
    <row r="221" spans="1:5" x14ac:dyDescent="0.25">
      <c r="A221" s="4">
        <v>35955</v>
      </c>
      <c r="B221" s="3">
        <v>210.11415013325441</v>
      </c>
      <c r="C221" s="13">
        <v>42278</v>
      </c>
      <c r="D221" s="3">
        <v>292.06943562446929</v>
      </c>
      <c r="E221">
        <v>95.891785268232269</v>
      </c>
    </row>
    <row r="222" spans="1:5" x14ac:dyDescent="0.25">
      <c r="A222" s="4">
        <v>35956</v>
      </c>
      <c r="B222" s="3">
        <v>209.95295784316369</v>
      </c>
      <c r="C222" s="13">
        <v>42309</v>
      </c>
      <c r="D222" s="3">
        <v>289.65039043499638</v>
      </c>
      <c r="E222">
        <v>95.097568093925332</v>
      </c>
    </row>
    <row r="223" spans="1:5" x14ac:dyDescent="0.25">
      <c r="A223" s="4">
        <v>35958</v>
      </c>
      <c r="B223" s="3">
        <v>210.51713085848121</v>
      </c>
      <c r="C223" s="13">
        <v>42339</v>
      </c>
      <c r="D223" s="3">
        <v>285.06833046427812</v>
      </c>
      <c r="E223">
        <v>93.593193252857688</v>
      </c>
    </row>
    <row r="224" spans="1:5" x14ac:dyDescent="0.25">
      <c r="A224" s="4">
        <v>35961</v>
      </c>
      <c r="B224" s="3">
        <v>210.7589192936172</v>
      </c>
      <c r="C224" s="13">
        <v>42370</v>
      </c>
      <c r="D224" s="3">
        <v>286.95739389161298</v>
      </c>
      <c r="E224">
        <v>100</v>
      </c>
    </row>
    <row r="225" spans="1:5" x14ac:dyDescent="0.25">
      <c r="A225" s="4">
        <v>35962</v>
      </c>
      <c r="B225" s="3">
        <v>210.5977270035265</v>
      </c>
      <c r="C225" s="13">
        <v>42401</v>
      </c>
      <c r="D225" s="3">
        <v>291.75836637062298</v>
      </c>
      <c r="E225">
        <v>101.673061081961</v>
      </c>
    </row>
    <row r="226" spans="1:5" x14ac:dyDescent="0.25">
      <c r="A226" s="4">
        <v>35963</v>
      </c>
      <c r="B226" s="3">
        <v>211.0007077287533</v>
      </c>
      <c r="C226" s="13">
        <v>42430</v>
      </c>
      <c r="D226" s="3">
        <v>293.673333423477</v>
      </c>
      <c r="E226">
        <v>102.3403960569842</v>
      </c>
    </row>
    <row r="227" spans="1:5" x14ac:dyDescent="0.25">
      <c r="A227" s="4">
        <v>35964</v>
      </c>
      <c r="B227" s="3">
        <v>210.8395154386626</v>
      </c>
      <c r="C227" s="13">
        <v>42461</v>
      </c>
      <c r="D227" s="3">
        <v>295.69035479437872</v>
      </c>
      <c r="E227">
        <v>103.0432953074784</v>
      </c>
    </row>
    <row r="228" spans="1:5" x14ac:dyDescent="0.25">
      <c r="A228" s="4">
        <v>35965</v>
      </c>
      <c r="B228" s="3">
        <v>210.67832314857191</v>
      </c>
      <c r="C228" s="13">
        <v>42491</v>
      </c>
      <c r="D228" s="3">
        <v>287.6907590100559</v>
      </c>
      <c r="E228">
        <v>100.25556585543841</v>
      </c>
    </row>
    <row r="229" spans="1:5" x14ac:dyDescent="0.25">
      <c r="A229" s="4">
        <v>35968</v>
      </c>
      <c r="B229" s="3">
        <v>210.5977270035265</v>
      </c>
      <c r="C229" s="13">
        <v>42522</v>
      </c>
      <c r="D229" s="3">
        <v>287.10094141078417</v>
      </c>
      <c r="E229">
        <v>100.0500239834299</v>
      </c>
    </row>
    <row r="230" spans="1:5" x14ac:dyDescent="0.25">
      <c r="A230" s="4">
        <v>35969</v>
      </c>
      <c r="B230" s="3">
        <v>210.8395154386626</v>
      </c>
      <c r="C230" s="13">
        <v>42552</v>
      </c>
      <c r="D230" s="3">
        <v>284.63248281991849</v>
      </c>
      <c r="E230">
        <v>99.189806179877479</v>
      </c>
    </row>
    <row r="231" spans="1:5" x14ac:dyDescent="0.25">
      <c r="A231" s="4">
        <v>35970</v>
      </c>
      <c r="B231" s="3">
        <v>211.4842845990255</v>
      </c>
      <c r="C231" s="13">
        <v>42583</v>
      </c>
      <c r="D231" s="3">
        <v>275.18634064569659</v>
      </c>
      <c r="E231">
        <v>95.897978760441887</v>
      </c>
    </row>
    <row r="232" spans="1:5" x14ac:dyDescent="0.25">
      <c r="A232" s="4">
        <v>35971</v>
      </c>
      <c r="B232" s="3">
        <v>211.80666917920689</v>
      </c>
      <c r="C232" s="13">
        <v>42614</v>
      </c>
      <c r="D232" s="3">
        <v>273.60247450809987</v>
      </c>
      <c r="E232">
        <v>95.34602708701857</v>
      </c>
    </row>
    <row r="233" spans="1:5" x14ac:dyDescent="0.25">
      <c r="A233" s="4">
        <v>35972</v>
      </c>
      <c r="B233" s="3">
        <v>212.20964990443369</v>
      </c>
      <c r="C233" s="13">
        <v>42644</v>
      </c>
      <c r="D233" s="3">
        <v>275.4470686793519</v>
      </c>
      <c r="E233">
        <v>95.988838253595006</v>
      </c>
    </row>
    <row r="234" spans="1:5" x14ac:dyDescent="0.25">
      <c r="A234" s="4">
        <v>35975</v>
      </c>
      <c r="B234" s="3">
        <v>211.80666917920689</v>
      </c>
      <c r="C234" s="13">
        <v>42675</v>
      </c>
      <c r="D234" s="3">
        <v>272.91039544995681</v>
      </c>
      <c r="E234">
        <v>95.104848754320003</v>
      </c>
    </row>
    <row r="235" spans="1:5" x14ac:dyDescent="0.25">
      <c r="A235" s="4">
        <v>35976</v>
      </c>
      <c r="B235" s="3">
        <v>211.96786146929759</v>
      </c>
      <c r="C235" s="13">
        <v>42705</v>
      </c>
      <c r="D235" s="3">
        <v>270.39731414210189</v>
      </c>
      <c r="E235">
        <v>94.229080657260909</v>
      </c>
    </row>
    <row r="236" spans="1:5" x14ac:dyDescent="0.25">
      <c r="A236" s="4">
        <v>35977</v>
      </c>
      <c r="B236" s="3">
        <v>212.64659381551721</v>
      </c>
      <c r="C236" s="13">
        <v>42736</v>
      </c>
      <c r="D236" s="3">
        <v>267.0007863816258</v>
      </c>
      <c r="E236">
        <v>100</v>
      </c>
    </row>
    <row r="237" spans="1:5" x14ac:dyDescent="0.25">
      <c r="A237" s="4">
        <v>35978</v>
      </c>
      <c r="B237" s="3">
        <v>212.48513095005359</v>
      </c>
      <c r="C237" s="13">
        <v>42767</v>
      </c>
      <c r="D237" s="3">
        <v>260.67972816853552</v>
      </c>
      <c r="E237">
        <v>97.632569439681134</v>
      </c>
    </row>
    <row r="238" spans="1:5" x14ac:dyDescent="0.25">
      <c r="A238" s="4">
        <v>35979</v>
      </c>
      <c r="B238" s="3">
        <v>212.72732524824889</v>
      </c>
      <c r="C238" s="13">
        <v>42795</v>
      </c>
      <c r="D238" s="3">
        <v>257.65213914072029</v>
      </c>
      <c r="E238">
        <v>96.498644304536455</v>
      </c>
    </row>
    <row r="239" spans="1:5" x14ac:dyDescent="0.25">
      <c r="A239" s="4">
        <v>35982</v>
      </c>
      <c r="B239" s="3">
        <v>212.80805668098071</v>
      </c>
      <c r="C239" s="13">
        <v>42826</v>
      </c>
      <c r="D239" s="3">
        <v>248.63002227119279</v>
      </c>
      <c r="E239">
        <v>93.11958426812437</v>
      </c>
    </row>
    <row r="240" spans="1:5" x14ac:dyDescent="0.25">
      <c r="A240" s="4">
        <v>35983</v>
      </c>
      <c r="B240" s="3">
        <v>212.80805668098071</v>
      </c>
      <c r="C240" s="13">
        <v>42856</v>
      </c>
      <c r="D240" s="3">
        <v>249.63572563436429</v>
      </c>
      <c r="E240">
        <v>93.496251085028064</v>
      </c>
    </row>
    <row r="241" spans="1:5" x14ac:dyDescent="0.25">
      <c r="A241" s="4">
        <v>35984</v>
      </c>
      <c r="B241" s="3">
        <v>212.72732524824889</v>
      </c>
      <c r="C241" s="13">
        <v>42887</v>
      </c>
      <c r="D241" s="3">
        <v>237.61641840845749</v>
      </c>
      <c r="E241">
        <v>88.994651150139674</v>
      </c>
    </row>
    <row r="242" spans="1:5" x14ac:dyDescent="0.25">
      <c r="A242" s="4">
        <v>35986</v>
      </c>
      <c r="B242" s="3">
        <v>212.88878811371251</v>
      </c>
      <c r="C242" s="13">
        <v>42917</v>
      </c>
      <c r="D242" s="3">
        <v>231.60395247726069</v>
      </c>
      <c r="E242">
        <v>86.742797883084805</v>
      </c>
    </row>
    <row r="243" spans="1:5" x14ac:dyDescent="0.25">
      <c r="A243" s="4">
        <v>35989</v>
      </c>
      <c r="B243" s="3">
        <v>214.90707393200711</v>
      </c>
      <c r="C243" s="13">
        <v>42948</v>
      </c>
      <c r="D243" s="3">
        <v>248.49751942151059</v>
      </c>
      <c r="E243">
        <v>93.06995787882498</v>
      </c>
    </row>
    <row r="244" spans="1:5" x14ac:dyDescent="0.25">
      <c r="A244" s="4">
        <v>35990</v>
      </c>
      <c r="B244" s="3">
        <v>215.71438825932489</v>
      </c>
      <c r="C244" s="13">
        <v>42979</v>
      </c>
      <c r="D244" s="3">
        <v>265.38835927865313</v>
      </c>
      <c r="E244">
        <v>99.396096496634271</v>
      </c>
    </row>
    <row r="245" spans="1:5" x14ac:dyDescent="0.25">
      <c r="A245" s="4">
        <v>35991</v>
      </c>
      <c r="B245" s="3">
        <v>215.79511969205669</v>
      </c>
      <c r="C245" s="13">
        <v>43009</v>
      </c>
      <c r="D245" s="3">
        <v>259.91066399248513</v>
      </c>
      <c r="E245">
        <v>97.344531270778091</v>
      </c>
    </row>
    <row r="246" spans="1:5" x14ac:dyDescent="0.25">
      <c r="A246" s="4">
        <v>35992</v>
      </c>
      <c r="B246" s="3">
        <v>216.2795082884474</v>
      </c>
      <c r="C246" s="13">
        <v>43040</v>
      </c>
      <c r="D246" s="3">
        <v>258.95297305669772</v>
      </c>
      <c r="E246">
        <v>96.98584658345338</v>
      </c>
    </row>
    <row r="247" spans="1:5" x14ac:dyDescent="0.25">
      <c r="A247" s="4">
        <v>35993</v>
      </c>
      <c r="B247" s="3">
        <v>217.08682261576519</v>
      </c>
      <c r="C247" s="13">
        <v>43070</v>
      </c>
      <c r="D247" s="3">
        <v>264.3737771595753</v>
      </c>
      <c r="E247">
        <v>99.016104312780669</v>
      </c>
    </row>
    <row r="248" spans="1:5" x14ac:dyDescent="0.25">
      <c r="A248" s="4">
        <v>35996</v>
      </c>
      <c r="B248" s="3">
        <v>217.40974834669231</v>
      </c>
      <c r="C248" s="13">
        <v>43101</v>
      </c>
      <c r="D248" s="3">
        <v>264.74250484084263</v>
      </c>
      <c r="E248">
        <v>100</v>
      </c>
    </row>
    <row r="249" spans="1:5" x14ac:dyDescent="0.25">
      <c r="A249" s="4">
        <v>35997</v>
      </c>
      <c r="B249" s="3">
        <v>217.73267407761949</v>
      </c>
      <c r="C249" s="13">
        <v>43132</v>
      </c>
      <c r="D249" s="3">
        <v>261.95795498307388</v>
      </c>
      <c r="E249">
        <v>98.948204460238543</v>
      </c>
    </row>
    <row r="250" spans="1:5" x14ac:dyDescent="0.25">
      <c r="A250" s="4">
        <v>35998</v>
      </c>
      <c r="B250" s="3">
        <v>218.94364556859631</v>
      </c>
      <c r="C250" s="13">
        <v>43160</v>
      </c>
      <c r="D250" s="3">
        <v>259.78066547134671</v>
      </c>
      <c r="E250">
        <v>98.125786649756563</v>
      </c>
    </row>
    <row r="251" spans="1:5" x14ac:dyDescent="0.25">
      <c r="A251" s="4">
        <v>35999</v>
      </c>
      <c r="B251" s="3">
        <v>219.42803416498691</v>
      </c>
      <c r="C251" s="13">
        <v>43191</v>
      </c>
      <c r="D251" s="3">
        <v>255.37838587213221</v>
      </c>
      <c r="E251">
        <v>96.462933304064663</v>
      </c>
    </row>
    <row r="252" spans="1:5" x14ac:dyDescent="0.25">
      <c r="A252" s="4">
        <v>36000</v>
      </c>
      <c r="B252" s="3">
        <v>219.99315419410939</v>
      </c>
      <c r="C252" s="13">
        <v>43221</v>
      </c>
      <c r="D252" s="3">
        <v>247.38614010661371</v>
      </c>
      <c r="E252">
        <v>93.444058125587659</v>
      </c>
    </row>
    <row r="253" spans="1:5" x14ac:dyDescent="0.25">
      <c r="A253" s="4">
        <v>36003</v>
      </c>
      <c r="B253" s="3">
        <v>220.881199954159</v>
      </c>
      <c r="C253" s="13">
        <v>43252</v>
      </c>
      <c r="D253" s="3">
        <v>239.28575282537761</v>
      </c>
      <c r="E253">
        <v>90.384335136978081</v>
      </c>
    </row>
    <row r="254" spans="1:5" x14ac:dyDescent="0.25">
      <c r="A254" s="4">
        <v>36004</v>
      </c>
      <c r="B254" s="3">
        <v>221.04266281962259</v>
      </c>
      <c r="C254" s="13">
        <v>43282</v>
      </c>
      <c r="D254" s="3">
        <v>243.57498389918541</v>
      </c>
      <c r="E254">
        <v>92.004487169756644</v>
      </c>
    </row>
    <row r="255" spans="1:5" x14ac:dyDescent="0.25">
      <c r="A255" s="4">
        <v>36005</v>
      </c>
      <c r="B255" s="3">
        <v>221.12339425235439</v>
      </c>
      <c r="C255" s="13">
        <v>43313</v>
      </c>
      <c r="D255" s="3">
        <v>247.1433263267237</v>
      </c>
      <c r="E255">
        <v>93.352341164597206</v>
      </c>
    </row>
    <row r="256" spans="1:5" x14ac:dyDescent="0.25">
      <c r="A256" s="4">
        <v>36006</v>
      </c>
      <c r="B256" s="3">
        <v>221.84997714694049</v>
      </c>
      <c r="C256" s="13">
        <v>43344</v>
      </c>
      <c r="D256" s="3">
        <v>251.619121007497</v>
      </c>
      <c r="E256">
        <v>95.042963032613486</v>
      </c>
    </row>
    <row r="257" spans="1:5" x14ac:dyDescent="0.25">
      <c r="A257" s="4">
        <v>36007</v>
      </c>
      <c r="B257" s="3">
        <v>222.41509717606289</v>
      </c>
      <c r="C257" s="13">
        <v>43374</v>
      </c>
      <c r="D257" s="3">
        <v>247.5479098286211</v>
      </c>
      <c r="E257">
        <v>93.505162677765497</v>
      </c>
    </row>
    <row r="258" spans="1:5" x14ac:dyDescent="0.25">
      <c r="A258" s="4">
        <v>36010</v>
      </c>
      <c r="B258" s="3">
        <v>222.84134468533301</v>
      </c>
      <c r="C258" s="13">
        <v>43405</v>
      </c>
      <c r="D258" s="3">
        <v>244.9115648884314</v>
      </c>
      <c r="E258">
        <v>92.50934791739121</v>
      </c>
    </row>
    <row r="259" spans="1:5" x14ac:dyDescent="0.25">
      <c r="A259" s="4">
        <v>36011</v>
      </c>
      <c r="B259" s="3">
        <v>222.67963108251351</v>
      </c>
      <c r="C259" s="13">
        <v>43435</v>
      </c>
      <c r="D259" s="3">
        <v>254.26921188088079</v>
      </c>
      <c r="E259">
        <v>96.043969982735433</v>
      </c>
    </row>
    <row r="260" spans="1:5" x14ac:dyDescent="0.25">
      <c r="A260" s="4">
        <v>36012</v>
      </c>
      <c r="B260" s="3">
        <v>222.11363347264509</v>
      </c>
      <c r="C260" s="13">
        <v>43466</v>
      </c>
      <c r="D260" s="3">
        <v>257.68601358224117</v>
      </c>
      <c r="E260">
        <v>100</v>
      </c>
    </row>
    <row r="261" spans="1:5" x14ac:dyDescent="0.25">
      <c r="A261" s="4">
        <v>36013</v>
      </c>
      <c r="B261" s="3">
        <v>222.03277667123541</v>
      </c>
      <c r="C261" s="13">
        <v>43497</v>
      </c>
      <c r="D261" s="3">
        <v>252.31122464262549</v>
      </c>
      <c r="E261">
        <v>97.914210063286845</v>
      </c>
    </row>
    <row r="262" spans="1:5" x14ac:dyDescent="0.25">
      <c r="A262" s="4">
        <v>36014</v>
      </c>
      <c r="B262" s="3">
        <v>222.27534707546471</v>
      </c>
      <c r="C262" s="13">
        <v>43525</v>
      </c>
      <c r="D262" s="3">
        <v>253.3804649958966</v>
      </c>
      <c r="E262">
        <v>98.329149290452108</v>
      </c>
    </row>
    <row r="263" spans="1:5" x14ac:dyDescent="0.25">
      <c r="A263" s="4">
        <v>36017</v>
      </c>
      <c r="B263" s="3">
        <v>222.11363347264509</v>
      </c>
      <c r="C263" s="13">
        <v>43556</v>
      </c>
      <c r="D263" s="3">
        <v>258.26966705200857</v>
      </c>
      <c r="E263">
        <v>100.2264979234432</v>
      </c>
    </row>
    <row r="264" spans="1:5" x14ac:dyDescent="0.25">
      <c r="A264" s="4">
        <v>36018</v>
      </c>
      <c r="B264" s="3">
        <v>222.19449027405491</v>
      </c>
      <c r="C264" s="13">
        <v>43586</v>
      </c>
      <c r="D264" s="3">
        <v>249.6944065522994</v>
      </c>
      <c r="E264">
        <v>96.898703612646315</v>
      </c>
    </row>
    <row r="265" spans="1:5" x14ac:dyDescent="0.25">
      <c r="A265" s="4">
        <v>36019</v>
      </c>
      <c r="B265" s="3">
        <v>222.19449027405491</v>
      </c>
      <c r="C265" s="13">
        <v>43617</v>
      </c>
      <c r="D265" s="3">
        <v>243.19131414050699</v>
      </c>
      <c r="E265">
        <v>94.375053872643278</v>
      </c>
    </row>
    <row r="266" spans="1:5" x14ac:dyDescent="0.25">
      <c r="A266" s="4">
        <v>36020</v>
      </c>
      <c r="B266" s="3">
        <v>221.790206267006</v>
      </c>
      <c r="C266" s="13">
        <v>43647</v>
      </c>
      <c r="D266" s="3">
        <v>247.3453907548506</v>
      </c>
      <c r="E266">
        <v>95.987122978216917</v>
      </c>
    </row>
    <row r="267" spans="1:5" x14ac:dyDescent="0.25">
      <c r="A267" s="4">
        <v>36021</v>
      </c>
      <c r="B267" s="3">
        <v>221.9519198698255</v>
      </c>
      <c r="C267" s="13">
        <v>43678</v>
      </c>
      <c r="D267" s="3">
        <v>251.10162383515319</v>
      </c>
      <c r="E267">
        <v>97.44480126974895</v>
      </c>
    </row>
    <row r="268" spans="1:5" x14ac:dyDescent="0.25">
      <c r="A268" s="4">
        <v>36024</v>
      </c>
      <c r="B268" s="3">
        <v>220.0922134374008</v>
      </c>
      <c r="C268" s="13">
        <v>43709</v>
      </c>
      <c r="D268" s="3">
        <v>257.46232145654028</v>
      </c>
      <c r="E268">
        <v>99.913191980196657</v>
      </c>
    </row>
    <row r="269" spans="1:5" x14ac:dyDescent="0.25">
      <c r="A269" s="4">
        <v>36025</v>
      </c>
      <c r="B269" s="3">
        <v>220.2539270402203</v>
      </c>
      <c r="C269" s="13">
        <v>43739</v>
      </c>
      <c r="D269" s="3">
        <v>263.72737580406721</v>
      </c>
      <c r="E269">
        <v>102.34446648378059</v>
      </c>
    </row>
    <row r="270" spans="1:5" x14ac:dyDescent="0.25">
      <c r="A270" s="4">
        <v>36026</v>
      </c>
      <c r="B270" s="3">
        <v>220.3347838416301</v>
      </c>
      <c r="C270" s="13">
        <v>43770</v>
      </c>
      <c r="D270" s="3">
        <v>323.97685736687652</v>
      </c>
      <c r="E270">
        <v>125.7254333920139</v>
      </c>
    </row>
    <row r="271" spans="1:5" x14ac:dyDescent="0.25">
      <c r="A271" s="4">
        <v>36027</v>
      </c>
      <c r="B271" s="3">
        <v>220.90078145149849</v>
      </c>
      <c r="C271" s="13">
        <v>43800</v>
      </c>
      <c r="D271" s="3">
        <v>334.39772556965448</v>
      </c>
      <c r="E271">
        <v>129.76945117082599</v>
      </c>
    </row>
    <row r="272" spans="1:5" x14ac:dyDescent="0.25">
      <c r="A272" s="4">
        <v>36028</v>
      </c>
      <c r="B272" s="3">
        <v>221.22420865713761</v>
      </c>
      <c r="C272" s="13">
        <v>43831</v>
      </c>
      <c r="D272" s="3">
        <v>303.10295000764597</v>
      </c>
      <c r="E272">
        <v>100</v>
      </c>
    </row>
    <row r="273" spans="1:5" x14ac:dyDescent="0.25">
      <c r="A273" s="4">
        <v>36031</v>
      </c>
      <c r="B273" s="3">
        <v>221.87106306841579</v>
      </c>
      <c r="C273" s="13">
        <v>43862</v>
      </c>
      <c r="D273" s="3">
        <v>309.51705111350412</v>
      </c>
      <c r="E273">
        <v>102.1161460506064</v>
      </c>
    </row>
    <row r="274" spans="1:5" x14ac:dyDescent="0.25">
      <c r="A274" s="4">
        <v>36032</v>
      </c>
      <c r="B274" s="3">
        <v>223.64991269943081</v>
      </c>
      <c r="C274" s="13">
        <v>43891</v>
      </c>
      <c r="D274" s="3">
        <v>310.84330467785372</v>
      </c>
      <c r="E274">
        <v>102.553704828677</v>
      </c>
    </row>
    <row r="275" spans="1:5" x14ac:dyDescent="0.25">
      <c r="A275" s="4">
        <v>36033</v>
      </c>
      <c r="B275" s="3">
        <v>224.4584807135285</v>
      </c>
      <c r="C275" s="13">
        <v>43922</v>
      </c>
      <c r="D275" s="3">
        <v>307.15094111818388</v>
      </c>
      <c r="E275">
        <v>101.3355168963007</v>
      </c>
    </row>
    <row r="276" spans="1:5" x14ac:dyDescent="0.25">
      <c r="A276" s="4">
        <v>36034</v>
      </c>
      <c r="B276" s="3">
        <v>225.59047593326531</v>
      </c>
      <c r="C276" s="13">
        <v>43952</v>
      </c>
      <c r="D276" s="3">
        <v>308.81407958681501</v>
      </c>
      <c r="E276">
        <v>101.88422104734551</v>
      </c>
    </row>
    <row r="277" spans="1:5" x14ac:dyDescent="0.25">
      <c r="A277" s="4">
        <v>36035</v>
      </c>
      <c r="B277" s="3">
        <v>226.80332795441191</v>
      </c>
      <c r="C277" s="13">
        <v>43983</v>
      </c>
      <c r="D277" s="3">
        <v>317.16197295488507</v>
      </c>
      <c r="E277">
        <v>104.6383655938962</v>
      </c>
    </row>
    <row r="278" spans="1:5" x14ac:dyDescent="0.25">
      <c r="A278" s="4">
        <v>36038</v>
      </c>
      <c r="B278" s="3">
        <v>227.69275276991939</v>
      </c>
      <c r="C278" s="13">
        <v>44013</v>
      </c>
      <c r="D278" s="3">
        <v>327.24544160772791</v>
      </c>
      <c r="E278">
        <v>107.9651127115302</v>
      </c>
    </row>
    <row r="279" spans="1:5" x14ac:dyDescent="0.25">
      <c r="A279" s="4">
        <v>36039</v>
      </c>
      <c r="B279" s="3">
        <v>229.74635893069521</v>
      </c>
      <c r="C279" s="13">
        <v>44044</v>
      </c>
      <c r="D279" s="3">
        <v>328.73979334582981</v>
      </c>
      <c r="E279">
        <v>108.4581305914499</v>
      </c>
    </row>
    <row r="280" spans="1:5" x14ac:dyDescent="0.25">
      <c r="A280" s="4">
        <v>36040</v>
      </c>
      <c r="B280" s="3">
        <v>230.07005933073839</v>
      </c>
      <c r="C280" s="13">
        <v>44075</v>
      </c>
      <c r="D280" s="3">
        <v>342.66934846979939</v>
      </c>
      <c r="E280">
        <v>113.053782043743</v>
      </c>
    </row>
    <row r="281" spans="1:5" x14ac:dyDescent="0.25">
      <c r="A281" s="4">
        <v>36041</v>
      </c>
      <c r="B281" s="3">
        <v>230.15098443074919</v>
      </c>
      <c r="C281" s="13">
        <v>44105</v>
      </c>
      <c r="D281" s="3">
        <v>353.51624433082861</v>
      </c>
      <c r="E281">
        <v>116.63239975787469</v>
      </c>
    </row>
    <row r="282" spans="1:5" x14ac:dyDescent="0.25">
      <c r="A282" s="4">
        <v>36042</v>
      </c>
      <c r="B282" s="3">
        <v>230.63653503081409</v>
      </c>
      <c r="C282" s="13">
        <v>44136</v>
      </c>
      <c r="D282" s="3">
        <v>369.04544253240408</v>
      </c>
      <c r="E282">
        <v>121.75580690425301</v>
      </c>
    </row>
    <row r="283" spans="1:5" x14ac:dyDescent="0.25">
      <c r="A283" s="4">
        <v>36046</v>
      </c>
      <c r="B283" s="3">
        <v>230.47468483079251</v>
      </c>
      <c r="C283" s="13">
        <v>44166</v>
      </c>
      <c r="D283" s="3">
        <v>340.94512938108039</v>
      </c>
      <c r="E283">
        <v>112.4849261191552</v>
      </c>
    </row>
    <row r="284" spans="1:5" x14ac:dyDescent="0.25">
      <c r="A284" s="4">
        <v>36047</v>
      </c>
      <c r="B284" s="3">
        <v>228.61340753054381</v>
      </c>
      <c r="C284" s="13">
        <v>44197</v>
      </c>
      <c r="D284" s="3">
        <v>360.96319486798677</v>
      </c>
      <c r="E284">
        <v>100</v>
      </c>
    </row>
    <row r="285" spans="1:5" x14ac:dyDescent="0.25">
      <c r="A285" s="4">
        <v>36048</v>
      </c>
      <c r="B285" s="3">
        <v>229.74635893069521</v>
      </c>
      <c r="C285" s="13">
        <v>44228</v>
      </c>
      <c r="D285" s="3">
        <v>367.56313787733961</v>
      </c>
      <c r="E285">
        <v>101.8284254747265</v>
      </c>
    </row>
    <row r="286" spans="1:5" x14ac:dyDescent="0.25">
      <c r="A286" s="4">
        <v>36049</v>
      </c>
      <c r="B286" s="3">
        <v>230.15098443074919</v>
      </c>
      <c r="C286" s="13">
        <v>44256</v>
      </c>
      <c r="D286" s="3">
        <v>366.07887729580881</v>
      </c>
      <c r="E286">
        <v>101.4172310364476</v>
      </c>
    </row>
    <row r="287" spans="1:5" x14ac:dyDescent="0.25">
      <c r="A287" s="4">
        <v>36052</v>
      </c>
      <c r="B287" s="3">
        <v>229.90820913071681</v>
      </c>
      <c r="C287" s="13">
        <v>44287</v>
      </c>
      <c r="D287" s="3">
        <v>368.47487587262981</v>
      </c>
      <c r="E287">
        <v>102.0810102280345</v>
      </c>
    </row>
    <row r="288" spans="1:5" x14ac:dyDescent="0.25">
      <c r="A288" s="4">
        <v>36053</v>
      </c>
      <c r="B288" s="3">
        <v>230.96023543085741</v>
      </c>
      <c r="C288" s="13">
        <v>44317</v>
      </c>
      <c r="D288" s="3">
        <v>347.71856465459979</v>
      </c>
      <c r="E288">
        <v>96.330753272994798</v>
      </c>
    </row>
    <row r="289" spans="1:5" x14ac:dyDescent="0.25">
      <c r="A289" s="4">
        <v>36054</v>
      </c>
      <c r="B289" s="3">
        <v>232.33596213104121</v>
      </c>
      <c r="C289" s="13">
        <v>44348</v>
      </c>
      <c r="D289" s="3">
        <v>353.20837904856279</v>
      </c>
      <c r="E289">
        <v>97.851632540469922</v>
      </c>
    </row>
    <row r="290" spans="1:5" x14ac:dyDescent="0.25">
      <c r="A290" s="4">
        <v>36055</v>
      </c>
      <c r="B290" s="3">
        <v>233.22613823116009</v>
      </c>
      <c r="C290" s="13">
        <v>44378</v>
      </c>
      <c r="D290" s="3">
        <v>351.97525855118562</v>
      </c>
      <c r="E290">
        <v>97.510013085935739</v>
      </c>
    </row>
    <row r="291" spans="1:5" x14ac:dyDescent="0.25">
      <c r="A291" s="4">
        <v>36056</v>
      </c>
      <c r="B291" s="3">
        <v>233.63076373121419</v>
      </c>
      <c r="C291" s="13">
        <v>44409</v>
      </c>
      <c r="D291" s="3">
        <v>345.81499599723088</v>
      </c>
      <c r="E291">
        <v>95.803395169888176</v>
      </c>
    </row>
    <row r="292" spans="1:5" x14ac:dyDescent="0.25">
      <c r="A292" s="4">
        <v>36059</v>
      </c>
      <c r="B292" s="3">
        <v>233.87353903124659</v>
      </c>
      <c r="C292" s="13">
        <v>44440</v>
      </c>
      <c r="D292" s="3">
        <v>333.59734292343899</v>
      </c>
      <c r="E292">
        <v>92.418658651734248</v>
      </c>
    </row>
    <row r="293" spans="1:5" x14ac:dyDescent="0.25">
      <c r="A293" s="4">
        <v>36060</v>
      </c>
      <c r="B293" s="3">
        <v>232.90243783111691</v>
      </c>
      <c r="C293" s="13">
        <v>44470</v>
      </c>
      <c r="D293" s="3">
        <v>295.81493217158152</v>
      </c>
      <c r="E293">
        <v>81.951549736190813</v>
      </c>
    </row>
    <row r="294" spans="1:5" x14ac:dyDescent="0.25">
      <c r="A294" s="4">
        <v>36061</v>
      </c>
      <c r="B294" s="3">
        <v>232.01226173099789</v>
      </c>
      <c r="C294" s="13">
        <v>44501</v>
      </c>
      <c r="D294" s="3">
        <v>326.58622352798898</v>
      </c>
      <c r="E294">
        <v>90.476322287492408</v>
      </c>
    </row>
    <row r="295" spans="1:5" x14ac:dyDescent="0.25">
      <c r="A295" s="4">
        <v>36062</v>
      </c>
      <c r="B295" s="3">
        <v>231.85041153097629</v>
      </c>
      <c r="C295" s="13">
        <v>44531</v>
      </c>
      <c r="D295" s="3">
        <v>349.0479876256598</v>
      </c>
      <c r="E295">
        <v>96.699052033079255</v>
      </c>
    </row>
    <row r="296" spans="1:5" x14ac:dyDescent="0.25">
      <c r="A296" s="4">
        <v>36063</v>
      </c>
      <c r="B296" s="3">
        <v>232.09318683100869</v>
      </c>
      <c r="C296" s="13">
        <v>44562</v>
      </c>
      <c r="D296" s="3">
        <v>361.57339383379082</v>
      </c>
      <c r="E296">
        <v>100</v>
      </c>
    </row>
    <row r="297" spans="1:5" x14ac:dyDescent="0.25">
      <c r="A297" s="4">
        <v>36066</v>
      </c>
      <c r="B297" s="3">
        <v>231.52671113093299</v>
      </c>
      <c r="C297" s="13">
        <v>44593</v>
      </c>
      <c r="D297" s="3">
        <v>356.99033955982321</v>
      </c>
      <c r="E297">
        <v>98.732469160583648</v>
      </c>
    </row>
    <row r="298" spans="1:5" x14ac:dyDescent="0.25">
      <c r="A298" s="4">
        <v>36067</v>
      </c>
      <c r="B298" s="3">
        <v>230.39375973078171</v>
      </c>
      <c r="C298" s="13">
        <v>44621</v>
      </c>
      <c r="D298" s="3">
        <v>355.43663722042601</v>
      </c>
      <c r="E298">
        <v>98.302763223727183</v>
      </c>
    </row>
    <row r="299" spans="1:5" x14ac:dyDescent="0.25">
      <c r="A299" s="4">
        <v>36068</v>
      </c>
      <c r="B299" s="3">
        <v>230.55560993080331</v>
      </c>
      <c r="C299" s="13">
        <v>44652</v>
      </c>
      <c r="D299" s="3">
        <v>340.68249223323721</v>
      </c>
      <c r="E299">
        <v>94.222223770658076</v>
      </c>
    </row>
    <row r="300" spans="1:5" x14ac:dyDescent="0.25">
      <c r="A300" s="4">
        <v>36069</v>
      </c>
      <c r="B300" s="3">
        <v>228.67693018230921</v>
      </c>
      <c r="C300" s="13">
        <v>44682</v>
      </c>
      <c r="D300" s="3">
        <v>326.80928950419792</v>
      </c>
      <c r="E300">
        <v>90.385325656573784</v>
      </c>
    </row>
    <row r="301" spans="1:5" x14ac:dyDescent="0.25">
      <c r="A301" s="4">
        <v>36070</v>
      </c>
      <c r="B301" s="3">
        <v>228.67693018230921</v>
      </c>
      <c r="C301" s="13">
        <v>44713</v>
      </c>
      <c r="D301" s="3">
        <v>319.74783893666319</v>
      </c>
      <c r="E301">
        <v>88.432347177526523</v>
      </c>
    </row>
    <row r="302" spans="1:5" x14ac:dyDescent="0.25">
      <c r="A302" s="4">
        <v>36073</v>
      </c>
      <c r="B302" s="3">
        <v>227.62572788656311</v>
      </c>
      <c r="C302" s="13">
        <v>44743</v>
      </c>
      <c r="D302" s="3">
        <v>325.55570372349609</v>
      </c>
      <c r="E302">
        <v>90.038622662913227</v>
      </c>
    </row>
    <row r="303" spans="1:5" x14ac:dyDescent="0.25">
      <c r="A303" s="4">
        <v>36074</v>
      </c>
      <c r="B303" s="3">
        <v>227.22141931127621</v>
      </c>
      <c r="C303" s="13">
        <v>44774</v>
      </c>
      <c r="D303" s="3">
        <v>316.7146445185362</v>
      </c>
      <c r="E303">
        <v>87.593459563046437</v>
      </c>
    </row>
    <row r="304" spans="1:5" x14ac:dyDescent="0.25">
      <c r="A304" s="4">
        <v>36075</v>
      </c>
      <c r="B304" s="3">
        <v>226.81711073598919</v>
      </c>
      <c r="C304" s="13">
        <v>44805</v>
      </c>
      <c r="D304" s="3">
        <v>309.48789950511679</v>
      </c>
      <c r="E304">
        <v>85.594765760719426</v>
      </c>
    </row>
    <row r="305" spans="1:5" x14ac:dyDescent="0.25">
      <c r="A305" s="4">
        <v>36076</v>
      </c>
      <c r="B305" s="3">
        <v>225.68504672518571</v>
      </c>
      <c r="C305" s="13">
        <v>44835</v>
      </c>
      <c r="D305" s="3">
        <v>305.7160232443299</v>
      </c>
      <c r="E305">
        <v>84.551581631269698</v>
      </c>
    </row>
    <row r="306" spans="1:5" x14ac:dyDescent="0.25">
      <c r="A306" s="4">
        <v>36077</v>
      </c>
      <c r="B306" s="3">
        <v>226.0893553004727</v>
      </c>
      <c r="C306" s="13">
        <v>44866</v>
      </c>
      <c r="D306" s="3">
        <v>293.58079153577222</v>
      </c>
      <c r="E306">
        <v>81.195352462998528</v>
      </c>
    </row>
    <row r="307" spans="1:5" x14ac:dyDescent="0.25">
      <c r="A307" s="4">
        <v>36081</v>
      </c>
      <c r="B307" s="3">
        <v>225.3615998649561</v>
      </c>
      <c r="C307" s="13">
        <v>44896</v>
      </c>
      <c r="D307" s="3">
        <v>301.29474685049411</v>
      </c>
      <c r="E307">
        <v>83.328793541981199</v>
      </c>
    </row>
    <row r="308" spans="1:5" x14ac:dyDescent="0.25">
      <c r="A308" s="4">
        <v>36082</v>
      </c>
      <c r="B308" s="3">
        <v>225.11901471978391</v>
      </c>
      <c r="C308" s="13">
        <v>44927</v>
      </c>
      <c r="D308" s="3">
        <v>294.35356561493631</v>
      </c>
      <c r="E308">
        <v>100</v>
      </c>
    </row>
    <row r="309" spans="1:5" x14ac:dyDescent="0.25">
      <c r="A309" s="4">
        <v>36083</v>
      </c>
      <c r="B309" s="3">
        <v>223.82522727886561</v>
      </c>
      <c r="C309" s="13">
        <v>44958</v>
      </c>
      <c r="D309" s="3">
        <v>298.39063859879872</v>
      </c>
      <c r="E309">
        <v>101.37150469892509</v>
      </c>
    </row>
    <row r="310" spans="1:5" x14ac:dyDescent="0.25">
      <c r="A310" s="4">
        <v>36084</v>
      </c>
      <c r="B310" s="3">
        <v>223.82522727886561</v>
      </c>
      <c r="C310" s="13">
        <v>44986</v>
      </c>
      <c r="D310" s="3">
        <v>290.08274161660142</v>
      </c>
      <c r="E310">
        <v>98.549083654070003</v>
      </c>
    </row>
    <row r="311" spans="1:5" x14ac:dyDescent="0.25">
      <c r="A311" s="4">
        <v>36087</v>
      </c>
      <c r="B311" s="3">
        <v>222.45057812288991</v>
      </c>
      <c r="C311" s="13">
        <v>45017</v>
      </c>
      <c r="D311" s="3">
        <v>297.03010805473042</v>
      </c>
      <c r="E311">
        <v>100.90929506296369</v>
      </c>
    </row>
    <row r="312" spans="1:5" x14ac:dyDescent="0.25">
      <c r="A312" s="4">
        <v>36088</v>
      </c>
      <c r="B312" s="3">
        <v>222.69316326806211</v>
      </c>
      <c r="C312" s="13">
        <v>45047</v>
      </c>
      <c r="D312" s="3">
        <v>279.34461349060308</v>
      </c>
      <c r="E312">
        <v>94.901046266255378</v>
      </c>
    </row>
    <row r="313" spans="1:5" x14ac:dyDescent="0.25">
      <c r="A313" s="4">
        <v>36089</v>
      </c>
      <c r="B313" s="3">
        <v>221.88454611748821</v>
      </c>
      <c r="C313" s="13">
        <v>45078</v>
      </c>
      <c r="D313" s="3">
        <v>268.60770347340912</v>
      </c>
      <c r="E313">
        <v>91.253422703495602</v>
      </c>
    </row>
    <row r="314" spans="1:5" x14ac:dyDescent="0.25">
      <c r="A314" s="4">
        <v>36090</v>
      </c>
      <c r="B314" s="3">
        <v>222.53143983794729</v>
      </c>
      <c r="C314" s="13">
        <v>45108</v>
      </c>
      <c r="D314" s="3">
        <v>272.75596070517452</v>
      </c>
      <c r="E314">
        <v>92.662699748636612</v>
      </c>
    </row>
    <row r="315" spans="1:5" x14ac:dyDescent="0.25">
      <c r="A315" s="4">
        <v>36091</v>
      </c>
      <c r="B315" s="3">
        <v>222.28885469277509</v>
      </c>
      <c r="C315" s="13">
        <v>45139</v>
      </c>
      <c r="D315" s="3">
        <v>239.96854050455201</v>
      </c>
      <c r="E315">
        <v>81.523911559634712</v>
      </c>
    </row>
    <row r="316" spans="1:5" x14ac:dyDescent="0.25">
      <c r="A316" s="4">
        <v>36094</v>
      </c>
      <c r="B316" s="3">
        <v>222.77402498311949</v>
      </c>
      <c r="C316" s="13">
        <v>45170</v>
      </c>
      <c r="D316" s="3">
        <v>230.57956441734461</v>
      </c>
      <c r="E316">
        <v>78.334218216667111</v>
      </c>
    </row>
    <row r="317" spans="1:5" x14ac:dyDescent="0.25">
      <c r="A317" s="4">
        <v>36095</v>
      </c>
      <c r="B317" s="3">
        <v>222.93574841323431</v>
      </c>
      <c r="C317" s="13">
        <v>45200</v>
      </c>
      <c r="D317" s="3">
        <v>256.77404418124593</v>
      </c>
      <c r="E317">
        <v>87.233203255009755</v>
      </c>
    </row>
    <row r="318" spans="1:5" x14ac:dyDescent="0.25">
      <c r="A318" s="4">
        <v>36096</v>
      </c>
      <c r="B318" s="3">
        <v>223.0974718433491</v>
      </c>
      <c r="C318" s="13">
        <v>45231</v>
      </c>
      <c r="D318" s="3">
        <v>252.0743967727625</v>
      </c>
      <c r="E318">
        <v>85.636603805410644</v>
      </c>
    </row>
    <row r="319" spans="1:5" x14ac:dyDescent="0.25">
      <c r="A319" s="4">
        <v>36097</v>
      </c>
      <c r="B319" s="3">
        <v>223.25919527346389</v>
      </c>
      <c r="C319" s="13">
        <v>45261</v>
      </c>
      <c r="D319" s="3">
        <v>264.88670738828858</v>
      </c>
      <c r="E319">
        <v>89.989298018154372</v>
      </c>
    </row>
    <row r="320" spans="1:5" x14ac:dyDescent="0.25">
      <c r="A320" s="4">
        <v>36098</v>
      </c>
      <c r="B320" s="3">
        <v>224.14867413909519</v>
      </c>
      <c r="C320" s="13">
        <v>45292</v>
      </c>
      <c r="D320" s="3">
        <v>265.78090025682758</v>
      </c>
      <c r="E320">
        <v>100</v>
      </c>
    </row>
    <row r="321" spans="1:5" x14ac:dyDescent="0.25">
      <c r="A321" s="4">
        <v>36102</v>
      </c>
      <c r="B321" s="3">
        <v>225.02756848294359</v>
      </c>
      <c r="C321" s="13">
        <v>45323</v>
      </c>
      <c r="D321" s="3">
        <v>254.52085659786479</v>
      </c>
      <c r="E321">
        <v>95.763411272938711</v>
      </c>
    </row>
    <row r="322" spans="1:5" x14ac:dyDescent="0.25">
      <c r="A322" s="4">
        <v>36103</v>
      </c>
      <c r="B322" s="3">
        <v>224.29748624922101</v>
      </c>
      <c r="C322" s="13">
        <v>45352</v>
      </c>
      <c r="D322" s="3">
        <v>250.30719514165901</v>
      </c>
      <c r="E322">
        <v>94.178022160277081</v>
      </c>
    </row>
    <row r="323" spans="1:5" x14ac:dyDescent="0.25">
      <c r="A323" s="4">
        <v>36104</v>
      </c>
      <c r="B323" s="3">
        <v>225.67653046847479</v>
      </c>
      <c r="C323" s="13">
        <v>45383</v>
      </c>
      <c r="D323" s="3">
        <v>247.06985374790071</v>
      </c>
      <c r="E323">
        <v>92.959973237036166</v>
      </c>
    </row>
    <row r="324" spans="1:5" x14ac:dyDescent="0.25">
      <c r="A324" s="4">
        <v>36105</v>
      </c>
      <c r="B324" s="3">
        <v>225.75765071666621</v>
      </c>
      <c r="C324" s="13">
        <v>45413</v>
      </c>
      <c r="D324" s="3">
        <v>241.0792443468716</v>
      </c>
      <c r="E324">
        <v>90.706007886162453</v>
      </c>
    </row>
    <row r="325" spans="1:5" x14ac:dyDescent="0.25">
      <c r="A325" s="4">
        <v>36108</v>
      </c>
      <c r="B325" s="3">
        <v>226.00101146124041</v>
      </c>
      <c r="C325" s="13">
        <v>45444</v>
      </c>
      <c r="D325" s="3">
        <v>232.57905147266521</v>
      </c>
      <c r="E325">
        <v>87.507812355184669</v>
      </c>
    </row>
    <row r="326" spans="1:5" x14ac:dyDescent="0.25">
      <c r="A326" s="4">
        <v>36109</v>
      </c>
      <c r="B326" s="3">
        <v>226.1632519576232</v>
      </c>
      <c r="C326" s="13">
        <v>45474</v>
      </c>
      <c r="D326" s="3">
        <v>240.15271920477929</v>
      </c>
      <c r="E326">
        <v>90.357403023586926</v>
      </c>
    </row>
    <row r="327" spans="1:5" x14ac:dyDescent="0.25">
      <c r="A327" s="4">
        <v>36110</v>
      </c>
      <c r="B327" s="3">
        <v>226.48773295038879</v>
      </c>
      <c r="C327" s="13">
        <v>45505</v>
      </c>
      <c r="D327" s="3">
        <v>245.52616742749649</v>
      </c>
      <c r="E327">
        <v>92.37916162908671</v>
      </c>
    </row>
    <row r="328" spans="1:5" x14ac:dyDescent="0.25">
      <c r="A328" s="4">
        <v>36111</v>
      </c>
      <c r="B328" s="3">
        <v>227.6234164250684</v>
      </c>
      <c r="C328" s="13">
        <v>45536</v>
      </c>
      <c r="D328" s="3">
        <v>265.16017279620769</v>
      </c>
      <c r="E328">
        <v>99.766451441762726</v>
      </c>
    </row>
    <row r="329" spans="1:5" x14ac:dyDescent="0.25">
      <c r="A329" s="4">
        <v>36112</v>
      </c>
      <c r="B329" s="3">
        <v>227.6234164250684</v>
      </c>
      <c r="C329" s="13">
        <v>45566</v>
      </c>
      <c r="D329" s="3">
        <v>307.89395847457712</v>
      </c>
      <c r="E329">
        <v>115.8450280577179</v>
      </c>
    </row>
    <row r="330" spans="1:5" x14ac:dyDescent="0.25">
      <c r="A330" s="4">
        <v>36115</v>
      </c>
      <c r="B330" s="3">
        <v>227.8667771696426</v>
      </c>
      <c r="C330" s="13">
        <v>45597</v>
      </c>
      <c r="D330" s="3">
        <v>341.92450365700267</v>
      </c>
      <c r="E330">
        <v>128.64901252369771</v>
      </c>
    </row>
    <row r="331" spans="1:5" x14ac:dyDescent="0.25">
      <c r="A331" s="4">
        <v>36116</v>
      </c>
      <c r="B331" s="3">
        <v>227.94789741783401</v>
      </c>
      <c r="C331" s="13">
        <v>45627</v>
      </c>
      <c r="D331" s="3">
        <v>320.32631578947371</v>
      </c>
      <c r="E331">
        <v>120.5226995167592</v>
      </c>
    </row>
    <row r="332" spans="1:5" x14ac:dyDescent="0.25">
      <c r="A332" s="4">
        <v>36117</v>
      </c>
      <c r="B332" s="3">
        <v>228.2723784105996</v>
      </c>
      <c r="C332" s="13">
        <v>45658</v>
      </c>
      <c r="D332" s="3">
        <v>324.95227272727271</v>
      </c>
      <c r="E332">
        <v>100</v>
      </c>
    </row>
    <row r="333" spans="1:5" x14ac:dyDescent="0.25">
      <c r="A333" s="4">
        <v>36118</v>
      </c>
      <c r="B333" s="3">
        <v>228.2723784105996</v>
      </c>
      <c r="C333" s="13">
        <v>45689</v>
      </c>
      <c r="D333" s="3">
        <v>319.20749999999998</v>
      </c>
      <c r="E333">
        <v>98.232118003343146</v>
      </c>
    </row>
    <row r="334" spans="1:5" x14ac:dyDescent="0.25">
      <c r="A334" s="4">
        <v>36119</v>
      </c>
      <c r="B334" s="3">
        <v>228.84022014793939</v>
      </c>
      <c r="C334" s="13">
        <v>45717</v>
      </c>
      <c r="D334" s="3">
        <v>312.46578947368431</v>
      </c>
      <c r="E334">
        <v>96.157440860840481</v>
      </c>
    </row>
    <row r="335" spans="1:5" x14ac:dyDescent="0.25">
      <c r="A335" s="4">
        <v>36122</v>
      </c>
      <c r="B335" s="3">
        <v>229.7325428780448</v>
      </c>
      <c r="C335" s="13">
        <v>45748</v>
      </c>
      <c r="D335" s="3">
        <v>323.95749999999998</v>
      </c>
      <c r="E335">
        <v>99.693871127927878</v>
      </c>
    </row>
    <row r="336" spans="1:5" x14ac:dyDescent="0.25">
      <c r="A336" s="4">
        <v>36123</v>
      </c>
      <c r="B336" s="3">
        <v>229.81366312623621</v>
      </c>
      <c r="C336" s="13">
        <v>45778</v>
      </c>
      <c r="D336" s="3">
        <v>308.15476190476193</v>
      </c>
      <c r="E336">
        <v>94.830776014726112</v>
      </c>
    </row>
    <row r="337" spans="1:5" x14ac:dyDescent="0.25">
      <c r="A337" s="4">
        <v>36124</v>
      </c>
      <c r="B337" s="3">
        <v>230.6248656081502</v>
      </c>
      <c r="C337" s="13">
        <v>45809</v>
      </c>
      <c r="D337" s="3">
        <v>313.51</v>
      </c>
      <c r="E337">
        <v>96.47878359759126</v>
      </c>
    </row>
    <row r="338" spans="1:5" x14ac:dyDescent="0.25">
      <c r="A338" s="4">
        <v>36125</v>
      </c>
      <c r="B338" s="3">
        <v>230.70598585634161</v>
      </c>
      <c r="C338" s="13">
        <v>45839</v>
      </c>
      <c r="D338" s="3">
        <v>299.96956521739128</v>
      </c>
      <c r="E338">
        <v>92.311884049861987</v>
      </c>
    </row>
    <row r="339" spans="1:5" x14ac:dyDescent="0.25">
      <c r="A339" s="4">
        <v>36126</v>
      </c>
      <c r="B339" s="3">
        <v>230.86822635272441</v>
      </c>
      <c r="C339" s="13">
        <v>45870</v>
      </c>
      <c r="D339" s="3">
        <v>307.25</v>
      </c>
      <c r="E339">
        <v>94.552346848138541</v>
      </c>
    </row>
    <row r="340" spans="1:5" x14ac:dyDescent="0.25">
      <c r="A340" s="4">
        <v>36129</v>
      </c>
      <c r="B340" s="3">
        <v>232.00390982740399</v>
      </c>
      <c r="C340" s="13">
        <v>45901</v>
      </c>
      <c r="D340" s="3">
        <v>307.87272727272727</v>
      </c>
      <c r="E340">
        <v>94.743983382175017</v>
      </c>
    </row>
    <row r="341" spans="1:5" x14ac:dyDescent="0.25">
      <c r="A341" s="4">
        <v>36130</v>
      </c>
      <c r="B341" s="3">
        <v>230.64360426458791</v>
      </c>
      <c r="C341" s="13">
        <v>45931</v>
      </c>
      <c r="D341" s="3">
        <v>310.51086956521738</v>
      </c>
      <c r="E341">
        <v>95.55583869567954</v>
      </c>
    </row>
    <row r="342" spans="1:5" x14ac:dyDescent="0.25">
      <c r="A342" s="4">
        <v>36131</v>
      </c>
      <c r="B342" s="3">
        <v>230.2398164419958</v>
      </c>
      <c r="C342" s="13">
        <v>45962</v>
      </c>
      <c r="D342" s="3">
        <v>322.08157894736843</v>
      </c>
      <c r="E342">
        <v>99.116579873157676</v>
      </c>
    </row>
    <row r="343" spans="1:5" x14ac:dyDescent="0.25">
      <c r="A343" s="4">
        <v>36132</v>
      </c>
      <c r="B343" s="3">
        <v>229.1899681032564</v>
      </c>
      <c r="C343" s="13">
        <v>45992</v>
      </c>
      <c r="D343" s="7">
        <f t="array" ref="D343">IFERROR(AVERAGE(_xlfn._xlws.FILTER($B$2:$B$69998,(IFERROR(MONTH($A$2:$A$69998),0)=MONTH(C343))*(IFERROR(YEAR($A$2:$A$69998),0)=YEAR(C343)))),"")</f>
        <v>320.27750000000003</v>
      </c>
      <c r="E343">
        <f>IFERROR(E332*D343/D332,"")</f>
        <v>98.561397128249624</v>
      </c>
    </row>
    <row r="344" spans="1:5" x14ac:dyDescent="0.25">
      <c r="A344" s="4">
        <v>36133</v>
      </c>
      <c r="B344" s="3">
        <v>227.81708950644341</v>
      </c>
      <c r="C344" s="13">
        <f t="shared" ref="C344:C355" si="10">EOMONTH(C343,0)+1</f>
        <v>46023</v>
      </c>
      <c r="D344" s="3">
        <f t="array" ref="D344">IFERROR(AVERAGE(_xlfn._xlws.FILTER($B$2:$B$69998,(IFERROR(MONTH($A$2:$A$69998),0)=MONTH(C344))*(IFERROR(YEAR($A$2:$A$69998),0)=YEAR(C344)))),"")</f>
        <v>320.59761904761905</v>
      </c>
      <c r="E344">
        <v>100</v>
      </c>
    </row>
    <row r="345" spans="1:5" x14ac:dyDescent="0.25">
      <c r="A345" s="4">
        <v>36136</v>
      </c>
      <c r="B345" s="3">
        <v>227.65557437740659</v>
      </c>
      <c r="C345" s="13">
        <f t="shared" si="10"/>
        <v>46054</v>
      </c>
      <c r="D345" s="3">
        <f t="array" ref="D345">IFERROR(AVERAGE(_xlfn._xlws.FILTER($B$2:$B$69998,(IFERROR(MONTH($A$2:$A$69998),0)=MONTH(C345))*(IFERROR(YEAR($A$2:$A$69998),0)=YEAR(C345)))),"")</f>
        <v>342.25000000000006</v>
      </c>
      <c r="E345">
        <f>IFERROR($E$344*D345/IF(ISNUMBER($D$344),$D$344,$D$342),"")</f>
        <v>106.75375600626808</v>
      </c>
    </row>
    <row r="346" spans="1:5" x14ac:dyDescent="0.25">
      <c r="A346" s="4">
        <v>36137</v>
      </c>
      <c r="B346" s="3">
        <v>227.0902714257777</v>
      </c>
      <c r="C346" s="13">
        <f t="shared" si="10"/>
        <v>46082</v>
      </c>
      <c r="D346" s="3">
        <f t="array" ref="D346">IFERROR(AVERAGE(_xlfn._xlws.FILTER($B$2:$B$69998,(IFERROR(MONTH($A$2:$A$69998),0)=MONTH(C346))*(IFERROR(YEAR($A$2:$A$69998),0)=YEAR(C346)))),"")</f>
        <v>349.88749999999999</v>
      </c>
      <c r="E346">
        <f>IFERROR($E$344*D346/IF(ISNUMBER($D$344),$D$344,$D$342),"")</f>
        <v>109.13602572576512</v>
      </c>
    </row>
    <row r="347" spans="1:5" x14ac:dyDescent="0.25">
      <c r="A347" s="4">
        <v>36138</v>
      </c>
      <c r="B347" s="3">
        <v>226.52496847414881</v>
      </c>
      <c r="C347" s="13">
        <f t="shared" si="10"/>
        <v>46113</v>
      </c>
      <c r="D347" s="3">
        <f t="array" ref="D347">IFERROR(AVERAGE(_xlfn._xlws.FILTER($B$2:$B$69998,(IFERROR(MONTH($A$2:$A$69998),0)=MONTH(C347))*(IFERROR(YEAR($A$2:$A$69998),0)=YEAR(C347)))),"")</f>
        <v>361.36499999999995</v>
      </c>
      <c r="E347">
        <f>IFERROR($E$344*D347/IF(ISNUMBER($D$344),$D$344,$D$342),"")</f>
        <v>112.7160585513661</v>
      </c>
    </row>
    <row r="348" spans="1:5" x14ac:dyDescent="0.25">
      <c r="A348" s="4">
        <v>36139</v>
      </c>
      <c r="B348" s="3">
        <v>225.95966552251991</v>
      </c>
      <c r="C348" s="13">
        <f t="shared" si="10"/>
        <v>46143</v>
      </c>
      <c r="D348" s="3">
        <f t="array" ref="D348">IFERROR(AVERAGE(_xlfn._xlws.FILTER($B$2:$B$69998,(IFERROR(MONTH($A$2:$A$69998),0)=MONTH(C348))*(IFERROR(YEAR($A$2:$A$69998),0)=YEAR(C348)))),"")</f>
        <v>348.46500000000003</v>
      </c>
      <c r="E348">
        <f>IFERROR($E$344*D348/IF(ISNUMBER($D$344),$D$344,$D$342),"")</f>
        <v>108.69232311679824</v>
      </c>
    </row>
    <row r="349" spans="1:5" x14ac:dyDescent="0.25">
      <c r="A349" s="4">
        <v>36140</v>
      </c>
      <c r="B349" s="3">
        <v>225.2328474418542</v>
      </c>
      <c r="C349" s="13">
        <f t="shared" si="10"/>
        <v>46174</v>
      </c>
      <c r="D349" s="3">
        <f t="array" ref="D349">IFERROR(AVERAGE(_xlfn._xlws.FILTER($B$2:$B$69998,(IFERROR(MONTH($A$2:$A$69998),0)=MONTH(C349))*(IFERROR(YEAR($A$2:$A$69998),0)=YEAR(C349)))),"")</f>
        <v>347.58571428571423</v>
      </c>
      <c r="E349">
        <f>IFERROR($E$344*D349/IF(ISNUMBER($D$344),$D$344,$D$342),"")</f>
        <v>108.41805853651289</v>
      </c>
    </row>
    <row r="350" spans="1:5" x14ac:dyDescent="0.25">
      <c r="A350" s="4">
        <v>36143</v>
      </c>
      <c r="B350" s="3">
        <v>224.18299910311481</v>
      </c>
      <c r="C350" s="13">
        <f t="shared" si="10"/>
        <v>46204</v>
      </c>
      <c r="D350" s="3">
        <f t="array" ref="D350">IFERROR(AVERAGE(_xlfn._xlws.FILTER($B$2:$B$69998,(MONTH($A$2:$A$69998)=MONTH(C350))*(YEAR($A$2:$A$69998)=YEAR(C350)))),IFERROR(LOOKUP(2,1/(ISNUMBER(BGIN26!C:C)),BGIN26!C:C),""))</f>
        <v>346.02</v>
      </c>
      <c r="E350">
        <f t="array" ref="E350">IFERROR($E$344*IF(ISNUMBER(D350),D350,LOOKUP(2,1/(ISNUMBER(BGIN26!C:C)),BGIN26!C:C))/IF(ISNUMBER($D$344),$D$344,$D$342),"")</f>
        <v>107.92968488908363</v>
      </c>
    </row>
    <row r="351" spans="1:5" x14ac:dyDescent="0.25">
      <c r="A351" s="4">
        <v>36144</v>
      </c>
      <c r="B351" s="3">
        <v>223.9407264095596</v>
      </c>
      <c r="C351" s="13">
        <f t="shared" si="10"/>
        <v>46235</v>
      </c>
      <c r="D351" s="3">
        <f t="array" ref="D351">IFERROR(AVERAGE(_xlfn._xlws.FILTER($B$2:$B$69998,(MONTH($A$2:$A$69998)=MONTH(C351))*(YEAR($A$2:$A$69998)=YEAR(C351)))),IFERROR(LOOKUP(2,1/(ISNUMBER(BGIQ26!C:C)),BGIQ26!C:C),""))</f>
        <v>340.95</v>
      </c>
      <c r="E351">
        <f t="array" ref="E351">IFERROR($E$344*IF(ISNUMBER(D351),D351,LOOKUP(2,1/(ISNUMBER(BGIQ26!C:C)),BGIQ26!C:C))/IF(ISNUMBER($D$344),$D$344,$D$342),"")</f>
        <v>106.34826328805579</v>
      </c>
    </row>
    <row r="352" spans="1:5" x14ac:dyDescent="0.25">
      <c r="A352" s="4">
        <v>36145</v>
      </c>
      <c r="B352" s="3">
        <v>223.61769615148589</v>
      </c>
      <c r="C352" s="13">
        <f t="shared" si="10"/>
        <v>46266</v>
      </c>
      <c r="D352" s="3">
        <f t="array" ref="D352">IFERROR(AVERAGE(_xlfn._xlws.FILTER($B$2:$B$69998,(MONTH($A$2:$A$69998)=MONTH(C352))*(YEAR($A$2:$A$69998)=YEAR(C352)))),IFERROR(LOOKUP(2,1/(ISNUMBER(BGIU26!C:C)),BGIU26!C:C),""))</f>
        <v>341.75</v>
      </c>
      <c r="E352">
        <f t="array" ref="E352">IFERROR($E$344*IF(ISNUMBER(D352),D352,LOOKUP(2,1/(ISNUMBER(BGIU26!C:C)),BGIU26!C:C))/IF(ISNUMBER($D$344),$D$344,$D$342),"")</f>
        <v>106.59779726849411</v>
      </c>
    </row>
    <row r="353" spans="1:5" x14ac:dyDescent="0.25">
      <c r="A353" s="4">
        <v>36146</v>
      </c>
      <c r="B353" s="3">
        <v>225.55587769992781</v>
      </c>
      <c r="C353" s="13">
        <f t="shared" si="10"/>
        <v>46296</v>
      </c>
      <c r="D353" s="3">
        <f t="array" ref="D353">IFERROR(AVERAGE(_xlfn._xlws.FILTER($B$2:$B$69998,(MONTH($A$2:$A$69998)=MONTH(C353))*(YEAR($A$2:$A$69998)=YEAR(C353)))),IFERROR(LOOKUP(2,1/(ISNUMBER(BGIV26!C:C)),BGIV26!C:C),""))</f>
        <v>349.65</v>
      </c>
      <c r="E353">
        <f t="array" ref="E353">IFERROR($E$344*IF(ISNUMBER(D353),D353,LOOKUP(2,1/(ISNUMBER(BGIV26!C:C)),BGIV26!C:C))/IF(ISNUMBER($D$344),$D$344,$D$342),"")</f>
        <v>109.0619453253225</v>
      </c>
    </row>
    <row r="354" spans="1:5" x14ac:dyDescent="0.25">
      <c r="A354" s="4">
        <v>36147</v>
      </c>
      <c r="B354" s="3">
        <v>225.7981503934831</v>
      </c>
      <c r="C354" s="13">
        <f t="shared" si="10"/>
        <v>46327</v>
      </c>
      <c r="D354" s="3">
        <f t="array" ref="D354">IFERROR(AVERAGE(_xlfn._xlws.FILTER($B$2:$B$69998,(MONTH($A$2:$A$69998)=MONTH(C354))*(YEAR($A$2:$A$69998)=YEAR(C354)))),IFERROR(LOOKUP(2,1/(ISNUMBER(BGIX26!C:C)),BGIX26!C:C),""))</f>
        <v>351.15</v>
      </c>
      <c r="E354">
        <f t="array" ref="E354">IFERROR($E$344*IF(ISNUMBER(D354),D354,LOOKUP(2,1/(ISNUMBER(BGIX26!C:C)),BGIX26!C:C))/IF(ISNUMBER($D$344),$D$344,$D$342),"")</f>
        <v>109.52982153864434</v>
      </c>
    </row>
    <row r="355" spans="1:5" x14ac:dyDescent="0.25">
      <c r="A355" s="4">
        <v>36150</v>
      </c>
      <c r="B355" s="3">
        <v>225.7981503934831</v>
      </c>
      <c r="C355" s="13">
        <f t="shared" si="10"/>
        <v>46357</v>
      </c>
      <c r="D355" s="3">
        <f t="array" ref="D355">IFERROR(AVERAGE(_xlfn._xlws.FILTER($B$2:$B$69998,(MONTH($A$2:$A$69998)=MONTH(C355))*(YEAR($A$2:$A$69998)=YEAR(C355)))),IFERROR(LOOKUP(2,1/(ISNUMBER(BGIZ26!C:C)),BGIZ26!C:C),""))</f>
        <v>356.25</v>
      </c>
      <c r="E355">
        <f t="array" ref="E355">IFERROR($E$344*IF(ISNUMBER(D355),D355,LOOKUP(2,1/(ISNUMBER(BGIZ26!C:C)),BGIZ26!C:C))/IF(ISNUMBER($D$344),$D$344,$D$342),"")</f>
        <v>111.12060066393863</v>
      </c>
    </row>
    <row r="356" spans="1:5" x14ac:dyDescent="0.25">
      <c r="A356" s="4">
        <v>36151</v>
      </c>
      <c r="B356" s="3">
        <v>226.92875629674089</v>
      </c>
    </row>
    <row r="357" spans="1:5" x14ac:dyDescent="0.25">
      <c r="A357" s="4">
        <v>36152</v>
      </c>
      <c r="B357" s="3">
        <v>227.0902714257777</v>
      </c>
    </row>
    <row r="358" spans="1:5" x14ac:dyDescent="0.25">
      <c r="A358" s="4">
        <v>36157</v>
      </c>
      <c r="B358" s="3">
        <v>228.05936219999859</v>
      </c>
    </row>
    <row r="359" spans="1:5" x14ac:dyDescent="0.25">
      <c r="A359" s="4">
        <v>36158</v>
      </c>
      <c r="B359" s="3">
        <v>227.81708950644341</v>
      </c>
    </row>
    <row r="360" spans="1:5" x14ac:dyDescent="0.25">
      <c r="A360" s="4">
        <v>36159</v>
      </c>
      <c r="B360" s="3">
        <v>228.54390758710909</v>
      </c>
    </row>
    <row r="361" spans="1:5" x14ac:dyDescent="0.25">
      <c r="A361" s="4">
        <v>36164</v>
      </c>
      <c r="B361" s="3">
        <v>226.16513331505419</v>
      </c>
    </row>
    <row r="362" spans="1:5" x14ac:dyDescent="0.25">
      <c r="A362" s="4">
        <v>36165</v>
      </c>
      <c r="B362" s="3">
        <v>225.76469929714511</v>
      </c>
    </row>
    <row r="363" spans="1:5" x14ac:dyDescent="0.25">
      <c r="A363" s="4">
        <v>36166</v>
      </c>
      <c r="B363" s="3">
        <v>225.76469929714511</v>
      </c>
    </row>
    <row r="364" spans="1:5" x14ac:dyDescent="0.25">
      <c r="A364" s="4">
        <v>36167</v>
      </c>
      <c r="B364" s="3">
        <v>226.16513331505419</v>
      </c>
    </row>
    <row r="365" spans="1:5" x14ac:dyDescent="0.25">
      <c r="A365" s="4">
        <v>36168</v>
      </c>
      <c r="B365" s="3">
        <v>225.84478610072691</v>
      </c>
    </row>
    <row r="366" spans="1:5" x14ac:dyDescent="0.25">
      <c r="A366" s="4">
        <v>36171</v>
      </c>
      <c r="B366" s="3">
        <v>226.32530692221781</v>
      </c>
    </row>
    <row r="367" spans="1:5" x14ac:dyDescent="0.25">
      <c r="A367" s="4">
        <v>36172</v>
      </c>
      <c r="B367" s="3">
        <v>226.4854805293815</v>
      </c>
    </row>
    <row r="368" spans="1:5" x14ac:dyDescent="0.25">
      <c r="A368" s="4">
        <v>36173</v>
      </c>
      <c r="B368" s="3">
        <v>226.32530692221781</v>
      </c>
    </row>
    <row r="369" spans="1:2" x14ac:dyDescent="0.25">
      <c r="A369" s="4">
        <v>36174</v>
      </c>
      <c r="B369" s="3">
        <v>226.5655673329633</v>
      </c>
    </row>
    <row r="370" spans="1:2" x14ac:dyDescent="0.25">
      <c r="A370" s="4">
        <v>36175</v>
      </c>
      <c r="B370" s="3">
        <v>226.9660013508724</v>
      </c>
    </row>
    <row r="371" spans="1:2" x14ac:dyDescent="0.25">
      <c r="A371" s="4">
        <v>36178</v>
      </c>
      <c r="B371" s="3">
        <v>228.32747701176331</v>
      </c>
    </row>
    <row r="372" spans="1:2" x14ac:dyDescent="0.25">
      <c r="A372" s="4">
        <v>36179</v>
      </c>
      <c r="B372" s="3">
        <v>229.84912627981791</v>
      </c>
    </row>
    <row r="373" spans="1:2" x14ac:dyDescent="0.25">
      <c r="A373" s="4">
        <v>36180</v>
      </c>
      <c r="B373" s="3">
        <v>230.00929988698141</v>
      </c>
    </row>
    <row r="374" spans="1:2" x14ac:dyDescent="0.25">
      <c r="A374" s="4">
        <v>36181</v>
      </c>
      <c r="B374" s="3">
        <v>232.81233801234509</v>
      </c>
    </row>
    <row r="375" spans="1:2" x14ac:dyDescent="0.25">
      <c r="A375" s="4">
        <v>36182</v>
      </c>
      <c r="B375" s="3">
        <v>235.21494211979959</v>
      </c>
    </row>
    <row r="376" spans="1:2" x14ac:dyDescent="0.25">
      <c r="A376" s="4">
        <v>36186</v>
      </c>
      <c r="B376" s="3">
        <v>242.8231884600724</v>
      </c>
    </row>
    <row r="377" spans="1:2" x14ac:dyDescent="0.25">
      <c r="A377" s="4">
        <v>36187</v>
      </c>
      <c r="B377" s="3">
        <v>245.86648699618141</v>
      </c>
    </row>
    <row r="378" spans="1:2" x14ac:dyDescent="0.25">
      <c r="A378" s="4">
        <v>36188</v>
      </c>
      <c r="B378" s="3">
        <v>248.98987233587229</v>
      </c>
    </row>
    <row r="379" spans="1:2" x14ac:dyDescent="0.25">
      <c r="A379" s="4">
        <v>36189</v>
      </c>
      <c r="B379" s="3">
        <v>250.27126119318149</v>
      </c>
    </row>
    <row r="380" spans="1:2" x14ac:dyDescent="0.25">
      <c r="A380" s="4">
        <v>36192</v>
      </c>
      <c r="B380" s="3">
        <v>246.34068235947149</v>
      </c>
    </row>
    <row r="381" spans="1:2" x14ac:dyDescent="0.25">
      <c r="A381" s="4">
        <v>36193</v>
      </c>
      <c r="B381" s="3">
        <v>250.43734259325001</v>
      </c>
    </row>
    <row r="382" spans="1:2" x14ac:dyDescent="0.25">
      <c r="A382" s="4">
        <v>36194</v>
      </c>
      <c r="B382" s="3">
        <v>243.5580452195465</v>
      </c>
    </row>
    <row r="383" spans="1:2" x14ac:dyDescent="0.25">
      <c r="A383" s="4">
        <v>36195</v>
      </c>
      <c r="B383" s="3">
        <v>239.22949855744099</v>
      </c>
    </row>
    <row r="384" spans="1:2" x14ac:dyDescent="0.25">
      <c r="A384" s="4">
        <v>36196</v>
      </c>
      <c r="B384" s="3">
        <v>235.7512021325347</v>
      </c>
    </row>
    <row r="385" spans="1:2" x14ac:dyDescent="0.25">
      <c r="A385" s="4">
        <v>36199</v>
      </c>
      <c r="B385" s="3">
        <v>234.59176999089931</v>
      </c>
    </row>
    <row r="386" spans="1:2" x14ac:dyDescent="0.25">
      <c r="A386" s="4">
        <v>36200</v>
      </c>
      <c r="B386" s="3">
        <v>233.5096333253729</v>
      </c>
    </row>
    <row r="387" spans="1:2" x14ac:dyDescent="0.25">
      <c r="A387" s="4">
        <v>36201</v>
      </c>
      <c r="B387" s="3">
        <v>233.97340618202699</v>
      </c>
    </row>
    <row r="388" spans="1:2" x14ac:dyDescent="0.25">
      <c r="A388" s="4">
        <v>36202</v>
      </c>
      <c r="B388" s="3">
        <v>235.2874292758805</v>
      </c>
    </row>
    <row r="389" spans="1:2" x14ac:dyDescent="0.25">
      <c r="A389" s="4">
        <v>36203</v>
      </c>
      <c r="B389" s="3">
        <v>236.1376795130798</v>
      </c>
    </row>
    <row r="390" spans="1:2" x14ac:dyDescent="0.25">
      <c r="A390" s="4">
        <v>36208</v>
      </c>
      <c r="B390" s="3">
        <v>240.8527035557305</v>
      </c>
    </row>
    <row r="391" spans="1:2" x14ac:dyDescent="0.25">
      <c r="A391" s="4">
        <v>36209</v>
      </c>
      <c r="B391" s="3">
        <v>242.55320403012911</v>
      </c>
    </row>
    <row r="392" spans="1:2" x14ac:dyDescent="0.25">
      <c r="A392" s="4">
        <v>36210</v>
      </c>
      <c r="B392" s="3">
        <v>242.7077949823472</v>
      </c>
    </row>
    <row r="393" spans="1:2" x14ac:dyDescent="0.25">
      <c r="A393" s="4">
        <v>36213</v>
      </c>
      <c r="B393" s="3">
        <v>243.0942723628923</v>
      </c>
    </row>
    <row r="394" spans="1:2" x14ac:dyDescent="0.25">
      <c r="A394" s="4">
        <v>36214</v>
      </c>
      <c r="B394" s="3">
        <v>242.16672664958401</v>
      </c>
    </row>
    <row r="395" spans="1:2" x14ac:dyDescent="0.25">
      <c r="A395" s="4">
        <v>36215</v>
      </c>
      <c r="B395" s="3">
        <v>241.7029537929298</v>
      </c>
    </row>
    <row r="396" spans="1:2" x14ac:dyDescent="0.25">
      <c r="A396" s="4">
        <v>36216</v>
      </c>
      <c r="B396" s="3">
        <v>241.7029537929298</v>
      </c>
    </row>
    <row r="397" spans="1:2" x14ac:dyDescent="0.25">
      <c r="A397" s="4">
        <v>36217</v>
      </c>
      <c r="B397" s="3">
        <v>242.78509045845621</v>
      </c>
    </row>
    <row r="398" spans="1:2" x14ac:dyDescent="0.25">
      <c r="A398" s="4">
        <v>36220</v>
      </c>
      <c r="B398" s="3">
        <v>236.24273441079549</v>
      </c>
    </row>
    <row r="399" spans="1:2" x14ac:dyDescent="0.25">
      <c r="A399" s="4">
        <v>36221</v>
      </c>
      <c r="B399" s="3">
        <v>236.99438167268161</v>
      </c>
    </row>
    <row r="400" spans="1:2" x14ac:dyDescent="0.25">
      <c r="A400" s="4">
        <v>36222</v>
      </c>
      <c r="B400" s="3">
        <v>235.7917460536639</v>
      </c>
    </row>
    <row r="401" spans="1:2" x14ac:dyDescent="0.25">
      <c r="A401" s="4">
        <v>36223</v>
      </c>
      <c r="B401" s="3">
        <v>236.84405222030441</v>
      </c>
    </row>
    <row r="402" spans="1:2" x14ac:dyDescent="0.25">
      <c r="A402" s="4">
        <v>36224</v>
      </c>
      <c r="B402" s="3">
        <v>237.06954639887019</v>
      </c>
    </row>
    <row r="403" spans="1:2" x14ac:dyDescent="0.25">
      <c r="A403" s="4">
        <v>36227</v>
      </c>
      <c r="B403" s="3">
        <v>237.52053475600189</v>
      </c>
    </row>
    <row r="404" spans="1:2" x14ac:dyDescent="0.25">
      <c r="A404" s="4">
        <v>36228</v>
      </c>
      <c r="B404" s="3">
        <v>237.14471112505879</v>
      </c>
    </row>
    <row r="405" spans="1:2" x14ac:dyDescent="0.25">
      <c r="A405" s="4">
        <v>36229</v>
      </c>
      <c r="B405" s="3">
        <v>237.6708642083791</v>
      </c>
    </row>
    <row r="406" spans="1:2" x14ac:dyDescent="0.25">
      <c r="A406" s="4">
        <v>36230</v>
      </c>
      <c r="B406" s="3">
        <v>239.17415873215131</v>
      </c>
    </row>
    <row r="407" spans="1:2" x14ac:dyDescent="0.25">
      <c r="A407" s="4">
        <v>36231</v>
      </c>
      <c r="B407" s="3">
        <v>238.87349982739681</v>
      </c>
    </row>
    <row r="408" spans="1:2" x14ac:dyDescent="0.25">
      <c r="A408" s="4">
        <v>36234</v>
      </c>
      <c r="B408" s="3">
        <v>238.34734674407659</v>
      </c>
    </row>
    <row r="409" spans="1:2" x14ac:dyDescent="0.25">
      <c r="A409" s="4">
        <v>36235</v>
      </c>
      <c r="B409" s="3">
        <v>237.5956994821905</v>
      </c>
    </row>
    <row r="410" spans="1:2" x14ac:dyDescent="0.25">
      <c r="A410" s="4">
        <v>36236</v>
      </c>
      <c r="B410" s="3">
        <v>237.29504057743611</v>
      </c>
    </row>
    <row r="411" spans="1:2" x14ac:dyDescent="0.25">
      <c r="A411" s="4">
        <v>36237</v>
      </c>
      <c r="B411" s="3">
        <v>236.6937227679272</v>
      </c>
    </row>
    <row r="412" spans="1:2" x14ac:dyDescent="0.25">
      <c r="A412" s="4">
        <v>36238</v>
      </c>
      <c r="B412" s="3">
        <v>236.16756968460689</v>
      </c>
    </row>
    <row r="413" spans="1:2" x14ac:dyDescent="0.25">
      <c r="A413" s="4">
        <v>36241</v>
      </c>
      <c r="B413" s="3">
        <v>235.7165813274753</v>
      </c>
    </row>
    <row r="414" spans="1:2" x14ac:dyDescent="0.25">
      <c r="A414" s="4">
        <v>36242</v>
      </c>
      <c r="B414" s="3">
        <v>235.41592242272091</v>
      </c>
    </row>
    <row r="415" spans="1:2" x14ac:dyDescent="0.25">
      <c r="A415" s="4">
        <v>36243</v>
      </c>
      <c r="B415" s="3">
        <v>234.73943988702339</v>
      </c>
    </row>
    <row r="416" spans="1:2" x14ac:dyDescent="0.25">
      <c r="A416" s="4">
        <v>36244</v>
      </c>
      <c r="B416" s="3">
        <v>235.11526351796641</v>
      </c>
    </row>
    <row r="417" spans="1:2" x14ac:dyDescent="0.25">
      <c r="A417" s="4">
        <v>36245</v>
      </c>
      <c r="B417" s="3">
        <v>234.66427516083471</v>
      </c>
    </row>
    <row r="418" spans="1:2" x14ac:dyDescent="0.25">
      <c r="A418" s="4">
        <v>36248</v>
      </c>
      <c r="B418" s="3">
        <v>235.4910871489094</v>
      </c>
    </row>
    <row r="419" spans="1:2" x14ac:dyDescent="0.25">
      <c r="A419" s="4">
        <v>36249</v>
      </c>
      <c r="B419" s="3">
        <v>236.46822858936139</v>
      </c>
    </row>
    <row r="420" spans="1:2" x14ac:dyDescent="0.25">
      <c r="A420" s="4">
        <v>36250</v>
      </c>
      <c r="B420" s="3">
        <v>236.54339331554999</v>
      </c>
    </row>
    <row r="421" spans="1:2" x14ac:dyDescent="0.25">
      <c r="A421" s="4">
        <v>36255</v>
      </c>
      <c r="B421" s="3">
        <v>235.4687558815647</v>
      </c>
    </row>
    <row r="422" spans="1:2" x14ac:dyDescent="0.25">
      <c r="A422" s="4">
        <v>36256</v>
      </c>
      <c r="B422" s="3">
        <v>235.17022180120779</v>
      </c>
    </row>
    <row r="423" spans="1:2" x14ac:dyDescent="0.25">
      <c r="A423" s="4">
        <v>36257</v>
      </c>
      <c r="B423" s="3">
        <v>235.02095476102929</v>
      </c>
    </row>
    <row r="424" spans="1:2" x14ac:dyDescent="0.25">
      <c r="A424" s="4">
        <v>36258</v>
      </c>
      <c r="B424" s="3">
        <v>234.57315364049381</v>
      </c>
    </row>
    <row r="425" spans="1:2" x14ac:dyDescent="0.25">
      <c r="A425" s="4">
        <v>36259</v>
      </c>
      <c r="B425" s="3">
        <v>233.7521849195121</v>
      </c>
    </row>
    <row r="426" spans="1:2" x14ac:dyDescent="0.25">
      <c r="A426" s="4">
        <v>36262</v>
      </c>
      <c r="B426" s="3">
        <v>232.25951451772721</v>
      </c>
    </row>
    <row r="427" spans="1:2" x14ac:dyDescent="0.25">
      <c r="A427" s="4">
        <v>36263</v>
      </c>
      <c r="B427" s="3">
        <v>230.84147763603161</v>
      </c>
    </row>
    <row r="428" spans="1:2" x14ac:dyDescent="0.25">
      <c r="A428" s="4">
        <v>36264</v>
      </c>
      <c r="B428" s="3">
        <v>230.1697759552284</v>
      </c>
    </row>
    <row r="429" spans="1:2" x14ac:dyDescent="0.25">
      <c r="A429" s="4">
        <v>36265</v>
      </c>
      <c r="B429" s="3">
        <v>228.90100611371119</v>
      </c>
    </row>
    <row r="430" spans="1:2" x14ac:dyDescent="0.25">
      <c r="A430" s="4">
        <v>36266</v>
      </c>
      <c r="B430" s="3">
        <v>228.3039379529973</v>
      </c>
    </row>
    <row r="431" spans="1:2" x14ac:dyDescent="0.25">
      <c r="A431" s="4">
        <v>36269</v>
      </c>
      <c r="B431" s="3">
        <v>227.85613683246191</v>
      </c>
    </row>
    <row r="432" spans="1:2" x14ac:dyDescent="0.25">
      <c r="A432" s="4">
        <v>36270</v>
      </c>
      <c r="B432" s="3">
        <v>227.18443515165859</v>
      </c>
    </row>
    <row r="433" spans="1:2" x14ac:dyDescent="0.25">
      <c r="A433" s="4">
        <v>36272</v>
      </c>
      <c r="B433" s="3">
        <v>227.33370219183709</v>
      </c>
    </row>
    <row r="434" spans="1:2" x14ac:dyDescent="0.25">
      <c r="A434" s="4">
        <v>36273</v>
      </c>
      <c r="B434" s="3">
        <v>226.81126755121241</v>
      </c>
    </row>
    <row r="435" spans="1:2" x14ac:dyDescent="0.25">
      <c r="A435" s="4">
        <v>36276</v>
      </c>
      <c r="B435" s="3">
        <v>227.78150331237259</v>
      </c>
    </row>
    <row r="436" spans="1:2" x14ac:dyDescent="0.25">
      <c r="A436" s="4">
        <v>36277</v>
      </c>
      <c r="B436" s="3">
        <v>227.78150331237259</v>
      </c>
    </row>
    <row r="437" spans="1:2" x14ac:dyDescent="0.25">
      <c r="A437" s="4">
        <v>36278</v>
      </c>
      <c r="B437" s="3">
        <v>227.55760275210491</v>
      </c>
    </row>
    <row r="438" spans="1:2" x14ac:dyDescent="0.25">
      <c r="A438" s="4">
        <v>36279</v>
      </c>
      <c r="B438" s="3">
        <v>227.78150331237259</v>
      </c>
    </row>
    <row r="439" spans="1:2" x14ac:dyDescent="0.25">
      <c r="A439" s="4">
        <v>36280</v>
      </c>
      <c r="B439" s="3">
        <v>228.15467091281889</v>
      </c>
    </row>
    <row r="440" spans="1:2" x14ac:dyDescent="0.25">
      <c r="A440" s="4">
        <v>36283</v>
      </c>
      <c r="B440" s="3">
        <v>227.24307057676441</v>
      </c>
    </row>
    <row r="441" spans="1:2" x14ac:dyDescent="0.25">
      <c r="A441" s="4">
        <v>36284</v>
      </c>
      <c r="B441" s="3">
        <v>225.82093014825369</v>
      </c>
    </row>
    <row r="442" spans="1:2" x14ac:dyDescent="0.25">
      <c r="A442" s="4">
        <v>36285</v>
      </c>
      <c r="B442" s="3">
        <v>225.52153216330399</v>
      </c>
    </row>
    <row r="443" spans="1:2" x14ac:dyDescent="0.25">
      <c r="A443" s="4">
        <v>36286</v>
      </c>
      <c r="B443" s="3">
        <v>222.90179979499479</v>
      </c>
    </row>
    <row r="444" spans="1:2" x14ac:dyDescent="0.25">
      <c r="A444" s="4">
        <v>36287</v>
      </c>
      <c r="B444" s="3">
        <v>222.3030038250956</v>
      </c>
    </row>
    <row r="445" spans="1:2" x14ac:dyDescent="0.25">
      <c r="A445" s="4">
        <v>36290</v>
      </c>
      <c r="B445" s="3">
        <v>219.9078199454986</v>
      </c>
    </row>
    <row r="446" spans="1:2" x14ac:dyDescent="0.25">
      <c r="A446" s="4">
        <v>36291</v>
      </c>
      <c r="B446" s="3">
        <v>216.76414110352761</v>
      </c>
    </row>
    <row r="447" spans="1:2" x14ac:dyDescent="0.25">
      <c r="A447" s="4">
        <v>36292</v>
      </c>
      <c r="B447" s="3">
        <v>215.94079664491611</v>
      </c>
    </row>
    <row r="448" spans="1:2" x14ac:dyDescent="0.25">
      <c r="A448" s="4">
        <v>36293</v>
      </c>
      <c r="B448" s="3">
        <v>216.98868959223981</v>
      </c>
    </row>
    <row r="449" spans="1:2" x14ac:dyDescent="0.25">
      <c r="A449" s="4">
        <v>36294</v>
      </c>
      <c r="B449" s="3">
        <v>217.96173304332609</v>
      </c>
    </row>
    <row r="450" spans="1:2" x14ac:dyDescent="0.25">
      <c r="A450" s="4">
        <v>36297</v>
      </c>
      <c r="B450" s="3">
        <v>217.81203405085131</v>
      </c>
    </row>
    <row r="451" spans="1:2" x14ac:dyDescent="0.25">
      <c r="A451" s="4">
        <v>36298</v>
      </c>
      <c r="B451" s="3">
        <v>218.6353785094627</v>
      </c>
    </row>
    <row r="452" spans="1:2" x14ac:dyDescent="0.25">
      <c r="A452" s="4">
        <v>36299</v>
      </c>
      <c r="B452" s="3">
        <v>221.0305623890597</v>
      </c>
    </row>
    <row r="453" spans="1:2" x14ac:dyDescent="0.25">
      <c r="A453" s="4">
        <v>36300</v>
      </c>
      <c r="B453" s="3">
        <v>222.00360584014601</v>
      </c>
    </row>
    <row r="454" spans="1:2" x14ac:dyDescent="0.25">
      <c r="A454" s="4">
        <v>36301</v>
      </c>
      <c r="B454" s="3">
        <v>222.45270281757041</v>
      </c>
    </row>
    <row r="455" spans="1:2" x14ac:dyDescent="0.25">
      <c r="A455" s="4">
        <v>36304</v>
      </c>
      <c r="B455" s="3">
        <v>221.8539068476712</v>
      </c>
    </row>
    <row r="456" spans="1:2" x14ac:dyDescent="0.25">
      <c r="A456" s="4">
        <v>36305</v>
      </c>
      <c r="B456" s="3">
        <v>221.2551108777719</v>
      </c>
    </row>
    <row r="457" spans="1:2" x14ac:dyDescent="0.25">
      <c r="A457" s="4">
        <v>36306</v>
      </c>
      <c r="B457" s="3">
        <v>221.32996037400929</v>
      </c>
    </row>
    <row r="458" spans="1:2" x14ac:dyDescent="0.25">
      <c r="A458" s="4">
        <v>36307</v>
      </c>
      <c r="B458" s="3">
        <v>222.15330483262079</v>
      </c>
    </row>
    <row r="459" spans="1:2" x14ac:dyDescent="0.25">
      <c r="A459" s="4">
        <v>36308</v>
      </c>
      <c r="B459" s="3">
        <v>222.0784553363834</v>
      </c>
    </row>
    <row r="460" spans="1:2" x14ac:dyDescent="0.25">
      <c r="A460" s="4">
        <v>36311</v>
      </c>
      <c r="B460" s="3">
        <v>222.22815432885821</v>
      </c>
    </row>
    <row r="461" spans="1:2" x14ac:dyDescent="0.25">
      <c r="A461" s="4">
        <v>36312</v>
      </c>
      <c r="B461" s="3">
        <v>220.23631532075751</v>
      </c>
    </row>
    <row r="462" spans="1:2" x14ac:dyDescent="0.25">
      <c r="A462" s="4">
        <v>36313</v>
      </c>
      <c r="B462" s="3">
        <v>220.6837985215447</v>
      </c>
    </row>
    <row r="463" spans="1:2" x14ac:dyDescent="0.25">
      <c r="A463" s="4">
        <v>36315</v>
      </c>
      <c r="B463" s="3">
        <v>221.578764923119</v>
      </c>
    </row>
    <row r="464" spans="1:2" x14ac:dyDescent="0.25">
      <c r="A464" s="4">
        <v>36318</v>
      </c>
      <c r="B464" s="3">
        <v>220.01257372036389</v>
      </c>
    </row>
    <row r="465" spans="1:2" x14ac:dyDescent="0.25">
      <c r="A465" s="4">
        <v>36319</v>
      </c>
      <c r="B465" s="3">
        <v>221.2058622557964</v>
      </c>
    </row>
    <row r="466" spans="1:2" x14ac:dyDescent="0.25">
      <c r="A466" s="4">
        <v>36320</v>
      </c>
      <c r="B466" s="3">
        <v>221.13128172233189</v>
      </c>
    </row>
    <row r="467" spans="1:2" x14ac:dyDescent="0.25">
      <c r="A467" s="4">
        <v>36321</v>
      </c>
      <c r="B467" s="3">
        <v>221.42960385619</v>
      </c>
    </row>
    <row r="468" spans="1:2" x14ac:dyDescent="0.25">
      <c r="A468" s="4">
        <v>36322</v>
      </c>
      <c r="B468" s="3">
        <v>221.65334545658359</v>
      </c>
    </row>
    <row r="469" spans="1:2" x14ac:dyDescent="0.25">
      <c r="A469" s="4">
        <v>36325</v>
      </c>
      <c r="B469" s="3">
        <v>221.05670118886741</v>
      </c>
    </row>
    <row r="470" spans="1:2" x14ac:dyDescent="0.25">
      <c r="A470" s="4">
        <v>36326</v>
      </c>
      <c r="B470" s="3">
        <v>221.13128172233189</v>
      </c>
    </row>
    <row r="471" spans="1:2" x14ac:dyDescent="0.25">
      <c r="A471" s="4">
        <v>36327</v>
      </c>
      <c r="B471" s="3">
        <v>221.87708705697719</v>
      </c>
    </row>
    <row r="472" spans="1:2" x14ac:dyDescent="0.25">
      <c r="A472" s="4">
        <v>36328</v>
      </c>
      <c r="B472" s="3">
        <v>221.80250652351259</v>
      </c>
    </row>
    <row r="473" spans="1:2" x14ac:dyDescent="0.25">
      <c r="A473" s="4">
        <v>36329</v>
      </c>
      <c r="B473" s="3">
        <v>222.62289239162251</v>
      </c>
    </row>
    <row r="474" spans="1:2" x14ac:dyDescent="0.25">
      <c r="A474" s="4">
        <v>36332</v>
      </c>
      <c r="B474" s="3">
        <v>222.92121452548059</v>
      </c>
    </row>
    <row r="475" spans="1:2" x14ac:dyDescent="0.25">
      <c r="A475" s="4">
        <v>36333</v>
      </c>
      <c r="B475" s="3">
        <v>224.11450306091311</v>
      </c>
    </row>
    <row r="476" spans="1:2" x14ac:dyDescent="0.25">
      <c r="A476" s="4">
        <v>36334</v>
      </c>
      <c r="B476" s="3">
        <v>224.56198626170021</v>
      </c>
    </row>
    <row r="477" spans="1:2" x14ac:dyDescent="0.25">
      <c r="A477" s="4">
        <v>36335</v>
      </c>
      <c r="B477" s="3">
        <v>227.17230493295881</v>
      </c>
    </row>
    <row r="478" spans="1:2" x14ac:dyDescent="0.25">
      <c r="A478" s="4">
        <v>36336</v>
      </c>
      <c r="B478" s="3">
        <v>228.81307666917851</v>
      </c>
    </row>
    <row r="479" spans="1:2" x14ac:dyDescent="0.25">
      <c r="A479" s="4">
        <v>36339</v>
      </c>
      <c r="B479" s="3">
        <v>230.15552627154</v>
      </c>
    </row>
    <row r="480" spans="1:2" x14ac:dyDescent="0.25">
      <c r="A480" s="4">
        <v>36340</v>
      </c>
      <c r="B480" s="3">
        <v>230.97591213964989</v>
      </c>
    </row>
    <row r="481" spans="1:2" x14ac:dyDescent="0.25">
      <c r="A481" s="4">
        <v>36341</v>
      </c>
      <c r="B481" s="3">
        <v>232.0200396081533</v>
      </c>
    </row>
    <row r="482" spans="1:2" x14ac:dyDescent="0.25">
      <c r="A482" s="4">
        <v>36342</v>
      </c>
      <c r="B482" s="3">
        <v>229.2891306267631</v>
      </c>
    </row>
    <row r="483" spans="1:2" x14ac:dyDescent="0.25">
      <c r="A483" s="4">
        <v>36343</v>
      </c>
      <c r="B483" s="3">
        <v>229.21568759965649</v>
      </c>
    </row>
    <row r="484" spans="1:2" x14ac:dyDescent="0.25">
      <c r="A484" s="4">
        <v>36346</v>
      </c>
      <c r="B484" s="3">
        <v>230.02356089782899</v>
      </c>
    </row>
    <row r="485" spans="1:2" x14ac:dyDescent="0.25">
      <c r="A485" s="4">
        <v>36347</v>
      </c>
      <c r="B485" s="3">
        <v>232.7409529007727</v>
      </c>
    </row>
    <row r="486" spans="1:2" x14ac:dyDescent="0.25">
      <c r="A486" s="4">
        <v>36348</v>
      </c>
      <c r="B486" s="3">
        <v>234.06292738869129</v>
      </c>
    </row>
    <row r="487" spans="1:2" x14ac:dyDescent="0.25">
      <c r="A487" s="4">
        <v>36349</v>
      </c>
      <c r="B487" s="3">
        <v>234.57702857843739</v>
      </c>
    </row>
    <row r="488" spans="1:2" x14ac:dyDescent="0.25">
      <c r="A488" s="4">
        <v>36353</v>
      </c>
      <c r="B488" s="3">
        <v>235.1645727952901</v>
      </c>
    </row>
    <row r="489" spans="1:2" x14ac:dyDescent="0.25">
      <c r="A489" s="4">
        <v>36354</v>
      </c>
      <c r="B489" s="3">
        <v>236.04588912056909</v>
      </c>
    </row>
    <row r="490" spans="1:2" x14ac:dyDescent="0.25">
      <c r="A490" s="4">
        <v>36355</v>
      </c>
      <c r="B490" s="3">
        <v>236.19277517478221</v>
      </c>
    </row>
    <row r="491" spans="1:2" x14ac:dyDescent="0.25">
      <c r="A491" s="4">
        <v>36356</v>
      </c>
      <c r="B491" s="3">
        <v>236.04588912056909</v>
      </c>
    </row>
    <row r="492" spans="1:2" x14ac:dyDescent="0.25">
      <c r="A492" s="4">
        <v>36357</v>
      </c>
      <c r="B492" s="3">
        <v>237.00064847295471</v>
      </c>
    </row>
    <row r="493" spans="1:2" x14ac:dyDescent="0.25">
      <c r="A493" s="4">
        <v>36360</v>
      </c>
      <c r="B493" s="3">
        <v>238.54295204219301</v>
      </c>
    </row>
    <row r="494" spans="1:2" x14ac:dyDescent="0.25">
      <c r="A494" s="4">
        <v>36361</v>
      </c>
      <c r="B494" s="3">
        <v>238.61639506929961</v>
      </c>
    </row>
    <row r="495" spans="1:2" x14ac:dyDescent="0.25">
      <c r="A495" s="4">
        <v>36362</v>
      </c>
      <c r="B495" s="3">
        <v>238.91016717772601</v>
      </c>
    </row>
    <row r="496" spans="1:2" x14ac:dyDescent="0.25">
      <c r="A496" s="4">
        <v>36363</v>
      </c>
      <c r="B496" s="3">
        <v>239.8649265301116</v>
      </c>
    </row>
    <row r="497" spans="1:2" x14ac:dyDescent="0.25">
      <c r="A497" s="4">
        <v>36364</v>
      </c>
      <c r="B497" s="3">
        <v>240.6727998282841</v>
      </c>
    </row>
    <row r="498" spans="1:2" x14ac:dyDescent="0.25">
      <c r="A498" s="4">
        <v>36367</v>
      </c>
      <c r="B498" s="3">
        <v>241.04001496381699</v>
      </c>
    </row>
    <row r="499" spans="1:2" x14ac:dyDescent="0.25">
      <c r="A499" s="4">
        <v>36368</v>
      </c>
      <c r="B499" s="3">
        <v>241.04001496381699</v>
      </c>
    </row>
    <row r="500" spans="1:2" x14ac:dyDescent="0.25">
      <c r="A500" s="4">
        <v>36369</v>
      </c>
      <c r="B500" s="3">
        <v>241.48067312645651</v>
      </c>
    </row>
    <row r="501" spans="1:2" x14ac:dyDescent="0.25">
      <c r="A501" s="4">
        <v>36370</v>
      </c>
      <c r="B501" s="3">
        <v>241.921331289096</v>
      </c>
    </row>
    <row r="502" spans="1:2" x14ac:dyDescent="0.25">
      <c r="A502" s="4">
        <v>36371</v>
      </c>
      <c r="B502" s="3">
        <v>242.58231853305529</v>
      </c>
    </row>
    <row r="503" spans="1:2" x14ac:dyDescent="0.25">
      <c r="A503" s="4">
        <v>36374</v>
      </c>
      <c r="B503" s="3">
        <v>238.4233325483234</v>
      </c>
    </row>
    <row r="504" spans="1:2" x14ac:dyDescent="0.25">
      <c r="A504" s="4">
        <v>36375</v>
      </c>
      <c r="B504" s="3">
        <v>238.64027825582869</v>
      </c>
    </row>
    <row r="505" spans="1:2" x14ac:dyDescent="0.25">
      <c r="A505" s="4">
        <v>36376</v>
      </c>
      <c r="B505" s="3">
        <v>239.65269155752009</v>
      </c>
    </row>
    <row r="506" spans="1:2" x14ac:dyDescent="0.25">
      <c r="A506" s="4">
        <v>36377</v>
      </c>
      <c r="B506" s="3">
        <v>239.21880014250951</v>
      </c>
    </row>
    <row r="507" spans="1:2" x14ac:dyDescent="0.25">
      <c r="A507" s="4">
        <v>36378</v>
      </c>
      <c r="B507" s="3">
        <v>238.27870207665319</v>
      </c>
    </row>
    <row r="508" spans="1:2" x14ac:dyDescent="0.25">
      <c r="A508" s="4">
        <v>36381</v>
      </c>
      <c r="B508" s="3">
        <v>238.4233325483234</v>
      </c>
    </row>
    <row r="509" spans="1:2" x14ac:dyDescent="0.25">
      <c r="A509" s="4">
        <v>36382</v>
      </c>
      <c r="B509" s="3">
        <v>238.3510173124883</v>
      </c>
    </row>
    <row r="510" spans="1:2" x14ac:dyDescent="0.25">
      <c r="A510" s="4">
        <v>36383</v>
      </c>
      <c r="B510" s="3">
        <v>236.10924500160019</v>
      </c>
    </row>
    <row r="511" spans="1:2" x14ac:dyDescent="0.25">
      <c r="A511" s="4">
        <v>36384</v>
      </c>
      <c r="B511" s="3">
        <v>234.8075707565684</v>
      </c>
    </row>
    <row r="512" spans="1:2" x14ac:dyDescent="0.25">
      <c r="A512" s="4">
        <v>36385</v>
      </c>
      <c r="B512" s="3">
        <v>233.93978792654721</v>
      </c>
    </row>
    <row r="513" spans="1:2" x14ac:dyDescent="0.25">
      <c r="A513" s="4">
        <v>36388</v>
      </c>
      <c r="B513" s="3">
        <v>232.63811368151539</v>
      </c>
    </row>
    <row r="514" spans="1:2" x14ac:dyDescent="0.25">
      <c r="A514" s="4">
        <v>36389</v>
      </c>
      <c r="B514" s="3">
        <v>232.85505938902071</v>
      </c>
    </row>
    <row r="515" spans="1:2" x14ac:dyDescent="0.25">
      <c r="A515" s="4">
        <v>36390</v>
      </c>
      <c r="B515" s="3">
        <v>232.7827441531856</v>
      </c>
    </row>
    <row r="516" spans="1:2" x14ac:dyDescent="0.25">
      <c r="A516" s="4">
        <v>36391</v>
      </c>
      <c r="B516" s="3">
        <v>233.72284221904189</v>
      </c>
    </row>
    <row r="517" spans="1:2" x14ac:dyDescent="0.25">
      <c r="A517" s="4">
        <v>36392</v>
      </c>
      <c r="B517" s="3">
        <v>233.72284221904189</v>
      </c>
    </row>
    <row r="518" spans="1:2" x14ac:dyDescent="0.25">
      <c r="A518" s="4">
        <v>36395</v>
      </c>
      <c r="B518" s="3">
        <v>235.09683169990879</v>
      </c>
    </row>
    <row r="519" spans="1:2" x14ac:dyDescent="0.25">
      <c r="A519" s="4">
        <v>36396</v>
      </c>
      <c r="B519" s="3">
        <v>235.6030383507545</v>
      </c>
    </row>
    <row r="520" spans="1:2" x14ac:dyDescent="0.25">
      <c r="A520" s="4">
        <v>36397</v>
      </c>
      <c r="B520" s="3">
        <v>235.74766882242471</v>
      </c>
    </row>
    <row r="521" spans="1:2" x14ac:dyDescent="0.25">
      <c r="A521" s="4">
        <v>36398</v>
      </c>
      <c r="B521" s="3">
        <v>236.47082118077569</v>
      </c>
    </row>
    <row r="522" spans="1:2" x14ac:dyDescent="0.25">
      <c r="A522" s="4">
        <v>36399</v>
      </c>
      <c r="B522" s="3">
        <v>237.41091924663189</v>
      </c>
    </row>
    <row r="523" spans="1:2" x14ac:dyDescent="0.25">
      <c r="A523" s="4">
        <v>36402</v>
      </c>
      <c r="B523" s="3">
        <v>238.64027825582869</v>
      </c>
    </row>
    <row r="524" spans="1:2" x14ac:dyDescent="0.25">
      <c r="A524" s="4">
        <v>36403</v>
      </c>
      <c r="B524" s="3">
        <v>238.4233325483234</v>
      </c>
    </row>
    <row r="525" spans="1:2" x14ac:dyDescent="0.25">
      <c r="A525" s="4">
        <v>36404</v>
      </c>
      <c r="B525" s="3">
        <v>235.1683088388483</v>
      </c>
    </row>
    <row r="526" spans="1:2" x14ac:dyDescent="0.25">
      <c r="A526" s="4">
        <v>36405</v>
      </c>
      <c r="B526" s="3">
        <v>237.0217116972326</v>
      </c>
    </row>
    <row r="527" spans="1:2" x14ac:dyDescent="0.25">
      <c r="A527" s="4">
        <v>36406</v>
      </c>
      <c r="B527" s="3">
        <v>237.0217116972326</v>
      </c>
    </row>
    <row r="528" spans="1:2" x14ac:dyDescent="0.25">
      <c r="A528" s="4">
        <v>36409</v>
      </c>
      <c r="B528" s="3">
        <v>237.94841312642481</v>
      </c>
    </row>
    <row r="529" spans="1:2" x14ac:dyDescent="0.25">
      <c r="A529" s="4">
        <v>36411</v>
      </c>
      <c r="B529" s="3">
        <v>238.44740620368219</v>
      </c>
    </row>
    <row r="530" spans="1:2" x14ac:dyDescent="0.25">
      <c r="A530" s="4">
        <v>36412</v>
      </c>
      <c r="B530" s="3">
        <v>239.51667708351931</v>
      </c>
    </row>
    <row r="531" spans="1:2" x14ac:dyDescent="0.25">
      <c r="A531" s="4">
        <v>36413</v>
      </c>
      <c r="B531" s="3">
        <v>239.94438543545411</v>
      </c>
    </row>
    <row r="532" spans="1:2" x14ac:dyDescent="0.25">
      <c r="A532" s="4">
        <v>36416</v>
      </c>
      <c r="B532" s="3">
        <v>240.94237158996879</v>
      </c>
    </row>
    <row r="533" spans="1:2" x14ac:dyDescent="0.25">
      <c r="A533" s="4">
        <v>36417</v>
      </c>
      <c r="B533" s="3">
        <v>241.72650356851611</v>
      </c>
    </row>
    <row r="534" spans="1:2" x14ac:dyDescent="0.25">
      <c r="A534" s="4">
        <v>36418</v>
      </c>
      <c r="B534" s="3">
        <v>243.43733697625549</v>
      </c>
    </row>
    <row r="535" spans="1:2" x14ac:dyDescent="0.25">
      <c r="A535" s="4">
        <v>36419</v>
      </c>
      <c r="B535" s="3">
        <v>245.36202455996241</v>
      </c>
    </row>
    <row r="536" spans="1:2" x14ac:dyDescent="0.25">
      <c r="A536" s="4">
        <v>36420</v>
      </c>
      <c r="B536" s="3">
        <v>246.217441263832</v>
      </c>
    </row>
    <row r="537" spans="1:2" x14ac:dyDescent="0.25">
      <c r="A537" s="4">
        <v>36423</v>
      </c>
      <c r="B537" s="3">
        <v>248.99754555140859</v>
      </c>
    </row>
    <row r="538" spans="1:2" x14ac:dyDescent="0.25">
      <c r="A538" s="4">
        <v>36424</v>
      </c>
      <c r="B538" s="3">
        <v>252.20535819092009</v>
      </c>
    </row>
    <row r="539" spans="1:2" x14ac:dyDescent="0.25">
      <c r="A539" s="4">
        <v>36425</v>
      </c>
      <c r="B539" s="3">
        <v>253.9161915986594</v>
      </c>
    </row>
    <row r="540" spans="1:2" x14ac:dyDescent="0.25">
      <c r="A540" s="4">
        <v>36426</v>
      </c>
      <c r="B540" s="3">
        <v>259.97539325106987</v>
      </c>
    </row>
    <row r="541" spans="1:2" x14ac:dyDescent="0.25">
      <c r="A541" s="4">
        <v>36427</v>
      </c>
      <c r="B541" s="3">
        <v>265.82074072751288</v>
      </c>
    </row>
    <row r="542" spans="1:2" x14ac:dyDescent="0.25">
      <c r="A542" s="4">
        <v>36430</v>
      </c>
      <c r="B542" s="3">
        <v>275.15903974475731</v>
      </c>
    </row>
    <row r="543" spans="1:2" x14ac:dyDescent="0.25">
      <c r="A543" s="4">
        <v>36431</v>
      </c>
      <c r="B543" s="3">
        <v>278.65199128555861</v>
      </c>
    </row>
    <row r="544" spans="1:2" x14ac:dyDescent="0.25">
      <c r="A544" s="4">
        <v>36432</v>
      </c>
      <c r="B544" s="3">
        <v>279.9351163413632</v>
      </c>
    </row>
    <row r="545" spans="1:2" x14ac:dyDescent="0.25">
      <c r="A545" s="4">
        <v>36433</v>
      </c>
      <c r="B545" s="3">
        <v>279.22226908813838</v>
      </c>
    </row>
    <row r="546" spans="1:2" x14ac:dyDescent="0.25">
      <c r="A546" s="4">
        <v>36434</v>
      </c>
      <c r="B546" s="3">
        <v>273.28028268592601</v>
      </c>
    </row>
    <row r="547" spans="1:2" x14ac:dyDescent="0.25">
      <c r="A547" s="4">
        <v>36437</v>
      </c>
      <c r="B547" s="3">
        <v>271.87848590374631</v>
      </c>
    </row>
    <row r="548" spans="1:2" x14ac:dyDescent="0.25">
      <c r="A548" s="4">
        <v>36438</v>
      </c>
      <c r="B548" s="3">
        <v>272.29902493840018</v>
      </c>
    </row>
    <row r="549" spans="1:2" x14ac:dyDescent="0.25">
      <c r="A549" s="4">
        <v>36439</v>
      </c>
      <c r="B549" s="3">
        <v>271.80839606463729</v>
      </c>
    </row>
    <row r="550" spans="1:2" x14ac:dyDescent="0.25">
      <c r="A550" s="4">
        <v>36440</v>
      </c>
      <c r="B550" s="3">
        <v>272.71956397305411</v>
      </c>
    </row>
    <row r="551" spans="1:2" x14ac:dyDescent="0.25">
      <c r="A551" s="4">
        <v>36441</v>
      </c>
      <c r="B551" s="3">
        <v>272.50929445572717</v>
      </c>
    </row>
    <row r="552" spans="1:2" x14ac:dyDescent="0.25">
      <c r="A552" s="4">
        <v>36444</v>
      </c>
      <c r="B552" s="3">
        <v>272.92983349038099</v>
      </c>
    </row>
    <row r="553" spans="1:2" x14ac:dyDescent="0.25">
      <c r="A553" s="4">
        <v>36446</v>
      </c>
      <c r="B553" s="3">
        <v>272.92983349038099</v>
      </c>
    </row>
    <row r="554" spans="1:2" x14ac:dyDescent="0.25">
      <c r="A554" s="4">
        <v>36447</v>
      </c>
      <c r="B554" s="3">
        <v>274.89234898543259</v>
      </c>
    </row>
    <row r="555" spans="1:2" x14ac:dyDescent="0.25">
      <c r="A555" s="4">
        <v>36448</v>
      </c>
      <c r="B555" s="3">
        <v>275.31288802008652</v>
      </c>
    </row>
    <row r="556" spans="1:2" x14ac:dyDescent="0.25">
      <c r="A556" s="4">
        <v>36451</v>
      </c>
      <c r="B556" s="3">
        <v>278.67720029731771</v>
      </c>
    </row>
    <row r="557" spans="1:2" x14ac:dyDescent="0.25">
      <c r="A557" s="4">
        <v>36452</v>
      </c>
      <c r="B557" s="3">
        <v>279.23791901018961</v>
      </c>
    </row>
    <row r="558" spans="1:2" x14ac:dyDescent="0.25">
      <c r="A558" s="4">
        <v>36453</v>
      </c>
      <c r="B558" s="3">
        <v>279.30800884929857</v>
      </c>
    </row>
    <row r="559" spans="1:2" x14ac:dyDescent="0.25">
      <c r="A559" s="4">
        <v>36454</v>
      </c>
      <c r="B559" s="3">
        <v>279.58836820573453</v>
      </c>
    </row>
    <row r="560" spans="1:2" x14ac:dyDescent="0.25">
      <c r="A560" s="4">
        <v>36455</v>
      </c>
      <c r="B560" s="3">
        <v>281.69106337900388</v>
      </c>
    </row>
    <row r="561" spans="1:2" x14ac:dyDescent="0.25">
      <c r="A561" s="4">
        <v>36458</v>
      </c>
      <c r="B561" s="3">
        <v>283.09286016118358</v>
      </c>
    </row>
    <row r="562" spans="1:2" x14ac:dyDescent="0.25">
      <c r="A562" s="4">
        <v>36459</v>
      </c>
      <c r="B562" s="3">
        <v>284.70492646069022</v>
      </c>
    </row>
    <row r="563" spans="1:2" x14ac:dyDescent="0.25">
      <c r="A563" s="4">
        <v>36460</v>
      </c>
      <c r="B563" s="3">
        <v>286.31699276019691</v>
      </c>
    </row>
    <row r="564" spans="1:2" x14ac:dyDescent="0.25">
      <c r="A564" s="4">
        <v>36461</v>
      </c>
      <c r="B564" s="3">
        <v>286.87771147306881</v>
      </c>
    </row>
    <row r="565" spans="1:2" x14ac:dyDescent="0.25">
      <c r="A565" s="4">
        <v>36462</v>
      </c>
      <c r="B565" s="3">
        <v>288.62995745079343</v>
      </c>
    </row>
    <row r="566" spans="1:2" x14ac:dyDescent="0.25">
      <c r="A566" s="4">
        <v>36465</v>
      </c>
      <c r="B566" s="3">
        <v>282.65472524708611</v>
      </c>
    </row>
    <row r="567" spans="1:2" x14ac:dyDescent="0.25">
      <c r="A567" s="4">
        <v>36467</v>
      </c>
      <c r="B567" s="3">
        <v>286.14598002732379</v>
      </c>
    </row>
    <row r="568" spans="1:2" x14ac:dyDescent="0.25">
      <c r="A568" s="4">
        <v>36468</v>
      </c>
      <c r="B568" s="3">
        <v>288.67885114239817</v>
      </c>
    </row>
    <row r="569" spans="1:2" x14ac:dyDescent="0.25">
      <c r="A569" s="4">
        <v>36469</v>
      </c>
      <c r="B569" s="3">
        <v>291.07481030530641</v>
      </c>
    </row>
    <row r="570" spans="1:2" x14ac:dyDescent="0.25">
      <c r="A570" s="4">
        <v>36472</v>
      </c>
      <c r="B570" s="3">
        <v>292.7862097073837</v>
      </c>
    </row>
    <row r="571" spans="1:2" x14ac:dyDescent="0.25">
      <c r="A571" s="4">
        <v>36473</v>
      </c>
      <c r="B571" s="3">
        <v>292.44392982696831</v>
      </c>
    </row>
    <row r="572" spans="1:2" x14ac:dyDescent="0.25">
      <c r="A572" s="4">
        <v>36474</v>
      </c>
      <c r="B572" s="3">
        <v>294.08687325296239</v>
      </c>
    </row>
    <row r="573" spans="1:2" x14ac:dyDescent="0.25">
      <c r="A573" s="4">
        <v>36475</v>
      </c>
      <c r="B573" s="3">
        <v>294.15532922904549</v>
      </c>
    </row>
    <row r="574" spans="1:2" x14ac:dyDescent="0.25">
      <c r="A574" s="4">
        <v>36476</v>
      </c>
      <c r="B574" s="3">
        <v>293.26540153996541</v>
      </c>
    </row>
    <row r="575" spans="1:2" x14ac:dyDescent="0.25">
      <c r="A575" s="4">
        <v>36480</v>
      </c>
      <c r="B575" s="3">
        <v>293.26540153996541</v>
      </c>
    </row>
    <row r="576" spans="1:2" x14ac:dyDescent="0.25">
      <c r="A576" s="4">
        <v>36481</v>
      </c>
      <c r="B576" s="3">
        <v>287.92583540548418</v>
      </c>
    </row>
    <row r="577" spans="1:2" x14ac:dyDescent="0.25">
      <c r="A577" s="4">
        <v>36482</v>
      </c>
      <c r="B577" s="3">
        <v>286.21443600340689</v>
      </c>
    </row>
    <row r="578" spans="1:2" x14ac:dyDescent="0.25">
      <c r="A578" s="4">
        <v>36483</v>
      </c>
      <c r="B578" s="3">
        <v>285.25605233824359</v>
      </c>
    </row>
    <row r="579" spans="1:2" x14ac:dyDescent="0.25">
      <c r="A579" s="4">
        <v>36486</v>
      </c>
      <c r="B579" s="3">
        <v>285.39296429040968</v>
      </c>
    </row>
    <row r="580" spans="1:2" x14ac:dyDescent="0.25">
      <c r="A580" s="4">
        <v>36487</v>
      </c>
      <c r="B580" s="3">
        <v>279.71111827551317</v>
      </c>
    </row>
    <row r="581" spans="1:2" x14ac:dyDescent="0.25">
      <c r="A581" s="4">
        <v>36488</v>
      </c>
      <c r="B581" s="3">
        <v>278.13663082560208</v>
      </c>
    </row>
    <row r="582" spans="1:2" x14ac:dyDescent="0.25">
      <c r="A582" s="4">
        <v>36489</v>
      </c>
      <c r="B582" s="3">
        <v>277.17824716043879</v>
      </c>
    </row>
    <row r="583" spans="1:2" x14ac:dyDescent="0.25">
      <c r="A583" s="4">
        <v>36490</v>
      </c>
      <c r="B583" s="3">
        <v>275.67221568661068</v>
      </c>
    </row>
    <row r="584" spans="1:2" x14ac:dyDescent="0.25">
      <c r="A584" s="4">
        <v>36493</v>
      </c>
      <c r="B584" s="3">
        <v>275.60375971052758</v>
      </c>
    </row>
    <row r="585" spans="1:2" x14ac:dyDescent="0.25">
      <c r="A585" s="4">
        <v>36494</v>
      </c>
      <c r="B585" s="3">
        <v>275.94603959094309</v>
      </c>
    </row>
    <row r="586" spans="1:2" x14ac:dyDescent="0.25">
      <c r="A586" s="4">
        <v>36495</v>
      </c>
      <c r="B586" s="3">
        <v>271.85684175655109</v>
      </c>
    </row>
    <row r="587" spans="1:2" x14ac:dyDescent="0.25">
      <c r="A587" s="4">
        <v>36496</v>
      </c>
      <c r="B587" s="3">
        <v>273.53787590048228</v>
      </c>
    </row>
    <row r="588" spans="1:2" x14ac:dyDescent="0.25">
      <c r="A588" s="4">
        <v>36497</v>
      </c>
      <c r="B588" s="3">
        <v>277.37063374864539</v>
      </c>
    </row>
    <row r="589" spans="1:2" x14ac:dyDescent="0.25">
      <c r="A589" s="4">
        <v>36500</v>
      </c>
      <c r="B589" s="3">
        <v>278.17753013773239</v>
      </c>
    </row>
    <row r="590" spans="1:2" x14ac:dyDescent="0.25">
      <c r="A590" s="4">
        <v>36501</v>
      </c>
      <c r="B590" s="3">
        <v>277.90856467470343</v>
      </c>
    </row>
    <row r="591" spans="1:2" x14ac:dyDescent="0.25">
      <c r="A591" s="4">
        <v>36502</v>
      </c>
      <c r="B591" s="3">
        <v>278.17753013773239</v>
      </c>
    </row>
    <row r="592" spans="1:2" x14ac:dyDescent="0.25">
      <c r="A592" s="4">
        <v>36503</v>
      </c>
      <c r="B592" s="3">
        <v>277.10166828561643</v>
      </c>
    </row>
    <row r="593" spans="1:2" x14ac:dyDescent="0.25">
      <c r="A593" s="4">
        <v>36504</v>
      </c>
      <c r="B593" s="3">
        <v>275.82408233622868</v>
      </c>
    </row>
    <row r="594" spans="1:2" x14ac:dyDescent="0.25">
      <c r="A594" s="4">
        <v>36507</v>
      </c>
      <c r="B594" s="3">
        <v>270.6464971729207</v>
      </c>
    </row>
    <row r="595" spans="1:2" x14ac:dyDescent="0.25">
      <c r="A595" s="4">
        <v>36508</v>
      </c>
      <c r="B595" s="3">
        <v>270.51201444140622</v>
      </c>
    </row>
    <row r="596" spans="1:2" x14ac:dyDescent="0.25">
      <c r="A596" s="4">
        <v>36509</v>
      </c>
      <c r="B596" s="3">
        <v>271.38615219625041</v>
      </c>
    </row>
    <row r="597" spans="1:2" x14ac:dyDescent="0.25">
      <c r="A597" s="4">
        <v>36510</v>
      </c>
      <c r="B597" s="3">
        <v>271.18442809897857</v>
      </c>
    </row>
    <row r="598" spans="1:2" x14ac:dyDescent="0.25">
      <c r="A598" s="4">
        <v>36511</v>
      </c>
      <c r="B598" s="3">
        <v>271.78960039079391</v>
      </c>
    </row>
    <row r="599" spans="1:2" x14ac:dyDescent="0.25">
      <c r="A599" s="4">
        <v>36514</v>
      </c>
      <c r="B599" s="3">
        <v>271.65511765927943</v>
      </c>
    </row>
    <row r="600" spans="1:2" x14ac:dyDescent="0.25">
      <c r="A600" s="4">
        <v>36515</v>
      </c>
      <c r="B600" s="3">
        <v>272.05856585382293</v>
      </c>
    </row>
    <row r="601" spans="1:2" x14ac:dyDescent="0.25">
      <c r="A601" s="4">
        <v>36516</v>
      </c>
      <c r="B601" s="3">
        <v>272.39477268260907</v>
      </c>
    </row>
    <row r="602" spans="1:2" x14ac:dyDescent="0.25">
      <c r="A602" s="4">
        <v>36517</v>
      </c>
      <c r="B602" s="3">
        <v>273.20166907169607</v>
      </c>
    </row>
    <row r="603" spans="1:2" x14ac:dyDescent="0.25">
      <c r="A603" s="4">
        <v>36521</v>
      </c>
      <c r="B603" s="3">
        <v>273.53787590048228</v>
      </c>
    </row>
    <row r="604" spans="1:2" x14ac:dyDescent="0.25">
      <c r="A604" s="4">
        <v>36522</v>
      </c>
      <c r="B604" s="3">
        <v>273.60511726623952</v>
      </c>
    </row>
    <row r="605" spans="1:2" x14ac:dyDescent="0.25">
      <c r="A605" s="4">
        <v>36523</v>
      </c>
      <c r="B605" s="3">
        <v>272.79822087715257</v>
      </c>
    </row>
    <row r="606" spans="1:2" x14ac:dyDescent="0.25">
      <c r="A606" s="4">
        <v>36524</v>
      </c>
      <c r="B606" s="3">
        <v>273.73959999775411</v>
      </c>
    </row>
    <row r="607" spans="1:2" x14ac:dyDescent="0.25">
      <c r="A607" s="4">
        <v>36528</v>
      </c>
      <c r="B607" s="3">
        <v>270.06434196149769</v>
      </c>
    </row>
    <row r="608" spans="1:2" x14ac:dyDescent="0.25">
      <c r="A608" s="4">
        <v>36529</v>
      </c>
      <c r="B608" s="3">
        <v>269.99792180853132</v>
      </c>
    </row>
    <row r="609" spans="1:2" x14ac:dyDescent="0.25">
      <c r="A609" s="4">
        <v>36530</v>
      </c>
      <c r="B609" s="3">
        <v>270.72854349116199</v>
      </c>
    </row>
    <row r="610" spans="1:2" x14ac:dyDescent="0.25">
      <c r="A610" s="4">
        <v>36531</v>
      </c>
      <c r="B610" s="3">
        <v>270.8613837970949</v>
      </c>
    </row>
    <row r="611" spans="1:2" x14ac:dyDescent="0.25">
      <c r="A611" s="4">
        <v>36532</v>
      </c>
      <c r="B611" s="3">
        <v>271.59200547972557</v>
      </c>
    </row>
    <row r="612" spans="1:2" x14ac:dyDescent="0.25">
      <c r="A612" s="4">
        <v>36535</v>
      </c>
      <c r="B612" s="3">
        <v>272.45546746828921</v>
      </c>
    </row>
    <row r="613" spans="1:2" x14ac:dyDescent="0.25">
      <c r="A613" s="4">
        <v>36536</v>
      </c>
      <c r="B613" s="3">
        <v>273.85029068058412</v>
      </c>
    </row>
    <row r="614" spans="1:2" x14ac:dyDescent="0.25">
      <c r="A614" s="4">
        <v>36537</v>
      </c>
      <c r="B614" s="3">
        <v>274.18239144541627</v>
      </c>
    </row>
    <row r="615" spans="1:2" x14ac:dyDescent="0.25">
      <c r="A615" s="4">
        <v>36538</v>
      </c>
      <c r="B615" s="3">
        <v>274.18239144541627</v>
      </c>
    </row>
    <row r="616" spans="1:2" x14ac:dyDescent="0.25">
      <c r="A616" s="4">
        <v>36539</v>
      </c>
      <c r="B616" s="3">
        <v>274.58091236321479</v>
      </c>
    </row>
    <row r="617" spans="1:2" x14ac:dyDescent="0.25">
      <c r="A617" s="4">
        <v>36542</v>
      </c>
      <c r="B617" s="3">
        <v>275.64363481067772</v>
      </c>
    </row>
    <row r="618" spans="1:2" x14ac:dyDescent="0.25">
      <c r="A618" s="4">
        <v>36543</v>
      </c>
      <c r="B618" s="3">
        <v>275.31153404584558</v>
      </c>
    </row>
    <row r="619" spans="1:2" x14ac:dyDescent="0.25">
      <c r="A619" s="4">
        <v>36544</v>
      </c>
      <c r="B619" s="3">
        <v>275.57721465771129</v>
      </c>
    </row>
    <row r="620" spans="1:2" x14ac:dyDescent="0.25">
      <c r="A620" s="4">
        <v>36545</v>
      </c>
      <c r="B620" s="3">
        <v>275.84289526957701</v>
      </c>
    </row>
    <row r="621" spans="1:2" x14ac:dyDescent="0.25">
      <c r="A621" s="4">
        <v>36546</v>
      </c>
      <c r="B621" s="3">
        <v>276.10857588144268</v>
      </c>
    </row>
    <row r="622" spans="1:2" x14ac:dyDescent="0.25">
      <c r="A622" s="4">
        <v>36549</v>
      </c>
      <c r="B622" s="3">
        <v>276.30783634034202</v>
      </c>
    </row>
    <row r="623" spans="1:2" x14ac:dyDescent="0.25">
      <c r="A623" s="4">
        <v>36550</v>
      </c>
      <c r="B623" s="3">
        <v>274.51449221024842</v>
      </c>
    </row>
    <row r="624" spans="1:2" x14ac:dyDescent="0.25">
      <c r="A624" s="4">
        <v>36551</v>
      </c>
      <c r="B624" s="3">
        <v>273.98313098651698</v>
      </c>
    </row>
    <row r="625" spans="1:2" x14ac:dyDescent="0.25">
      <c r="A625" s="4">
        <v>36552</v>
      </c>
      <c r="B625" s="3">
        <v>273.31892945685269</v>
      </c>
    </row>
    <row r="626" spans="1:2" x14ac:dyDescent="0.25">
      <c r="A626" s="4">
        <v>36553</v>
      </c>
      <c r="B626" s="3">
        <v>271.65842563269189</v>
      </c>
    </row>
    <row r="627" spans="1:2" x14ac:dyDescent="0.25">
      <c r="A627" s="4">
        <v>36556</v>
      </c>
      <c r="B627" s="3">
        <v>270.5292830322627</v>
      </c>
    </row>
    <row r="628" spans="1:2" x14ac:dyDescent="0.25">
      <c r="A628" s="4">
        <v>36557</v>
      </c>
      <c r="B628" s="3">
        <v>269.2504057258131</v>
      </c>
    </row>
    <row r="629" spans="1:2" x14ac:dyDescent="0.25">
      <c r="A629" s="4">
        <v>36558</v>
      </c>
      <c r="B629" s="3">
        <v>268.25759449526072</v>
      </c>
    </row>
    <row r="630" spans="1:2" x14ac:dyDescent="0.25">
      <c r="A630" s="4">
        <v>36559</v>
      </c>
      <c r="B630" s="3">
        <v>267.39715809544862</v>
      </c>
    </row>
    <row r="631" spans="1:2" x14ac:dyDescent="0.25">
      <c r="A631" s="4">
        <v>36560</v>
      </c>
      <c r="B631" s="3">
        <v>266.93384618785751</v>
      </c>
    </row>
    <row r="632" spans="1:2" x14ac:dyDescent="0.25">
      <c r="A632" s="4">
        <v>36563</v>
      </c>
      <c r="B632" s="3">
        <v>266.73528394174701</v>
      </c>
    </row>
    <row r="633" spans="1:2" x14ac:dyDescent="0.25">
      <c r="A633" s="4">
        <v>36564</v>
      </c>
      <c r="B633" s="3">
        <v>265.67628529582453</v>
      </c>
    </row>
    <row r="634" spans="1:2" x14ac:dyDescent="0.25">
      <c r="A634" s="4">
        <v>36565</v>
      </c>
      <c r="B634" s="3">
        <v>265.01441114212281</v>
      </c>
    </row>
    <row r="635" spans="1:2" x14ac:dyDescent="0.25">
      <c r="A635" s="4">
        <v>36566</v>
      </c>
      <c r="B635" s="3">
        <v>266.07340978804552</v>
      </c>
    </row>
    <row r="636" spans="1:2" x14ac:dyDescent="0.25">
      <c r="A636" s="4">
        <v>36567</v>
      </c>
      <c r="B636" s="3">
        <v>265.54391046508408</v>
      </c>
    </row>
    <row r="637" spans="1:2" x14ac:dyDescent="0.25">
      <c r="A637" s="4">
        <v>36570</v>
      </c>
      <c r="B637" s="3">
        <v>265.87484754193491</v>
      </c>
    </row>
    <row r="638" spans="1:2" x14ac:dyDescent="0.25">
      <c r="A638" s="4">
        <v>36571</v>
      </c>
      <c r="B638" s="3">
        <v>264.7496614806422</v>
      </c>
    </row>
    <row r="639" spans="1:2" x14ac:dyDescent="0.25">
      <c r="A639" s="4">
        <v>36572</v>
      </c>
      <c r="B639" s="3">
        <v>262.96260126564778</v>
      </c>
    </row>
    <row r="640" spans="1:2" x14ac:dyDescent="0.25">
      <c r="A640" s="4">
        <v>36573</v>
      </c>
      <c r="B640" s="3">
        <v>263.2273509271285</v>
      </c>
    </row>
    <row r="641" spans="1:2" x14ac:dyDescent="0.25">
      <c r="A641" s="4">
        <v>36574</v>
      </c>
      <c r="B641" s="3">
        <v>261.90360261972529</v>
      </c>
    </row>
    <row r="642" spans="1:2" x14ac:dyDescent="0.25">
      <c r="A642" s="4">
        <v>36577</v>
      </c>
      <c r="B642" s="3">
        <v>260.38129206621159</v>
      </c>
    </row>
    <row r="643" spans="1:2" x14ac:dyDescent="0.25">
      <c r="A643" s="4">
        <v>36578</v>
      </c>
      <c r="B643" s="3">
        <v>255.02011142122859</v>
      </c>
    </row>
    <row r="644" spans="1:2" x14ac:dyDescent="0.25">
      <c r="A644" s="4">
        <v>36579</v>
      </c>
      <c r="B644" s="3">
        <v>252.57117705253259</v>
      </c>
    </row>
    <row r="645" spans="1:2" x14ac:dyDescent="0.25">
      <c r="A645" s="4">
        <v>36580</v>
      </c>
      <c r="B645" s="3">
        <v>250.9826790836488</v>
      </c>
    </row>
    <row r="646" spans="1:2" x14ac:dyDescent="0.25">
      <c r="A646" s="4">
        <v>36581</v>
      </c>
      <c r="B646" s="3">
        <v>250.5193671760577</v>
      </c>
    </row>
    <row r="647" spans="1:2" x14ac:dyDescent="0.25">
      <c r="A647" s="4">
        <v>36584</v>
      </c>
      <c r="B647" s="3">
        <v>245.88624810014639</v>
      </c>
    </row>
    <row r="648" spans="1:2" x14ac:dyDescent="0.25">
      <c r="A648" s="4">
        <v>36585</v>
      </c>
      <c r="B648" s="3">
        <v>244.6286872081134</v>
      </c>
    </row>
    <row r="649" spans="1:2" x14ac:dyDescent="0.25">
      <c r="A649" s="4">
        <v>36586</v>
      </c>
      <c r="B649" s="3">
        <v>240.94777732404779</v>
      </c>
    </row>
    <row r="650" spans="1:2" x14ac:dyDescent="0.25">
      <c r="A650" s="4">
        <v>36587</v>
      </c>
      <c r="B650" s="3">
        <v>241.14603386051849</v>
      </c>
    </row>
    <row r="651" spans="1:2" x14ac:dyDescent="0.25">
      <c r="A651" s="4">
        <v>36588</v>
      </c>
      <c r="B651" s="3">
        <v>240.94777732404779</v>
      </c>
    </row>
    <row r="652" spans="1:2" x14ac:dyDescent="0.25">
      <c r="A652" s="4">
        <v>36593</v>
      </c>
      <c r="B652" s="3">
        <v>242.86425717659779</v>
      </c>
    </row>
    <row r="653" spans="1:2" x14ac:dyDescent="0.25">
      <c r="A653" s="4">
        <v>36594</v>
      </c>
      <c r="B653" s="3">
        <v>244.64856600483401</v>
      </c>
    </row>
    <row r="654" spans="1:2" x14ac:dyDescent="0.25">
      <c r="A654" s="4">
        <v>36595</v>
      </c>
      <c r="B654" s="3">
        <v>245.0450790777754</v>
      </c>
    </row>
    <row r="655" spans="1:2" x14ac:dyDescent="0.25">
      <c r="A655" s="4">
        <v>36598</v>
      </c>
      <c r="B655" s="3">
        <v>244.64856600483401</v>
      </c>
    </row>
    <row r="656" spans="1:2" x14ac:dyDescent="0.25">
      <c r="A656" s="4">
        <v>36599</v>
      </c>
      <c r="B656" s="3">
        <v>246.56504585738409</v>
      </c>
    </row>
    <row r="657" spans="1:2" x14ac:dyDescent="0.25">
      <c r="A657" s="4">
        <v>36600</v>
      </c>
      <c r="B657" s="3">
        <v>248.21718366130651</v>
      </c>
    </row>
    <row r="658" spans="1:2" x14ac:dyDescent="0.25">
      <c r="A658" s="4">
        <v>36601</v>
      </c>
      <c r="B658" s="3">
        <v>250.464091074641</v>
      </c>
    </row>
    <row r="659" spans="1:2" x14ac:dyDescent="0.25">
      <c r="A659" s="4">
        <v>36602</v>
      </c>
      <c r="B659" s="3">
        <v>250.1336635138565</v>
      </c>
    </row>
    <row r="660" spans="1:2" x14ac:dyDescent="0.25">
      <c r="A660" s="4">
        <v>36605</v>
      </c>
      <c r="B660" s="3">
        <v>252.64491297581861</v>
      </c>
    </row>
    <row r="661" spans="1:2" x14ac:dyDescent="0.25">
      <c r="A661" s="4">
        <v>36606</v>
      </c>
      <c r="B661" s="3">
        <v>254.29705077974111</v>
      </c>
    </row>
    <row r="662" spans="1:2" x14ac:dyDescent="0.25">
      <c r="A662" s="4">
        <v>36607</v>
      </c>
      <c r="B662" s="3">
        <v>256.14744512013419</v>
      </c>
    </row>
    <row r="663" spans="1:2" x14ac:dyDescent="0.25">
      <c r="A663" s="4">
        <v>36608</v>
      </c>
      <c r="B663" s="3">
        <v>256.87438575386011</v>
      </c>
    </row>
    <row r="664" spans="1:2" x14ac:dyDescent="0.25">
      <c r="A664" s="4">
        <v>36609</v>
      </c>
      <c r="B664" s="3">
        <v>258.32826702131177</v>
      </c>
    </row>
    <row r="665" spans="1:2" x14ac:dyDescent="0.25">
      <c r="A665" s="4">
        <v>36612</v>
      </c>
      <c r="B665" s="3">
        <v>257.86566843621353</v>
      </c>
    </row>
    <row r="666" spans="1:2" x14ac:dyDescent="0.25">
      <c r="A666" s="4">
        <v>36613</v>
      </c>
      <c r="B666" s="3">
        <v>258.13001048484108</v>
      </c>
    </row>
    <row r="667" spans="1:2" x14ac:dyDescent="0.25">
      <c r="A667" s="4">
        <v>36614</v>
      </c>
      <c r="B667" s="3">
        <v>257.79958292405661</v>
      </c>
    </row>
    <row r="668" spans="1:2" x14ac:dyDescent="0.25">
      <c r="A668" s="4">
        <v>36615</v>
      </c>
      <c r="B668" s="3">
        <v>256.74221472954628</v>
      </c>
    </row>
    <row r="669" spans="1:2" x14ac:dyDescent="0.25">
      <c r="A669" s="4">
        <v>36616</v>
      </c>
      <c r="B669" s="3">
        <v>256.54395819307558</v>
      </c>
    </row>
    <row r="670" spans="1:2" x14ac:dyDescent="0.25">
      <c r="A670" s="4">
        <v>36619</v>
      </c>
      <c r="B670" s="3">
        <v>254.2350908139951</v>
      </c>
    </row>
    <row r="671" spans="1:2" x14ac:dyDescent="0.25">
      <c r="A671" s="4">
        <v>36620</v>
      </c>
      <c r="B671" s="3">
        <v>251.92745902496759</v>
      </c>
    </row>
    <row r="672" spans="1:2" x14ac:dyDescent="0.25">
      <c r="A672" s="4">
        <v>36621</v>
      </c>
      <c r="B672" s="3">
        <v>251.13627098301541</v>
      </c>
    </row>
    <row r="673" spans="1:2" x14ac:dyDescent="0.25">
      <c r="A673" s="4">
        <v>36622</v>
      </c>
      <c r="B673" s="3">
        <v>251.7296620144796</v>
      </c>
    </row>
    <row r="674" spans="1:2" x14ac:dyDescent="0.25">
      <c r="A674" s="4">
        <v>36623</v>
      </c>
      <c r="B674" s="3">
        <v>252.52085005643181</v>
      </c>
    </row>
    <row r="675" spans="1:2" x14ac:dyDescent="0.25">
      <c r="A675" s="4">
        <v>36626</v>
      </c>
      <c r="B675" s="3">
        <v>251.3340679935034</v>
      </c>
    </row>
    <row r="676" spans="1:2" x14ac:dyDescent="0.25">
      <c r="A676" s="4">
        <v>36627</v>
      </c>
      <c r="B676" s="3">
        <v>249.88355658325759</v>
      </c>
    </row>
    <row r="677" spans="1:2" x14ac:dyDescent="0.25">
      <c r="A677" s="4">
        <v>36628</v>
      </c>
      <c r="B677" s="3">
        <v>248.96050386764671</v>
      </c>
    </row>
    <row r="678" spans="1:2" x14ac:dyDescent="0.25">
      <c r="A678" s="4">
        <v>36629</v>
      </c>
      <c r="B678" s="3">
        <v>247.1803307732541</v>
      </c>
    </row>
    <row r="679" spans="1:2" x14ac:dyDescent="0.25">
      <c r="A679" s="4">
        <v>36630</v>
      </c>
      <c r="B679" s="3">
        <v>245.79575169983761</v>
      </c>
    </row>
    <row r="680" spans="1:2" x14ac:dyDescent="0.25">
      <c r="A680" s="4">
        <v>36633</v>
      </c>
      <c r="B680" s="3">
        <v>245.13642833154401</v>
      </c>
    </row>
    <row r="681" spans="1:2" x14ac:dyDescent="0.25">
      <c r="A681" s="4">
        <v>36634</v>
      </c>
      <c r="B681" s="3">
        <v>246.78473675227789</v>
      </c>
    </row>
    <row r="682" spans="1:2" x14ac:dyDescent="0.25">
      <c r="A682" s="4">
        <v>36635</v>
      </c>
      <c r="B682" s="3">
        <v>247.70778946788889</v>
      </c>
    </row>
    <row r="683" spans="1:2" x14ac:dyDescent="0.25">
      <c r="A683" s="4">
        <v>36636</v>
      </c>
      <c r="B683" s="3">
        <v>247.64185713105951</v>
      </c>
    </row>
    <row r="684" spans="1:2" x14ac:dyDescent="0.25">
      <c r="A684" s="4">
        <v>36640</v>
      </c>
      <c r="B684" s="3">
        <v>249.42203022545209</v>
      </c>
    </row>
    <row r="685" spans="1:2" x14ac:dyDescent="0.25">
      <c r="A685" s="4">
        <v>36641</v>
      </c>
      <c r="B685" s="3">
        <v>249.026436204476</v>
      </c>
    </row>
    <row r="686" spans="1:2" x14ac:dyDescent="0.25">
      <c r="A686" s="4">
        <v>36642</v>
      </c>
      <c r="B686" s="3">
        <v>248.30118049935311</v>
      </c>
    </row>
    <row r="687" spans="1:2" x14ac:dyDescent="0.25">
      <c r="A687" s="4">
        <v>36643</v>
      </c>
      <c r="B687" s="3">
        <v>247.37812778374209</v>
      </c>
    </row>
    <row r="688" spans="1:2" x14ac:dyDescent="0.25">
      <c r="A688" s="4">
        <v>36644</v>
      </c>
      <c r="B688" s="3">
        <v>247.04846609959529</v>
      </c>
    </row>
    <row r="689" spans="1:2" x14ac:dyDescent="0.25">
      <c r="A689" s="4">
        <v>36648</v>
      </c>
      <c r="B689" s="3">
        <v>246.29724154586719</v>
      </c>
    </row>
    <row r="690" spans="1:2" x14ac:dyDescent="0.25">
      <c r="A690" s="4">
        <v>36649</v>
      </c>
      <c r="B690" s="3">
        <v>244.6539452985636</v>
      </c>
    </row>
    <row r="691" spans="1:2" x14ac:dyDescent="0.25">
      <c r="A691" s="4">
        <v>36650</v>
      </c>
      <c r="B691" s="3">
        <v>243.99662679964209</v>
      </c>
    </row>
    <row r="692" spans="1:2" x14ac:dyDescent="0.25">
      <c r="A692" s="4">
        <v>36651</v>
      </c>
      <c r="B692" s="3">
        <v>244.45674974888709</v>
      </c>
    </row>
    <row r="693" spans="1:2" x14ac:dyDescent="0.25">
      <c r="A693" s="4">
        <v>36654</v>
      </c>
      <c r="B693" s="3">
        <v>244.19382234931851</v>
      </c>
    </row>
    <row r="694" spans="1:2" x14ac:dyDescent="0.25">
      <c r="A694" s="4">
        <v>36655</v>
      </c>
      <c r="B694" s="3">
        <v>242.6819898017992</v>
      </c>
    </row>
    <row r="695" spans="1:2" x14ac:dyDescent="0.25">
      <c r="A695" s="4">
        <v>36656</v>
      </c>
      <c r="B695" s="3">
        <v>241.49881650374061</v>
      </c>
    </row>
    <row r="696" spans="1:2" x14ac:dyDescent="0.25">
      <c r="A696" s="4">
        <v>36657</v>
      </c>
      <c r="B696" s="3">
        <v>239.92125210632909</v>
      </c>
    </row>
    <row r="697" spans="1:2" x14ac:dyDescent="0.25">
      <c r="A697" s="4">
        <v>36658</v>
      </c>
      <c r="B697" s="3">
        <v>239.46112915708409</v>
      </c>
    </row>
    <row r="698" spans="1:2" x14ac:dyDescent="0.25">
      <c r="A698" s="4">
        <v>36661</v>
      </c>
      <c r="B698" s="3">
        <v>237.16051441085901</v>
      </c>
    </row>
    <row r="699" spans="1:2" x14ac:dyDescent="0.25">
      <c r="A699" s="4">
        <v>36662</v>
      </c>
      <c r="B699" s="3">
        <v>236.56892776182971</v>
      </c>
    </row>
    <row r="700" spans="1:2" x14ac:dyDescent="0.25">
      <c r="A700" s="4">
        <v>36663</v>
      </c>
      <c r="B700" s="3">
        <v>235.84587741301621</v>
      </c>
    </row>
    <row r="701" spans="1:2" x14ac:dyDescent="0.25">
      <c r="A701" s="4">
        <v>36664</v>
      </c>
      <c r="B701" s="3">
        <v>235.6486818633397</v>
      </c>
    </row>
    <row r="702" spans="1:2" x14ac:dyDescent="0.25">
      <c r="A702" s="4">
        <v>36665</v>
      </c>
      <c r="B702" s="3">
        <v>234.26831301560469</v>
      </c>
    </row>
    <row r="703" spans="1:2" x14ac:dyDescent="0.25">
      <c r="A703" s="4">
        <v>36668</v>
      </c>
      <c r="B703" s="3">
        <v>233.08513971754601</v>
      </c>
    </row>
    <row r="704" spans="1:2" x14ac:dyDescent="0.25">
      <c r="A704" s="4">
        <v>36669</v>
      </c>
      <c r="B704" s="3">
        <v>232.0991619691639</v>
      </c>
    </row>
    <row r="705" spans="1:2" x14ac:dyDescent="0.25">
      <c r="A705" s="4">
        <v>36670</v>
      </c>
      <c r="B705" s="3">
        <v>232.88794416786959</v>
      </c>
    </row>
    <row r="706" spans="1:2" x14ac:dyDescent="0.25">
      <c r="A706" s="4">
        <v>36671</v>
      </c>
      <c r="B706" s="3">
        <v>233.61099451668321</v>
      </c>
    </row>
    <row r="707" spans="1:2" x14ac:dyDescent="0.25">
      <c r="A707" s="4">
        <v>36672</v>
      </c>
      <c r="B707" s="3">
        <v>237.42344181042759</v>
      </c>
    </row>
    <row r="708" spans="1:2" x14ac:dyDescent="0.25">
      <c r="A708" s="4">
        <v>36675</v>
      </c>
      <c r="B708" s="3">
        <v>237.75210105988839</v>
      </c>
    </row>
    <row r="709" spans="1:2" x14ac:dyDescent="0.25">
      <c r="A709" s="4">
        <v>36676</v>
      </c>
      <c r="B709" s="3">
        <v>239.52686100697619</v>
      </c>
    </row>
    <row r="710" spans="1:2" x14ac:dyDescent="0.25">
      <c r="A710" s="4">
        <v>36677</v>
      </c>
      <c r="B710" s="3">
        <v>241.4330846538484</v>
      </c>
    </row>
    <row r="711" spans="1:2" x14ac:dyDescent="0.25">
      <c r="A711" s="4">
        <v>36678</v>
      </c>
      <c r="B711" s="3">
        <v>240.69207140330349</v>
      </c>
    </row>
    <row r="712" spans="1:2" x14ac:dyDescent="0.25">
      <c r="A712" s="4">
        <v>36679</v>
      </c>
      <c r="B712" s="3">
        <v>242.32145179460659</v>
      </c>
    </row>
    <row r="713" spans="1:2" x14ac:dyDescent="0.25">
      <c r="A713" s="4">
        <v>36682</v>
      </c>
      <c r="B713" s="3">
        <v>245.1239860676481</v>
      </c>
    </row>
    <row r="714" spans="1:2" x14ac:dyDescent="0.25">
      <c r="A714" s="4">
        <v>36683</v>
      </c>
      <c r="B714" s="3">
        <v>247.665819478081</v>
      </c>
    </row>
    <row r="715" spans="1:2" x14ac:dyDescent="0.25">
      <c r="A715" s="4">
        <v>36684</v>
      </c>
      <c r="B715" s="3">
        <v>249.1648494380799</v>
      </c>
    </row>
    <row r="716" spans="1:2" x14ac:dyDescent="0.25">
      <c r="A716" s="4">
        <v>36685</v>
      </c>
      <c r="B716" s="3">
        <v>250.8594050450352</v>
      </c>
    </row>
    <row r="717" spans="1:2" x14ac:dyDescent="0.25">
      <c r="A717" s="4">
        <v>36686</v>
      </c>
      <c r="B717" s="3">
        <v>251.05493069199159</v>
      </c>
    </row>
    <row r="718" spans="1:2" x14ac:dyDescent="0.25">
      <c r="A718" s="4">
        <v>36689</v>
      </c>
      <c r="B718" s="3">
        <v>252.8798367302511</v>
      </c>
    </row>
    <row r="719" spans="1:2" x14ac:dyDescent="0.25">
      <c r="A719" s="4">
        <v>36690</v>
      </c>
      <c r="B719" s="3">
        <v>253.33606323981601</v>
      </c>
    </row>
    <row r="720" spans="1:2" x14ac:dyDescent="0.25">
      <c r="A720" s="4">
        <v>36691</v>
      </c>
      <c r="B720" s="3">
        <v>253.59676410242449</v>
      </c>
    </row>
    <row r="721" spans="1:2" x14ac:dyDescent="0.25">
      <c r="A721" s="4">
        <v>36692</v>
      </c>
      <c r="B721" s="3">
        <v>253.92264018068511</v>
      </c>
    </row>
    <row r="722" spans="1:2" x14ac:dyDescent="0.25">
      <c r="A722" s="4">
        <v>36693</v>
      </c>
      <c r="B722" s="3">
        <v>253.72711453372881</v>
      </c>
    </row>
    <row r="723" spans="1:2" x14ac:dyDescent="0.25">
      <c r="A723" s="4">
        <v>36696</v>
      </c>
      <c r="B723" s="3">
        <v>253.66193931807669</v>
      </c>
    </row>
    <row r="724" spans="1:2" x14ac:dyDescent="0.25">
      <c r="A724" s="4">
        <v>36697</v>
      </c>
      <c r="B724" s="3">
        <v>253.72711453372881</v>
      </c>
    </row>
    <row r="725" spans="1:2" x14ac:dyDescent="0.25">
      <c r="A725" s="4">
        <v>36698</v>
      </c>
      <c r="B725" s="3">
        <v>254.83509319981499</v>
      </c>
    </row>
    <row r="726" spans="1:2" x14ac:dyDescent="0.25">
      <c r="A726" s="4">
        <v>36700</v>
      </c>
      <c r="B726" s="3">
        <v>255.61719578764041</v>
      </c>
    </row>
    <row r="727" spans="1:2" x14ac:dyDescent="0.25">
      <c r="A727" s="4">
        <v>36703</v>
      </c>
      <c r="B727" s="3">
        <v>257.31175139459572</v>
      </c>
    </row>
    <row r="728" spans="1:2" x14ac:dyDescent="0.25">
      <c r="A728" s="4">
        <v>36704</v>
      </c>
      <c r="B728" s="3">
        <v>258.55008049198619</v>
      </c>
    </row>
    <row r="729" spans="1:2" x14ac:dyDescent="0.25">
      <c r="A729" s="4">
        <v>36705</v>
      </c>
      <c r="B729" s="3">
        <v>259.46253351111602</v>
      </c>
    </row>
    <row r="730" spans="1:2" x14ac:dyDescent="0.25">
      <c r="A730" s="4">
        <v>36706</v>
      </c>
      <c r="B730" s="3">
        <v>260.30981131459362</v>
      </c>
    </row>
    <row r="731" spans="1:2" x14ac:dyDescent="0.25">
      <c r="A731" s="4">
        <v>36707</v>
      </c>
      <c r="B731" s="3">
        <v>261.02673868676692</v>
      </c>
    </row>
    <row r="732" spans="1:2" x14ac:dyDescent="0.25">
      <c r="A732" s="4">
        <v>36710</v>
      </c>
      <c r="B732" s="3">
        <v>258.14117074059391</v>
      </c>
    </row>
    <row r="733" spans="1:2" x14ac:dyDescent="0.25">
      <c r="A733" s="4">
        <v>36711</v>
      </c>
      <c r="B733" s="3">
        <v>258.7186677668592</v>
      </c>
    </row>
    <row r="734" spans="1:2" x14ac:dyDescent="0.25">
      <c r="A734" s="4">
        <v>36712</v>
      </c>
      <c r="B734" s="3">
        <v>257.56367371432862</v>
      </c>
    </row>
    <row r="735" spans="1:2" x14ac:dyDescent="0.25">
      <c r="A735" s="4">
        <v>36713</v>
      </c>
      <c r="B735" s="3">
        <v>257.24284203307008</v>
      </c>
    </row>
    <row r="736" spans="1:2" x14ac:dyDescent="0.25">
      <c r="A736" s="4">
        <v>36714</v>
      </c>
      <c r="B736" s="3">
        <v>257.75617272308369</v>
      </c>
    </row>
    <row r="737" spans="1:2" x14ac:dyDescent="0.25">
      <c r="A737" s="4">
        <v>36717</v>
      </c>
      <c r="B737" s="3">
        <v>257.62784005058029</v>
      </c>
    </row>
    <row r="738" spans="1:2" x14ac:dyDescent="0.25">
      <c r="A738" s="4">
        <v>36718</v>
      </c>
      <c r="B738" s="3">
        <v>257.43534104182521</v>
      </c>
    </row>
    <row r="739" spans="1:2" x14ac:dyDescent="0.25">
      <c r="A739" s="4">
        <v>36719</v>
      </c>
      <c r="B739" s="3">
        <v>256.3445133255463</v>
      </c>
    </row>
    <row r="740" spans="1:2" x14ac:dyDescent="0.25">
      <c r="A740" s="4">
        <v>36720</v>
      </c>
      <c r="B740" s="3">
        <v>255.4461846180225</v>
      </c>
    </row>
    <row r="741" spans="1:2" x14ac:dyDescent="0.25">
      <c r="A741" s="4">
        <v>36721</v>
      </c>
      <c r="B741" s="3">
        <v>255.18951927301561</v>
      </c>
    </row>
    <row r="742" spans="1:2" x14ac:dyDescent="0.25">
      <c r="A742" s="4">
        <v>36724</v>
      </c>
      <c r="B742" s="3">
        <v>252.87953116795441</v>
      </c>
    </row>
    <row r="743" spans="1:2" x14ac:dyDescent="0.25">
      <c r="A743" s="4">
        <v>36725</v>
      </c>
      <c r="B743" s="3">
        <v>252.75119849545101</v>
      </c>
    </row>
    <row r="744" spans="1:2" x14ac:dyDescent="0.25">
      <c r="A744" s="4">
        <v>36726</v>
      </c>
      <c r="B744" s="3">
        <v>252.75119849545101</v>
      </c>
    </row>
    <row r="745" spans="1:2" x14ac:dyDescent="0.25">
      <c r="A745" s="4">
        <v>36727</v>
      </c>
      <c r="B745" s="3">
        <v>253.77785987547821</v>
      </c>
    </row>
    <row r="746" spans="1:2" x14ac:dyDescent="0.25">
      <c r="A746" s="4">
        <v>36728</v>
      </c>
      <c r="B746" s="3">
        <v>255.70284996302931</v>
      </c>
    </row>
    <row r="747" spans="1:2" x14ac:dyDescent="0.25">
      <c r="A747" s="4">
        <v>36731</v>
      </c>
      <c r="B747" s="3">
        <v>256.98617668806321</v>
      </c>
    </row>
    <row r="748" spans="1:2" x14ac:dyDescent="0.25">
      <c r="A748" s="4">
        <v>36732</v>
      </c>
      <c r="B748" s="3">
        <v>260.13032716439659</v>
      </c>
    </row>
    <row r="749" spans="1:2" x14ac:dyDescent="0.25">
      <c r="A749" s="4">
        <v>36733</v>
      </c>
      <c r="B749" s="3">
        <v>261.99115091569593</v>
      </c>
    </row>
    <row r="750" spans="1:2" x14ac:dyDescent="0.25">
      <c r="A750" s="4">
        <v>36734</v>
      </c>
      <c r="B750" s="3">
        <v>264.3011390207572</v>
      </c>
    </row>
    <row r="751" spans="1:2" x14ac:dyDescent="0.25">
      <c r="A751" s="4">
        <v>36735</v>
      </c>
      <c r="B751" s="3">
        <v>266.41862811706329</v>
      </c>
    </row>
    <row r="752" spans="1:2" x14ac:dyDescent="0.25">
      <c r="A752" s="4">
        <v>36738</v>
      </c>
      <c r="B752" s="3">
        <v>268.27945186836268</v>
      </c>
    </row>
    <row r="753" spans="1:2" x14ac:dyDescent="0.25">
      <c r="A753" s="4">
        <v>36739</v>
      </c>
      <c r="B753" s="3">
        <v>261.96492487715022</v>
      </c>
    </row>
    <row r="754" spans="1:2" x14ac:dyDescent="0.25">
      <c r="A754" s="4">
        <v>36740</v>
      </c>
      <c r="B754" s="3">
        <v>260.27280694134078</v>
      </c>
    </row>
    <row r="755" spans="1:2" x14ac:dyDescent="0.25">
      <c r="A755" s="4">
        <v>36741</v>
      </c>
      <c r="B755" s="3">
        <v>260.1474648720216</v>
      </c>
    </row>
    <row r="756" spans="1:2" x14ac:dyDescent="0.25">
      <c r="A756" s="4">
        <v>36742</v>
      </c>
      <c r="B756" s="3">
        <v>260.21013590668127</v>
      </c>
    </row>
    <row r="757" spans="1:2" x14ac:dyDescent="0.25">
      <c r="A757" s="4">
        <v>36745</v>
      </c>
      <c r="B757" s="3">
        <v>259.83410969872358</v>
      </c>
    </row>
    <row r="758" spans="1:2" x14ac:dyDescent="0.25">
      <c r="A758" s="4">
        <v>36746</v>
      </c>
      <c r="B758" s="3">
        <v>260.02212280270243</v>
      </c>
    </row>
    <row r="759" spans="1:2" x14ac:dyDescent="0.25">
      <c r="A759" s="4">
        <v>36747</v>
      </c>
      <c r="B759" s="3">
        <v>260.08479383736199</v>
      </c>
    </row>
    <row r="760" spans="1:2" x14ac:dyDescent="0.25">
      <c r="A760" s="4">
        <v>36748</v>
      </c>
      <c r="B760" s="3">
        <v>260.96218832259649</v>
      </c>
    </row>
    <row r="761" spans="1:2" x14ac:dyDescent="0.25">
      <c r="A761" s="4">
        <v>36749</v>
      </c>
      <c r="B761" s="3">
        <v>261.08753039191572</v>
      </c>
    </row>
    <row r="762" spans="1:2" x14ac:dyDescent="0.25">
      <c r="A762" s="4">
        <v>36752</v>
      </c>
      <c r="B762" s="3">
        <v>260.96218832259649</v>
      </c>
    </row>
    <row r="763" spans="1:2" x14ac:dyDescent="0.25">
      <c r="A763" s="4">
        <v>36753</v>
      </c>
      <c r="B763" s="3">
        <v>261.08753039191572</v>
      </c>
    </row>
    <row r="764" spans="1:2" x14ac:dyDescent="0.25">
      <c r="A764" s="4">
        <v>36754</v>
      </c>
      <c r="B764" s="3">
        <v>261.27554349589451</v>
      </c>
    </row>
    <row r="765" spans="1:2" x14ac:dyDescent="0.25">
      <c r="A765" s="4">
        <v>36755</v>
      </c>
      <c r="B765" s="3">
        <v>261.33821453055413</v>
      </c>
    </row>
    <row r="766" spans="1:2" x14ac:dyDescent="0.25">
      <c r="A766" s="4">
        <v>36756</v>
      </c>
      <c r="B766" s="3">
        <v>261.90225384249061</v>
      </c>
    </row>
    <row r="767" spans="1:2" x14ac:dyDescent="0.25">
      <c r="A767" s="4">
        <v>36759</v>
      </c>
      <c r="B767" s="3">
        <v>260.96218832259649</v>
      </c>
    </row>
    <row r="768" spans="1:2" x14ac:dyDescent="0.25">
      <c r="A768" s="4">
        <v>36760</v>
      </c>
      <c r="B768" s="3">
        <v>260.21013590668127</v>
      </c>
    </row>
    <row r="769" spans="1:2" x14ac:dyDescent="0.25">
      <c r="A769" s="4">
        <v>36761</v>
      </c>
      <c r="B769" s="3">
        <v>260.52349107997918</v>
      </c>
    </row>
    <row r="770" spans="1:2" x14ac:dyDescent="0.25">
      <c r="A770" s="4">
        <v>36762</v>
      </c>
      <c r="B770" s="3">
        <v>260.33547797600039</v>
      </c>
    </row>
    <row r="771" spans="1:2" x14ac:dyDescent="0.25">
      <c r="A771" s="4">
        <v>36763</v>
      </c>
      <c r="B771" s="3">
        <v>260.83684625327732</v>
      </c>
    </row>
    <row r="772" spans="1:2" x14ac:dyDescent="0.25">
      <c r="A772" s="4">
        <v>36766</v>
      </c>
      <c r="B772" s="3">
        <v>261.21287246123489</v>
      </c>
    </row>
    <row r="773" spans="1:2" x14ac:dyDescent="0.25">
      <c r="A773" s="4">
        <v>36767</v>
      </c>
      <c r="B773" s="3">
        <v>261.33821453055413</v>
      </c>
    </row>
    <row r="774" spans="1:2" x14ac:dyDescent="0.25">
      <c r="A774" s="4">
        <v>36768</v>
      </c>
      <c r="B774" s="3">
        <v>259.39541245610638</v>
      </c>
    </row>
    <row r="775" spans="1:2" x14ac:dyDescent="0.25">
      <c r="A775" s="4">
        <v>36769</v>
      </c>
      <c r="B775" s="3">
        <v>258.20466279757392</v>
      </c>
    </row>
    <row r="776" spans="1:2" x14ac:dyDescent="0.25">
      <c r="A776" s="4">
        <v>36770</v>
      </c>
      <c r="B776" s="3">
        <v>255.50037962306709</v>
      </c>
    </row>
    <row r="777" spans="1:2" x14ac:dyDescent="0.25">
      <c r="A777" s="4">
        <v>36773</v>
      </c>
      <c r="B777" s="3">
        <v>254.0754260024728</v>
      </c>
    </row>
    <row r="778" spans="1:2" x14ac:dyDescent="0.25">
      <c r="A778" s="4">
        <v>36774</v>
      </c>
      <c r="B778" s="3">
        <v>253.88956248674319</v>
      </c>
    </row>
    <row r="779" spans="1:2" x14ac:dyDescent="0.25">
      <c r="A779" s="4">
        <v>36775</v>
      </c>
      <c r="B779" s="3">
        <v>253.14610842382439</v>
      </c>
    </row>
    <row r="780" spans="1:2" x14ac:dyDescent="0.25">
      <c r="A780" s="4">
        <v>36777</v>
      </c>
      <c r="B780" s="3">
        <v>251.96897282420321</v>
      </c>
    </row>
    <row r="781" spans="1:2" x14ac:dyDescent="0.25">
      <c r="A781" s="4">
        <v>36780</v>
      </c>
      <c r="B781" s="3">
        <v>251.0396552455548</v>
      </c>
    </row>
    <row r="782" spans="1:2" x14ac:dyDescent="0.25">
      <c r="A782" s="4">
        <v>36781</v>
      </c>
      <c r="B782" s="3">
        <v>249.9244741511767</v>
      </c>
    </row>
    <row r="783" spans="1:2" x14ac:dyDescent="0.25">
      <c r="A783" s="4">
        <v>36782</v>
      </c>
      <c r="B783" s="3">
        <v>249.1190655830147</v>
      </c>
    </row>
    <row r="784" spans="1:2" x14ac:dyDescent="0.25">
      <c r="A784" s="4">
        <v>36783</v>
      </c>
      <c r="B784" s="3">
        <v>249.3049290987444</v>
      </c>
    </row>
    <row r="785" spans="1:2" x14ac:dyDescent="0.25">
      <c r="A785" s="4">
        <v>36784</v>
      </c>
      <c r="B785" s="3">
        <v>249.738610635447</v>
      </c>
    </row>
    <row r="786" spans="1:2" x14ac:dyDescent="0.25">
      <c r="A786" s="4">
        <v>36787</v>
      </c>
      <c r="B786" s="3">
        <v>249.6147016249605</v>
      </c>
    </row>
    <row r="787" spans="1:2" x14ac:dyDescent="0.25">
      <c r="A787" s="4">
        <v>36788</v>
      </c>
      <c r="B787" s="3">
        <v>250.8537917298251</v>
      </c>
    </row>
    <row r="788" spans="1:2" x14ac:dyDescent="0.25">
      <c r="A788" s="4">
        <v>36789</v>
      </c>
      <c r="B788" s="3">
        <v>252.09288183468959</v>
      </c>
    </row>
    <row r="789" spans="1:2" x14ac:dyDescent="0.25">
      <c r="A789" s="4">
        <v>36790</v>
      </c>
      <c r="B789" s="3">
        <v>253.70369897101349</v>
      </c>
    </row>
    <row r="790" spans="1:2" x14ac:dyDescent="0.25">
      <c r="A790" s="4">
        <v>36791</v>
      </c>
      <c r="B790" s="3">
        <v>256.55360621220188</v>
      </c>
    </row>
    <row r="791" spans="1:2" x14ac:dyDescent="0.25">
      <c r="A791" s="4">
        <v>36794</v>
      </c>
      <c r="B791" s="3">
        <v>258.16442334852582</v>
      </c>
    </row>
    <row r="792" spans="1:2" x14ac:dyDescent="0.25">
      <c r="A792" s="4">
        <v>36795</v>
      </c>
      <c r="B792" s="3">
        <v>259.09374092717422</v>
      </c>
    </row>
    <row r="793" spans="1:2" x14ac:dyDescent="0.25">
      <c r="A793" s="4">
        <v>36796</v>
      </c>
      <c r="B793" s="3">
        <v>259.89914949533619</v>
      </c>
    </row>
    <row r="794" spans="1:2" x14ac:dyDescent="0.25">
      <c r="A794" s="4">
        <v>36797</v>
      </c>
      <c r="B794" s="3">
        <v>259.89914949533619</v>
      </c>
    </row>
    <row r="795" spans="1:2" x14ac:dyDescent="0.25">
      <c r="A795" s="4">
        <v>36798</v>
      </c>
      <c r="B795" s="3">
        <v>260.95237608447098</v>
      </c>
    </row>
    <row r="796" spans="1:2" x14ac:dyDescent="0.25">
      <c r="A796" s="4">
        <v>36801</v>
      </c>
      <c r="B796" s="3">
        <v>260.07659595959598</v>
      </c>
    </row>
    <row r="797" spans="1:2" x14ac:dyDescent="0.25">
      <c r="A797" s="4">
        <v>36802</v>
      </c>
      <c r="B797" s="3">
        <v>261.12578963100401</v>
      </c>
    </row>
    <row r="798" spans="1:2" x14ac:dyDescent="0.25">
      <c r="A798" s="4">
        <v>36803</v>
      </c>
      <c r="B798" s="3">
        <v>261.61952782931348</v>
      </c>
    </row>
    <row r="799" spans="1:2" x14ac:dyDescent="0.25">
      <c r="A799" s="4">
        <v>36804</v>
      </c>
      <c r="B799" s="3">
        <v>260.26174778396211</v>
      </c>
    </row>
    <row r="800" spans="1:2" x14ac:dyDescent="0.25">
      <c r="A800" s="4">
        <v>36805</v>
      </c>
      <c r="B800" s="3">
        <v>260.44689960832818</v>
      </c>
    </row>
    <row r="801" spans="1:2" x14ac:dyDescent="0.25">
      <c r="A801" s="4">
        <v>36808</v>
      </c>
      <c r="B801" s="3">
        <v>260.75548598227169</v>
      </c>
    </row>
    <row r="802" spans="1:2" x14ac:dyDescent="0.25">
      <c r="A802" s="4">
        <v>36809</v>
      </c>
      <c r="B802" s="3">
        <v>260.50861688311687</v>
      </c>
    </row>
    <row r="803" spans="1:2" x14ac:dyDescent="0.25">
      <c r="A803" s="4">
        <v>36810</v>
      </c>
      <c r="B803" s="3">
        <v>261.06407235621521</v>
      </c>
    </row>
    <row r="804" spans="1:2" x14ac:dyDescent="0.25">
      <c r="A804" s="4">
        <v>36812</v>
      </c>
      <c r="B804" s="3">
        <v>261.68124510410217</v>
      </c>
    </row>
    <row r="805" spans="1:2" x14ac:dyDescent="0.25">
      <c r="A805" s="4">
        <v>36815</v>
      </c>
      <c r="B805" s="3">
        <v>262.60700422593283</v>
      </c>
    </row>
    <row r="806" spans="1:2" x14ac:dyDescent="0.25">
      <c r="A806" s="4">
        <v>36816</v>
      </c>
      <c r="B806" s="3">
        <v>262.85387332508759</v>
      </c>
    </row>
    <row r="807" spans="1:2" x14ac:dyDescent="0.25">
      <c r="A807" s="4">
        <v>36817</v>
      </c>
      <c r="B807" s="3">
        <v>262.7921560502989</v>
      </c>
    </row>
    <row r="808" spans="1:2" x14ac:dyDescent="0.25">
      <c r="A808" s="4">
        <v>36818</v>
      </c>
      <c r="B808" s="3">
        <v>263.10074242424241</v>
      </c>
    </row>
    <row r="809" spans="1:2" x14ac:dyDescent="0.25">
      <c r="A809" s="4">
        <v>36819</v>
      </c>
      <c r="B809" s="3">
        <v>263.71791517212938</v>
      </c>
    </row>
    <row r="810" spans="1:2" x14ac:dyDescent="0.25">
      <c r="A810" s="4">
        <v>36822</v>
      </c>
      <c r="B810" s="3">
        <v>265.32256431663569</v>
      </c>
    </row>
    <row r="811" spans="1:2" x14ac:dyDescent="0.25">
      <c r="A811" s="4">
        <v>36823</v>
      </c>
      <c r="B811" s="3">
        <v>264.76710884353741</v>
      </c>
    </row>
    <row r="812" spans="1:2" x14ac:dyDescent="0.25">
      <c r="A812" s="4">
        <v>36824</v>
      </c>
      <c r="B812" s="3">
        <v>264.21165337043908</v>
      </c>
    </row>
    <row r="813" spans="1:2" x14ac:dyDescent="0.25">
      <c r="A813" s="4">
        <v>36825</v>
      </c>
      <c r="B813" s="3">
        <v>262.7921560502989</v>
      </c>
    </row>
    <row r="814" spans="1:2" x14ac:dyDescent="0.25">
      <c r="A814" s="4">
        <v>36826</v>
      </c>
      <c r="B814" s="3">
        <v>261.31094145537003</v>
      </c>
    </row>
    <row r="815" spans="1:2" x14ac:dyDescent="0.25">
      <c r="A815" s="4">
        <v>36829</v>
      </c>
      <c r="B815" s="3">
        <v>261.18750690579259</v>
      </c>
    </row>
    <row r="816" spans="1:2" x14ac:dyDescent="0.25">
      <c r="A816" s="4">
        <v>36830</v>
      </c>
      <c r="B816" s="3">
        <v>261.37265873015872</v>
      </c>
    </row>
    <row r="817" spans="1:2" x14ac:dyDescent="0.25">
      <c r="A817" s="4">
        <v>36831</v>
      </c>
      <c r="B817" s="3">
        <v>259.69874665337443</v>
      </c>
    </row>
    <row r="818" spans="1:2" x14ac:dyDescent="0.25">
      <c r="A818" s="4">
        <v>36833</v>
      </c>
      <c r="B818" s="3">
        <v>259.51412669129849</v>
      </c>
    </row>
    <row r="819" spans="1:2" x14ac:dyDescent="0.25">
      <c r="A819" s="4">
        <v>36836</v>
      </c>
      <c r="B819" s="3">
        <v>259.02180679242957</v>
      </c>
    </row>
    <row r="820" spans="1:2" x14ac:dyDescent="0.25">
      <c r="A820" s="4">
        <v>36837</v>
      </c>
      <c r="B820" s="3">
        <v>257.79100704525717</v>
      </c>
    </row>
    <row r="821" spans="1:2" x14ac:dyDescent="0.25">
      <c r="A821" s="4">
        <v>36838</v>
      </c>
      <c r="B821" s="3">
        <v>256.92944722223649</v>
      </c>
    </row>
    <row r="822" spans="1:2" x14ac:dyDescent="0.25">
      <c r="A822" s="4">
        <v>36839</v>
      </c>
      <c r="B822" s="3">
        <v>256.12942738657438</v>
      </c>
    </row>
    <row r="823" spans="1:2" x14ac:dyDescent="0.25">
      <c r="A823" s="4">
        <v>36840</v>
      </c>
      <c r="B823" s="3">
        <v>254.96016762676061</v>
      </c>
    </row>
    <row r="824" spans="1:2" x14ac:dyDescent="0.25">
      <c r="A824" s="4">
        <v>36843</v>
      </c>
      <c r="B824" s="3">
        <v>253.60628790487101</v>
      </c>
    </row>
    <row r="825" spans="1:2" x14ac:dyDescent="0.25">
      <c r="A825" s="4">
        <v>36844</v>
      </c>
      <c r="B825" s="3">
        <v>253.42166794279521</v>
      </c>
    </row>
    <row r="826" spans="1:2" x14ac:dyDescent="0.25">
      <c r="A826" s="4">
        <v>36846</v>
      </c>
      <c r="B826" s="3">
        <v>253.1755079933607</v>
      </c>
    </row>
    <row r="827" spans="1:2" x14ac:dyDescent="0.25">
      <c r="A827" s="4">
        <v>36847</v>
      </c>
      <c r="B827" s="3">
        <v>253.2370479807193</v>
      </c>
    </row>
    <row r="828" spans="1:2" x14ac:dyDescent="0.25">
      <c r="A828" s="4">
        <v>36850</v>
      </c>
      <c r="B828" s="3">
        <v>253.36012795543661</v>
      </c>
    </row>
    <row r="829" spans="1:2" x14ac:dyDescent="0.25">
      <c r="A829" s="4">
        <v>36851</v>
      </c>
      <c r="B829" s="3">
        <v>254.52938771525029</v>
      </c>
    </row>
    <row r="830" spans="1:2" x14ac:dyDescent="0.25">
      <c r="A830" s="4">
        <v>36852</v>
      </c>
      <c r="B830" s="3">
        <v>254.83708765204341</v>
      </c>
    </row>
    <row r="831" spans="1:2" x14ac:dyDescent="0.25">
      <c r="A831" s="4">
        <v>36853</v>
      </c>
      <c r="B831" s="3">
        <v>255.76018746242269</v>
      </c>
    </row>
    <row r="832" spans="1:2" x14ac:dyDescent="0.25">
      <c r="A832" s="4">
        <v>36854</v>
      </c>
      <c r="B832" s="3">
        <v>256.6217472854434</v>
      </c>
    </row>
    <row r="833" spans="1:2" x14ac:dyDescent="0.25">
      <c r="A833" s="4">
        <v>36857</v>
      </c>
      <c r="B833" s="3">
        <v>255.88326743713989</v>
      </c>
    </row>
    <row r="834" spans="1:2" x14ac:dyDescent="0.25">
      <c r="A834" s="4">
        <v>36858</v>
      </c>
      <c r="B834" s="3">
        <v>256.68328727280198</v>
      </c>
    </row>
    <row r="835" spans="1:2" x14ac:dyDescent="0.25">
      <c r="A835" s="4">
        <v>36859</v>
      </c>
      <c r="B835" s="3">
        <v>256.6217472854434</v>
      </c>
    </row>
    <row r="836" spans="1:2" x14ac:dyDescent="0.25">
      <c r="A836" s="4">
        <v>36860</v>
      </c>
      <c r="B836" s="3">
        <v>256.6217472854434</v>
      </c>
    </row>
    <row r="837" spans="1:2" x14ac:dyDescent="0.25">
      <c r="A837" s="4">
        <v>36861</v>
      </c>
      <c r="B837" s="3">
        <v>254.9513590056529</v>
      </c>
    </row>
    <row r="838" spans="1:2" x14ac:dyDescent="0.25">
      <c r="A838" s="4">
        <v>36864</v>
      </c>
      <c r="B838" s="3">
        <v>252.62750397034119</v>
      </c>
    </row>
    <row r="839" spans="1:2" x14ac:dyDescent="0.25">
      <c r="A839" s="4">
        <v>36865</v>
      </c>
      <c r="B839" s="3">
        <v>251.64903869231509</v>
      </c>
    </row>
    <row r="840" spans="1:2" x14ac:dyDescent="0.25">
      <c r="A840" s="4">
        <v>36866</v>
      </c>
      <c r="B840" s="3">
        <v>249.5697999765099</v>
      </c>
    </row>
    <row r="841" spans="1:2" x14ac:dyDescent="0.25">
      <c r="A841" s="4">
        <v>36867</v>
      </c>
      <c r="B841" s="3">
        <v>248.9582591777436</v>
      </c>
    </row>
    <row r="842" spans="1:2" x14ac:dyDescent="0.25">
      <c r="A842" s="4">
        <v>36868</v>
      </c>
      <c r="B842" s="3">
        <v>249.20287549725009</v>
      </c>
    </row>
    <row r="843" spans="1:2" x14ac:dyDescent="0.25">
      <c r="A843" s="4">
        <v>36871</v>
      </c>
      <c r="B843" s="3">
        <v>245.28901438514609</v>
      </c>
    </row>
    <row r="844" spans="1:2" x14ac:dyDescent="0.25">
      <c r="A844" s="4">
        <v>36872</v>
      </c>
      <c r="B844" s="3">
        <v>245.22786030526939</v>
      </c>
    </row>
    <row r="845" spans="1:2" x14ac:dyDescent="0.25">
      <c r="A845" s="4">
        <v>36873</v>
      </c>
      <c r="B845" s="3">
        <v>244.67747358637979</v>
      </c>
    </row>
    <row r="846" spans="1:2" x14ac:dyDescent="0.25">
      <c r="A846" s="4">
        <v>36874</v>
      </c>
      <c r="B846" s="3">
        <v>243.45439198884731</v>
      </c>
    </row>
    <row r="847" spans="1:2" x14ac:dyDescent="0.25">
      <c r="A847" s="4">
        <v>36875</v>
      </c>
      <c r="B847" s="3">
        <v>243.2709297492174</v>
      </c>
    </row>
    <row r="848" spans="1:2" x14ac:dyDescent="0.25">
      <c r="A848" s="4">
        <v>36878</v>
      </c>
      <c r="B848" s="3">
        <v>244.24939502724339</v>
      </c>
    </row>
    <row r="849" spans="1:2" x14ac:dyDescent="0.25">
      <c r="A849" s="4">
        <v>36879</v>
      </c>
      <c r="B849" s="3">
        <v>246.08401742354221</v>
      </c>
    </row>
    <row r="850" spans="1:2" x14ac:dyDescent="0.25">
      <c r="A850" s="4">
        <v>36880</v>
      </c>
      <c r="B850" s="3">
        <v>247.12363678144479</v>
      </c>
    </row>
    <row r="851" spans="1:2" x14ac:dyDescent="0.25">
      <c r="A851" s="4">
        <v>36881</v>
      </c>
      <c r="B851" s="3">
        <v>248.40787245885389</v>
      </c>
    </row>
    <row r="852" spans="1:2" x14ac:dyDescent="0.25">
      <c r="A852" s="4">
        <v>36882</v>
      </c>
      <c r="B852" s="3">
        <v>249.5086458966332</v>
      </c>
    </row>
    <row r="853" spans="1:2" x14ac:dyDescent="0.25">
      <c r="A853" s="4">
        <v>36886</v>
      </c>
      <c r="B853" s="3">
        <v>249.75326221613969</v>
      </c>
    </row>
    <row r="854" spans="1:2" x14ac:dyDescent="0.25">
      <c r="A854" s="4">
        <v>36887</v>
      </c>
      <c r="B854" s="3">
        <v>250.24249485515281</v>
      </c>
    </row>
    <row r="855" spans="1:2" x14ac:dyDescent="0.25">
      <c r="A855" s="4">
        <v>36888</v>
      </c>
      <c r="B855" s="3">
        <v>249.93672445576959</v>
      </c>
    </row>
    <row r="856" spans="1:2" x14ac:dyDescent="0.25">
      <c r="A856" s="4">
        <v>36893</v>
      </c>
      <c r="B856" s="3">
        <v>245.1098757136694</v>
      </c>
    </row>
    <row r="857" spans="1:2" x14ac:dyDescent="0.25">
      <c r="A857" s="4">
        <v>36894</v>
      </c>
      <c r="B857" s="3">
        <v>245.23142784643099</v>
      </c>
    </row>
    <row r="858" spans="1:2" x14ac:dyDescent="0.25">
      <c r="A858" s="4">
        <v>36895</v>
      </c>
      <c r="B858" s="3">
        <v>243.6512501205309</v>
      </c>
    </row>
    <row r="859" spans="1:2" x14ac:dyDescent="0.25">
      <c r="A859" s="4">
        <v>36896</v>
      </c>
      <c r="B859" s="3">
        <v>243.77280225329241</v>
      </c>
    </row>
    <row r="860" spans="1:2" x14ac:dyDescent="0.25">
      <c r="A860" s="4">
        <v>36899</v>
      </c>
      <c r="B860" s="3">
        <v>243.34736978862691</v>
      </c>
    </row>
    <row r="861" spans="1:2" x14ac:dyDescent="0.25">
      <c r="A861" s="4">
        <v>36900</v>
      </c>
      <c r="B861" s="3">
        <v>243.2258176558654</v>
      </c>
    </row>
    <row r="862" spans="1:2" x14ac:dyDescent="0.25">
      <c r="A862" s="4">
        <v>36901</v>
      </c>
      <c r="B862" s="3">
        <v>242.92193732396149</v>
      </c>
    </row>
    <row r="863" spans="1:2" x14ac:dyDescent="0.25">
      <c r="A863" s="4">
        <v>36902</v>
      </c>
      <c r="B863" s="3">
        <v>242.92193732396149</v>
      </c>
    </row>
    <row r="864" spans="1:2" x14ac:dyDescent="0.25">
      <c r="A864" s="4">
        <v>36903</v>
      </c>
      <c r="B864" s="3">
        <v>243.2258176558654</v>
      </c>
    </row>
    <row r="865" spans="1:2" x14ac:dyDescent="0.25">
      <c r="A865" s="4">
        <v>36906</v>
      </c>
      <c r="B865" s="3">
        <v>243.28659372224621</v>
      </c>
    </row>
    <row r="866" spans="1:2" x14ac:dyDescent="0.25">
      <c r="A866" s="4">
        <v>36907</v>
      </c>
      <c r="B866" s="3">
        <v>242.9827133903423</v>
      </c>
    </row>
    <row r="867" spans="1:2" x14ac:dyDescent="0.25">
      <c r="A867" s="4">
        <v>36908</v>
      </c>
      <c r="B867" s="3">
        <v>243.34736978862691</v>
      </c>
    </row>
    <row r="868" spans="1:2" x14ac:dyDescent="0.25">
      <c r="A868" s="4">
        <v>36909</v>
      </c>
      <c r="B868" s="3">
        <v>243.83357831967319</v>
      </c>
    </row>
    <row r="869" spans="1:2" x14ac:dyDescent="0.25">
      <c r="A869" s="4">
        <v>36910</v>
      </c>
      <c r="B869" s="3">
        <v>244.25901078433861</v>
      </c>
    </row>
    <row r="870" spans="1:2" x14ac:dyDescent="0.25">
      <c r="A870" s="4">
        <v>36913</v>
      </c>
      <c r="B870" s="3">
        <v>243.7120261869116</v>
      </c>
    </row>
    <row r="871" spans="1:2" x14ac:dyDescent="0.25">
      <c r="A871" s="4">
        <v>36914</v>
      </c>
      <c r="B871" s="3">
        <v>244.13745865157699</v>
      </c>
    </row>
    <row r="872" spans="1:2" x14ac:dyDescent="0.25">
      <c r="A872" s="4">
        <v>36915</v>
      </c>
      <c r="B872" s="3">
        <v>244.38056291710021</v>
      </c>
    </row>
    <row r="873" spans="1:2" x14ac:dyDescent="0.25">
      <c r="A873" s="4">
        <v>36916</v>
      </c>
      <c r="B873" s="3">
        <v>244.684443249004</v>
      </c>
    </row>
    <row r="874" spans="1:2" x14ac:dyDescent="0.25">
      <c r="A874" s="4">
        <v>36917</v>
      </c>
      <c r="B874" s="3">
        <v>244.5628911162425</v>
      </c>
    </row>
    <row r="875" spans="1:2" x14ac:dyDescent="0.25">
      <c r="A875" s="4">
        <v>36920</v>
      </c>
      <c r="B875" s="3">
        <v>244.74521931538479</v>
      </c>
    </row>
    <row r="876" spans="1:2" x14ac:dyDescent="0.25">
      <c r="A876" s="4">
        <v>36921</v>
      </c>
      <c r="B876" s="3">
        <v>244.684443249004</v>
      </c>
    </row>
    <row r="877" spans="1:2" x14ac:dyDescent="0.25">
      <c r="A877" s="4">
        <v>36922</v>
      </c>
      <c r="B877" s="3">
        <v>244.07668258519621</v>
      </c>
    </row>
    <row r="878" spans="1:2" x14ac:dyDescent="0.25">
      <c r="A878" s="4">
        <v>36923</v>
      </c>
      <c r="B878" s="3">
        <v>243.28292144958499</v>
      </c>
    </row>
    <row r="879" spans="1:2" x14ac:dyDescent="0.25">
      <c r="A879" s="4">
        <v>36924</v>
      </c>
      <c r="B879" s="3">
        <v>242.67653331037869</v>
      </c>
    </row>
    <row r="880" spans="1:2" x14ac:dyDescent="0.25">
      <c r="A880" s="4">
        <v>36927</v>
      </c>
      <c r="B880" s="3">
        <v>238.3711775220136</v>
      </c>
    </row>
    <row r="881" spans="1:2" x14ac:dyDescent="0.25">
      <c r="A881" s="4">
        <v>36928</v>
      </c>
      <c r="B881" s="3">
        <v>236.79456836007711</v>
      </c>
    </row>
    <row r="882" spans="1:2" x14ac:dyDescent="0.25">
      <c r="A882" s="4">
        <v>36929</v>
      </c>
      <c r="B882" s="3">
        <v>236.12754140695009</v>
      </c>
    </row>
    <row r="883" spans="1:2" x14ac:dyDescent="0.25">
      <c r="A883" s="4">
        <v>36930</v>
      </c>
      <c r="B883" s="3">
        <v>235.88498615126761</v>
      </c>
    </row>
    <row r="884" spans="1:2" x14ac:dyDescent="0.25">
      <c r="A884" s="4">
        <v>36931</v>
      </c>
      <c r="B884" s="3">
        <v>235.39987563990249</v>
      </c>
    </row>
    <row r="885" spans="1:2" x14ac:dyDescent="0.25">
      <c r="A885" s="4">
        <v>36934</v>
      </c>
      <c r="B885" s="3">
        <v>234.00518291972799</v>
      </c>
    </row>
    <row r="886" spans="1:2" x14ac:dyDescent="0.25">
      <c r="A886" s="4">
        <v>36935</v>
      </c>
      <c r="B886" s="3">
        <v>236.06690259302951</v>
      </c>
    </row>
    <row r="887" spans="1:2" x14ac:dyDescent="0.25">
      <c r="A887" s="4">
        <v>36936</v>
      </c>
      <c r="B887" s="3">
        <v>237.58287294104539</v>
      </c>
    </row>
    <row r="888" spans="1:2" x14ac:dyDescent="0.25">
      <c r="A888" s="4">
        <v>36937</v>
      </c>
      <c r="B888" s="3">
        <v>240.12970312571201</v>
      </c>
    </row>
    <row r="889" spans="1:2" x14ac:dyDescent="0.25">
      <c r="A889" s="4">
        <v>36938</v>
      </c>
      <c r="B889" s="3">
        <v>242.0701451711723</v>
      </c>
    </row>
    <row r="890" spans="1:2" x14ac:dyDescent="0.25">
      <c r="A890" s="4">
        <v>36941</v>
      </c>
      <c r="B890" s="3">
        <v>242.97972737998191</v>
      </c>
    </row>
    <row r="891" spans="1:2" x14ac:dyDescent="0.25">
      <c r="A891" s="4">
        <v>36942</v>
      </c>
      <c r="B891" s="3">
        <v>243.82867077487069</v>
      </c>
    </row>
    <row r="892" spans="1:2" x14ac:dyDescent="0.25">
      <c r="A892" s="4">
        <v>36943</v>
      </c>
      <c r="B892" s="3">
        <v>244.13186484447391</v>
      </c>
    </row>
    <row r="893" spans="1:2" x14ac:dyDescent="0.25">
      <c r="A893" s="4">
        <v>36944</v>
      </c>
      <c r="B893" s="3">
        <v>243.58611551918821</v>
      </c>
    </row>
    <row r="894" spans="1:2" x14ac:dyDescent="0.25">
      <c r="A894" s="4">
        <v>36945</v>
      </c>
      <c r="B894" s="3">
        <v>243.40419907742631</v>
      </c>
    </row>
    <row r="895" spans="1:2" x14ac:dyDescent="0.25">
      <c r="A895" s="4">
        <v>36950</v>
      </c>
      <c r="B895" s="3">
        <v>243.34356026350571</v>
      </c>
    </row>
    <row r="896" spans="1:2" x14ac:dyDescent="0.25">
      <c r="A896" s="4">
        <v>36951</v>
      </c>
      <c r="B896" s="3">
        <v>241.73620424357779</v>
      </c>
    </row>
    <row r="897" spans="1:2" x14ac:dyDescent="0.25">
      <c r="A897" s="4">
        <v>36952</v>
      </c>
      <c r="B897" s="3">
        <v>241.43471234504489</v>
      </c>
    </row>
    <row r="898" spans="1:2" x14ac:dyDescent="0.25">
      <c r="A898" s="4">
        <v>36955</v>
      </c>
      <c r="B898" s="3">
        <v>241.49501072475149</v>
      </c>
    </row>
    <row r="899" spans="1:2" x14ac:dyDescent="0.25">
      <c r="A899" s="4">
        <v>36956</v>
      </c>
      <c r="B899" s="3">
        <v>240.34934151032701</v>
      </c>
    </row>
    <row r="900" spans="1:2" x14ac:dyDescent="0.25">
      <c r="A900" s="4">
        <v>36957</v>
      </c>
      <c r="B900" s="3">
        <v>241.0729220668056</v>
      </c>
    </row>
    <row r="901" spans="1:2" x14ac:dyDescent="0.25">
      <c r="A901" s="4">
        <v>36958</v>
      </c>
      <c r="B901" s="3">
        <v>241.13322044651221</v>
      </c>
    </row>
    <row r="902" spans="1:2" x14ac:dyDescent="0.25">
      <c r="A902" s="4">
        <v>36959</v>
      </c>
      <c r="B902" s="3">
        <v>240.04784961179419</v>
      </c>
    </row>
    <row r="903" spans="1:2" x14ac:dyDescent="0.25">
      <c r="A903" s="4">
        <v>36962</v>
      </c>
      <c r="B903" s="3">
        <v>239.26397067560899</v>
      </c>
    </row>
    <row r="904" spans="1:2" x14ac:dyDescent="0.25">
      <c r="A904" s="4">
        <v>36963</v>
      </c>
      <c r="B904" s="3">
        <v>238.4197933597172</v>
      </c>
    </row>
    <row r="905" spans="1:2" x14ac:dyDescent="0.25">
      <c r="A905" s="4">
        <v>36964</v>
      </c>
      <c r="B905" s="3">
        <v>238.54039011913031</v>
      </c>
    </row>
    <row r="906" spans="1:2" x14ac:dyDescent="0.25">
      <c r="A906" s="4">
        <v>36965</v>
      </c>
      <c r="B906" s="3">
        <v>239.02277715678281</v>
      </c>
    </row>
    <row r="907" spans="1:2" x14ac:dyDescent="0.25">
      <c r="A907" s="4">
        <v>36966</v>
      </c>
      <c r="B907" s="3">
        <v>239.0830755364893</v>
      </c>
    </row>
    <row r="908" spans="1:2" x14ac:dyDescent="0.25">
      <c r="A908" s="4">
        <v>36969</v>
      </c>
      <c r="B908" s="3">
        <v>237.635914423532</v>
      </c>
    </row>
    <row r="909" spans="1:2" x14ac:dyDescent="0.25">
      <c r="A909" s="4">
        <v>36970</v>
      </c>
      <c r="B909" s="3">
        <v>237.93740632206479</v>
      </c>
    </row>
    <row r="910" spans="1:2" x14ac:dyDescent="0.25">
      <c r="A910" s="4">
        <v>36971</v>
      </c>
      <c r="B910" s="3">
        <v>238.60068849883689</v>
      </c>
    </row>
    <row r="911" spans="1:2" x14ac:dyDescent="0.25">
      <c r="A911" s="4">
        <v>36972</v>
      </c>
      <c r="B911" s="3">
        <v>240.1684463712073</v>
      </c>
    </row>
    <row r="912" spans="1:2" x14ac:dyDescent="0.25">
      <c r="A912" s="4">
        <v>36973</v>
      </c>
      <c r="B912" s="3">
        <v>240.8317285479794</v>
      </c>
    </row>
    <row r="913" spans="1:2" x14ac:dyDescent="0.25">
      <c r="A913" s="4">
        <v>36976</v>
      </c>
      <c r="B913" s="3">
        <v>240.59053502915319</v>
      </c>
    </row>
    <row r="914" spans="1:2" x14ac:dyDescent="0.25">
      <c r="A914" s="4">
        <v>36977</v>
      </c>
      <c r="B914" s="3">
        <v>241.43471234504489</v>
      </c>
    </row>
    <row r="915" spans="1:2" x14ac:dyDescent="0.25">
      <c r="A915" s="4">
        <v>36978</v>
      </c>
      <c r="B915" s="3">
        <v>241.67590586387121</v>
      </c>
    </row>
    <row r="916" spans="1:2" x14ac:dyDescent="0.25">
      <c r="A916" s="4">
        <v>36979</v>
      </c>
      <c r="B916" s="3">
        <v>241.67590586387121</v>
      </c>
    </row>
    <row r="917" spans="1:2" x14ac:dyDescent="0.25">
      <c r="A917" s="4">
        <v>36980</v>
      </c>
      <c r="B917" s="3">
        <v>243.48485725506779</v>
      </c>
    </row>
    <row r="918" spans="1:2" x14ac:dyDescent="0.25">
      <c r="A918" s="4">
        <v>36983</v>
      </c>
      <c r="B918" s="3">
        <v>243.7619656913819</v>
      </c>
    </row>
    <row r="919" spans="1:2" x14ac:dyDescent="0.25">
      <c r="A919" s="4">
        <v>36984</v>
      </c>
      <c r="B919" s="3">
        <v>243.6425623283198</v>
      </c>
    </row>
    <row r="920" spans="1:2" x14ac:dyDescent="0.25">
      <c r="A920" s="4">
        <v>36985</v>
      </c>
      <c r="B920" s="3">
        <v>245.55301613731419</v>
      </c>
    </row>
    <row r="921" spans="1:2" x14ac:dyDescent="0.25">
      <c r="A921" s="4">
        <v>36986</v>
      </c>
      <c r="B921" s="3">
        <v>246.98585649405999</v>
      </c>
    </row>
    <row r="922" spans="1:2" x14ac:dyDescent="0.25">
      <c r="A922" s="4">
        <v>36987</v>
      </c>
      <c r="B922" s="3">
        <v>246.74704976793569</v>
      </c>
    </row>
    <row r="923" spans="1:2" x14ac:dyDescent="0.25">
      <c r="A923" s="4">
        <v>36990</v>
      </c>
      <c r="B923" s="3">
        <v>247.46346994630869</v>
      </c>
    </row>
    <row r="924" spans="1:2" x14ac:dyDescent="0.25">
      <c r="A924" s="4">
        <v>36991</v>
      </c>
      <c r="B924" s="3">
        <v>248.23959180621259</v>
      </c>
    </row>
    <row r="925" spans="1:2" x14ac:dyDescent="0.25">
      <c r="A925" s="4">
        <v>36992</v>
      </c>
      <c r="B925" s="3">
        <v>249.19481871070991</v>
      </c>
    </row>
    <row r="926" spans="1:2" x14ac:dyDescent="0.25">
      <c r="A926" s="4">
        <v>36993</v>
      </c>
      <c r="B926" s="3">
        <v>249.67243216295839</v>
      </c>
    </row>
    <row r="927" spans="1:2" x14ac:dyDescent="0.25">
      <c r="A927" s="4">
        <v>36997</v>
      </c>
      <c r="B927" s="3">
        <v>251.2843775642975</v>
      </c>
    </row>
    <row r="928" spans="1:2" x14ac:dyDescent="0.25">
      <c r="A928" s="4">
        <v>36998</v>
      </c>
      <c r="B928" s="3">
        <v>251.4634826088907</v>
      </c>
    </row>
    <row r="929" spans="1:2" x14ac:dyDescent="0.25">
      <c r="A929" s="4">
        <v>36999</v>
      </c>
      <c r="B929" s="3">
        <v>252.00079774267039</v>
      </c>
    </row>
    <row r="930" spans="1:2" x14ac:dyDescent="0.25">
      <c r="A930" s="4">
        <v>37000</v>
      </c>
      <c r="B930" s="3">
        <v>252.12020110573249</v>
      </c>
    </row>
    <row r="931" spans="1:2" x14ac:dyDescent="0.25">
      <c r="A931" s="4">
        <v>37001</v>
      </c>
      <c r="B931" s="3">
        <v>251.6425876534839</v>
      </c>
    </row>
    <row r="932" spans="1:2" x14ac:dyDescent="0.25">
      <c r="A932" s="4">
        <v>37004</v>
      </c>
      <c r="B932" s="3">
        <v>251.76199101654609</v>
      </c>
    </row>
    <row r="933" spans="1:2" x14ac:dyDescent="0.25">
      <c r="A933" s="4">
        <v>37005</v>
      </c>
      <c r="B933" s="3">
        <v>251.58288597195289</v>
      </c>
    </row>
    <row r="934" spans="1:2" x14ac:dyDescent="0.25">
      <c r="A934" s="4">
        <v>37006</v>
      </c>
      <c r="B934" s="3">
        <v>251.2843775642975</v>
      </c>
    </row>
    <row r="935" spans="1:2" x14ac:dyDescent="0.25">
      <c r="A935" s="4">
        <v>37007</v>
      </c>
      <c r="B935" s="3">
        <v>249.49332711836519</v>
      </c>
    </row>
    <row r="936" spans="1:2" x14ac:dyDescent="0.25">
      <c r="A936" s="4">
        <v>37008</v>
      </c>
      <c r="B936" s="3">
        <v>249.1351170291787</v>
      </c>
    </row>
    <row r="937" spans="1:2" x14ac:dyDescent="0.25">
      <c r="A937" s="4">
        <v>37011</v>
      </c>
      <c r="B937" s="3">
        <v>248.8366086215234</v>
      </c>
    </row>
    <row r="938" spans="1:2" x14ac:dyDescent="0.25">
      <c r="A938" s="4">
        <v>37013</v>
      </c>
      <c r="B938" s="3">
        <v>246.40925475969229</v>
      </c>
    </row>
    <row r="939" spans="1:2" x14ac:dyDescent="0.25">
      <c r="A939" s="4">
        <v>37014</v>
      </c>
      <c r="B939" s="3">
        <v>245.5214001304837</v>
      </c>
    </row>
    <row r="940" spans="1:2" x14ac:dyDescent="0.25">
      <c r="A940" s="4">
        <v>37015</v>
      </c>
      <c r="B940" s="3">
        <v>245.22544858741421</v>
      </c>
    </row>
    <row r="941" spans="1:2" x14ac:dyDescent="0.25">
      <c r="A941" s="4">
        <v>37018</v>
      </c>
      <c r="B941" s="3">
        <v>244.51516488404741</v>
      </c>
    </row>
    <row r="942" spans="1:2" x14ac:dyDescent="0.25">
      <c r="A942" s="4">
        <v>37019</v>
      </c>
      <c r="B942" s="3">
        <v>241.555649453352</v>
      </c>
    </row>
    <row r="943" spans="1:2" x14ac:dyDescent="0.25">
      <c r="A943" s="4">
        <v>37020</v>
      </c>
      <c r="B943" s="3">
        <v>241.73322037919371</v>
      </c>
    </row>
    <row r="944" spans="1:2" x14ac:dyDescent="0.25">
      <c r="A944" s="4">
        <v>37021</v>
      </c>
      <c r="B944" s="3">
        <v>238.18180186235941</v>
      </c>
    </row>
    <row r="945" spans="1:2" x14ac:dyDescent="0.25">
      <c r="A945" s="4">
        <v>37022</v>
      </c>
      <c r="B945" s="3">
        <v>238.00423093651759</v>
      </c>
    </row>
    <row r="946" spans="1:2" x14ac:dyDescent="0.25">
      <c r="A946" s="4">
        <v>37025</v>
      </c>
      <c r="B946" s="3">
        <v>238.06342124513151</v>
      </c>
    </row>
    <row r="947" spans="1:2" x14ac:dyDescent="0.25">
      <c r="A947" s="4">
        <v>37026</v>
      </c>
      <c r="B947" s="3">
        <v>237.53070846760639</v>
      </c>
    </row>
    <row r="948" spans="1:2" x14ac:dyDescent="0.25">
      <c r="A948" s="4">
        <v>37027</v>
      </c>
      <c r="B948" s="3">
        <v>238.53694371404279</v>
      </c>
    </row>
    <row r="949" spans="1:2" x14ac:dyDescent="0.25">
      <c r="A949" s="4">
        <v>37028</v>
      </c>
      <c r="B949" s="3">
        <v>239.4839886518653</v>
      </c>
    </row>
    <row r="950" spans="1:2" x14ac:dyDescent="0.25">
      <c r="A950" s="4">
        <v>37029</v>
      </c>
      <c r="B950" s="3">
        <v>241.6148397619659</v>
      </c>
    </row>
    <row r="951" spans="1:2" x14ac:dyDescent="0.25">
      <c r="A951" s="4">
        <v>37032</v>
      </c>
      <c r="B951" s="3">
        <v>243.50892963761089</v>
      </c>
    </row>
    <row r="952" spans="1:2" x14ac:dyDescent="0.25">
      <c r="A952" s="4">
        <v>37033</v>
      </c>
      <c r="B952" s="3">
        <v>243.9824521065222</v>
      </c>
    </row>
    <row r="953" spans="1:2" x14ac:dyDescent="0.25">
      <c r="A953" s="4">
        <v>37034</v>
      </c>
      <c r="B953" s="3">
        <v>244.10083272374999</v>
      </c>
    </row>
    <row r="954" spans="1:2" x14ac:dyDescent="0.25">
      <c r="A954" s="4">
        <v>37035</v>
      </c>
      <c r="B954" s="3">
        <v>244.2784036495917</v>
      </c>
    </row>
    <row r="955" spans="1:2" x14ac:dyDescent="0.25">
      <c r="A955" s="4">
        <v>37036</v>
      </c>
      <c r="B955" s="3">
        <v>244.16002303236391</v>
      </c>
    </row>
    <row r="956" spans="1:2" x14ac:dyDescent="0.25">
      <c r="A956" s="4">
        <v>37039</v>
      </c>
      <c r="B956" s="3">
        <v>243.8048811806805</v>
      </c>
    </row>
    <row r="957" spans="1:2" x14ac:dyDescent="0.25">
      <c r="A957" s="4">
        <v>37040</v>
      </c>
      <c r="B957" s="3">
        <v>243.449739328997</v>
      </c>
    </row>
    <row r="958" spans="1:2" x14ac:dyDescent="0.25">
      <c r="A958" s="4">
        <v>37041</v>
      </c>
      <c r="B958" s="3">
        <v>243.8048811806805</v>
      </c>
    </row>
    <row r="959" spans="1:2" x14ac:dyDescent="0.25">
      <c r="A959" s="4">
        <v>37042</v>
      </c>
      <c r="B959" s="3">
        <v>243.27216840315529</v>
      </c>
    </row>
    <row r="960" spans="1:2" x14ac:dyDescent="0.25">
      <c r="A960" s="4">
        <v>37043</v>
      </c>
      <c r="B960" s="3">
        <v>240.4971311242719</v>
      </c>
    </row>
    <row r="961" spans="1:2" x14ac:dyDescent="0.25">
      <c r="A961" s="4">
        <v>37046</v>
      </c>
      <c r="B961" s="3">
        <v>239.26621721893201</v>
      </c>
    </row>
    <row r="962" spans="1:2" x14ac:dyDescent="0.25">
      <c r="A962" s="4">
        <v>37047</v>
      </c>
      <c r="B962" s="3">
        <v>238.62145279232541</v>
      </c>
    </row>
    <row r="963" spans="1:2" x14ac:dyDescent="0.25">
      <c r="A963" s="4">
        <v>37048</v>
      </c>
      <c r="B963" s="3">
        <v>238.85591258381871</v>
      </c>
    </row>
    <row r="964" spans="1:2" x14ac:dyDescent="0.25">
      <c r="A964" s="4">
        <v>37049</v>
      </c>
      <c r="B964" s="3">
        <v>240.73159091576531</v>
      </c>
    </row>
    <row r="965" spans="1:2" x14ac:dyDescent="0.25">
      <c r="A965" s="4">
        <v>37050</v>
      </c>
      <c r="B965" s="3">
        <v>240.67297596789189</v>
      </c>
    </row>
    <row r="966" spans="1:2" x14ac:dyDescent="0.25">
      <c r="A966" s="4">
        <v>37053</v>
      </c>
      <c r="B966" s="3">
        <v>240.90743575938521</v>
      </c>
    </row>
    <row r="967" spans="1:2" x14ac:dyDescent="0.25">
      <c r="A967" s="4">
        <v>37054</v>
      </c>
      <c r="B967" s="3">
        <v>240.8488208115119</v>
      </c>
    </row>
    <row r="968" spans="1:2" x14ac:dyDescent="0.25">
      <c r="A968" s="4">
        <v>37055</v>
      </c>
      <c r="B968" s="3">
        <v>241.43497029024519</v>
      </c>
    </row>
    <row r="969" spans="1:2" x14ac:dyDescent="0.25">
      <c r="A969" s="4">
        <v>37057</v>
      </c>
      <c r="B969" s="3">
        <v>241.25912544662521</v>
      </c>
    </row>
    <row r="970" spans="1:2" x14ac:dyDescent="0.25">
      <c r="A970" s="4">
        <v>37060</v>
      </c>
      <c r="B970" s="3">
        <v>241.2005104987519</v>
      </c>
    </row>
    <row r="971" spans="1:2" x14ac:dyDescent="0.25">
      <c r="A971" s="4">
        <v>37061</v>
      </c>
      <c r="B971" s="3">
        <v>241.1418955508785</v>
      </c>
    </row>
    <row r="972" spans="1:2" x14ac:dyDescent="0.25">
      <c r="A972" s="4">
        <v>37062</v>
      </c>
      <c r="B972" s="3">
        <v>241.02466565513191</v>
      </c>
    </row>
    <row r="973" spans="1:2" x14ac:dyDescent="0.25">
      <c r="A973" s="4">
        <v>37063</v>
      </c>
      <c r="B973" s="3">
        <v>239.91098164553861</v>
      </c>
    </row>
    <row r="974" spans="1:2" x14ac:dyDescent="0.25">
      <c r="A974" s="4">
        <v>37064</v>
      </c>
      <c r="B974" s="3">
        <v>239.55929195829859</v>
      </c>
    </row>
    <row r="975" spans="1:2" x14ac:dyDescent="0.25">
      <c r="A975" s="4">
        <v>37067</v>
      </c>
      <c r="B975" s="3">
        <v>239.32483216680529</v>
      </c>
    </row>
    <row r="976" spans="1:2" x14ac:dyDescent="0.25">
      <c r="A976" s="4">
        <v>37068</v>
      </c>
      <c r="B976" s="3">
        <v>238.4456079487054</v>
      </c>
    </row>
    <row r="977" spans="1:2" x14ac:dyDescent="0.25">
      <c r="A977" s="4">
        <v>37069</v>
      </c>
      <c r="B977" s="3">
        <v>238.56283784445199</v>
      </c>
    </row>
    <row r="978" spans="1:2" x14ac:dyDescent="0.25">
      <c r="A978" s="4">
        <v>37070</v>
      </c>
      <c r="B978" s="3">
        <v>238.79729763594531</v>
      </c>
    </row>
    <row r="979" spans="1:2" x14ac:dyDescent="0.25">
      <c r="A979" s="4">
        <v>37071</v>
      </c>
      <c r="B979" s="3">
        <v>239.38344711467869</v>
      </c>
    </row>
    <row r="980" spans="1:2" x14ac:dyDescent="0.25">
      <c r="A980" s="4">
        <v>37074</v>
      </c>
      <c r="B980" s="3">
        <v>236.34610154286901</v>
      </c>
    </row>
    <row r="981" spans="1:2" x14ac:dyDescent="0.25">
      <c r="A981" s="4">
        <v>37075</v>
      </c>
      <c r="B981" s="3">
        <v>236.8081662575178</v>
      </c>
    </row>
    <row r="982" spans="1:2" x14ac:dyDescent="0.25">
      <c r="A982" s="4">
        <v>37076</v>
      </c>
      <c r="B982" s="3">
        <v>236.8081662575178</v>
      </c>
    </row>
    <row r="983" spans="1:2" x14ac:dyDescent="0.25">
      <c r="A983" s="4">
        <v>37077</v>
      </c>
      <c r="B983" s="3">
        <v>236.69265007885559</v>
      </c>
    </row>
    <row r="984" spans="1:2" x14ac:dyDescent="0.25">
      <c r="A984" s="4">
        <v>37078</v>
      </c>
      <c r="B984" s="3">
        <v>237.03919861484221</v>
      </c>
    </row>
    <row r="985" spans="1:2" x14ac:dyDescent="0.25">
      <c r="A985" s="4">
        <v>37082</v>
      </c>
      <c r="B985" s="3">
        <v>236.75040816818671</v>
      </c>
    </row>
    <row r="986" spans="1:2" x14ac:dyDescent="0.25">
      <c r="A986" s="4">
        <v>37083</v>
      </c>
      <c r="B986" s="3">
        <v>236.6348919895245</v>
      </c>
    </row>
    <row r="987" spans="1:2" x14ac:dyDescent="0.25">
      <c r="A987" s="4">
        <v>37084</v>
      </c>
      <c r="B987" s="3">
        <v>236.8081662575178</v>
      </c>
    </row>
    <row r="988" spans="1:2" x14ac:dyDescent="0.25">
      <c r="A988" s="4">
        <v>37085</v>
      </c>
      <c r="B988" s="3">
        <v>236.86592434684891</v>
      </c>
    </row>
    <row r="989" spans="1:2" x14ac:dyDescent="0.25">
      <c r="A989" s="4">
        <v>37088</v>
      </c>
      <c r="B989" s="3">
        <v>237.44350524015991</v>
      </c>
    </row>
    <row r="990" spans="1:2" x14ac:dyDescent="0.25">
      <c r="A990" s="4">
        <v>37089</v>
      </c>
      <c r="B990" s="3">
        <v>237.79005377614661</v>
      </c>
    </row>
    <row r="991" spans="1:2" x14ac:dyDescent="0.25">
      <c r="A991" s="4">
        <v>37090</v>
      </c>
      <c r="B991" s="3">
        <v>237.96332804413981</v>
      </c>
    </row>
    <row r="992" spans="1:2" x14ac:dyDescent="0.25">
      <c r="A992" s="4">
        <v>37091</v>
      </c>
      <c r="B992" s="3">
        <v>239.58055454541071</v>
      </c>
    </row>
    <row r="993" spans="1:2" x14ac:dyDescent="0.25">
      <c r="A993" s="4">
        <v>37092</v>
      </c>
      <c r="B993" s="3">
        <v>240.1581354387217</v>
      </c>
    </row>
    <row r="994" spans="1:2" x14ac:dyDescent="0.25">
      <c r="A994" s="4">
        <v>37095</v>
      </c>
      <c r="B994" s="3">
        <v>241.19778104668151</v>
      </c>
    </row>
    <row r="995" spans="1:2" x14ac:dyDescent="0.25">
      <c r="A995" s="4">
        <v>37096</v>
      </c>
      <c r="B995" s="3">
        <v>241.6598457613303</v>
      </c>
    </row>
    <row r="996" spans="1:2" x14ac:dyDescent="0.25">
      <c r="A996" s="4">
        <v>37097</v>
      </c>
      <c r="B996" s="3">
        <v>242.41070092263459</v>
      </c>
    </row>
    <row r="997" spans="1:2" x14ac:dyDescent="0.25">
      <c r="A997" s="4">
        <v>37098</v>
      </c>
      <c r="B997" s="3">
        <v>243.91241124524331</v>
      </c>
    </row>
    <row r="998" spans="1:2" x14ac:dyDescent="0.25">
      <c r="A998" s="4">
        <v>37099</v>
      </c>
      <c r="B998" s="3">
        <v>244.14344360256769</v>
      </c>
    </row>
    <row r="999" spans="1:2" x14ac:dyDescent="0.25">
      <c r="A999" s="4">
        <v>37102</v>
      </c>
      <c r="B999" s="3">
        <v>244.6055083172165</v>
      </c>
    </row>
    <row r="1000" spans="1:2" x14ac:dyDescent="0.25">
      <c r="A1000" s="4">
        <v>37103</v>
      </c>
      <c r="B1000" s="3">
        <v>244.894298763872</v>
      </c>
    </row>
    <row r="1001" spans="1:2" x14ac:dyDescent="0.25">
      <c r="A1001" s="4">
        <v>37104</v>
      </c>
      <c r="B1001" s="3">
        <v>241.55076946496609</v>
      </c>
    </row>
    <row r="1002" spans="1:2" x14ac:dyDescent="0.25">
      <c r="A1002" s="4">
        <v>37105</v>
      </c>
      <c r="B1002" s="3">
        <v>241.37986090166541</v>
      </c>
    </row>
    <row r="1003" spans="1:2" x14ac:dyDescent="0.25">
      <c r="A1003" s="4">
        <v>37106</v>
      </c>
      <c r="B1003" s="3">
        <v>241.55076946496609</v>
      </c>
    </row>
    <row r="1004" spans="1:2" x14ac:dyDescent="0.25">
      <c r="A1004" s="4">
        <v>37109</v>
      </c>
      <c r="B1004" s="3">
        <v>241.43683042276569</v>
      </c>
    </row>
    <row r="1005" spans="1:2" x14ac:dyDescent="0.25">
      <c r="A1005" s="4">
        <v>37110</v>
      </c>
      <c r="B1005" s="3">
        <v>240.86713521176341</v>
      </c>
    </row>
    <row r="1006" spans="1:2" x14ac:dyDescent="0.25">
      <c r="A1006" s="4">
        <v>37111</v>
      </c>
      <c r="B1006" s="3">
        <v>241.20895233836481</v>
      </c>
    </row>
    <row r="1007" spans="1:2" x14ac:dyDescent="0.25">
      <c r="A1007" s="4">
        <v>37112</v>
      </c>
      <c r="B1007" s="3">
        <v>240.98107425396381</v>
      </c>
    </row>
    <row r="1008" spans="1:2" x14ac:dyDescent="0.25">
      <c r="A1008" s="4">
        <v>37113</v>
      </c>
      <c r="B1008" s="3">
        <v>240.81016569066321</v>
      </c>
    </row>
    <row r="1009" spans="1:2" x14ac:dyDescent="0.25">
      <c r="A1009" s="4">
        <v>37116</v>
      </c>
      <c r="B1009" s="3">
        <v>240.6962266484627</v>
      </c>
    </row>
    <row r="1010" spans="1:2" x14ac:dyDescent="0.25">
      <c r="A1010" s="4">
        <v>37117</v>
      </c>
      <c r="B1010" s="3">
        <v>240.2974400007611</v>
      </c>
    </row>
    <row r="1011" spans="1:2" x14ac:dyDescent="0.25">
      <c r="A1011" s="4">
        <v>37118</v>
      </c>
      <c r="B1011" s="3">
        <v>240.12653143746039</v>
      </c>
    </row>
    <row r="1012" spans="1:2" x14ac:dyDescent="0.25">
      <c r="A1012" s="4">
        <v>37119</v>
      </c>
      <c r="B1012" s="3">
        <v>239.9556228741597</v>
      </c>
    </row>
    <row r="1013" spans="1:2" x14ac:dyDescent="0.25">
      <c r="A1013" s="4">
        <v>37120</v>
      </c>
      <c r="B1013" s="3">
        <v>239.7847143108591</v>
      </c>
    </row>
    <row r="1014" spans="1:2" x14ac:dyDescent="0.25">
      <c r="A1014" s="4">
        <v>37123</v>
      </c>
      <c r="B1014" s="3">
        <v>240.2404704796609</v>
      </c>
    </row>
    <row r="1015" spans="1:2" x14ac:dyDescent="0.25">
      <c r="A1015" s="4">
        <v>37124</v>
      </c>
      <c r="B1015" s="3">
        <v>240.06956191636019</v>
      </c>
    </row>
    <row r="1016" spans="1:2" x14ac:dyDescent="0.25">
      <c r="A1016" s="4">
        <v>37125</v>
      </c>
      <c r="B1016" s="3">
        <v>239.72774478975879</v>
      </c>
    </row>
    <row r="1017" spans="1:2" x14ac:dyDescent="0.25">
      <c r="A1017" s="4">
        <v>37126</v>
      </c>
      <c r="B1017" s="3">
        <v>239.67077526865859</v>
      </c>
    </row>
    <row r="1018" spans="1:2" x14ac:dyDescent="0.25">
      <c r="A1018" s="4">
        <v>37127</v>
      </c>
      <c r="B1018" s="3">
        <v>239.8986533530595</v>
      </c>
    </row>
    <row r="1019" spans="1:2" x14ac:dyDescent="0.25">
      <c r="A1019" s="4">
        <v>37130</v>
      </c>
      <c r="B1019" s="3">
        <v>240.06956191636019</v>
      </c>
    </row>
    <row r="1020" spans="1:2" x14ac:dyDescent="0.25">
      <c r="A1020" s="4">
        <v>37131</v>
      </c>
      <c r="B1020" s="3">
        <v>240.01259239525999</v>
      </c>
    </row>
    <row r="1021" spans="1:2" x14ac:dyDescent="0.25">
      <c r="A1021" s="4">
        <v>37132</v>
      </c>
      <c r="B1021" s="3">
        <v>240.2404704796609</v>
      </c>
    </row>
    <row r="1022" spans="1:2" x14ac:dyDescent="0.25">
      <c r="A1022" s="4">
        <v>37133</v>
      </c>
      <c r="B1022" s="3">
        <v>240.12653143746039</v>
      </c>
    </row>
    <row r="1023" spans="1:2" x14ac:dyDescent="0.25">
      <c r="A1023" s="4">
        <v>37134</v>
      </c>
      <c r="B1023" s="3">
        <v>240.12653143746039</v>
      </c>
    </row>
    <row r="1024" spans="1:2" x14ac:dyDescent="0.25">
      <c r="A1024" s="4">
        <v>37137</v>
      </c>
      <c r="B1024" s="3">
        <v>239.3386040511636</v>
      </c>
    </row>
    <row r="1025" spans="1:2" x14ac:dyDescent="0.25">
      <c r="A1025" s="4">
        <v>37138</v>
      </c>
      <c r="B1025" s="3">
        <v>239.11141980431859</v>
      </c>
    </row>
    <row r="1026" spans="1:2" x14ac:dyDescent="0.25">
      <c r="A1026" s="4">
        <v>37139</v>
      </c>
      <c r="B1026" s="3">
        <v>239.11141980431859</v>
      </c>
    </row>
    <row r="1027" spans="1:2" x14ac:dyDescent="0.25">
      <c r="A1027" s="4">
        <v>37140</v>
      </c>
      <c r="B1027" s="3">
        <v>239.16821586602981</v>
      </c>
    </row>
    <row r="1028" spans="1:2" x14ac:dyDescent="0.25">
      <c r="A1028" s="4">
        <v>37144</v>
      </c>
      <c r="B1028" s="3">
        <v>239.5657882980085</v>
      </c>
    </row>
    <row r="1029" spans="1:2" x14ac:dyDescent="0.25">
      <c r="A1029" s="4">
        <v>37145</v>
      </c>
      <c r="B1029" s="3">
        <v>239.5657882980085</v>
      </c>
    </row>
    <row r="1030" spans="1:2" x14ac:dyDescent="0.25">
      <c r="A1030" s="4">
        <v>37146</v>
      </c>
      <c r="B1030" s="3">
        <v>239.11141980431859</v>
      </c>
    </row>
    <row r="1031" spans="1:2" x14ac:dyDescent="0.25">
      <c r="A1031" s="4">
        <v>37147</v>
      </c>
      <c r="B1031" s="3">
        <v>239.45219617458599</v>
      </c>
    </row>
    <row r="1032" spans="1:2" x14ac:dyDescent="0.25">
      <c r="A1032" s="4">
        <v>37148</v>
      </c>
      <c r="B1032" s="3">
        <v>239.3386040511636</v>
      </c>
    </row>
    <row r="1033" spans="1:2" x14ac:dyDescent="0.25">
      <c r="A1033" s="4">
        <v>37151</v>
      </c>
      <c r="B1033" s="3">
        <v>239.67938042143101</v>
      </c>
    </row>
    <row r="1034" spans="1:2" x14ac:dyDescent="0.25">
      <c r="A1034" s="4">
        <v>37152</v>
      </c>
      <c r="B1034" s="3">
        <v>239.84976860656471</v>
      </c>
    </row>
    <row r="1035" spans="1:2" x14ac:dyDescent="0.25">
      <c r="A1035" s="4">
        <v>37153</v>
      </c>
      <c r="B1035" s="3">
        <v>241.2128740876345</v>
      </c>
    </row>
    <row r="1036" spans="1:2" x14ac:dyDescent="0.25">
      <c r="A1036" s="4">
        <v>37154</v>
      </c>
      <c r="B1036" s="3">
        <v>244.39345354346389</v>
      </c>
    </row>
    <row r="1037" spans="1:2" x14ac:dyDescent="0.25">
      <c r="A1037" s="4">
        <v>37155</v>
      </c>
      <c r="B1037" s="3">
        <v>245.358986592555</v>
      </c>
    </row>
    <row r="1038" spans="1:2" x14ac:dyDescent="0.25">
      <c r="A1038" s="4">
        <v>37158</v>
      </c>
      <c r="B1038" s="3">
        <v>249.73228334432039</v>
      </c>
    </row>
    <row r="1039" spans="1:2" x14ac:dyDescent="0.25">
      <c r="A1039" s="4">
        <v>37159</v>
      </c>
      <c r="B1039" s="3">
        <v>250.6978163934115</v>
      </c>
    </row>
    <row r="1040" spans="1:2" x14ac:dyDescent="0.25">
      <c r="A1040" s="4">
        <v>37160</v>
      </c>
      <c r="B1040" s="3">
        <v>250.6410203317003</v>
      </c>
    </row>
    <row r="1041" spans="1:2" x14ac:dyDescent="0.25">
      <c r="A1041" s="4">
        <v>37161</v>
      </c>
      <c r="B1041" s="3">
        <v>253.9919879726634</v>
      </c>
    </row>
    <row r="1042" spans="1:2" x14ac:dyDescent="0.25">
      <c r="A1042" s="4">
        <v>37162</v>
      </c>
      <c r="B1042" s="3">
        <v>256.54781074966922</v>
      </c>
    </row>
    <row r="1043" spans="1:2" x14ac:dyDescent="0.25">
      <c r="A1043" s="4">
        <v>37165</v>
      </c>
      <c r="B1043" s="3">
        <v>254.96166214334929</v>
      </c>
    </row>
    <row r="1044" spans="1:2" x14ac:dyDescent="0.25">
      <c r="A1044" s="4">
        <v>37166</v>
      </c>
      <c r="B1044" s="3">
        <v>255.07393059871839</v>
      </c>
    </row>
    <row r="1045" spans="1:2" x14ac:dyDescent="0.25">
      <c r="A1045" s="4">
        <v>37167</v>
      </c>
      <c r="B1045" s="3">
        <v>254.40031986650351</v>
      </c>
    </row>
    <row r="1046" spans="1:2" x14ac:dyDescent="0.25">
      <c r="A1046" s="4">
        <v>37168</v>
      </c>
      <c r="B1046" s="3">
        <v>255.85980978630249</v>
      </c>
    </row>
    <row r="1047" spans="1:2" x14ac:dyDescent="0.25">
      <c r="A1047" s="4">
        <v>37169</v>
      </c>
      <c r="B1047" s="3">
        <v>255.74754133093339</v>
      </c>
    </row>
    <row r="1048" spans="1:2" x14ac:dyDescent="0.25">
      <c r="A1048" s="4">
        <v>37172</v>
      </c>
      <c r="B1048" s="3">
        <v>255.85980978630249</v>
      </c>
    </row>
    <row r="1049" spans="1:2" x14ac:dyDescent="0.25">
      <c r="A1049" s="4">
        <v>37173</v>
      </c>
      <c r="B1049" s="3">
        <v>258.1613131213702</v>
      </c>
    </row>
    <row r="1050" spans="1:2" x14ac:dyDescent="0.25">
      <c r="A1050" s="4">
        <v>37174</v>
      </c>
      <c r="B1050" s="3">
        <v>258.9471923089543</v>
      </c>
    </row>
    <row r="1051" spans="1:2" x14ac:dyDescent="0.25">
      <c r="A1051" s="4">
        <v>37175</v>
      </c>
      <c r="B1051" s="3">
        <v>258.61038694284679</v>
      </c>
    </row>
    <row r="1052" spans="1:2" x14ac:dyDescent="0.25">
      <c r="A1052" s="4">
        <v>37179</v>
      </c>
      <c r="B1052" s="3">
        <v>259.56466881348462</v>
      </c>
    </row>
    <row r="1053" spans="1:2" x14ac:dyDescent="0.25">
      <c r="A1053" s="4">
        <v>37180</v>
      </c>
      <c r="B1053" s="3">
        <v>259.95760840727672</v>
      </c>
    </row>
    <row r="1054" spans="1:2" x14ac:dyDescent="0.25">
      <c r="A1054" s="4">
        <v>37181</v>
      </c>
      <c r="B1054" s="3">
        <v>261.36096409939108</v>
      </c>
    </row>
    <row r="1055" spans="1:2" x14ac:dyDescent="0.25">
      <c r="A1055" s="4">
        <v>37182</v>
      </c>
      <c r="B1055" s="3">
        <v>263.66246743445879</v>
      </c>
    </row>
    <row r="1056" spans="1:2" x14ac:dyDescent="0.25">
      <c r="A1056" s="4">
        <v>37183</v>
      </c>
      <c r="B1056" s="3">
        <v>263.83087011751252</v>
      </c>
    </row>
    <row r="1057" spans="1:2" x14ac:dyDescent="0.25">
      <c r="A1057" s="4">
        <v>37186</v>
      </c>
      <c r="B1057" s="3">
        <v>265.00968889888861</v>
      </c>
    </row>
    <row r="1058" spans="1:2" x14ac:dyDescent="0.25">
      <c r="A1058" s="4">
        <v>37187</v>
      </c>
      <c r="B1058" s="3">
        <v>265.4587627203652</v>
      </c>
    </row>
    <row r="1059" spans="1:2" x14ac:dyDescent="0.25">
      <c r="A1059" s="4">
        <v>37188</v>
      </c>
      <c r="B1059" s="3">
        <v>266.02010499721098</v>
      </c>
    </row>
    <row r="1060" spans="1:2" x14ac:dyDescent="0.25">
      <c r="A1060" s="4">
        <v>37189</v>
      </c>
      <c r="B1060" s="3">
        <v>267.4234606893254</v>
      </c>
    </row>
    <row r="1061" spans="1:2" x14ac:dyDescent="0.25">
      <c r="A1061" s="4">
        <v>37190</v>
      </c>
      <c r="B1061" s="3">
        <v>267.53572914469453</v>
      </c>
    </row>
    <row r="1062" spans="1:2" x14ac:dyDescent="0.25">
      <c r="A1062" s="4">
        <v>37193</v>
      </c>
      <c r="B1062" s="3">
        <v>265.96397076952638</v>
      </c>
    </row>
    <row r="1063" spans="1:2" x14ac:dyDescent="0.25">
      <c r="A1063" s="4">
        <v>37194</v>
      </c>
      <c r="B1063" s="3">
        <v>264.67288353278121</v>
      </c>
    </row>
    <row r="1064" spans="1:2" x14ac:dyDescent="0.25">
      <c r="A1064" s="4">
        <v>37195</v>
      </c>
      <c r="B1064" s="3">
        <v>264.3922123943583</v>
      </c>
    </row>
    <row r="1065" spans="1:2" x14ac:dyDescent="0.25">
      <c r="A1065" s="4">
        <v>37196</v>
      </c>
      <c r="B1065" s="3">
        <v>259.2954790551035</v>
      </c>
    </row>
    <row r="1066" spans="1:2" x14ac:dyDescent="0.25">
      <c r="A1066" s="4">
        <v>37200</v>
      </c>
      <c r="B1066" s="3">
        <v>257.40767471080511</v>
      </c>
    </row>
    <row r="1067" spans="1:2" x14ac:dyDescent="0.25">
      <c r="A1067" s="4">
        <v>37201</v>
      </c>
      <c r="B1067" s="3">
        <v>257.51872202517558</v>
      </c>
    </row>
    <row r="1068" spans="1:2" x14ac:dyDescent="0.25">
      <c r="A1068" s="4">
        <v>37202</v>
      </c>
      <c r="B1068" s="3">
        <v>256.24167790991493</v>
      </c>
    </row>
    <row r="1069" spans="1:2" x14ac:dyDescent="0.25">
      <c r="A1069" s="4">
        <v>37203</v>
      </c>
      <c r="B1069" s="3">
        <v>256.07510693835911</v>
      </c>
    </row>
    <row r="1070" spans="1:2" x14ac:dyDescent="0.25">
      <c r="A1070" s="4">
        <v>37204</v>
      </c>
      <c r="B1070" s="3">
        <v>254.13177893687549</v>
      </c>
    </row>
    <row r="1071" spans="1:2" x14ac:dyDescent="0.25">
      <c r="A1071" s="4">
        <v>37207</v>
      </c>
      <c r="B1071" s="3">
        <v>252.13292727820661</v>
      </c>
    </row>
    <row r="1072" spans="1:2" x14ac:dyDescent="0.25">
      <c r="A1072" s="4">
        <v>37208</v>
      </c>
      <c r="B1072" s="3">
        <v>251.63321436353939</v>
      </c>
    </row>
    <row r="1073" spans="1:2" x14ac:dyDescent="0.25">
      <c r="A1073" s="4">
        <v>37209</v>
      </c>
      <c r="B1073" s="3">
        <v>250.63378853420491</v>
      </c>
    </row>
    <row r="1074" spans="1:2" x14ac:dyDescent="0.25">
      <c r="A1074" s="4">
        <v>37211</v>
      </c>
      <c r="B1074" s="3">
        <v>250.74483584857541</v>
      </c>
    </row>
    <row r="1075" spans="1:2" x14ac:dyDescent="0.25">
      <c r="A1075" s="4">
        <v>37214</v>
      </c>
      <c r="B1075" s="3">
        <v>250.91140682013119</v>
      </c>
    </row>
    <row r="1076" spans="1:2" x14ac:dyDescent="0.25">
      <c r="A1076" s="4">
        <v>37215</v>
      </c>
      <c r="B1076" s="3">
        <v>251.3555960776132</v>
      </c>
    </row>
    <row r="1077" spans="1:2" x14ac:dyDescent="0.25">
      <c r="A1077" s="4">
        <v>37216</v>
      </c>
      <c r="B1077" s="3">
        <v>251.57769070635419</v>
      </c>
    </row>
    <row r="1078" spans="1:2" x14ac:dyDescent="0.25">
      <c r="A1078" s="4">
        <v>37217</v>
      </c>
      <c r="B1078" s="3">
        <v>253.40997139346729</v>
      </c>
    </row>
    <row r="1079" spans="1:2" x14ac:dyDescent="0.25">
      <c r="A1079" s="4">
        <v>37218</v>
      </c>
      <c r="B1079" s="3">
        <v>256.24167790991493</v>
      </c>
    </row>
    <row r="1080" spans="1:2" x14ac:dyDescent="0.25">
      <c r="A1080" s="4">
        <v>37221</v>
      </c>
      <c r="B1080" s="3">
        <v>256.68586716739691</v>
      </c>
    </row>
    <row r="1081" spans="1:2" x14ac:dyDescent="0.25">
      <c r="A1081" s="4">
        <v>37222</v>
      </c>
      <c r="B1081" s="3">
        <v>256.51929619584121</v>
      </c>
    </row>
    <row r="1082" spans="1:2" x14ac:dyDescent="0.25">
      <c r="A1082" s="4">
        <v>37223</v>
      </c>
      <c r="B1082" s="3">
        <v>257.68529299673128</v>
      </c>
    </row>
    <row r="1083" spans="1:2" x14ac:dyDescent="0.25">
      <c r="A1083" s="4">
        <v>37224</v>
      </c>
      <c r="B1083" s="3">
        <v>258.5736715116953</v>
      </c>
    </row>
    <row r="1084" spans="1:2" x14ac:dyDescent="0.25">
      <c r="A1084" s="4">
        <v>37225</v>
      </c>
      <c r="B1084" s="3">
        <v>259.4620500266592</v>
      </c>
    </row>
    <row r="1085" spans="1:2" x14ac:dyDescent="0.25">
      <c r="A1085" s="4">
        <v>37228</v>
      </c>
      <c r="B1085" s="3">
        <v>259.99632064691917</v>
      </c>
    </row>
    <row r="1086" spans="1:2" x14ac:dyDescent="0.25">
      <c r="A1086" s="4">
        <v>37229</v>
      </c>
      <c r="B1086" s="3">
        <v>260.38412679320697</v>
      </c>
    </row>
    <row r="1087" spans="1:2" x14ac:dyDescent="0.25">
      <c r="A1087" s="4">
        <v>37230</v>
      </c>
      <c r="B1087" s="3">
        <v>259.88551889083698</v>
      </c>
    </row>
    <row r="1088" spans="1:2" x14ac:dyDescent="0.25">
      <c r="A1088" s="4">
        <v>37231</v>
      </c>
      <c r="B1088" s="3">
        <v>259.38691098846698</v>
      </c>
    </row>
    <row r="1089" spans="1:2" x14ac:dyDescent="0.25">
      <c r="A1089" s="4">
        <v>37232</v>
      </c>
      <c r="B1089" s="3">
        <v>258.0018890374393</v>
      </c>
    </row>
    <row r="1090" spans="1:2" x14ac:dyDescent="0.25">
      <c r="A1090" s="4">
        <v>37235</v>
      </c>
      <c r="B1090" s="3">
        <v>256.83847059857601</v>
      </c>
    </row>
    <row r="1091" spans="1:2" x14ac:dyDescent="0.25">
      <c r="A1091" s="4">
        <v>37236</v>
      </c>
      <c r="B1091" s="3">
        <v>255.3426468914661</v>
      </c>
    </row>
    <row r="1092" spans="1:2" x14ac:dyDescent="0.25">
      <c r="A1092" s="4">
        <v>37237</v>
      </c>
      <c r="B1092" s="3">
        <v>252.51720211136961</v>
      </c>
    </row>
    <row r="1093" spans="1:2" x14ac:dyDescent="0.25">
      <c r="A1093" s="4">
        <v>37238</v>
      </c>
      <c r="B1093" s="3">
        <v>250.30116698972529</v>
      </c>
    </row>
    <row r="1094" spans="1:2" x14ac:dyDescent="0.25">
      <c r="A1094" s="4">
        <v>37239</v>
      </c>
      <c r="B1094" s="3">
        <v>250.30116698972529</v>
      </c>
    </row>
    <row r="1095" spans="1:2" x14ac:dyDescent="0.25">
      <c r="A1095" s="4">
        <v>37242</v>
      </c>
      <c r="B1095" s="3">
        <v>251.85239157487629</v>
      </c>
    </row>
    <row r="1096" spans="1:2" x14ac:dyDescent="0.25">
      <c r="A1096" s="4">
        <v>37243</v>
      </c>
      <c r="B1096" s="3">
        <v>252.73880562353409</v>
      </c>
    </row>
    <row r="1097" spans="1:2" x14ac:dyDescent="0.25">
      <c r="A1097" s="4">
        <v>37244</v>
      </c>
      <c r="B1097" s="3">
        <v>253.7914223063151</v>
      </c>
    </row>
    <row r="1098" spans="1:2" x14ac:dyDescent="0.25">
      <c r="A1098" s="4">
        <v>37245</v>
      </c>
      <c r="B1098" s="3">
        <v>254.34543108672619</v>
      </c>
    </row>
    <row r="1099" spans="1:2" x14ac:dyDescent="0.25">
      <c r="A1099" s="4">
        <v>37246</v>
      </c>
      <c r="B1099" s="3">
        <v>255.4534486475483</v>
      </c>
    </row>
    <row r="1100" spans="1:2" x14ac:dyDescent="0.25">
      <c r="A1100" s="4">
        <v>37251</v>
      </c>
      <c r="B1100" s="3">
        <v>256.00745742795942</v>
      </c>
    </row>
    <row r="1101" spans="1:2" x14ac:dyDescent="0.25">
      <c r="A1101" s="4">
        <v>37252</v>
      </c>
      <c r="B1101" s="3">
        <v>255.785853915795</v>
      </c>
    </row>
    <row r="1102" spans="1:2" x14ac:dyDescent="0.25">
      <c r="A1102" s="4">
        <v>37253</v>
      </c>
      <c r="B1102" s="3">
        <v>256.11825918404162</v>
      </c>
    </row>
    <row r="1103" spans="1:2" x14ac:dyDescent="0.25">
      <c r="A1103" s="4">
        <v>37258</v>
      </c>
      <c r="B1103" s="3">
        <v>255.14103012759051</v>
      </c>
    </row>
    <row r="1104" spans="1:2" x14ac:dyDescent="0.25">
      <c r="A1104" s="4">
        <v>37259</v>
      </c>
      <c r="B1104" s="3">
        <v>254.9754258241758</v>
      </c>
    </row>
    <row r="1105" spans="1:2" x14ac:dyDescent="0.25">
      <c r="A1105" s="4">
        <v>37260</v>
      </c>
      <c r="B1105" s="3">
        <v>254.86502295523269</v>
      </c>
    </row>
    <row r="1106" spans="1:2" x14ac:dyDescent="0.25">
      <c r="A1106" s="4">
        <v>37263</v>
      </c>
      <c r="B1106" s="3">
        <v>254.92022438970429</v>
      </c>
    </row>
    <row r="1107" spans="1:2" x14ac:dyDescent="0.25">
      <c r="A1107" s="4">
        <v>37264</v>
      </c>
      <c r="B1107" s="3">
        <v>254.31300861051699</v>
      </c>
    </row>
    <row r="1108" spans="1:2" x14ac:dyDescent="0.25">
      <c r="A1108" s="4">
        <v>37265</v>
      </c>
      <c r="B1108" s="3">
        <v>253.26418135555721</v>
      </c>
    </row>
    <row r="1109" spans="1:2" x14ac:dyDescent="0.25">
      <c r="A1109" s="4">
        <v>37266</v>
      </c>
      <c r="B1109" s="3">
        <v>252.38095840401209</v>
      </c>
    </row>
    <row r="1110" spans="1:2" x14ac:dyDescent="0.25">
      <c r="A1110" s="4">
        <v>37267</v>
      </c>
      <c r="B1110" s="3">
        <v>251.33213114905229</v>
      </c>
    </row>
    <row r="1111" spans="1:2" x14ac:dyDescent="0.25">
      <c r="A1111" s="4">
        <v>37270</v>
      </c>
      <c r="B1111" s="3">
        <v>250.6145125009219</v>
      </c>
    </row>
    <row r="1112" spans="1:2" x14ac:dyDescent="0.25">
      <c r="A1112" s="4">
        <v>37271</v>
      </c>
      <c r="B1112" s="3">
        <v>249.84169241831989</v>
      </c>
    </row>
    <row r="1113" spans="1:2" x14ac:dyDescent="0.25">
      <c r="A1113" s="4">
        <v>37272</v>
      </c>
      <c r="B1113" s="3">
        <v>249.34487950807579</v>
      </c>
    </row>
    <row r="1114" spans="1:2" x14ac:dyDescent="0.25">
      <c r="A1114" s="4">
        <v>37273</v>
      </c>
      <c r="B1114" s="3">
        <v>250.0624981562062</v>
      </c>
    </row>
    <row r="1115" spans="1:2" x14ac:dyDescent="0.25">
      <c r="A1115" s="4">
        <v>37274</v>
      </c>
      <c r="B1115" s="3">
        <v>250.78011680433659</v>
      </c>
    </row>
    <row r="1116" spans="1:2" x14ac:dyDescent="0.25">
      <c r="A1116" s="4">
        <v>37277</v>
      </c>
      <c r="B1116" s="3">
        <v>250.6145125009219</v>
      </c>
    </row>
    <row r="1117" spans="1:2" x14ac:dyDescent="0.25">
      <c r="A1117" s="4">
        <v>37278</v>
      </c>
      <c r="B1117" s="3">
        <v>251.0009225422229</v>
      </c>
    </row>
    <row r="1118" spans="1:2" x14ac:dyDescent="0.25">
      <c r="A1118" s="4">
        <v>37279</v>
      </c>
      <c r="B1118" s="3">
        <v>250.55931106645031</v>
      </c>
    </row>
    <row r="1119" spans="1:2" x14ac:dyDescent="0.25">
      <c r="A1119" s="4">
        <v>37280</v>
      </c>
      <c r="B1119" s="3">
        <v>250.6145125009219</v>
      </c>
    </row>
    <row r="1120" spans="1:2" x14ac:dyDescent="0.25">
      <c r="A1120" s="4">
        <v>37281</v>
      </c>
      <c r="B1120" s="3">
        <v>250.9457211077513</v>
      </c>
    </row>
    <row r="1121" spans="1:2" x14ac:dyDescent="0.25">
      <c r="A1121" s="4">
        <v>37284</v>
      </c>
      <c r="B1121" s="3">
        <v>250.8353182388081</v>
      </c>
    </row>
    <row r="1122" spans="1:2" x14ac:dyDescent="0.25">
      <c r="A1122" s="4">
        <v>37285</v>
      </c>
      <c r="B1122" s="3">
        <v>250.78011680433659</v>
      </c>
    </row>
    <row r="1123" spans="1:2" x14ac:dyDescent="0.25">
      <c r="A1123" s="4">
        <v>37286</v>
      </c>
      <c r="B1123" s="3">
        <v>251.4425340179954</v>
      </c>
    </row>
    <row r="1124" spans="1:2" x14ac:dyDescent="0.25">
      <c r="A1124" s="4">
        <v>37287</v>
      </c>
      <c r="B1124" s="3">
        <v>251.55293688693851</v>
      </c>
    </row>
    <row r="1125" spans="1:2" x14ac:dyDescent="0.25">
      <c r="A1125" s="4">
        <v>37288</v>
      </c>
      <c r="B1125" s="3">
        <v>250.7402678349319</v>
      </c>
    </row>
    <row r="1126" spans="1:2" x14ac:dyDescent="0.25">
      <c r="A1126" s="4">
        <v>37291</v>
      </c>
      <c r="B1126" s="3">
        <v>250.6299310834093</v>
      </c>
    </row>
    <row r="1127" spans="1:2" x14ac:dyDescent="0.25">
      <c r="A1127" s="4">
        <v>37292</v>
      </c>
      <c r="B1127" s="3">
        <v>250.7402678349319</v>
      </c>
    </row>
    <row r="1128" spans="1:2" x14ac:dyDescent="0.25">
      <c r="A1128" s="4">
        <v>37293</v>
      </c>
      <c r="B1128" s="3">
        <v>250.85060458645441</v>
      </c>
    </row>
    <row r="1129" spans="1:2" x14ac:dyDescent="0.25">
      <c r="A1129" s="4">
        <v>37294</v>
      </c>
      <c r="B1129" s="3">
        <v>251.62296184711201</v>
      </c>
    </row>
    <row r="1130" spans="1:2" x14ac:dyDescent="0.25">
      <c r="A1130" s="4">
        <v>37295</v>
      </c>
      <c r="B1130" s="3">
        <v>251.84363535015709</v>
      </c>
    </row>
    <row r="1131" spans="1:2" x14ac:dyDescent="0.25">
      <c r="A1131" s="4">
        <v>37300</v>
      </c>
      <c r="B1131" s="3">
        <v>251.40228834406699</v>
      </c>
    </row>
    <row r="1132" spans="1:2" x14ac:dyDescent="0.25">
      <c r="A1132" s="4">
        <v>37301</v>
      </c>
      <c r="B1132" s="3">
        <v>252.11947722896329</v>
      </c>
    </row>
    <row r="1133" spans="1:2" x14ac:dyDescent="0.25">
      <c r="A1133" s="4">
        <v>37302</v>
      </c>
      <c r="B1133" s="3">
        <v>252.06430885320211</v>
      </c>
    </row>
    <row r="1134" spans="1:2" x14ac:dyDescent="0.25">
      <c r="A1134" s="4">
        <v>37305</v>
      </c>
      <c r="B1134" s="3">
        <v>252.2849823562471</v>
      </c>
    </row>
    <row r="1135" spans="1:2" x14ac:dyDescent="0.25">
      <c r="A1135" s="4">
        <v>37306</v>
      </c>
      <c r="B1135" s="3">
        <v>252.67116098657601</v>
      </c>
    </row>
    <row r="1136" spans="1:2" x14ac:dyDescent="0.25">
      <c r="A1136" s="4">
        <v>37307</v>
      </c>
      <c r="B1136" s="3">
        <v>252.78149773809849</v>
      </c>
    </row>
    <row r="1137" spans="1:2" x14ac:dyDescent="0.25">
      <c r="A1137" s="4">
        <v>37308</v>
      </c>
      <c r="B1137" s="3">
        <v>252.83666611385971</v>
      </c>
    </row>
    <row r="1138" spans="1:2" x14ac:dyDescent="0.25">
      <c r="A1138" s="4">
        <v>37309</v>
      </c>
      <c r="B1138" s="3">
        <v>253.3331814957111</v>
      </c>
    </row>
    <row r="1139" spans="1:2" x14ac:dyDescent="0.25">
      <c r="A1139" s="4">
        <v>37312</v>
      </c>
      <c r="B1139" s="3">
        <v>253.6641917502786</v>
      </c>
    </row>
    <row r="1140" spans="1:2" x14ac:dyDescent="0.25">
      <c r="A1140" s="4">
        <v>37313</v>
      </c>
      <c r="B1140" s="3">
        <v>253.44351824723361</v>
      </c>
    </row>
    <row r="1141" spans="1:2" x14ac:dyDescent="0.25">
      <c r="A1141" s="4">
        <v>37314</v>
      </c>
      <c r="B1141" s="3">
        <v>253.44351824723361</v>
      </c>
    </row>
    <row r="1142" spans="1:2" x14ac:dyDescent="0.25">
      <c r="A1142" s="4">
        <v>37315</v>
      </c>
      <c r="B1142" s="3">
        <v>253.49868662299491</v>
      </c>
    </row>
    <row r="1143" spans="1:2" x14ac:dyDescent="0.25">
      <c r="A1143" s="4">
        <v>37316</v>
      </c>
      <c r="B1143" s="3">
        <v>253.04254229643399</v>
      </c>
    </row>
    <row r="1144" spans="1:2" x14ac:dyDescent="0.25">
      <c r="A1144" s="4">
        <v>37319</v>
      </c>
      <c r="B1144" s="3">
        <v>252.8771910381266</v>
      </c>
    </row>
    <row r="1145" spans="1:2" x14ac:dyDescent="0.25">
      <c r="A1145" s="4">
        <v>37320</v>
      </c>
      <c r="B1145" s="3">
        <v>252.27090309099941</v>
      </c>
    </row>
    <row r="1146" spans="1:2" x14ac:dyDescent="0.25">
      <c r="A1146" s="4">
        <v>37321</v>
      </c>
      <c r="B1146" s="3">
        <v>252.0504347465895</v>
      </c>
    </row>
    <row r="1147" spans="1:2" x14ac:dyDescent="0.25">
      <c r="A1147" s="4">
        <v>37322</v>
      </c>
      <c r="B1147" s="3">
        <v>249.23946335536371</v>
      </c>
    </row>
    <row r="1148" spans="1:2" x14ac:dyDescent="0.25">
      <c r="A1148" s="4">
        <v>37323</v>
      </c>
      <c r="B1148" s="3">
        <v>247.97177037500691</v>
      </c>
    </row>
    <row r="1149" spans="1:2" x14ac:dyDescent="0.25">
      <c r="A1149" s="4">
        <v>37326</v>
      </c>
      <c r="B1149" s="3">
        <v>247.97177037500691</v>
      </c>
    </row>
    <row r="1150" spans="1:2" x14ac:dyDescent="0.25">
      <c r="A1150" s="4">
        <v>37327</v>
      </c>
      <c r="B1150" s="3">
        <v>246.7591944807526</v>
      </c>
    </row>
    <row r="1151" spans="1:2" x14ac:dyDescent="0.25">
      <c r="A1151" s="4">
        <v>37328</v>
      </c>
      <c r="B1151" s="3">
        <v>246.7591944807526</v>
      </c>
    </row>
    <row r="1152" spans="1:2" x14ac:dyDescent="0.25">
      <c r="A1152" s="4">
        <v>37329</v>
      </c>
      <c r="B1152" s="3">
        <v>247.03477991126491</v>
      </c>
    </row>
    <row r="1153" spans="1:2" x14ac:dyDescent="0.25">
      <c r="A1153" s="4">
        <v>37330</v>
      </c>
      <c r="B1153" s="3">
        <v>247.2001311695723</v>
      </c>
    </row>
    <row r="1154" spans="1:2" x14ac:dyDescent="0.25">
      <c r="A1154" s="4">
        <v>37333</v>
      </c>
      <c r="B1154" s="3">
        <v>247.97177037500691</v>
      </c>
    </row>
    <row r="1155" spans="1:2" x14ac:dyDescent="0.25">
      <c r="A1155" s="4">
        <v>37334</v>
      </c>
      <c r="B1155" s="3">
        <v>248.13712163331431</v>
      </c>
    </row>
    <row r="1156" spans="1:2" x14ac:dyDescent="0.25">
      <c r="A1156" s="4">
        <v>37335</v>
      </c>
      <c r="B1156" s="3">
        <v>247.751302030597</v>
      </c>
    </row>
    <row r="1157" spans="1:2" x14ac:dyDescent="0.25">
      <c r="A1157" s="4">
        <v>37336</v>
      </c>
      <c r="B1157" s="3">
        <v>247.53083368618709</v>
      </c>
    </row>
    <row r="1158" spans="1:2" x14ac:dyDescent="0.25">
      <c r="A1158" s="4">
        <v>37337</v>
      </c>
      <c r="B1158" s="3">
        <v>245.71196984480571</v>
      </c>
    </row>
    <row r="1159" spans="1:2" x14ac:dyDescent="0.25">
      <c r="A1159" s="4">
        <v>37340</v>
      </c>
      <c r="B1159" s="3">
        <v>237.27905567112791</v>
      </c>
    </row>
    <row r="1160" spans="1:2" x14ac:dyDescent="0.25">
      <c r="A1160" s="4">
        <v>37341</v>
      </c>
      <c r="B1160" s="3">
        <v>235.23972348533661</v>
      </c>
    </row>
    <row r="1161" spans="1:2" x14ac:dyDescent="0.25">
      <c r="A1161" s="4">
        <v>37342</v>
      </c>
      <c r="B1161" s="3">
        <v>236.39718229348841</v>
      </c>
    </row>
    <row r="1162" spans="1:2" x14ac:dyDescent="0.25">
      <c r="A1162" s="4">
        <v>37343</v>
      </c>
      <c r="B1162" s="3">
        <v>238.05069487656249</v>
      </c>
    </row>
    <row r="1163" spans="1:2" x14ac:dyDescent="0.25">
      <c r="A1163" s="4">
        <v>37347</v>
      </c>
      <c r="B1163" s="3">
        <v>234.70430526441049</v>
      </c>
    </row>
    <row r="1164" spans="1:2" x14ac:dyDescent="0.25">
      <c r="A1164" s="4">
        <v>37348</v>
      </c>
      <c r="B1164" s="3">
        <v>235.41685920379339</v>
      </c>
    </row>
    <row r="1165" spans="1:2" x14ac:dyDescent="0.25">
      <c r="A1165" s="4">
        <v>37349</v>
      </c>
      <c r="B1165" s="3">
        <v>235.74573025273929</v>
      </c>
    </row>
    <row r="1166" spans="1:2" x14ac:dyDescent="0.25">
      <c r="A1166" s="4">
        <v>37350</v>
      </c>
      <c r="B1166" s="3">
        <v>238.1026394368518</v>
      </c>
    </row>
    <row r="1167" spans="1:2" x14ac:dyDescent="0.25">
      <c r="A1167" s="4">
        <v>37351</v>
      </c>
      <c r="B1167" s="3">
        <v>238.48632232728869</v>
      </c>
    </row>
    <row r="1168" spans="1:2" x14ac:dyDescent="0.25">
      <c r="A1168" s="4">
        <v>37354</v>
      </c>
      <c r="B1168" s="3">
        <v>238.4315104857977</v>
      </c>
    </row>
    <row r="1169" spans="1:2" x14ac:dyDescent="0.25">
      <c r="A1169" s="4">
        <v>37355</v>
      </c>
      <c r="B1169" s="3">
        <v>239.30849994965351</v>
      </c>
    </row>
    <row r="1170" spans="1:2" x14ac:dyDescent="0.25">
      <c r="A1170" s="4">
        <v>37356</v>
      </c>
      <c r="B1170" s="3">
        <v>239.14406442518049</v>
      </c>
    </row>
    <row r="1171" spans="1:2" x14ac:dyDescent="0.25">
      <c r="A1171" s="4">
        <v>37357</v>
      </c>
      <c r="B1171" s="3">
        <v>238.4315104857977</v>
      </c>
    </row>
    <row r="1172" spans="1:2" x14ac:dyDescent="0.25">
      <c r="A1172" s="4">
        <v>37358</v>
      </c>
      <c r="B1172" s="3">
        <v>238.4315104857977</v>
      </c>
    </row>
    <row r="1173" spans="1:2" x14ac:dyDescent="0.25">
      <c r="A1173" s="4">
        <v>37361</v>
      </c>
      <c r="B1173" s="3">
        <v>236.23903682615821</v>
      </c>
    </row>
    <row r="1174" spans="1:2" x14ac:dyDescent="0.25">
      <c r="A1174" s="4">
        <v>37362</v>
      </c>
      <c r="B1174" s="3">
        <v>235.74573025273929</v>
      </c>
    </row>
    <row r="1175" spans="1:2" x14ac:dyDescent="0.25">
      <c r="A1175" s="4">
        <v>37363</v>
      </c>
      <c r="B1175" s="3">
        <v>234.70430526441049</v>
      </c>
    </row>
    <row r="1176" spans="1:2" x14ac:dyDescent="0.25">
      <c r="A1176" s="4">
        <v>37364</v>
      </c>
      <c r="B1176" s="3">
        <v>232.78589081222589</v>
      </c>
    </row>
    <row r="1177" spans="1:2" x14ac:dyDescent="0.25">
      <c r="A1177" s="4">
        <v>37365</v>
      </c>
      <c r="B1177" s="3">
        <v>230.9771000430234</v>
      </c>
    </row>
    <row r="1178" spans="1:2" x14ac:dyDescent="0.25">
      <c r="A1178" s="4">
        <v>37368</v>
      </c>
      <c r="B1178" s="3">
        <v>230.2645461036405</v>
      </c>
    </row>
    <row r="1179" spans="1:2" x14ac:dyDescent="0.25">
      <c r="A1179" s="4">
        <v>37369</v>
      </c>
      <c r="B1179" s="3">
        <v>227.0854592971632</v>
      </c>
    </row>
    <row r="1180" spans="1:2" x14ac:dyDescent="0.25">
      <c r="A1180" s="4">
        <v>37370</v>
      </c>
      <c r="B1180" s="3">
        <v>226.1536579918164</v>
      </c>
    </row>
    <row r="1181" spans="1:2" x14ac:dyDescent="0.25">
      <c r="A1181" s="4">
        <v>37371</v>
      </c>
      <c r="B1181" s="3">
        <v>224.07080801515889</v>
      </c>
    </row>
    <row r="1182" spans="1:2" x14ac:dyDescent="0.25">
      <c r="A1182" s="4">
        <v>37372</v>
      </c>
      <c r="B1182" s="3">
        <v>221.93314619701039</v>
      </c>
    </row>
    <row r="1183" spans="1:2" x14ac:dyDescent="0.25">
      <c r="A1183" s="4">
        <v>37375</v>
      </c>
      <c r="B1183" s="3">
        <v>222.31682908744719</v>
      </c>
    </row>
    <row r="1184" spans="1:2" x14ac:dyDescent="0.25">
      <c r="A1184" s="4">
        <v>37376</v>
      </c>
      <c r="B1184" s="3">
        <v>222.81013566086611</v>
      </c>
    </row>
    <row r="1185" spans="1:2" x14ac:dyDescent="0.25">
      <c r="A1185" s="4">
        <v>37378</v>
      </c>
      <c r="B1185" s="3">
        <v>221.52711628202559</v>
      </c>
    </row>
    <row r="1186" spans="1:2" x14ac:dyDescent="0.25">
      <c r="A1186" s="4">
        <v>37379</v>
      </c>
      <c r="B1186" s="3">
        <v>222.50564096744321</v>
      </c>
    </row>
    <row r="1187" spans="1:2" x14ac:dyDescent="0.25">
      <c r="A1187" s="4">
        <v>37382</v>
      </c>
      <c r="B1187" s="3">
        <v>223.70161558295351</v>
      </c>
    </row>
    <row r="1188" spans="1:2" x14ac:dyDescent="0.25">
      <c r="A1188" s="4">
        <v>37383</v>
      </c>
      <c r="B1188" s="3">
        <v>225.2781275761262</v>
      </c>
    </row>
    <row r="1189" spans="1:2" x14ac:dyDescent="0.25">
      <c r="A1189" s="4">
        <v>37384</v>
      </c>
      <c r="B1189" s="3">
        <v>226.80027708677571</v>
      </c>
    </row>
    <row r="1190" spans="1:2" x14ac:dyDescent="0.25">
      <c r="A1190" s="4">
        <v>37385</v>
      </c>
      <c r="B1190" s="3">
        <v>226.80027708677571</v>
      </c>
    </row>
    <row r="1191" spans="1:2" x14ac:dyDescent="0.25">
      <c r="A1191" s="4">
        <v>37386</v>
      </c>
      <c r="B1191" s="3">
        <v>227.83316425471639</v>
      </c>
    </row>
    <row r="1192" spans="1:2" x14ac:dyDescent="0.25">
      <c r="A1192" s="4">
        <v>37389</v>
      </c>
      <c r="B1192" s="3">
        <v>228.32242659742519</v>
      </c>
    </row>
    <row r="1193" spans="1:2" x14ac:dyDescent="0.25">
      <c r="A1193" s="4">
        <v>37390</v>
      </c>
      <c r="B1193" s="3">
        <v>230.00766355564431</v>
      </c>
    </row>
    <row r="1194" spans="1:2" x14ac:dyDescent="0.25">
      <c r="A1194" s="4">
        <v>37391</v>
      </c>
      <c r="B1194" s="3">
        <v>230.2794759682603</v>
      </c>
    </row>
    <row r="1195" spans="1:2" x14ac:dyDescent="0.25">
      <c r="A1195" s="4">
        <v>37392</v>
      </c>
      <c r="B1195" s="3">
        <v>231.20363817115461</v>
      </c>
    </row>
    <row r="1196" spans="1:2" x14ac:dyDescent="0.25">
      <c r="A1196" s="4">
        <v>37393</v>
      </c>
      <c r="B1196" s="3">
        <v>231.47545058377059</v>
      </c>
    </row>
    <row r="1197" spans="1:2" x14ac:dyDescent="0.25">
      <c r="A1197" s="4">
        <v>37396</v>
      </c>
      <c r="B1197" s="3">
        <v>231.85598796143299</v>
      </c>
    </row>
    <row r="1198" spans="1:2" x14ac:dyDescent="0.25">
      <c r="A1198" s="4">
        <v>37397</v>
      </c>
      <c r="B1198" s="3">
        <v>231.85598796143299</v>
      </c>
    </row>
    <row r="1199" spans="1:2" x14ac:dyDescent="0.25">
      <c r="A1199" s="4">
        <v>37398</v>
      </c>
      <c r="B1199" s="3">
        <v>231.5298130662938</v>
      </c>
    </row>
    <row r="1200" spans="1:2" x14ac:dyDescent="0.25">
      <c r="A1200" s="4">
        <v>37399</v>
      </c>
      <c r="B1200" s="3">
        <v>232.39961278666499</v>
      </c>
    </row>
    <row r="1201" spans="1:2" x14ac:dyDescent="0.25">
      <c r="A1201" s="4">
        <v>37400</v>
      </c>
      <c r="B1201" s="3">
        <v>232.34525030414181</v>
      </c>
    </row>
    <row r="1202" spans="1:2" x14ac:dyDescent="0.25">
      <c r="A1202" s="4">
        <v>37403</v>
      </c>
      <c r="B1202" s="3">
        <v>232.45397526918811</v>
      </c>
    </row>
    <row r="1203" spans="1:2" x14ac:dyDescent="0.25">
      <c r="A1203" s="4">
        <v>37404</v>
      </c>
      <c r="B1203" s="3">
        <v>232.29088782161861</v>
      </c>
    </row>
    <row r="1204" spans="1:2" x14ac:dyDescent="0.25">
      <c r="A1204" s="4">
        <v>37405</v>
      </c>
      <c r="B1204" s="3">
        <v>232.18216285657221</v>
      </c>
    </row>
    <row r="1205" spans="1:2" x14ac:dyDescent="0.25">
      <c r="A1205" s="4">
        <v>37407</v>
      </c>
      <c r="B1205" s="3">
        <v>232.07343789152571</v>
      </c>
    </row>
    <row r="1206" spans="1:2" x14ac:dyDescent="0.25">
      <c r="A1206" s="4">
        <v>37410</v>
      </c>
      <c r="B1206" s="3">
        <v>228.28244554915781</v>
      </c>
    </row>
    <row r="1207" spans="1:2" x14ac:dyDescent="0.25">
      <c r="A1207" s="4">
        <v>37411</v>
      </c>
      <c r="B1207" s="3">
        <v>228.7107428203569</v>
      </c>
    </row>
    <row r="1208" spans="1:2" x14ac:dyDescent="0.25">
      <c r="A1208" s="4">
        <v>37412</v>
      </c>
      <c r="B1208" s="3">
        <v>229.4067258860556</v>
      </c>
    </row>
    <row r="1209" spans="1:2" x14ac:dyDescent="0.25">
      <c r="A1209" s="4">
        <v>37413</v>
      </c>
      <c r="B1209" s="3">
        <v>228.60366850255721</v>
      </c>
    </row>
    <row r="1210" spans="1:2" x14ac:dyDescent="0.25">
      <c r="A1210" s="4">
        <v>37414</v>
      </c>
      <c r="B1210" s="3">
        <v>227.90768543685849</v>
      </c>
    </row>
    <row r="1211" spans="1:2" x14ac:dyDescent="0.25">
      <c r="A1211" s="4">
        <v>37417</v>
      </c>
      <c r="B1211" s="3">
        <v>227.53292532455919</v>
      </c>
    </row>
    <row r="1212" spans="1:2" x14ac:dyDescent="0.25">
      <c r="A1212" s="4">
        <v>37418</v>
      </c>
      <c r="B1212" s="3">
        <v>227.47938816565929</v>
      </c>
    </row>
    <row r="1213" spans="1:2" x14ac:dyDescent="0.25">
      <c r="A1213" s="4">
        <v>37419</v>
      </c>
      <c r="B1213" s="3">
        <v>227.53292532455919</v>
      </c>
    </row>
    <row r="1214" spans="1:2" x14ac:dyDescent="0.25">
      <c r="A1214" s="4">
        <v>37420</v>
      </c>
      <c r="B1214" s="3">
        <v>226.2480335109617</v>
      </c>
    </row>
    <row r="1215" spans="1:2" x14ac:dyDescent="0.25">
      <c r="A1215" s="4">
        <v>37421</v>
      </c>
      <c r="B1215" s="3">
        <v>226.2480335109617</v>
      </c>
    </row>
    <row r="1216" spans="1:2" x14ac:dyDescent="0.25">
      <c r="A1216" s="4">
        <v>37424</v>
      </c>
      <c r="B1216" s="3">
        <v>226.5692564643611</v>
      </c>
    </row>
    <row r="1217" spans="1:2" x14ac:dyDescent="0.25">
      <c r="A1217" s="4">
        <v>37425</v>
      </c>
      <c r="B1217" s="3">
        <v>226.62279362326089</v>
      </c>
    </row>
    <row r="1218" spans="1:2" x14ac:dyDescent="0.25">
      <c r="A1218" s="4">
        <v>37426</v>
      </c>
      <c r="B1218" s="3">
        <v>225.65912476306281</v>
      </c>
    </row>
    <row r="1219" spans="1:2" x14ac:dyDescent="0.25">
      <c r="A1219" s="4">
        <v>37427</v>
      </c>
      <c r="B1219" s="3">
        <v>226.4621821465613</v>
      </c>
    </row>
    <row r="1220" spans="1:2" x14ac:dyDescent="0.25">
      <c r="A1220" s="4">
        <v>37428</v>
      </c>
      <c r="B1220" s="3">
        <v>226.2480335109617</v>
      </c>
    </row>
    <row r="1221" spans="1:2" x14ac:dyDescent="0.25">
      <c r="A1221" s="4">
        <v>37431</v>
      </c>
      <c r="B1221" s="3">
        <v>226.5692564643611</v>
      </c>
    </row>
    <row r="1222" spans="1:2" x14ac:dyDescent="0.25">
      <c r="A1222" s="4">
        <v>37432</v>
      </c>
      <c r="B1222" s="3">
        <v>226.94401657666029</v>
      </c>
    </row>
    <row r="1223" spans="1:2" x14ac:dyDescent="0.25">
      <c r="A1223" s="4">
        <v>37433</v>
      </c>
      <c r="B1223" s="3">
        <v>226.99755373556019</v>
      </c>
    </row>
    <row r="1224" spans="1:2" x14ac:dyDescent="0.25">
      <c r="A1224" s="4">
        <v>37434</v>
      </c>
      <c r="B1224" s="3">
        <v>227.15816521225989</v>
      </c>
    </row>
    <row r="1225" spans="1:2" x14ac:dyDescent="0.25">
      <c r="A1225" s="4">
        <v>37435</v>
      </c>
      <c r="B1225" s="3">
        <v>227.63999964235899</v>
      </c>
    </row>
    <row r="1226" spans="1:2" x14ac:dyDescent="0.25">
      <c r="A1226" s="4">
        <v>37438</v>
      </c>
      <c r="B1226" s="3">
        <v>223.3840113655796</v>
      </c>
    </row>
    <row r="1227" spans="1:2" x14ac:dyDescent="0.25">
      <c r="A1227" s="4">
        <v>37439</v>
      </c>
      <c r="B1227" s="3">
        <v>224.22419570545961</v>
      </c>
    </row>
    <row r="1228" spans="1:2" x14ac:dyDescent="0.25">
      <c r="A1228" s="4">
        <v>37440</v>
      </c>
      <c r="B1228" s="3">
        <v>224.64428787539961</v>
      </c>
    </row>
    <row r="1229" spans="1:2" x14ac:dyDescent="0.25">
      <c r="A1229" s="4">
        <v>37441</v>
      </c>
      <c r="B1229" s="3">
        <v>225.53698373652199</v>
      </c>
    </row>
    <row r="1230" spans="1:2" x14ac:dyDescent="0.25">
      <c r="A1230" s="4">
        <v>37442</v>
      </c>
      <c r="B1230" s="3">
        <v>226.11461047018949</v>
      </c>
    </row>
    <row r="1231" spans="1:2" x14ac:dyDescent="0.25">
      <c r="A1231" s="4">
        <v>37445</v>
      </c>
      <c r="B1231" s="3">
        <v>226.06209894894701</v>
      </c>
    </row>
    <row r="1232" spans="1:2" x14ac:dyDescent="0.25">
      <c r="A1232" s="4">
        <v>37447</v>
      </c>
      <c r="B1232" s="3">
        <v>226.79726024634189</v>
      </c>
    </row>
    <row r="1233" spans="1:2" x14ac:dyDescent="0.25">
      <c r="A1233" s="4">
        <v>37448</v>
      </c>
      <c r="B1233" s="3">
        <v>227.0073063313119</v>
      </c>
    </row>
    <row r="1234" spans="1:2" x14ac:dyDescent="0.25">
      <c r="A1234" s="4">
        <v>37449</v>
      </c>
      <c r="B1234" s="3">
        <v>227.37488698000939</v>
      </c>
    </row>
    <row r="1235" spans="1:2" x14ac:dyDescent="0.25">
      <c r="A1235" s="4">
        <v>37452</v>
      </c>
      <c r="B1235" s="3">
        <v>227.84749067119179</v>
      </c>
    </row>
    <row r="1236" spans="1:2" x14ac:dyDescent="0.25">
      <c r="A1236" s="4">
        <v>37453</v>
      </c>
      <c r="B1236" s="3">
        <v>229.05525565976919</v>
      </c>
    </row>
    <row r="1237" spans="1:2" x14ac:dyDescent="0.25">
      <c r="A1237" s="4">
        <v>37454</v>
      </c>
      <c r="B1237" s="3">
        <v>229.1602787022542</v>
      </c>
    </row>
    <row r="1238" spans="1:2" x14ac:dyDescent="0.25">
      <c r="A1238" s="4">
        <v>37455</v>
      </c>
      <c r="B1238" s="3">
        <v>229.63288239343669</v>
      </c>
    </row>
    <row r="1239" spans="1:2" x14ac:dyDescent="0.25">
      <c r="A1239" s="4">
        <v>37456</v>
      </c>
      <c r="B1239" s="3">
        <v>231.41827411568161</v>
      </c>
    </row>
    <row r="1240" spans="1:2" x14ac:dyDescent="0.25">
      <c r="A1240" s="4">
        <v>37459</v>
      </c>
      <c r="B1240" s="3">
        <v>232.31096997680399</v>
      </c>
    </row>
    <row r="1241" spans="1:2" x14ac:dyDescent="0.25">
      <c r="A1241" s="4">
        <v>37460</v>
      </c>
      <c r="B1241" s="3">
        <v>232.52101606177399</v>
      </c>
    </row>
    <row r="1242" spans="1:2" x14ac:dyDescent="0.25">
      <c r="A1242" s="4">
        <v>37461</v>
      </c>
      <c r="B1242" s="3">
        <v>233.88631561407891</v>
      </c>
    </row>
    <row r="1243" spans="1:2" x14ac:dyDescent="0.25">
      <c r="A1243" s="4">
        <v>37462</v>
      </c>
      <c r="B1243" s="3">
        <v>237.0370068886287</v>
      </c>
    </row>
    <row r="1244" spans="1:2" x14ac:dyDescent="0.25">
      <c r="A1244" s="4">
        <v>37463</v>
      </c>
      <c r="B1244" s="3">
        <v>237.77216818602369</v>
      </c>
    </row>
    <row r="1245" spans="1:2" x14ac:dyDescent="0.25">
      <c r="A1245" s="4">
        <v>37466</v>
      </c>
      <c r="B1245" s="3">
        <v>240.45025576939099</v>
      </c>
    </row>
    <row r="1246" spans="1:2" x14ac:dyDescent="0.25">
      <c r="A1246" s="4">
        <v>37467</v>
      </c>
      <c r="B1246" s="3">
        <v>241.02788250305841</v>
      </c>
    </row>
    <row r="1247" spans="1:2" x14ac:dyDescent="0.25">
      <c r="A1247" s="4">
        <v>37468</v>
      </c>
      <c r="B1247" s="3">
        <v>243.49592400145579</v>
      </c>
    </row>
    <row r="1248" spans="1:2" x14ac:dyDescent="0.25">
      <c r="A1248" s="4">
        <v>37469</v>
      </c>
      <c r="B1248" s="3">
        <v>238.84728165658149</v>
      </c>
    </row>
    <row r="1249" spans="1:2" x14ac:dyDescent="0.25">
      <c r="A1249" s="4">
        <v>37470</v>
      </c>
      <c r="B1249" s="3">
        <v>241.1567203490066</v>
      </c>
    </row>
    <row r="1250" spans="1:2" x14ac:dyDescent="0.25">
      <c r="A1250" s="4">
        <v>37473</v>
      </c>
      <c r="B1250" s="3">
        <v>243.31219646193671</v>
      </c>
    </row>
    <row r="1251" spans="1:2" x14ac:dyDescent="0.25">
      <c r="A1251" s="4">
        <v>37474</v>
      </c>
      <c r="B1251" s="3">
        <v>244.800501397055</v>
      </c>
    </row>
    <row r="1252" spans="1:2" x14ac:dyDescent="0.25">
      <c r="A1252" s="4">
        <v>37475</v>
      </c>
      <c r="B1252" s="3">
        <v>246.3914480518367</v>
      </c>
    </row>
    <row r="1253" spans="1:2" x14ac:dyDescent="0.25">
      <c r="A1253" s="4">
        <v>37476</v>
      </c>
      <c r="B1253" s="3">
        <v>246.54541063133169</v>
      </c>
    </row>
    <row r="1254" spans="1:2" x14ac:dyDescent="0.25">
      <c r="A1254" s="4">
        <v>37477</v>
      </c>
      <c r="B1254" s="3">
        <v>247.10994008948001</v>
      </c>
    </row>
    <row r="1255" spans="1:2" x14ac:dyDescent="0.25">
      <c r="A1255" s="4">
        <v>37480</v>
      </c>
      <c r="B1255" s="3">
        <v>248.6495658844301</v>
      </c>
    </row>
    <row r="1256" spans="1:2" x14ac:dyDescent="0.25">
      <c r="A1256" s="4">
        <v>37481</v>
      </c>
      <c r="B1256" s="3">
        <v>250.44579597853851</v>
      </c>
    </row>
    <row r="1257" spans="1:2" x14ac:dyDescent="0.25">
      <c r="A1257" s="4">
        <v>37482</v>
      </c>
      <c r="B1257" s="3">
        <v>251.36957145550849</v>
      </c>
    </row>
    <row r="1258" spans="1:2" x14ac:dyDescent="0.25">
      <c r="A1258" s="4">
        <v>37483</v>
      </c>
      <c r="B1258" s="3">
        <v>254.14089788641849</v>
      </c>
    </row>
    <row r="1259" spans="1:2" x14ac:dyDescent="0.25">
      <c r="A1259" s="4">
        <v>37484</v>
      </c>
      <c r="B1259" s="3">
        <v>255.73184454120019</v>
      </c>
    </row>
    <row r="1260" spans="1:2" x14ac:dyDescent="0.25">
      <c r="A1260" s="4">
        <v>37487</v>
      </c>
      <c r="B1260" s="3">
        <v>256.65562001817028</v>
      </c>
    </row>
    <row r="1261" spans="1:2" x14ac:dyDescent="0.25">
      <c r="A1261" s="4">
        <v>37488</v>
      </c>
      <c r="B1261" s="3">
        <v>257.57939549514032</v>
      </c>
    </row>
    <row r="1262" spans="1:2" x14ac:dyDescent="0.25">
      <c r="A1262" s="4">
        <v>37489</v>
      </c>
      <c r="B1262" s="3">
        <v>257.9386415139619</v>
      </c>
    </row>
    <row r="1263" spans="1:2" x14ac:dyDescent="0.25">
      <c r="A1263" s="4">
        <v>37490</v>
      </c>
      <c r="B1263" s="3">
        <v>258.75977527126872</v>
      </c>
    </row>
    <row r="1264" spans="1:2" x14ac:dyDescent="0.25">
      <c r="A1264" s="4">
        <v>37491</v>
      </c>
      <c r="B1264" s="3">
        <v>259.22166300975363</v>
      </c>
    </row>
    <row r="1265" spans="1:2" x14ac:dyDescent="0.25">
      <c r="A1265" s="4">
        <v>37494</v>
      </c>
      <c r="B1265" s="3">
        <v>260.76128880470372</v>
      </c>
    </row>
    <row r="1266" spans="1:2" x14ac:dyDescent="0.25">
      <c r="A1266" s="4">
        <v>37495</v>
      </c>
      <c r="B1266" s="3">
        <v>260.91525138419871</v>
      </c>
    </row>
    <row r="1267" spans="1:2" x14ac:dyDescent="0.25">
      <c r="A1267" s="4">
        <v>37496</v>
      </c>
      <c r="B1267" s="3">
        <v>260.19675934655533</v>
      </c>
    </row>
    <row r="1268" spans="1:2" x14ac:dyDescent="0.25">
      <c r="A1268" s="4">
        <v>37497</v>
      </c>
      <c r="B1268" s="3">
        <v>258.65713355160528</v>
      </c>
    </row>
    <row r="1269" spans="1:2" x14ac:dyDescent="0.25">
      <c r="A1269" s="4">
        <v>37498</v>
      </c>
      <c r="B1269" s="3">
        <v>257.68203721480359</v>
      </c>
    </row>
    <row r="1270" spans="1:2" x14ac:dyDescent="0.25">
      <c r="A1270" s="4">
        <v>37501</v>
      </c>
      <c r="B1270" s="3">
        <v>249.24253173350959</v>
      </c>
    </row>
    <row r="1271" spans="1:2" x14ac:dyDescent="0.25">
      <c r="A1271" s="4">
        <v>37502</v>
      </c>
      <c r="B1271" s="3">
        <v>248.49074448717889</v>
      </c>
    </row>
    <row r="1272" spans="1:2" x14ac:dyDescent="0.25">
      <c r="A1272" s="4">
        <v>37503</v>
      </c>
      <c r="B1272" s="3">
        <v>248.44062533742351</v>
      </c>
    </row>
    <row r="1273" spans="1:2" x14ac:dyDescent="0.25">
      <c r="A1273" s="4">
        <v>37504</v>
      </c>
      <c r="B1273" s="3">
        <v>247.78907639060361</v>
      </c>
    </row>
    <row r="1274" spans="1:2" x14ac:dyDescent="0.25">
      <c r="A1274" s="4">
        <v>37505</v>
      </c>
      <c r="B1274" s="3">
        <v>247.53848064182671</v>
      </c>
    </row>
    <row r="1275" spans="1:2" x14ac:dyDescent="0.25">
      <c r="A1275" s="4">
        <v>37508</v>
      </c>
      <c r="B1275" s="3">
        <v>247.73895724084821</v>
      </c>
    </row>
    <row r="1276" spans="1:2" x14ac:dyDescent="0.25">
      <c r="A1276" s="4">
        <v>37509</v>
      </c>
      <c r="B1276" s="3">
        <v>247.73895724084821</v>
      </c>
    </row>
    <row r="1277" spans="1:2" x14ac:dyDescent="0.25">
      <c r="A1277" s="4">
        <v>37510</v>
      </c>
      <c r="B1277" s="3">
        <v>247.58859979158211</v>
      </c>
    </row>
    <row r="1278" spans="1:2" x14ac:dyDescent="0.25">
      <c r="A1278" s="4">
        <v>37511</v>
      </c>
      <c r="B1278" s="3">
        <v>248.13991043889121</v>
      </c>
    </row>
    <row r="1279" spans="1:2" x14ac:dyDescent="0.25">
      <c r="A1279" s="4">
        <v>37512</v>
      </c>
      <c r="B1279" s="3">
        <v>248.54086363693429</v>
      </c>
    </row>
    <row r="1280" spans="1:2" x14ac:dyDescent="0.25">
      <c r="A1280" s="4">
        <v>37515</v>
      </c>
      <c r="B1280" s="3">
        <v>249.3928891827758</v>
      </c>
    </row>
    <row r="1281" spans="1:2" x14ac:dyDescent="0.25">
      <c r="A1281" s="4">
        <v>37516</v>
      </c>
      <c r="B1281" s="3">
        <v>250.0444381295957</v>
      </c>
    </row>
    <row r="1282" spans="1:2" x14ac:dyDescent="0.25">
      <c r="A1282" s="4">
        <v>37517</v>
      </c>
      <c r="B1282" s="3">
        <v>250.59574877690491</v>
      </c>
    </row>
    <row r="1283" spans="1:2" x14ac:dyDescent="0.25">
      <c r="A1283" s="4">
        <v>37518</v>
      </c>
      <c r="B1283" s="3">
        <v>251.6482509217679</v>
      </c>
    </row>
    <row r="1284" spans="1:2" x14ac:dyDescent="0.25">
      <c r="A1284" s="4">
        <v>37519</v>
      </c>
      <c r="B1284" s="3">
        <v>252.29979986858791</v>
      </c>
    </row>
    <row r="1285" spans="1:2" x14ac:dyDescent="0.25">
      <c r="A1285" s="4">
        <v>37522</v>
      </c>
      <c r="B1285" s="3">
        <v>252.29979986858791</v>
      </c>
    </row>
    <row r="1286" spans="1:2" x14ac:dyDescent="0.25">
      <c r="A1286" s="4">
        <v>37523</v>
      </c>
      <c r="B1286" s="3">
        <v>252.50027646760941</v>
      </c>
    </row>
    <row r="1287" spans="1:2" x14ac:dyDescent="0.25">
      <c r="A1287" s="4">
        <v>37524</v>
      </c>
      <c r="B1287" s="3">
        <v>253.70313606173849</v>
      </c>
    </row>
    <row r="1288" spans="1:2" x14ac:dyDescent="0.25">
      <c r="A1288" s="4">
        <v>37525</v>
      </c>
      <c r="B1288" s="3">
        <v>254.40480415831391</v>
      </c>
    </row>
    <row r="1289" spans="1:2" x14ac:dyDescent="0.25">
      <c r="A1289" s="4">
        <v>37526</v>
      </c>
      <c r="B1289" s="3">
        <v>254.85587650611231</v>
      </c>
    </row>
    <row r="1290" spans="1:2" x14ac:dyDescent="0.25">
      <c r="A1290" s="4">
        <v>37529</v>
      </c>
      <c r="B1290" s="3">
        <v>254.80575735635691</v>
      </c>
    </row>
    <row r="1291" spans="1:2" x14ac:dyDescent="0.25">
      <c r="A1291" s="4">
        <v>37530</v>
      </c>
      <c r="B1291" s="3">
        <v>246.55787573680789</v>
      </c>
    </row>
    <row r="1292" spans="1:2" x14ac:dyDescent="0.25">
      <c r="A1292" s="4">
        <v>37531</v>
      </c>
      <c r="B1292" s="3">
        <v>247.47462713387239</v>
      </c>
    </row>
    <row r="1293" spans="1:2" x14ac:dyDescent="0.25">
      <c r="A1293" s="4">
        <v>37532</v>
      </c>
      <c r="B1293" s="3">
        <v>248.92212933976359</v>
      </c>
    </row>
    <row r="1294" spans="1:2" x14ac:dyDescent="0.25">
      <c r="A1294" s="4">
        <v>37533</v>
      </c>
      <c r="B1294" s="3">
        <v>248.6808789721151</v>
      </c>
    </row>
    <row r="1295" spans="1:2" x14ac:dyDescent="0.25">
      <c r="A1295" s="4">
        <v>37536</v>
      </c>
      <c r="B1295" s="3">
        <v>250.5626318397737</v>
      </c>
    </row>
    <row r="1296" spans="1:2" x14ac:dyDescent="0.25">
      <c r="A1296" s="4">
        <v>37537</v>
      </c>
      <c r="B1296" s="3">
        <v>251.28638294271931</v>
      </c>
    </row>
    <row r="1297" spans="1:2" x14ac:dyDescent="0.25">
      <c r="A1297" s="4">
        <v>37538</v>
      </c>
      <c r="B1297" s="3">
        <v>251.76888367801641</v>
      </c>
    </row>
    <row r="1298" spans="1:2" x14ac:dyDescent="0.25">
      <c r="A1298" s="4">
        <v>37539</v>
      </c>
      <c r="B1298" s="3">
        <v>252.54088485449179</v>
      </c>
    </row>
    <row r="1299" spans="1:2" x14ac:dyDescent="0.25">
      <c r="A1299" s="4">
        <v>37540</v>
      </c>
      <c r="B1299" s="3">
        <v>254.7121381633286</v>
      </c>
    </row>
    <row r="1300" spans="1:2" x14ac:dyDescent="0.25">
      <c r="A1300" s="4">
        <v>37543</v>
      </c>
      <c r="B1300" s="3">
        <v>255.5806394868633</v>
      </c>
    </row>
    <row r="1301" spans="1:2" x14ac:dyDescent="0.25">
      <c r="A1301" s="4">
        <v>37544</v>
      </c>
      <c r="B1301" s="3">
        <v>256.93164154569507</v>
      </c>
    </row>
    <row r="1302" spans="1:2" x14ac:dyDescent="0.25">
      <c r="A1302" s="4">
        <v>37545</v>
      </c>
      <c r="B1302" s="3">
        <v>258.28264360452698</v>
      </c>
    </row>
    <row r="1303" spans="1:2" x14ac:dyDescent="0.25">
      <c r="A1303" s="4">
        <v>37546</v>
      </c>
      <c r="B1303" s="3">
        <v>258.62039411923502</v>
      </c>
    </row>
    <row r="1304" spans="1:2" x14ac:dyDescent="0.25">
      <c r="A1304" s="4">
        <v>37547</v>
      </c>
      <c r="B1304" s="3">
        <v>260.11614639865593</v>
      </c>
    </row>
    <row r="1305" spans="1:2" x14ac:dyDescent="0.25">
      <c r="A1305" s="4">
        <v>37550</v>
      </c>
      <c r="B1305" s="3">
        <v>261.32239823689861</v>
      </c>
    </row>
    <row r="1306" spans="1:2" x14ac:dyDescent="0.25">
      <c r="A1306" s="4">
        <v>37551</v>
      </c>
      <c r="B1306" s="3">
        <v>263.25240117808693</v>
      </c>
    </row>
    <row r="1307" spans="1:2" x14ac:dyDescent="0.25">
      <c r="A1307" s="4">
        <v>37552</v>
      </c>
      <c r="B1307" s="3">
        <v>264.74815345750778</v>
      </c>
    </row>
    <row r="1308" spans="1:2" x14ac:dyDescent="0.25">
      <c r="A1308" s="4">
        <v>37553</v>
      </c>
      <c r="B1308" s="3">
        <v>266.05090544280989</v>
      </c>
    </row>
    <row r="1309" spans="1:2" x14ac:dyDescent="0.25">
      <c r="A1309" s="4">
        <v>37554</v>
      </c>
      <c r="B1309" s="3">
        <v>267.25715728105263</v>
      </c>
    </row>
    <row r="1310" spans="1:2" x14ac:dyDescent="0.25">
      <c r="A1310" s="4">
        <v>37557</v>
      </c>
      <c r="B1310" s="3">
        <v>269.18716022224089</v>
      </c>
    </row>
    <row r="1311" spans="1:2" x14ac:dyDescent="0.25">
      <c r="A1311" s="4">
        <v>37558</v>
      </c>
      <c r="B1311" s="3">
        <v>271.55141382519668</v>
      </c>
    </row>
    <row r="1312" spans="1:2" x14ac:dyDescent="0.25">
      <c r="A1312" s="4">
        <v>37559</v>
      </c>
      <c r="B1312" s="3">
        <v>272.66116551637998</v>
      </c>
    </row>
    <row r="1313" spans="1:2" x14ac:dyDescent="0.25">
      <c r="A1313" s="4">
        <v>37560</v>
      </c>
      <c r="B1313" s="3">
        <v>274.01216757521178</v>
      </c>
    </row>
    <row r="1314" spans="1:2" x14ac:dyDescent="0.25">
      <c r="A1314" s="4">
        <v>37561</v>
      </c>
      <c r="B1314" s="3">
        <v>262.00682334916502</v>
      </c>
    </row>
    <row r="1315" spans="1:2" x14ac:dyDescent="0.25">
      <c r="A1315" s="4">
        <v>37564</v>
      </c>
      <c r="B1315" s="3">
        <v>263.19943143863952</v>
      </c>
    </row>
    <row r="1316" spans="1:2" x14ac:dyDescent="0.25">
      <c r="A1316" s="4">
        <v>37565</v>
      </c>
      <c r="B1316" s="3">
        <v>264.30030044430822</v>
      </c>
    </row>
    <row r="1317" spans="1:2" x14ac:dyDescent="0.25">
      <c r="A1317" s="4">
        <v>37566</v>
      </c>
      <c r="B1317" s="3">
        <v>264.85073494714271</v>
      </c>
    </row>
    <row r="1318" spans="1:2" x14ac:dyDescent="0.25">
      <c r="A1318" s="4">
        <v>37567</v>
      </c>
      <c r="B1318" s="3">
        <v>267.05247295848022</v>
      </c>
    </row>
    <row r="1319" spans="1:2" x14ac:dyDescent="0.25">
      <c r="A1319" s="4">
        <v>37568</v>
      </c>
      <c r="B1319" s="3">
        <v>267.46529883560589</v>
      </c>
    </row>
    <row r="1320" spans="1:2" x14ac:dyDescent="0.25">
      <c r="A1320" s="4">
        <v>37571</v>
      </c>
      <c r="B1320" s="3">
        <v>269.11660234410908</v>
      </c>
    </row>
    <row r="1321" spans="1:2" x14ac:dyDescent="0.25">
      <c r="A1321" s="4">
        <v>37572</v>
      </c>
      <c r="B1321" s="3">
        <v>269.30008051172058</v>
      </c>
    </row>
    <row r="1322" spans="1:2" x14ac:dyDescent="0.25">
      <c r="A1322" s="4">
        <v>37573</v>
      </c>
      <c r="B1322" s="3">
        <v>270.40094951738928</v>
      </c>
    </row>
    <row r="1323" spans="1:2" x14ac:dyDescent="0.25">
      <c r="A1323" s="4">
        <v>37574</v>
      </c>
      <c r="B1323" s="3">
        <v>270.95138402022371</v>
      </c>
    </row>
    <row r="1324" spans="1:2" x14ac:dyDescent="0.25">
      <c r="A1324" s="4">
        <v>37578</v>
      </c>
      <c r="B1324" s="3">
        <v>270.26334089168068</v>
      </c>
    </row>
    <row r="1325" spans="1:2" x14ac:dyDescent="0.25">
      <c r="A1325" s="4">
        <v>37579</v>
      </c>
      <c r="B1325" s="3">
        <v>268.24508104795461</v>
      </c>
    </row>
    <row r="1326" spans="1:2" x14ac:dyDescent="0.25">
      <c r="A1326" s="4">
        <v>37580</v>
      </c>
      <c r="B1326" s="3">
        <v>267.14421204228591</v>
      </c>
    </row>
    <row r="1327" spans="1:2" x14ac:dyDescent="0.25">
      <c r="A1327" s="4">
        <v>37581</v>
      </c>
      <c r="B1327" s="3">
        <v>265.85986486900572</v>
      </c>
    </row>
    <row r="1328" spans="1:2" x14ac:dyDescent="0.25">
      <c r="A1328" s="4">
        <v>37582</v>
      </c>
      <c r="B1328" s="3">
        <v>263.97921365098819</v>
      </c>
    </row>
    <row r="1329" spans="1:2" x14ac:dyDescent="0.25">
      <c r="A1329" s="4">
        <v>37585</v>
      </c>
      <c r="B1329" s="3">
        <v>262.19030151677651</v>
      </c>
    </row>
    <row r="1330" spans="1:2" x14ac:dyDescent="0.25">
      <c r="A1330" s="4">
        <v>37586</v>
      </c>
      <c r="B1330" s="3">
        <v>261.27291067871909</v>
      </c>
    </row>
    <row r="1331" spans="1:2" x14ac:dyDescent="0.25">
      <c r="A1331" s="4">
        <v>37587</v>
      </c>
      <c r="B1331" s="3">
        <v>260.17204167305039</v>
      </c>
    </row>
    <row r="1332" spans="1:2" x14ac:dyDescent="0.25">
      <c r="A1332" s="4">
        <v>37588</v>
      </c>
      <c r="B1332" s="3">
        <v>257.60334732649</v>
      </c>
    </row>
    <row r="1333" spans="1:2" x14ac:dyDescent="0.25">
      <c r="A1333" s="4">
        <v>37589</v>
      </c>
      <c r="B1333" s="3">
        <v>257.236390991267</v>
      </c>
    </row>
    <row r="1334" spans="1:2" x14ac:dyDescent="0.25">
      <c r="A1334" s="4">
        <v>37592</v>
      </c>
      <c r="B1334" s="3">
        <v>244.93546574518109</v>
      </c>
    </row>
    <row r="1335" spans="1:2" x14ac:dyDescent="0.25">
      <c r="A1335" s="4">
        <v>37593</v>
      </c>
      <c r="B1335" s="3">
        <v>245.46601188036931</v>
      </c>
    </row>
    <row r="1336" spans="1:2" x14ac:dyDescent="0.25">
      <c r="A1336" s="4">
        <v>37594</v>
      </c>
      <c r="B1336" s="3">
        <v>246.08498237142209</v>
      </c>
    </row>
    <row r="1337" spans="1:2" x14ac:dyDescent="0.25">
      <c r="A1337" s="4">
        <v>37595</v>
      </c>
      <c r="B1337" s="3">
        <v>248.8703495811597</v>
      </c>
    </row>
    <row r="1338" spans="1:2" x14ac:dyDescent="0.25">
      <c r="A1338" s="4">
        <v>37596</v>
      </c>
      <c r="B1338" s="3">
        <v>250.72726105431809</v>
      </c>
    </row>
    <row r="1339" spans="1:2" x14ac:dyDescent="0.25">
      <c r="A1339" s="4">
        <v>37599</v>
      </c>
      <c r="B1339" s="3">
        <v>252.27468728195021</v>
      </c>
    </row>
    <row r="1340" spans="1:2" x14ac:dyDescent="0.25">
      <c r="A1340" s="4">
        <v>37600</v>
      </c>
      <c r="B1340" s="3">
        <v>253.73368915371751</v>
      </c>
    </row>
    <row r="1341" spans="1:2" x14ac:dyDescent="0.25">
      <c r="A1341" s="4">
        <v>37601</v>
      </c>
      <c r="B1341" s="3">
        <v>256.07693458413172</v>
      </c>
    </row>
    <row r="1342" spans="1:2" x14ac:dyDescent="0.25">
      <c r="A1342" s="4">
        <v>37602</v>
      </c>
      <c r="B1342" s="3">
        <v>258.06648259108709</v>
      </c>
    </row>
    <row r="1343" spans="1:2" x14ac:dyDescent="0.25">
      <c r="A1343" s="4">
        <v>37603</v>
      </c>
      <c r="B1343" s="3">
        <v>258.50860437041052</v>
      </c>
    </row>
    <row r="1344" spans="1:2" x14ac:dyDescent="0.25">
      <c r="A1344" s="4">
        <v>37606</v>
      </c>
      <c r="B1344" s="3">
        <v>259.87918188631318</v>
      </c>
    </row>
    <row r="1345" spans="1:2" x14ac:dyDescent="0.25">
      <c r="A1345" s="4">
        <v>37607</v>
      </c>
      <c r="B1345" s="3">
        <v>259.92339406424549</v>
      </c>
    </row>
    <row r="1346" spans="1:2" x14ac:dyDescent="0.25">
      <c r="A1346" s="4">
        <v>37608</v>
      </c>
      <c r="B1346" s="3">
        <v>259.03915050559868</v>
      </c>
    </row>
    <row r="1347" spans="1:2" x14ac:dyDescent="0.25">
      <c r="A1347" s="4">
        <v>37609</v>
      </c>
      <c r="B1347" s="3">
        <v>258.46439219247821</v>
      </c>
    </row>
    <row r="1348" spans="1:2" x14ac:dyDescent="0.25">
      <c r="A1348" s="4">
        <v>37610</v>
      </c>
      <c r="B1348" s="3">
        <v>256.16535893999628</v>
      </c>
    </row>
    <row r="1349" spans="1:2" x14ac:dyDescent="0.25">
      <c r="A1349" s="4">
        <v>37613</v>
      </c>
      <c r="B1349" s="3">
        <v>256.43063200759042</v>
      </c>
    </row>
    <row r="1350" spans="1:2" x14ac:dyDescent="0.25">
      <c r="A1350" s="4">
        <v>37616</v>
      </c>
      <c r="B1350" s="3">
        <v>257.75699734556059</v>
      </c>
    </row>
    <row r="1351" spans="1:2" x14ac:dyDescent="0.25">
      <c r="A1351" s="4">
        <v>37617</v>
      </c>
      <c r="B1351" s="3">
        <v>257.84542170142538</v>
      </c>
    </row>
    <row r="1352" spans="1:2" x14ac:dyDescent="0.25">
      <c r="A1352" s="4">
        <v>37620</v>
      </c>
      <c r="B1352" s="3">
        <v>257.31487556623728</v>
      </c>
    </row>
    <row r="1353" spans="1:2" x14ac:dyDescent="0.25">
      <c r="A1353" s="4">
        <v>37623</v>
      </c>
      <c r="B1353" s="3">
        <v>251.24463890783011</v>
      </c>
    </row>
    <row r="1354" spans="1:2" x14ac:dyDescent="0.25">
      <c r="A1354" s="4">
        <v>37624</v>
      </c>
      <c r="B1354" s="3">
        <v>251.3742578101041</v>
      </c>
    </row>
    <row r="1355" spans="1:2" x14ac:dyDescent="0.25">
      <c r="A1355" s="4">
        <v>37627</v>
      </c>
      <c r="B1355" s="3">
        <v>251.63349561465219</v>
      </c>
    </row>
    <row r="1356" spans="1:2" x14ac:dyDescent="0.25">
      <c r="A1356" s="4">
        <v>37628</v>
      </c>
      <c r="B1356" s="3">
        <v>251.11502000555609</v>
      </c>
    </row>
    <row r="1357" spans="1:2" x14ac:dyDescent="0.25">
      <c r="A1357" s="4">
        <v>37629</v>
      </c>
      <c r="B1357" s="3">
        <v>250.55333809570189</v>
      </c>
    </row>
    <row r="1358" spans="1:2" x14ac:dyDescent="0.25">
      <c r="A1358" s="4">
        <v>37630</v>
      </c>
      <c r="B1358" s="3">
        <v>248.95470496765549</v>
      </c>
    </row>
    <row r="1359" spans="1:2" x14ac:dyDescent="0.25">
      <c r="A1359" s="4">
        <v>37631</v>
      </c>
      <c r="B1359" s="3">
        <v>247.5288970426412</v>
      </c>
    </row>
    <row r="1360" spans="1:2" x14ac:dyDescent="0.25">
      <c r="A1360" s="4">
        <v>37634</v>
      </c>
      <c r="B1360" s="3">
        <v>245.88705761383679</v>
      </c>
    </row>
    <row r="1361" spans="1:2" x14ac:dyDescent="0.25">
      <c r="A1361" s="4">
        <v>37635</v>
      </c>
      <c r="B1361" s="3">
        <v>245.23896310246661</v>
      </c>
    </row>
    <row r="1362" spans="1:2" x14ac:dyDescent="0.25">
      <c r="A1362" s="4">
        <v>37636</v>
      </c>
      <c r="B1362" s="3">
        <v>243.55391737290421</v>
      </c>
    </row>
    <row r="1363" spans="1:2" x14ac:dyDescent="0.25">
      <c r="A1363" s="4">
        <v>37637</v>
      </c>
      <c r="B1363" s="3">
        <v>243.25147326759819</v>
      </c>
    </row>
    <row r="1364" spans="1:2" x14ac:dyDescent="0.25">
      <c r="A1364" s="4">
        <v>37638</v>
      </c>
      <c r="B1364" s="3">
        <v>243.16506066608221</v>
      </c>
    </row>
    <row r="1365" spans="1:2" x14ac:dyDescent="0.25">
      <c r="A1365" s="4">
        <v>37641</v>
      </c>
      <c r="B1365" s="3">
        <v>242.47375985395399</v>
      </c>
    </row>
    <row r="1366" spans="1:2" x14ac:dyDescent="0.25">
      <c r="A1366" s="4">
        <v>37642</v>
      </c>
      <c r="B1366" s="3">
        <v>242.17131574864791</v>
      </c>
    </row>
    <row r="1367" spans="1:2" x14ac:dyDescent="0.25">
      <c r="A1367" s="4">
        <v>37643</v>
      </c>
      <c r="B1367" s="3">
        <v>242.0416968463739</v>
      </c>
    </row>
    <row r="1368" spans="1:2" x14ac:dyDescent="0.25">
      <c r="A1368" s="4">
        <v>37644</v>
      </c>
      <c r="B1368" s="3">
        <v>242.81941026001809</v>
      </c>
    </row>
    <row r="1369" spans="1:2" x14ac:dyDescent="0.25">
      <c r="A1369" s="4">
        <v>37645</v>
      </c>
      <c r="B1369" s="3">
        <v>243.6403299744203</v>
      </c>
    </row>
    <row r="1370" spans="1:2" x14ac:dyDescent="0.25">
      <c r="A1370" s="4">
        <v>37648</v>
      </c>
      <c r="B1370" s="3">
        <v>244.2452181850324</v>
      </c>
    </row>
    <row r="1371" spans="1:2" x14ac:dyDescent="0.25">
      <c r="A1371" s="4">
        <v>37649</v>
      </c>
      <c r="B1371" s="3">
        <v>245.23896310246661</v>
      </c>
    </row>
    <row r="1372" spans="1:2" x14ac:dyDescent="0.25">
      <c r="A1372" s="4">
        <v>37650</v>
      </c>
      <c r="B1372" s="3">
        <v>246.96721513278709</v>
      </c>
    </row>
    <row r="1373" spans="1:2" x14ac:dyDescent="0.25">
      <c r="A1373" s="4">
        <v>37651</v>
      </c>
      <c r="B1373" s="3">
        <v>248.7386734638655</v>
      </c>
    </row>
    <row r="1374" spans="1:2" x14ac:dyDescent="0.25">
      <c r="A1374" s="4">
        <v>37652</v>
      </c>
      <c r="B1374" s="3">
        <v>249.0411175691716</v>
      </c>
    </row>
    <row r="1375" spans="1:2" x14ac:dyDescent="0.25">
      <c r="A1375" s="4">
        <v>37655</v>
      </c>
      <c r="B1375" s="3">
        <v>243.1823112738355</v>
      </c>
    </row>
    <row r="1376" spans="1:2" x14ac:dyDescent="0.25">
      <c r="A1376" s="4">
        <v>37656</v>
      </c>
      <c r="B1376" s="3">
        <v>242.63317629961969</v>
      </c>
    </row>
    <row r="1377" spans="1:2" x14ac:dyDescent="0.25">
      <c r="A1377" s="4">
        <v>37657</v>
      </c>
      <c r="B1377" s="3">
        <v>241.9573178698158</v>
      </c>
    </row>
    <row r="1378" spans="1:2" x14ac:dyDescent="0.25">
      <c r="A1378" s="4">
        <v>37658</v>
      </c>
      <c r="B1378" s="3">
        <v>241.83059441422759</v>
      </c>
    </row>
    <row r="1379" spans="1:2" x14ac:dyDescent="0.25">
      <c r="A1379" s="4">
        <v>37659</v>
      </c>
      <c r="B1379" s="3">
        <v>239.92974258040391</v>
      </c>
    </row>
    <row r="1380" spans="1:2" x14ac:dyDescent="0.25">
      <c r="A1380" s="4">
        <v>37662</v>
      </c>
      <c r="B1380" s="3">
        <v>240.05646603599209</v>
      </c>
    </row>
    <row r="1381" spans="1:2" x14ac:dyDescent="0.25">
      <c r="A1381" s="4">
        <v>37663</v>
      </c>
      <c r="B1381" s="3">
        <v>238.95819608756079</v>
      </c>
    </row>
    <row r="1382" spans="1:2" x14ac:dyDescent="0.25">
      <c r="A1382" s="4">
        <v>37664</v>
      </c>
      <c r="B1382" s="3">
        <v>238.66250802452149</v>
      </c>
    </row>
    <row r="1383" spans="1:2" x14ac:dyDescent="0.25">
      <c r="A1383" s="4">
        <v>37665</v>
      </c>
      <c r="B1383" s="3">
        <v>238.91595493569801</v>
      </c>
    </row>
    <row r="1384" spans="1:2" x14ac:dyDescent="0.25">
      <c r="A1384" s="4">
        <v>37666</v>
      </c>
      <c r="B1384" s="3">
        <v>239.2116429987372</v>
      </c>
    </row>
    <row r="1385" spans="1:2" x14ac:dyDescent="0.25">
      <c r="A1385" s="4">
        <v>37669</v>
      </c>
      <c r="B1385" s="3">
        <v>240.3099129471687</v>
      </c>
    </row>
    <row r="1386" spans="1:2" x14ac:dyDescent="0.25">
      <c r="A1386" s="4">
        <v>37670</v>
      </c>
      <c r="B1386" s="3">
        <v>240.85904792138439</v>
      </c>
    </row>
    <row r="1387" spans="1:2" x14ac:dyDescent="0.25">
      <c r="A1387" s="4">
        <v>37671</v>
      </c>
      <c r="B1387" s="3">
        <v>240.52111870648241</v>
      </c>
    </row>
    <row r="1388" spans="1:2" x14ac:dyDescent="0.25">
      <c r="A1388" s="4">
        <v>37672</v>
      </c>
      <c r="B1388" s="3">
        <v>240.3099129471687</v>
      </c>
    </row>
    <row r="1389" spans="1:2" x14ac:dyDescent="0.25">
      <c r="A1389" s="4">
        <v>37673</v>
      </c>
      <c r="B1389" s="3">
        <v>240.3099129471687</v>
      </c>
    </row>
    <row r="1390" spans="1:2" x14ac:dyDescent="0.25">
      <c r="A1390" s="4">
        <v>37676</v>
      </c>
      <c r="B1390" s="3">
        <v>240.52111870648241</v>
      </c>
    </row>
    <row r="1391" spans="1:2" x14ac:dyDescent="0.25">
      <c r="A1391" s="4">
        <v>37677</v>
      </c>
      <c r="B1391" s="3">
        <v>240.39439525089409</v>
      </c>
    </row>
    <row r="1392" spans="1:2" x14ac:dyDescent="0.25">
      <c r="A1392" s="4">
        <v>37678</v>
      </c>
      <c r="B1392" s="3">
        <v>240.14094833971771</v>
      </c>
    </row>
    <row r="1393" spans="1:2" x14ac:dyDescent="0.25">
      <c r="A1393" s="4">
        <v>37679</v>
      </c>
      <c r="B1393" s="3">
        <v>239.97198373226669</v>
      </c>
    </row>
    <row r="1394" spans="1:2" x14ac:dyDescent="0.25">
      <c r="A1394" s="4">
        <v>37680</v>
      </c>
      <c r="B1394" s="3">
        <v>240.09870718785501</v>
      </c>
    </row>
    <row r="1395" spans="1:2" x14ac:dyDescent="0.25">
      <c r="A1395" s="4">
        <v>37685</v>
      </c>
      <c r="B1395" s="3">
        <v>236.3880177172534</v>
      </c>
    </row>
    <row r="1396" spans="1:2" x14ac:dyDescent="0.25">
      <c r="A1396" s="4">
        <v>37686</v>
      </c>
      <c r="B1396" s="3">
        <v>236.42962067707691</v>
      </c>
    </row>
    <row r="1397" spans="1:2" x14ac:dyDescent="0.25">
      <c r="A1397" s="4">
        <v>37687</v>
      </c>
      <c r="B1397" s="3">
        <v>236.05519403866529</v>
      </c>
    </row>
    <row r="1398" spans="1:2" x14ac:dyDescent="0.25">
      <c r="A1398" s="4">
        <v>37690</v>
      </c>
      <c r="B1398" s="3">
        <v>236.0967969984888</v>
      </c>
    </row>
    <row r="1399" spans="1:2" x14ac:dyDescent="0.25">
      <c r="A1399" s="4">
        <v>37691</v>
      </c>
      <c r="B1399" s="3">
        <v>235.72237036007709</v>
      </c>
    </row>
    <row r="1400" spans="1:2" x14ac:dyDescent="0.25">
      <c r="A1400" s="4">
        <v>37692</v>
      </c>
      <c r="B1400" s="3">
        <v>235.84717923954759</v>
      </c>
    </row>
    <row r="1401" spans="1:2" x14ac:dyDescent="0.25">
      <c r="A1401" s="4">
        <v>37693</v>
      </c>
      <c r="B1401" s="3">
        <v>235.97198811901819</v>
      </c>
    </row>
    <row r="1402" spans="1:2" x14ac:dyDescent="0.25">
      <c r="A1402" s="4">
        <v>37694</v>
      </c>
      <c r="B1402" s="3">
        <v>235.97198811901819</v>
      </c>
    </row>
    <row r="1403" spans="1:2" x14ac:dyDescent="0.25">
      <c r="A1403" s="4">
        <v>37697</v>
      </c>
      <c r="B1403" s="3">
        <v>235.55595852078301</v>
      </c>
    </row>
    <row r="1404" spans="1:2" x14ac:dyDescent="0.25">
      <c r="A1404" s="4">
        <v>37698</v>
      </c>
      <c r="B1404" s="3">
        <v>235.26473780201829</v>
      </c>
    </row>
    <row r="1405" spans="1:2" x14ac:dyDescent="0.25">
      <c r="A1405" s="4">
        <v>37699</v>
      </c>
      <c r="B1405" s="3">
        <v>234.76550228413609</v>
      </c>
    </row>
    <row r="1406" spans="1:2" x14ac:dyDescent="0.25">
      <c r="A1406" s="4">
        <v>37700</v>
      </c>
      <c r="B1406" s="3">
        <v>234.51588452519491</v>
      </c>
    </row>
    <row r="1407" spans="1:2" x14ac:dyDescent="0.25">
      <c r="A1407" s="4">
        <v>37701</v>
      </c>
      <c r="B1407" s="3">
        <v>233.22619277066579</v>
      </c>
    </row>
    <row r="1408" spans="1:2" x14ac:dyDescent="0.25">
      <c r="A1408" s="4">
        <v>37704</v>
      </c>
      <c r="B1408" s="3">
        <v>233.6006194090775</v>
      </c>
    </row>
    <row r="1409" spans="1:2" x14ac:dyDescent="0.25">
      <c r="A1409" s="4">
        <v>37705</v>
      </c>
      <c r="B1409" s="3">
        <v>232.31092765454829</v>
      </c>
    </row>
    <row r="1410" spans="1:2" x14ac:dyDescent="0.25">
      <c r="A1410" s="4">
        <v>37706</v>
      </c>
      <c r="B1410" s="3">
        <v>232.2693246947247</v>
      </c>
    </row>
    <row r="1411" spans="1:2" x14ac:dyDescent="0.25">
      <c r="A1411" s="4">
        <v>37707</v>
      </c>
      <c r="B1411" s="3">
        <v>232.06130989560711</v>
      </c>
    </row>
    <row r="1412" spans="1:2" x14ac:dyDescent="0.25">
      <c r="A1412" s="4">
        <v>37708</v>
      </c>
      <c r="B1412" s="3">
        <v>232.10291285543059</v>
      </c>
    </row>
    <row r="1413" spans="1:2" x14ac:dyDescent="0.25">
      <c r="A1413" s="4">
        <v>37711</v>
      </c>
      <c r="B1413" s="3">
        <v>232.31092765454829</v>
      </c>
    </row>
    <row r="1414" spans="1:2" x14ac:dyDescent="0.25">
      <c r="A1414" s="4">
        <v>37712</v>
      </c>
      <c r="B1414" s="3">
        <v>230.3511199537368</v>
      </c>
    </row>
    <row r="1415" spans="1:2" x14ac:dyDescent="0.25">
      <c r="A1415" s="4">
        <v>37713</v>
      </c>
      <c r="B1415" s="3">
        <v>230.14500764168091</v>
      </c>
    </row>
    <row r="1416" spans="1:2" x14ac:dyDescent="0.25">
      <c r="A1416" s="4">
        <v>37714</v>
      </c>
      <c r="B1416" s="3">
        <v>230.18623010409209</v>
      </c>
    </row>
    <row r="1417" spans="1:2" x14ac:dyDescent="0.25">
      <c r="A1417" s="4">
        <v>37715</v>
      </c>
      <c r="B1417" s="3">
        <v>230.14500764168091</v>
      </c>
    </row>
    <row r="1418" spans="1:2" x14ac:dyDescent="0.25">
      <c r="A1418" s="4">
        <v>37718</v>
      </c>
      <c r="B1418" s="3">
        <v>230.2686750289144</v>
      </c>
    </row>
    <row r="1419" spans="1:2" x14ac:dyDescent="0.25">
      <c r="A1419" s="4">
        <v>37719</v>
      </c>
      <c r="B1419" s="3">
        <v>229.27933593104581</v>
      </c>
    </row>
    <row r="1420" spans="1:2" x14ac:dyDescent="0.25">
      <c r="A1420" s="4">
        <v>37720</v>
      </c>
      <c r="B1420" s="3">
        <v>229.1968910062235</v>
      </c>
    </row>
    <row r="1421" spans="1:2" x14ac:dyDescent="0.25">
      <c r="A1421" s="4">
        <v>37721</v>
      </c>
      <c r="B1421" s="3">
        <v>228.04266205871011</v>
      </c>
    </row>
    <row r="1422" spans="1:2" x14ac:dyDescent="0.25">
      <c r="A1422" s="4">
        <v>37722</v>
      </c>
      <c r="B1422" s="3">
        <v>227.34188019771989</v>
      </c>
    </row>
    <row r="1423" spans="1:2" x14ac:dyDescent="0.25">
      <c r="A1423" s="4">
        <v>37725</v>
      </c>
      <c r="B1423" s="3">
        <v>227.21821281048631</v>
      </c>
    </row>
    <row r="1424" spans="1:2" x14ac:dyDescent="0.25">
      <c r="A1424" s="4">
        <v>37726</v>
      </c>
      <c r="B1424" s="3">
        <v>227.54799250977581</v>
      </c>
    </row>
    <row r="1425" spans="1:2" x14ac:dyDescent="0.25">
      <c r="A1425" s="4">
        <v>37727</v>
      </c>
      <c r="B1425" s="3">
        <v>226.88843311119669</v>
      </c>
    </row>
    <row r="1426" spans="1:2" x14ac:dyDescent="0.25">
      <c r="A1426" s="4">
        <v>37728</v>
      </c>
      <c r="B1426" s="3">
        <v>226.9296555736079</v>
      </c>
    </row>
    <row r="1427" spans="1:2" x14ac:dyDescent="0.25">
      <c r="A1427" s="4">
        <v>37733</v>
      </c>
      <c r="B1427" s="3">
        <v>226.9296555736079</v>
      </c>
    </row>
    <row r="1428" spans="1:2" x14ac:dyDescent="0.25">
      <c r="A1428" s="4">
        <v>37734</v>
      </c>
      <c r="B1428" s="3">
        <v>226.31131863744011</v>
      </c>
    </row>
    <row r="1429" spans="1:2" x14ac:dyDescent="0.25">
      <c r="A1429" s="4">
        <v>37735</v>
      </c>
      <c r="B1429" s="3">
        <v>225.81664908850581</v>
      </c>
    </row>
    <row r="1430" spans="1:2" x14ac:dyDescent="0.25">
      <c r="A1430" s="4">
        <v>37736</v>
      </c>
      <c r="B1430" s="3">
        <v>225.3632020019827</v>
      </c>
    </row>
    <row r="1431" spans="1:2" x14ac:dyDescent="0.25">
      <c r="A1431" s="4">
        <v>37739</v>
      </c>
      <c r="B1431" s="3">
        <v>222.31273978355449</v>
      </c>
    </row>
    <row r="1432" spans="1:2" x14ac:dyDescent="0.25">
      <c r="A1432" s="4">
        <v>37740</v>
      </c>
      <c r="B1432" s="3">
        <v>220.99362098639639</v>
      </c>
    </row>
    <row r="1433" spans="1:2" x14ac:dyDescent="0.25">
      <c r="A1433" s="4">
        <v>37741</v>
      </c>
      <c r="B1433" s="3">
        <v>219.79816957647191</v>
      </c>
    </row>
    <row r="1434" spans="1:2" x14ac:dyDescent="0.25">
      <c r="A1434" s="4">
        <v>37743</v>
      </c>
      <c r="B1434" s="3">
        <v>217.9812729036021</v>
      </c>
    </row>
    <row r="1435" spans="1:2" x14ac:dyDescent="0.25">
      <c r="A1435" s="4">
        <v>37746</v>
      </c>
      <c r="B1435" s="3">
        <v>214.4267811573545</v>
      </c>
    </row>
    <row r="1436" spans="1:2" x14ac:dyDescent="0.25">
      <c r="A1436" s="4">
        <v>37747</v>
      </c>
      <c r="B1436" s="3">
        <v>214.4267811573545</v>
      </c>
    </row>
    <row r="1437" spans="1:2" x14ac:dyDescent="0.25">
      <c r="A1437" s="4">
        <v>37748</v>
      </c>
      <c r="B1437" s="3">
        <v>214.34411855860449</v>
      </c>
    </row>
    <row r="1438" spans="1:2" x14ac:dyDescent="0.25">
      <c r="A1438" s="4">
        <v>37749</v>
      </c>
      <c r="B1438" s="3">
        <v>214.55077505547939</v>
      </c>
    </row>
    <row r="1439" spans="1:2" x14ac:dyDescent="0.25">
      <c r="A1439" s="4">
        <v>37750</v>
      </c>
      <c r="B1439" s="3">
        <v>214.2201246604796</v>
      </c>
    </row>
    <row r="1440" spans="1:2" x14ac:dyDescent="0.25">
      <c r="A1440" s="4">
        <v>37753</v>
      </c>
      <c r="B1440" s="3">
        <v>214.50944375610439</v>
      </c>
    </row>
    <row r="1441" spans="1:2" x14ac:dyDescent="0.25">
      <c r="A1441" s="4">
        <v>37754</v>
      </c>
      <c r="B1441" s="3">
        <v>214.67476895360431</v>
      </c>
    </row>
    <row r="1442" spans="1:2" x14ac:dyDescent="0.25">
      <c r="A1442" s="4">
        <v>37755</v>
      </c>
      <c r="B1442" s="3">
        <v>214.9640880492291</v>
      </c>
    </row>
    <row r="1443" spans="1:2" x14ac:dyDescent="0.25">
      <c r="A1443" s="4">
        <v>37756</v>
      </c>
      <c r="B1443" s="3">
        <v>214.88142545047921</v>
      </c>
    </row>
    <row r="1444" spans="1:2" x14ac:dyDescent="0.25">
      <c r="A1444" s="4">
        <v>37757</v>
      </c>
      <c r="B1444" s="3">
        <v>214.9640880492291</v>
      </c>
    </row>
    <row r="1445" spans="1:2" x14ac:dyDescent="0.25">
      <c r="A1445" s="4">
        <v>37760</v>
      </c>
      <c r="B1445" s="3">
        <v>215.46006364172879</v>
      </c>
    </row>
    <row r="1446" spans="1:2" x14ac:dyDescent="0.25">
      <c r="A1446" s="4">
        <v>37761</v>
      </c>
      <c r="B1446" s="3">
        <v>215.70805143797861</v>
      </c>
    </row>
    <row r="1447" spans="1:2" x14ac:dyDescent="0.25">
      <c r="A1447" s="4">
        <v>37762</v>
      </c>
      <c r="B1447" s="3">
        <v>215.58405753985369</v>
      </c>
    </row>
    <row r="1448" spans="1:2" x14ac:dyDescent="0.25">
      <c r="A1448" s="4">
        <v>37763</v>
      </c>
      <c r="B1448" s="3">
        <v>215.5013949411038</v>
      </c>
    </row>
    <row r="1449" spans="1:2" x14ac:dyDescent="0.25">
      <c r="A1449" s="4">
        <v>37764</v>
      </c>
      <c r="B1449" s="3">
        <v>215.170744546104</v>
      </c>
    </row>
    <row r="1450" spans="1:2" x14ac:dyDescent="0.25">
      <c r="A1450" s="4">
        <v>37767</v>
      </c>
      <c r="B1450" s="3">
        <v>215.088081947354</v>
      </c>
    </row>
    <row r="1451" spans="1:2" x14ac:dyDescent="0.25">
      <c r="A1451" s="4">
        <v>37768</v>
      </c>
      <c r="B1451" s="3">
        <v>214.55077505547939</v>
      </c>
    </row>
    <row r="1452" spans="1:2" x14ac:dyDescent="0.25">
      <c r="A1452" s="4">
        <v>37769</v>
      </c>
      <c r="B1452" s="3">
        <v>214.88142545047921</v>
      </c>
    </row>
    <row r="1453" spans="1:2" x14ac:dyDescent="0.25">
      <c r="A1453" s="4">
        <v>37770</v>
      </c>
      <c r="B1453" s="3">
        <v>214.67476895360431</v>
      </c>
    </row>
    <row r="1454" spans="1:2" x14ac:dyDescent="0.25">
      <c r="A1454" s="4">
        <v>37771</v>
      </c>
      <c r="B1454" s="3">
        <v>214.75743155235429</v>
      </c>
    </row>
    <row r="1455" spans="1:2" x14ac:dyDescent="0.25">
      <c r="A1455" s="4">
        <v>37774</v>
      </c>
      <c r="B1455" s="3">
        <v>217.1821353144403</v>
      </c>
    </row>
    <row r="1456" spans="1:2" x14ac:dyDescent="0.25">
      <c r="A1456" s="4">
        <v>37775</v>
      </c>
      <c r="B1456" s="3">
        <v>217.30738452742429</v>
      </c>
    </row>
    <row r="1457" spans="1:2" x14ac:dyDescent="0.25">
      <c r="A1457" s="4">
        <v>37776</v>
      </c>
      <c r="B1457" s="3">
        <v>217.22388505210171</v>
      </c>
    </row>
    <row r="1458" spans="1:2" x14ac:dyDescent="0.25">
      <c r="A1458" s="4">
        <v>37777</v>
      </c>
      <c r="B1458" s="3">
        <v>217.09863583911749</v>
      </c>
    </row>
    <row r="1459" spans="1:2" x14ac:dyDescent="0.25">
      <c r="A1459" s="4">
        <v>37778</v>
      </c>
      <c r="B1459" s="3">
        <v>216.76463793782659</v>
      </c>
    </row>
    <row r="1460" spans="1:2" x14ac:dyDescent="0.25">
      <c r="A1460" s="4">
        <v>37781</v>
      </c>
      <c r="B1460" s="3">
        <v>217.22388505210171</v>
      </c>
    </row>
    <row r="1461" spans="1:2" x14ac:dyDescent="0.25">
      <c r="A1461" s="4">
        <v>37782</v>
      </c>
      <c r="B1461" s="3">
        <v>217.55788295339261</v>
      </c>
    </row>
    <row r="1462" spans="1:2" x14ac:dyDescent="0.25">
      <c r="A1462" s="4">
        <v>37783</v>
      </c>
      <c r="B1462" s="3">
        <v>217.76663164169941</v>
      </c>
    </row>
    <row r="1463" spans="1:2" x14ac:dyDescent="0.25">
      <c r="A1463" s="4">
        <v>37784</v>
      </c>
      <c r="B1463" s="3">
        <v>217.97538033000629</v>
      </c>
    </row>
    <row r="1464" spans="1:2" x14ac:dyDescent="0.25">
      <c r="A1464" s="4">
        <v>37785</v>
      </c>
      <c r="B1464" s="3">
        <v>218.2676284936359</v>
      </c>
    </row>
    <row r="1465" spans="1:2" x14ac:dyDescent="0.25">
      <c r="A1465" s="4">
        <v>37788</v>
      </c>
      <c r="B1465" s="3">
        <v>218.35112796895859</v>
      </c>
    </row>
    <row r="1466" spans="1:2" x14ac:dyDescent="0.25">
      <c r="A1466" s="4">
        <v>37789</v>
      </c>
      <c r="B1466" s="3">
        <v>220.64736354033391</v>
      </c>
    </row>
    <row r="1467" spans="1:2" x14ac:dyDescent="0.25">
      <c r="A1467" s="4">
        <v>37790</v>
      </c>
      <c r="B1467" s="3">
        <v>220.6891132779952</v>
      </c>
    </row>
    <row r="1468" spans="1:2" x14ac:dyDescent="0.25">
      <c r="A1468" s="4">
        <v>37792</v>
      </c>
      <c r="B1468" s="3">
        <v>220.77261275331799</v>
      </c>
    </row>
    <row r="1469" spans="1:2" x14ac:dyDescent="0.25">
      <c r="A1469" s="4">
        <v>37795</v>
      </c>
      <c r="B1469" s="3">
        <v>221.5241080312226</v>
      </c>
    </row>
    <row r="1470" spans="1:2" x14ac:dyDescent="0.25">
      <c r="A1470" s="4">
        <v>37796</v>
      </c>
      <c r="B1470" s="3">
        <v>222.27560330912729</v>
      </c>
    </row>
    <row r="1471" spans="1:2" x14ac:dyDescent="0.25">
      <c r="A1471" s="4">
        <v>37797</v>
      </c>
      <c r="B1471" s="3">
        <v>224.19609124155019</v>
      </c>
    </row>
    <row r="1472" spans="1:2" x14ac:dyDescent="0.25">
      <c r="A1472" s="4">
        <v>37798</v>
      </c>
      <c r="B1472" s="3">
        <v>224.90583678179351</v>
      </c>
    </row>
    <row r="1473" spans="1:2" x14ac:dyDescent="0.25">
      <c r="A1473" s="4">
        <v>37799</v>
      </c>
      <c r="B1473" s="3">
        <v>225.36508389606851</v>
      </c>
    </row>
    <row r="1474" spans="1:2" x14ac:dyDescent="0.25">
      <c r="A1474" s="4">
        <v>37802</v>
      </c>
      <c r="B1474" s="3">
        <v>226.36707759994141</v>
      </c>
    </row>
    <row r="1475" spans="1:2" x14ac:dyDescent="0.25">
      <c r="A1475" s="4">
        <v>37803</v>
      </c>
      <c r="B1475" s="3">
        <v>229.07410031192131</v>
      </c>
    </row>
    <row r="1476" spans="1:2" x14ac:dyDescent="0.25">
      <c r="A1476" s="4">
        <v>37804</v>
      </c>
      <c r="B1476" s="3">
        <v>229.24179731068551</v>
      </c>
    </row>
    <row r="1477" spans="1:2" x14ac:dyDescent="0.25">
      <c r="A1477" s="4">
        <v>37805</v>
      </c>
      <c r="B1477" s="3">
        <v>229.9964338051245</v>
      </c>
    </row>
    <row r="1478" spans="1:2" x14ac:dyDescent="0.25">
      <c r="A1478" s="4">
        <v>37806</v>
      </c>
      <c r="B1478" s="3">
        <v>230.415676302035</v>
      </c>
    </row>
    <row r="1479" spans="1:2" x14ac:dyDescent="0.25">
      <c r="A1479" s="4">
        <v>37809</v>
      </c>
      <c r="B1479" s="3">
        <v>230.7929945492545</v>
      </c>
    </row>
    <row r="1480" spans="1:2" x14ac:dyDescent="0.25">
      <c r="A1480" s="4">
        <v>37810</v>
      </c>
      <c r="B1480" s="3">
        <v>230.83491879894561</v>
      </c>
    </row>
    <row r="1481" spans="1:2" x14ac:dyDescent="0.25">
      <c r="A1481" s="4">
        <v>37812</v>
      </c>
      <c r="B1481" s="3">
        <v>231.0445400474008</v>
      </c>
    </row>
    <row r="1482" spans="1:2" x14ac:dyDescent="0.25">
      <c r="A1482" s="4">
        <v>37813</v>
      </c>
      <c r="B1482" s="3">
        <v>231.08646429709191</v>
      </c>
    </row>
    <row r="1483" spans="1:2" x14ac:dyDescent="0.25">
      <c r="A1483" s="4">
        <v>37816</v>
      </c>
      <c r="B1483" s="3">
        <v>231.0445400474008</v>
      </c>
    </row>
    <row r="1484" spans="1:2" x14ac:dyDescent="0.25">
      <c r="A1484" s="4">
        <v>37817</v>
      </c>
      <c r="B1484" s="3">
        <v>231.08646429709191</v>
      </c>
    </row>
    <row r="1485" spans="1:2" x14ac:dyDescent="0.25">
      <c r="A1485" s="4">
        <v>37818</v>
      </c>
      <c r="B1485" s="3">
        <v>230.3318278026529</v>
      </c>
    </row>
    <row r="1486" spans="1:2" x14ac:dyDescent="0.25">
      <c r="A1486" s="4">
        <v>37819</v>
      </c>
      <c r="B1486" s="3">
        <v>230.03835805481549</v>
      </c>
    </row>
    <row r="1487" spans="1:2" x14ac:dyDescent="0.25">
      <c r="A1487" s="4">
        <v>37820</v>
      </c>
      <c r="B1487" s="3">
        <v>229.40949430944971</v>
      </c>
    </row>
    <row r="1488" spans="1:2" x14ac:dyDescent="0.25">
      <c r="A1488" s="4">
        <v>37823</v>
      </c>
      <c r="B1488" s="3">
        <v>229.49334280883181</v>
      </c>
    </row>
    <row r="1489" spans="1:2" x14ac:dyDescent="0.25">
      <c r="A1489" s="4">
        <v>37824</v>
      </c>
      <c r="B1489" s="3">
        <v>228.69678206470181</v>
      </c>
    </row>
    <row r="1490" spans="1:2" x14ac:dyDescent="0.25">
      <c r="A1490" s="4">
        <v>37825</v>
      </c>
      <c r="B1490" s="3">
        <v>229.28372156037651</v>
      </c>
    </row>
    <row r="1491" spans="1:2" x14ac:dyDescent="0.25">
      <c r="A1491" s="4">
        <v>37826</v>
      </c>
      <c r="B1491" s="3">
        <v>228.36138806717329</v>
      </c>
    </row>
    <row r="1492" spans="1:2" x14ac:dyDescent="0.25">
      <c r="A1492" s="4">
        <v>37827</v>
      </c>
      <c r="B1492" s="3">
        <v>229.57719130821391</v>
      </c>
    </row>
    <row r="1493" spans="1:2" x14ac:dyDescent="0.25">
      <c r="A1493" s="4">
        <v>37830</v>
      </c>
      <c r="B1493" s="3">
        <v>229.82873680636021</v>
      </c>
    </row>
    <row r="1494" spans="1:2" x14ac:dyDescent="0.25">
      <c r="A1494" s="4">
        <v>37831</v>
      </c>
      <c r="B1494" s="3">
        <v>230.20605505357969</v>
      </c>
    </row>
    <row r="1495" spans="1:2" x14ac:dyDescent="0.25">
      <c r="A1495" s="4">
        <v>37832</v>
      </c>
      <c r="B1495" s="3">
        <v>230.3318278026529</v>
      </c>
    </row>
    <row r="1496" spans="1:2" x14ac:dyDescent="0.25">
      <c r="A1496" s="4">
        <v>37833</v>
      </c>
      <c r="B1496" s="3">
        <v>231.1283885467829</v>
      </c>
    </row>
    <row r="1497" spans="1:2" x14ac:dyDescent="0.25">
      <c r="A1497" s="4">
        <v>37834</v>
      </c>
      <c r="B1497" s="3">
        <v>230.29476234153481</v>
      </c>
    </row>
    <row r="1498" spans="1:2" x14ac:dyDescent="0.25">
      <c r="A1498" s="4">
        <v>37837</v>
      </c>
      <c r="B1498" s="3">
        <v>231.58949169093421</v>
      </c>
    </row>
    <row r="1499" spans="1:2" x14ac:dyDescent="0.25">
      <c r="A1499" s="4">
        <v>37838</v>
      </c>
      <c r="B1499" s="3">
        <v>231.71478807958559</v>
      </c>
    </row>
    <row r="1500" spans="1:2" x14ac:dyDescent="0.25">
      <c r="A1500" s="4">
        <v>37839</v>
      </c>
      <c r="B1500" s="3">
        <v>232.5500973372626</v>
      </c>
    </row>
    <row r="1501" spans="1:2" x14ac:dyDescent="0.25">
      <c r="A1501" s="4">
        <v>37840</v>
      </c>
      <c r="B1501" s="3">
        <v>233.46893752070719</v>
      </c>
    </row>
    <row r="1502" spans="1:2" x14ac:dyDescent="0.25">
      <c r="A1502" s="4">
        <v>37841</v>
      </c>
      <c r="B1502" s="3">
        <v>234.68013594433879</v>
      </c>
    </row>
    <row r="1503" spans="1:2" x14ac:dyDescent="0.25">
      <c r="A1503" s="4">
        <v>37844</v>
      </c>
      <c r="B1503" s="3">
        <v>234.88896325875811</v>
      </c>
    </row>
    <row r="1504" spans="1:2" x14ac:dyDescent="0.25">
      <c r="A1504" s="4">
        <v>37845</v>
      </c>
      <c r="B1504" s="3">
        <v>235.13955603606109</v>
      </c>
    </row>
    <row r="1505" spans="1:2" x14ac:dyDescent="0.25">
      <c r="A1505" s="4">
        <v>37846</v>
      </c>
      <c r="B1505" s="3">
        <v>236.30898899680889</v>
      </c>
    </row>
    <row r="1506" spans="1:2" x14ac:dyDescent="0.25">
      <c r="A1506" s="4">
        <v>37847</v>
      </c>
      <c r="B1506" s="3">
        <v>237.52018742044041</v>
      </c>
    </row>
    <row r="1507" spans="1:2" x14ac:dyDescent="0.25">
      <c r="A1507" s="4">
        <v>37848</v>
      </c>
      <c r="B1507" s="3">
        <v>238.39726214100119</v>
      </c>
    </row>
    <row r="1508" spans="1:2" x14ac:dyDescent="0.25">
      <c r="A1508" s="4">
        <v>37851</v>
      </c>
      <c r="B1508" s="3">
        <v>239.0655095471428</v>
      </c>
    </row>
    <row r="1509" spans="1:2" x14ac:dyDescent="0.25">
      <c r="A1509" s="4">
        <v>37852</v>
      </c>
      <c r="B1509" s="3">
        <v>240.15141158212279</v>
      </c>
    </row>
    <row r="1510" spans="1:2" x14ac:dyDescent="0.25">
      <c r="A1510" s="4">
        <v>37853</v>
      </c>
      <c r="B1510" s="3">
        <v>241.2373136171029</v>
      </c>
    </row>
    <row r="1511" spans="1:2" x14ac:dyDescent="0.25">
      <c r="A1511" s="4">
        <v>37854</v>
      </c>
      <c r="B1511" s="3">
        <v>242.94969759534061</v>
      </c>
    </row>
    <row r="1512" spans="1:2" x14ac:dyDescent="0.25">
      <c r="A1512" s="4">
        <v>37855</v>
      </c>
      <c r="B1512" s="3">
        <v>243.78500685301759</v>
      </c>
    </row>
    <row r="1513" spans="1:2" x14ac:dyDescent="0.25">
      <c r="A1513" s="4">
        <v>37858</v>
      </c>
      <c r="B1513" s="3">
        <v>244.5367851849268</v>
      </c>
    </row>
    <row r="1514" spans="1:2" x14ac:dyDescent="0.25">
      <c r="A1514" s="4">
        <v>37859</v>
      </c>
      <c r="B1514" s="3">
        <v>244.66208157357829</v>
      </c>
    </row>
    <row r="1515" spans="1:2" x14ac:dyDescent="0.25">
      <c r="A1515" s="4">
        <v>37860</v>
      </c>
      <c r="B1515" s="3">
        <v>244.70384703646221</v>
      </c>
    </row>
    <row r="1516" spans="1:2" x14ac:dyDescent="0.25">
      <c r="A1516" s="4">
        <v>37861</v>
      </c>
      <c r="B1516" s="3">
        <v>244.495019722043</v>
      </c>
    </row>
    <row r="1517" spans="1:2" x14ac:dyDescent="0.25">
      <c r="A1517" s="4">
        <v>37862</v>
      </c>
      <c r="B1517" s="3">
        <v>244.66208157357829</v>
      </c>
    </row>
    <row r="1518" spans="1:2" x14ac:dyDescent="0.25">
      <c r="A1518" s="4">
        <v>37865</v>
      </c>
      <c r="B1518" s="3">
        <v>242.21440320962881</v>
      </c>
    </row>
    <row r="1519" spans="1:2" x14ac:dyDescent="0.25">
      <c r="A1519" s="4">
        <v>37866</v>
      </c>
      <c r="B1519" s="3">
        <v>243.41144098963551</v>
      </c>
    </row>
    <row r="1520" spans="1:2" x14ac:dyDescent="0.25">
      <c r="A1520" s="4">
        <v>37867</v>
      </c>
      <c r="B1520" s="3">
        <v>244.11315279170839</v>
      </c>
    </row>
    <row r="1521" spans="1:2" x14ac:dyDescent="0.25">
      <c r="A1521" s="4">
        <v>37868</v>
      </c>
      <c r="B1521" s="3">
        <v>244.36081578067541</v>
      </c>
    </row>
    <row r="1522" spans="1:2" x14ac:dyDescent="0.25">
      <c r="A1522" s="4">
        <v>37869</v>
      </c>
      <c r="B1522" s="3">
        <v>244.5259244399866</v>
      </c>
    </row>
    <row r="1523" spans="1:2" x14ac:dyDescent="0.25">
      <c r="A1523" s="4">
        <v>37872</v>
      </c>
      <c r="B1523" s="3">
        <v>244.48464727515881</v>
      </c>
    </row>
    <row r="1524" spans="1:2" x14ac:dyDescent="0.25">
      <c r="A1524" s="4">
        <v>37873</v>
      </c>
      <c r="B1524" s="3">
        <v>244.48464727515881</v>
      </c>
    </row>
    <row r="1525" spans="1:2" x14ac:dyDescent="0.25">
      <c r="A1525" s="4">
        <v>37874</v>
      </c>
      <c r="B1525" s="3">
        <v>244.31953861584751</v>
      </c>
    </row>
    <row r="1526" spans="1:2" x14ac:dyDescent="0.25">
      <c r="A1526" s="4">
        <v>37875</v>
      </c>
      <c r="B1526" s="3">
        <v>243.90676696756941</v>
      </c>
    </row>
    <row r="1527" spans="1:2" x14ac:dyDescent="0.25">
      <c r="A1527" s="4">
        <v>37876</v>
      </c>
      <c r="B1527" s="3">
        <v>243.57654964894681</v>
      </c>
    </row>
    <row r="1528" spans="1:2" x14ac:dyDescent="0.25">
      <c r="A1528" s="4">
        <v>37879</v>
      </c>
      <c r="B1528" s="3">
        <v>243.4939953192912</v>
      </c>
    </row>
    <row r="1529" spans="1:2" x14ac:dyDescent="0.25">
      <c r="A1529" s="4">
        <v>37880</v>
      </c>
      <c r="B1529" s="3">
        <v>243.28760949515211</v>
      </c>
    </row>
    <row r="1530" spans="1:2" x14ac:dyDescent="0.25">
      <c r="A1530" s="4">
        <v>37881</v>
      </c>
      <c r="B1530" s="3">
        <v>243.1637780006686</v>
      </c>
    </row>
    <row r="1531" spans="1:2" x14ac:dyDescent="0.25">
      <c r="A1531" s="4">
        <v>37882</v>
      </c>
      <c r="B1531" s="3">
        <v>243.12250083584081</v>
      </c>
    </row>
    <row r="1532" spans="1:2" x14ac:dyDescent="0.25">
      <c r="A1532" s="4">
        <v>37883</v>
      </c>
      <c r="B1532" s="3">
        <v>243.28760949515211</v>
      </c>
    </row>
    <row r="1533" spans="1:2" x14ac:dyDescent="0.25">
      <c r="A1533" s="4">
        <v>37886</v>
      </c>
      <c r="B1533" s="3">
        <v>243.41144098963551</v>
      </c>
    </row>
    <row r="1534" spans="1:2" x14ac:dyDescent="0.25">
      <c r="A1534" s="4">
        <v>37887</v>
      </c>
      <c r="B1534" s="3">
        <v>243.57654964894681</v>
      </c>
    </row>
    <row r="1535" spans="1:2" x14ac:dyDescent="0.25">
      <c r="A1535" s="4">
        <v>37888</v>
      </c>
      <c r="B1535" s="3">
        <v>243.41144098963551</v>
      </c>
    </row>
    <row r="1536" spans="1:2" x14ac:dyDescent="0.25">
      <c r="A1536" s="4">
        <v>37889</v>
      </c>
      <c r="B1536" s="3">
        <v>243.4939953192912</v>
      </c>
    </row>
    <row r="1537" spans="1:2" x14ac:dyDescent="0.25">
      <c r="A1537" s="4">
        <v>37890</v>
      </c>
      <c r="B1537" s="3">
        <v>243.41144098963551</v>
      </c>
    </row>
    <row r="1538" spans="1:2" x14ac:dyDescent="0.25">
      <c r="A1538" s="4">
        <v>37893</v>
      </c>
      <c r="B1538" s="3">
        <v>243.41144098963551</v>
      </c>
    </row>
    <row r="1539" spans="1:2" x14ac:dyDescent="0.25">
      <c r="A1539" s="4">
        <v>37894</v>
      </c>
      <c r="B1539" s="3">
        <v>243.4527181544633</v>
      </c>
    </row>
    <row r="1540" spans="1:2" x14ac:dyDescent="0.25">
      <c r="A1540" s="4">
        <v>37895</v>
      </c>
      <c r="B1540" s="3">
        <v>242.613743823589</v>
      </c>
    </row>
    <row r="1541" spans="1:2" x14ac:dyDescent="0.25">
      <c r="A1541" s="4">
        <v>37896</v>
      </c>
      <c r="B1541" s="3">
        <v>242.8604696647655</v>
      </c>
    </row>
    <row r="1542" spans="1:2" x14ac:dyDescent="0.25">
      <c r="A1542" s="4">
        <v>37897</v>
      </c>
      <c r="B1542" s="3">
        <v>242.36701798241251</v>
      </c>
    </row>
    <row r="1543" spans="1:2" x14ac:dyDescent="0.25">
      <c r="A1543" s="4">
        <v>37900</v>
      </c>
      <c r="B1543" s="3">
        <v>242.57262285005959</v>
      </c>
    </row>
    <row r="1544" spans="1:2" x14ac:dyDescent="0.25">
      <c r="A1544" s="4">
        <v>37901</v>
      </c>
      <c r="B1544" s="3">
        <v>242.7371067441772</v>
      </c>
    </row>
    <row r="1545" spans="1:2" x14ac:dyDescent="0.25">
      <c r="A1545" s="4">
        <v>37902</v>
      </c>
      <c r="B1545" s="3">
        <v>242.613743823589</v>
      </c>
    </row>
    <row r="1546" spans="1:2" x14ac:dyDescent="0.25">
      <c r="A1546" s="4">
        <v>37903</v>
      </c>
      <c r="B1546" s="3">
        <v>242.65486479711839</v>
      </c>
    </row>
    <row r="1547" spans="1:2" x14ac:dyDescent="0.25">
      <c r="A1547" s="4">
        <v>37904</v>
      </c>
      <c r="B1547" s="3">
        <v>242.81934869123609</v>
      </c>
    </row>
    <row r="1548" spans="1:2" x14ac:dyDescent="0.25">
      <c r="A1548" s="4">
        <v>37907</v>
      </c>
      <c r="B1548" s="3">
        <v>242.98383258535381</v>
      </c>
    </row>
    <row r="1549" spans="1:2" x14ac:dyDescent="0.25">
      <c r="A1549" s="4">
        <v>37908</v>
      </c>
      <c r="B1549" s="3">
        <v>243.10719550594209</v>
      </c>
    </row>
    <row r="1550" spans="1:2" x14ac:dyDescent="0.25">
      <c r="A1550" s="4">
        <v>37909</v>
      </c>
      <c r="B1550" s="3">
        <v>242.90159063829489</v>
      </c>
    </row>
    <row r="1551" spans="1:2" x14ac:dyDescent="0.25">
      <c r="A1551" s="4">
        <v>37910</v>
      </c>
      <c r="B1551" s="3">
        <v>243.10719550594209</v>
      </c>
    </row>
    <row r="1552" spans="1:2" x14ac:dyDescent="0.25">
      <c r="A1552" s="4">
        <v>37911</v>
      </c>
      <c r="B1552" s="3">
        <v>243.10719550594209</v>
      </c>
    </row>
    <row r="1553" spans="1:2" x14ac:dyDescent="0.25">
      <c r="A1553" s="4">
        <v>37914</v>
      </c>
      <c r="B1553" s="3">
        <v>243.23055842653031</v>
      </c>
    </row>
    <row r="1554" spans="1:2" x14ac:dyDescent="0.25">
      <c r="A1554" s="4">
        <v>37915</v>
      </c>
      <c r="B1554" s="3">
        <v>243.18943745300089</v>
      </c>
    </row>
    <row r="1555" spans="1:2" x14ac:dyDescent="0.25">
      <c r="A1555" s="4">
        <v>37916</v>
      </c>
      <c r="B1555" s="3">
        <v>243.5595262147657</v>
      </c>
    </row>
    <row r="1556" spans="1:2" x14ac:dyDescent="0.25">
      <c r="A1556" s="4">
        <v>37917</v>
      </c>
      <c r="B1556" s="3">
        <v>243.97073595005989</v>
      </c>
    </row>
    <row r="1557" spans="1:2" x14ac:dyDescent="0.25">
      <c r="A1557" s="4">
        <v>37918</v>
      </c>
      <c r="B1557" s="3">
        <v>244.7109134735895</v>
      </c>
    </row>
    <row r="1558" spans="1:2" x14ac:dyDescent="0.25">
      <c r="A1558" s="4">
        <v>37921</v>
      </c>
      <c r="B1558" s="3">
        <v>244.91651834123661</v>
      </c>
    </row>
    <row r="1559" spans="1:2" x14ac:dyDescent="0.25">
      <c r="A1559" s="4">
        <v>37922</v>
      </c>
      <c r="B1559" s="3">
        <v>245.4922119706485</v>
      </c>
    </row>
    <row r="1560" spans="1:2" x14ac:dyDescent="0.25">
      <c r="A1560" s="4">
        <v>37923</v>
      </c>
      <c r="B1560" s="3">
        <v>245.65669586476619</v>
      </c>
    </row>
    <row r="1561" spans="1:2" x14ac:dyDescent="0.25">
      <c r="A1561" s="4">
        <v>37924</v>
      </c>
      <c r="B1561" s="3">
        <v>246.35575241476641</v>
      </c>
    </row>
    <row r="1562" spans="1:2" x14ac:dyDescent="0.25">
      <c r="A1562" s="4">
        <v>37925</v>
      </c>
      <c r="B1562" s="3">
        <v>246.72584117653119</v>
      </c>
    </row>
    <row r="1563" spans="1:2" x14ac:dyDescent="0.25">
      <c r="A1563" s="4">
        <v>37928</v>
      </c>
      <c r="B1563" s="3">
        <v>246.21760470448339</v>
      </c>
    </row>
    <row r="1564" spans="1:2" x14ac:dyDescent="0.25">
      <c r="A1564" s="4">
        <v>37929</v>
      </c>
      <c r="B1564" s="3">
        <v>246.70864862279049</v>
      </c>
    </row>
    <row r="1565" spans="1:2" x14ac:dyDescent="0.25">
      <c r="A1565" s="4">
        <v>37930</v>
      </c>
      <c r="B1565" s="3">
        <v>246.79048927584171</v>
      </c>
    </row>
    <row r="1566" spans="1:2" x14ac:dyDescent="0.25">
      <c r="A1566" s="4">
        <v>37931</v>
      </c>
      <c r="B1566" s="3">
        <v>247.36337384719999</v>
      </c>
    </row>
    <row r="1567" spans="1:2" x14ac:dyDescent="0.25">
      <c r="A1567" s="4">
        <v>37932</v>
      </c>
      <c r="B1567" s="3">
        <v>247.48613482677669</v>
      </c>
    </row>
    <row r="1568" spans="1:2" x14ac:dyDescent="0.25">
      <c r="A1568" s="4">
        <v>37935</v>
      </c>
      <c r="B1568" s="3">
        <v>247.8134974389815</v>
      </c>
    </row>
    <row r="1569" spans="1:2" x14ac:dyDescent="0.25">
      <c r="A1569" s="4">
        <v>37936</v>
      </c>
      <c r="B1569" s="3">
        <v>247.6498161328791</v>
      </c>
    </row>
    <row r="1570" spans="1:2" x14ac:dyDescent="0.25">
      <c r="A1570" s="4">
        <v>37937</v>
      </c>
      <c r="B1570" s="3">
        <v>247.6088958063535</v>
      </c>
    </row>
    <row r="1571" spans="1:2" x14ac:dyDescent="0.25">
      <c r="A1571" s="4">
        <v>37938</v>
      </c>
      <c r="B1571" s="3">
        <v>247.89533809203269</v>
      </c>
    </row>
    <row r="1572" spans="1:2" x14ac:dyDescent="0.25">
      <c r="A1572" s="4">
        <v>37939</v>
      </c>
      <c r="B1572" s="3">
        <v>247.8134974389815</v>
      </c>
    </row>
    <row r="1573" spans="1:2" x14ac:dyDescent="0.25">
      <c r="A1573" s="4">
        <v>37942</v>
      </c>
      <c r="B1573" s="3">
        <v>247.24061286762321</v>
      </c>
    </row>
    <row r="1574" spans="1:2" x14ac:dyDescent="0.25">
      <c r="A1574" s="4">
        <v>37943</v>
      </c>
      <c r="B1574" s="3">
        <v>246.74956894931611</v>
      </c>
    </row>
    <row r="1575" spans="1:2" x14ac:dyDescent="0.25">
      <c r="A1575" s="4">
        <v>37944</v>
      </c>
      <c r="B1575" s="3">
        <v>246.95417058194411</v>
      </c>
    </row>
    <row r="1576" spans="1:2" x14ac:dyDescent="0.25">
      <c r="A1576" s="4">
        <v>37945</v>
      </c>
      <c r="B1576" s="3">
        <v>246.6677282962649</v>
      </c>
    </row>
    <row r="1577" spans="1:2" x14ac:dyDescent="0.25">
      <c r="A1577" s="4">
        <v>37946</v>
      </c>
      <c r="B1577" s="3">
        <v>246.42220633711131</v>
      </c>
    </row>
    <row r="1578" spans="1:2" x14ac:dyDescent="0.25">
      <c r="A1578" s="4">
        <v>37949</v>
      </c>
      <c r="B1578" s="3">
        <v>246.42220633711131</v>
      </c>
    </row>
    <row r="1579" spans="1:2" x14ac:dyDescent="0.25">
      <c r="A1579" s="4">
        <v>37950</v>
      </c>
      <c r="B1579" s="3">
        <v>245.9720827453298</v>
      </c>
    </row>
    <row r="1580" spans="1:2" x14ac:dyDescent="0.25">
      <c r="A1580" s="4">
        <v>37951</v>
      </c>
      <c r="B1580" s="3">
        <v>246.09484372490661</v>
      </c>
    </row>
    <row r="1581" spans="1:2" x14ac:dyDescent="0.25">
      <c r="A1581" s="4">
        <v>37952</v>
      </c>
      <c r="B1581" s="3">
        <v>246.05392339838099</v>
      </c>
    </row>
    <row r="1582" spans="1:2" x14ac:dyDescent="0.25">
      <c r="A1582" s="4">
        <v>37953</v>
      </c>
      <c r="B1582" s="3">
        <v>245.9720827453298</v>
      </c>
    </row>
    <row r="1583" spans="1:2" x14ac:dyDescent="0.25">
      <c r="A1583" s="4">
        <v>37956</v>
      </c>
      <c r="B1583" s="3">
        <v>245.120856293831</v>
      </c>
    </row>
    <row r="1584" spans="1:2" x14ac:dyDescent="0.25">
      <c r="A1584" s="4">
        <v>37957</v>
      </c>
      <c r="B1584" s="3">
        <v>244.79549262196261</v>
      </c>
    </row>
    <row r="1585" spans="1:2" x14ac:dyDescent="0.25">
      <c r="A1585" s="4">
        <v>37958</v>
      </c>
      <c r="B1585" s="3">
        <v>244.7141517039955</v>
      </c>
    </row>
    <row r="1586" spans="1:2" x14ac:dyDescent="0.25">
      <c r="A1586" s="4">
        <v>37959</v>
      </c>
      <c r="B1586" s="3">
        <v>244.2667766551765</v>
      </c>
    </row>
    <row r="1587" spans="1:2" x14ac:dyDescent="0.25">
      <c r="A1587" s="4">
        <v>37960</v>
      </c>
      <c r="B1587" s="3">
        <v>244.14476527822589</v>
      </c>
    </row>
    <row r="1588" spans="1:2" x14ac:dyDescent="0.25">
      <c r="A1588" s="4">
        <v>37963</v>
      </c>
      <c r="B1588" s="3">
        <v>244.51079940907769</v>
      </c>
    </row>
    <row r="1589" spans="1:2" x14ac:dyDescent="0.25">
      <c r="A1589" s="4">
        <v>37964</v>
      </c>
      <c r="B1589" s="3">
        <v>244.38878803212711</v>
      </c>
    </row>
    <row r="1590" spans="1:2" x14ac:dyDescent="0.25">
      <c r="A1590" s="4">
        <v>37965</v>
      </c>
      <c r="B1590" s="3">
        <v>244.30744711416011</v>
      </c>
    </row>
    <row r="1591" spans="1:2" x14ac:dyDescent="0.25">
      <c r="A1591" s="4">
        <v>37966</v>
      </c>
      <c r="B1591" s="3">
        <v>244.18543573720939</v>
      </c>
    </row>
    <row r="1592" spans="1:2" x14ac:dyDescent="0.25">
      <c r="A1592" s="4">
        <v>37967</v>
      </c>
      <c r="B1592" s="3">
        <v>243.90074252432461</v>
      </c>
    </row>
    <row r="1593" spans="1:2" x14ac:dyDescent="0.25">
      <c r="A1593" s="4">
        <v>37970</v>
      </c>
      <c r="B1593" s="3">
        <v>243.94141298330811</v>
      </c>
    </row>
    <row r="1594" spans="1:2" x14ac:dyDescent="0.25">
      <c r="A1594" s="4">
        <v>37971</v>
      </c>
      <c r="B1594" s="3">
        <v>244.18543573720939</v>
      </c>
    </row>
    <row r="1595" spans="1:2" x14ac:dyDescent="0.25">
      <c r="A1595" s="4">
        <v>37972</v>
      </c>
      <c r="B1595" s="3">
        <v>244.2667766551765</v>
      </c>
    </row>
    <row r="1596" spans="1:2" x14ac:dyDescent="0.25">
      <c r="A1596" s="4">
        <v>37973</v>
      </c>
      <c r="B1596" s="3">
        <v>243.94141298330811</v>
      </c>
    </row>
    <row r="1597" spans="1:2" x14ac:dyDescent="0.25">
      <c r="A1597" s="4">
        <v>37974</v>
      </c>
      <c r="B1597" s="3">
        <v>244.2667766551765</v>
      </c>
    </row>
    <row r="1598" spans="1:2" x14ac:dyDescent="0.25">
      <c r="A1598" s="4">
        <v>37977</v>
      </c>
      <c r="B1598" s="3">
        <v>244.22610619619289</v>
      </c>
    </row>
    <row r="1599" spans="1:2" x14ac:dyDescent="0.25">
      <c r="A1599" s="4">
        <v>37978</v>
      </c>
      <c r="B1599" s="3">
        <v>244.38878803212711</v>
      </c>
    </row>
    <row r="1600" spans="1:2" x14ac:dyDescent="0.25">
      <c r="A1600" s="4">
        <v>37981</v>
      </c>
      <c r="B1600" s="3">
        <v>244.59214032704489</v>
      </c>
    </row>
    <row r="1601" spans="1:2" x14ac:dyDescent="0.25">
      <c r="A1601" s="4">
        <v>37984</v>
      </c>
      <c r="B1601" s="3">
        <v>245.24286767078161</v>
      </c>
    </row>
    <row r="1602" spans="1:2" x14ac:dyDescent="0.25">
      <c r="A1602" s="4">
        <v>37985</v>
      </c>
      <c r="B1602" s="3">
        <v>245.52756088366641</v>
      </c>
    </row>
    <row r="1603" spans="1:2" x14ac:dyDescent="0.25">
      <c r="A1603" s="4">
        <v>37988</v>
      </c>
      <c r="B1603" s="3">
        <v>243.7948354929824</v>
      </c>
    </row>
    <row r="1604" spans="1:2" x14ac:dyDescent="0.25">
      <c r="A1604" s="4">
        <v>37991</v>
      </c>
      <c r="B1604" s="3">
        <v>244.0367354455139</v>
      </c>
    </row>
    <row r="1605" spans="1:2" x14ac:dyDescent="0.25">
      <c r="A1605" s="4">
        <v>37992</v>
      </c>
      <c r="B1605" s="3">
        <v>244.6414853268426</v>
      </c>
    </row>
    <row r="1606" spans="1:2" x14ac:dyDescent="0.25">
      <c r="A1606" s="4">
        <v>37993</v>
      </c>
      <c r="B1606" s="3">
        <v>244.8833852793741</v>
      </c>
    </row>
    <row r="1607" spans="1:2" x14ac:dyDescent="0.25">
      <c r="A1607" s="4">
        <v>37994</v>
      </c>
      <c r="B1607" s="3">
        <v>245.16560189066081</v>
      </c>
    </row>
    <row r="1608" spans="1:2" x14ac:dyDescent="0.25">
      <c r="A1608" s="4">
        <v>37995</v>
      </c>
      <c r="B1608" s="3">
        <v>245.8509850895</v>
      </c>
    </row>
    <row r="1609" spans="1:2" x14ac:dyDescent="0.25">
      <c r="A1609" s="4">
        <v>37998</v>
      </c>
      <c r="B1609" s="3">
        <v>245.8509850895</v>
      </c>
    </row>
    <row r="1610" spans="1:2" x14ac:dyDescent="0.25">
      <c r="A1610" s="4">
        <v>37999</v>
      </c>
      <c r="B1610" s="3">
        <v>245.68971845447899</v>
      </c>
    </row>
    <row r="1611" spans="1:2" x14ac:dyDescent="0.25">
      <c r="A1611" s="4">
        <v>38000</v>
      </c>
      <c r="B1611" s="3">
        <v>245.60908513696859</v>
      </c>
    </row>
    <row r="1612" spans="1:2" x14ac:dyDescent="0.25">
      <c r="A1612" s="4">
        <v>38001</v>
      </c>
      <c r="B1612" s="3">
        <v>245.0043352556398</v>
      </c>
    </row>
    <row r="1613" spans="1:2" x14ac:dyDescent="0.25">
      <c r="A1613" s="4">
        <v>38002</v>
      </c>
      <c r="B1613" s="3">
        <v>244.52053535057689</v>
      </c>
    </row>
    <row r="1614" spans="1:2" x14ac:dyDescent="0.25">
      <c r="A1614" s="4">
        <v>38005</v>
      </c>
      <c r="B1614" s="3">
        <v>243.91578546924811</v>
      </c>
    </row>
    <row r="1615" spans="1:2" x14ac:dyDescent="0.25">
      <c r="A1615" s="4">
        <v>38006</v>
      </c>
      <c r="B1615" s="3">
        <v>242.74660236534601</v>
      </c>
    </row>
    <row r="1616" spans="1:2" x14ac:dyDescent="0.25">
      <c r="A1616" s="4">
        <v>38007</v>
      </c>
      <c r="B1616" s="3">
        <v>241.65805257895431</v>
      </c>
    </row>
    <row r="1617" spans="1:2" x14ac:dyDescent="0.25">
      <c r="A1617" s="4">
        <v>38008</v>
      </c>
      <c r="B1617" s="3">
        <v>240.12601954625489</v>
      </c>
    </row>
    <row r="1618" spans="1:2" x14ac:dyDescent="0.25">
      <c r="A1618" s="4">
        <v>38009</v>
      </c>
      <c r="B1618" s="3">
        <v>239.56158632368141</v>
      </c>
    </row>
    <row r="1619" spans="1:2" x14ac:dyDescent="0.25">
      <c r="A1619" s="4">
        <v>38012</v>
      </c>
      <c r="B1619" s="3">
        <v>238.71493648982121</v>
      </c>
    </row>
    <row r="1620" spans="1:2" x14ac:dyDescent="0.25">
      <c r="A1620" s="4">
        <v>38013</v>
      </c>
      <c r="B1620" s="3">
        <v>238.23113658475819</v>
      </c>
    </row>
    <row r="1621" spans="1:2" x14ac:dyDescent="0.25">
      <c r="A1621" s="4">
        <v>38014</v>
      </c>
      <c r="B1621" s="3">
        <v>238.1505032672477</v>
      </c>
    </row>
    <row r="1622" spans="1:2" x14ac:dyDescent="0.25">
      <c r="A1622" s="4">
        <v>38015</v>
      </c>
      <c r="B1622" s="3">
        <v>238.23113658475819</v>
      </c>
    </row>
    <row r="1623" spans="1:2" x14ac:dyDescent="0.25">
      <c r="A1623" s="4">
        <v>38016</v>
      </c>
      <c r="B1623" s="3">
        <v>238.31176990226871</v>
      </c>
    </row>
    <row r="1624" spans="1:2" x14ac:dyDescent="0.25">
      <c r="A1624" s="4">
        <v>38019</v>
      </c>
      <c r="B1624" s="3">
        <v>237.15248651775181</v>
      </c>
    </row>
    <row r="1625" spans="1:2" x14ac:dyDescent="0.25">
      <c r="A1625" s="4">
        <v>38020</v>
      </c>
      <c r="B1625" s="3">
        <v>236.31166223666571</v>
      </c>
    </row>
    <row r="1626" spans="1:2" x14ac:dyDescent="0.25">
      <c r="A1626" s="4">
        <v>38021</v>
      </c>
      <c r="B1626" s="3">
        <v>235.79115196742191</v>
      </c>
    </row>
    <row r="1627" spans="1:2" x14ac:dyDescent="0.25">
      <c r="A1627" s="4">
        <v>38022</v>
      </c>
      <c r="B1627" s="3">
        <v>235.51087720705991</v>
      </c>
    </row>
    <row r="1628" spans="1:2" x14ac:dyDescent="0.25">
      <c r="A1628" s="4">
        <v>38023</v>
      </c>
      <c r="B1628" s="3">
        <v>235.51087720705991</v>
      </c>
    </row>
    <row r="1629" spans="1:2" x14ac:dyDescent="0.25">
      <c r="A1629" s="4">
        <v>38026</v>
      </c>
      <c r="B1629" s="3">
        <v>235.39075945261911</v>
      </c>
    </row>
    <row r="1630" spans="1:2" x14ac:dyDescent="0.25">
      <c r="A1630" s="4">
        <v>38027</v>
      </c>
      <c r="B1630" s="3">
        <v>235.15052394373731</v>
      </c>
    </row>
    <row r="1631" spans="1:2" x14ac:dyDescent="0.25">
      <c r="A1631" s="4">
        <v>38028</v>
      </c>
      <c r="B1631" s="3">
        <v>234.87024918337531</v>
      </c>
    </row>
    <row r="1632" spans="1:2" x14ac:dyDescent="0.25">
      <c r="A1632" s="4">
        <v>38029</v>
      </c>
      <c r="B1632" s="3">
        <v>234.6300136744936</v>
      </c>
    </row>
    <row r="1633" spans="1:2" x14ac:dyDescent="0.25">
      <c r="A1633" s="4">
        <v>38030</v>
      </c>
      <c r="B1633" s="3">
        <v>234.3897781656118</v>
      </c>
    </row>
    <row r="1634" spans="1:2" x14ac:dyDescent="0.25">
      <c r="A1634" s="4">
        <v>38033</v>
      </c>
      <c r="B1634" s="3">
        <v>234.14954265673009</v>
      </c>
    </row>
    <row r="1635" spans="1:2" x14ac:dyDescent="0.25">
      <c r="A1635" s="4">
        <v>38034</v>
      </c>
      <c r="B1635" s="3">
        <v>233.82922864488779</v>
      </c>
    </row>
    <row r="1636" spans="1:2" x14ac:dyDescent="0.25">
      <c r="A1636" s="4">
        <v>38035</v>
      </c>
      <c r="B1636" s="3">
        <v>233.58899313600611</v>
      </c>
    </row>
    <row r="1637" spans="1:2" x14ac:dyDescent="0.25">
      <c r="A1637" s="4">
        <v>38036</v>
      </c>
      <c r="B1637" s="3">
        <v>233.18860062120319</v>
      </c>
    </row>
    <row r="1638" spans="1:2" x14ac:dyDescent="0.25">
      <c r="A1638" s="4">
        <v>38037</v>
      </c>
      <c r="B1638" s="3">
        <v>233.22863987268349</v>
      </c>
    </row>
    <row r="1639" spans="1:2" x14ac:dyDescent="0.25">
      <c r="A1639" s="4">
        <v>38042</v>
      </c>
      <c r="B1639" s="3">
        <v>233.22863987268349</v>
      </c>
    </row>
    <row r="1640" spans="1:2" x14ac:dyDescent="0.25">
      <c r="A1640" s="4">
        <v>38043</v>
      </c>
      <c r="B1640" s="3">
        <v>233.34875762712429</v>
      </c>
    </row>
    <row r="1641" spans="1:2" x14ac:dyDescent="0.25">
      <c r="A1641" s="4">
        <v>38044</v>
      </c>
      <c r="B1641" s="3">
        <v>233.42883613008479</v>
      </c>
    </row>
    <row r="1642" spans="1:2" x14ac:dyDescent="0.25">
      <c r="A1642" s="4">
        <v>38047</v>
      </c>
      <c r="B1642" s="3">
        <v>230.89424842305709</v>
      </c>
    </row>
    <row r="1643" spans="1:2" x14ac:dyDescent="0.25">
      <c r="A1643" s="4">
        <v>38048</v>
      </c>
      <c r="B1643" s="3">
        <v>230.85465750254559</v>
      </c>
    </row>
    <row r="1644" spans="1:2" x14ac:dyDescent="0.25">
      <c r="A1644" s="4">
        <v>38049</v>
      </c>
      <c r="B1644" s="3">
        <v>230.89424842305709</v>
      </c>
    </row>
    <row r="1645" spans="1:2" x14ac:dyDescent="0.25">
      <c r="A1645" s="4">
        <v>38050</v>
      </c>
      <c r="B1645" s="3">
        <v>230.77547566152259</v>
      </c>
    </row>
    <row r="1646" spans="1:2" x14ac:dyDescent="0.25">
      <c r="A1646" s="4">
        <v>38051</v>
      </c>
      <c r="B1646" s="3">
        <v>230.65670289998809</v>
      </c>
    </row>
    <row r="1647" spans="1:2" x14ac:dyDescent="0.25">
      <c r="A1647" s="4">
        <v>38054</v>
      </c>
      <c r="B1647" s="3">
        <v>230.45874829743059</v>
      </c>
    </row>
    <row r="1648" spans="1:2" x14ac:dyDescent="0.25">
      <c r="A1648" s="4">
        <v>38055</v>
      </c>
      <c r="B1648" s="3">
        <v>230.33997553589609</v>
      </c>
    </row>
    <row r="1649" spans="1:2" x14ac:dyDescent="0.25">
      <c r="A1649" s="4">
        <v>38056</v>
      </c>
      <c r="B1649" s="3">
        <v>230.10243001282711</v>
      </c>
    </row>
    <row r="1650" spans="1:2" x14ac:dyDescent="0.25">
      <c r="A1650" s="4">
        <v>38057</v>
      </c>
      <c r="B1650" s="3">
        <v>229.90447541026961</v>
      </c>
    </row>
    <row r="1651" spans="1:2" x14ac:dyDescent="0.25">
      <c r="A1651" s="4">
        <v>38058</v>
      </c>
      <c r="B1651" s="3">
        <v>229.7065208077122</v>
      </c>
    </row>
    <row r="1652" spans="1:2" x14ac:dyDescent="0.25">
      <c r="A1652" s="4">
        <v>38061</v>
      </c>
      <c r="B1652" s="3">
        <v>229.7065208077122</v>
      </c>
    </row>
    <row r="1653" spans="1:2" x14ac:dyDescent="0.25">
      <c r="A1653" s="4">
        <v>38062</v>
      </c>
      <c r="B1653" s="3">
        <v>229.35020252310869</v>
      </c>
    </row>
    <row r="1654" spans="1:2" x14ac:dyDescent="0.25">
      <c r="A1654" s="4">
        <v>38063</v>
      </c>
      <c r="B1654" s="3">
        <v>228.79592963594769</v>
      </c>
    </row>
    <row r="1655" spans="1:2" x14ac:dyDescent="0.25">
      <c r="A1655" s="4">
        <v>38064</v>
      </c>
      <c r="B1655" s="3">
        <v>228.63756595390171</v>
      </c>
    </row>
    <row r="1656" spans="1:2" x14ac:dyDescent="0.25">
      <c r="A1656" s="4">
        <v>38065</v>
      </c>
      <c r="B1656" s="3">
        <v>228.71674779492469</v>
      </c>
    </row>
    <row r="1657" spans="1:2" x14ac:dyDescent="0.25">
      <c r="A1657" s="4">
        <v>38068</v>
      </c>
      <c r="B1657" s="3">
        <v>229.19183884106269</v>
      </c>
    </row>
    <row r="1658" spans="1:2" x14ac:dyDescent="0.25">
      <c r="A1658" s="4">
        <v>38069</v>
      </c>
      <c r="B1658" s="3">
        <v>228.95429331799369</v>
      </c>
    </row>
    <row r="1659" spans="1:2" x14ac:dyDescent="0.25">
      <c r="A1659" s="4">
        <v>38070</v>
      </c>
      <c r="B1659" s="3">
        <v>229.31061160259719</v>
      </c>
    </row>
    <row r="1660" spans="1:2" x14ac:dyDescent="0.25">
      <c r="A1660" s="4">
        <v>38071</v>
      </c>
      <c r="B1660" s="3">
        <v>229.11265700003969</v>
      </c>
    </row>
    <row r="1661" spans="1:2" x14ac:dyDescent="0.25">
      <c r="A1661" s="4">
        <v>38072</v>
      </c>
      <c r="B1661" s="3">
        <v>229.19183884106269</v>
      </c>
    </row>
    <row r="1662" spans="1:2" x14ac:dyDescent="0.25">
      <c r="A1662" s="4">
        <v>38075</v>
      </c>
      <c r="B1662" s="3">
        <v>229.42938436413169</v>
      </c>
    </row>
    <row r="1663" spans="1:2" x14ac:dyDescent="0.25">
      <c r="A1663" s="4">
        <v>38076</v>
      </c>
      <c r="B1663" s="3">
        <v>229.27102068208561</v>
      </c>
    </row>
    <row r="1664" spans="1:2" x14ac:dyDescent="0.25">
      <c r="A1664" s="4">
        <v>38077</v>
      </c>
      <c r="B1664" s="3">
        <v>229.03347515901669</v>
      </c>
    </row>
    <row r="1665" spans="1:2" x14ac:dyDescent="0.25">
      <c r="A1665" s="4">
        <v>38078</v>
      </c>
      <c r="B1665" s="3">
        <v>226.40751968799711</v>
      </c>
    </row>
    <row r="1666" spans="1:2" x14ac:dyDescent="0.25">
      <c r="A1666" s="4">
        <v>38079</v>
      </c>
      <c r="B1666" s="3">
        <v>226.2510528464712</v>
      </c>
    </row>
    <row r="1667" spans="1:2" x14ac:dyDescent="0.25">
      <c r="A1667" s="4">
        <v>38082</v>
      </c>
      <c r="B1667" s="3">
        <v>226.40751968799711</v>
      </c>
    </row>
    <row r="1668" spans="1:2" x14ac:dyDescent="0.25">
      <c r="A1668" s="4">
        <v>38083</v>
      </c>
      <c r="B1668" s="3">
        <v>226.29016955685259</v>
      </c>
    </row>
    <row r="1669" spans="1:2" x14ac:dyDescent="0.25">
      <c r="A1669" s="4">
        <v>38084</v>
      </c>
      <c r="B1669" s="3">
        <v>226.2510528464712</v>
      </c>
    </row>
    <row r="1670" spans="1:2" x14ac:dyDescent="0.25">
      <c r="A1670" s="4">
        <v>38085</v>
      </c>
      <c r="B1670" s="3">
        <v>226.13370271532671</v>
      </c>
    </row>
    <row r="1671" spans="1:2" x14ac:dyDescent="0.25">
      <c r="A1671" s="4">
        <v>38089</v>
      </c>
      <c r="B1671" s="3">
        <v>226.48575310876001</v>
      </c>
    </row>
    <row r="1672" spans="1:2" x14ac:dyDescent="0.25">
      <c r="A1672" s="4">
        <v>38090</v>
      </c>
      <c r="B1672" s="3">
        <v>226.68133666066751</v>
      </c>
    </row>
    <row r="1673" spans="1:2" x14ac:dyDescent="0.25">
      <c r="A1673" s="4">
        <v>38091</v>
      </c>
      <c r="B1673" s="3">
        <v>226.79868679181189</v>
      </c>
    </row>
    <row r="1674" spans="1:2" x14ac:dyDescent="0.25">
      <c r="A1674" s="4">
        <v>38092</v>
      </c>
      <c r="B1674" s="3">
        <v>226.7204533710489</v>
      </c>
    </row>
    <row r="1675" spans="1:2" x14ac:dyDescent="0.25">
      <c r="A1675" s="4">
        <v>38093</v>
      </c>
      <c r="B1675" s="3">
        <v>226.83780350219331</v>
      </c>
    </row>
    <row r="1676" spans="1:2" x14ac:dyDescent="0.25">
      <c r="A1676" s="4">
        <v>38096</v>
      </c>
      <c r="B1676" s="3">
        <v>227.22897060600809</v>
      </c>
    </row>
    <row r="1677" spans="1:2" x14ac:dyDescent="0.25">
      <c r="A1677" s="4">
        <v>38097</v>
      </c>
      <c r="B1677" s="3">
        <v>227.2680873163896</v>
      </c>
    </row>
    <row r="1678" spans="1:2" x14ac:dyDescent="0.25">
      <c r="A1678" s="4">
        <v>38099</v>
      </c>
      <c r="B1678" s="3">
        <v>227.50278757867849</v>
      </c>
    </row>
    <row r="1679" spans="1:2" x14ac:dyDescent="0.25">
      <c r="A1679" s="4">
        <v>38100</v>
      </c>
      <c r="B1679" s="3">
        <v>227.65925442020441</v>
      </c>
    </row>
    <row r="1680" spans="1:2" x14ac:dyDescent="0.25">
      <c r="A1680" s="4">
        <v>38103</v>
      </c>
      <c r="B1680" s="3">
        <v>228.2068883655451</v>
      </c>
    </row>
    <row r="1681" spans="1:2" x14ac:dyDescent="0.25">
      <c r="A1681" s="4">
        <v>38104</v>
      </c>
      <c r="B1681" s="3">
        <v>228.40247191745249</v>
      </c>
    </row>
    <row r="1682" spans="1:2" x14ac:dyDescent="0.25">
      <c r="A1682" s="4">
        <v>38105</v>
      </c>
      <c r="B1682" s="3">
        <v>229.30215625622651</v>
      </c>
    </row>
    <row r="1683" spans="1:2" x14ac:dyDescent="0.25">
      <c r="A1683" s="4">
        <v>38106</v>
      </c>
      <c r="B1683" s="3">
        <v>229.61508993927831</v>
      </c>
    </row>
    <row r="1684" spans="1:2" x14ac:dyDescent="0.25">
      <c r="A1684" s="4">
        <v>38107</v>
      </c>
      <c r="B1684" s="3">
        <v>229.4977398081339</v>
      </c>
    </row>
    <row r="1685" spans="1:2" x14ac:dyDescent="0.25">
      <c r="A1685" s="4">
        <v>38110</v>
      </c>
      <c r="B1685" s="3">
        <v>226.76886255771359</v>
      </c>
    </row>
    <row r="1686" spans="1:2" x14ac:dyDescent="0.25">
      <c r="A1686" s="4">
        <v>38111</v>
      </c>
      <c r="B1686" s="3">
        <v>227.0777593567025</v>
      </c>
    </row>
    <row r="1687" spans="1:2" x14ac:dyDescent="0.25">
      <c r="A1687" s="4">
        <v>38112</v>
      </c>
      <c r="B1687" s="3">
        <v>227.00053515695529</v>
      </c>
    </row>
    <row r="1688" spans="1:2" x14ac:dyDescent="0.25">
      <c r="A1688" s="4">
        <v>38113</v>
      </c>
      <c r="B1688" s="3">
        <v>227.27081985607049</v>
      </c>
    </row>
    <row r="1689" spans="1:2" x14ac:dyDescent="0.25">
      <c r="A1689" s="4">
        <v>38114</v>
      </c>
      <c r="B1689" s="3">
        <v>227.38665615569141</v>
      </c>
    </row>
    <row r="1690" spans="1:2" x14ac:dyDescent="0.25">
      <c r="A1690" s="4">
        <v>38117</v>
      </c>
      <c r="B1690" s="3">
        <v>227.61832875493309</v>
      </c>
    </row>
    <row r="1691" spans="1:2" x14ac:dyDescent="0.25">
      <c r="A1691" s="4">
        <v>38118</v>
      </c>
      <c r="B1691" s="3">
        <v>228.04306185354281</v>
      </c>
    </row>
    <row r="1692" spans="1:2" x14ac:dyDescent="0.25">
      <c r="A1692" s="4">
        <v>38119</v>
      </c>
      <c r="B1692" s="3">
        <v>228.69946755139421</v>
      </c>
    </row>
    <row r="1693" spans="1:2" x14ac:dyDescent="0.25">
      <c r="A1693" s="4">
        <v>38120</v>
      </c>
      <c r="B1693" s="3">
        <v>229.4330974489927</v>
      </c>
    </row>
    <row r="1694" spans="1:2" x14ac:dyDescent="0.25">
      <c r="A1694" s="4">
        <v>38121</v>
      </c>
      <c r="B1694" s="3">
        <v>229.6647700482344</v>
      </c>
    </row>
    <row r="1695" spans="1:2" x14ac:dyDescent="0.25">
      <c r="A1695" s="4">
        <v>38124</v>
      </c>
      <c r="B1695" s="3">
        <v>229.85783054760239</v>
      </c>
    </row>
    <row r="1696" spans="1:2" x14ac:dyDescent="0.25">
      <c r="A1696" s="4">
        <v>38125</v>
      </c>
      <c r="B1696" s="3">
        <v>230.16672734659139</v>
      </c>
    </row>
    <row r="1697" spans="1:2" x14ac:dyDescent="0.25">
      <c r="A1697" s="4">
        <v>38126</v>
      </c>
      <c r="B1697" s="3">
        <v>230.70729674482189</v>
      </c>
    </row>
    <row r="1698" spans="1:2" x14ac:dyDescent="0.25">
      <c r="A1698" s="4">
        <v>38127</v>
      </c>
      <c r="B1698" s="3">
        <v>230.59146044520099</v>
      </c>
    </row>
    <row r="1699" spans="1:2" x14ac:dyDescent="0.25">
      <c r="A1699" s="4">
        <v>38128</v>
      </c>
      <c r="B1699" s="3">
        <v>230.74590884469549</v>
      </c>
    </row>
    <row r="1700" spans="1:2" x14ac:dyDescent="0.25">
      <c r="A1700" s="4">
        <v>38131</v>
      </c>
      <c r="B1700" s="3">
        <v>230.74590884469549</v>
      </c>
    </row>
    <row r="1701" spans="1:2" x14ac:dyDescent="0.25">
      <c r="A1701" s="4">
        <v>38132</v>
      </c>
      <c r="B1701" s="3">
        <v>230.70729674482189</v>
      </c>
    </row>
    <row r="1702" spans="1:2" x14ac:dyDescent="0.25">
      <c r="A1702" s="4">
        <v>38133</v>
      </c>
      <c r="B1702" s="3">
        <v>230.93896934406351</v>
      </c>
    </row>
    <row r="1703" spans="1:2" x14ac:dyDescent="0.25">
      <c r="A1703" s="4">
        <v>38134</v>
      </c>
      <c r="B1703" s="3">
        <v>231.09341774355801</v>
      </c>
    </row>
    <row r="1704" spans="1:2" x14ac:dyDescent="0.25">
      <c r="A1704" s="4">
        <v>38135</v>
      </c>
      <c r="B1704" s="3">
        <v>231.86565974103021</v>
      </c>
    </row>
    <row r="1705" spans="1:2" x14ac:dyDescent="0.25">
      <c r="A1705" s="4">
        <v>38138</v>
      </c>
      <c r="B1705" s="3">
        <v>232.2517807397663</v>
      </c>
    </row>
    <row r="1706" spans="1:2" x14ac:dyDescent="0.25">
      <c r="A1706" s="4">
        <v>38139</v>
      </c>
      <c r="B1706" s="3">
        <v>229.9378152719778</v>
      </c>
    </row>
    <row r="1707" spans="1:2" x14ac:dyDescent="0.25">
      <c r="A1707" s="4">
        <v>38140</v>
      </c>
      <c r="B1707" s="3">
        <v>230.28060810574419</v>
      </c>
    </row>
    <row r="1708" spans="1:2" x14ac:dyDescent="0.25">
      <c r="A1708" s="4">
        <v>38141</v>
      </c>
      <c r="B1708" s="3">
        <v>230.92810568063629</v>
      </c>
    </row>
    <row r="1709" spans="1:2" x14ac:dyDescent="0.25">
      <c r="A1709" s="4">
        <v>38142</v>
      </c>
      <c r="B1709" s="3">
        <v>231.04236995855851</v>
      </c>
    </row>
    <row r="1710" spans="1:2" x14ac:dyDescent="0.25">
      <c r="A1710" s="4">
        <v>38145</v>
      </c>
      <c r="B1710" s="3">
        <v>231.30898660704341</v>
      </c>
    </row>
    <row r="1711" spans="1:2" x14ac:dyDescent="0.25">
      <c r="A1711" s="4">
        <v>38146</v>
      </c>
      <c r="B1711" s="3">
        <v>231.232810421762</v>
      </c>
    </row>
    <row r="1712" spans="1:2" x14ac:dyDescent="0.25">
      <c r="A1712" s="4">
        <v>38147</v>
      </c>
      <c r="B1712" s="3">
        <v>231.1947223291213</v>
      </c>
    </row>
    <row r="1713" spans="1:2" x14ac:dyDescent="0.25">
      <c r="A1713" s="4">
        <v>38149</v>
      </c>
      <c r="B1713" s="3">
        <v>231.11854614383989</v>
      </c>
    </row>
    <row r="1714" spans="1:2" x14ac:dyDescent="0.25">
      <c r="A1714" s="4">
        <v>38152</v>
      </c>
      <c r="B1714" s="3">
        <v>231.46133897760629</v>
      </c>
    </row>
    <row r="1715" spans="1:2" x14ac:dyDescent="0.25">
      <c r="A1715" s="4">
        <v>38153</v>
      </c>
      <c r="B1715" s="3">
        <v>231.1947223291213</v>
      </c>
    </row>
    <row r="1716" spans="1:2" x14ac:dyDescent="0.25">
      <c r="A1716" s="4">
        <v>38154</v>
      </c>
      <c r="B1716" s="3">
        <v>231.00428186591779</v>
      </c>
    </row>
    <row r="1717" spans="1:2" x14ac:dyDescent="0.25">
      <c r="A1717" s="4">
        <v>38155</v>
      </c>
      <c r="B1717" s="3">
        <v>231.30898660704341</v>
      </c>
    </row>
    <row r="1718" spans="1:2" x14ac:dyDescent="0.25">
      <c r="A1718" s="4">
        <v>38156</v>
      </c>
      <c r="B1718" s="3">
        <v>230.66148903215139</v>
      </c>
    </row>
    <row r="1719" spans="1:2" x14ac:dyDescent="0.25">
      <c r="A1719" s="4">
        <v>38159</v>
      </c>
      <c r="B1719" s="3">
        <v>230.5853128468699</v>
      </c>
    </row>
    <row r="1720" spans="1:2" x14ac:dyDescent="0.25">
      <c r="A1720" s="4">
        <v>38160</v>
      </c>
      <c r="B1720" s="3">
        <v>230.5853128468699</v>
      </c>
    </row>
    <row r="1721" spans="1:2" x14ac:dyDescent="0.25">
      <c r="A1721" s="4">
        <v>38161</v>
      </c>
      <c r="B1721" s="3">
        <v>230.50913666158851</v>
      </c>
    </row>
    <row r="1722" spans="1:2" x14ac:dyDescent="0.25">
      <c r="A1722" s="4">
        <v>38162</v>
      </c>
      <c r="B1722" s="3">
        <v>229.785462901415</v>
      </c>
    </row>
    <row r="1723" spans="1:2" x14ac:dyDescent="0.25">
      <c r="A1723" s="4">
        <v>38163</v>
      </c>
      <c r="B1723" s="3">
        <v>229.25222960444501</v>
      </c>
    </row>
    <row r="1724" spans="1:2" x14ac:dyDescent="0.25">
      <c r="A1724" s="4">
        <v>38166</v>
      </c>
      <c r="B1724" s="3">
        <v>228.6428201221936</v>
      </c>
    </row>
    <row r="1725" spans="1:2" x14ac:dyDescent="0.25">
      <c r="A1725" s="4">
        <v>38167</v>
      </c>
      <c r="B1725" s="3">
        <v>228.10958682522369</v>
      </c>
    </row>
    <row r="1726" spans="1:2" x14ac:dyDescent="0.25">
      <c r="A1726" s="4">
        <v>38168</v>
      </c>
      <c r="B1726" s="3">
        <v>228.10958682522369</v>
      </c>
    </row>
    <row r="1727" spans="1:2" x14ac:dyDescent="0.25">
      <c r="A1727" s="4">
        <v>38169</v>
      </c>
      <c r="B1727" s="3">
        <v>225.3521350445167</v>
      </c>
    </row>
    <row r="1728" spans="1:2" x14ac:dyDescent="0.25">
      <c r="A1728" s="4">
        <v>38170</v>
      </c>
      <c r="B1728" s="3">
        <v>225.991271897329</v>
      </c>
    </row>
    <row r="1729" spans="1:2" x14ac:dyDescent="0.25">
      <c r="A1729" s="4">
        <v>38173</v>
      </c>
      <c r="B1729" s="3">
        <v>225.91607932640991</v>
      </c>
    </row>
    <row r="1730" spans="1:2" x14ac:dyDescent="0.25">
      <c r="A1730" s="4">
        <v>38174</v>
      </c>
      <c r="B1730" s="3">
        <v>225.61530904273349</v>
      </c>
    </row>
    <row r="1731" spans="1:2" x14ac:dyDescent="0.25">
      <c r="A1731" s="4">
        <v>38175</v>
      </c>
      <c r="B1731" s="3">
        <v>225.38973132997631</v>
      </c>
    </row>
    <row r="1732" spans="1:2" x14ac:dyDescent="0.25">
      <c r="A1732" s="4">
        <v>38176</v>
      </c>
      <c r="B1732" s="3">
        <v>225.3521350445167</v>
      </c>
    </row>
    <row r="1733" spans="1:2" x14ac:dyDescent="0.25">
      <c r="A1733" s="4">
        <v>38180</v>
      </c>
      <c r="B1733" s="3">
        <v>225.46492390089529</v>
      </c>
    </row>
    <row r="1734" spans="1:2" x14ac:dyDescent="0.25">
      <c r="A1734" s="4">
        <v>38181</v>
      </c>
      <c r="B1734" s="3">
        <v>225.46492390089529</v>
      </c>
    </row>
    <row r="1735" spans="1:2" x14ac:dyDescent="0.25">
      <c r="A1735" s="4">
        <v>38182</v>
      </c>
      <c r="B1735" s="3">
        <v>225.8032904700313</v>
      </c>
    </row>
    <row r="1736" spans="1:2" x14ac:dyDescent="0.25">
      <c r="A1736" s="4">
        <v>38183</v>
      </c>
      <c r="B1736" s="3">
        <v>225.8032904700313</v>
      </c>
    </row>
    <row r="1737" spans="1:2" x14ac:dyDescent="0.25">
      <c r="A1737" s="4">
        <v>38184</v>
      </c>
      <c r="B1737" s="3">
        <v>226.2920421810054</v>
      </c>
    </row>
    <row r="1738" spans="1:2" x14ac:dyDescent="0.25">
      <c r="A1738" s="4">
        <v>38187</v>
      </c>
      <c r="B1738" s="3">
        <v>226.4800236083031</v>
      </c>
    </row>
    <row r="1739" spans="1:2" x14ac:dyDescent="0.25">
      <c r="A1739" s="4">
        <v>38188</v>
      </c>
      <c r="B1739" s="3">
        <v>226.59281246468171</v>
      </c>
    </row>
    <row r="1740" spans="1:2" x14ac:dyDescent="0.25">
      <c r="A1740" s="4">
        <v>38189</v>
      </c>
      <c r="B1740" s="3">
        <v>226.70560132106041</v>
      </c>
    </row>
    <row r="1741" spans="1:2" x14ac:dyDescent="0.25">
      <c r="A1741" s="4">
        <v>38190</v>
      </c>
      <c r="B1741" s="3">
        <v>227.08156417565581</v>
      </c>
    </row>
    <row r="1742" spans="1:2" x14ac:dyDescent="0.25">
      <c r="A1742" s="4">
        <v>38191</v>
      </c>
      <c r="B1742" s="3">
        <v>227.23194931749401</v>
      </c>
    </row>
    <row r="1743" spans="1:2" x14ac:dyDescent="0.25">
      <c r="A1743" s="4">
        <v>38194</v>
      </c>
      <c r="B1743" s="3">
        <v>228.09666388306351</v>
      </c>
    </row>
    <row r="1744" spans="1:2" x14ac:dyDescent="0.25">
      <c r="A1744" s="4">
        <v>38195</v>
      </c>
      <c r="B1744" s="3">
        <v>228.8109933067949</v>
      </c>
    </row>
    <row r="1745" spans="1:2" x14ac:dyDescent="0.25">
      <c r="A1745" s="4">
        <v>38196</v>
      </c>
      <c r="B1745" s="3">
        <v>229.37493758868811</v>
      </c>
    </row>
    <row r="1746" spans="1:2" x14ac:dyDescent="0.25">
      <c r="A1746" s="4">
        <v>38197</v>
      </c>
      <c r="B1746" s="3">
        <v>230.126863297879</v>
      </c>
    </row>
    <row r="1747" spans="1:2" x14ac:dyDescent="0.25">
      <c r="A1747" s="4">
        <v>38198</v>
      </c>
      <c r="B1747" s="3">
        <v>230.54042243793401</v>
      </c>
    </row>
    <row r="1748" spans="1:2" x14ac:dyDescent="0.25">
      <c r="A1748" s="4">
        <v>38201</v>
      </c>
      <c r="B1748" s="3">
        <v>227.95175098941721</v>
      </c>
    </row>
    <row r="1749" spans="1:2" x14ac:dyDescent="0.25">
      <c r="A1749" s="4">
        <v>38202</v>
      </c>
      <c r="B1749" s="3">
        <v>228.84320316861661</v>
      </c>
    </row>
    <row r="1750" spans="1:2" x14ac:dyDescent="0.25">
      <c r="A1750" s="4">
        <v>38203</v>
      </c>
      <c r="B1750" s="3">
        <v>229.02892237261639</v>
      </c>
    </row>
    <row r="1751" spans="1:2" x14ac:dyDescent="0.25">
      <c r="A1751" s="4">
        <v>38204</v>
      </c>
      <c r="B1751" s="3">
        <v>229.32607309901621</v>
      </c>
    </row>
    <row r="1752" spans="1:2" x14ac:dyDescent="0.25">
      <c r="A1752" s="4">
        <v>38205</v>
      </c>
      <c r="B1752" s="3">
        <v>229.36321693981611</v>
      </c>
    </row>
    <row r="1753" spans="1:2" x14ac:dyDescent="0.25">
      <c r="A1753" s="4">
        <v>38208</v>
      </c>
      <c r="B1753" s="3">
        <v>229.54893614381601</v>
      </c>
    </row>
    <row r="1754" spans="1:2" x14ac:dyDescent="0.25">
      <c r="A1754" s="4">
        <v>38209</v>
      </c>
      <c r="B1754" s="3">
        <v>229.54893614381601</v>
      </c>
    </row>
    <row r="1755" spans="1:2" x14ac:dyDescent="0.25">
      <c r="A1755" s="4">
        <v>38210</v>
      </c>
      <c r="B1755" s="3">
        <v>229.54893614381601</v>
      </c>
    </row>
    <row r="1756" spans="1:2" x14ac:dyDescent="0.25">
      <c r="A1756" s="4">
        <v>38211</v>
      </c>
      <c r="B1756" s="3">
        <v>229.51179230301599</v>
      </c>
    </row>
    <row r="1757" spans="1:2" x14ac:dyDescent="0.25">
      <c r="A1757" s="4">
        <v>38212</v>
      </c>
      <c r="B1757" s="3">
        <v>229.36321693981611</v>
      </c>
    </row>
    <row r="1758" spans="1:2" x14ac:dyDescent="0.25">
      <c r="A1758" s="4">
        <v>38215</v>
      </c>
      <c r="B1758" s="3">
        <v>229.21464157661629</v>
      </c>
    </row>
    <row r="1759" spans="1:2" x14ac:dyDescent="0.25">
      <c r="A1759" s="4">
        <v>38216</v>
      </c>
      <c r="B1759" s="3">
        <v>229.14035389501629</v>
      </c>
    </row>
    <row r="1760" spans="1:2" x14ac:dyDescent="0.25">
      <c r="A1760" s="4">
        <v>38217</v>
      </c>
      <c r="B1760" s="3">
        <v>229.06606621341641</v>
      </c>
    </row>
    <row r="1761" spans="1:2" x14ac:dyDescent="0.25">
      <c r="A1761" s="4">
        <v>38218</v>
      </c>
      <c r="B1761" s="3">
        <v>228.99177853181641</v>
      </c>
    </row>
    <row r="1762" spans="1:2" x14ac:dyDescent="0.25">
      <c r="A1762" s="4">
        <v>38219</v>
      </c>
      <c r="B1762" s="3">
        <v>228.88034700941651</v>
      </c>
    </row>
    <row r="1763" spans="1:2" x14ac:dyDescent="0.25">
      <c r="A1763" s="4">
        <v>38222</v>
      </c>
      <c r="B1763" s="3">
        <v>228.65748396461669</v>
      </c>
    </row>
    <row r="1764" spans="1:2" x14ac:dyDescent="0.25">
      <c r="A1764" s="4">
        <v>38223</v>
      </c>
      <c r="B1764" s="3">
        <v>228.3603332382169</v>
      </c>
    </row>
    <row r="1765" spans="1:2" x14ac:dyDescent="0.25">
      <c r="A1765" s="4">
        <v>38224</v>
      </c>
      <c r="B1765" s="3">
        <v>227.84031946701731</v>
      </c>
    </row>
    <row r="1766" spans="1:2" x14ac:dyDescent="0.25">
      <c r="A1766" s="4">
        <v>38225</v>
      </c>
      <c r="B1766" s="3">
        <v>227.69174410381751</v>
      </c>
    </row>
    <row r="1767" spans="1:2" x14ac:dyDescent="0.25">
      <c r="A1767" s="4">
        <v>38226</v>
      </c>
      <c r="B1767" s="3">
        <v>227.5431687406176</v>
      </c>
    </row>
    <row r="1768" spans="1:2" x14ac:dyDescent="0.25">
      <c r="A1768" s="4">
        <v>38229</v>
      </c>
      <c r="B1768" s="3">
        <v>227.46888105901769</v>
      </c>
    </row>
    <row r="1769" spans="1:2" x14ac:dyDescent="0.25">
      <c r="A1769" s="4">
        <v>38230</v>
      </c>
      <c r="B1769" s="3">
        <v>227.43173721821771</v>
      </c>
    </row>
    <row r="1770" spans="1:2" x14ac:dyDescent="0.25">
      <c r="A1770" s="4">
        <v>38231</v>
      </c>
      <c r="B1770" s="3">
        <v>225.82633548025419</v>
      </c>
    </row>
    <row r="1771" spans="1:2" x14ac:dyDescent="0.25">
      <c r="A1771" s="4">
        <v>38232</v>
      </c>
      <c r="B1771" s="3">
        <v>225.4205710747849</v>
      </c>
    </row>
    <row r="1772" spans="1:2" x14ac:dyDescent="0.25">
      <c r="A1772" s="4">
        <v>38233</v>
      </c>
      <c r="B1772" s="3">
        <v>225.27302038188699</v>
      </c>
    </row>
    <row r="1773" spans="1:2" x14ac:dyDescent="0.25">
      <c r="A1773" s="4">
        <v>38236</v>
      </c>
      <c r="B1773" s="3">
        <v>225.08858201576459</v>
      </c>
    </row>
    <row r="1774" spans="1:2" x14ac:dyDescent="0.25">
      <c r="A1774" s="4">
        <v>38238</v>
      </c>
      <c r="B1774" s="3">
        <v>225.01480666931559</v>
      </c>
    </row>
    <row r="1775" spans="1:2" x14ac:dyDescent="0.25">
      <c r="A1775" s="4">
        <v>38239</v>
      </c>
      <c r="B1775" s="3">
        <v>224.60904226384639</v>
      </c>
    </row>
    <row r="1776" spans="1:2" x14ac:dyDescent="0.25">
      <c r="A1776" s="4">
        <v>38240</v>
      </c>
      <c r="B1776" s="3">
        <v>224.35082855127499</v>
      </c>
    </row>
    <row r="1777" spans="1:2" x14ac:dyDescent="0.25">
      <c r="A1777" s="4">
        <v>38243</v>
      </c>
      <c r="B1777" s="3">
        <v>224.0188394922547</v>
      </c>
    </row>
    <row r="1778" spans="1:2" x14ac:dyDescent="0.25">
      <c r="A1778" s="4">
        <v>38244</v>
      </c>
      <c r="B1778" s="3">
        <v>222.8015462758469</v>
      </c>
    </row>
    <row r="1779" spans="1:2" x14ac:dyDescent="0.25">
      <c r="A1779" s="4">
        <v>38245</v>
      </c>
      <c r="B1779" s="3">
        <v>221.95312979168401</v>
      </c>
    </row>
    <row r="1780" spans="1:2" x14ac:dyDescent="0.25">
      <c r="A1780" s="4">
        <v>38246</v>
      </c>
      <c r="B1780" s="3">
        <v>221.14160098074549</v>
      </c>
    </row>
    <row r="1781" spans="1:2" x14ac:dyDescent="0.25">
      <c r="A1781" s="4">
        <v>38247</v>
      </c>
      <c r="B1781" s="3">
        <v>220.92027494139859</v>
      </c>
    </row>
    <row r="1782" spans="1:2" x14ac:dyDescent="0.25">
      <c r="A1782" s="4">
        <v>38250</v>
      </c>
      <c r="B1782" s="3">
        <v>220.07185845723561</v>
      </c>
    </row>
    <row r="1783" spans="1:2" x14ac:dyDescent="0.25">
      <c r="A1783" s="4">
        <v>38251</v>
      </c>
      <c r="B1783" s="3">
        <v>219.29721731952159</v>
      </c>
    </row>
    <row r="1784" spans="1:2" x14ac:dyDescent="0.25">
      <c r="A1784" s="4">
        <v>38252</v>
      </c>
      <c r="B1784" s="3">
        <v>218.7439022211544</v>
      </c>
    </row>
    <row r="1785" spans="1:2" x14ac:dyDescent="0.25">
      <c r="A1785" s="4">
        <v>38253</v>
      </c>
      <c r="B1785" s="3">
        <v>218.15369944956271</v>
      </c>
    </row>
    <row r="1786" spans="1:2" x14ac:dyDescent="0.25">
      <c r="A1786" s="4">
        <v>38254</v>
      </c>
      <c r="B1786" s="3">
        <v>217.37905831184869</v>
      </c>
    </row>
    <row r="1787" spans="1:2" x14ac:dyDescent="0.25">
      <c r="A1787" s="4">
        <v>38257</v>
      </c>
      <c r="B1787" s="3">
        <v>217.23150761895079</v>
      </c>
    </row>
    <row r="1788" spans="1:2" x14ac:dyDescent="0.25">
      <c r="A1788" s="4">
        <v>38258</v>
      </c>
      <c r="B1788" s="3">
        <v>216.9732939063795</v>
      </c>
    </row>
    <row r="1789" spans="1:2" x14ac:dyDescent="0.25">
      <c r="A1789" s="4">
        <v>38259</v>
      </c>
      <c r="B1789" s="3">
        <v>216.78885554025709</v>
      </c>
    </row>
    <row r="1790" spans="1:2" x14ac:dyDescent="0.25">
      <c r="A1790" s="4">
        <v>38260</v>
      </c>
      <c r="B1790" s="3">
        <v>216.78885554025709</v>
      </c>
    </row>
    <row r="1791" spans="1:2" x14ac:dyDescent="0.25">
      <c r="A1791" s="4">
        <v>38261</v>
      </c>
      <c r="B1791" s="3">
        <v>216.01494202653981</v>
      </c>
    </row>
    <row r="1792" spans="1:2" x14ac:dyDescent="0.25">
      <c r="A1792" s="4">
        <v>38264</v>
      </c>
      <c r="B1792" s="3">
        <v>216.05168551047021</v>
      </c>
    </row>
    <row r="1793" spans="1:2" x14ac:dyDescent="0.25">
      <c r="A1793" s="4">
        <v>38265</v>
      </c>
      <c r="B1793" s="3">
        <v>216.455863833704</v>
      </c>
    </row>
    <row r="1794" spans="1:2" x14ac:dyDescent="0.25">
      <c r="A1794" s="4">
        <v>38266</v>
      </c>
      <c r="B1794" s="3">
        <v>216.60283776942549</v>
      </c>
    </row>
    <row r="1795" spans="1:2" x14ac:dyDescent="0.25">
      <c r="A1795" s="4">
        <v>38267</v>
      </c>
      <c r="B1795" s="3">
        <v>216.7498117051469</v>
      </c>
    </row>
    <row r="1796" spans="1:2" x14ac:dyDescent="0.25">
      <c r="A1796" s="4">
        <v>38268</v>
      </c>
      <c r="B1796" s="3">
        <v>217.04375957658971</v>
      </c>
    </row>
    <row r="1797" spans="1:2" x14ac:dyDescent="0.25">
      <c r="A1797" s="4">
        <v>38271</v>
      </c>
      <c r="B1797" s="3">
        <v>217.22747699624139</v>
      </c>
    </row>
    <row r="1798" spans="1:2" x14ac:dyDescent="0.25">
      <c r="A1798" s="4">
        <v>38273</v>
      </c>
      <c r="B1798" s="3">
        <v>217.44793789982359</v>
      </c>
    </row>
    <row r="1799" spans="1:2" x14ac:dyDescent="0.25">
      <c r="A1799" s="4">
        <v>38274</v>
      </c>
      <c r="B1799" s="3">
        <v>218.9911642248984</v>
      </c>
    </row>
    <row r="1800" spans="1:2" x14ac:dyDescent="0.25">
      <c r="A1800" s="4">
        <v>38275</v>
      </c>
      <c r="B1800" s="3">
        <v>219.17488164455011</v>
      </c>
    </row>
    <row r="1801" spans="1:2" x14ac:dyDescent="0.25">
      <c r="A1801" s="4">
        <v>38278</v>
      </c>
      <c r="B1801" s="3">
        <v>219.28511209634121</v>
      </c>
    </row>
    <row r="1802" spans="1:2" x14ac:dyDescent="0.25">
      <c r="A1802" s="4">
        <v>38279</v>
      </c>
      <c r="B1802" s="3">
        <v>219.35859906420191</v>
      </c>
    </row>
    <row r="1803" spans="1:2" x14ac:dyDescent="0.25">
      <c r="A1803" s="4">
        <v>38280</v>
      </c>
      <c r="B1803" s="3">
        <v>220.13021222673919</v>
      </c>
    </row>
    <row r="1804" spans="1:2" x14ac:dyDescent="0.25">
      <c r="A1804" s="4">
        <v>38281</v>
      </c>
      <c r="B1804" s="3">
        <v>220.42416009818211</v>
      </c>
    </row>
    <row r="1805" spans="1:2" x14ac:dyDescent="0.25">
      <c r="A1805" s="4">
        <v>38282</v>
      </c>
      <c r="B1805" s="3">
        <v>220.82833842141591</v>
      </c>
    </row>
    <row r="1806" spans="1:2" x14ac:dyDescent="0.25">
      <c r="A1806" s="4">
        <v>38285</v>
      </c>
      <c r="B1806" s="3">
        <v>220.90182538927661</v>
      </c>
    </row>
    <row r="1807" spans="1:2" x14ac:dyDescent="0.25">
      <c r="A1807" s="4">
        <v>38286</v>
      </c>
      <c r="B1807" s="3">
        <v>221.52646461609271</v>
      </c>
    </row>
    <row r="1808" spans="1:2" x14ac:dyDescent="0.25">
      <c r="A1808" s="4">
        <v>38287</v>
      </c>
      <c r="B1808" s="3">
        <v>222.15110384290861</v>
      </c>
    </row>
    <row r="1809" spans="1:2" x14ac:dyDescent="0.25">
      <c r="A1809" s="4">
        <v>38288</v>
      </c>
      <c r="B1809" s="3">
        <v>222.95946048937631</v>
      </c>
    </row>
    <row r="1810" spans="1:2" x14ac:dyDescent="0.25">
      <c r="A1810" s="4">
        <v>38289</v>
      </c>
      <c r="B1810" s="3">
        <v>223.14317790902811</v>
      </c>
    </row>
    <row r="1811" spans="1:2" x14ac:dyDescent="0.25">
      <c r="A1811" s="4">
        <v>38292</v>
      </c>
      <c r="B1811" s="3">
        <v>221.4076335715242</v>
      </c>
    </row>
    <row r="1812" spans="1:2" x14ac:dyDescent="0.25">
      <c r="A1812" s="4">
        <v>38294</v>
      </c>
      <c r="B1812" s="3">
        <v>222.06365618951389</v>
      </c>
    </row>
    <row r="1813" spans="1:2" x14ac:dyDescent="0.25">
      <c r="A1813" s="4">
        <v>38295</v>
      </c>
      <c r="B1813" s="3">
        <v>222.24588469451101</v>
      </c>
    </row>
    <row r="1814" spans="1:2" x14ac:dyDescent="0.25">
      <c r="A1814" s="4">
        <v>38296</v>
      </c>
      <c r="B1814" s="3">
        <v>222.71967880750361</v>
      </c>
    </row>
    <row r="1815" spans="1:2" x14ac:dyDescent="0.25">
      <c r="A1815" s="4">
        <v>38299</v>
      </c>
      <c r="B1815" s="3">
        <v>222.8654616115013</v>
      </c>
    </row>
    <row r="1816" spans="1:2" x14ac:dyDescent="0.25">
      <c r="A1816" s="4">
        <v>38300</v>
      </c>
      <c r="B1816" s="3">
        <v>223.4850385284916</v>
      </c>
    </row>
    <row r="1817" spans="1:2" x14ac:dyDescent="0.25">
      <c r="A1817" s="4">
        <v>38301</v>
      </c>
      <c r="B1817" s="3">
        <v>223.8130498374864</v>
      </c>
    </row>
    <row r="1818" spans="1:2" x14ac:dyDescent="0.25">
      <c r="A1818" s="4">
        <v>38302</v>
      </c>
      <c r="B1818" s="3">
        <v>224.06816974448239</v>
      </c>
    </row>
    <row r="1819" spans="1:2" x14ac:dyDescent="0.25">
      <c r="A1819" s="4">
        <v>38303</v>
      </c>
      <c r="B1819" s="3">
        <v>224.541963857475</v>
      </c>
    </row>
    <row r="1820" spans="1:2" x14ac:dyDescent="0.25">
      <c r="A1820" s="4">
        <v>38307</v>
      </c>
      <c r="B1820" s="3">
        <v>224.72419236247211</v>
      </c>
    </row>
    <row r="1821" spans="1:2" x14ac:dyDescent="0.25">
      <c r="A1821" s="4">
        <v>38308</v>
      </c>
      <c r="B1821" s="3">
        <v>225.34376927946241</v>
      </c>
    </row>
    <row r="1822" spans="1:2" x14ac:dyDescent="0.25">
      <c r="A1822" s="4">
        <v>38309</v>
      </c>
      <c r="B1822" s="3">
        <v>225.3802149804618</v>
      </c>
    </row>
    <row r="1823" spans="1:2" x14ac:dyDescent="0.25">
      <c r="A1823" s="4">
        <v>38310</v>
      </c>
      <c r="B1823" s="3">
        <v>226.25491180444811</v>
      </c>
    </row>
    <row r="1824" spans="1:2" x14ac:dyDescent="0.25">
      <c r="A1824" s="4">
        <v>38313</v>
      </c>
      <c r="B1824" s="3">
        <v>226.29135750544751</v>
      </c>
    </row>
    <row r="1825" spans="1:2" x14ac:dyDescent="0.25">
      <c r="A1825" s="4">
        <v>38314</v>
      </c>
      <c r="B1825" s="3">
        <v>226.29135750544751</v>
      </c>
    </row>
    <row r="1826" spans="1:2" x14ac:dyDescent="0.25">
      <c r="A1826" s="4">
        <v>38315</v>
      </c>
      <c r="B1826" s="3">
        <v>226.76515161844009</v>
      </c>
    </row>
    <row r="1827" spans="1:2" x14ac:dyDescent="0.25">
      <c r="A1827" s="4">
        <v>38316</v>
      </c>
      <c r="B1827" s="3">
        <v>227.42117423642981</v>
      </c>
    </row>
    <row r="1828" spans="1:2" x14ac:dyDescent="0.25">
      <c r="A1828" s="4">
        <v>38317</v>
      </c>
      <c r="B1828" s="3">
        <v>227.82207694742351</v>
      </c>
    </row>
    <row r="1829" spans="1:2" x14ac:dyDescent="0.25">
      <c r="A1829" s="4">
        <v>38320</v>
      </c>
      <c r="B1829" s="3">
        <v>228.11364255541889</v>
      </c>
    </row>
    <row r="1830" spans="1:2" x14ac:dyDescent="0.25">
      <c r="A1830" s="4">
        <v>38321</v>
      </c>
      <c r="B1830" s="3">
        <v>228.40520816341439</v>
      </c>
    </row>
    <row r="1831" spans="1:2" x14ac:dyDescent="0.25">
      <c r="A1831" s="4">
        <v>38322</v>
      </c>
      <c r="B1831" s="3">
        <v>227.0630084741922</v>
      </c>
    </row>
    <row r="1832" spans="1:2" x14ac:dyDescent="0.25">
      <c r="A1832" s="4">
        <v>38323</v>
      </c>
      <c r="B1832" s="3">
        <v>226.7735718795789</v>
      </c>
    </row>
    <row r="1833" spans="1:2" x14ac:dyDescent="0.25">
      <c r="A1833" s="4">
        <v>38324</v>
      </c>
      <c r="B1833" s="3">
        <v>226.5926740079455</v>
      </c>
    </row>
    <row r="1834" spans="1:2" x14ac:dyDescent="0.25">
      <c r="A1834" s="4">
        <v>38327</v>
      </c>
      <c r="B1834" s="3">
        <v>224.67515656863191</v>
      </c>
    </row>
    <row r="1835" spans="1:2" x14ac:dyDescent="0.25">
      <c r="A1835" s="4">
        <v>38328</v>
      </c>
      <c r="B1835" s="3">
        <v>224.09628337940521</v>
      </c>
    </row>
    <row r="1836" spans="1:2" x14ac:dyDescent="0.25">
      <c r="A1836" s="4">
        <v>38329</v>
      </c>
      <c r="B1836" s="3">
        <v>223.1556144469117</v>
      </c>
    </row>
    <row r="1837" spans="1:2" x14ac:dyDescent="0.25">
      <c r="A1837" s="4">
        <v>38330</v>
      </c>
      <c r="B1837" s="3">
        <v>222.97471657527831</v>
      </c>
    </row>
    <row r="1838" spans="1:2" x14ac:dyDescent="0.25">
      <c r="A1838" s="4">
        <v>38331</v>
      </c>
      <c r="B1838" s="3">
        <v>222.14258636576491</v>
      </c>
    </row>
    <row r="1839" spans="1:2" x14ac:dyDescent="0.25">
      <c r="A1839" s="4">
        <v>38334</v>
      </c>
      <c r="B1839" s="3">
        <v>221.2019174332714</v>
      </c>
    </row>
    <row r="1840" spans="1:2" x14ac:dyDescent="0.25">
      <c r="A1840" s="4">
        <v>38335</v>
      </c>
      <c r="B1840" s="3">
        <v>220.18888935212459</v>
      </c>
    </row>
    <row r="1841" spans="1:2" x14ac:dyDescent="0.25">
      <c r="A1841" s="4">
        <v>38336</v>
      </c>
      <c r="B1841" s="3">
        <v>220.0079914804912</v>
      </c>
    </row>
    <row r="1842" spans="1:2" x14ac:dyDescent="0.25">
      <c r="A1842" s="4">
        <v>38337</v>
      </c>
      <c r="B1842" s="3">
        <v>219.82709360885789</v>
      </c>
    </row>
    <row r="1843" spans="1:2" x14ac:dyDescent="0.25">
      <c r="A1843" s="4">
        <v>38338</v>
      </c>
      <c r="B1843" s="3">
        <v>219.24822041963111</v>
      </c>
    </row>
    <row r="1844" spans="1:2" x14ac:dyDescent="0.25">
      <c r="A1844" s="4">
        <v>38341</v>
      </c>
      <c r="B1844" s="3">
        <v>219.21204084530439</v>
      </c>
    </row>
    <row r="1845" spans="1:2" x14ac:dyDescent="0.25">
      <c r="A1845" s="4">
        <v>38342</v>
      </c>
      <c r="B1845" s="3">
        <v>218.5608085074243</v>
      </c>
    </row>
    <row r="1846" spans="1:2" x14ac:dyDescent="0.25">
      <c r="A1846" s="4">
        <v>38343</v>
      </c>
      <c r="B1846" s="3">
        <v>218.5608085074243</v>
      </c>
    </row>
    <row r="1847" spans="1:2" x14ac:dyDescent="0.25">
      <c r="A1847" s="4">
        <v>38344</v>
      </c>
      <c r="B1847" s="3">
        <v>218.5608085074243</v>
      </c>
    </row>
    <row r="1848" spans="1:2" x14ac:dyDescent="0.25">
      <c r="A1848" s="4">
        <v>38348</v>
      </c>
      <c r="B1848" s="3">
        <v>218.5608085074243</v>
      </c>
    </row>
    <row r="1849" spans="1:2" x14ac:dyDescent="0.25">
      <c r="A1849" s="4">
        <v>38349</v>
      </c>
      <c r="B1849" s="3">
        <v>218.92260425069111</v>
      </c>
    </row>
    <row r="1850" spans="1:2" x14ac:dyDescent="0.25">
      <c r="A1850" s="4">
        <v>38350</v>
      </c>
      <c r="B1850" s="3">
        <v>219.10350212232439</v>
      </c>
    </row>
    <row r="1851" spans="1:2" x14ac:dyDescent="0.25">
      <c r="A1851" s="4">
        <v>38351</v>
      </c>
      <c r="B1851" s="3">
        <v>219.13968169665111</v>
      </c>
    </row>
    <row r="1852" spans="1:2" x14ac:dyDescent="0.25">
      <c r="A1852" s="4">
        <v>38355</v>
      </c>
      <c r="B1852" s="3">
        <v>218.28699041222029</v>
      </c>
    </row>
    <row r="1853" spans="1:2" x14ac:dyDescent="0.25">
      <c r="A1853" s="4">
        <v>38356</v>
      </c>
      <c r="B1853" s="3">
        <v>218.39510680172609</v>
      </c>
    </row>
    <row r="1854" spans="1:2" x14ac:dyDescent="0.25">
      <c r="A1854" s="4">
        <v>38357</v>
      </c>
      <c r="B1854" s="3">
        <v>218.39510680172609</v>
      </c>
    </row>
    <row r="1855" spans="1:2" x14ac:dyDescent="0.25">
      <c r="A1855" s="4">
        <v>38358</v>
      </c>
      <c r="B1855" s="3">
        <v>218.53926198773391</v>
      </c>
    </row>
    <row r="1856" spans="1:2" x14ac:dyDescent="0.25">
      <c r="A1856" s="4">
        <v>38359</v>
      </c>
      <c r="B1856" s="3">
        <v>218.61133958073771</v>
      </c>
    </row>
    <row r="1857" spans="1:2" x14ac:dyDescent="0.25">
      <c r="A1857" s="4">
        <v>38362</v>
      </c>
      <c r="B1857" s="3">
        <v>218.3590680052242</v>
      </c>
    </row>
    <row r="1858" spans="1:2" x14ac:dyDescent="0.25">
      <c r="A1858" s="4">
        <v>38363</v>
      </c>
      <c r="B1858" s="3">
        <v>217.92660244720099</v>
      </c>
    </row>
    <row r="1859" spans="1:2" x14ac:dyDescent="0.25">
      <c r="A1859" s="4">
        <v>38364</v>
      </c>
      <c r="B1859" s="3">
        <v>217.16978772066031</v>
      </c>
    </row>
    <row r="1860" spans="1:2" x14ac:dyDescent="0.25">
      <c r="A1860" s="4">
        <v>38365</v>
      </c>
      <c r="B1860" s="3">
        <v>216.52108938362551</v>
      </c>
    </row>
    <row r="1861" spans="1:2" x14ac:dyDescent="0.25">
      <c r="A1861" s="4">
        <v>38366</v>
      </c>
      <c r="B1861" s="3">
        <v>216.05258502910041</v>
      </c>
    </row>
    <row r="1862" spans="1:2" x14ac:dyDescent="0.25">
      <c r="A1862" s="4">
        <v>38369</v>
      </c>
      <c r="B1862" s="3">
        <v>215.0434987270462</v>
      </c>
    </row>
    <row r="1863" spans="1:2" x14ac:dyDescent="0.25">
      <c r="A1863" s="4">
        <v>38370</v>
      </c>
      <c r="B1863" s="3">
        <v>214.3948003900114</v>
      </c>
    </row>
    <row r="1864" spans="1:2" x14ac:dyDescent="0.25">
      <c r="A1864" s="4">
        <v>38371</v>
      </c>
      <c r="B1864" s="3">
        <v>214.1064900179959</v>
      </c>
    </row>
    <row r="1865" spans="1:2" x14ac:dyDescent="0.25">
      <c r="A1865" s="4">
        <v>38372</v>
      </c>
      <c r="B1865" s="3">
        <v>212.7370157509223</v>
      </c>
    </row>
    <row r="1866" spans="1:2" x14ac:dyDescent="0.25">
      <c r="A1866" s="4">
        <v>38373</v>
      </c>
      <c r="B1866" s="3">
        <v>212.08831741388749</v>
      </c>
    </row>
    <row r="1867" spans="1:2" x14ac:dyDescent="0.25">
      <c r="A1867" s="4">
        <v>38376</v>
      </c>
      <c r="B1867" s="3">
        <v>210.57468796080619</v>
      </c>
    </row>
    <row r="1868" spans="1:2" x14ac:dyDescent="0.25">
      <c r="A1868" s="4">
        <v>38377</v>
      </c>
      <c r="B1868" s="3">
        <v>210.178261199285</v>
      </c>
    </row>
    <row r="1869" spans="1:2" x14ac:dyDescent="0.25">
      <c r="A1869" s="4">
        <v>38378</v>
      </c>
      <c r="B1869" s="3">
        <v>210.14222240278301</v>
      </c>
    </row>
    <row r="1870" spans="1:2" x14ac:dyDescent="0.25">
      <c r="A1870" s="4">
        <v>38379</v>
      </c>
      <c r="B1870" s="3">
        <v>210.14222240278301</v>
      </c>
    </row>
    <row r="1871" spans="1:2" x14ac:dyDescent="0.25">
      <c r="A1871" s="4">
        <v>38380</v>
      </c>
      <c r="B1871" s="3">
        <v>210.10618360628109</v>
      </c>
    </row>
    <row r="1872" spans="1:2" x14ac:dyDescent="0.25">
      <c r="A1872" s="4">
        <v>38383</v>
      </c>
      <c r="B1872" s="3">
        <v>210.10618360628109</v>
      </c>
    </row>
    <row r="1873" spans="1:2" x14ac:dyDescent="0.25">
      <c r="A1873" s="4">
        <v>38384</v>
      </c>
      <c r="B1873" s="3">
        <v>209.3742881231847</v>
      </c>
    </row>
    <row r="1874" spans="1:2" x14ac:dyDescent="0.25">
      <c r="A1874" s="4">
        <v>38385</v>
      </c>
      <c r="B1874" s="3">
        <v>208.94310716257411</v>
      </c>
    </row>
    <row r="1875" spans="1:2" x14ac:dyDescent="0.25">
      <c r="A1875" s="4">
        <v>38386</v>
      </c>
      <c r="B1875" s="3">
        <v>208.69158493555119</v>
      </c>
    </row>
    <row r="1876" spans="1:2" x14ac:dyDescent="0.25">
      <c r="A1876" s="4">
        <v>38387</v>
      </c>
      <c r="B1876" s="3">
        <v>208.51192620196349</v>
      </c>
    </row>
    <row r="1877" spans="1:2" x14ac:dyDescent="0.25">
      <c r="A1877" s="4">
        <v>38392</v>
      </c>
      <c r="B1877" s="3">
        <v>208.54785794868101</v>
      </c>
    </row>
    <row r="1878" spans="1:2" x14ac:dyDescent="0.25">
      <c r="A1878" s="4">
        <v>38393</v>
      </c>
      <c r="B1878" s="3">
        <v>208.54785794868101</v>
      </c>
    </row>
    <row r="1879" spans="1:2" x14ac:dyDescent="0.25">
      <c r="A1879" s="4">
        <v>38394</v>
      </c>
      <c r="B1879" s="3">
        <v>208.6556531888337</v>
      </c>
    </row>
    <row r="1880" spans="1:2" x14ac:dyDescent="0.25">
      <c r="A1880" s="4">
        <v>38397</v>
      </c>
      <c r="B1880" s="3">
        <v>208.7275166822688</v>
      </c>
    </row>
    <row r="1881" spans="1:2" x14ac:dyDescent="0.25">
      <c r="A1881" s="4">
        <v>38398</v>
      </c>
      <c r="B1881" s="3">
        <v>208.90717541585661</v>
      </c>
    </row>
    <row r="1882" spans="1:2" x14ac:dyDescent="0.25">
      <c r="A1882" s="4">
        <v>38399</v>
      </c>
      <c r="B1882" s="3">
        <v>209.01497065600921</v>
      </c>
    </row>
    <row r="1883" spans="1:2" x14ac:dyDescent="0.25">
      <c r="A1883" s="4">
        <v>38400</v>
      </c>
      <c r="B1883" s="3">
        <v>209.2664928830321</v>
      </c>
    </row>
    <row r="1884" spans="1:2" x14ac:dyDescent="0.25">
      <c r="A1884" s="4">
        <v>38401</v>
      </c>
      <c r="B1884" s="3">
        <v>209.30242462974959</v>
      </c>
    </row>
    <row r="1885" spans="1:2" x14ac:dyDescent="0.25">
      <c r="A1885" s="4">
        <v>38404</v>
      </c>
      <c r="B1885" s="3">
        <v>209.76953733707779</v>
      </c>
    </row>
    <row r="1886" spans="1:2" x14ac:dyDescent="0.25">
      <c r="A1886" s="4">
        <v>38405</v>
      </c>
      <c r="B1886" s="3">
        <v>209.8414008305129</v>
      </c>
    </row>
    <row r="1887" spans="1:2" x14ac:dyDescent="0.25">
      <c r="A1887" s="4">
        <v>38406</v>
      </c>
      <c r="B1887" s="3">
        <v>210.09292305753581</v>
      </c>
    </row>
    <row r="1888" spans="1:2" x14ac:dyDescent="0.25">
      <c r="A1888" s="4">
        <v>38407</v>
      </c>
      <c r="B1888" s="3">
        <v>210.02105956410071</v>
      </c>
    </row>
    <row r="1889" spans="1:2" x14ac:dyDescent="0.25">
      <c r="A1889" s="4">
        <v>38408</v>
      </c>
      <c r="B1889" s="3">
        <v>209.94919607066561</v>
      </c>
    </row>
    <row r="1890" spans="1:2" x14ac:dyDescent="0.25">
      <c r="A1890" s="4">
        <v>38411</v>
      </c>
      <c r="B1890" s="3">
        <v>209.7336055903603</v>
      </c>
    </row>
    <row r="1891" spans="1:2" x14ac:dyDescent="0.25">
      <c r="A1891" s="4">
        <v>38412</v>
      </c>
      <c r="B1891" s="3">
        <v>207.109537460989</v>
      </c>
    </row>
    <row r="1892" spans="1:2" x14ac:dyDescent="0.25">
      <c r="A1892" s="4">
        <v>38413</v>
      </c>
      <c r="B1892" s="3">
        <v>206.0050482710198</v>
      </c>
    </row>
    <row r="1893" spans="1:2" x14ac:dyDescent="0.25">
      <c r="A1893" s="4">
        <v>38414</v>
      </c>
      <c r="B1893" s="3">
        <v>205.68439011909331</v>
      </c>
    </row>
    <row r="1894" spans="1:2" x14ac:dyDescent="0.25">
      <c r="A1894" s="4">
        <v>38415</v>
      </c>
      <c r="B1894" s="3">
        <v>205.61313275199851</v>
      </c>
    </row>
    <row r="1895" spans="1:2" x14ac:dyDescent="0.25">
      <c r="A1895" s="4">
        <v>38418</v>
      </c>
      <c r="B1895" s="3">
        <v>205.61313275199851</v>
      </c>
    </row>
    <row r="1896" spans="1:2" x14ac:dyDescent="0.25">
      <c r="A1896" s="4">
        <v>38419</v>
      </c>
      <c r="B1896" s="3">
        <v>205.47061801780899</v>
      </c>
    </row>
    <row r="1897" spans="1:2" x14ac:dyDescent="0.25">
      <c r="A1897" s="4">
        <v>38420</v>
      </c>
      <c r="B1897" s="3">
        <v>205.25684591652461</v>
      </c>
    </row>
    <row r="1898" spans="1:2" x14ac:dyDescent="0.25">
      <c r="A1898" s="4">
        <v>38421</v>
      </c>
      <c r="B1898" s="3">
        <v>205.07870249878769</v>
      </c>
    </row>
    <row r="1899" spans="1:2" x14ac:dyDescent="0.25">
      <c r="A1899" s="4">
        <v>38422</v>
      </c>
      <c r="B1899" s="3">
        <v>204.79367303040851</v>
      </c>
    </row>
    <row r="1900" spans="1:2" x14ac:dyDescent="0.25">
      <c r="A1900" s="4">
        <v>38425</v>
      </c>
      <c r="B1900" s="3">
        <v>204.33050014429239</v>
      </c>
    </row>
    <row r="1901" spans="1:2" x14ac:dyDescent="0.25">
      <c r="A1901" s="4">
        <v>38426</v>
      </c>
      <c r="B1901" s="3">
        <v>204.25924277719761</v>
      </c>
    </row>
    <row r="1902" spans="1:2" x14ac:dyDescent="0.25">
      <c r="A1902" s="4">
        <v>38427</v>
      </c>
      <c r="B1902" s="3">
        <v>203.93858462527109</v>
      </c>
    </row>
    <row r="1903" spans="1:2" x14ac:dyDescent="0.25">
      <c r="A1903" s="4">
        <v>38428</v>
      </c>
      <c r="B1903" s="3">
        <v>203.5822977897972</v>
      </c>
    </row>
    <row r="1904" spans="1:2" x14ac:dyDescent="0.25">
      <c r="A1904" s="4">
        <v>38429</v>
      </c>
      <c r="B1904" s="3">
        <v>203.33289700496539</v>
      </c>
    </row>
    <row r="1905" spans="1:2" x14ac:dyDescent="0.25">
      <c r="A1905" s="4">
        <v>38432</v>
      </c>
      <c r="B1905" s="3">
        <v>203.01223885303889</v>
      </c>
    </row>
    <row r="1906" spans="1:2" x14ac:dyDescent="0.25">
      <c r="A1906" s="4">
        <v>38433</v>
      </c>
      <c r="B1906" s="3">
        <v>201.7652349288802</v>
      </c>
    </row>
    <row r="1907" spans="1:2" x14ac:dyDescent="0.25">
      <c r="A1907" s="4">
        <v>38434</v>
      </c>
      <c r="B1907" s="3">
        <v>201.658348878238</v>
      </c>
    </row>
    <row r="1908" spans="1:2" x14ac:dyDescent="0.25">
      <c r="A1908" s="4">
        <v>38435</v>
      </c>
      <c r="B1908" s="3">
        <v>201.480205460501</v>
      </c>
    </row>
    <row r="1909" spans="1:2" x14ac:dyDescent="0.25">
      <c r="A1909" s="4">
        <v>38439</v>
      </c>
      <c r="B1909" s="3">
        <v>201.05266125793241</v>
      </c>
    </row>
    <row r="1910" spans="1:2" x14ac:dyDescent="0.25">
      <c r="A1910" s="4">
        <v>38440</v>
      </c>
      <c r="B1910" s="3">
        <v>201.08828994147979</v>
      </c>
    </row>
    <row r="1911" spans="1:2" x14ac:dyDescent="0.25">
      <c r="A1911" s="4">
        <v>38441</v>
      </c>
      <c r="B1911" s="3">
        <v>200.98140389083761</v>
      </c>
    </row>
    <row r="1912" spans="1:2" x14ac:dyDescent="0.25">
      <c r="A1912" s="4">
        <v>38442</v>
      </c>
      <c r="B1912" s="3">
        <v>201.01703257438501</v>
      </c>
    </row>
    <row r="1913" spans="1:2" x14ac:dyDescent="0.25">
      <c r="A1913" s="4">
        <v>38443</v>
      </c>
      <c r="B1913" s="3">
        <v>199.25809639264961</v>
      </c>
    </row>
    <row r="1914" spans="1:2" x14ac:dyDescent="0.25">
      <c r="A1914" s="4">
        <v>38446</v>
      </c>
      <c r="B1914" s="3">
        <v>199.4347123263428</v>
      </c>
    </row>
    <row r="1915" spans="1:2" x14ac:dyDescent="0.25">
      <c r="A1915" s="4">
        <v>38447</v>
      </c>
      <c r="B1915" s="3">
        <v>199.75262100699049</v>
      </c>
    </row>
    <row r="1916" spans="1:2" x14ac:dyDescent="0.25">
      <c r="A1916" s="4">
        <v>38448</v>
      </c>
      <c r="B1916" s="3">
        <v>199.611328260036</v>
      </c>
    </row>
    <row r="1917" spans="1:2" x14ac:dyDescent="0.25">
      <c r="A1917" s="4">
        <v>38449</v>
      </c>
      <c r="B1917" s="3">
        <v>199.50535869982011</v>
      </c>
    </row>
    <row r="1918" spans="1:2" x14ac:dyDescent="0.25">
      <c r="A1918" s="4">
        <v>38450</v>
      </c>
      <c r="B1918" s="3">
        <v>199.4347123263428</v>
      </c>
    </row>
    <row r="1919" spans="1:2" x14ac:dyDescent="0.25">
      <c r="A1919" s="4">
        <v>38453</v>
      </c>
      <c r="B1919" s="3">
        <v>198.94018771200189</v>
      </c>
    </row>
    <row r="1920" spans="1:2" x14ac:dyDescent="0.25">
      <c r="A1920" s="4">
        <v>38454</v>
      </c>
      <c r="B1920" s="3">
        <v>198.445663097661</v>
      </c>
    </row>
    <row r="1921" spans="1:2" x14ac:dyDescent="0.25">
      <c r="A1921" s="4">
        <v>38455</v>
      </c>
      <c r="B1921" s="3">
        <v>196.6441805739905</v>
      </c>
    </row>
    <row r="1922" spans="1:2" x14ac:dyDescent="0.25">
      <c r="A1922" s="4">
        <v>38456</v>
      </c>
      <c r="B1922" s="3">
        <v>195.2665762911837</v>
      </c>
    </row>
    <row r="1923" spans="1:2" x14ac:dyDescent="0.25">
      <c r="A1923" s="4">
        <v>38457</v>
      </c>
      <c r="B1923" s="3">
        <v>195.23125310444499</v>
      </c>
    </row>
    <row r="1924" spans="1:2" x14ac:dyDescent="0.25">
      <c r="A1924" s="4">
        <v>38460</v>
      </c>
      <c r="B1924" s="3">
        <v>194.8073748635814</v>
      </c>
    </row>
    <row r="1925" spans="1:2" x14ac:dyDescent="0.25">
      <c r="A1925" s="4">
        <v>38461</v>
      </c>
      <c r="B1925" s="3">
        <v>193.28847783382</v>
      </c>
    </row>
    <row r="1926" spans="1:2" x14ac:dyDescent="0.25">
      <c r="A1926" s="4">
        <v>38462</v>
      </c>
      <c r="B1926" s="3">
        <v>192.79395321947911</v>
      </c>
    </row>
    <row r="1927" spans="1:2" x14ac:dyDescent="0.25">
      <c r="A1927" s="4">
        <v>38464</v>
      </c>
      <c r="B1927" s="3">
        <v>192.51136772557001</v>
      </c>
    </row>
    <row r="1928" spans="1:2" x14ac:dyDescent="0.25">
      <c r="A1928" s="4">
        <v>38467</v>
      </c>
      <c r="B1928" s="3">
        <v>191.94619673775179</v>
      </c>
    </row>
    <row r="1929" spans="1:2" x14ac:dyDescent="0.25">
      <c r="A1929" s="4">
        <v>38468</v>
      </c>
      <c r="B1929" s="3">
        <v>191.84022717753589</v>
      </c>
    </row>
    <row r="1930" spans="1:2" x14ac:dyDescent="0.25">
      <c r="A1930" s="4">
        <v>38469</v>
      </c>
      <c r="B1930" s="3">
        <v>191.5576416836268</v>
      </c>
    </row>
    <row r="1931" spans="1:2" x14ac:dyDescent="0.25">
      <c r="A1931" s="4">
        <v>38470</v>
      </c>
      <c r="B1931" s="3">
        <v>191.5576416836268</v>
      </c>
    </row>
    <row r="1932" spans="1:2" x14ac:dyDescent="0.25">
      <c r="A1932" s="4">
        <v>38471</v>
      </c>
      <c r="B1932" s="3">
        <v>191.6282880571041</v>
      </c>
    </row>
    <row r="1933" spans="1:2" x14ac:dyDescent="0.25">
      <c r="A1933" s="4">
        <v>38474</v>
      </c>
      <c r="B1933" s="3">
        <v>192.07775996973089</v>
      </c>
    </row>
    <row r="1934" spans="1:2" x14ac:dyDescent="0.25">
      <c r="A1934" s="4">
        <v>38475</v>
      </c>
      <c r="B1934" s="3">
        <v>192.11315948317909</v>
      </c>
    </row>
    <row r="1935" spans="1:2" x14ac:dyDescent="0.25">
      <c r="A1935" s="4">
        <v>38476</v>
      </c>
      <c r="B1935" s="3">
        <v>192.14855899662729</v>
      </c>
    </row>
    <row r="1936" spans="1:2" x14ac:dyDescent="0.25">
      <c r="A1936" s="4">
        <v>38477</v>
      </c>
      <c r="B1936" s="3">
        <v>192.2193580235236</v>
      </c>
    </row>
    <row r="1937" spans="1:2" x14ac:dyDescent="0.25">
      <c r="A1937" s="4">
        <v>38478</v>
      </c>
      <c r="B1937" s="3">
        <v>192.1839585100754</v>
      </c>
    </row>
    <row r="1938" spans="1:2" x14ac:dyDescent="0.25">
      <c r="A1938" s="4">
        <v>38481</v>
      </c>
      <c r="B1938" s="3">
        <v>192.2193580235236</v>
      </c>
    </row>
    <row r="1939" spans="1:2" x14ac:dyDescent="0.25">
      <c r="A1939" s="4">
        <v>38482</v>
      </c>
      <c r="B1939" s="3">
        <v>192.32555656386799</v>
      </c>
    </row>
    <row r="1940" spans="1:2" x14ac:dyDescent="0.25">
      <c r="A1940" s="4">
        <v>38483</v>
      </c>
      <c r="B1940" s="3">
        <v>192.4317551042125</v>
      </c>
    </row>
    <row r="1941" spans="1:2" x14ac:dyDescent="0.25">
      <c r="A1941" s="4">
        <v>38484</v>
      </c>
      <c r="B1941" s="3">
        <v>192.71495121179791</v>
      </c>
    </row>
    <row r="1942" spans="1:2" x14ac:dyDescent="0.25">
      <c r="A1942" s="4">
        <v>38485</v>
      </c>
      <c r="B1942" s="3">
        <v>192.78575023869419</v>
      </c>
    </row>
    <row r="1943" spans="1:2" x14ac:dyDescent="0.25">
      <c r="A1943" s="4">
        <v>38488</v>
      </c>
      <c r="B1943" s="3">
        <v>192.92734829248681</v>
      </c>
    </row>
    <row r="1944" spans="1:2" x14ac:dyDescent="0.25">
      <c r="A1944" s="4">
        <v>38489</v>
      </c>
      <c r="B1944" s="3">
        <v>192.99814731938321</v>
      </c>
    </row>
    <row r="1945" spans="1:2" x14ac:dyDescent="0.25">
      <c r="A1945" s="4">
        <v>38490</v>
      </c>
      <c r="B1945" s="3">
        <v>192.8565492655905</v>
      </c>
    </row>
    <row r="1946" spans="1:2" x14ac:dyDescent="0.25">
      <c r="A1946" s="4">
        <v>38491</v>
      </c>
      <c r="B1946" s="3">
        <v>192.5733531580052</v>
      </c>
    </row>
    <row r="1947" spans="1:2" x14ac:dyDescent="0.25">
      <c r="A1947" s="4">
        <v>38492</v>
      </c>
      <c r="B1947" s="3">
        <v>192.2193580235236</v>
      </c>
    </row>
    <row r="1948" spans="1:2" x14ac:dyDescent="0.25">
      <c r="A1948" s="4">
        <v>38495</v>
      </c>
      <c r="B1948" s="3">
        <v>191.19277213352689</v>
      </c>
    </row>
    <row r="1949" spans="1:2" x14ac:dyDescent="0.25">
      <c r="A1949" s="4">
        <v>38496</v>
      </c>
      <c r="B1949" s="3">
        <v>190.83877699904519</v>
      </c>
    </row>
    <row r="1950" spans="1:2" x14ac:dyDescent="0.25">
      <c r="A1950" s="4">
        <v>38497</v>
      </c>
      <c r="B1950" s="3">
        <v>190.69717894525249</v>
      </c>
    </row>
    <row r="1951" spans="1:2" x14ac:dyDescent="0.25">
      <c r="A1951" s="4">
        <v>38499</v>
      </c>
      <c r="B1951" s="3">
        <v>190.73257845870069</v>
      </c>
    </row>
    <row r="1952" spans="1:2" x14ac:dyDescent="0.25">
      <c r="A1952" s="4">
        <v>38502</v>
      </c>
      <c r="B1952" s="3">
        <v>190.62637991835621</v>
      </c>
    </row>
    <row r="1953" spans="1:2" x14ac:dyDescent="0.25">
      <c r="A1953" s="4">
        <v>38503</v>
      </c>
      <c r="B1953" s="3">
        <v>190.62637991835621</v>
      </c>
    </row>
    <row r="1954" spans="1:2" x14ac:dyDescent="0.25">
      <c r="A1954" s="4">
        <v>38504</v>
      </c>
      <c r="B1954" s="3">
        <v>191.47423463707051</v>
      </c>
    </row>
    <row r="1955" spans="1:2" x14ac:dyDescent="0.25">
      <c r="A1955" s="4">
        <v>38505</v>
      </c>
      <c r="B1955" s="3">
        <v>191.58090551987669</v>
      </c>
    </row>
    <row r="1956" spans="1:2" x14ac:dyDescent="0.25">
      <c r="A1956" s="4">
        <v>38506</v>
      </c>
      <c r="B1956" s="3">
        <v>191.65201944174751</v>
      </c>
    </row>
    <row r="1957" spans="1:2" x14ac:dyDescent="0.25">
      <c r="A1957" s="4">
        <v>38509</v>
      </c>
      <c r="B1957" s="3">
        <v>191.65201944174751</v>
      </c>
    </row>
    <row r="1958" spans="1:2" x14ac:dyDescent="0.25">
      <c r="A1958" s="4">
        <v>38510</v>
      </c>
      <c r="B1958" s="3">
        <v>191.61646248081209</v>
      </c>
    </row>
    <row r="1959" spans="1:2" x14ac:dyDescent="0.25">
      <c r="A1959" s="4">
        <v>38511</v>
      </c>
      <c r="B1959" s="3">
        <v>191.61646248081209</v>
      </c>
    </row>
    <row r="1960" spans="1:2" x14ac:dyDescent="0.25">
      <c r="A1960" s="4">
        <v>38512</v>
      </c>
      <c r="B1960" s="3">
        <v>191.68757640268291</v>
      </c>
    </row>
    <row r="1961" spans="1:2" x14ac:dyDescent="0.25">
      <c r="A1961" s="4">
        <v>38513</v>
      </c>
      <c r="B1961" s="3">
        <v>191.7586903245537</v>
      </c>
    </row>
    <row r="1962" spans="1:2" x14ac:dyDescent="0.25">
      <c r="A1962" s="4">
        <v>38516</v>
      </c>
      <c r="B1962" s="3">
        <v>191.79424728548901</v>
      </c>
    </row>
    <row r="1963" spans="1:2" x14ac:dyDescent="0.25">
      <c r="A1963" s="4">
        <v>38517</v>
      </c>
      <c r="B1963" s="3">
        <v>191.8298042464244</v>
      </c>
    </row>
    <row r="1964" spans="1:2" x14ac:dyDescent="0.25">
      <c r="A1964" s="4">
        <v>38518</v>
      </c>
      <c r="B1964" s="3">
        <v>191.7586903245537</v>
      </c>
    </row>
    <row r="1965" spans="1:2" x14ac:dyDescent="0.25">
      <c r="A1965" s="4">
        <v>38519</v>
      </c>
      <c r="B1965" s="3">
        <v>191.7231333636183</v>
      </c>
    </row>
    <row r="1966" spans="1:2" x14ac:dyDescent="0.25">
      <c r="A1966" s="4">
        <v>38520</v>
      </c>
      <c r="B1966" s="3">
        <v>191.5453485589413</v>
      </c>
    </row>
    <row r="1967" spans="1:2" x14ac:dyDescent="0.25">
      <c r="A1967" s="4">
        <v>38523</v>
      </c>
      <c r="B1967" s="3">
        <v>191.40312071519969</v>
      </c>
    </row>
    <row r="1968" spans="1:2" x14ac:dyDescent="0.25">
      <c r="A1968" s="4">
        <v>38524</v>
      </c>
      <c r="B1968" s="3">
        <v>191.04755110584591</v>
      </c>
    </row>
    <row r="1969" spans="1:2" x14ac:dyDescent="0.25">
      <c r="A1969" s="4">
        <v>38525</v>
      </c>
      <c r="B1969" s="3">
        <v>190.76309541836281</v>
      </c>
    </row>
    <row r="1970" spans="1:2" x14ac:dyDescent="0.25">
      <c r="A1970" s="4">
        <v>38526</v>
      </c>
      <c r="B1970" s="3">
        <v>190.6564245355566</v>
      </c>
    </row>
    <row r="1971" spans="1:2" x14ac:dyDescent="0.25">
      <c r="A1971" s="4">
        <v>38527</v>
      </c>
      <c r="B1971" s="3">
        <v>190.47863973087959</v>
      </c>
    </row>
    <row r="1972" spans="1:2" x14ac:dyDescent="0.25">
      <c r="A1972" s="4">
        <v>38530</v>
      </c>
      <c r="B1972" s="3">
        <v>190.44308276994431</v>
      </c>
    </row>
    <row r="1973" spans="1:2" x14ac:dyDescent="0.25">
      <c r="A1973" s="4">
        <v>38531</v>
      </c>
      <c r="B1973" s="3">
        <v>190.26529796526731</v>
      </c>
    </row>
    <row r="1974" spans="1:2" x14ac:dyDescent="0.25">
      <c r="A1974" s="4">
        <v>38532</v>
      </c>
      <c r="B1974" s="3">
        <v>190.15862708246121</v>
      </c>
    </row>
    <row r="1975" spans="1:2" x14ac:dyDescent="0.25">
      <c r="A1975" s="4">
        <v>38533</v>
      </c>
      <c r="B1975" s="3">
        <v>190.051956199655</v>
      </c>
    </row>
    <row r="1976" spans="1:2" x14ac:dyDescent="0.25">
      <c r="A1976" s="4">
        <v>38534</v>
      </c>
      <c r="B1976" s="3">
        <v>190.58925779725499</v>
      </c>
    </row>
    <row r="1977" spans="1:2" x14ac:dyDescent="0.25">
      <c r="A1977" s="4">
        <v>38537</v>
      </c>
      <c r="B1977" s="3">
        <v>190.30383771818759</v>
      </c>
    </row>
    <row r="1978" spans="1:2" x14ac:dyDescent="0.25">
      <c r="A1978" s="4">
        <v>38538</v>
      </c>
      <c r="B1978" s="3">
        <v>190.089772658887</v>
      </c>
    </row>
    <row r="1979" spans="1:2" x14ac:dyDescent="0.25">
      <c r="A1979" s="4">
        <v>38539</v>
      </c>
      <c r="B1979" s="3">
        <v>189.84003008970299</v>
      </c>
    </row>
    <row r="1980" spans="1:2" x14ac:dyDescent="0.25">
      <c r="A1980" s="4">
        <v>38540</v>
      </c>
      <c r="B1980" s="3">
        <v>189.44757748098539</v>
      </c>
    </row>
    <row r="1981" spans="1:2" x14ac:dyDescent="0.25">
      <c r="A1981" s="4">
        <v>38541</v>
      </c>
      <c r="B1981" s="3">
        <v>189.19783491180141</v>
      </c>
    </row>
    <row r="1982" spans="1:2" x14ac:dyDescent="0.25">
      <c r="A1982" s="4">
        <v>38544</v>
      </c>
      <c r="B1982" s="3">
        <v>188.5556397338998</v>
      </c>
    </row>
    <row r="1983" spans="1:2" x14ac:dyDescent="0.25">
      <c r="A1983" s="4">
        <v>38545</v>
      </c>
      <c r="B1983" s="3">
        <v>188.30589716471579</v>
      </c>
    </row>
    <row r="1984" spans="1:2" x14ac:dyDescent="0.25">
      <c r="A1984" s="4">
        <v>38546</v>
      </c>
      <c r="B1984" s="3">
        <v>187.8420895362313</v>
      </c>
    </row>
    <row r="1985" spans="1:2" x14ac:dyDescent="0.25">
      <c r="A1985" s="4">
        <v>38547</v>
      </c>
      <c r="B1985" s="3">
        <v>187.6280244769307</v>
      </c>
    </row>
    <row r="1986" spans="1:2" x14ac:dyDescent="0.25">
      <c r="A1986" s="4">
        <v>38548</v>
      </c>
      <c r="B1986" s="3">
        <v>187.48531443739699</v>
      </c>
    </row>
    <row r="1987" spans="1:2" x14ac:dyDescent="0.25">
      <c r="A1987" s="4">
        <v>38551</v>
      </c>
      <c r="B1987" s="3">
        <v>187.44963692751361</v>
      </c>
    </row>
    <row r="1988" spans="1:2" x14ac:dyDescent="0.25">
      <c r="A1988" s="4">
        <v>38552</v>
      </c>
      <c r="B1988" s="3">
        <v>187.16421684844619</v>
      </c>
    </row>
    <row r="1989" spans="1:2" x14ac:dyDescent="0.25">
      <c r="A1989" s="4">
        <v>38553</v>
      </c>
      <c r="B1989" s="3">
        <v>186.7717642397285</v>
      </c>
    </row>
    <row r="1990" spans="1:2" x14ac:dyDescent="0.25">
      <c r="A1990" s="4">
        <v>38554</v>
      </c>
      <c r="B1990" s="3">
        <v>186.12956906182691</v>
      </c>
    </row>
    <row r="1991" spans="1:2" x14ac:dyDescent="0.25">
      <c r="A1991" s="4">
        <v>38555</v>
      </c>
      <c r="B1991" s="3">
        <v>186.05821404206</v>
      </c>
    </row>
    <row r="1992" spans="1:2" x14ac:dyDescent="0.25">
      <c r="A1992" s="4">
        <v>38558</v>
      </c>
      <c r="B1992" s="3">
        <v>185.73711645310919</v>
      </c>
    </row>
    <row r="1993" spans="1:2" x14ac:dyDescent="0.25">
      <c r="A1993" s="4">
        <v>38559</v>
      </c>
      <c r="B1993" s="3">
        <v>185.66576143334231</v>
      </c>
    </row>
    <row r="1994" spans="1:2" x14ac:dyDescent="0.25">
      <c r="A1994" s="4">
        <v>38560</v>
      </c>
      <c r="B1994" s="3">
        <v>185.66576143334231</v>
      </c>
    </row>
    <row r="1995" spans="1:2" x14ac:dyDescent="0.25">
      <c r="A1995" s="4">
        <v>38561</v>
      </c>
      <c r="B1995" s="3">
        <v>185.70143894322581</v>
      </c>
    </row>
    <row r="1996" spans="1:2" x14ac:dyDescent="0.25">
      <c r="A1996" s="4">
        <v>38562</v>
      </c>
      <c r="B1996" s="3">
        <v>185.73711645310919</v>
      </c>
    </row>
    <row r="1997" spans="1:2" x14ac:dyDescent="0.25">
      <c r="A1997" s="4">
        <v>38565</v>
      </c>
      <c r="B1997" s="3">
        <v>187.0999844065804</v>
      </c>
    </row>
    <row r="1998" spans="1:2" x14ac:dyDescent="0.25">
      <c r="A1998" s="4">
        <v>38566</v>
      </c>
      <c r="B1998" s="3">
        <v>187.31545463814271</v>
      </c>
    </row>
    <row r="1999" spans="1:2" x14ac:dyDescent="0.25">
      <c r="A1999" s="4">
        <v>38567</v>
      </c>
      <c r="B1999" s="3">
        <v>187.6386599854861</v>
      </c>
    </row>
    <row r="2000" spans="1:2" x14ac:dyDescent="0.25">
      <c r="A2000" s="4">
        <v>38568</v>
      </c>
      <c r="B2000" s="3">
        <v>187.45910145918421</v>
      </c>
    </row>
    <row r="2001" spans="1:2" x14ac:dyDescent="0.25">
      <c r="A2001" s="4">
        <v>38569</v>
      </c>
      <c r="B2001" s="3">
        <v>187.31545463814271</v>
      </c>
    </row>
    <row r="2002" spans="1:2" x14ac:dyDescent="0.25">
      <c r="A2002" s="4">
        <v>38572</v>
      </c>
      <c r="B2002" s="3">
        <v>187.2077195223616</v>
      </c>
    </row>
    <row r="2003" spans="1:2" x14ac:dyDescent="0.25">
      <c r="A2003" s="4">
        <v>38573</v>
      </c>
      <c r="B2003" s="3">
        <v>186.77677905923699</v>
      </c>
    </row>
    <row r="2004" spans="1:2" x14ac:dyDescent="0.25">
      <c r="A2004" s="4">
        <v>38574</v>
      </c>
      <c r="B2004" s="3">
        <v>186.7408673539766</v>
      </c>
    </row>
    <row r="2005" spans="1:2" x14ac:dyDescent="0.25">
      <c r="A2005" s="4">
        <v>38575</v>
      </c>
      <c r="B2005" s="3">
        <v>186.41766200663321</v>
      </c>
    </row>
    <row r="2006" spans="1:2" x14ac:dyDescent="0.25">
      <c r="A2006" s="4">
        <v>38576</v>
      </c>
      <c r="B2006" s="3">
        <v>186.38175030137279</v>
      </c>
    </row>
    <row r="2007" spans="1:2" x14ac:dyDescent="0.25">
      <c r="A2007" s="4">
        <v>38579</v>
      </c>
      <c r="B2007" s="3">
        <v>186.3099268908521</v>
      </c>
    </row>
    <row r="2008" spans="1:2" x14ac:dyDescent="0.25">
      <c r="A2008" s="4">
        <v>38580</v>
      </c>
      <c r="B2008" s="3">
        <v>185.9508098382482</v>
      </c>
    </row>
    <row r="2009" spans="1:2" x14ac:dyDescent="0.25">
      <c r="A2009" s="4">
        <v>38581</v>
      </c>
      <c r="B2009" s="3">
        <v>185.3043991435614</v>
      </c>
    </row>
    <row r="2010" spans="1:2" x14ac:dyDescent="0.25">
      <c r="A2010" s="4">
        <v>38582</v>
      </c>
      <c r="B2010" s="3">
        <v>183.83201922788581</v>
      </c>
    </row>
    <row r="2011" spans="1:2" x14ac:dyDescent="0.25">
      <c r="A2011" s="4">
        <v>38583</v>
      </c>
      <c r="B2011" s="3">
        <v>182.79057977533481</v>
      </c>
    </row>
    <row r="2012" spans="1:2" x14ac:dyDescent="0.25">
      <c r="A2012" s="4">
        <v>38586</v>
      </c>
      <c r="B2012" s="3">
        <v>182.50328613325169</v>
      </c>
    </row>
    <row r="2013" spans="1:2" x14ac:dyDescent="0.25">
      <c r="A2013" s="4">
        <v>38587</v>
      </c>
      <c r="B2013" s="3">
        <v>182.10825737538761</v>
      </c>
    </row>
    <row r="2014" spans="1:2" x14ac:dyDescent="0.25">
      <c r="A2014" s="4">
        <v>38588</v>
      </c>
      <c r="B2014" s="3">
        <v>181.6054935017423</v>
      </c>
    </row>
    <row r="2015" spans="1:2" x14ac:dyDescent="0.25">
      <c r="A2015" s="4">
        <v>38589</v>
      </c>
      <c r="B2015" s="3">
        <v>180.5999657544516</v>
      </c>
    </row>
    <row r="2016" spans="1:2" x14ac:dyDescent="0.25">
      <c r="A2016" s="4">
        <v>38590</v>
      </c>
      <c r="B2016" s="3">
        <v>180.20493699658741</v>
      </c>
    </row>
    <row r="2017" spans="1:2" x14ac:dyDescent="0.25">
      <c r="A2017" s="4">
        <v>38593</v>
      </c>
      <c r="B2017" s="3">
        <v>179.05576242825529</v>
      </c>
    </row>
    <row r="2018" spans="1:2" x14ac:dyDescent="0.25">
      <c r="A2018" s="4">
        <v>38594</v>
      </c>
      <c r="B2018" s="3">
        <v>178.69664537565151</v>
      </c>
    </row>
    <row r="2019" spans="1:2" x14ac:dyDescent="0.25">
      <c r="A2019" s="4">
        <v>38595</v>
      </c>
      <c r="B2019" s="3">
        <v>177.5115591020589</v>
      </c>
    </row>
    <row r="2020" spans="1:2" x14ac:dyDescent="0.25">
      <c r="A2020" s="4">
        <v>38596</v>
      </c>
      <c r="B2020" s="3">
        <v>178.21357387922461</v>
      </c>
    </row>
    <row r="2021" spans="1:2" x14ac:dyDescent="0.25">
      <c r="A2021" s="4">
        <v>38597</v>
      </c>
      <c r="B2021" s="3">
        <v>178.17746902227981</v>
      </c>
    </row>
    <row r="2022" spans="1:2" x14ac:dyDescent="0.25">
      <c r="A2022" s="4">
        <v>38600</v>
      </c>
      <c r="B2022" s="3">
        <v>178.03304959450091</v>
      </c>
    </row>
    <row r="2023" spans="1:2" x14ac:dyDescent="0.25">
      <c r="A2023" s="4">
        <v>38601</v>
      </c>
      <c r="B2023" s="3">
        <v>177.96083988061139</v>
      </c>
    </row>
    <row r="2024" spans="1:2" x14ac:dyDescent="0.25">
      <c r="A2024" s="4">
        <v>38603</v>
      </c>
      <c r="B2024" s="3">
        <v>177.744210738943</v>
      </c>
    </row>
    <row r="2025" spans="1:2" x14ac:dyDescent="0.25">
      <c r="A2025" s="4">
        <v>38604</v>
      </c>
      <c r="B2025" s="3">
        <v>177.23874274171669</v>
      </c>
    </row>
    <row r="2026" spans="1:2" x14ac:dyDescent="0.25">
      <c r="A2026" s="4">
        <v>38607</v>
      </c>
      <c r="B2026" s="3">
        <v>177.1665330278272</v>
      </c>
    </row>
    <row r="2027" spans="1:2" x14ac:dyDescent="0.25">
      <c r="A2027" s="4">
        <v>38608</v>
      </c>
      <c r="B2027" s="3">
        <v>177.27484759866141</v>
      </c>
    </row>
    <row r="2028" spans="1:2" x14ac:dyDescent="0.25">
      <c r="A2028" s="4">
        <v>38609</v>
      </c>
      <c r="B2028" s="3">
        <v>177.45537188338511</v>
      </c>
    </row>
    <row r="2029" spans="1:2" x14ac:dyDescent="0.25">
      <c r="A2029" s="4">
        <v>38610</v>
      </c>
      <c r="B2029" s="3">
        <v>177.85252530977721</v>
      </c>
    </row>
    <row r="2030" spans="1:2" x14ac:dyDescent="0.25">
      <c r="A2030" s="4">
        <v>38611</v>
      </c>
      <c r="B2030" s="3">
        <v>178.430203020893</v>
      </c>
    </row>
    <row r="2031" spans="1:2" x14ac:dyDescent="0.25">
      <c r="A2031" s="4">
        <v>38614</v>
      </c>
      <c r="B2031" s="3">
        <v>178.6468321625614</v>
      </c>
    </row>
    <row r="2032" spans="1:2" x14ac:dyDescent="0.25">
      <c r="A2032" s="4">
        <v>38615</v>
      </c>
      <c r="B2032" s="3">
        <v>179.11619530284301</v>
      </c>
    </row>
    <row r="2033" spans="1:2" x14ac:dyDescent="0.25">
      <c r="A2033" s="4">
        <v>38616</v>
      </c>
      <c r="B2033" s="3">
        <v>179.69387301395881</v>
      </c>
    </row>
    <row r="2034" spans="1:2" x14ac:dyDescent="0.25">
      <c r="A2034" s="4">
        <v>38617</v>
      </c>
      <c r="B2034" s="3">
        <v>181.06585757785879</v>
      </c>
    </row>
    <row r="2035" spans="1:2" x14ac:dyDescent="0.25">
      <c r="A2035" s="4">
        <v>38618</v>
      </c>
      <c r="B2035" s="3">
        <v>182.43784214175889</v>
      </c>
    </row>
    <row r="2036" spans="1:2" x14ac:dyDescent="0.25">
      <c r="A2036" s="4">
        <v>38621</v>
      </c>
      <c r="B2036" s="3">
        <v>183.59319756399049</v>
      </c>
    </row>
    <row r="2037" spans="1:2" x14ac:dyDescent="0.25">
      <c r="A2037" s="4">
        <v>38622</v>
      </c>
      <c r="B2037" s="3">
        <v>185.07349669872471</v>
      </c>
    </row>
    <row r="2038" spans="1:2" x14ac:dyDescent="0.25">
      <c r="A2038" s="4">
        <v>38623</v>
      </c>
      <c r="B2038" s="3">
        <v>187.23978811540891</v>
      </c>
    </row>
    <row r="2039" spans="1:2" x14ac:dyDescent="0.25">
      <c r="A2039" s="4">
        <v>38624</v>
      </c>
      <c r="B2039" s="3">
        <v>189.33386981820371</v>
      </c>
    </row>
    <row r="2040" spans="1:2" x14ac:dyDescent="0.25">
      <c r="A2040" s="4">
        <v>38625</v>
      </c>
      <c r="B2040" s="3">
        <v>191.13911266544059</v>
      </c>
    </row>
    <row r="2041" spans="1:2" x14ac:dyDescent="0.25">
      <c r="A2041" s="4">
        <v>38628</v>
      </c>
      <c r="B2041" s="3">
        <v>193.00582078191391</v>
      </c>
    </row>
    <row r="2042" spans="1:2" x14ac:dyDescent="0.25">
      <c r="A2042" s="4">
        <v>38629</v>
      </c>
      <c r="B2042" s="3">
        <v>196.16396734733021</v>
      </c>
    </row>
    <row r="2043" spans="1:2" x14ac:dyDescent="0.25">
      <c r="A2043" s="4">
        <v>38630</v>
      </c>
      <c r="B2043" s="3">
        <v>199.07089770867921</v>
      </c>
    </row>
    <row r="2044" spans="1:2" x14ac:dyDescent="0.25">
      <c r="A2044" s="4">
        <v>38631</v>
      </c>
      <c r="B2044" s="3">
        <v>202.4084844198577</v>
      </c>
    </row>
    <row r="2045" spans="1:2" x14ac:dyDescent="0.25">
      <c r="A2045" s="4">
        <v>38632</v>
      </c>
      <c r="B2045" s="3">
        <v>206.6432718598476</v>
      </c>
    </row>
    <row r="2046" spans="1:2" x14ac:dyDescent="0.25">
      <c r="A2046" s="4">
        <v>38635</v>
      </c>
      <c r="B2046" s="3">
        <v>209.58609025034909</v>
      </c>
    </row>
    <row r="2047" spans="1:2" x14ac:dyDescent="0.25">
      <c r="A2047" s="4">
        <v>38636</v>
      </c>
      <c r="B2047" s="3">
        <v>209.6937543378065</v>
      </c>
    </row>
    <row r="2048" spans="1:2" x14ac:dyDescent="0.25">
      <c r="A2048" s="4">
        <v>38638</v>
      </c>
      <c r="B2048" s="3">
        <v>207.5763606178115</v>
      </c>
    </row>
    <row r="2049" spans="1:2" x14ac:dyDescent="0.25">
      <c r="A2049" s="4">
        <v>38639</v>
      </c>
      <c r="B2049" s="3">
        <v>204.23877390663301</v>
      </c>
    </row>
    <row r="2050" spans="1:2" x14ac:dyDescent="0.25">
      <c r="A2050" s="4">
        <v>38642</v>
      </c>
      <c r="B2050" s="3">
        <v>202.48026047816259</v>
      </c>
    </row>
    <row r="2051" spans="1:2" x14ac:dyDescent="0.25">
      <c r="A2051" s="4">
        <v>38643</v>
      </c>
      <c r="B2051" s="3">
        <v>201.94194004087569</v>
      </c>
    </row>
    <row r="2052" spans="1:2" x14ac:dyDescent="0.25">
      <c r="A2052" s="4">
        <v>38644</v>
      </c>
      <c r="B2052" s="3">
        <v>201.61894777850361</v>
      </c>
    </row>
    <row r="2053" spans="1:2" x14ac:dyDescent="0.25">
      <c r="A2053" s="4">
        <v>38645</v>
      </c>
      <c r="B2053" s="3">
        <v>199.82454632088081</v>
      </c>
    </row>
    <row r="2054" spans="1:2" x14ac:dyDescent="0.25">
      <c r="A2054" s="4">
        <v>38646</v>
      </c>
      <c r="B2054" s="3">
        <v>198.89145756291691</v>
      </c>
    </row>
    <row r="2055" spans="1:2" x14ac:dyDescent="0.25">
      <c r="A2055" s="4">
        <v>38649</v>
      </c>
      <c r="B2055" s="3">
        <v>191.9291799073402</v>
      </c>
    </row>
    <row r="2056" spans="1:2" x14ac:dyDescent="0.25">
      <c r="A2056" s="4">
        <v>38650</v>
      </c>
      <c r="B2056" s="3">
        <v>188.59159319616171</v>
      </c>
    </row>
    <row r="2057" spans="1:2" x14ac:dyDescent="0.25">
      <c r="A2057" s="4">
        <v>38651</v>
      </c>
      <c r="B2057" s="3">
        <v>188.0532727588749</v>
      </c>
    </row>
    <row r="2058" spans="1:2" x14ac:dyDescent="0.25">
      <c r="A2058" s="4">
        <v>38652</v>
      </c>
      <c r="B2058" s="3">
        <v>191.31908341174849</v>
      </c>
    </row>
    <row r="2059" spans="1:2" x14ac:dyDescent="0.25">
      <c r="A2059" s="4">
        <v>38653</v>
      </c>
      <c r="B2059" s="3">
        <v>193.68769333581059</v>
      </c>
    </row>
    <row r="2060" spans="1:2" x14ac:dyDescent="0.25">
      <c r="A2060" s="4">
        <v>38656</v>
      </c>
      <c r="B2060" s="3">
        <v>194.9437743561466</v>
      </c>
    </row>
    <row r="2061" spans="1:2" x14ac:dyDescent="0.25">
      <c r="A2061" s="4">
        <v>38657</v>
      </c>
      <c r="B2061" s="3">
        <v>194.62933770703179</v>
      </c>
    </row>
    <row r="2062" spans="1:2" x14ac:dyDescent="0.25">
      <c r="A2062" s="4">
        <v>38659</v>
      </c>
      <c r="B2062" s="3">
        <v>196.8812473995099</v>
      </c>
    </row>
    <row r="2063" spans="1:2" x14ac:dyDescent="0.25">
      <c r="A2063" s="4">
        <v>38660</v>
      </c>
      <c r="B2063" s="3">
        <v>199.16890169028119</v>
      </c>
    </row>
    <row r="2064" spans="1:2" x14ac:dyDescent="0.25">
      <c r="A2064" s="4">
        <v>38663</v>
      </c>
      <c r="B2064" s="3">
        <v>201.6352789725191</v>
      </c>
    </row>
    <row r="2065" spans="1:2" x14ac:dyDescent="0.25">
      <c r="A2065" s="4">
        <v>38664</v>
      </c>
      <c r="B2065" s="3">
        <v>203.95867786158379</v>
      </c>
    </row>
    <row r="2066" spans="1:2" x14ac:dyDescent="0.25">
      <c r="A2066" s="4">
        <v>38665</v>
      </c>
      <c r="B2066" s="3">
        <v>207.0684579131011</v>
      </c>
    </row>
    <row r="2067" spans="1:2" x14ac:dyDescent="0.25">
      <c r="A2067" s="4">
        <v>38666</v>
      </c>
      <c r="B2067" s="3">
        <v>208.24802965678009</v>
      </c>
    </row>
    <row r="2068" spans="1:2" x14ac:dyDescent="0.25">
      <c r="A2068" s="4">
        <v>38667</v>
      </c>
      <c r="B2068" s="3">
        <v>208.42675264824661</v>
      </c>
    </row>
    <row r="2069" spans="1:2" x14ac:dyDescent="0.25">
      <c r="A2069" s="4">
        <v>38670</v>
      </c>
      <c r="B2069" s="3">
        <v>207.4259038960341</v>
      </c>
    </row>
    <row r="2070" spans="1:2" x14ac:dyDescent="0.25">
      <c r="A2070" s="4">
        <v>38672</v>
      </c>
      <c r="B2070" s="3">
        <v>206.67526733187469</v>
      </c>
    </row>
    <row r="2071" spans="1:2" x14ac:dyDescent="0.25">
      <c r="A2071" s="4">
        <v>38673</v>
      </c>
      <c r="B2071" s="3">
        <v>204.92378201550289</v>
      </c>
    </row>
    <row r="2072" spans="1:2" x14ac:dyDescent="0.25">
      <c r="A2072" s="4">
        <v>38674</v>
      </c>
      <c r="B2072" s="3">
        <v>202.06421415203869</v>
      </c>
    </row>
    <row r="2073" spans="1:2" x14ac:dyDescent="0.25">
      <c r="A2073" s="4">
        <v>38677</v>
      </c>
      <c r="B2073" s="3">
        <v>199.27613548516109</v>
      </c>
    </row>
    <row r="2074" spans="1:2" x14ac:dyDescent="0.25">
      <c r="A2074" s="4">
        <v>38678</v>
      </c>
      <c r="B2074" s="3">
        <v>198.91868950222809</v>
      </c>
    </row>
    <row r="2075" spans="1:2" x14ac:dyDescent="0.25">
      <c r="A2075" s="4">
        <v>38679</v>
      </c>
      <c r="B2075" s="3">
        <v>196.70252440804339</v>
      </c>
    </row>
    <row r="2076" spans="1:2" x14ac:dyDescent="0.25">
      <c r="A2076" s="4">
        <v>38680</v>
      </c>
      <c r="B2076" s="3">
        <v>196.05912163876391</v>
      </c>
    </row>
    <row r="2077" spans="1:2" x14ac:dyDescent="0.25">
      <c r="A2077" s="4">
        <v>38681</v>
      </c>
      <c r="B2077" s="3">
        <v>194.62933770703179</v>
      </c>
    </row>
    <row r="2078" spans="1:2" x14ac:dyDescent="0.25">
      <c r="A2078" s="4">
        <v>38684</v>
      </c>
      <c r="B2078" s="3">
        <v>193.4497659633528</v>
      </c>
    </row>
    <row r="2079" spans="1:2" x14ac:dyDescent="0.25">
      <c r="A2079" s="4">
        <v>38685</v>
      </c>
      <c r="B2079" s="3">
        <v>192.6276402026069</v>
      </c>
    </row>
    <row r="2080" spans="1:2" x14ac:dyDescent="0.25">
      <c r="A2080" s="4">
        <v>38686</v>
      </c>
      <c r="B2080" s="3">
        <v>191.5910468521011</v>
      </c>
    </row>
    <row r="2081" spans="1:2" x14ac:dyDescent="0.25">
      <c r="A2081" s="4">
        <v>38687</v>
      </c>
      <c r="B2081" s="3">
        <v>191.53499328370239</v>
      </c>
    </row>
    <row r="2082" spans="1:2" x14ac:dyDescent="0.25">
      <c r="A2082" s="4">
        <v>38688</v>
      </c>
      <c r="B2082" s="3">
        <v>191.57074076285201</v>
      </c>
    </row>
    <row r="2083" spans="1:2" x14ac:dyDescent="0.25">
      <c r="A2083" s="4">
        <v>38691</v>
      </c>
      <c r="B2083" s="3">
        <v>191.39200336710391</v>
      </c>
    </row>
    <row r="2084" spans="1:2" x14ac:dyDescent="0.25">
      <c r="A2084" s="4">
        <v>38692</v>
      </c>
      <c r="B2084" s="3">
        <v>188.7824373891811</v>
      </c>
    </row>
    <row r="2085" spans="1:2" x14ac:dyDescent="0.25">
      <c r="A2085" s="4">
        <v>38693</v>
      </c>
      <c r="B2085" s="3">
        <v>187.35253822319601</v>
      </c>
    </row>
    <row r="2086" spans="1:2" x14ac:dyDescent="0.25">
      <c r="A2086" s="4">
        <v>38694</v>
      </c>
      <c r="B2086" s="3">
        <v>185.49366930741539</v>
      </c>
    </row>
    <row r="2087" spans="1:2" x14ac:dyDescent="0.25">
      <c r="A2087" s="4">
        <v>38695</v>
      </c>
      <c r="B2087" s="3">
        <v>182.02616382990149</v>
      </c>
    </row>
    <row r="2088" spans="1:2" x14ac:dyDescent="0.25">
      <c r="A2088" s="4">
        <v>38698</v>
      </c>
      <c r="B2088" s="3">
        <v>181.63294155925561</v>
      </c>
    </row>
    <row r="2089" spans="1:2" x14ac:dyDescent="0.25">
      <c r="A2089" s="4">
        <v>38699</v>
      </c>
      <c r="B2089" s="3">
        <v>180.9179919762631</v>
      </c>
    </row>
    <row r="2090" spans="1:2" x14ac:dyDescent="0.25">
      <c r="A2090" s="4">
        <v>38700</v>
      </c>
      <c r="B2090" s="3">
        <v>180.84649701796391</v>
      </c>
    </row>
    <row r="2091" spans="1:2" x14ac:dyDescent="0.25">
      <c r="A2091" s="4">
        <v>38701</v>
      </c>
      <c r="B2091" s="3">
        <v>180.52476970561719</v>
      </c>
    </row>
    <row r="2092" spans="1:2" x14ac:dyDescent="0.25">
      <c r="A2092" s="4">
        <v>38702</v>
      </c>
      <c r="B2092" s="3">
        <v>180.8822444971135</v>
      </c>
    </row>
    <row r="2093" spans="1:2" x14ac:dyDescent="0.25">
      <c r="A2093" s="4">
        <v>38705</v>
      </c>
      <c r="B2093" s="3">
        <v>182.13340626735041</v>
      </c>
    </row>
    <row r="2094" spans="1:2" x14ac:dyDescent="0.25">
      <c r="A2094" s="4">
        <v>38706</v>
      </c>
      <c r="B2094" s="3">
        <v>182.38363862139781</v>
      </c>
    </row>
    <row r="2095" spans="1:2" x14ac:dyDescent="0.25">
      <c r="A2095" s="4">
        <v>38707</v>
      </c>
      <c r="B2095" s="3">
        <v>183.74204282908369</v>
      </c>
    </row>
    <row r="2096" spans="1:2" x14ac:dyDescent="0.25">
      <c r="A2096" s="4">
        <v>38708</v>
      </c>
      <c r="B2096" s="3">
        <v>184.38549745377691</v>
      </c>
    </row>
    <row r="2097" spans="1:2" x14ac:dyDescent="0.25">
      <c r="A2097" s="4">
        <v>38709</v>
      </c>
      <c r="B2097" s="3">
        <v>185.17194199506869</v>
      </c>
    </row>
    <row r="2098" spans="1:2" x14ac:dyDescent="0.25">
      <c r="A2098" s="4">
        <v>38712</v>
      </c>
      <c r="B2098" s="3">
        <v>185.60091174486431</v>
      </c>
    </row>
    <row r="2099" spans="1:2" x14ac:dyDescent="0.25">
      <c r="A2099" s="4">
        <v>38713</v>
      </c>
      <c r="B2099" s="3">
        <v>185.8511440989117</v>
      </c>
    </row>
    <row r="2100" spans="1:2" x14ac:dyDescent="0.25">
      <c r="A2100" s="4">
        <v>38714</v>
      </c>
      <c r="B2100" s="3">
        <v>185.8511440989117</v>
      </c>
    </row>
    <row r="2101" spans="1:2" x14ac:dyDescent="0.25">
      <c r="A2101" s="4">
        <v>38715</v>
      </c>
      <c r="B2101" s="3">
        <v>185.77964914061241</v>
      </c>
    </row>
    <row r="2102" spans="1:2" x14ac:dyDescent="0.25">
      <c r="A2102" s="4">
        <v>38719</v>
      </c>
      <c r="B2102" s="3">
        <v>182.0697485528701</v>
      </c>
    </row>
    <row r="2103" spans="1:2" x14ac:dyDescent="0.25">
      <c r="A2103" s="4">
        <v>38720</v>
      </c>
      <c r="B2103" s="3">
        <v>182.0697485528701</v>
      </c>
    </row>
    <row r="2104" spans="1:2" x14ac:dyDescent="0.25">
      <c r="A2104" s="4">
        <v>38721</v>
      </c>
      <c r="B2104" s="3">
        <v>181.71552725218359</v>
      </c>
    </row>
    <row r="2105" spans="1:2" x14ac:dyDescent="0.25">
      <c r="A2105" s="4">
        <v>38722</v>
      </c>
      <c r="B2105" s="3">
        <v>181.57383873190901</v>
      </c>
    </row>
    <row r="2106" spans="1:2" x14ac:dyDescent="0.25">
      <c r="A2106" s="4">
        <v>38723</v>
      </c>
      <c r="B2106" s="3">
        <v>180.01526500888829</v>
      </c>
    </row>
    <row r="2107" spans="1:2" x14ac:dyDescent="0.25">
      <c r="A2107" s="4">
        <v>38726</v>
      </c>
      <c r="B2107" s="3">
        <v>178.421269155799</v>
      </c>
    </row>
    <row r="2108" spans="1:2" x14ac:dyDescent="0.25">
      <c r="A2108" s="4">
        <v>38727</v>
      </c>
      <c r="B2108" s="3">
        <v>177.21691673346481</v>
      </c>
    </row>
    <row r="2109" spans="1:2" x14ac:dyDescent="0.25">
      <c r="A2109" s="4">
        <v>38728</v>
      </c>
      <c r="B2109" s="3">
        <v>176.50847413209181</v>
      </c>
    </row>
    <row r="2110" spans="1:2" x14ac:dyDescent="0.25">
      <c r="A2110" s="4">
        <v>38729</v>
      </c>
      <c r="B2110" s="3">
        <v>176.11883070133661</v>
      </c>
    </row>
    <row r="2111" spans="1:2" x14ac:dyDescent="0.25">
      <c r="A2111" s="4">
        <v>38730</v>
      </c>
      <c r="B2111" s="3">
        <v>175.94172005099341</v>
      </c>
    </row>
    <row r="2112" spans="1:2" x14ac:dyDescent="0.25">
      <c r="A2112" s="4">
        <v>38733</v>
      </c>
      <c r="B2112" s="3">
        <v>175.44581023003221</v>
      </c>
    </row>
    <row r="2113" spans="1:2" x14ac:dyDescent="0.25">
      <c r="A2113" s="4">
        <v>38734</v>
      </c>
      <c r="B2113" s="3">
        <v>175.19785531955171</v>
      </c>
    </row>
    <row r="2114" spans="1:2" x14ac:dyDescent="0.25">
      <c r="A2114" s="4">
        <v>38735</v>
      </c>
      <c r="B2114" s="3">
        <v>173.67470372659969</v>
      </c>
    </row>
    <row r="2115" spans="1:2" x14ac:dyDescent="0.25">
      <c r="A2115" s="4">
        <v>38736</v>
      </c>
      <c r="B2115" s="3">
        <v>172.43492917419681</v>
      </c>
    </row>
    <row r="2116" spans="1:2" x14ac:dyDescent="0.25">
      <c r="A2116" s="4">
        <v>38737</v>
      </c>
      <c r="B2116" s="3">
        <v>172.18697426371631</v>
      </c>
    </row>
    <row r="2117" spans="1:2" x14ac:dyDescent="0.25">
      <c r="A2117" s="4">
        <v>38740</v>
      </c>
      <c r="B2117" s="3">
        <v>171.47853166234319</v>
      </c>
    </row>
    <row r="2118" spans="1:2" x14ac:dyDescent="0.25">
      <c r="A2118" s="4">
        <v>38741</v>
      </c>
      <c r="B2118" s="3">
        <v>171.54937592248061</v>
      </c>
    </row>
    <row r="2119" spans="1:2" x14ac:dyDescent="0.25">
      <c r="A2119" s="4">
        <v>38742</v>
      </c>
      <c r="B2119" s="3">
        <v>171.62022018261791</v>
      </c>
    </row>
    <row r="2120" spans="1:2" x14ac:dyDescent="0.25">
      <c r="A2120" s="4">
        <v>38743</v>
      </c>
      <c r="B2120" s="3">
        <v>172.08070787351031</v>
      </c>
    </row>
    <row r="2121" spans="1:2" x14ac:dyDescent="0.25">
      <c r="A2121" s="4">
        <v>38744</v>
      </c>
      <c r="B2121" s="3">
        <v>173.00168325529529</v>
      </c>
    </row>
    <row r="2122" spans="1:2" x14ac:dyDescent="0.25">
      <c r="A2122" s="4">
        <v>38747</v>
      </c>
      <c r="B2122" s="3">
        <v>173.17879390563851</v>
      </c>
    </row>
    <row r="2123" spans="1:2" x14ac:dyDescent="0.25">
      <c r="A2123" s="4">
        <v>38748</v>
      </c>
      <c r="B2123" s="3">
        <v>175.0207446692084</v>
      </c>
    </row>
    <row r="2124" spans="1:2" x14ac:dyDescent="0.25">
      <c r="A2124" s="4">
        <v>38749</v>
      </c>
      <c r="B2124" s="3">
        <v>176.34331371551599</v>
      </c>
    </row>
    <row r="2125" spans="1:2" x14ac:dyDescent="0.25">
      <c r="A2125" s="4">
        <v>38750</v>
      </c>
      <c r="B2125" s="3">
        <v>177.6183406875503</v>
      </c>
    </row>
    <row r="2126" spans="1:2" x14ac:dyDescent="0.25">
      <c r="A2126" s="4">
        <v>38751</v>
      </c>
      <c r="B2126" s="3">
        <v>178.64544574835571</v>
      </c>
    </row>
    <row r="2127" spans="1:2" x14ac:dyDescent="0.25">
      <c r="A2127" s="4">
        <v>38754</v>
      </c>
      <c r="B2127" s="3">
        <v>180.16839463161881</v>
      </c>
    </row>
    <row r="2128" spans="1:2" x14ac:dyDescent="0.25">
      <c r="A2128" s="4">
        <v>38755</v>
      </c>
      <c r="B2128" s="3">
        <v>181.69134351488191</v>
      </c>
    </row>
    <row r="2129" spans="1:2" x14ac:dyDescent="0.25">
      <c r="A2129" s="4">
        <v>38756</v>
      </c>
      <c r="B2129" s="3">
        <v>181.37258677187339</v>
      </c>
    </row>
    <row r="2130" spans="1:2" x14ac:dyDescent="0.25">
      <c r="A2130" s="4">
        <v>38757</v>
      </c>
      <c r="B2130" s="3">
        <v>180.41631654284771</v>
      </c>
    </row>
    <row r="2131" spans="1:2" x14ac:dyDescent="0.25">
      <c r="A2131" s="4">
        <v>38758</v>
      </c>
      <c r="B2131" s="3">
        <v>180.06214238394929</v>
      </c>
    </row>
    <row r="2132" spans="1:2" x14ac:dyDescent="0.25">
      <c r="A2132" s="4">
        <v>38761</v>
      </c>
      <c r="B2132" s="3">
        <v>180.0975597998391</v>
      </c>
    </row>
    <row r="2133" spans="1:2" x14ac:dyDescent="0.25">
      <c r="A2133" s="4">
        <v>38762</v>
      </c>
      <c r="B2133" s="3">
        <v>179.81422047272039</v>
      </c>
    </row>
    <row r="2134" spans="1:2" x14ac:dyDescent="0.25">
      <c r="A2134" s="4">
        <v>38763</v>
      </c>
      <c r="B2134" s="3">
        <v>178.53919350068611</v>
      </c>
    </row>
    <row r="2135" spans="1:2" x14ac:dyDescent="0.25">
      <c r="A2135" s="4">
        <v>38764</v>
      </c>
      <c r="B2135" s="3">
        <v>179.07045473903369</v>
      </c>
    </row>
    <row r="2136" spans="1:2" x14ac:dyDescent="0.25">
      <c r="A2136" s="4">
        <v>38765</v>
      </c>
      <c r="B2136" s="3">
        <v>178.92878507547439</v>
      </c>
    </row>
    <row r="2137" spans="1:2" x14ac:dyDescent="0.25">
      <c r="A2137" s="4">
        <v>38768</v>
      </c>
      <c r="B2137" s="3">
        <v>178.11418451000799</v>
      </c>
    </row>
    <row r="2138" spans="1:2" x14ac:dyDescent="0.25">
      <c r="A2138" s="4">
        <v>38769</v>
      </c>
      <c r="B2138" s="3">
        <v>177.97251484644869</v>
      </c>
    </row>
    <row r="2139" spans="1:2" x14ac:dyDescent="0.25">
      <c r="A2139" s="4">
        <v>38770</v>
      </c>
      <c r="B2139" s="3">
        <v>177.5120884398807</v>
      </c>
    </row>
    <row r="2140" spans="1:2" x14ac:dyDescent="0.25">
      <c r="A2140" s="4">
        <v>38771</v>
      </c>
      <c r="B2140" s="3">
        <v>177.54750585577059</v>
      </c>
    </row>
    <row r="2141" spans="1:2" x14ac:dyDescent="0.25">
      <c r="A2141" s="4">
        <v>38772</v>
      </c>
      <c r="B2141" s="3">
        <v>177.54750585577059</v>
      </c>
    </row>
    <row r="2142" spans="1:2" x14ac:dyDescent="0.25">
      <c r="A2142" s="4">
        <v>38777</v>
      </c>
      <c r="B2142" s="3">
        <v>178.06927132646979</v>
      </c>
    </row>
    <row r="2143" spans="1:2" x14ac:dyDescent="0.25">
      <c r="A2143" s="4">
        <v>38778</v>
      </c>
      <c r="B2143" s="3">
        <v>177.92727031265281</v>
      </c>
    </row>
    <row r="2144" spans="1:2" x14ac:dyDescent="0.25">
      <c r="A2144" s="4">
        <v>38779</v>
      </c>
      <c r="B2144" s="3">
        <v>177.96277056610711</v>
      </c>
    </row>
    <row r="2145" spans="1:2" x14ac:dyDescent="0.25">
      <c r="A2145" s="4">
        <v>38782</v>
      </c>
      <c r="B2145" s="3">
        <v>177.85626980574429</v>
      </c>
    </row>
    <row r="2146" spans="1:2" x14ac:dyDescent="0.25">
      <c r="A2146" s="4">
        <v>38783</v>
      </c>
      <c r="B2146" s="3">
        <v>177.85626980574429</v>
      </c>
    </row>
    <row r="2147" spans="1:2" x14ac:dyDescent="0.25">
      <c r="A2147" s="4">
        <v>38784</v>
      </c>
      <c r="B2147" s="3">
        <v>177.9982708195613</v>
      </c>
    </row>
    <row r="2148" spans="1:2" x14ac:dyDescent="0.25">
      <c r="A2148" s="4">
        <v>38785</v>
      </c>
      <c r="B2148" s="3">
        <v>178.0337710730156</v>
      </c>
    </row>
    <row r="2149" spans="1:2" x14ac:dyDescent="0.25">
      <c r="A2149" s="4">
        <v>38786</v>
      </c>
      <c r="B2149" s="3">
        <v>178.0337710730156</v>
      </c>
    </row>
    <row r="2150" spans="1:2" x14ac:dyDescent="0.25">
      <c r="A2150" s="4">
        <v>38789</v>
      </c>
      <c r="B2150" s="3">
        <v>177.96277056610711</v>
      </c>
    </row>
    <row r="2151" spans="1:2" x14ac:dyDescent="0.25">
      <c r="A2151" s="4">
        <v>38790</v>
      </c>
      <c r="B2151" s="3">
        <v>177.21726524356799</v>
      </c>
    </row>
    <row r="2152" spans="1:2" x14ac:dyDescent="0.25">
      <c r="A2152" s="4">
        <v>38791</v>
      </c>
      <c r="B2152" s="3">
        <v>176.75576194866289</v>
      </c>
    </row>
    <row r="2153" spans="1:2" x14ac:dyDescent="0.25">
      <c r="A2153" s="4">
        <v>38792</v>
      </c>
      <c r="B2153" s="3">
        <v>176.08125713303241</v>
      </c>
    </row>
    <row r="2154" spans="1:2" x14ac:dyDescent="0.25">
      <c r="A2154" s="4">
        <v>38793</v>
      </c>
      <c r="B2154" s="3">
        <v>175.9392561192154</v>
      </c>
    </row>
    <row r="2155" spans="1:2" x14ac:dyDescent="0.25">
      <c r="A2155" s="4">
        <v>38796</v>
      </c>
      <c r="B2155" s="3">
        <v>175.97475637266959</v>
      </c>
    </row>
    <row r="2156" spans="1:2" x14ac:dyDescent="0.25">
      <c r="A2156" s="4">
        <v>38797</v>
      </c>
      <c r="B2156" s="3">
        <v>175.69075434503571</v>
      </c>
    </row>
    <row r="2157" spans="1:2" x14ac:dyDescent="0.25">
      <c r="A2157" s="4">
        <v>38798</v>
      </c>
      <c r="B2157" s="3">
        <v>174.7677477552254</v>
      </c>
    </row>
    <row r="2158" spans="1:2" x14ac:dyDescent="0.25">
      <c r="A2158" s="4">
        <v>38799</v>
      </c>
      <c r="B2158" s="3">
        <v>173.95124192577791</v>
      </c>
    </row>
    <row r="2159" spans="1:2" x14ac:dyDescent="0.25">
      <c r="A2159" s="4">
        <v>38800</v>
      </c>
      <c r="B2159" s="3">
        <v>173.73824040505249</v>
      </c>
    </row>
    <row r="2160" spans="1:2" x14ac:dyDescent="0.25">
      <c r="A2160" s="4">
        <v>38803</v>
      </c>
      <c r="B2160" s="3">
        <v>173.27673711014739</v>
      </c>
    </row>
    <row r="2161" spans="1:2" x14ac:dyDescent="0.25">
      <c r="A2161" s="4">
        <v>38804</v>
      </c>
      <c r="B2161" s="3">
        <v>173.3832378705101</v>
      </c>
    </row>
    <row r="2162" spans="1:2" x14ac:dyDescent="0.25">
      <c r="A2162" s="4">
        <v>38805</v>
      </c>
      <c r="B2162" s="3">
        <v>173.48973863087281</v>
      </c>
    </row>
    <row r="2163" spans="1:2" x14ac:dyDescent="0.25">
      <c r="A2163" s="4">
        <v>38806</v>
      </c>
      <c r="B2163" s="3">
        <v>173.73824040505249</v>
      </c>
    </row>
    <row r="2164" spans="1:2" x14ac:dyDescent="0.25">
      <c r="A2164" s="4">
        <v>38807</v>
      </c>
      <c r="B2164" s="3">
        <v>173.80924091196101</v>
      </c>
    </row>
    <row r="2165" spans="1:2" x14ac:dyDescent="0.25">
      <c r="A2165" s="4">
        <v>38810</v>
      </c>
      <c r="B2165" s="3">
        <v>176.43238553112189</v>
      </c>
    </row>
    <row r="2166" spans="1:2" x14ac:dyDescent="0.25">
      <c r="A2166" s="4">
        <v>38811</v>
      </c>
      <c r="B2166" s="3">
        <v>176.6106360721717</v>
      </c>
    </row>
    <row r="2167" spans="1:2" x14ac:dyDescent="0.25">
      <c r="A2167" s="4">
        <v>38812</v>
      </c>
      <c r="B2167" s="3">
        <v>176.82453672143151</v>
      </c>
    </row>
    <row r="2168" spans="1:2" x14ac:dyDescent="0.25">
      <c r="A2168" s="4">
        <v>38813</v>
      </c>
      <c r="B2168" s="3">
        <v>177.78708964310059</v>
      </c>
    </row>
    <row r="2169" spans="1:2" x14ac:dyDescent="0.25">
      <c r="A2169" s="4">
        <v>38814</v>
      </c>
      <c r="B2169" s="3">
        <v>178.2505410498301</v>
      </c>
    </row>
    <row r="2170" spans="1:2" x14ac:dyDescent="0.25">
      <c r="A2170" s="4">
        <v>38817</v>
      </c>
      <c r="B2170" s="3">
        <v>179.10614364686941</v>
      </c>
    </row>
    <row r="2171" spans="1:2" x14ac:dyDescent="0.25">
      <c r="A2171" s="4">
        <v>38818</v>
      </c>
      <c r="B2171" s="3">
        <v>179.21309397149929</v>
      </c>
    </row>
    <row r="2172" spans="1:2" x14ac:dyDescent="0.25">
      <c r="A2172" s="4">
        <v>38819</v>
      </c>
      <c r="B2172" s="3">
        <v>179.81914581106869</v>
      </c>
    </row>
    <row r="2173" spans="1:2" x14ac:dyDescent="0.25">
      <c r="A2173" s="4">
        <v>38820</v>
      </c>
      <c r="B2173" s="3">
        <v>180.74604862452779</v>
      </c>
    </row>
    <row r="2174" spans="1:2" x14ac:dyDescent="0.25">
      <c r="A2174" s="4">
        <v>38824</v>
      </c>
      <c r="B2174" s="3">
        <v>181.17384992304741</v>
      </c>
    </row>
    <row r="2175" spans="1:2" x14ac:dyDescent="0.25">
      <c r="A2175" s="4">
        <v>38825</v>
      </c>
      <c r="B2175" s="3">
        <v>181.49470089693699</v>
      </c>
    </row>
    <row r="2176" spans="1:2" x14ac:dyDescent="0.25">
      <c r="A2176" s="4">
        <v>38826</v>
      </c>
      <c r="B2176" s="3">
        <v>181.17384992304741</v>
      </c>
    </row>
    <row r="2177" spans="1:2" x14ac:dyDescent="0.25">
      <c r="A2177" s="4">
        <v>38827</v>
      </c>
      <c r="B2177" s="3">
        <v>180.92429916557759</v>
      </c>
    </row>
    <row r="2178" spans="1:2" x14ac:dyDescent="0.25">
      <c r="A2178" s="4">
        <v>38831</v>
      </c>
      <c r="B2178" s="3">
        <v>180.6034481916879</v>
      </c>
    </row>
    <row r="2179" spans="1:2" x14ac:dyDescent="0.25">
      <c r="A2179" s="4">
        <v>38832</v>
      </c>
      <c r="B2179" s="3">
        <v>179.67654537822881</v>
      </c>
    </row>
    <row r="2180" spans="1:2" x14ac:dyDescent="0.25">
      <c r="A2180" s="4">
        <v>38833</v>
      </c>
      <c r="B2180" s="3">
        <v>178.82094278118959</v>
      </c>
    </row>
    <row r="2181" spans="1:2" x14ac:dyDescent="0.25">
      <c r="A2181" s="4">
        <v>38834</v>
      </c>
      <c r="B2181" s="3">
        <v>178.2505410498301</v>
      </c>
    </row>
    <row r="2182" spans="1:2" x14ac:dyDescent="0.25">
      <c r="A2182" s="4">
        <v>38835</v>
      </c>
      <c r="B2182" s="3">
        <v>178.14359072520031</v>
      </c>
    </row>
    <row r="2183" spans="1:2" x14ac:dyDescent="0.25">
      <c r="A2183" s="4">
        <v>38839</v>
      </c>
      <c r="B2183" s="3">
        <v>176.8720067618666</v>
      </c>
    </row>
    <row r="2184" spans="1:2" x14ac:dyDescent="0.25">
      <c r="A2184" s="4">
        <v>38840</v>
      </c>
      <c r="B2184" s="3">
        <v>176.58787502409649</v>
      </c>
    </row>
    <row r="2185" spans="1:2" x14ac:dyDescent="0.25">
      <c r="A2185" s="4">
        <v>38841</v>
      </c>
      <c r="B2185" s="3">
        <v>176.0906444829989</v>
      </c>
    </row>
    <row r="2186" spans="1:2" x14ac:dyDescent="0.25">
      <c r="A2186" s="4">
        <v>38842</v>
      </c>
      <c r="B2186" s="3">
        <v>175.9130621468926</v>
      </c>
    </row>
    <row r="2187" spans="1:2" x14ac:dyDescent="0.25">
      <c r="A2187" s="4">
        <v>38845</v>
      </c>
      <c r="B2187" s="3">
        <v>175.38031513857379</v>
      </c>
    </row>
    <row r="2188" spans="1:2" x14ac:dyDescent="0.25">
      <c r="A2188" s="4">
        <v>38846</v>
      </c>
      <c r="B2188" s="3">
        <v>174.8120516630336</v>
      </c>
    </row>
    <row r="2189" spans="1:2" x14ac:dyDescent="0.25">
      <c r="A2189" s="4">
        <v>38847</v>
      </c>
      <c r="B2189" s="3">
        <v>174.56343639248479</v>
      </c>
    </row>
    <row r="2190" spans="1:2" x14ac:dyDescent="0.25">
      <c r="A2190" s="4">
        <v>38848</v>
      </c>
      <c r="B2190" s="3">
        <v>174.27930465471479</v>
      </c>
    </row>
    <row r="2191" spans="1:2" x14ac:dyDescent="0.25">
      <c r="A2191" s="4">
        <v>38849</v>
      </c>
      <c r="B2191" s="3">
        <v>173.7110411791746</v>
      </c>
    </row>
    <row r="2192" spans="1:2" x14ac:dyDescent="0.25">
      <c r="A2192" s="4">
        <v>38852</v>
      </c>
      <c r="B2192" s="3">
        <v>173.60449177751079</v>
      </c>
    </row>
    <row r="2193" spans="1:2" x14ac:dyDescent="0.25">
      <c r="A2193" s="4">
        <v>38853</v>
      </c>
      <c r="B2193" s="3">
        <v>173.35587650696201</v>
      </c>
    </row>
    <row r="2194" spans="1:2" x14ac:dyDescent="0.25">
      <c r="A2194" s="4">
        <v>38854</v>
      </c>
      <c r="B2194" s="3">
        <v>172.04176721977549</v>
      </c>
    </row>
    <row r="2195" spans="1:2" x14ac:dyDescent="0.25">
      <c r="A2195" s="4">
        <v>38855</v>
      </c>
      <c r="B2195" s="3">
        <v>171.75763548200541</v>
      </c>
    </row>
    <row r="2196" spans="1:2" x14ac:dyDescent="0.25">
      <c r="A2196" s="4">
        <v>38856</v>
      </c>
      <c r="B2196" s="3">
        <v>171.79315194922671</v>
      </c>
    </row>
    <row r="2197" spans="1:2" x14ac:dyDescent="0.25">
      <c r="A2197" s="4">
        <v>38859</v>
      </c>
      <c r="B2197" s="3">
        <v>171.61556961312041</v>
      </c>
    </row>
    <row r="2198" spans="1:2" x14ac:dyDescent="0.25">
      <c r="A2198" s="4">
        <v>38860</v>
      </c>
      <c r="B2198" s="3">
        <v>171.40247080979279</v>
      </c>
    </row>
    <row r="2199" spans="1:2" x14ac:dyDescent="0.25">
      <c r="A2199" s="4">
        <v>38861</v>
      </c>
      <c r="B2199" s="3">
        <v>171.3669543425716</v>
      </c>
    </row>
    <row r="2200" spans="1:2" x14ac:dyDescent="0.25">
      <c r="A2200" s="4">
        <v>38862</v>
      </c>
      <c r="B2200" s="3">
        <v>171.40247080979279</v>
      </c>
    </row>
    <row r="2201" spans="1:2" x14ac:dyDescent="0.25">
      <c r="A2201" s="4">
        <v>38863</v>
      </c>
      <c r="B2201" s="3">
        <v>171.89970135089041</v>
      </c>
    </row>
    <row r="2202" spans="1:2" x14ac:dyDescent="0.25">
      <c r="A2202" s="4">
        <v>38866</v>
      </c>
      <c r="B2202" s="3">
        <v>172.36141542476679</v>
      </c>
    </row>
    <row r="2203" spans="1:2" x14ac:dyDescent="0.25">
      <c r="A2203" s="4">
        <v>38867</v>
      </c>
      <c r="B2203" s="3">
        <v>172.9651953675282</v>
      </c>
    </row>
    <row r="2204" spans="1:2" x14ac:dyDescent="0.25">
      <c r="A2204" s="4">
        <v>38868</v>
      </c>
      <c r="B2204" s="3">
        <v>173.21381063807701</v>
      </c>
    </row>
    <row r="2205" spans="1:2" x14ac:dyDescent="0.25">
      <c r="A2205" s="4">
        <v>38869</v>
      </c>
      <c r="B2205" s="3">
        <v>172.38361258948751</v>
      </c>
    </row>
    <row r="2206" spans="1:2" x14ac:dyDescent="0.25">
      <c r="A2206" s="4">
        <v>38870</v>
      </c>
      <c r="B2206" s="3">
        <v>172.84189213215899</v>
      </c>
    </row>
    <row r="2207" spans="1:2" x14ac:dyDescent="0.25">
      <c r="A2207" s="4">
        <v>38873</v>
      </c>
      <c r="B2207" s="3">
        <v>173.08865803975129</v>
      </c>
    </row>
    <row r="2208" spans="1:2" x14ac:dyDescent="0.25">
      <c r="A2208" s="4">
        <v>38874</v>
      </c>
      <c r="B2208" s="3">
        <v>172.98290122221181</v>
      </c>
    </row>
    <row r="2209" spans="1:2" x14ac:dyDescent="0.25">
      <c r="A2209" s="4">
        <v>38875</v>
      </c>
      <c r="B2209" s="3">
        <v>172.73613531461939</v>
      </c>
    </row>
    <row r="2210" spans="1:2" x14ac:dyDescent="0.25">
      <c r="A2210" s="4">
        <v>38876</v>
      </c>
      <c r="B2210" s="3">
        <v>172.10159440938199</v>
      </c>
    </row>
    <row r="2211" spans="1:2" x14ac:dyDescent="0.25">
      <c r="A2211" s="4">
        <v>38877</v>
      </c>
      <c r="B2211" s="3">
        <v>171.85482850178971</v>
      </c>
    </row>
    <row r="2212" spans="1:2" x14ac:dyDescent="0.25">
      <c r="A2212" s="4">
        <v>38880</v>
      </c>
      <c r="B2212" s="3">
        <v>171.81957622927649</v>
      </c>
    </row>
    <row r="2213" spans="1:2" x14ac:dyDescent="0.25">
      <c r="A2213" s="4">
        <v>38881</v>
      </c>
      <c r="B2213" s="3">
        <v>171.85482850178971</v>
      </c>
    </row>
    <row r="2214" spans="1:2" x14ac:dyDescent="0.25">
      <c r="A2214" s="4">
        <v>38882</v>
      </c>
      <c r="B2214" s="3">
        <v>171.85482850178971</v>
      </c>
    </row>
    <row r="2215" spans="1:2" x14ac:dyDescent="0.25">
      <c r="A2215" s="4">
        <v>38884</v>
      </c>
      <c r="B2215" s="3">
        <v>171.92533304681609</v>
      </c>
    </row>
    <row r="2216" spans="1:2" x14ac:dyDescent="0.25">
      <c r="A2216" s="4">
        <v>38887</v>
      </c>
      <c r="B2216" s="3">
        <v>172.03108986435569</v>
      </c>
    </row>
    <row r="2217" spans="1:2" x14ac:dyDescent="0.25">
      <c r="A2217" s="4">
        <v>38888</v>
      </c>
      <c r="B2217" s="3">
        <v>171.96058531932931</v>
      </c>
    </row>
    <row r="2218" spans="1:2" x14ac:dyDescent="0.25">
      <c r="A2218" s="4">
        <v>38889</v>
      </c>
      <c r="B2218" s="3">
        <v>171.96058531932931</v>
      </c>
    </row>
    <row r="2219" spans="1:2" x14ac:dyDescent="0.25">
      <c r="A2219" s="4">
        <v>38890</v>
      </c>
      <c r="B2219" s="3">
        <v>171.92533304681609</v>
      </c>
    </row>
    <row r="2220" spans="1:2" x14ac:dyDescent="0.25">
      <c r="A2220" s="4">
        <v>38891</v>
      </c>
      <c r="B2220" s="3">
        <v>171.92533304681609</v>
      </c>
    </row>
    <row r="2221" spans="1:2" x14ac:dyDescent="0.25">
      <c r="A2221" s="4">
        <v>38894</v>
      </c>
      <c r="B2221" s="3">
        <v>171.85482850178971</v>
      </c>
    </row>
    <row r="2222" spans="1:2" x14ac:dyDescent="0.25">
      <c r="A2222" s="4">
        <v>38895</v>
      </c>
      <c r="B2222" s="3">
        <v>171.8900807743029</v>
      </c>
    </row>
    <row r="2223" spans="1:2" x14ac:dyDescent="0.25">
      <c r="A2223" s="4">
        <v>38896</v>
      </c>
      <c r="B2223" s="3">
        <v>171.92533304681609</v>
      </c>
    </row>
    <row r="2224" spans="1:2" x14ac:dyDescent="0.25">
      <c r="A2224" s="4">
        <v>38897</v>
      </c>
      <c r="B2224" s="3">
        <v>171.92533304681609</v>
      </c>
    </row>
    <row r="2225" spans="1:2" x14ac:dyDescent="0.25">
      <c r="A2225" s="4">
        <v>38898</v>
      </c>
      <c r="B2225" s="3">
        <v>171.96058531932931</v>
      </c>
    </row>
    <row r="2226" spans="1:2" x14ac:dyDescent="0.25">
      <c r="A2226" s="4">
        <v>38901</v>
      </c>
      <c r="B2226" s="3">
        <v>171.62221355697119</v>
      </c>
    </row>
    <row r="2227" spans="1:2" x14ac:dyDescent="0.25">
      <c r="A2227" s="4">
        <v>38902</v>
      </c>
      <c r="B2227" s="3">
        <v>171.62221355697119</v>
      </c>
    </row>
    <row r="2228" spans="1:2" x14ac:dyDescent="0.25">
      <c r="A2228" s="4">
        <v>38903</v>
      </c>
      <c r="B2228" s="3">
        <v>171.93892463386541</v>
      </c>
    </row>
    <row r="2229" spans="1:2" x14ac:dyDescent="0.25">
      <c r="A2229" s="4">
        <v>38904</v>
      </c>
      <c r="B2229" s="3">
        <v>171.9037345142105</v>
      </c>
    </row>
    <row r="2230" spans="1:2" x14ac:dyDescent="0.25">
      <c r="A2230" s="4">
        <v>38905</v>
      </c>
      <c r="B2230" s="3">
        <v>172.0444949928301</v>
      </c>
    </row>
    <row r="2231" spans="1:2" x14ac:dyDescent="0.25">
      <c r="A2231" s="4">
        <v>38908</v>
      </c>
      <c r="B2231" s="3">
        <v>172.71310726627331</v>
      </c>
    </row>
    <row r="2232" spans="1:2" x14ac:dyDescent="0.25">
      <c r="A2232" s="4">
        <v>38909</v>
      </c>
      <c r="B2232" s="3">
        <v>172.85386774489291</v>
      </c>
    </row>
    <row r="2233" spans="1:2" x14ac:dyDescent="0.25">
      <c r="A2233" s="4">
        <v>38910</v>
      </c>
      <c r="B2233" s="3">
        <v>173.10019858247719</v>
      </c>
    </row>
    <row r="2234" spans="1:2" x14ac:dyDescent="0.25">
      <c r="A2234" s="4">
        <v>38911</v>
      </c>
      <c r="B2234" s="3">
        <v>173.48728989868121</v>
      </c>
    </row>
    <row r="2235" spans="1:2" x14ac:dyDescent="0.25">
      <c r="A2235" s="4">
        <v>38912</v>
      </c>
      <c r="B2235" s="3">
        <v>174.6485638472931</v>
      </c>
    </row>
    <row r="2236" spans="1:2" x14ac:dyDescent="0.25">
      <c r="A2236" s="4">
        <v>38915</v>
      </c>
      <c r="B2236" s="3">
        <v>175.98578839417951</v>
      </c>
    </row>
    <row r="2237" spans="1:2" x14ac:dyDescent="0.25">
      <c r="A2237" s="4">
        <v>38916</v>
      </c>
      <c r="B2237" s="3">
        <v>176.93592162486189</v>
      </c>
    </row>
    <row r="2238" spans="1:2" x14ac:dyDescent="0.25">
      <c r="A2238" s="4">
        <v>38917</v>
      </c>
      <c r="B2238" s="3">
        <v>177.67491413761491</v>
      </c>
    </row>
    <row r="2239" spans="1:2" x14ac:dyDescent="0.25">
      <c r="A2239" s="4">
        <v>38918</v>
      </c>
      <c r="B2239" s="3">
        <v>177.9564350948541</v>
      </c>
    </row>
    <row r="2240" spans="1:2" x14ac:dyDescent="0.25">
      <c r="A2240" s="4">
        <v>38919</v>
      </c>
      <c r="B2240" s="3">
        <v>180.34936323138771</v>
      </c>
    </row>
    <row r="2241" spans="1:2" x14ac:dyDescent="0.25">
      <c r="A2241" s="4">
        <v>38922</v>
      </c>
      <c r="B2241" s="3">
        <v>180.63088418862691</v>
      </c>
    </row>
    <row r="2242" spans="1:2" x14ac:dyDescent="0.25">
      <c r="A2242" s="4">
        <v>38923</v>
      </c>
      <c r="B2242" s="3">
        <v>181.6162075389642</v>
      </c>
    </row>
    <row r="2243" spans="1:2" x14ac:dyDescent="0.25">
      <c r="A2243" s="4">
        <v>38924</v>
      </c>
      <c r="B2243" s="3">
        <v>182.5663407696467</v>
      </c>
    </row>
    <row r="2244" spans="1:2" x14ac:dyDescent="0.25">
      <c r="A2244" s="4">
        <v>38925</v>
      </c>
      <c r="B2244" s="3">
        <v>186.05016261548221</v>
      </c>
    </row>
    <row r="2245" spans="1:2" x14ac:dyDescent="0.25">
      <c r="A2245" s="4">
        <v>38926</v>
      </c>
      <c r="B2245" s="3">
        <v>188.72461170925499</v>
      </c>
    </row>
    <row r="2246" spans="1:2" x14ac:dyDescent="0.25">
      <c r="A2246" s="4">
        <v>38929</v>
      </c>
      <c r="B2246" s="3">
        <v>190.80082876889441</v>
      </c>
    </row>
    <row r="2247" spans="1:2" x14ac:dyDescent="0.25">
      <c r="A2247" s="4">
        <v>38930</v>
      </c>
      <c r="B2247" s="3">
        <v>193.25129383383981</v>
      </c>
    </row>
    <row r="2248" spans="1:2" x14ac:dyDescent="0.25">
      <c r="A2248" s="4">
        <v>38931</v>
      </c>
      <c r="B2248" s="3">
        <v>193.42659435437119</v>
      </c>
    </row>
    <row r="2249" spans="1:2" x14ac:dyDescent="0.25">
      <c r="A2249" s="4">
        <v>38932</v>
      </c>
      <c r="B2249" s="3">
        <v>193.8122554995403</v>
      </c>
    </row>
    <row r="2250" spans="1:2" x14ac:dyDescent="0.25">
      <c r="A2250" s="4">
        <v>38933</v>
      </c>
      <c r="B2250" s="3">
        <v>196.51188351572421</v>
      </c>
    </row>
    <row r="2251" spans="1:2" x14ac:dyDescent="0.25">
      <c r="A2251" s="4">
        <v>38936</v>
      </c>
      <c r="B2251" s="3">
        <v>197.03778507731849</v>
      </c>
    </row>
    <row r="2252" spans="1:2" x14ac:dyDescent="0.25">
      <c r="A2252" s="4">
        <v>38937</v>
      </c>
      <c r="B2252" s="3">
        <v>197.2130855978499</v>
      </c>
    </row>
    <row r="2253" spans="1:2" x14ac:dyDescent="0.25">
      <c r="A2253" s="4">
        <v>38938</v>
      </c>
      <c r="B2253" s="3">
        <v>196.5469436198305</v>
      </c>
    </row>
    <row r="2254" spans="1:2" x14ac:dyDescent="0.25">
      <c r="A2254" s="4">
        <v>38939</v>
      </c>
      <c r="B2254" s="3">
        <v>196.5469436198305</v>
      </c>
    </row>
    <row r="2255" spans="1:2" x14ac:dyDescent="0.25">
      <c r="A2255" s="4">
        <v>38940</v>
      </c>
      <c r="B2255" s="3">
        <v>196.72224414036191</v>
      </c>
    </row>
    <row r="2256" spans="1:2" x14ac:dyDescent="0.25">
      <c r="A2256" s="4">
        <v>38943</v>
      </c>
      <c r="B2256" s="3">
        <v>196.5469436198305</v>
      </c>
    </row>
    <row r="2257" spans="1:2" x14ac:dyDescent="0.25">
      <c r="A2257" s="4">
        <v>38944</v>
      </c>
      <c r="B2257" s="3">
        <v>196.40670320340541</v>
      </c>
    </row>
    <row r="2258" spans="1:2" x14ac:dyDescent="0.25">
      <c r="A2258" s="4">
        <v>38945</v>
      </c>
      <c r="B2258" s="3">
        <v>195.98598195413001</v>
      </c>
    </row>
    <row r="2259" spans="1:2" x14ac:dyDescent="0.25">
      <c r="A2259" s="4">
        <v>38946</v>
      </c>
      <c r="B2259" s="3">
        <v>195.4600803925357</v>
      </c>
    </row>
    <row r="2260" spans="1:2" x14ac:dyDescent="0.25">
      <c r="A2260" s="4">
        <v>38947</v>
      </c>
      <c r="B2260" s="3">
        <v>195.14453945557909</v>
      </c>
    </row>
    <row r="2261" spans="1:2" x14ac:dyDescent="0.25">
      <c r="A2261" s="4">
        <v>38950</v>
      </c>
      <c r="B2261" s="3">
        <v>195.14453945557909</v>
      </c>
    </row>
    <row r="2262" spans="1:2" x14ac:dyDescent="0.25">
      <c r="A2262" s="4">
        <v>38951</v>
      </c>
      <c r="B2262" s="3">
        <v>195.10947935147291</v>
      </c>
    </row>
    <row r="2263" spans="1:2" x14ac:dyDescent="0.25">
      <c r="A2263" s="4">
        <v>38952</v>
      </c>
      <c r="B2263" s="3">
        <v>195.17959955968541</v>
      </c>
    </row>
    <row r="2264" spans="1:2" x14ac:dyDescent="0.25">
      <c r="A2264" s="4">
        <v>38953</v>
      </c>
      <c r="B2264" s="3">
        <v>195.31983997611059</v>
      </c>
    </row>
    <row r="2265" spans="1:2" x14ac:dyDescent="0.25">
      <c r="A2265" s="4">
        <v>38954</v>
      </c>
      <c r="B2265" s="3">
        <v>195.77562132949231</v>
      </c>
    </row>
    <row r="2266" spans="1:2" x14ac:dyDescent="0.25">
      <c r="A2266" s="4">
        <v>38957</v>
      </c>
      <c r="B2266" s="3">
        <v>196.19634257876771</v>
      </c>
    </row>
    <row r="2267" spans="1:2" x14ac:dyDescent="0.25">
      <c r="A2267" s="4">
        <v>38958</v>
      </c>
      <c r="B2267" s="3">
        <v>197.1429653896374</v>
      </c>
    </row>
    <row r="2268" spans="1:2" x14ac:dyDescent="0.25">
      <c r="A2268" s="4">
        <v>38959</v>
      </c>
      <c r="B2268" s="3">
        <v>198.01946799229449</v>
      </c>
    </row>
    <row r="2269" spans="1:2" x14ac:dyDescent="0.25">
      <c r="A2269" s="4">
        <v>38960</v>
      </c>
      <c r="B2269" s="3">
        <v>198.93103069905791</v>
      </c>
    </row>
    <row r="2270" spans="1:2" x14ac:dyDescent="0.25">
      <c r="A2270" s="4">
        <v>38961</v>
      </c>
      <c r="B2270" s="3">
        <v>198.35786292076449</v>
      </c>
    </row>
    <row r="2271" spans="1:2" x14ac:dyDescent="0.25">
      <c r="A2271" s="4">
        <v>38964</v>
      </c>
      <c r="B2271" s="3">
        <v>198.35786292076449</v>
      </c>
    </row>
    <row r="2272" spans="1:2" x14ac:dyDescent="0.25">
      <c r="A2272" s="4">
        <v>38965</v>
      </c>
      <c r="B2272" s="3">
        <v>198.5326583586573</v>
      </c>
    </row>
    <row r="2273" spans="1:2" x14ac:dyDescent="0.25">
      <c r="A2273" s="4">
        <v>38966</v>
      </c>
      <c r="B2273" s="3">
        <v>198.7424128841287</v>
      </c>
    </row>
    <row r="2274" spans="1:2" x14ac:dyDescent="0.25">
      <c r="A2274" s="4">
        <v>38968</v>
      </c>
      <c r="B2274" s="3">
        <v>199.05704467233571</v>
      </c>
    </row>
    <row r="2275" spans="1:2" x14ac:dyDescent="0.25">
      <c r="A2275" s="4">
        <v>38971</v>
      </c>
      <c r="B2275" s="3">
        <v>200.315571825164</v>
      </c>
    </row>
    <row r="2276" spans="1:2" x14ac:dyDescent="0.25">
      <c r="A2276" s="4">
        <v>38972</v>
      </c>
      <c r="B2276" s="3">
        <v>203.5667669699703</v>
      </c>
    </row>
    <row r="2277" spans="1:2" x14ac:dyDescent="0.25">
      <c r="A2277" s="4">
        <v>38973</v>
      </c>
      <c r="B2277" s="3">
        <v>205.07000773584849</v>
      </c>
    </row>
    <row r="2278" spans="1:2" x14ac:dyDescent="0.25">
      <c r="A2278" s="4">
        <v>38974</v>
      </c>
      <c r="B2278" s="3">
        <v>205.349680436477</v>
      </c>
    </row>
    <row r="2279" spans="1:2" x14ac:dyDescent="0.25">
      <c r="A2279" s="4">
        <v>38975</v>
      </c>
      <c r="B2279" s="3">
        <v>206.74804393961949</v>
      </c>
    </row>
    <row r="2280" spans="1:2" x14ac:dyDescent="0.25">
      <c r="A2280" s="4">
        <v>38978</v>
      </c>
      <c r="B2280" s="3">
        <v>207.30738934087651</v>
      </c>
    </row>
    <row r="2281" spans="1:2" x14ac:dyDescent="0.25">
      <c r="A2281" s="4">
        <v>38979</v>
      </c>
      <c r="B2281" s="3">
        <v>207.62202112908361</v>
      </c>
    </row>
    <row r="2282" spans="1:2" x14ac:dyDescent="0.25">
      <c r="A2282" s="4">
        <v>38980</v>
      </c>
      <c r="B2282" s="3">
        <v>208.77567101917609</v>
      </c>
    </row>
    <row r="2283" spans="1:2" x14ac:dyDescent="0.25">
      <c r="A2283" s="4">
        <v>38981</v>
      </c>
      <c r="B2283" s="3">
        <v>210.76833901115421</v>
      </c>
    </row>
    <row r="2284" spans="1:2" x14ac:dyDescent="0.25">
      <c r="A2284" s="4">
        <v>38982</v>
      </c>
      <c r="B2284" s="3">
        <v>211.36264349998979</v>
      </c>
    </row>
    <row r="2285" spans="1:2" x14ac:dyDescent="0.25">
      <c r="A2285" s="4">
        <v>38985</v>
      </c>
      <c r="B2285" s="3">
        <v>211.81711163851111</v>
      </c>
    </row>
    <row r="2286" spans="1:2" x14ac:dyDescent="0.25">
      <c r="A2286" s="4">
        <v>38986</v>
      </c>
      <c r="B2286" s="3">
        <v>212.30653886461101</v>
      </c>
    </row>
    <row r="2287" spans="1:2" x14ac:dyDescent="0.25">
      <c r="A2287" s="4">
        <v>38987</v>
      </c>
      <c r="B2287" s="3">
        <v>213.07563879133929</v>
      </c>
    </row>
    <row r="2288" spans="1:2" x14ac:dyDescent="0.25">
      <c r="A2288" s="4">
        <v>38988</v>
      </c>
      <c r="B2288" s="3">
        <v>213.7049023677535</v>
      </c>
    </row>
    <row r="2289" spans="1:2" x14ac:dyDescent="0.25">
      <c r="A2289" s="4">
        <v>38989</v>
      </c>
      <c r="B2289" s="3">
        <v>215.34797948394589</v>
      </c>
    </row>
    <row r="2290" spans="1:2" x14ac:dyDescent="0.25">
      <c r="A2290" s="4">
        <v>38992</v>
      </c>
      <c r="B2290" s="3">
        <v>215.0813070273569</v>
      </c>
    </row>
    <row r="2291" spans="1:2" x14ac:dyDescent="0.25">
      <c r="A2291" s="4">
        <v>38993</v>
      </c>
      <c r="B2291" s="3">
        <v>217.16913722014789</v>
      </c>
    </row>
    <row r="2292" spans="1:2" x14ac:dyDescent="0.25">
      <c r="A2292" s="4">
        <v>38994</v>
      </c>
      <c r="B2292" s="3">
        <v>218.80460420450089</v>
      </c>
    </row>
    <row r="2293" spans="1:2" x14ac:dyDescent="0.25">
      <c r="A2293" s="4">
        <v>38995</v>
      </c>
      <c r="B2293" s="3">
        <v>219.25696741293891</v>
      </c>
    </row>
    <row r="2294" spans="1:2" x14ac:dyDescent="0.25">
      <c r="A2294" s="4">
        <v>38996</v>
      </c>
      <c r="B2294" s="3">
        <v>219.25696741293891</v>
      </c>
    </row>
    <row r="2295" spans="1:2" x14ac:dyDescent="0.25">
      <c r="A2295" s="4">
        <v>38999</v>
      </c>
      <c r="B2295" s="3">
        <v>219.32656175269861</v>
      </c>
    </row>
    <row r="2296" spans="1:2" x14ac:dyDescent="0.25">
      <c r="A2296" s="4">
        <v>39000</v>
      </c>
      <c r="B2296" s="3">
        <v>219.39615609245831</v>
      </c>
    </row>
    <row r="2297" spans="1:2" x14ac:dyDescent="0.25">
      <c r="A2297" s="4">
        <v>39001</v>
      </c>
      <c r="B2297" s="3">
        <v>219.43095326233819</v>
      </c>
    </row>
    <row r="2298" spans="1:2" x14ac:dyDescent="0.25">
      <c r="A2298" s="4">
        <v>39003</v>
      </c>
      <c r="B2298" s="3">
        <v>219.5701419418576</v>
      </c>
    </row>
    <row r="2299" spans="1:2" x14ac:dyDescent="0.25">
      <c r="A2299" s="4">
        <v>39006</v>
      </c>
      <c r="B2299" s="3">
        <v>219.74412779125689</v>
      </c>
    </row>
    <row r="2300" spans="1:2" x14ac:dyDescent="0.25">
      <c r="A2300" s="4">
        <v>39007</v>
      </c>
      <c r="B2300" s="3">
        <v>219.46575043221799</v>
      </c>
    </row>
    <row r="2301" spans="1:2" x14ac:dyDescent="0.25">
      <c r="A2301" s="4">
        <v>39008</v>
      </c>
      <c r="B2301" s="3">
        <v>216.40359948279121</v>
      </c>
    </row>
    <row r="2302" spans="1:2" x14ac:dyDescent="0.25">
      <c r="A2302" s="4">
        <v>39009</v>
      </c>
      <c r="B2302" s="3">
        <v>215.39448155627551</v>
      </c>
    </row>
    <row r="2303" spans="1:2" x14ac:dyDescent="0.25">
      <c r="A2303" s="4">
        <v>39010</v>
      </c>
      <c r="B2303" s="3">
        <v>214.1417834406009</v>
      </c>
    </row>
    <row r="2304" spans="1:2" x14ac:dyDescent="0.25">
      <c r="A2304" s="4">
        <v>39013</v>
      </c>
      <c r="B2304" s="3">
        <v>210.48808060321659</v>
      </c>
    </row>
    <row r="2305" spans="1:2" x14ac:dyDescent="0.25">
      <c r="A2305" s="4">
        <v>39014</v>
      </c>
      <c r="B2305" s="3">
        <v>207.59991550318901</v>
      </c>
    </row>
    <row r="2306" spans="1:2" x14ac:dyDescent="0.25">
      <c r="A2306" s="4">
        <v>39015</v>
      </c>
      <c r="B2306" s="3">
        <v>207.0083636152315</v>
      </c>
    </row>
    <row r="2307" spans="1:2" x14ac:dyDescent="0.25">
      <c r="A2307" s="4">
        <v>39016</v>
      </c>
      <c r="B2307" s="3">
        <v>206.52120323691361</v>
      </c>
    </row>
    <row r="2308" spans="1:2" x14ac:dyDescent="0.25">
      <c r="A2308" s="4">
        <v>39017</v>
      </c>
      <c r="B2308" s="3">
        <v>206.13843436823521</v>
      </c>
    </row>
    <row r="2309" spans="1:2" x14ac:dyDescent="0.25">
      <c r="A2309" s="4">
        <v>39020</v>
      </c>
      <c r="B2309" s="3">
        <v>204.8857362525606</v>
      </c>
    </row>
    <row r="2310" spans="1:2" x14ac:dyDescent="0.25">
      <c r="A2310" s="4">
        <v>39021</v>
      </c>
      <c r="B2310" s="3">
        <v>202.86750039952929</v>
      </c>
    </row>
    <row r="2311" spans="1:2" x14ac:dyDescent="0.25">
      <c r="A2311" s="4">
        <v>39022</v>
      </c>
      <c r="B2311" s="3">
        <v>199.59021295126689</v>
      </c>
    </row>
    <row r="2312" spans="1:2" x14ac:dyDescent="0.25">
      <c r="A2312" s="4">
        <v>39024</v>
      </c>
      <c r="B2312" s="3">
        <v>199.24484141129241</v>
      </c>
    </row>
    <row r="2313" spans="1:2" x14ac:dyDescent="0.25">
      <c r="A2313" s="4">
        <v>39027</v>
      </c>
      <c r="B2313" s="3">
        <v>196.68909201548109</v>
      </c>
    </row>
    <row r="2314" spans="1:2" x14ac:dyDescent="0.25">
      <c r="A2314" s="4">
        <v>39028</v>
      </c>
      <c r="B2314" s="3">
        <v>195.48029162557029</v>
      </c>
    </row>
    <row r="2315" spans="1:2" x14ac:dyDescent="0.25">
      <c r="A2315" s="4">
        <v>39029</v>
      </c>
      <c r="B2315" s="3">
        <v>194.9622343156085</v>
      </c>
    </row>
    <row r="2316" spans="1:2" x14ac:dyDescent="0.25">
      <c r="A2316" s="4">
        <v>39030</v>
      </c>
      <c r="B2316" s="3">
        <v>193.37352523172581</v>
      </c>
    </row>
    <row r="2317" spans="1:2" x14ac:dyDescent="0.25">
      <c r="A2317" s="4">
        <v>39031</v>
      </c>
      <c r="B2317" s="3">
        <v>192.6482449977793</v>
      </c>
    </row>
    <row r="2318" spans="1:2" x14ac:dyDescent="0.25">
      <c r="A2318" s="4">
        <v>39034</v>
      </c>
      <c r="B2318" s="3">
        <v>192.02657622582521</v>
      </c>
    </row>
    <row r="2319" spans="1:2" x14ac:dyDescent="0.25">
      <c r="A2319" s="4">
        <v>39035</v>
      </c>
      <c r="B2319" s="3">
        <v>191.88842760983539</v>
      </c>
    </row>
    <row r="2320" spans="1:2" x14ac:dyDescent="0.25">
      <c r="A2320" s="4">
        <v>39037</v>
      </c>
      <c r="B2320" s="3">
        <v>190.95592445190431</v>
      </c>
    </row>
    <row r="2321" spans="1:2" x14ac:dyDescent="0.25">
      <c r="A2321" s="4">
        <v>39038</v>
      </c>
      <c r="B2321" s="3">
        <v>190.85231298991189</v>
      </c>
    </row>
    <row r="2322" spans="1:2" x14ac:dyDescent="0.25">
      <c r="A2322" s="4">
        <v>39041</v>
      </c>
      <c r="B2322" s="3">
        <v>190.40332998794511</v>
      </c>
    </row>
    <row r="2323" spans="1:2" x14ac:dyDescent="0.25">
      <c r="A2323" s="4">
        <v>39042</v>
      </c>
      <c r="B2323" s="3">
        <v>190.16156990996291</v>
      </c>
    </row>
    <row r="2324" spans="1:2" x14ac:dyDescent="0.25">
      <c r="A2324" s="4">
        <v>39043</v>
      </c>
      <c r="B2324" s="3">
        <v>189.64351260000109</v>
      </c>
    </row>
    <row r="2325" spans="1:2" x14ac:dyDescent="0.25">
      <c r="A2325" s="4">
        <v>39044</v>
      </c>
      <c r="B2325" s="3">
        <v>185.46451696630959</v>
      </c>
    </row>
    <row r="2326" spans="1:2" x14ac:dyDescent="0.25">
      <c r="A2326" s="4">
        <v>39045</v>
      </c>
      <c r="B2326" s="3">
        <v>184.01395649841669</v>
      </c>
    </row>
    <row r="2327" spans="1:2" x14ac:dyDescent="0.25">
      <c r="A2327" s="4">
        <v>39048</v>
      </c>
      <c r="B2327" s="3">
        <v>181.66543002659009</v>
      </c>
    </row>
    <row r="2328" spans="1:2" x14ac:dyDescent="0.25">
      <c r="A2328" s="4">
        <v>39049</v>
      </c>
      <c r="B2328" s="3">
        <v>180.80200117665379</v>
      </c>
    </row>
    <row r="2329" spans="1:2" x14ac:dyDescent="0.25">
      <c r="A2329" s="4">
        <v>39050</v>
      </c>
      <c r="B2329" s="3">
        <v>181.28552133261809</v>
      </c>
    </row>
    <row r="2330" spans="1:2" x14ac:dyDescent="0.25">
      <c r="A2330" s="4">
        <v>39051</v>
      </c>
      <c r="B2330" s="3">
        <v>181.6308928725926</v>
      </c>
    </row>
    <row r="2331" spans="1:2" x14ac:dyDescent="0.25">
      <c r="A2331" s="4">
        <v>39052</v>
      </c>
      <c r="B2331" s="3">
        <v>182.0225934188511</v>
      </c>
    </row>
    <row r="2332" spans="1:2" x14ac:dyDescent="0.25">
      <c r="A2332" s="4">
        <v>39055</v>
      </c>
      <c r="B2332" s="3">
        <v>183.88172336865591</v>
      </c>
    </row>
    <row r="2333" spans="1:2" x14ac:dyDescent="0.25">
      <c r="A2333" s="4">
        <v>39056</v>
      </c>
      <c r="B2333" s="3">
        <v>185.7064249860569</v>
      </c>
    </row>
    <row r="2334" spans="1:2" x14ac:dyDescent="0.25">
      <c r="A2334" s="4">
        <v>39057</v>
      </c>
      <c r="B2334" s="3">
        <v>187.04912994980481</v>
      </c>
    </row>
    <row r="2335" spans="1:2" x14ac:dyDescent="0.25">
      <c r="A2335" s="4">
        <v>39058</v>
      </c>
      <c r="B2335" s="3">
        <v>188.77054656999439</v>
      </c>
    </row>
    <row r="2336" spans="1:2" x14ac:dyDescent="0.25">
      <c r="A2336" s="4">
        <v>39059</v>
      </c>
      <c r="B2336" s="3">
        <v>189.18368655884001</v>
      </c>
    </row>
    <row r="2337" spans="1:2" x14ac:dyDescent="0.25">
      <c r="A2337" s="4">
        <v>39062</v>
      </c>
      <c r="B2337" s="3">
        <v>189.25254322364751</v>
      </c>
    </row>
    <row r="2338" spans="1:2" x14ac:dyDescent="0.25">
      <c r="A2338" s="4">
        <v>39063</v>
      </c>
      <c r="B2338" s="3">
        <v>186.9802732849972</v>
      </c>
    </row>
    <row r="2339" spans="1:2" x14ac:dyDescent="0.25">
      <c r="A2339" s="4">
        <v>39064</v>
      </c>
      <c r="B2339" s="3">
        <v>185.91299498047971</v>
      </c>
    </row>
    <row r="2340" spans="1:2" x14ac:dyDescent="0.25">
      <c r="A2340" s="4">
        <v>39065</v>
      </c>
      <c r="B2340" s="3">
        <v>185.22442833240379</v>
      </c>
    </row>
    <row r="2341" spans="1:2" x14ac:dyDescent="0.25">
      <c r="A2341" s="4">
        <v>39066</v>
      </c>
      <c r="B2341" s="3">
        <v>183.7095817066369</v>
      </c>
    </row>
    <row r="2342" spans="1:2" x14ac:dyDescent="0.25">
      <c r="A2342" s="4">
        <v>39069</v>
      </c>
      <c r="B2342" s="3">
        <v>182.16030674846621</v>
      </c>
    </row>
    <row r="2343" spans="1:2" x14ac:dyDescent="0.25">
      <c r="A2343" s="4">
        <v>39070</v>
      </c>
      <c r="B2343" s="3">
        <v>181.33402677077521</v>
      </c>
    </row>
    <row r="2344" spans="1:2" x14ac:dyDescent="0.25">
      <c r="A2344" s="4">
        <v>39071</v>
      </c>
      <c r="B2344" s="3">
        <v>180.81760178471839</v>
      </c>
    </row>
    <row r="2345" spans="1:2" x14ac:dyDescent="0.25">
      <c r="A2345" s="4">
        <v>39072</v>
      </c>
      <c r="B2345" s="3">
        <v>180.81760178471839</v>
      </c>
    </row>
    <row r="2346" spans="1:2" x14ac:dyDescent="0.25">
      <c r="A2346" s="4">
        <v>39073</v>
      </c>
      <c r="B2346" s="3">
        <v>181.05860011154491</v>
      </c>
    </row>
    <row r="2347" spans="1:2" x14ac:dyDescent="0.25">
      <c r="A2347" s="4">
        <v>39077</v>
      </c>
      <c r="B2347" s="3">
        <v>181.40288343558279</v>
      </c>
    </row>
    <row r="2348" spans="1:2" x14ac:dyDescent="0.25">
      <c r="A2348" s="4">
        <v>39078</v>
      </c>
      <c r="B2348" s="3">
        <v>181.47174010039041</v>
      </c>
    </row>
    <row r="2349" spans="1:2" x14ac:dyDescent="0.25">
      <c r="A2349" s="4">
        <v>39079</v>
      </c>
      <c r="B2349" s="3">
        <v>181.74716675962071</v>
      </c>
    </row>
    <row r="2350" spans="1:2" x14ac:dyDescent="0.25">
      <c r="A2350" s="4">
        <v>39084</v>
      </c>
      <c r="B2350" s="3">
        <v>181.6589944878759</v>
      </c>
    </row>
    <row r="2351" spans="1:2" x14ac:dyDescent="0.25">
      <c r="A2351" s="4">
        <v>39085</v>
      </c>
      <c r="B2351" s="3">
        <v>181.8645298389842</v>
      </c>
    </row>
    <row r="2352" spans="1:2" x14ac:dyDescent="0.25">
      <c r="A2352" s="4">
        <v>39086</v>
      </c>
      <c r="B2352" s="3">
        <v>182.07006519009241</v>
      </c>
    </row>
    <row r="2353" spans="1:2" x14ac:dyDescent="0.25">
      <c r="A2353" s="4">
        <v>39087</v>
      </c>
      <c r="B2353" s="3">
        <v>182.37836821675489</v>
      </c>
    </row>
    <row r="2354" spans="1:2" x14ac:dyDescent="0.25">
      <c r="A2354" s="4">
        <v>39090</v>
      </c>
      <c r="B2354" s="3">
        <v>182.51539178416041</v>
      </c>
    </row>
    <row r="2355" spans="1:2" x14ac:dyDescent="0.25">
      <c r="A2355" s="4">
        <v>39091</v>
      </c>
      <c r="B2355" s="3">
        <v>182.68667124341729</v>
      </c>
    </row>
    <row r="2356" spans="1:2" x14ac:dyDescent="0.25">
      <c r="A2356" s="4">
        <v>39092</v>
      </c>
      <c r="B2356" s="3">
        <v>182.6181594597146</v>
      </c>
    </row>
    <row r="2357" spans="1:2" x14ac:dyDescent="0.25">
      <c r="A2357" s="4">
        <v>39093</v>
      </c>
      <c r="B2357" s="3">
        <v>182.89220659452559</v>
      </c>
    </row>
    <row r="2358" spans="1:2" x14ac:dyDescent="0.25">
      <c r="A2358" s="4">
        <v>39094</v>
      </c>
      <c r="B2358" s="3">
        <v>182.96071837822839</v>
      </c>
    </row>
    <row r="2359" spans="1:2" x14ac:dyDescent="0.25">
      <c r="A2359" s="4">
        <v>39097</v>
      </c>
      <c r="B2359" s="3">
        <v>183.47455675599909</v>
      </c>
    </row>
    <row r="2360" spans="1:2" x14ac:dyDescent="0.25">
      <c r="A2360" s="4">
        <v>39098</v>
      </c>
      <c r="B2360" s="3">
        <v>183.54306853970181</v>
      </c>
    </row>
    <row r="2361" spans="1:2" x14ac:dyDescent="0.25">
      <c r="A2361" s="4">
        <v>39099</v>
      </c>
      <c r="B2361" s="3">
        <v>183.68009210710741</v>
      </c>
    </row>
    <row r="2362" spans="1:2" x14ac:dyDescent="0.25">
      <c r="A2362" s="4">
        <v>39100</v>
      </c>
      <c r="B2362" s="3">
        <v>184.0226510256212</v>
      </c>
    </row>
    <row r="2363" spans="1:2" x14ac:dyDescent="0.25">
      <c r="A2363" s="4">
        <v>39101</v>
      </c>
      <c r="B2363" s="3">
        <v>184.12541870117531</v>
      </c>
    </row>
    <row r="2364" spans="1:2" x14ac:dyDescent="0.25">
      <c r="A2364" s="4">
        <v>39104</v>
      </c>
      <c r="B2364" s="3">
        <v>184.19393048487811</v>
      </c>
    </row>
    <row r="2365" spans="1:2" x14ac:dyDescent="0.25">
      <c r="A2365" s="4">
        <v>39105</v>
      </c>
      <c r="B2365" s="3">
        <v>184.26244226858091</v>
      </c>
    </row>
    <row r="2366" spans="1:2" x14ac:dyDescent="0.25">
      <c r="A2366" s="4">
        <v>39106</v>
      </c>
      <c r="B2366" s="3">
        <v>184.29669816043219</v>
      </c>
    </row>
    <row r="2367" spans="1:2" x14ac:dyDescent="0.25">
      <c r="A2367" s="4">
        <v>39107</v>
      </c>
      <c r="B2367" s="3">
        <v>184.3994658359864</v>
      </c>
    </row>
    <row r="2368" spans="1:2" x14ac:dyDescent="0.25">
      <c r="A2368" s="4">
        <v>39108</v>
      </c>
      <c r="B2368" s="3">
        <v>184.5364894033919</v>
      </c>
    </row>
    <row r="2369" spans="1:2" x14ac:dyDescent="0.25">
      <c r="A2369" s="4">
        <v>39111</v>
      </c>
      <c r="B2369" s="3">
        <v>184.84479243005441</v>
      </c>
    </row>
    <row r="2370" spans="1:2" x14ac:dyDescent="0.25">
      <c r="A2370" s="4">
        <v>39112</v>
      </c>
      <c r="B2370" s="3">
        <v>184.87904832190571</v>
      </c>
    </row>
    <row r="2371" spans="1:2" x14ac:dyDescent="0.25">
      <c r="A2371" s="4">
        <v>39113</v>
      </c>
      <c r="B2371" s="3">
        <v>185.1188395648654</v>
      </c>
    </row>
    <row r="2372" spans="1:2" x14ac:dyDescent="0.25">
      <c r="A2372" s="4">
        <v>39114</v>
      </c>
      <c r="B2372" s="3">
        <v>184.93464373338199</v>
      </c>
    </row>
    <row r="2373" spans="1:2" x14ac:dyDescent="0.25">
      <c r="A2373" s="4">
        <v>39115</v>
      </c>
      <c r="B2373" s="3">
        <v>185.10546827036089</v>
      </c>
    </row>
    <row r="2374" spans="1:2" x14ac:dyDescent="0.25">
      <c r="A2374" s="4">
        <v>39118</v>
      </c>
      <c r="B2374" s="3">
        <v>185.58377697390191</v>
      </c>
    </row>
    <row r="2375" spans="1:2" x14ac:dyDescent="0.25">
      <c r="A2375" s="4">
        <v>39119</v>
      </c>
      <c r="B2375" s="3">
        <v>187.0187030845249</v>
      </c>
    </row>
    <row r="2376" spans="1:2" x14ac:dyDescent="0.25">
      <c r="A2376" s="4">
        <v>39120</v>
      </c>
      <c r="B2376" s="3">
        <v>187.3603521584827</v>
      </c>
    </row>
    <row r="2377" spans="1:2" x14ac:dyDescent="0.25">
      <c r="A2377" s="4">
        <v>39121</v>
      </c>
      <c r="B2377" s="3">
        <v>187.4628468806701</v>
      </c>
    </row>
    <row r="2378" spans="1:2" x14ac:dyDescent="0.25">
      <c r="A2378" s="4">
        <v>39122</v>
      </c>
      <c r="B2378" s="3">
        <v>187.633671417649</v>
      </c>
    </row>
    <row r="2379" spans="1:2" x14ac:dyDescent="0.25">
      <c r="A2379" s="4">
        <v>39125</v>
      </c>
      <c r="B2379" s="3">
        <v>188.0436503063984</v>
      </c>
    </row>
    <row r="2380" spans="1:2" x14ac:dyDescent="0.25">
      <c r="A2380" s="4">
        <v>39126</v>
      </c>
      <c r="B2380" s="3">
        <v>188.41946428775199</v>
      </c>
    </row>
    <row r="2381" spans="1:2" x14ac:dyDescent="0.25">
      <c r="A2381" s="4">
        <v>39127</v>
      </c>
      <c r="B2381" s="3">
        <v>188.4877941025436</v>
      </c>
    </row>
    <row r="2382" spans="1:2" x14ac:dyDescent="0.25">
      <c r="A2382" s="4">
        <v>39128</v>
      </c>
      <c r="B2382" s="3">
        <v>188.69278354691829</v>
      </c>
    </row>
    <row r="2383" spans="1:2" x14ac:dyDescent="0.25">
      <c r="A2383" s="4">
        <v>39129</v>
      </c>
      <c r="B2383" s="3">
        <v>188.96610280608459</v>
      </c>
    </row>
    <row r="2384" spans="1:2" x14ac:dyDescent="0.25">
      <c r="A2384" s="4">
        <v>39134</v>
      </c>
      <c r="B2384" s="3">
        <v>189.06859752827199</v>
      </c>
    </row>
    <row r="2385" spans="1:2" x14ac:dyDescent="0.25">
      <c r="A2385" s="4">
        <v>39135</v>
      </c>
      <c r="B2385" s="3">
        <v>190.05937984274971</v>
      </c>
    </row>
    <row r="2386" spans="1:2" x14ac:dyDescent="0.25">
      <c r="A2386" s="4">
        <v>39136</v>
      </c>
      <c r="B2386" s="3">
        <v>190.29853419452019</v>
      </c>
    </row>
    <row r="2387" spans="1:2" x14ac:dyDescent="0.25">
      <c r="A2387" s="4">
        <v>39139</v>
      </c>
      <c r="B2387" s="3">
        <v>190.87933762024849</v>
      </c>
    </row>
    <row r="2388" spans="1:2" x14ac:dyDescent="0.25">
      <c r="A2388" s="4">
        <v>39140</v>
      </c>
      <c r="B2388" s="3">
        <v>191.22098669420629</v>
      </c>
    </row>
    <row r="2389" spans="1:2" x14ac:dyDescent="0.25">
      <c r="A2389" s="4">
        <v>39141</v>
      </c>
      <c r="B2389" s="3">
        <v>191.42597613858109</v>
      </c>
    </row>
    <row r="2390" spans="1:2" x14ac:dyDescent="0.25">
      <c r="A2390" s="4">
        <v>39142</v>
      </c>
      <c r="B2390" s="3">
        <v>190.81072134699201</v>
      </c>
    </row>
    <row r="2391" spans="1:2" x14ac:dyDescent="0.25">
      <c r="A2391" s="4">
        <v>39143</v>
      </c>
      <c r="B2391" s="3">
        <v>191.35550570487069</v>
      </c>
    </row>
    <row r="2392" spans="1:2" x14ac:dyDescent="0.25">
      <c r="A2392" s="4">
        <v>39146</v>
      </c>
      <c r="B2392" s="3">
        <v>191.4576527719729</v>
      </c>
    </row>
    <row r="2393" spans="1:2" x14ac:dyDescent="0.25">
      <c r="A2393" s="4">
        <v>39147</v>
      </c>
      <c r="B2393" s="3">
        <v>191.7640939732797</v>
      </c>
    </row>
    <row r="2394" spans="1:2" x14ac:dyDescent="0.25">
      <c r="A2394" s="4">
        <v>39148</v>
      </c>
      <c r="B2394" s="3">
        <v>191.86624104038191</v>
      </c>
    </row>
    <row r="2395" spans="1:2" x14ac:dyDescent="0.25">
      <c r="A2395" s="4">
        <v>39149</v>
      </c>
      <c r="B2395" s="3">
        <v>192.036486152219</v>
      </c>
    </row>
    <row r="2396" spans="1:2" x14ac:dyDescent="0.25">
      <c r="A2396" s="4">
        <v>39150</v>
      </c>
      <c r="B2396" s="3">
        <v>192.036486152219</v>
      </c>
    </row>
    <row r="2397" spans="1:2" x14ac:dyDescent="0.25">
      <c r="A2397" s="4">
        <v>39153</v>
      </c>
      <c r="B2397" s="3">
        <v>192.17268224168859</v>
      </c>
    </row>
    <row r="2398" spans="1:2" x14ac:dyDescent="0.25">
      <c r="A2398" s="4">
        <v>39154</v>
      </c>
      <c r="B2398" s="3">
        <v>191.9343390851167</v>
      </c>
    </row>
    <row r="2399" spans="1:2" x14ac:dyDescent="0.25">
      <c r="A2399" s="4">
        <v>39155</v>
      </c>
      <c r="B2399" s="3">
        <v>191.4576527719729</v>
      </c>
    </row>
    <row r="2400" spans="1:2" x14ac:dyDescent="0.25">
      <c r="A2400" s="4">
        <v>39156</v>
      </c>
      <c r="B2400" s="3">
        <v>190.64047623515501</v>
      </c>
    </row>
    <row r="2401" spans="1:2" x14ac:dyDescent="0.25">
      <c r="A2401" s="4">
        <v>39157</v>
      </c>
      <c r="B2401" s="3">
        <v>189.7552016536022</v>
      </c>
    </row>
    <row r="2402" spans="1:2" x14ac:dyDescent="0.25">
      <c r="A2402" s="4">
        <v>39160</v>
      </c>
      <c r="B2402" s="3">
        <v>188.83587804968201</v>
      </c>
    </row>
    <row r="2403" spans="1:2" x14ac:dyDescent="0.25">
      <c r="A2403" s="4">
        <v>39161</v>
      </c>
      <c r="B2403" s="3">
        <v>188.56348587074271</v>
      </c>
    </row>
    <row r="2404" spans="1:2" x14ac:dyDescent="0.25">
      <c r="A2404" s="4">
        <v>39162</v>
      </c>
      <c r="B2404" s="3">
        <v>188.52943684837521</v>
      </c>
    </row>
    <row r="2405" spans="1:2" x14ac:dyDescent="0.25">
      <c r="A2405" s="4">
        <v>39163</v>
      </c>
      <c r="B2405" s="3">
        <v>188.52943684837521</v>
      </c>
    </row>
    <row r="2406" spans="1:2" x14ac:dyDescent="0.25">
      <c r="A2406" s="4">
        <v>39164</v>
      </c>
      <c r="B2406" s="3">
        <v>188.59753489311009</v>
      </c>
    </row>
    <row r="2407" spans="1:2" x14ac:dyDescent="0.25">
      <c r="A2407" s="4">
        <v>39167</v>
      </c>
      <c r="B2407" s="3">
        <v>188.73373098257969</v>
      </c>
    </row>
    <row r="2408" spans="1:2" x14ac:dyDescent="0.25">
      <c r="A2408" s="4">
        <v>39168</v>
      </c>
      <c r="B2408" s="3">
        <v>189.5509075193977</v>
      </c>
    </row>
    <row r="2409" spans="1:2" x14ac:dyDescent="0.25">
      <c r="A2409" s="4">
        <v>39169</v>
      </c>
      <c r="B2409" s="3">
        <v>189.9254467654392</v>
      </c>
    </row>
    <row r="2410" spans="1:2" x14ac:dyDescent="0.25">
      <c r="A2410" s="4">
        <v>39170</v>
      </c>
      <c r="B2410" s="3">
        <v>190.19783894437859</v>
      </c>
    </row>
    <row r="2411" spans="1:2" x14ac:dyDescent="0.25">
      <c r="A2411" s="4">
        <v>39171</v>
      </c>
      <c r="B2411" s="3">
        <v>190.53832916805271</v>
      </c>
    </row>
    <row r="2412" spans="1:2" x14ac:dyDescent="0.25">
      <c r="A2412" s="4">
        <v>39174</v>
      </c>
      <c r="B2412" s="3">
        <v>190.55812356303051</v>
      </c>
    </row>
    <row r="2413" spans="1:2" x14ac:dyDescent="0.25">
      <c r="A2413" s="4">
        <v>39175</v>
      </c>
      <c r="B2413" s="3">
        <v>190.5240892491239</v>
      </c>
    </row>
    <row r="2414" spans="1:2" x14ac:dyDescent="0.25">
      <c r="A2414" s="4">
        <v>39176</v>
      </c>
      <c r="B2414" s="3">
        <v>190.8644323881899</v>
      </c>
    </row>
    <row r="2415" spans="1:2" x14ac:dyDescent="0.25">
      <c r="A2415" s="4">
        <v>39177</v>
      </c>
      <c r="B2415" s="3">
        <v>190.8644323881899</v>
      </c>
    </row>
    <row r="2416" spans="1:2" x14ac:dyDescent="0.25">
      <c r="A2416" s="4">
        <v>39181</v>
      </c>
      <c r="B2416" s="3">
        <v>191.06863827162951</v>
      </c>
    </row>
    <row r="2417" spans="1:2" x14ac:dyDescent="0.25">
      <c r="A2417" s="4">
        <v>39182</v>
      </c>
      <c r="B2417" s="3">
        <v>191.23880984116241</v>
      </c>
    </row>
    <row r="2418" spans="1:2" x14ac:dyDescent="0.25">
      <c r="A2418" s="4">
        <v>39183</v>
      </c>
      <c r="B2418" s="3">
        <v>191.5451186663218</v>
      </c>
    </row>
    <row r="2419" spans="1:2" x14ac:dyDescent="0.25">
      <c r="A2419" s="4">
        <v>39184</v>
      </c>
      <c r="B2419" s="3">
        <v>191.5451186663218</v>
      </c>
    </row>
    <row r="2420" spans="1:2" x14ac:dyDescent="0.25">
      <c r="A2420" s="4">
        <v>39185</v>
      </c>
      <c r="B2420" s="3">
        <v>191.5110843524152</v>
      </c>
    </row>
    <row r="2421" spans="1:2" x14ac:dyDescent="0.25">
      <c r="A2421" s="4">
        <v>39188</v>
      </c>
      <c r="B2421" s="3">
        <v>191.613187294135</v>
      </c>
    </row>
    <row r="2422" spans="1:2" x14ac:dyDescent="0.25">
      <c r="A2422" s="4">
        <v>39189</v>
      </c>
      <c r="B2422" s="3">
        <v>191.13670689944269</v>
      </c>
    </row>
    <row r="2423" spans="1:2" x14ac:dyDescent="0.25">
      <c r="A2423" s="4">
        <v>39190</v>
      </c>
      <c r="B2423" s="3">
        <v>190.62619219084371</v>
      </c>
    </row>
    <row r="2424" spans="1:2" x14ac:dyDescent="0.25">
      <c r="A2424" s="4">
        <v>39191</v>
      </c>
      <c r="B2424" s="3">
        <v>189.26481963457991</v>
      </c>
    </row>
    <row r="2425" spans="1:2" x14ac:dyDescent="0.25">
      <c r="A2425" s="4">
        <v>39192</v>
      </c>
      <c r="B2425" s="3">
        <v>188.89044218160731</v>
      </c>
    </row>
    <row r="2426" spans="1:2" x14ac:dyDescent="0.25">
      <c r="A2426" s="4">
        <v>39195</v>
      </c>
      <c r="B2426" s="3">
        <v>188.78833923988759</v>
      </c>
    </row>
    <row r="2427" spans="1:2" x14ac:dyDescent="0.25">
      <c r="A2427" s="4">
        <v>39196</v>
      </c>
      <c r="B2427" s="3">
        <v>188.1076529617556</v>
      </c>
    </row>
    <row r="2428" spans="1:2" x14ac:dyDescent="0.25">
      <c r="A2428" s="4">
        <v>39197</v>
      </c>
      <c r="B2428" s="3">
        <v>187.7673098226897</v>
      </c>
    </row>
    <row r="2429" spans="1:2" x14ac:dyDescent="0.25">
      <c r="A2429" s="4">
        <v>39198</v>
      </c>
      <c r="B2429" s="3">
        <v>187.7673098226897</v>
      </c>
    </row>
    <row r="2430" spans="1:2" x14ac:dyDescent="0.25">
      <c r="A2430" s="4">
        <v>39199</v>
      </c>
      <c r="B2430" s="3">
        <v>187.8013441365963</v>
      </c>
    </row>
    <row r="2431" spans="1:2" x14ac:dyDescent="0.25">
      <c r="A2431" s="4">
        <v>39202</v>
      </c>
      <c r="B2431" s="3">
        <v>187.90344707831599</v>
      </c>
    </row>
    <row r="2432" spans="1:2" x14ac:dyDescent="0.25">
      <c r="A2432" s="4">
        <v>39204</v>
      </c>
      <c r="B2432" s="3">
        <v>188.2991213567411</v>
      </c>
    </row>
    <row r="2433" spans="1:2" x14ac:dyDescent="0.25">
      <c r="A2433" s="4">
        <v>39205</v>
      </c>
      <c r="B2433" s="3">
        <v>188.67333821941941</v>
      </c>
    </row>
    <row r="2434" spans="1:2" x14ac:dyDescent="0.25">
      <c r="A2434" s="4">
        <v>39206</v>
      </c>
      <c r="B2434" s="3">
        <v>188.9114762229419</v>
      </c>
    </row>
    <row r="2435" spans="1:2" x14ac:dyDescent="0.25">
      <c r="A2435" s="4">
        <v>39209</v>
      </c>
      <c r="B2435" s="3">
        <v>189.0475550820976</v>
      </c>
    </row>
    <row r="2436" spans="1:2" x14ac:dyDescent="0.25">
      <c r="A2436" s="4">
        <v>39210</v>
      </c>
      <c r="B2436" s="3">
        <v>189.11559451167551</v>
      </c>
    </row>
    <row r="2437" spans="1:2" x14ac:dyDescent="0.25">
      <c r="A2437" s="4">
        <v>39211</v>
      </c>
      <c r="B2437" s="3">
        <v>189.08157479688651</v>
      </c>
    </row>
    <row r="2438" spans="1:2" x14ac:dyDescent="0.25">
      <c r="A2438" s="4">
        <v>39212</v>
      </c>
      <c r="B2438" s="3">
        <v>189.08157479688651</v>
      </c>
    </row>
    <row r="2439" spans="1:2" x14ac:dyDescent="0.25">
      <c r="A2439" s="4">
        <v>39213</v>
      </c>
      <c r="B2439" s="3">
        <v>189.01353536730869</v>
      </c>
    </row>
    <row r="2440" spans="1:2" x14ac:dyDescent="0.25">
      <c r="A2440" s="4">
        <v>39216</v>
      </c>
      <c r="B2440" s="3">
        <v>188.97951565251969</v>
      </c>
    </row>
    <row r="2441" spans="1:2" x14ac:dyDescent="0.25">
      <c r="A2441" s="4">
        <v>39217</v>
      </c>
      <c r="B2441" s="3">
        <v>188.97951565251969</v>
      </c>
    </row>
    <row r="2442" spans="1:2" x14ac:dyDescent="0.25">
      <c r="A2442" s="4">
        <v>39218</v>
      </c>
      <c r="B2442" s="3">
        <v>189.31971280040909</v>
      </c>
    </row>
    <row r="2443" spans="1:2" x14ac:dyDescent="0.25">
      <c r="A2443" s="4">
        <v>39219</v>
      </c>
      <c r="B2443" s="3">
        <v>189.52383108914259</v>
      </c>
    </row>
    <row r="2444" spans="1:2" x14ac:dyDescent="0.25">
      <c r="A2444" s="4">
        <v>39220</v>
      </c>
      <c r="B2444" s="3">
        <v>189.42177194477591</v>
      </c>
    </row>
    <row r="2445" spans="1:2" x14ac:dyDescent="0.25">
      <c r="A2445" s="4">
        <v>39223</v>
      </c>
      <c r="B2445" s="3">
        <v>189.48981137435371</v>
      </c>
    </row>
    <row r="2446" spans="1:2" x14ac:dyDescent="0.25">
      <c r="A2446" s="4">
        <v>39224</v>
      </c>
      <c r="B2446" s="3">
        <v>189.25167337083121</v>
      </c>
    </row>
    <row r="2447" spans="1:2" x14ac:dyDescent="0.25">
      <c r="A2447" s="4">
        <v>39225</v>
      </c>
      <c r="B2447" s="3">
        <v>189.14961422646439</v>
      </c>
    </row>
    <row r="2448" spans="1:2" x14ac:dyDescent="0.25">
      <c r="A2448" s="4">
        <v>39226</v>
      </c>
      <c r="B2448" s="3">
        <v>188.80941707857511</v>
      </c>
    </row>
    <row r="2449" spans="1:2" x14ac:dyDescent="0.25">
      <c r="A2449" s="4">
        <v>39227</v>
      </c>
      <c r="B2449" s="3">
        <v>188.7413776489972</v>
      </c>
    </row>
    <row r="2450" spans="1:2" x14ac:dyDescent="0.25">
      <c r="A2450" s="4">
        <v>39230</v>
      </c>
      <c r="B2450" s="3">
        <v>188.63931850463041</v>
      </c>
    </row>
    <row r="2451" spans="1:2" x14ac:dyDescent="0.25">
      <c r="A2451" s="4">
        <v>39231</v>
      </c>
      <c r="B2451" s="3">
        <v>188.67333821941941</v>
      </c>
    </row>
    <row r="2452" spans="1:2" x14ac:dyDescent="0.25">
      <c r="A2452" s="4">
        <v>39232</v>
      </c>
      <c r="B2452" s="3">
        <v>188.6052987898415</v>
      </c>
    </row>
    <row r="2453" spans="1:2" x14ac:dyDescent="0.25">
      <c r="A2453" s="4">
        <v>39233</v>
      </c>
      <c r="B2453" s="3">
        <v>188.67333821941941</v>
      </c>
    </row>
    <row r="2454" spans="1:2" x14ac:dyDescent="0.25">
      <c r="A2454" s="4">
        <v>39234</v>
      </c>
      <c r="B2454" s="3">
        <v>188.45511220164559</v>
      </c>
    </row>
    <row r="2455" spans="1:2" x14ac:dyDescent="0.25">
      <c r="A2455" s="4">
        <v>39237</v>
      </c>
      <c r="B2455" s="3">
        <v>188.7604949905932</v>
      </c>
    </row>
    <row r="2456" spans="1:2" x14ac:dyDescent="0.25">
      <c r="A2456" s="4">
        <v>39238</v>
      </c>
      <c r="B2456" s="3">
        <v>189.47305483147079</v>
      </c>
    </row>
    <row r="2457" spans="1:2" x14ac:dyDescent="0.25">
      <c r="A2457" s="4">
        <v>39239</v>
      </c>
      <c r="B2457" s="3">
        <v>190.11775183036019</v>
      </c>
    </row>
    <row r="2458" spans="1:2" x14ac:dyDescent="0.25">
      <c r="A2458" s="4">
        <v>39241</v>
      </c>
      <c r="B2458" s="3">
        <v>190.32134035632521</v>
      </c>
    </row>
    <row r="2459" spans="1:2" x14ac:dyDescent="0.25">
      <c r="A2459" s="4">
        <v>39244</v>
      </c>
      <c r="B2459" s="3">
        <v>190.62672314527279</v>
      </c>
    </row>
    <row r="2460" spans="1:2" x14ac:dyDescent="0.25">
      <c r="A2460" s="4">
        <v>39245</v>
      </c>
      <c r="B2460" s="3">
        <v>192.1197056690165</v>
      </c>
    </row>
    <row r="2461" spans="1:2" x14ac:dyDescent="0.25">
      <c r="A2461" s="4">
        <v>39246</v>
      </c>
      <c r="B2461" s="3">
        <v>193.0697854568534</v>
      </c>
    </row>
    <row r="2462" spans="1:2" x14ac:dyDescent="0.25">
      <c r="A2462" s="4">
        <v>39247</v>
      </c>
      <c r="B2462" s="3">
        <v>193.51089392977761</v>
      </c>
    </row>
    <row r="2463" spans="1:2" x14ac:dyDescent="0.25">
      <c r="A2463" s="4">
        <v>39248</v>
      </c>
      <c r="B2463" s="3">
        <v>193.88413956071349</v>
      </c>
    </row>
    <row r="2464" spans="1:2" x14ac:dyDescent="0.25">
      <c r="A2464" s="4">
        <v>39251</v>
      </c>
      <c r="B2464" s="3">
        <v>194.1555909286669</v>
      </c>
    </row>
    <row r="2465" spans="1:2" x14ac:dyDescent="0.25">
      <c r="A2465" s="4">
        <v>39252</v>
      </c>
      <c r="B2465" s="3">
        <v>194.73242508556791</v>
      </c>
    </row>
    <row r="2466" spans="1:2" x14ac:dyDescent="0.25">
      <c r="A2466" s="4">
        <v>39253</v>
      </c>
      <c r="B2466" s="3">
        <v>195.3431906634631</v>
      </c>
    </row>
    <row r="2467" spans="1:2" x14ac:dyDescent="0.25">
      <c r="A2467" s="4">
        <v>39254</v>
      </c>
      <c r="B2467" s="3">
        <v>195.8182305573815</v>
      </c>
    </row>
    <row r="2468" spans="1:2" x14ac:dyDescent="0.25">
      <c r="A2468" s="4">
        <v>39255</v>
      </c>
      <c r="B2468" s="3">
        <v>196.5307903982592</v>
      </c>
    </row>
    <row r="2469" spans="1:2" x14ac:dyDescent="0.25">
      <c r="A2469" s="4">
        <v>39258</v>
      </c>
      <c r="B2469" s="3">
        <v>197.75232155404939</v>
      </c>
    </row>
    <row r="2470" spans="1:2" x14ac:dyDescent="0.25">
      <c r="A2470" s="4">
        <v>39259</v>
      </c>
      <c r="B2470" s="3">
        <v>199.2792354987873</v>
      </c>
    </row>
    <row r="2471" spans="1:2" x14ac:dyDescent="0.25">
      <c r="A2471" s="4">
        <v>39260</v>
      </c>
      <c r="B2471" s="3">
        <v>201.92588633633289</v>
      </c>
    </row>
    <row r="2472" spans="1:2" x14ac:dyDescent="0.25">
      <c r="A2472" s="4">
        <v>39261</v>
      </c>
      <c r="B2472" s="3">
        <v>204.53860575288439</v>
      </c>
    </row>
    <row r="2473" spans="1:2" x14ac:dyDescent="0.25">
      <c r="A2473" s="4">
        <v>39262</v>
      </c>
      <c r="B2473" s="3">
        <v>205.1493713307795</v>
      </c>
    </row>
    <row r="2474" spans="1:2" x14ac:dyDescent="0.25">
      <c r="A2474" s="4">
        <v>39265</v>
      </c>
      <c r="B2474" s="3">
        <v>205.01887878616631</v>
      </c>
    </row>
    <row r="2475" spans="1:2" x14ac:dyDescent="0.25">
      <c r="A2475" s="4">
        <v>39266</v>
      </c>
      <c r="B2475" s="3">
        <v>205.0527158679927</v>
      </c>
    </row>
    <row r="2476" spans="1:2" x14ac:dyDescent="0.25">
      <c r="A2476" s="4">
        <v>39267</v>
      </c>
      <c r="B2476" s="3">
        <v>205.62794625904161</v>
      </c>
    </row>
    <row r="2477" spans="1:2" x14ac:dyDescent="0.25">
      <c r="A2477" s="4">
        <v>39268</v>
      </c>
      <c r="B2477" s="3">
        <v>205.7632945863472</v>
      </c>
    </row>
    <row r="2478" spans="1:2" x14ac:dyDescent="0.25">
      <c r="A2478" s="4">
        <v>39269</v>
      </c>
      <c r="B2478" s="3">
        <v>205.79713166817359</v>
      </c>
    </row>
    <row r="2479" spans="1:2" x14ac:dyDescent="0.25">
      <c r="A2479" s="4">
        <v>39273</v>
      </c>
      <c r="B2479" s="3">
        <v>205.9663170773056</v>
      </c>
    </row>
    <row r="2480" spans="1:2" x14ac:dyDescent="0.25">
      <c r="A2480" s="4">
        <v>39274</v>
      </c>
      <c r="B2480" s="3">
        <v>205.9663170773056</v>
      </c>
    </row>
    <row r="2481" spans="1:2" x14ac:dyDescent="0.25">
      <c r="A2481" s="4">
        <v>39275</v>
      </c>
      <c r="B2481" s="3">
        <v>206.7445699593128</v>
      </c>
    </row>
    <row r="2482" spans="1:2" x14ac:dyDescent="0.25">
      <c r="A2482" s="4">
        <v>39276</v>
      </c>
      <c r="B2482" s="3">
        <v>207.25212618670889</v>
      </c>
    </row>
    <row r="2483" spans="1:2" x14ac:dyDescent="0.25">
      <c r="A2483" s="4">
        <v>39279</v>
      </c>
      <c r="B2483" s="3">
        <v>207.25212618670889</v>
      </c>
    </row>
    <row r="2484" spans="1:2" x14ac:dyDescent="0.25">
      <c r="A2484" s="4">
        <v>39280</v>
      </c>
      <c r="B2484" s="3">
        <v>207.5904970049728</v>
      </c>
    </row>
    <row r="2485" spans="1:2" x14ac:dyDescent="0.25">
      <c r="A2485" s="4">
        <v>39281</v>
      </c>
      <c r="B2485" s="3">
        <v>207.99654198688961</v>
      </c>
    </row>
    <row r="2486" spans="1:2" x14ac:dyDescent="0.25">
      <c r="A2486" s="4">
        <v>39282</v>
      </c>
      <c r="B2486" s="3">
        <v>208.5040982142857</v>
      </c>
    </row>
    <row r="2487" spans="1:2" x14ac:dyDescent="0.25">
      <c r="A2487" s="4">
        <v>39283</v>
      </c>
      <c r="B2487" s="3">
        <v>208.6394465415913</v>
      </c>
    </row>
    <row r="2488" spans="1:2" x14ac:dyDescent="0.25">
      <c r="A2488" s="4">
        <v>39286</v>
      </c>
      <c r="B2488" s="3">
        <v>208.6394465415913</v>
      </c>
    </row>
    <row r="2489" spans="1:2" x14ac:dyDescent="0.25">
      <c r="A2489" s="4">
        <v>39287</v>
      </c>
      <c r="B2489" s="3">
        <v>209.11316568716089</v>
      </c>
    </row>
    <row r="2490" spans="1:2" x14ac:dyDescent="0.25">
      <c r="A2490" s="4">
        <v>39288</v>
      </c>
      <c r="B2490" s="3">
        <v>209.85758148734169</v>
      </c>
    </row>
    <row r="2491" spans="1:2" x14ac:dyDescent="0.25">
      <c r="A2491" s="4">
        <v>39289</v>
      </c>
      <c r="B2491" s="3">
        <v>211.10955351491859</v>
      </c>
    </row>
    <row r="2492" spans="1:2" x14ac:dyDescent="0.25">
      <c r="A2492" s="4">
        <v>39290</v>
      </c>
      <c r="B2492" s="3">
        <v>211.65094682414099</v>
      </c>
    </row>
    <row r="2493" spans="1:2" x14ac:dyDescent="0.25">
      <c r="A2493" s="4">
        <v>39293</v>
      </c>
      <c r="B2493" s="3">
        <v>212.2600142970162</v>
      </c>
    </row>
    <row r="2494" spans="1:2" x14ac:dyDescent="0.25">
      <c r="A2494" s="4">
        <v>39294</v>
      </c>
      <c r="B2494" s="3">
        <v>212.9705930153707</v>
      </c>
    </row>
    <row r="2495" spans="1:2" x14ac:dyDescent="0.25">
      <c r="A2495" s="4">
        <v>39295</v>
      </c>
      <c r="B2495" s="3">
        <v>212.1343080099831</v>
      </c>
    </row>
    <row r="2496" spans="1:2" x14ac:dyDescent="0.25">
      <c r="A2496" s="4">
        <v>39296</v>
      </c>
      <c r="B2496" s="3">
        <v>212.56990207160521</v>
      </c>
    </row>
    <row r="2497" spans="1:2" x14ac:dyDescent="0.25">
      <c r="A2497" s="4">
        <v>39297</v>
      </c>
      <c r="B2497" s="3">
        <v>213.57511913688711</v>
      </c>
    </row>
    <row r="2498" spans="1:2" x14ac:dyDescent="0.25">
      <c r="A2498" s="4">
        <v>39300</v>
      </c>
      <c r="B2498" s="3">
        <v>214.17824937605619</v>
      </c>
    </row>
    <row r="2499" spans="1:2" x14ac:dyDescent="0.25">
      <c r="A2499" s="4">
        <v>39301</v>
      </c>
      <c r="B2499" s="3">
        <v>215.58555326745079</v>
      </c>
    </row>
    <row r="2500" spans="1:2" x14ac:dyDescent="0.25">
      <c r="A2500" s="4">
        <v>39302</v>
      </c>
      <c r="B2500" s="3">
        <v>216.28920521314811</v>
      </c>
    </row>
    <row r="2501" spans="1:2" x14ac:dyDescent="0.25">
      <c r="A2501" s="4">
        <v>39303</v>
      </c>
      <c r="B2501" s="3">
        <v>217.0598716298642</v>
      </c>
    </row>
    <row r="2502" spans="1:2" x14ac:dyDescent="0.25">
      <c r="A2502" s="4">
        <v>39304</v>
      </c>
      <c r="B2502" s="3">
        <v>217.19390057190179</v>
      </c>
    </row>
    <row r="2503" spans="1:2" x14ac:dyDescent="0.25">
      <c r="A2503" s="4">
        <v>39307</v>
      </c>
      <c r="B2503" s="3">
        <v>217.29442227843001</v>
      </c>
    </row>
    <row r="2504" spans="1:2" x14ac:dyDescent="0.25">
      <c r="A2504" s="4">
        <v>39308</v>
      </c>
      <c r="B2504" s="3">
        <v>217.56248016250521</v>
      </c>
    </row>
    <row r="2505" spans="1:2" x14ac:dyDescent="0.25">
      <c r="A2505" s="4">
        <v>39309</v>
      </c>
      <c r="B2505" s="3">
        <v>217.56248016250521</v>
      </c>
    </row>
    <row r="2506" spans="1:2" x14ac:dyDescent="0.25">
      <c r="A2506" s="4">
        <v>39310</v>
      </c>
      <c r="B2506" s="3">
        <v>217.29442227843001</v>
      </c>
    </row>
    <row r="2507" spans="1:2" x14ac:dyDescent="0.25">
      <c r="A2507" s="4">
        <v>39311</v>
      </c>
      <c r="B2507" s="3">
        <v>216.95934992333599</v>
      </c>
    </row>
    <row r="2508" spans="1:2" x14ac:dyDescent="0.25">
      <c r="A2508" s="4">
        <v>39314</v>
      </c>
      <c r="B2508" s="3">
        <v>216.92584268782659</v>
      </c>
    </row>
    <row r="2509" spans="1:2" x14ac:dyDescent="0.25">
      <c r="A2509" s="4">
        <v>39315</v>
      </c>
      <c r="B2509" s="3">
        <v>216.52375586171391</v>
      </c>
    </row>
    <row r="2510" spans="1:2" x14ac:dyDescent="0.25">
      <c r="A2510" s="4">
        <v>39316</v>
      </c>
      <c r="B2510" s="3">
        <v>216.32271244865751</v>
      </c>
    </row>
    <row r="2511" spans="1:2" x14ac:dyDescent="0.25">
      <c r="A2511" s="4">
        <v>39317</v>
      </c>
      <c r="B2511" s="3">
        <v>216.28920521314811</v>
      </c>
    </row>
    <row r="2512" spans="1:2" x14ac:dyDescent="0.25">
      <c r="A2512" s="4">
        <v>39318</v>
      </c>
      <c r="B2512" s="3">
        <v>216.02114732907299</v>
      </c>
    </row>
    <row r="2513" spans="1:2" x14ac:dyDescent="0.25">
      <c r="A2513" s="4">
        <v>39321</v>
      </c>
      <c r="B2513" s="3">
        <v>216.02114732907299</v>
      </c>
    </row>
    <row r="2514" spans="1:2" x14ac:dyDescent="0.25">
      <c r="A2514" s="4">
        <v>39322</v>
      </c>
      <c r="B2514" s="3">
        <v>215.35100261888499</v>
      </c>
    </row>
    <row r="2515" spans="1:2" x14ac:dyDescent="0.25">
      <c r="A2515" s="4">
        <v>39323</v>
      </c>
      <c r="B2515" s="3">
        <v>214.34578555360321</v>
      </c>
    </row>
    <row r="2516" spans="1:2" x14ac:dyDescent="0.25">
      <c r="A2516" s="4">
        <v>39324</v>
      </c>
      <c r="B2516" s="3">
        <v>213.57511913688711</v>
      </c>
    </row>
    <row r="2517" spans="1:2" x14ac:dyDescent="0.25">
      <c r="A2517" s="4">
        <v>39325</v>
      </c>
      <c r="B2517" s="3">
        <v>212.77094548466161</v>
      </c>
    </row>
    <row r="2518" spans="1:2" x14ac:dyDescent="0.25">
      <c r="A2518" s="4">
        <v>39328</v>
      </c>
      <c r="B2518" s="3">
        <v>209.4758405180153</v>
      </c>
    </row>
    <row r="2519" spans="1:2" x14ac:dyDescent="0.25">
      <c r="A2519" s="4">
        <v>39329</v>
      </c>
      <c r="B2519" s="3">
        <v>208.8803627654373</v>
      </c>
    </row>
    <row r="2520" spans="1:2" x14ac:dyDescent="0.25">
      <c r="A2520" s="4">
        <v>39330</v>
      </c>
      <c r="B2520" s="3">
        <v>208.78111647334089</v>
      </c>
    </row>
    <row r="2521" spans="1:2" x14ac:dyDescent="0.25">
      <c r="A2521" s="4">
        <v>39331</v>
      </c>
      <c r="B2521" s="3">
        <v>207.8548177471084</v>
      </c>
    </row>
    <row r="2522" spans="1:2" x14ac:dyDescent="0.25">
      <c r="A2522" s="4">
        <v>39335</v>
      </c>
      <c r="B2522" s="3">
        <v>207.29242209189579</v>
      </c>
    </row>
    <row r="2523" spans="1:2" x14ac:dyDescent="0.25">
      <c r="A2523" s="4">
        <v>39336</v>
      </c>
      <c r="B2523" s="3">
        <v>205.77064561308521</v>
      </c>
    </row>
    <row r="2524" spans="1:2" x14ac:dyDescent="0.25">
      <c r="A2524" s="4">
        <v>39337</v>
      </c>
      <c r="B2524" s="3">
        <v>204.3481154263709</v>
      </c>
    </row>
    <row r="2525" spans="1:2" x14ac:dyDescent="0.25">
      <c r="A2525" s="4">
        <v>39338</v>
      </c>
      <c r="B2525" s="3">
        <v>203.62030928433111</v>
      </c>
    </row>
    <row r="2526" spans="1:2" x14ac:dyDescent="0.25">
      <c r="A2526" s="4">
        <v>39339</v>
      </c>
      <c r="B2526" s="3">
        <v>203.19024201858019</v>
      </c>
    </row>
    <row r="2527" spans="1:2" x14ac:dyDescent="0.25">
      <c r="A2527" s="4">
        <v>39342</v>
      </c>
      <c r="B2527" s="3">
        <v>201.0399056898261</v>
      </c>
    </row>
    <row r="2528" spans="1:2" x14ac:dyDescent="0.25">
      <c r="A2528" s="4">
        <v>39343</v>
      </c>
      <c r="B2528" s="3">
        <v>198.72415887424481</v>
      </c>
    </row>
    <row r="2529" spans="1:2" x14ac:dyDescent="0.25">
      <c r="A2529" s="4">
        <v>39344</v>
      </c>
      <c r="B2529" s="3">
        <v>198.49258419268671</v>
      </c>
    </row>
    <row r="2530" spans="1:2" x14ac:dyDescent="0.25">
      <c r="A2530" s="4">
        <v>39345</v>
      </c>
      <c r="B2530" s="3">
        <v>198.49258419268671</v>
      </c>
    </row>
    <row r="2531" spans="1:2" x14ac:dyDescent="0.25">
      <c r="A2531" s="4">
        <v>39346</v>
      </c>
      <c r="B2531" s="3">
        <v>198.55874838741761</v>
      </c>
    </row>
    <row r="2532" spans="1:2" x14ac:dyDescent="0.25">
      <c r="A2532" s="4">
        <v>39349</v>
      </c>
      <c r="B2532" s="3">
        <v>199.41888291891919</v>
      </c>
    </row>
    <row r="2533" spans="1:2" x14ac:dyDescent="0.25">
      <c r="A2533" s="4">
        <v>39350</v>
      </c>
      <c r="B2533" s="3">
        <v>199.7166217952082</v>
      </c>
    </row>
    <row r="2534" spans="1:2" x14ac:dyDescent="0.25">
      <c r="A2534" s="4">
        <v>39351</v>
      </c>
      <c r="B2534" s="3">
        <v>200.97374149509531</v>
      </c>
    </row>
    <row r="2535" spans="1:2" x14ac:dyDescent="0.25">
      <c r="A2535" s="4">
        <v>39352</v>
      </c>
      <c r="B2535" s="3">
        <v>202.363189584444</v>
      </c>
    </row>
    <row r="2536" spans="1:2" x14ac:dyDescent="0.25">
      <c r="A2536" s="4">
        <v>39353</v>
      </c>
      <c r="B2536" s="3">
        <v>202.66092846073309</v>
      </c>
    </row>
    <row r="2537" spans="1:2" x14ac:dyDescent="0.25">
      <c r="A2537" s="4">
        <v>39356</v>
      </c>
      <c r="B2537" s="3">
        <v>201.14657233306181</v>
      </c>
    </row>
    <row r="2538" spans="1:2" x14ac:dyDescent="0.25">
      <c r="A2538" s="4">
        <v>39357</v>
      </c>
      <c r="B2538" s="3">
        <v>202.4561203300218</v>
      </c>
    </row>
    <row r="2539" spans="1:2" x14ac:dyDescent="0.25">
      <c r="A2539" s="4">
        <v>39358</v>
      </c>
      <c r="B2539" s="3">
        <v>204.42044232546181</v>
      </c>
    </row>
    <row r="2540" spans="1:2" x14ac:dyDescent="0.25">
      <c r="A2540" s="4">
        <v>39359</v>
      </c>
      <c r="B2540" s="3">
        <v>205.00973892409391</v>
      </c>
    </row>
    <row r="2541" spans="1:2" x14ac:dyDescent="0.25">
      <c r="A2541" s="4">
        <v>39360</v>
      </c>
      <c r="B2541" s="3">
        <v>206.15559342143391</v>
      </c>
    </row>
    <row r="2542" spans="1:2" x14ac:dyDescent="0.25">
      <c r="A2542" s="4">
        <v>39363</v>
      </c>
      <c r="B2542" s="3">
        <v>206.45024172074989</v>
      </c>
    </row>
    <row r="2543" spans="1:2" x14ac:dyDescent="0.25">
      <c r="A2543" s="4">
        <v>39364</v>
      </c>
      <c r="B2543" s="3">
        <v>206.4175030208259</v>
      </c>
    </row>
    <row r="2544" spans="1:2" x14ac:dyDescent="0.25">
      <c r="A2544" s="4">
        <v>39365</v>
      </c>
      <c r="B2544" s="3">
        <v>206.4829804206739</v>
      </c>
    </row>
    <row r="2545" spans="1:2" x14ac:dyDescent="0.25">
      <c r="A2545" s="4">
        <v>39366</v>
      </c>
      <c r="B2545" s="3">
        <v>206.54845782052189</v>
      </c>
    </row>
    <row r="2546" spans="1:2" x14ac:dyDescent="0.25">
      <c r="A2546" s="4">
        <v>39370</v>
      </c>
      <c r="B2546" s="3">
        <v>206.61393522036991</v>
      </c>
    </row>
    <row r="2547" spans="1:2" x14ac:dyDescent="0.25">
      <c r="A2547" s="4">
        <v>39371</v>
      </c>
      <c r="B2547" s="3">
        <v>207.10501571923001</v>
      </c>
    </row>
    <row r="2548" spans="1:2" x14ac:dyDescent="0.25">
      <c r="A2548" s="4">
        <v>39372</v>
      </c>
      <c r="B2548" s="3">
        <v>207.59609621808991</v>
      </c>
    </row>
    <row r="2549" spans="1:2" x14ac:dyDescent="0.25">
      <c r="A2549" s="4">
        <v>39373</v>
      </c>
      <c r="B2549" s="3">
        <v>209.16755381444199</v>
      </c>
    </row>
    <row r="2550" spans="1:2" x14ac:dyDescent="0.25">
      <c r="A2550" s="4">
        <v>39374</v>
      </c>
      <c r="B2550" s="3">
        <v>209.33124731406201</v>
      </c>
    </row>
    <row r="2551" spans="1:2" x14ac:dyDescent="0.25">
      <c r="A2551" s="4">
        <v>39377</v>
      </c>
      <c r="B2551" s="3">
        <v>209.33124731406201</v>
      </c>
    </row>
    <row r="2552" spans="1:2" x14ac:dyDescent="0.25">
      <c r="A2552" s="4">
        <v>39378</v>
      </c>
      <c r="B2552" s="3">
        <v>210.60805661109799</v>
      </c>
    </row>
    <row r="2553" spans="1:2" x14ac:dyDescent="0.25">
      <c r="A2553" s="4">
        <v>39379</v>
      </c>
      <c r="B2553" s="3">
        <v>211.98308200790609</v>
      </c>
    </row>
    <row r="2554" spans="1:2" x14ac:dyDescent="0.25">
      <c r="A2554" s="4">
        <v>39380</v>
      </c>
      <c r="B2554" s="3">
        <v>213.29263000486611</v>
      </c>
    </row>
    <row r="2555" spans="1:2" x14ac:dyDescent="0.25">
      <c r="A2555" s="4">
        <v>39381</v>
      </c>
      <c r="B2555" s="3">
        <v>214.73313280152209</v>
      </c>
    </row>
    <row r="2556" spans="1:2" x14ac:dyDescent="0.25">
      <c r="A2556" s="4">
        <v>39384</v>
      </c>
      <c r="B2556" s="3">
        <v>216.2391129980262</v>
      </c>
    </row>
    <row r="2557" spans="1:2" x14ac:dyDescent="0.25">
      <c r="A2557" s="4">
        <v>39385</v>
      </c>
      <c r="B2557" s="3">
        <v>217.1230578959742</v>
      </c>
    </row>
    <row r="2558" spans="1:2" x14ac:dyDescent="0.25">
      <c r="A2558" s="4">
        <v>39386</v>
      </c>
      <c r="B2558" s="3">
        <v>218.46534459285829</v>
      </c>
    </row>
    <row r="2559" spans="1:2" x14ac:dyDescent="0.25">
      <c r="A2559" s="4">
        <v>39387</v>
      </c>
      <c r="B2559" s="3">
        <v>218.32436945815479</v>
      </c>
    </row>
    <row r="2560" spans="1:2" x14ac:dyDescent="0.25">
      <c r="A2560" s="4">
        <v>39391</v>
      </c>
      <c r="B2560" s="3">
        <v>220.21011978258861</v>
      </c>
    </row>
    <row r="2561" spans="1:2" x14ac:dyDescent="0.25">
      <c r="A2561" s="4">
        <v>39392</v>
      </c>
      <c r="B2561" s="3">
        <v>222.19340891690689</v>
      </c>
    </row>
    <row r="2562" spans="1:2" x14ac:dyDescent="0.25">
      <c r="A2562" s="4">
        <v>39393</v>
      </c>
      <c r="B2562" s="3">
        <v>225.05454734018579</v>
      </c>
    </row>
    <row r="2563" spans="1:2" x14ac:dyDescent="0.25">
      <c r="A2563" s="4">
        <v>39394</v>
      </c>
      <c r="B2563" s="3">
        <v>226.2575259954281</v>
      </c>
    </row>
    <row r="2564" spans="1:2" x14ac:dyDescent="0.25">
      <c r="A2564" s="4">
        <v>39395</v>
      </c>
      <c r="B2564" s="3">
        <v>228.4358927495154</v>
      </c>
    </row>
    <row r="2565" spans="1:2" x14ac:dyDescent="0.25">
      <c r="A2565" s="4">
        <v>39398</v>
      </c>
      <c r="B2565" s="3">
        <v>230.41918188383369</v>
      </c>
    </row>
    <row r="2566" spans="1:2" x14ac:dyDescent="0.25">
      <c r="A2566" s="4">
        <v>39399</v>
      </c>
      <c r="B2566" s="3">
        <v>231.5571346658196</v>
      </c>
    </row>
    <row r="2567" spans="1:2" x14ac:dyDescent="0.25">
      <c r="A2567" s="4">
        <v>39400</v>
      </c>
      <c r="B2567" s="3">
        <v>233.44288499025339</v>
      </c>
    </row>
    <row r="2568" spans="1:2" x14ac:dyDescent="0.25">
      <c r="A2568" s="4">
        <v>39402</v>
      </c>
      <c r="B2568" s="3">
        <v>235.3611482513154</v>
      </c>
    </row>
    <row r="2569" spans="1:2" x14ac:dyDescent="0.25">
      <c r="A2569" s="4">
        <v>39405</v>
      </c>
      <c r="B2569" s="3">
        <v>236.3690492867886</v>
      </c>
    </row>
    <row r="2570" spans="1:2" x14ac:dyDescent="0.25">
      <c r="A2570" s="4">
        <v>39406</v>
      </c>
      <c r="B2570" s="3">
        <v>237.27941151237741</v>
      </c>
    </row>
    <row r="2571" spans="1:2" x14ac:dyDescent="0.25">
      <c r="A2571" s="4">
        <v>39407</v>
      </c>
      <c r="B2571" s="3">
        <v>239.1976747734393</v>
      </c>
    </row>
    <row r="2572" spans="1:2" x14ac:dyDescent="0.25">
      <c r="A2572" s="4">
        <v>39408</v>
      </c>
      <c r="B2572" s="3">
        <v>242.57902018276889</v>
      </c>
    </row>
    <row r="2573" spans="1:2" x14ac:dyDescent="0.25">
      <c r="A2573" s="4">
        <v>39409</v>
      </c>
      <c r="B2573" s="3">
        <v>245.40764566941959</v>
      </c>
    </row>
    <row r="2574" spans="1:2" x14ac:dyDescent="0.25">
      <c r="A2574" s="4">
        <v>39412</v>
      </c>
      <c r="B2574" s="3">
        <v>246.31800789500829</v>
      </c>
    </row>
    <row r="2575" spans="1:2" x14ac:dyDescent="0.25">
      <c r="A2575" s="4">
        <v>39413</v>
      </c>
      <c r="B2575" s="3">
        <v>248.52888758572379</v>
      </c>
    </row>
    <row r="2576" spans="1:2" x14ac:dyDescent="0.25">
      <c r="A2576" s="4">
        <v>39414</v>
      </c>
      <c r="B2576" s="3">
        <v>249.76437917759421</v>
      </c>
    </row>
    <row r="2577" spans="1:2" x14ac:dyDescent="0.25">
      <c r="A2577" s="4">
        <v>39415</v>
      </c>
      <c r="B2577" s="3">
        <v>249.9919697339914</v>
      </c>
    </row>
    <row r="2578" spans="1:2" x14ac:dyDescent="0.25">
      <c r="A2578" s="4">
        <v>39416</v>
      </c>
      <c r="B2578" s="3">
        <v>250.21956029038861</v>
      </c>
    </row>
    <row r="2579" spans="1:2" x14ac:dyDescent="0.25">
      <c r="A2579" s="4">
        <v>39419</v>
      </c>
      <c r="B2579" s="3">
        <v>246.14857057481689</v>
      </c>
    </row>
    <row r="2580" spans="1:2" x14ac:dyDescent="0.25">
      <c r="A2580" s="4">
        <v>39420</v>
      </c>
      <c r="B2580" s="3">
        <v>246.69173330843211</v>
      </c>
    </row>
    <row r="2581" spans="1:2" x14ac:dyDescent="0.25">
      <c r="A2581" s="4">
        <v>39421</v>
      </c>
      <c r="B2581" s="3">
        <v>246.94733930072169</v>
      </c>
    </row>
    <row r="2582" spans="1:2" x14ac:dyDescent="0.25">
      <c r="A2582" s="4">
        <v>39422</v>
      </c>
      <c r="B2582" s="3">
        <v>246.91538855168551</v>
      </c>
    </row>
    <row r="2583" spans="1:2" x14ac:dyDescent="0.25">
      <c r="A2583" s="4">
        <v>39423</v>
      </c>
      <c r="B2583" s="3">
        <v>245.44565409602069</v>
      </c>
    </row>
    <row r="2584" spans="1:2" x14ac:dyDescent="0.25">
      <c r="A2584" s="4">
        <v>39426</v>
      </c>
      <c r="B2584" s="3">
        <v>245.12614660565879</v>
      </c>
    </row>
    <row r="2585" spans="1:2" x14ac:dyDescent="0.25">
      <c r="A2585" s="4">
        <v>39427</v>
      </c>
      <c r="B2585" s="3">
        <v>241.51571196456919</v>
      </c>
    </row>
    <row r="2586" spans="1:2" x14ac:dyDescent="0.25">
      <c r="A2586" s="4">
        <v>39428</v>
      </c>
      <c r="B2586" s="3">
        <v>238.89575054360151</v>
      </c>
    </row>
    <row r="2587" spans="1:2" x14ac:dyDescent="0.25">
      <c r="A2587" s="4">
        <v>39429</v>
      </c>
      <c r="B2587" s="3">
        <v>235.5728726438376</v>
      </c>
    </row>
    <row r="2588" spans="1:2" x14ac:dyDescent="0.25">
      <c r="A2588" s="4">
        <v>39430</v>
      </c>
      <c r="B2588" s="3">
        <v>234.13508893720899</v>
      </c>
    </row>
    <row r="2589" spans="1:2" x14ac:dyDescent="0.25">
      <c r="A2589" s="4">
        <v>39433</v>
      </c>
      <c r="B2589" s="3">
        <v>234.07118743913671</v>
      </c>
    </row>
    <row r="2590" spans="1:2" x14ac:dyDescent="0.25">
      <c r="A2590" s="4">
        <v>39434</v>
      </c>
      <c r="B2590" s="3">
        <v>232.50560073636319</v>
      </c>
    </row>
    <row r="2591" spans="1:2" x14ac:dyDescent="0.25">
      <c r="A2591" s="4">
        <v>39435</v>
      </c>
      <c r="B2591" s="3">
        <v>230.42880204901081</v>
      </c>
    </row>
    <row r="2592" spans="1:2" x14ac:dyDescent="0.25">
      <c r="A2592" s="4">
        <v>39436</v>
      </c>
      <c r="B2592" s="3">
        <v>228.63956010298409</v>
      </c>
    </row>
    <row r="2593" spans="1:2" x14ac:dyDescent="0.25">
      <c r="A2593" s="4">
        <v>39437</v>
      </c>
      <c r="B2593" s="3">
        <v>228.32005261262219</v>
      </c>
    </row>
    <row r="2594" spans="1:2" x14ac:dyDescent="0.25">
      <c r="A2594" s="4">
        <v>39442</v>
      </c>
      <c r="B2594" s="3">
        <v>228.38395411069459</v>
      </c>
    </row>
    <row r="2595" spans="1:2" x14ac:dyDescent="0.25">
      <c r="A2595" s="4">
        <v>39443</v>
      </c>
      <c r="B2595" s="3">
        <v>229.1827228365994</v>
      </c>
    </row>
    <row r="2596" spans="1:2" x14ac:dyDescent="0.25">
      <c r="A2596" s="4">
        <v>39444</v>
      </c>
      <c r="B2596" s="3">
        <v>229.21467358563561</v>
      </c>
    </row>
    <row r="2597" spans="1:2" x14ac:dyDescent="0.25">
      <c r="A2597" s="4">
        <v>39449</v>
      </c>
      <c r="B2597" s="3">
        <v>226.7434623383478</v>
      </c>
    </row>
    <row r="2598" spans="1:2" x14ac:dyDescent="0.25">
      <c r="A2598" s="4">
        <v>39450</v>
      </c>
      <c r="B2598" s="3">
        <v>229.14553972024279</v>
      </c>
    </row>
    <row r="2599" spans="1:2" x14ac:dyDescent="0.25">
      <c r="A2599" s="4">
        <v>39451</v>
      </c>
      <c r="B2599" s="3">
        <v>230.53621609923459</v>
      </c>
    </row>
    <row r="2600" spans="1:2" x14ac:dyDescent="0.25">
      <c r="A2600" s="4">
        <v>39454</v>
      </c>
      <c r="B2600" s="3">
        <v>231.86367991554499</v>
      </c>
    </row>
    <row r="2601" spans="1:2" x14ac:dyDescent="0.25">
      <c r="A2601" s="4">
        <v>39455</v>
      </c>
      <c r="B2601" s="3">
        <v>234.29736357878059</v>
      </c>
    </row>
    <row r="2602" spans="1:2" x14ac:dyDescent="0.25">
      <c r="A2602" s="4">
        <v>39456</v>
      </c>
      <c r="B2602" s="3">
        <v>235.05591433095799</v>
      </c>
    </row>
    <row r="2603" spans="1:2" x14ac:dyDescent="0.25">
      <c r="A2603" s="4">
        <v>39457</v>
      </c>
      <c r="B2603" s="3">
        <v>235.71964623911319</v>
      </c>
    </row>
    <row r="2604" spans="1:2" x14ac:dyDescent="0.25">
      <c r="A2604" s="4">
        <v>39458</v>
      </c>
      <c r="B2604" s="3">
        <v>236.4149844286091</v>
      </c>
    </row>
    <row r="2605" spans="1:2" x14ac:dyDescent="0.25">
      <c r="A2605" s="4">
        <v>39461</v>
      </c>
      <c r="B2605" s="3">
        <v>237.01550377408279</v>
      </c>
    </row>
    <row r="2606" spans="1:2" x14ac:dyDescent="0.25">
      <c r="A2606" s="4">
        <v>39462</v>
      </c>
      <c r="B2606" s="3">
        <v>237.9004796516231</v>
      </c>
    </row>
    <row r="2607" spans="1:2" x14ac:dyDescent="0.25">
      <c r="A2607" s="4">
        <v>39463</v>
      </c>
      <c r="B2607" s="3">
        <v>238.0585110583267</v>
      </c>
    </row>
    <row r="2608" spans="1:2" x14ac:dyDescent="0.25">
      <c r="A2608" s="4">
        <v>39464</v>
      </c>
      <c r="B2608" s="3">
        <v>238.27975502771179</v>
      </c>
    </row>
    <row r="2609" spans="1:2" x14ac:dyDescent="0.25">
      <c r="A2609" s="4">
        <v>39465</v>
      </c>
      <c r="B2609" s="3">
        <v>238.4061801530747</v>
      </c>
    </row>
    <row r="2610" spans="1:2" x14ac:dyDescent="0.25">
      <c r="A2610" s="4">
        <v>39468</v>
      </c>
      <c r="B2610" s="3">
        <v>238.50099899709679</v>
      </c>
    </row>
    <row r="2611" spans="1:2" x14ac:dyDescent="0.25">
      <c r="A2611" s="4">
        <v>39469</v>
      </c>
      <c r="B2611" s="3">
        <v>238.50099899709679</v>
      </c>
    </row>
    <row r="2612" spans="1:2" x14ac:dyDescent="0.25">
      <c r="A2612" s="4">
        <v>39470</v>
      </c>
      <c r="B2612" s="3">
        <v>238.4061801530747</v>
      </c>
    </row>
    <row r="2613" spans="1:2" x14ac:dyDescent="0.25">
      <c r="A2613" s="4">
        <v>39471</v>
      </c>
      <c r="B2613" s="3">
        <v>238.18493618368959</v>
      </c>
    </row>
    <row r="2614" spans="1:2" x14ac:dyDescent="0.25">
      <c r="A2614" s="4">
        <v>39472</v>
      </c>
      <c r="B2614" s="3">
        <v>237.8056608076009</v>
      </c>
    </row>
    <row r="2615" spans="1:2" x14ac:dyDescent="0.25">
      <c r="A2615" s="4">
        <v>39475</v>
      </c>
      <c r="B2615" s="3">
        <v>237.6792356822381</v>
      </c>
    </row>
    <row r="2616" spans="1:2" x14ac:dyDescent="0.25">
      <c r="A2616" s="4">
        <v>39476</v>
      </c>
      <c r="B2616" s="3">
        <v>237.4895979941937</v>
      </c>
    </row>
    <row r="2617" spans="1:2" x14ac:dyDescent="0.25">
      <c r="A2617" s="4">
        <v>39477</v>
      </c>
      <c r="B2617" s="3">
        <v>236.4781969912905</v>
      </c>
    </row>
    <row r="2618" spans="1:2" x14ac:dyDescent="0.25">
      <c r="A2618" s="4">
        <v>39478</v>
      </c>
      <c r="B2618" s="3">
        <v>235.15073317498019</v>
      </c>
    </row>
    <row r="2619" spans="1:2" x14ac:dyDescent="0.25">
      <c r="A2619" s="4">
        <v>39479</v>
      </c>
      <c r="B2619" s="3">
        <v>231.7744289667267</v>
      </c>
    </row>
    <row r="2620" spans="1:2" x14ac:dyDescent="0.25">
      <c r="A2620" s="4">
        <v>39484</v>
      </c>
      <c r="B2620" s="3">
        <v>231.80586879702599</v>
      </c>
    </row>
    <row r="2621" spans="1:2" x14ac:dyDescent="0.25">
      <c r="A2621" s="4">
        <v>39485</v>
      </c>
      <c r="B2621" s="3">
        <v>232.18314676061809</v>
      </c>
    </row>
    <row r="2622" spans="1:2" x14ac:dyDescent="0.25">
      <c r="A2622" s="4">
        <v>39486</v>
      </c>
      <c r="B2622" s="3">
        <v>232.96914251810159</v>
      </c>
    </row>
    <row r="2623" spans="1:2" x14ac:dyDescent="0.25">
      <c r="A2623" s="4">
        <v>39489</v>
      </c>
      <c r="B2623" s="3">
        <v>233.97521708768039</v>
      </c>
    </row>
    <row r="2624" spans="1:2" x14ac:dyDescent="0.25">
      <c r="A2624" s="4">
        <v>39490</v>
      </c>
      <c r="B2624" s="3">
        <v>234.85553233606191</v>
      </c>
    </row>
    <row r="2625" spans="1:2" x14ac:dyDescent="0.25">
      <c r="A2625" s="4">
        <v>39491</v>
      </c>
      <c r="B2625" s="3">
        <v>235.10705097845661</v>
      </c>
    </row>
    <row r="2626" spans="1:2" x14ac:dyDescent="0.25">
      <c r="A2626" s="4">
        <v>39492</v>
      </c>
      <c r="B2626" s="3">
        <v>235.61008826324601</v>
      </c>
    </row>
    <row r="2627" spans="1:2" x14ac:dyDescent="0.25">
      <c r="A2627" s="4">
        <v>39493</v>
      </c>
      <c r="B2627" s="3">
        <v>236.23888486923281</v>
      </c>
    </row>
    <row r="2628" spans="1:2" x14ac:dyDescent="0.25">
      <c r="A2628" s="4">
        <v>39496</v>
      </c>
      <c r="B2628" s="3">
        <v>236.33320436013079</v>
      </c>
    </row>
    <row r="2629" spans="1:2" x14ac:dyDescent="0.25">
      <c r="A2629" s="4">
        <v>39497</v>
      </c>
      <c r="B2629" s="3">
        <v>236.5532831722262</v>
      </c>
    </row>
    <row r="2630" spans="1:2" x14ac:dyDescent="0.25">
      <c r="A2630" s="4">
        <v>39498</v>
      </c>
      <c r="B2630" s="3">
        <v>236.52184334192691</v>
      </c>
    </row>
    <row r="2631" spans="1:2" x14ac:dyDescent="0.25">
      <c r="A2631" s="4">
        <v>39499</v>
      </c>
      <c r="B2631" s="3">
        <v>236.49040351162751</v>
      </c>
    </row>
    <row r="2632" spans="1:2" x14ac:dyDescent="0.25">
      <c r="A2632" s="4">
        <v>39500</v>
      </c>
      <c r="B2632" s="3">
        <v>236.49040351162751</v>
      </c>
    </row>
    <row r="2633" spans="1:2" x14ac:dyDescent="0.25">
      <c r="A2633" s="4">
        <v>39503</v>
      </c>
      <c r="B2633" s="3">
        <v>236.5532831722262</v>
      </c>
    </row>
    <row r="2634" spans="1:2" x14ac:dyDescent="0.25">
      <c r="A2634" s="4">
        <v>39504</v>
      </c>
      <c r="B2634" s="3">
        <v>236.5532831722262</v>
      </c>
    </row>
    <row r="2635" spans="1:2" x14ac:dyDescent="0.25">
      <c r="A2635" s="4">
        <v>39505</v>
      </c>
      <c r="B2635" s="3">
        <v>236.8676814752196</v>
      </c>
    </row>
    <row r="2636" spans="1:2" x14ac:dyDescent="0.25">
      <c r="A2636" s="4">
        <v>39506</v>
      </c>
      <c r="B2636" s="3">
        <v>237.0563204570156</v>
      </c>
    </row>
    <row r="2637" spans="1:2" x14ac:dyDescent="0.25">
      <c r="A2637" s="4">
        <v>39507</v>
      </c>
      <c r="B2637" s="3">
        <v>237.30783909941039</v>
      </c>
    </row>
    <row r="2638" spans="1:2" x14ac:dyDescent="0.25">
      <c r="A2638" s="4">
        <v>39510</v>
      </c>
      <c r="B2638" s="3">
        <v>235.87287959534149</v>
      </c>
    </row>
    <row r="2639" spans="1:2" x14ac:dyDescent="0.25">
      <c r="A2639" s="4">
        <v>39511</v>
      </c>
      <c r="B2639" s="3">
        <v>237.18363124167709</v>
      </c>
    </row>
    <row r="2640" spans="1:2" x14ac:dyDescent="0.25">
      <c r="A2640" s="4">
        <v>39512</v>
      </c>
      <c r="B2640" s="3">
        <v>237.24604798674071</v>
      </c>
    </row>
    <row r="2641" spans="1:2" x14ac:dyDescent="0.25">
      <c r="A2641" s="4">
        <v>39513</v>
      </c>
      <c r="B2641" s="3">
        <v>237.30846473180429</v>
      </c>
    </row>
    <row r="2642" spans="1:2" x14ac:dyDescent="0.25">
      <c r="A2642" s="4">
        <v>39514</v>
      </c>
      <c r="B2642" s="3">
        <v>237.30846473180429</v>
      </c>
    </row>
    <row r="2643" spans="1:2" x14ac:dyDescent="0.25">
      <c r="A2643" s="4">
        <v>39517</v>
      </c>
      <c r="B2643" s="3">
        <v>237.37088147686791</v>
      </c>
    </row>
    <row r="2644" spans="1:2" x14ac:dyDescent="0.25">
      <c r="A2644" s="4">
        <v>39518</v>
      </c>
      <c r="B2644" s="3">
        <v>237.37088147686791</v>
      </c>
    </row>
    <row r="2645" spans="1:2" x14ac:dyDescent="0.25">
      <c r="A2645" s="4">
        <v>39519</v>
      </c>
      <c r="B2645" s="3">
        <v>237.49571496699511</v>
      </c>
    </row>
    <row r="2646" spans="1:2" x14ac:dyDescent="0.25">
      <c r="A2646" s="4">
        <v>39520</v>
      </c>
      <c r="B2646" s="3">
        <v>237.5581317120587</v>
      </c>
    </row>
    <row r="2647" spans="1:2" x14ac:dyDescent="0.25">
      <c r="A2647" s="4">
        <v>39521</v>
      </c>
      <c r="B2647" s="3">
        <v>237.52692333952689</v>
      </c>
    </row>
    <row r="2648" spans="1:2" x14ac:dyDescent="0.25">
      <c r="A2648" s="4">
        <v>39524</v>
      </c>
      <c r="B2648" s="3">
        <v>237.62054845712231</v>
      </c>
    </row>
    <row r="2649" spans="1:2" x14ac:dyDescent="0.25">
      <c r="A2649" s="4">
        <v>39525</v>
      </c>
      <c r="B2649" s="3">
        <v>237.62054845712231</v>
      </c>
    </row>
    <row r="2650" spans="1:2" x14ac:dyDescent="0.25">
      <c r="A2650" s="4">
        <v>39526</v>
      </c>
      <c r="B2650" s="3">
        <v>237.6829652021859</v>
      </c>
    </row>
    <row r="2651" spans="1:2" x14ac:dyDescent="0.25">
      <c r="A2651" s="4">
        <v>39527</v>
      </c>
      <c r="B2651" s="3">
        <v>237.77659031978129</v>
      </c>
    </row>
    <row r="2652" spans="1:2" x14ac:dyDescent="0.25">
      <c r="A2652" s="4">
        <v>39531</v>
      </c>
      <c r="B2652" s="3">
        <v>237.99504892750389</v>
      </c>
    </row>
    <row r="2653" spans="1:2" x14ac:dyDescent="0.25">
      <c r="A2653" s="4">
        <v>39532</v>
      </c>
      <c r="B2653" s="3">
        <v>238.30713265282191</v>
      </c>
    </row>
    <row r="2654" spans="1:2" x14ac:dyDescent="0.25">
      <c r="A2654" s="4">
        <v>39533</v>
      </c>
      <c r="B2654" s="3">
        <v>238.49438288801269</v>
      </c>
    </row>
    <row r="2655" spans="1:2" x14ac:dyDescent="0.25">
      <c r="A2655" s="4">
        <v>39534</v>
      </c>
      <c r="B2655" s="3">
        <v>238.80646661333071</v>
      </c>
    </row>
    <row r="2656" spans="1:2" x14ac:dyDescent="0.25">
      <c r="A2656" s="4">
        <v>39535</v>
      </c>
      <c r="B2656" s="3">
        <v>239.30580057383949</v>
      </c>
    </row>
    <row r="2657" spans="1:2" x14ac:dyDescent="0.25">
      <c r="A2657" s="4">
        <v>39538</v>
      </c>
      <c r="B2657" s="3">
        <v>239.83634290687999</v>
      </c>
    </row>
    <row r="2658" spans="1:2" x14ac:dyDescent="0.25">
      <c r="A2658" s="4">
        <v>39539</v>
      </c>
      <c r="B2658" s="3">
        <v>238.65695429370049</v>
      </c>
    </row>
    <row r="2659" spans="1:2" x14ac:dyDescent="0.25">
      <c r="A2659" s="4">
        <v>39540</v>
      </c>
      <c r="B2659" s="3">
        <v>239.12187043842849</v>
      </c>
    </row>
    <row r="2660" spans="1:2" x14ac:dyDescent="0.25">
      <c r="A2660" s="4">
        <v>39541</v>
      </c>
      <c r="B2660" s="3">
        <v>239.4318145349138</v>
      </c>
    </row>
    <row r="2661" spans="1:2" x14ac:dyDescent="0.25">
      <c r="A2661" s="4">
        <v>39542</v>
      </c>
      <c r="B2661" s="3">
        <v>239.46280894456231</v>
      </c>
    </row>
    <row r="2662" spans="1:2" x14ac:dyDescent="0.25">
      <c r="A2662" s="4">
        <v>39545</v>
      </c>
      <c r="B2662" s="3">
        <v>239.58678658315651</v>
      </c>
    </row>
    <row r="2663" spans="1:2" x14ac:dyDescent="0.25">
      <c r="A2663" s="4">
        <v>39546</v>
      </c>
      <c r="B2663" s="3">
        <v>239.74175863139911</v>
      </c>
    </row>
    <row r="2664" spans="1:2" x14ac:dyDescent="0.25">
      <c r="A2664" s="4">
        <v>39547</v>
      </c>
      <c r="B2664" s="3">
        <v>239.77275304104771</v>
      </c>
    </row>
    <row r="2665" spans="1:2" x14ac:dyDescent="0.25">
      <c r="A2665" s="4">
        <v>39548</v>
      </c>
      <c r="B2665" s="3">
        <v>239.98971390858739</v>
      </c>
    </row>
    <row r="2666" spans="1:2" x14ac:dyDescent="0.25">
      <c r="A2666" s="4">
        <v>39549</v>
      </c>
      <c r="B2666" s="3">
        <v>239.58678658315651</v>
      </c>
    </row>
    <row r="2667" spans="1:2" x14ac:dyDescent="0.25">
      <c r="A2667" s="4">
        <v>39552</v>
      </c>
      <c r="B2667" s="3">
        <v>239.2458480770226</v>
      </c>
    </row>
    <row r="2668" spans="1:2" x14ac:dyDescent="0.25">
      <c r="A2668" s="4">
        <v>39553</v>
      </c>
      <c r="B2668" s="3">
        <v>239.02888720948289</v>
      </c>
    </row>
    <row r="2669" spans="1:2" x14ac:dyDescent="0.25">
      <c r="A2669" s="4">
        <v>39554</v>
      </c>
      <c r="B2669" s="3">
        <v>238.99789279983429</v>
      </c>
    </row>
    <row r="2670" spans="1:2" x14ac:dyDescent="0.25">
      <c r="A2670" s="4">
        <v>39555</v>
      </c>
      <c r="B2670" s="3">
        <v>239.02888720948289</v>
      </c>
    </row>
    <row r="2671" spans="1:2" x14ac:dyDescent="0.25">
      <c r="A2671" s="4">
        <v>39556</v>
      </c>
      <c r="B2671" s="3">
        <v>239.12187043842849</v>
      </c>
    </row>
    <row r="2672" spans="1:2" x14ac:dyDescent="0.25">
      <c r="A2672" s="4">
        <v>39560</v>
      </c>
      <c r="B2672" s="3">
        <v>239.152864848077</v>
      </c>
    </row>
    <row r="2673" spans="1:2" x14ac:dyDescent="0.25">
      <c r="A2673" s="4">
        <v>39561</v>
      </c>
      <c r="B2673" s="3">
        <v>239.152864848077</v>
      </c>
    </row>
    <row r="2674" spans="1:2" x14ac:dyDescent="0.25">
      <c r="A2674" s="4">
        <v>39562</v>
      </c>
      <c r="B2674" s="3">
        <v>239.18385925772549</v>
      </c>
    </row>
    <row r="2675" spans="1:2" x14ac:dyDescent="0.25">
      <c r="A2675" s="4">
        <v>39563</v>
      </c>
      <c r="B2675" s="3">
        <v>239.21485366737409</v>
      </c>
    </row>
    <row r="2676" spans="1:2" x14ac:dyDescent="0.25">
      <c r="A2676" s="4">
        <v>39566</v>
      </c>
      <c r="B2676" s="3">
        <v>239.3698257156168</v>
      </c>
    </row>
    <row r="2677" spans="1:2" x14ac:dyDescent="0.25">
      <c r="A2677" s="4">
        <v>39567</v>
      </c>
      <c r="B2677" s="3">
        <v>240.05170272788439</v>
      </c>
    </row>
    <row r="2678" spans="1:2" x14ac:dyDescent="0.25">
      <c r="A2678" s="4">
        <v>39568</v>
      </c>
      <c r="B2678" s="3">
        <v>240.36164682436981</v>
      </c>
    </row>
    <row r="2679" spans="1:2" x14ac:dyDescent="0.25">
      <c r="A2679" s="4">
        <v>39570</v>
      </c>
      <c r="B2679" s="3">
        <v>236.77192209724089</v>
      </c>
    </row>
    <row r="2680" spans="1:2" x14ac:dyDescent="0.25">
      <c r="A2680" s="4">
        <v>39573</v>
      </c>
      <c r="B2680" s="3">
        <v>237.5345216917309</v>
      </c>
    </row>
    <row r="2681" spans="1:2" x14ac:dyDescent="0.25">
      <c r="A2681" s="4">
        <v>39574</v>
      </c>
      <c r="B2681" s="3">
        <v>237.99208144842481</v>
      </c>
    </row>
    <row r="2682" spans="1:2" x14ac:dyDescent="0.25">
      <c r="A2682" s="4">
        <v>39575</v>
      </c>
      <c r="B2682" s="3">
        <v>238.90720096181269</v>
      </c>
    </row>
    <row r="2683" spans="1:2" x14ac:dyDescent="0.25">
      <c r="A2683" s="4">
        <v>39576</v>
      </c>
      <c r="B2683" s="3">
        <v>239.5172806374047</v>
      </c>
    </row>
    <row r="2684" spans="1:2" x14ac:dyDescent="0.25">
      <c r="A2684" s="4">
        <v>39577</v>
      </c>
      <c r="B2684" s="3">
        <v>239.5172806374047</v>
      </c>
    </row>
    <row r="2685" spans="1:2" x14ac:dyDescent="0.25">
      <c r="A2685" s="4">
        <v>39580</v>
      </c>
      <c r="B2685" s="3">
        <v>240.0968563292171</v>
      </c>
    </row>
    <row r="2686" spans="1:2" x14ac:dyDescent="0.25">
      <c r="A2686" s="4">
        <v>39581</v>
      </c>
      <c r="B2686" s="3">
        <v>241.2865116966214</v>
      </c>
    </row>
    <row r="2687" spans="1:2" x14ac:dyDescent="0.25">
      <c r="A2687" s="4">
        <v>39582</v>
      </c>
      <c r="B2687" s="3">
        <v>242.23213519378891</v>
      </c>
    </row>
    <row r="2688" spans="1:2" x14ac:dyDescent="0.25">
      <c r="A2688" s="4">
        <v>39583</v>
      </c>
      <c r="B2688" s="3">
        <v>243.42179056119329</v>
      </c>
    </row>
    <row r="2689" spans="1:2" x14ac:dyDescent="0.25">
      <c r="A2689" s="4">
        <v>39584</v>
      </c>
      <c r="B2689" s="3">
        <v>245.8316052797816</v>
      </c>
    </row>
    <row r="2690" spans="1:2" x14ac:dyDescent="0.25">
      <c r="A2690" s="4">
        <v>39587</v>
      </c>
      <c r="B2690" s="3">
        <v>246.68571682561031</v>
      </c>
    </row>
    <row r="2691" spans="1:2" x14ac:dyDescent="0.25">
      <c r="A2691" s="4">
        <v>39588</v>
      </c>
      <c r="B2691" s="3">
        <v>247.66184430655741</v>
      </c>
    </row>
    <row r="2692" spans="1:2" x14ac:dyDescent="0.25">
      <c r="A2692" s="4">
        <v>39589</v>
      </c>
      <c r="B2692" s="3">
        <v>248.79049170640261</v>
      </c>
    </row>
    <row r="2693" spans="1:2" x14ac:dyDescent="0.25">
      <c r="A2693" s="4">
        <v>39591</v>
      </c>
      <c r="B2693" s="3">
        <v>249.49208333333331</v>
      </c>
    </row>
    <row r="2694" spans="1:2" x14ac:dyDescent="0.25">
      <c r="A2694" s="4">
        <v>39594</v>
      </c>
      <c r="B2694" s="3">
        <v>250.9867785385336</v>
      </c>
    </row>
    <row r="2695" spans="1:2" x14ac:dyDescent="0.25">
      <c r="A2695" s="4">
        <v>39595</v>
      </c>
      <c r="B2695" s="3">
        <v>253.54911317601989</v>
      </c>
    </row>
    <row r="2696" spans="1:2" x14ac:dyDescent="0.25">
      <c r="A2696" s="4">
        <v>39596</v>
      </c>
      <c r="B2696" s="3">
        <v>255.40985618657541</v>
      </c>
    </row>
    <row r="2697" spans="1:2" x14ac:dyDescent="0.25">
      <c r="A2697" s="4">
        <v>39597</v>
      </c>
      <c r="B2697" s="3">
        <v>257.8196709051636</v>
      </c>
    </row>
    <row r="2698" spans="1:2" x14ac:dyDescent="0.25">
      <c r="A2698" s="4">
        <v>39598</v>
      </c>
      <c r="B2698" s="3">
        <v>258.58227049965359</v>
      </c>
    </row>
    <row r="2699" spans="1:2" x14ac:dyDescent="0.25">
      <c r="A2699" s="4">
        <v>39601</v>
      </c>
      <c r="B2699" s="3">
        <v>254.5681419744144</v>
      </c>
    </row>
    <row r="2700" spans="1:2" x14ac:dyDescent="0.25">
      <c r="A2700" s="4">
        <v>39602</v>
      </c>
      <c r="B2700" s="3">
        <v>256.63196547297332</v>
      </c>
    </row>
    <row r="2701" spans="1:2" x14ac:dyDescent="0.25">
      <c r="A2701" s="4">
        <v>39603</v>
      </c>
      <c r="B2701" s="3">
        <v>260.6100600426592</v>
      </c>
    </row>
    <row r="2702" spans="1:2" x14ac:dyDescent="0.25">
      <c r="A2702" s="4">
        <v>39604</v>
      </c>
      <c r="B2702" s="3">
        <v>264.2591392719952</v>
      </c>
    </row>
    <row r="2703" spans="1:2" x14ac:dyDescent="0.25">
      <c r="A2703" s="4">
        <v>39605</v>
      </c>
      <c r="B2703" s="3">
        <v>264.82743849623608</v>
      </c>
    </row>
    <row r="2704" spans="1:2" x14ac:dyDescent="0.25">
      <c r="A2704" s="4">
        <v>39608</v>
      </c>
      <c r="B2704" s="3">
        <v>267.19036684965852</v>
      </c>
    </row>
    <row r="2705" spans="1:2" x14ac:dyDescent="0.25">
      <c r="A2705" s="4">
        <v>39609</v>
      </c>
      <c r="B2705" s="3">
        <v>269.46356374662201</v>
      </c>
    </row>
    <row r="2706" spans="1:2" x14ac:dyDescent="0.25">
      <c r="A2706" s="4">
        <v>39610</v>
      </c>
      <c r="B2706" s="3">
        <v>271.01890899191272</v>
      </c>
    </row>
    <row r="2707" spans="1:2" x14ac:dyDescent="0.25">
      <c r="A2707" s="4">
        <v>39611</v>
      </c>
      <c r="B2707" s="3">
        <v>273.44165831630789</v>
      </c>
    </row>
    <row r="2708" spans="1:2" x14ac:dyDescent="0.25">
      <c r="A2708" s="4">
        <v>39612</v>
      </c>
      <c r="B2708" s="3">
        <v>275.23628744548961</v>
      </c>
    </row>
    <row r="2709" spans="1:2" x14ac:dyDescent="0.25">
      <c r="A2709" s="4">
        <v>39615</v>
      </c>
      <c r="B2709" s="3">
        <v>277.24028997307568</v>
      </c>
    </row>
    <row r="2710" spans="1:2" x14ac:dyDescent="0.25">
      <c r="A2710" s="4">
        <v>39616</v>
      </c>
      <c r="B2710" s="3">
        <v>279.90232318136168</v>
      </c>
    </row>
    <row r="2711" spans="1:2" x14ac:dyDescent="0.25">
      <c r="A2711" s="4">
        <v>39617</v>
      </c>
      <c r="B2711" s="3">
        <v>280.65008531852078</v>
      </c>
    </row>
    <row r="2712" spans="1:2" x14ac:dyDescent="0.25">
      <c r="A2712" s="4">
        <v>39618</v>
      </c>
      <c r="B2712" s="3">
        <v>281.66704182505703</v>
      </c>
    </row>
    <row r="2713" spans="1:2" x14ac:dyDescent="0.25">
      <c r="A2713" s="4">
        <v>39619</v>
      </c>
      <c r="B2713" s="3">
        <v>281.90632570894792</v>
      </c>
    </row>
    <row r="2714" spans="1:2" x14ac:dyDescent="0.25">
      <c r="A2714" s="4">
        <v>39622</v>
      </c>
      <c r="B2714" s="3">
        <v>282.3848934767297</v>
      </c>
    </row>
    <row r="2715" spans="1:2" x14ac:dyDescent="0.25">
      <c r="A2715" s="4">
        <v>39623</v>
      </c>
      <c r="B2715" s="3">
        <v>282.2951620202706</v>
      </c>
    </row>
    <row r="2716" spans="1:2" x14ac:dyDescent="0.25">
      <c r="A2716" s="4">
        <v>39624</v>
      </c>
      <c r="B2716" s="3">
        <v>281.93623619443429</v>
      </c>
    </row>
    <row r="2717" spans="1:2" x14ac:dyDescent="0.25">
      <c r="A2717" s="4">
        <v>39625</v>
      </c>
      <c r="B2717" s="3">
        <v>281.63713133957071</v>
      </c>
    </row>
    <row r="2718" spans="1:2" x14ac:dyDescent="0.25">
      <c r="A2718" s="4">
        <v>39626</v>
      </c>
      <c r="B2718" s="3">
        <v>281.15856357178887</v>
      </c>
    </row>
    <row r="2719" spans="1:2" x14ac:dyDescent="0.25">
      <c r="A2719" s="4">
        <v>39629</v>
      </c>
      <c r="B2719" s="3">
        <v>281.00901114435709</v>
      </c>
    </row>
    <row r="2720" spans="1:2" x14ac:dyDescent="0.25">
      <c r="A2720" s="4">
        <v>39630</v>
      </c>
      <c r="B2720" s="3">
        <v>276.1958667897095</v>
      </c>
    </row>
    <row r="2721" spans="1:2" x14ac:dyDescent="0.25">
      <c r="A2721" s="4">
        <v>39631</v>
      </c>
      <c r="B2721" s="3">
        <v>276.63674558100939</v>
      </c>
    </row>
    <row r="2722" spans="1:2" x14ac:dyDescent="0.25">
      <c r="A2722" s="4">
        <v>39632</v>
      </c>
      <c r="B2722" s="3">
        <v>276.66613750042939</v>
      </c>
    </row>
    <row r="2723" spans="1:2" x14ac:dyDescent="0.25">
      <c r="A2723" s="4">
        <v>39633</v>
      </c>
      <c r="B2723" s="3">
        <v>276.98944861404942</v>
      </c>
    </row>
    <row r="2724" spans="1:2" x14ac:dyDescent="0.25">
      <c r="A2724" s="4">
        <v>39636</v>
      </c>
      <c r="B2724" s="3">
        <v>277.04823245288952</v>
      </c>
    </row>
    <row r="2725" spans="1:2" x14ac:dyDescent="0.25">
      <c r="A2725" s="4">
        <v>39637</v>
      </c>
      <c r="B2725" s="3">
        <v>277.22458396940942</v>
      </c>
    </row>
    <row r="2726" spans="1:2" x14ac:dyDescent="0.25">
      <c r="A2726" s="4">
        <v>39639</v>
      </c>
      <c r="B2726" s="3">
        <v>276.98944861404942</v>
      </c>
    </row>
    <row r="2727" spans="1:2" x14ac:dyDescent="0.25">
      <c r="A2727" s="4">
        <v>39640</v>
      </c>
      <c r="B2727" s="3">
        <v>276.78370517810953</v>
      </c>
    </row>
    <row r="2728" spans="1:2" x14ac:dyDescent="0.25">
      <c r="A2728" s="4">
        <v>39643</v>
      </c>
      <c r="B2728" s="3">
        <v>275.9313395149295</v>
      </c>
    </row>
    <row r="2729" spans="1:2" x14ac:dyDescent="0.25">
      <c r="A2729" s="4">
        <v>39644</v>
      </c>
      <c r="B2729" s="3">
        <v>274.93201425464969</v>
      </c>
    </row>
    <row r="2730" spans="1:2" x14ac:dyDescent="0.25">
      <c r="A2730" s="4">
        <v>39645</v>
      </c>
      <c r="B2730" s="3">
        <v>272.81579605640991</v>
      </c>
    </row>
    <row r="2731" spans="1:2" x14ac:dyDescent="0.25">
      <c r="A2731" s="4">
        <v>39646</v>
      </c>
      <c r="B2731" s="3">
        <v>269.78842835615018</v>
      </c>
    </row>
    <row r="2732" spans="1:2" x14ac:dyDescent="0.25">
      <c r="A2732" s="4">
        <v>39647</v>
      </c>
      <c r="B2732" s="3">
        <v>267.78977783559043</v>
      </c>
    </row>
    <row r="2733" spans="1:2" x14ac:dyDescent="0.25">
      <c r="A2733" s="4">
        <v>39650</v>
      </c>
      <c r="B2733" s="3">
        <v>266.7904525753105</v>
      </c>
    </row>
    <row r="2734" spans="1:2" x14ac:dyDescent="0.25">
      <c r="A2734" s="4">
        <v>39651</v>
      </c>
      <c r="B2734" s="3">
        <v>265.90869499271071</v>
      </c>
    </row>
    <row r="2735" spans="1:2" x14ac:dyDescent="0.25">
      <c r="A2735" s="4">
        <v>39652</v>
      </c>
      <c r="B2735" s="3">
        <v>265.90869499271071</v>
      </c>
    </row>
    <row r="2736" spans="1:2" x14ac:dyDescent="0.25">
      <c r="A2736" s="4">
        <v>39653</v>
      </c>
      <c r="B2736" s="3">
        <v>266.08504650923072</v>
      </c>
    </row>
    <row r="2737" spans="1:2" x14ac:dyDescent="0.25">
      <c r="A2737" s="4">
        <v>39654</v>
      </c>
      <c r="B2737" s="3">
        <v>267.58403439965048</v>
      </c>
    </row>
    <row r="2738" spans="1:2" x14ac:dyDescent="0.25">
      <c r="A2738" s="4">
        <v>39657</v>
      </c>
      <c r="B2738" s="3">
        <v>270.14113138919021</v>
      </c>
    </row>
    <row r="2739" spans="1:2" x14ac:dyDescent="0.25">
      <c r="A2739" s="4">
        <v>39658</v>
      </c>
      <c r="B2739" s="3">
        <v>272.96275565350987</v>
      </c>
    </row>
    <row r="2740" spans="1:2" x14ac:dyDescent="0.25">
      <c r="A2740" s="4">
        <v>39659</v>
      </c>
      <c r="B2740" s="3">
        <v>273.96208091378969</v>
      </c>
    </row>
    <row r="2741" spans="1:2" x14ac:dyDescent="0.25">
      <c r="A2741" s="4">
        <v>39660</v>
      </c>
      <c r="B2741" s="3">
        <v>275.02019001290972</v>
      </c>
    </row>
    <row r="2742" spans="1:2" x14ac:dyDescent="0.25">
      <c r="A2742" s="4">
        <v>39661</v>
      </c>
      <c r="B2742" s="3">
        <v>276.26723606162602</v>
      </c>
    </row>
    <row r="2743" spans="1:2" x14ac:dyDescent="0.25">
      <c r="A2743" s="4">
        <v>39664</v>
      </c>
      <c r="B2743" s="3">
        <v>276.35569819292982</v>
      </c>
    </row>
    <row r="2744" spans="1:2" x14ac:dyDescent="0.25">
      <c r="A2744" s="4">
        <v>39665</v>
      </c>
      <c r="B2744" s="3">
        <v>276.44416032423351</v>
      </c>
    </row>
    <row r="2745" spans="1:2" x14ac:dyDescent="0.25">
      <c r="A2745" s="4">
        <v>39666</v>
      </c>
      <c r="B2745" s="3">
        <v>274.35055655004459</v>
      </c>
    </row>
    <row r="2746" spans="1:2" x14ac:dyDescent="0.25">
      <c r="A2746" s="4">
        <v>39667</v>
      </c>
      <c r="B2746" s="3">
        <v>272.96464982628578</v>
      </c>
    </row>
    <row r="2747" spans="1:2" x14ac:dyDescent="0.25">
      <c r="A2747" s="4">
        <v>39668</v>
      </c>
      <c r="B2747" s="3">
        <v>271.224894577312</v>
      </c>
    </row>
    <row r="2748" spans="1:2" x14ac:dyDescent="0.25">
      <c r="A2748" s="4">
        <v>39671</v>
      </c>
      <c r="B2748" s="3">
        <v>270.4287353955782</v>
      </c>
    </row>
    <row r="2749" spans="1:2" x14ac:dyDescent="0.25">
      <c r="A2749" s="4">
        <v>39672</v>
      </c>
      <c r="B2749" s="3">
        <v>268.09923260457941</v>
      </c>
    </row>
    <row r="2750" spans="1:2" x14ac:dyDescent="0.25">
      <c r="A2750" s="4">
        <v>39673</v>
      </c>
      <c r="B2750" s="3">
        <v>267.86333358776932</v>
      </c>
    </row>
    <row r="2751" spans="1:2" x14ac:dyDescent="0.25">
      <c r="A2751" s="4">
        <v>39674</v>
      </c>
      <c r="B2751" s="3">
        <v>267.86333358776932</v>
      </c>
    </row>
    <row r="2752" spans="1:2" x14ac:dyDescent="0.25">
      <c r="A2752" s="4">
        <v>39675</v>
      </c>
      <c r="B2752" s="3">
        <v>269.07231604892058</v>
      </c>
    </row>
    <row r="2753" spans="1:2" x14ac:dyDescent="0.25">
      <c r="A2753" s="4">
        <v>39678</v>
      </c>
      <c r="B2753" s="3">
        <v>270.4287353955782</v>
      </c>
    </row>
    <row r="2754" spans="1:2" x14ac:dyDescent="0.25">
      <c r="A2754" s="4">
        <v>39679</v>
      </c>
      <c r="B2754" s="3">
        <v>271.932591627742</v>
      </c>
    </row>
    <row r="2755" spans="1:2" x14ac:dyDescent="0.25">
      <c r="A2755" s="4">
        <v>39680</v>
      </c>
      <c r="B2755" s="3">
        <v>271.99156638194449</v>
      </c>
    </row>
    <row r="2756" spans="1:2" x14ac:dyDescent="0.25">
      <c r="A2756" s="4">
        <v>39681</v>
      </c>
      <c r="B2756" s="3">
        <v>273.25952359729843</v>
      </c>
    </row>
    <row r="2757" spans="1:2" x14ac:dyDescent="0.25">
      <c r="A2757" s="4">
        <v>39682</v>
      </c>
      <c r="B2757" s="3">
        <v>273.17106146599463</v>
      </c>
    </row>
    <row r="2758" spans="1:2" x14ac:dyDescent="0.25">
      <c r="A2758" s="4">
        <v>39685</v>
      </c>
      <c r="B2758" s="3">
        <v>272.22746539875448</v>
      </c>
    </row>
    <row r="2759" spans="1:2" x14ac:dyDescent="0.25">
      <c r="A2759" s="4">
        <v>39686</v>
      </c>
      <c r="B2759" s="3">
        <v>271.8736168735395</v>
      </c>
    </row>
    <row r="2760" spans="1:2" x14ac:dyDescent="0.25">
      <c r="A2760" s="4">
        <v>39687</v>
      </c>
      <c r="B2760" s="3">
        <v>270.16334900166692</v>
      </c>
    </row>
    <row r="2761" spans="1:2" x14ac:dyDescent="0.25">
      <c r="A2761" s="4">
        <v>39688</v>
      </c>
      <c r="B2761" s="3">
        <v>267.4505103083518</v>
      </c>
    </row>
    <row r="2762" spans="1:2" x14ac:dyDescent="0.25">
      <c r="A2762" s="4">
        <v>39689</v>
      </c>
      <c r="B2762" s="3">
        <v>266.44793948690932</v>
      </c>
    </row>
    <row r="2763" spans="1:2" x14ac:dyDescent="0.25">
      <c r="A2763" s="4">
        <v>39692</v>
      </c>
      <c r="B2763" s="3">
        <v>264.39875618916898</v>
      </c>
    </row>
    <row r="2764" spans="1:2" x14ac:dyDescent="0.25">
      <c r="A2764" s="4">
        <v>39693</v>
      </c>
      <c r="B2764" s="3">
        <v>264.01582572677381</v>
      </c>
    </row>
    <row r="2765" spans="1:2" x14ac:dyDescent="0.25">
      <c r="A2765" s="4">
        <v>39694</v>
      </c>
      <c r="B2765" s="3">
        <v>263.86854477969882</v>
      </c>
    </row>
    <row r="2766" spans="1:2" x14ac:dyDescent="0.25">
      <c r="A2766" s="4">
        <v>39695</v>
      </c>
      <c r="B2766" s="3">
        <v>263.69180764320862</v>
      </c>
    </row>
    <row r="2767" spans="1:2" x14ac:dyDescent="0.25">
      <c r="A2767" s="4">
        <v>39696</v>
      </c>
      <c r="B2767" s="3">
        <v>263.01431528666342</v>
      </c>
    </row>
    <row r="2768" spans="1:2" x14ac:dyDescent="0.25">
      <c r="A2768" s="4">
        <v>39699</v>
      </c>
      <c r="B2768" s="3">
        <v>262.21899817245787</v>
      </c>
    </row>
    <row r="2769" spans="1:2" x14ac:dyDescent="0.25">
      <c r="A2769" s="4">
        <v>39700</v>
      </c>
      <c r="B2769" s="3">
        <v>261.51204962649763</v>
      </c>
    </row>
    <row r="2770" spans="1:2" x14ac:dyDescent="0.25">
      <c r="A2770" s="4">
        <v>39701</v>
      </c>
      <c r="B2770" s="3">
        <v>260.7167325122922</v>
      </c>
    </row>
    <row r="2771" spans="1:2" x14ac:dyDescent="0.25">
      <c r="A2771" s="4">
        <v>39702</v>
      </c>
      <c r="B2771" s="3">
        <v>260.56945156521721</v>
      </c>
    </row>
    <row r="2772" spans="1:2" x14ac:dyDescent="0.25">
      <c r="A2772" s="4">
        <v>39703</v>
      </c>
      <c r="B2772" s="3">
        <v>259.62685350393667</v>
      </c>
    </row>
    <row r="2773" spans="1:2" x14ac:dyDescent="0.25">
      <c r="A2773" s="4">
        <v>39706</v>
      </c>
      <c r="B2773" s="3">
        <v>258.74316782148622</v>
      </c>
    </row>
    <row r="2774" spans="1:2" x14ac:dyDescent="0.25">
      <c r="A2774" s="4">
        <v>39707</v>
      </c>
      <c r="B2774" s="3">
        <v>257.80056976020569</v>
      </c>
    </row>
    <row r="2775" spans="1:2" x14ac:dyDescent="0.25">
      <c r="A2775" s="4">
        <v>39708</v>
      </c>
      <c r="B2775" s="3">
        <v>257.59437643430073</v>
      </c>
    </row>
    <row r="2776" spans="1:2" x14ac:dyDescent="0.25">
      <c r="A2776" s="4">
        <v>39709</v>
      </c>
      <c r="B2776" s="3">
        <v>257.50600786605571</v>
      </c>
    </row>
    <row r="2777" spans="1:2" x14ac:dyDescent="0.25">
      <c r="A2777" s="4">
        <v>39710</v>
      </c>
      <c r="B2777" s="3">
        <v>257.85948213903578</v>
      </c>
    </row>
    <row r="2778" spans="1:2" x14ac:dyDescent="0.25">
      <c r="A2778" s="4">
        <v>39713</v>
      </c>
      <c r="B2778" s="3">
        <v>258.36023735909112</v>
      </c>
    </row>
    <row r="2779" spans="1:2" x14ac:dyDescent="0.25">
      <c r="A2779" s="4">
        <v>39714</v>
      </c>
      <c r="B2779" s="3">
        <v>259.65630969335172</v>
      </c>
    </row>
    <row r="2780" spans="1:2" x14ac:dyDescent="0.25">
      <c r="A2780" s="4">
        <v>39715</v>
      </c>
      <c r="B2780" s="3">
        <v>261.4531372476676</v>
      </c>
    </row>
    <row r="2781" spans="1:2" x14ac:dyDescent="0.25">
      <c r="A2781" s="4">
        <v>39716</v>
      </c>
      <c r="B2781" s="3">
        <v>264.1925628632639</v>
      </c>
    </row>
    <row r="2782" spans="1:2" x14ac:dyDescent="0.25">
      <c r="A2782" s="4">
        <v>39717</v>
      </c>
      <c r="B2782" s="3">
        <v>265.2235294927894</v>
      </c>
    </row>
    <row r="2783" spans="1:2" x14ac:dyDescent="0.25">
      <c r="A2783" s="4">
        <v>39720</v>
      </c>
      <c r="B2783" s="3">
        <v>266.16612755406987</v>
      </c>
    </row>
    <row r="2784" spans="1:2" x14ac:dyDescent="0.25">
      <c r="A2784" s="4">
        <v>39721</v>
      </c>
      <c r="B2784" s="3">
        <v>267.49165607774552</v>
      </c>
    </row>
    <row r="2785" spans="1:2" x14ac:dyDescent="0.25">
      <c r="A2785" s="4">
        <v>39722</v>
      </c>
      <c r="B2785" s="3">
        <v>265.05267248687039</v>
      </c>
    </row>
    <row r="2786" spans="1:2" x14ac:dyDescent="0.25">
      <c r="A2786" s="4">
        <v>39723</v>
      </c>
      <c r="B2786" s="3">
        <v>265.49024568600129</v>
      </c>
    </row>
    <row r="2787" spans="1:2" x14ac:dyDescent="0.25">
      <c r="A2787" s="4">
        <v>39724</v>
      </c>
      <c r="B2787" s="3">
        <v>265.89864733852352</v>
      </c>
    </row>
    <row r="2788" spans="1:2" x14ac:dyDescent="0.25">
      <c r="A2788" s="4">
        <v>39727</v>
      </c>
      <c r="B2788" s="3">
        <v>265.95699043174091</v>
      </c>
    </row>
    <row r="2789" spans="1:2" x14ac:dyDescent="0.25">
      <c r="A2789" s="4">
        <v>39728</v>
      </c>
      <c r="B2789" s="3">
        <v>266.42373517748052</v>
      </c>
    </row>
    <row r="2790" spans="1:2" x14ac:dyDescent="0.25">
      <c r="A2790" s="4">
        <v>39729</v>
      </c>
      <c r="B2790" s="3">
        <v>267.12385229608981</v>
      </c>
    </row>
    <row r="2791" spans="1:2" x14ac:dyDescent="0.25">
      <c r="A2791" s="4">
        <v>39730</v>
      </c>
      <c r="B2791" s="3">
        <v>267.18219538930731</v>
      </c>
    </row>
    <row r="2792" spans="1:2" x14ac:dyDescent="0.25">
      <c r="A2792" s="4">
        <v>39731</v>
      </c>
      <c r="B2792" s="3">
        <v>267.32805312235092</v>
      </c>
    </row>
    <row r="2793" spans="1:2" x14ac:dyDescent="0.25">
      <c r="A2793" s="4">
        <v>39734</v>
      </c>
      <c r="B2793" s="3">
        <v>267.44473930878581</v>
      </c>
    </row>
    <row r="2794" spans="1:2" x14ac:dyDescent="0.25">
      <c r="A2794" s="4">
        <v>39735</v>
      </c>
      <c r="B2794" s="3">
        <v>267.70728322826432</v>
      </c>
    </row>
    <row r="2795" spans="1:2" x14ac:dyDescent="0.25">
      <c r="A2795" s="4">
        <v>39736</v>
      </c>
      <c r="B2795" s="3">
        <v>267.76562632148182</v>
      </c>
    </row>
    <row r="2796" spans="1:2" x14ac:dyDescent="0.25">
      <c r="A2796" s="4">
        <v>39737</v>
      </c>
      <c r="B2796" s="3">
        <v>267.82396941469921</v>
      </c>
    </row>
    <row r="2797" spans="1:2" x14ac:dyDescent="0.25">
      <c r="A2797" s="4">
        <v>39738</v>
      </c>
      <c r="B2797" s="3">
        <v>267.82396941469921</v>
      </c>
    </row>
    <row r="2798" spans="1:2" x14ac:dyDescent="0.25">
      <c r="A2798" s="4">
        <v>39741</v>
      </c>
      <c r="B2798" s="3">
        <v>267.91148405452537</v>
      </c>
    </row>
    <row r="2799" spans="1:2" x14ac:dyDescent="0.25">
      <c r="A2799" s="4">
        <v>39742</v>
      </c>
      <c r="B2799" s="3">
        <v>267.67811168165571</v>
      </c>
    </row>
    <row r="2800" spans="1:2" x14ac:dyDescent="0.25">
      <c r="A2800" s="4">
        <v>39743</v>
      </c>
      <c r="B2800" s="3">
        <v>266.80296528339392</v>
      </c>
    </row>
    <row r="2801" spans="1:2" x14ac:dyDescent="0.25">
      <c r="A2801" s="4">
        <v>39744</v>
      </c>
      <c r="B2801" s="3">
        <v>264.9359863004355</v>
      </c>
    </row>
    <row r="2802" spans="1:2" x14ac:dyDescent="0.25">
      <c r="A2802" s="4">
        <v>39745</v>
      </c>
      <c r="B2802" s="3">
        <v>264.2358691818261</v>
      </c>
    </row>
    <row r="2803" spans="1:2" x14ac:dyDescent="0.25">
      <c r="A2803" s="4">
        <v>39748</v>
      </c>
      <c r="B2803" s="3">
        <v>262.3105471056503</v>
      </c>
    </row>
    <row r="2804" spans="1:2" x14ac:dyDescent="0.25">
      <c r="A2804" s="4">
        <v>39749</v>
      </c>
      <c r="B2804" s="3">
        <v>258.89747615242948</v>
      </c>
    </row>
    <row r="2805" spans="1:2" x14ac:dyDescent="0.25">
      <c r="A2805" s="4">
        <v>39750</v>
      </c>
      <c r="B2805" s="3">
        <v>257.3222126355584</v>
      </c>
    </row>
    <row r="2806" spans="1:2" x14ac:dyDescent="0.25">
      <c r="A2806" s="4">
        <v>39751</v>
      </c>
      <c r="B2806" s="3">
        <v>256.47623778390539</v>
      </c>
    </row>
    <row r="2807" spans="1:2" x14ac:dyDescent="0.25">
      <c r="A2807" s="4">
        <v>39752</v>
      </c>
      <c r="B2807" s="3">
        <v>256.12617922460072</v>
      </c>
    </row>
    <row r="2808" spans="1:2" x14ac:dyDescent="0.25">
      <c r="A2808" s="4">
        <v>39755</v>
      </c>
      <c r="B2808" s="3">
        <v>255.02795682643219</v>
      </c>
    </row>
    <row r="2809" spans="1:2" x14ac:dyDescent="0.25">
      <c r="A2809" s="4">
        <v>39756</v>
      </c>
      <c r="B2809" s="3">
        <v>254.70830008929781</v>
      </c>
    </row>
    <row r="2810" spans="1:2" x14ac:dyDescent="0.25">
      <c r="A2810" s="4">
        <v>39757</v>
      </c>
      <c r="B2810" s="3">
        <v>254.91171801292879</v>
      </c>
    </row>
    <row r="2811" spans="1:2" x14ac:dyDescent="0.25">
      <c r="A2811" s="4">
        <v>39758</v>
      </c>
      <c r="B2811" s="3">
        <v>255.2023150466872</v>
      </c>
    </row>
    <row r="2812" spans="1:2" x14ac:dyDescent="0.25">
      <c r="A2812" s="4">
        <v>39759</v>
      </c>
      <c r="B2812" s="3">
        <v>255.43479267369401</v>
      </c>
    </row>
    <row r="2813" spans="1:2" x14ac:dyDescent="0.25">
      <c r="A2813" s="4">
        <v>39762</v>
      </c>
      <c r="B2813" s="3">
        <v>256.27752407159358</v>
      </c>
    </row>
    <row r="2814" spans="1:2" x14ac:dyDescent="0.25">
      <c r="A2814" s="4">
        <v>39763</v>
      </c>
      <c r="B2814" s="3">
        <v>257.23649428299649</v>
      </c>
    </row>
    <row r="2815" spans="1:2" x14ac:dyDescent="0.25">
      <c r="A2815" s="4">
        <v>39764</v>
      </c>
      <c r="B2815" s="3">
        <v>258.57324063828548</v>
      </c>
    </row>
    <row r="2816" spans="1:2" x14ac:dyDescent="0.25">
      <c r="A2816" s="4">
        <v>39765</v>
      </c>
      <c r="B2816" s="3">
        <v>259.35785262943341</v>
      </c>
    </row>
    <row r="2817" spans="1:2" x14ac:dyDescent="0.25">
      <c r="A2817" s="4">
        <v>39766</v>
      </c>
      <c r="B2817" s="3">
        <v>259.7646884766952</v>
      </c>
    </row>
    <row r="2818" spans="1:2" x14ac:dyDescent="0.25">
      <c r="A2818" s="4">
        <v>39769</v>
      </c>
      <c r="B2818" s="3">
        <v>259.7646884766952</v>
      </c>
    </row>
    <row r="2819" spans="1:2" x14ac:dyDescent="0.25">
      <c r="A2819" s="4">
        <v>39770</v>
      </c>
      <c r="B2819" s="3">
        <v>259.8228078834469</v>
      </c>
    </row>
    <row r="2820" spans="1:2" x14ac:dyDescent="0.25">
      <c r="A2820" s="4">
        <v>39771</v>
      </c>
      <c r="B2820" s="3">
        <v>259.24161381593001</v>
      </c>
    </row>
    <row r="2821" spans="1:2" x14ac:dyDescent="0.25">
      <c r="A2821" s="4">
        <v>39772</v>
      </c>
      <c r="B2821" s="3">
        <v>259.12537500242661</v>
      </c>
    </row>
    <row r="2822" spans="1:2" x14ac:dyDescent="0.25">
      <c r="A2822" s="4">
        <v>39773</v>
      </c>
      <c r="B2822" s="3">
        <v>259.00913618892321</v>
      </c>
    </row>
    <row r="2823" spans="1:2" x14ac:dyDescent="0.25">
      <c r="A2823" s="4">
        <v>39776</v>
      </c>
      <c r="B2823" s="3">
        <v>256.8877778424864</v>
      </c>
    </row>
    <row r="2824" spans="1:2" x14ac:dyDescent="0.25">
      <c r="A2824" s="4">
        <v>39777</v>
      </c>
      <c r="B2824" s="3">
        <v>255.23137475006311</v>
      </c>
    </row>
    <row r="2825" spans="1:2" x14ac:dyDescent="0.25">
      <c r="A2825" s="4">
        <v>39778</v>
      </c>
      <c r="B2825" s="3">
        <v>254.53394186904279</v>
      </c>
    </row>
    <row r="2826" spans="1:2" x14ac:dyDescent="0.25">
      <c r="A2826" s="4">
        <v>39779</v>
      </c>
      <c r="B2826" s="3">
        <v>253.86556869139829</v>
      </c>
    </row>
    <row r="2827" spans="1:2" x14ac:dyDescent="0.25">
      <c r="A2827" s="4">
        <v>39780</v>
      </c>
      <c r="B2827" s="3">
        <v>253.168135810378</v>
      </c>
    </row>
    <row r="2828" spans="1:2" x14ac:dyDescent="0.25">
      <c r="A2828" s="4">
        <v>39783</v>
      </c>
      <c r="B2828" s="3">
        <v>252.76610809694461</v>
      </c>
    </row>
    <row r="2829" spans="1:2" x14ac:dyDescent="0.25">
      <c r="A2829" s="4">
        <v>39784</v>
      </c>
      <c r="B2829" s="3">
        <v>250.58382904695381</v>
      </c>
    </row>
    <row r="2830" spans="1:2" x14ac:dyDescent="0.25">
      <c r="A2830" s="4">
        <v>39785</v>
      </c>
      <c r="B2830" s="3">
        <v>249.71091742695739</v>
      </c>
    </row>
    <row r="2831" spans="1:2" x14ac:dyDescent="0.25">
      <c r="A2831" s="4">
        <v>39786</v>
      </c>
      <c r="B2831" s="3">
        <v>248.4306470509627</v>
      </c>
    </row>
    <row r="2832" spans="1:2" x14ac:dyDescent="0.25">
      <c r="A2832" s="4">
        <v>39787</v>
      </c>
      <c r="B2832" s="3">
        <v>246.24836800097191</v>
      </c>
    </row>
    <row r="2833" spans="1:2" x14ac:dyDescent="0.25">
      <c r="A2833" s="4">
        <v>39790</v>
      </c>
      <c r="B2833" s="3">
        <v>243.13498322298491</v>
      </c>
    </row>
    <row r="2834" spans="1:2" x14ac:dyDescent="0.25">
      <c r="A2834" s="4">
        <v>39791</v>
      </c>
      <c r="B2834" s="3">
        <v>239.4396573650003</v>
      </c>
    </row>
    <row r="2835" spans="1:2" x14ac:dyDescent="0.25">
      <c r="A2835" s="4">
        <v>39792</v>
      </c>
      <c r="B2835" s="3">
        <v>234.20218764502209</v>
      </c>
    </row>
    <row r="2836" spans="1:2" x14ac:dyDescent="0.25">
      <c r="A2836" s="4">
        <v>39793</v>
      </c>
      <c r="B2836" s="3">
        <v>232.36907324302979</v>
      </c>
    </row>
    <row r="2837" spans="1:2" x14ac:dyDescent="0.25">
      <c r="A2837" s="4">
        <v>39794</v>
      </c>
      <c r="B2837" s="3">
        <v>230.44866767903781</v>
      </c>
    </row>
    <row r="2838" spans="1:2" x14ac:dyDescent="0.25">
      <c r="A2838" s="4">
        <v>39797</v>
      </c>
      <c r="B2838" s="3">
        <v>229.05200908704359</v>
      </c>
    </row>
    <row r="2839" spans="1:2" x14ac:dyDescent="0.25">
      <c r="A2839" s="4">
        <v>39798</v>
      </c>
      <c r="B2839" s="3">
        <v>228.99381497904389</v>
      </c>
    </row>
    <row r="2840" spans="1:2" x14ac:dyDescent="0.25">
      <c r="A2840" s="4">
        <v>39799</v>
      </c>
      <c r="B2840" s="3">
        <v>229.40117373504219</v>
      </c>
    </row>
    <row r="2841" spans="1:2" x14ac:dyDescent="0.25">
      <c r="A2841" s="4">
        <v>39800</v>
      </c>
      <c r="B2841" s="3">
        <v>230.71054116503669</v>
      </c>
    </row>
    <row r="2842" spans="1:2" x14ac:dyDescent="0.25">
      <c r="A2842" s="4">
        <v>39801</v>
      </c>
      <c r="B2842" s="3">
        <v>232.4563644050294</v>
      </c>
    </row>
    <row r="2843" spans="1:2" x14ac:dyDescent="0.25">
      <c r="A2843" s="4">
        <v>39804</v>
      </c>
      <c r="B2843" s="3">
        <v>233.4456642410253</v>
      </c>
    </row>
    <row r="2844" spans="1:2" x14ac:dyDescent="0.25">
      <c r="A2844" s="4">
        <v>39805</v>
      </c>
      <c r="B2844" s="3">
        <v>236.85001955901109</v>
      </c>
    </row>
    <row r="2845" spans="1:2" x14ac:dyDescent="0.25">
      <c r="A2845" s="4">
        <v>39808</v>
      </c>
      <c r="B2845" s="3">
        <v>239.6142396889995</v>
      </c>
    </row>
    <row r="2846" spans="1:2" x14ac:dyDescent="0.25">
      <c r="A2846" s="4">
        <v>39811</v>
      </c>
      <c r="B2846" s="3">
        <v>246.56843559497051</v>
      </c>
    </row>
    <row r="2847" spans="1:2" x14ac:dyDescent="0.25">
      <c r="A2847" s="4">
        <v>39812</v>
      </c>
      <c r="B2847" s="3">
        <v>249.07078223895999</v>
      </c>
    </row>
    <row r="2848" spans="1:2" x14ac:dyDescent="0.25">
      <c r="A2848" s="4">
        <v>39815</v>
      </c>
      <c r="B2848" s="3">
        <v>250.48205880199711</v>
      </c>
    </row>
    <row r="2849" spans="1:2" x14ac:dyDescent="0.25">
      <c r="A2849" s="4">
        <v>39818</v>
      </c>
      <c r="B2849" s="3">
        <v>250.92042432317669</v>
      </c>
    </row>
    <row r="2850" spans="1:2" x14ac:dyDescent="0.25">
      <c r="A2850" s="4">
        <v>39819</v>
      </c>
      <c r="B2850" s="3">
        <v>250.97887305933389</v>
      </c>
    </row>
    <row r="2851" spans="1:2" x14ac:dyDescent="0.25">
      <c r="A2851" s="4">
        <v>39820</v>
      </c>
      <c r="B2851" s="3">
        <v>250.16059075313211</v>
      </c>
    </row>
    <row r="2852" spans="1:2" x14ac:dyDescent="0.25">
      <c r="A2852" s="4">
        <v>39821</v>
      </c>
      <c r="B2852" s="3">
        <v>247.67651946644801</v>
      </c>
    </row>
    <row r="2853" spans="1:2" x14ac:dyDescent="0.25">
      <c r="A2853" s="4">
        <v>39822</v>
      </c>
      <c r="B2853" s="3">
        <v>245.95228174980841</v>
      </c>
    </row>
    <row r="2854" spans="1:2" x14ac:dyDescent="0.25">
      <c r="A2854" s="4">
        <v>39825</v>
      </c>
      <c r="B2854" s="3">
        <v>245.30934565207841</v>
      </c>
    </row>
    <row r="2855" spans="1:2" x14ac:dyDescent="0.25">
      <c r="A2855" s="4">
        <v>39826</v>
      </c>
      <c r="B2855" s="3">
        <v>244.3449415054834</v>
      </c>
    </row>
    <row r="2856" spans="1:2" x14ac:dyDescent="0.25">
      <c r="A2856" s="4">
        <v>39827</v>
      </c>
      <c r="B2856" s="3">
        <v>244.11114656085431</v>
      </c>
    </row>
    <row r="2857" spans="1:2" x14ac:dyDescent="0.25">
      <c r="A2857" s="4">
        <v>39828</v>
      </c>
      <c r="B2857" s="3">
        <v>243.81890288006801</v>
      </c>
    </row>
    <row r="2858" spans="1:2" x14ac:dyDescent="0.25">
      <c r="A2858" s="4">
        <v>39829</v>
      </c>
      <c r="B2858" s="3">
        <v>243.78967851198931</v>
      </c>
    </row>
    <row r="2859" spans="1:2" x14ac:dyDescent="0.25">
      <c r="A2859" s="4">
        <v>39832</v>
      </c>
      <c r="B2859" s="3">
        <v>243.78967851198931</v>
      </c>
    </row>
    <row r="2860" spans="1:2" x14ac:dyDescent="0.25">
      <c r="A2860" s="4">
        <v>39833</v>
      </c>
      <c r="B2860" s="3">
        <v>243.7020054077534</v>
      </c>
    </row>
    <row r="2861" spans="1:2" x14ac:dyDescent="0.25">
      <c r="A2861" s="4">
        <v>39834</v>
      </c>
      <c r="B2861" s="3">
        <v>243.17596678233789</v>
      </c>
    </row>
    <row r="2862" spans="1:2" x14ac:dyDescent="0.25">
      <c r="A2862" s="4">
        <v>39835</v>
      </c>
      <c r="B2862" s="3">
        <v>243.11751804618061</v>
      </c>
    </row>
    <row r="2863" spans="1:2" x14ac:dyDescent="0.25">
      <c r="A2863" s="4">
        <v>39836</v>
      </c>
      <c r="B2863" s="3">
        <v>242.82527436539431</v>
      </c>
    </row>
    <row r="2864" spans="1:2" x14ac:dyDescent="0.25">
      <c r="A2864" s="4">
        <v>39839</v>
      </c>
      <c r="B2864" s="3">
        <v>242.8837231015516</v>
      </c>
    </row>
    <row r="2865" spans="1:2" x14ac:dyDescent="0.25">
      <c r="A2865" s="4">
        <v>39840</v>
      </c>
      <c r="B2865" s="3">
        <v>243.76045414391069</v>
      </c>
    </row>
    <row r="2866" spans="1:2" x14ac:dyDescent="0.25">
      <c r="A2866" s="4">
        <v>39841</v>
      </c>
      <c r="B2866" s="3">
        <v>244.69563392242699</v>
      </c>
    </row>
    <row r="2867" spans="1:2" x14ac:dyDescent="0.25">
      <c r="A2867" s="4">
        <v>39842</v>
      </c>
      <c r="B2867" s="3">
        <v>245.07555070744931</v>
      </c>
    </row>
    <row r="2868" spans="1:2" x14ac:dyDescent="0.25">
      <c r="A2868" s="4">
        <v>39843</v>
      </c>
      <c r="B2868" s="3">
        <v>245.19244817976389</v>
      </c>
    </row>
    <row r="2869" spans="1:2" x14ac:dyDescent="0.25">
      <c r="A2869" s="4">
        <v>39846</v>
      </c>
      <c r="B2869" s="3">
        <v>244.5265199136422</v>
      </c>
    </row>
    <row r="2870" spans="1:2" x14ac:dyDescent="0.25">
      <c r="A2870" s="4">
        <v>39847</v>
      </c>
      <c r="B2870" s="3">
        <v>244.14758979576439</v>
      </c>
    </row>
    <row r="2871" spans="1:2" x14ac:dyDescent="0.25">
      <c r="A2871" s="4">
        <v>39848</v>
      </c>
      <c r="B2871" s="3">
        <v>243.21483873637271</v>
      </c>
    </row>
    <row r="2872" spans="1:2" x14ac:dyDescent="0.25">
      <c r="A2872" s="4">
        <v>39849</v>
      </c>
      <c r="B2872" s="3">
        <v>242.25293920637509</v>
      </c>
    </row>
    <row r="2873" spans="1:2" x14ac:dyDescent="0.25">
      <c r="A2873" s="4">
        <v>39850</v>
      </c>
      <c r="B2873" s="3">
        <v>241.5825243824373</v>
      </c>
    </row>
    <row r="2874" spans="1:2" x14ac:dyDescent="0.25">
      <c r="A2874" s="4">
        <v>39853</v>
      </c>
      <c r="B2874" s="3">
        <v>239.1632013221402</v>
      </c>
    </row>
    <row r="2875" spans="1:2" x14ac:dyDescent="0.25">
      <c r="A2875" s="4">
        <v>39854</v>
      </c>
      <c r="B2875" s="3">
        <v>237.47259002699289</v>
      </c>
    </row>
    <row r="2876" spans="1:2" x14ac:dyDescent="0.25">
      <c r="A2876" s="4">
        <v>39855</v>
      </c>
      <c r="B2876" s="3">
        <v>235.57793943760359</v>
      </c>
    </row>
    <row r="2877" spans="1:2" x14ac:dyDescent="0.25">
      <c r="A2877" s="4">
        <v>39856</v>
      </c>
      <c r="B2877" s="3">
        <v>235.37390014336171</v>
      </c>
    </row>
    <row r="2878" spans="1:2" x14ac:dyDescent="0.25">
      <c r="A2878" s="4">
        <v>39857</v>
      </c>
      <c r="B2878" s="3">
        <v>235.57793943760359</v>
      </c>
    </row>
    <row r="2879" spans="1:2" x14ac:dyDescent="0.25">
      <c r="A2879" s="4">
        <v>39860</v>
      </c>
      <c r="B2879" s="3">
        <v>235.7819787318455</v>
      </c>
    </row>
    <row r="2880" spans="1:2" x14ac:dyDescent="0.25">
      <c r="A2880" s="4">
        <v>39861</v>
      </c>
      <c r="B2880" s="3">
        <v>235.57793943760359</v>
      </c>
    </row>
    <row r="2881" spans="1:2" x14ac:dyDescent="0.25">
      <c r="A2881" s="4">
        <v>39862</v>
      </c>
      <c r="B2881" s="3">
        <v>235.86942414366351</v>
      </c>
    </row>
    <row r="2882" spans="1:2" x14ac:dyDescent="0.25">
      <c r="A2882" s="4">
        <v>39863</v>
      </c>
      <c r="B2882" s="3">
        <v>235.8111272024515</v>
      </c>
    </row>
    <row r="2883" spans="1:2" x14ac:dyDescent="0.25">
      <c r="A2883" s="4">
        <v>39864</v>
      </c>
      <c r="B2883" s="3">
        <v>234.67433684881789</v>
      </c>
    </row>
    <row r="2884" spans="1:2" x14ac:dyDescent="0.25">
      <c r="A2884" s="4">
        <v>39869</v>
      </c>
      <c r="B2884" s="3">
        <v>234.58689143699999</v>
      </c>
    </row>
    <row r="2885" spans="1:2" x14ac:dyDescent="0.25">
      <c r="A2885" s="4">
        <v>39870</v>
      </c>
      <c r="B2885" s="3">
        <v>234.03307049548619</v>
      </c>
    </row>
    <row r="2886" spans="1:2" x14ac:dyDescent="0.25">
      <c r="A2886" s="4">
        <v>39871</v>
      </c>
      <c r="B2886" s="3">
        <v>232.8671316712466</v>
      </c>
    </row>
    <row r="2887" spans="1:2" x14ac:dyDescent="0.25">
      <c r="A2887" s="4">
        <v>39874</v>
      </c>
      <c r="B2887" s="3">
        <v>233.0178532544727</v>
      </c>
    </row>
    <row r="2888" spans="1:2" x14ac:dyDescent="0.25">
      <c r="A2888" s="4">
        <v>39875</v>
      </c>
      <c r="B2888" s="3">
        <v>232.10751255492781</v>
      </c>
    </row>
    <row r="2889" spans="1:2" x14ac:dyDescent="0.25">
      <c r="A2889" s="4">
        <v>39876</v>
      </c>
      <c r="B2889" s="3">
        <v>231.40273265850601</v>
      </c>
    </row>
    <row r="2890" spans="1:2" x14ac:dyDescent="0.25">
      <c r="A2890" s="4">
        <v>39877</v>
      </c>
      <c r="B2890" s="3">
        <v>230.60985527503141</v>
      </c>
    </row>
    <row r="2891" spans="1:2" x14ac:dyDescent="0.25">
      <c r="A2891" s="4">
        <v>39878</v>
      </c>
      <c r="B2891" s="3">
        <v>229.37649045629311</v>
      </c>
    </row>
    <row r="2892" spans="1:2" x14ac:dyDescent="0.25">
      <c r="A2892" s="4">
        <v>39881</v>
      </c>
      <c r="B2892" s="3">
        <v>229.31775879825801</v>
      </c>
    </row>
    <row r="2893" spans="1:2" x14ac:dyDescent="0.25">
      <c r="A2893" s="4">
        <v>39882</v>
      </c>
      <c r="B2893" s="3">
        <v>227.6732723732737</v>
      </c>
    </row>
    <row r="2894" spans="1:2" x14ac:dyDescent="0.25">
      <c r="A2894" s="4">
        <v>39883</v>
      </c>
      <c r="B2894" s="3">
        <v>226.55737087060581</v>
      </c>
    </row>
    <row r="2895" spans="1:2" x14ac:dyDescent="0.25">
      <c r="A2895" s="4">
        <v>39884</v>
      </c>
      <c r="B2895" s="3">
        <v>225.05971359070941</v>
      </c>
    </row>
    <row r="2896" spans="1:2" x14ac:dyDescent="0.25">
      <c r="A2896" s="4">
        <v>39885</v>
      </c>
      <c r="B2896" s="3">
        <v>224.47239701035781</v>
      </c>
    </row>
    <row r="2897" spans="1:2" x14ac:dyDescent="0.25">
      <c r="A2897" s="4">
        <v>39888</v>
      </c>
      <c r="B2897" s="3">
        <v>224.44303118134019</v>
      </c>
    </row>
    <row r="2898" spans="1:2" x14ac:dyDescent="0.25">
      <c r="A2898" s="4">
        <v>39889</v>
      </c>
      <c r="B2898" s="3">
        <v>223.82634877197111</v>
      </c>
    </row>
    <row r="2899" spans="1:2" x14ac:dyDescent="0.25">
      <c r="A2899" s="4">
        <v>39890</v>
      </c>
      <c r="B2899" s="3">
        <v>223.7088854559008</v>
      </c>
    </row>
    <row r="2900" spans="1:2" x14ac:dyDescent="0.25">
      <c r="A2900" s="4">
        <v>39891</v>
      </c>
      <c r="B2900" s="3">
        <v>223.94381208804151</v>
      </c>
    </row>
    <row r="2901" spans="1:2" x14ac:dyDescent="0.25">
      <c r="A2901" s="4">
        <v>39892</v>
      </c>
      <c r="B2901" s="3">
        <v>224.67795781348079</v>
      </c>
    </row>
    <row r="2902" spans="1:2" x14ac:dyDescent="0.25">
      <c r="A2902" s="4">
        <v>39895</v>
      </c>
      <c r="B2902" s="3">
        <v>225.6763960000784</v>
      </c>
    </row>
    <row r="2903" spans="1:2" x14ac:dyDescent="0.25">
      <c r="A2903" s="4">
        <v>39896</v>
      </c>
      <c r="B2903" s="3">
        <v>227.1153216219397</v>
      </c>
    </row>
    <row r="2904" spans="1:2" x14ac:dyDescent="0.25">
      <c r="A2904" s="4">
        <v>39897</v>
      </c>
      <c r="B2904" s="3">
        <v>227.7320040313088</v>
      </c>
    </row>
    <row r="2905" spans="1:2" x14ac:dyDescent="0.25">
      <c r="A2905" s="4">
        <v>39898</v>
      </c>
      <c r="B2905" s="3">
        <v>228.64234473085369</v>
      </c>
    </row>
    <row r="2906" spans="1:2" x14ac:dyDescent="0.25">
      <c r="A2906" s="4">
        <v>39899</v>
      </c>
      <c r="B2906" s="3">
        <v>229.31775879825801</v>
      </c>
    </row>
    <row r="2907" spans="1:2" x14ac:dyDescent="0.25">
      <c r="A2907" s="4">
        <v>39902</v>
      </c>
      <c r="B2907" s="3">
        <v>229.75824623352159</v>
      </c>
    </row>
    <row r="2908" spans="1:2" x14ac:dyDescent="0.25">
      <c r="A2908" s="4">
        <v>39903</v>
      </c>
      <c r="B2908" s="3">
        <v>231.2852693424357</v>
      </c>
    </row>
    <row r="2909" spans="1:2" x14ac:dyDescent="0.25">
      <c r="A2909" s="4">
        <v>39904</v>
      </c>
      <c r="B2909" s="3">
        <v>232.7884461701307</v>
      </c>
    </row>
    <row r="2910" spans="1:2" x14ac:dyDescent="0.25">
      <c r="A2910" s="4">
        <v>39905</v>
      </c>
      <c r="B2910" s="3">
        <v>235.3472073598719</v>
      </c>
    </row>
    <row r="2911" spans="1:2" x14ac:dyDescent="0.25">
      <c r="A2911" s="4">
        <v>39906</v>
      </c>
      <c r="B2911" s="3">
        <v>235.6413178414513</v>
      </c>
    </row>
    <row r="2912" spans="1:2" x14ac:dyDescent="0.25">
      <c r="A2912" s="4">
        <v>39909</v>
      </c>
      <c r="B2912" s="3">
        <v>236.05307251566259</v>
      </c>
    </row>
    <row r="2913" spans="1:2" x14ac:dyDescent="0.25">
      <c r="A2913" s="4">
        <v>39910</v>
      </c>
      <c r="B2913" s="3">
        <v>236.40600509355789</v>
      </c>
    </row>
    <row r="2914" spans="1:2" x14ac:dyDescent="0.25">
      <c r="A2914" s="4">
        <v>39911</v>
      </c>
      <c r="B2914" s="3">
        <v>236.70011557513729</v>
      </c>
    </row>
    <row r="2915" spans="1:2" x14ac:dyDescent="0.25">
      <c r="A2915" s="4">
        <v>39912</v>
      </c>
      <c r="B2915" s="3">
        <v>236.70011557513729</v>
      </c>
    </row>
    <row r="2916" spans="1:2" x14ac:dyDescent="0.25">
      <c r="A2916" s="4">
        <v>39916</v>
      </c>
      <c r="B2916" s="3">
        <v>238.22949007935051</v>
      </c>
    </row>
    <row r="2917" spans="1:2" x14ac:dyDescent="0.25">
      <c r="A2917" s="4">
        <v>39917</v>
      </c>
      <c r="B2917" s="3">
        <v>238.34713427198221</v>
      </c>
    </row>
    <row r="2918" spans="1:2" x14ac:dyDescent="0.25">
      <c r="A2918" s="4">
        <v>39918</v>
      </c>
      <c r="B2918" s="3">
        <v>238.25890112750841</v>
      </c>
    </row>
    <row r="2919" spans="1:2" x14ac:dyDescent="0.25">
      <c r="A2919" s="4">
        <v>39919</v>
      </c>
      <c r="B2919" s="3">
        <v>238.22949007935051</v>
      </c>
    </row>
    <row r="2920" spans="1:2" x14ac:dyDescent="0.25">
      <c r="A2920" s="4">
        <v>39920</v>
      </c>
      <c r="B2920" s="3">
        <v>237.75891330882331</v>
      </c>
    </row>
    <row r="2921" spans="1:2" x14ac:dyDescent="0.25">
      <c r="A2921" s="4">
        <v>39923</v>
      </c>
      <c r="B2921" s="3">
        <v>236.61188243066351</v>
      </c>
    </row>
    <row r="2922" spans="1:2" x14ac:dyDescent="0.25">
      <c r="A2922" s="4">
        <v>39925</v>
      </c>
      <c r="B2922" s="3">
        <v>234.9942747819766</v>
      </c>
    </row>
    <row r="2923" spans="1:2" x14ac:dyDescent="0.25">
      <c r="A2923" s="4">
        <v>39926</v>
      </c>
      <c r="B2923" s="3">
        <v>232.96491245907839</v>
      </c>
    </row>
    <row r="2924" spans="1:2" x14ac:dyDescent="0.25">
      <c r="A2924" s="4">
        <v>39927</v>
      </c>
      <c r="B2924" s="3">
        <v>232.81785721828871</v>
      </c>
    </row>
    <row r="2925" spans="1:2" x14ac:dyDescent="0.25">
      <c r="A2925" s="4">
        <v>39930</v>
      </c>
      <c r="B2925" s="3">
        <v>232.81785721828871</v>
      </c>
    </row>
    <row r="2926" spans="1:2" x14ac:dyDescent="0.25">
      <c r="A2926" s="4">
        <v>39931</v>
      </c>
      <c r="B2926" s="3">
        <v>232.90609036276251</v>
      </c>
    </row>
    <row r="2927" spans="1:2" x14ac:dyDescent="0.25">
      <c r="A2927" s="4">
        <v>39932</v>
      </c>
      <c r="B2927" s="3">
        <v>232.4355135922354</v>
      </c>
    </row>
    <row r="2928" spans="1:2" x14ac:dyDescent="0.25">
      <c r="A2928" s="4">
        <v>39933</v>
      </c>
      <c r="B2928" s="3">
        <v>231.70023738828681</v>
      </c>
    </row>
    <row r="2929" spans="1:2" x14ac:dyDescent="0.25">
      <c r="A2929" s="4">
        <v>39937</v>
      </c>
      <c r="B2929" s="3">
        <v>231.89822672253831</v>
      </c>
    </row>
    <row r="2930" spans="1:2" x14ac:dyDescent="0.25">
      <c r="A2930" s="4">
        <v>39938</v>
      </c>
      <c r="B2930" s="3">
        <v>230.27944229942119</v>
      </c>
    </row>
    <row r="2931" spans="1:2" x14ac:dyDescent="0.25">
      <c r="A2931" s="4">
        <v>39939</v>
      </c>
      <c r="B2931" s="3">
        <v>229.16100942526759</v>
      </c>
    </row>
    <row r="2932" spans="1:2" x14ac:dyDescent="0.25">
      <c r="A2932" s="4">
        <v>39940</v>
      </c>
      <c r="B2932" s="3">
        <v>229.33760408960759</v>
      </c>
    </row>
    <row r="2933" spans="1:2" x14ac:dyDescent="0.25">
      <c r="A2933" s="4">
        <v>39941</v>
      </c>
      <c r="B2933" s="3">
        <v>228.9255498728142</v>
      </c>
    </row>
    <row r="2934" spans="1:2" x14ac:dyDescent="0.25">
      <c r="A2934" s="4">
        <v>39944</v>
      </c>
      <c r="B2934" s="3">
        <v>228.60179298819079</v>
      </c>
    </row>
    <row r="2935" spans="1:2" x14ac:dyDescent="0.25">
      <c r="A2935" s="4">
        <v>39945</v>
      </c>
      <c r="B2935" s="3">
        <v>229.45533386583429</v>
      </c>
    </row>
    <row r="2936" spans="1:2" x14ac:dyDescent="0.25">
      <c r="A2936" s="4">
        <v>39946</v>
      </c>
      <c r="B2936" s="3">
        <v>229.51419875394771</v>
      </c>
    </row>
    <row r="2937" spans="1:2" x14ac:dyDescent="0.25">
      <c r="A2937" s="4">
        <v>39947</v>
      </c>
      <c r="B2937" s="3">
        <v>230.01455030291109</v>
      </c>
    </row>
    <row r="2938" spans="1:2" x14ac:dyDescent="0.25">
      <c r="A2938" s="4">
        <v>39948</v>
      </c>
      <c r="B2938" s="3">
        <v>230.72092896027129</v>
      </c>
    </row>
    <row r="2939" spans="1:2" x14ac:dyDescent="0.25">
      <c r="A2939" s="4">
        <v>39951</v>
      </c>
      <c r="B2939" s="3">
        <v>232.1336862749917</v>
      </c>
    </row>
    <row r="2940" spans="1:2" x14ac:dyDescent="0.25">
      <c r="A2940" s="4">
        <v>39952</v>
      </c>
      <c r="B2940" s="3">
        <v>236.60741777160621</v>
      </c>
    </row>
    <row r="2941" spans="1:2" x14ac:dyDescent="0.25">
      <c r="A2941" s="4">
        <v>39953</v>
      </c>
      <c r="B2941" s="3">
        <v>237.99074264226991</v>
      </c>
    </row>
    <row r="2942" spans="1:2" x14ac:dyDescent="0.25">
      <c r="A2942" s="4">
        <v>39954</v>
      </c>
      <c r="B2942" s="3">
        <v>238.37336441500671</v>
      </c>
    </row>
    <row r="2943" spans="1:2" x14ac:dyDescent="0.25">
      <c r="A2943" s="4">
        <v>39955</v>
      </c>
      <c r="B2943" s="3">
        <v>238.2262021947233</v>
      </c>
    </row>
    <row r="2944" spans="1:2" x14ac:dyDescent="0.25">
      <c r="A2944" s="4">
        <v>39958</v>
      </c>
      <c r="B2944" s="3">
        <v>238.25563463878001</v>
      </c>
    </row>
    <row r="2945" spans="1:2" x14ac:dyDescent="0.25">
      <c r="A2945" s="4">
        <v>39959</v>
      </c>
      <c r="B2945" s="3">
        <v>238.34393197095</v>
      </c>
    </row>
    <row r="2946" spans="1:2" x14ac:dyDescent="0.25">
      <c r="A2946" s="4">
        <v>39960</v>
      </c>
      <c r="B2946" s="3">
        <v>238.9325808520835</v>
      </c>
    </row>
    <row r="2947" spans="1:2" x14ac:dyDescent="0.25">
      <c r="A2947" s="4">
        <v>39961</v>
      </c>
      <c r="B2947" s="3">
        <v>240.3159057227472</v>
      </c>
    </row>
    <row r="2948" spans="1:2" x14ac:dyDescent="0.25">
      <c r="A2948" s="4">
        <v>39962</v>
      </c>
      <c r="B2948" s="3">
        <v>240.90455460388071</v>
      </c>
    </row>
    <row r="2949" spans="1:2" x14ac:dyDescent="0.25">
      <c r="A2949" s="4">
        <v>39965</v>
      </c>
      <c r="B2949" s="3">
        <v>239.4617265047259</v>
      </c>
    </row>
    <row r="2950" spans="1:2" x14ac:dyDescent="0.25">
      <c r="A2950" s="4">
        <v>39966</v>
      </c>
      <c r="B2950" s="3">
        <v>238.6662704742599</v>
      </c>
    </row>
    <row r="2951" spans="1:2" x14ac:dyDescent="0.25">
      <c r="A2951" s="4">
        <v>39967</v>
      </c>
      <c r="B2951" s="3">
        <v>237.19320375117471</v>
      </c>
    </row>
    <row r="2952" spans="1:2" x14ac:dyDescent="0.25">
      <c r="A2952" s="4">
        <v>39968</v>
      </c>
      <c r="B2952" s="3">
        <v>236.33882505178531</v>
      </c>
    </row>
    <row r="2953" spans="1:2" x14ac:dyDescent="0.25">
      <c r="A2953" s="4">
        <v>39969</v>
      </c>
      <c r="B2953" s="3">
        <v>236.30936371732349</v>
      </c>
    </row>
    <row r="2954" spans="1:2" x14ac:dyDescent="0.25">
      <c r="A2954" s="4">
        <v>39972</v>
      </c>
      <c r="B2954" s="3">
        <v>236.1031343760917</v>
      </c>
    </row>
    <row r="2955" spans="1:2" x14ac:dyDescent="0.25">
      <c r="A2955" s="4">
        <v>39973</v>
      </c>
      <c r="B2955" s="3">
        <v>236.33882505178531</v>
      </c>
    </row>
    <row r="2956" spans="1:2" x14ac:dyDescent="0.25">
      <c r="A2956" s="4">
        <v>39974</v>
      </c>
      <c r="B2956" s="3">
        <v>236.81020640317249</v>
      </c>
    </row>
    <row r="2957" spans="1:2" x14ac:dyDescent="0.25">
      <c r="A2957" s="4">
        <v>39976</v>
      </c>
      <c r="B2957" s="3">
        <v>236.2209797139385</v>
      </c>
    </row>
    <row r="2958" spans="1:2" x14ac:dyDescent="0.25">
      <c r="A2958" s="4">
        <v>39979</v>
      </c>
      <c r="B2958" s="3">
        <v>237.16374241671301</v>
      </c>
    </row>
    <row r="2959" spans="1:2" x14ac:dyDescent="0.25">
      <c r="A2959" s="4">
        <v>39980</v>
      </c>
      <c r="B2959" s="3">
        <v>237.36997175794491</v>
      </c>
    </row>
    <row r="2960" spans="1:2" x14ac:dyDescent="0.25">
      <c r="A2960" s="4">
        <v>39981</v>
      </c>
      <c r="B2960" s="3">
        <v>237.92973711271731</v>
      </c>
    </row>
    <row r="2961" spans="1:2" x14ac:dyDescent="0.25">
      <c r="A2961" s="4">
        <v>39982</v>
      </c>
      <c r="B2961" s="3">
        <v>237.92973711271731</v>
      </c>
    </row>
    <row r="2962" spans="1:2" x14ac:dyDescent="0.25">
      <c r="A2962" s="4">
        <v>39983</v>
      </c>
      <c r="B2962" s="3">
        <v>237.92973711271731</v>
      </c>
    </row>
    <row r="2963" spans="1:2" x14ac:dyDescent="0.25">
      <c r="A2963" s="4">
        <v>39986</v>
      </c>
      <c r="B2963" s="3">
        <v>238.43057979856621</v>
      </c>
    </row>
    <row r="2964" spans="1:2" x14ac:dyDescent="0.25">
      <c r="A2964" s="4">
        <v>39987</v>
      </c>
      <c r="B2964" s="3">
        <v>238.6368091397982</v>
      </c>
    </row>
    <row r="2965" spans="1:2" x14ac:dyDescent="0.25">
      <c r="A2965" s="4">
        <v>39988</v>
      </c>
      <c r="B2965" s="3">
        <v>238.81357714656841</v>
      </c>
    </row>
    <row r="2966" spans="1:2" x14ac:dyDescent="0.25">
      <c r="A2966" s="4">
        <v>39989</v>
      </c>
      <c r="B2966" s="3">
        <v>239.550110508111</v>
      </c>
    </row>
    <row r="2967" spans="1:2" x14ac:dyDescent="0.25">
      <c r="A2967" s="4">
        <v>39990</v>
      </c>
      <c r="B2967" s="3">
        <v>241.31779057581309</v>
      </c>
    </row>
    <row r="2968" spans="1:2" x14ac:dyDescent="0.25">
      <c r="A2968" s="4">
        <v>39993</v>
      </c>
      <c r="B2968" s="3">
        <v>241.9954012684324</v>
      </c>
    </row>
    <row r="2969" spans="1:2" x14ac:dyDescent="0.25">
      <c r="A2969" s="4">
        <v>39994</v>
      </c>
      <c r="B2969" s="3">
        <v>241.64186525489191</v>
      </c>
    </row>
    <row r="2970" spans="1:2" x14ac:dyDescent="0.25">
      <c r="A2970" s="4">
        <v>39995</v>
      </c>
      <c r="B2970" s="3">
        <v>241.86895042968189</v>
      </c>
    </row>
    <row r="2971" spans="1:2" x14ac:dyDescent="0.25">
      <c r="A2971" s="4">
        <v>39996</v>
      </c>
      <c r="B2971" s="3">
        <v>241.09960950587811</v>
      </c>
    </row>
    <row r="2972" spans="1:2" x14ac:dyDescent="0.25">
      <c r="A2972" s="4">
        <v>39997</v>
      </c>
      <c r="B2972" s="3">
        <v>241.63223014543459</v>
      </c>
    </row>
    <row r="2973" spans="1:2" x14ac:dyDescent="0.25">
      <c r="A2973" s="4">
        <v>40000</v>
      </c>
      <c r="B2973" s="3">
        <v>242.57911128242381</v>
      </c>
    </row>
    <row r="2974" spans="1:2" x14ac:dyDescent="0.25">
      <c r="A2974" s="4">
        <v>40001</v>
      </c>
      <c r="B2974" s="3">
        <v>242.75665149560919</v>
      </c>
    </row>
    <row r="2975" spans="1:2" x14ac:dyDescent="0.25">
      <c r="A2975" s="4">
        <v>40002</v>
      </c>
      <c r="B2975" s="3">
        <v>241.1883796124709</v>
      </c>
    </row>
    <row r="2976" spans="1:2" x14ac:dyDescent="0.25">
      <c r="A2976" s="4">
        <v>40004</v>
      </c>
      <c r="B2976" s="3">
        <v>241.89854046521279</v>
      </c>
    </row>
    <row r="2977" spans="1:2" x14ac:dyDescent="0.25">
      <c r="A2977" s="4">
        <v>40007</v>
      </c>
      <c r="B2977" s="3">
        <v>241.33632979012549</v>
      </c>
    </row>
    <row r="2978" spans="1:2" x14ac:dyDescent="0.25">
      <c r="A2978" s="4">
        <v>40008</v>
      </c>
      <c r="B2978" s="3">
        <v>241.89854046521279</v>
      </c>
    </row>
    <row r="2979" spans="1:2" x14ac:dyDescent="0.25">
      <c r="A2979" s="4">
        <v>40009</v>
      </c>
      <c r="B2979" s="3">
        <v>241.98731057180549</v>
      </c>
    </row>
    <row r="2980" spans="1:2" x14ac:dyDescent="0.25">
      <c r="A2980" s="4">
        <v>40010</v>
      </c>
      <c r="B2980" s="3">
        <v>241.12919954140901</v>
      </c>
    </row>
    <row r="2981" spans="1:2" x14ac:dyDescent="0.25">
      <c r="A2981" s="4">
        <v>40011</v>
      </c>
      <c r="B2981" s="3">
        <v>242.37198103370741</v>
      </c>
    </row>
    <row r="2982" spans="1:2" x14ac:dyDescent="0.25">
      <c r="A2982" s="4">
        <v>40014</v>
      </c>
      <c r="B2982" s="3">
        <v>242.16485078499099</v>
      </c>
    </row>
    <row r="2983" spans="1:2" x14ac:dyDescent="0.25">
      <c r="A2983" s="4">
        <v>40015</v>
      </c>
      <c r="B2983" s="3">
        <v>241.07001947034721</v>
      </c>
    </row>
    <row r="2984" spans="1:2" x14ac:dyDescent="0.25">
      <c r="A2984" s="4">
        <v>40016</v>
      </c>
      <c r="B2984" s="3">
        <v>240.56698886632171</v>
      </c>
    </row>
    <row r="2985" spans="1:2" x14ac:dyDescent="0.25">
      <c r="A2985" s="4">
        <v>40017</v>
      </c>
      <c r="B2985" s="3">
        <v>240.5078087952599</v>
      </c>
    </row>
    <row r="2986" spans="1:2" x14ac:dyDescent="0.25">
      <c r="A2986" s="4">
        <v>40018</v>
      </c>
      <c r="B2986" s="3">
        <v>239.53133762273981</v>
      </c>
    </row>
    <row r="2987" spans="1:2" x14ac:dyDescent="0.25">
      <c r="A2987" s="4">
        <v>40021</v>
      </c>
      <c r="B2987" s="3">
        <v>238.9099468765906</v>
      </c>
    </row>
    <row r="2988" spans="1:2" x14ac:dyDescent="0.25">
      <c r="A2988" s="4">
        <v>40022</v>
      </c>
      <c r="B2988" s="3">
        <v>238.9395369121215</v>
      </c>
    </row>
    <row r="2989" spans="1:2" x14ac:dyDescent="0.25">
      <c r="A2989" s="4">
        <v>40023</v>
      </c>
      <c r="B2989" s="3">
        <v>238.82117676999781</v>
      </c>
    </row>
    <row r="2990" spans="1:2" x14ac:dyDescent="0.25">
      <c r="A2990" s="4">
        <v>40024</v>
      </c>
      <c r="B2990" s="3">
        <v>238.436506308096</v>
      </c>
    </row>
    <row r="2991" spans="1:2" x14ac:dyDescent="0.25">
      <c r="A2991" s="4">
        <v>40025</v>
      </c>
      <c r="B2991" s="3">
        <v>237.75593549088501</v>
      </c>
    </row>
    <row r="2992" spans="1:2" x14ac:dyDescent="0.25">
      <c r="A2992" s="4">
        <v>40028</v>
      </c>
      <c r="B2992" s="3">
        <v>236.9269326204641</v>
      </c>
    </row>
    <row r="2993" spans="1:2" x14ac:dyDescent="0.25">
      <c r="A2993" s="4">
        <v>40029</v>
      </c>
      <c r="B2993" s="3">
        <v>235.6499386241392</v>
      </c>
    </row>
    <row r="2994" spans="1:2" x14ac:dyDescent="0.25">
      <c r="A2994" s="4">
        <v>40030</v>
      </c>
      <c r="B2994" s="3">
        <v>231.31409854359421</v>
      </c>
    </row>
    <row r="2995" spans="1:2" x14ac:dyDescent="0.25">
      <c r="A2995" s="4">
        <v>40031</v>
      </c>
      <c r="B2995" s="3">
        <v>230.5122651040414</v>
      </c>
    </row>
    <row r="2996" spans="1:2" x14ac:dyDescent="0.25">
      <c r="A2996" s="4">
        <v>40032</v>
      </c>
      <c r="B2996" s="3">
        <v>229.50254892090081</v>
      </c>
    </row>
    <row r="2997" spans="1:2" x14ac:dyDescent="0.25">
      <c r="A2997" s="4">
        <v>40035</v>
      </c>
      <c r="B2997" s="3">
        <v>229.56194399049721</v>
      </c>
    </row>
    <row r="2998" spans="1:2" x14ac:dyDescent="0.25">
      <c r="A2998" s="4">
        <v>40036</v>
      </c>
      <c r="B2998" s="3">
        <v>231.16561086960289</v>
      </c>
    </row>
    <row r="2999" spans="1:2" x14ac:dyDescent="0.25">
      <c r="A2999" s="4">
        <v>40037</v>
      </c>
      <c r="B2999" s="3">
        <v>234.4620372322091</v>
      </c>
    </row>
    <row r="3000" spans="1:2" x14ac:dyDescent="0.25">
      <c r="A3000" s="4">
        <v>40038</v>
      </c>
      <c r="B3000" s="3">
        <v>234.9668953237794</v>
      </c>
    </row>
    <row r="3001" spans="1:2" x14ac:dyDescent="0.25">
      <c r="A3001" s="4">
        <v>40039</v>
      </c>
      <c r="B3001" s="3">
        <v>234.6402224409986</v>
      </c>
    </row>
    <row r="3002" spans="1:2" x14ac:dyDescent="0.25">
      <c r="A3002" s="4">
        <v>40042</v>
      </c>
      <c r="B3002" s="3">
        <v>234.55112983660379</v>
      </c>
    </row>
    <row r="3003" spans="1:2" x14ac:dyDescent="0.25">
      <c r="A3003" s="4">
        <v>40043</v>
      </c>
      <c r="B3003" s="3">
        <v>233.51171611866491</v>
      </c>
    </row>
    <row r="3004" spans="1:2" x14ac:dyDescent="0.25">
      <c r="A3004" s="4">
        <v>40044</v>
      </c>
      <c r="B3004" s="3">
        <v>232.0268393787523</v>
      </c>
    </row>
    <row r="3005" spans="1:2" x14ac:dyDescent="0.25">
      <c r="A3005" s="4">
        <v>40045</v>
      </c>
      <c r="B3005" s="3">
        <v>229.5916415252955</v>
      </c>
    </row>
    <row r="3006" spans="1:2" x14ac:dyDescent="0.25">
      <c r="A3006" s="4">
        <v>40046</v>
      </c>
      <c r="B3006" s="3">
        <v>229.47285138610249</v>
      </c>
    </row>
    <row r="3007" spans="1:2" x14ac:dyDescent="0.25">
      <c r="A3007" s="4">
        <v>40049</v>
      </c>
      <c r="B3007" s="3">
        <v>230.0668020820676</v>
      </c>
    </row>
    <row r="3008" spans="1:2" x14ac:dyDescent="0.25">
      <c r="A3008" s="4">
        <v>40050</v>
      </c>
      <c r="B3008" s="3">
        <v>230.21528975605881</v>
      </c>
    </row>
    <row r="3009" spans="1:2" x14ac:dyDescent="0.25">
      <c r="A3009" s="4">
        <v>40051</v>
      </c>
      <c r="B3009" s="3">
        <v>228.55222780735659</v>
      </c>
    </row>
    <row r="3010" spans="1:2" x14ac:dyDescent="0.25">
      <c r="A3010" s="4">
        <v>40052</v>
      </c>
      <c r="B3010" s="3">
        <v>228.43343766816369</v>
      </c>
    </row>
    <row r="3011" spans="1:2" x14ac:dyDescent="0.25">
      <c r="A3011" s="4">
        <v>40053</v>
      </c>
      <c r="B3011" s="3">
        <v>227.33462888062829</v>
      </c>
    </row>
    <row r="3012" spans="1:2" x14ac:dyDescent="0.25">
      <c r="A3012" s="4">
        <v>40056</v>
      </c>
      <c r="B3012" s="3">
        <v>226.71098064986501</v>
      </c>
    </row>
    <row r="3013" spans="1:2" x14ac:dyDescent="0.25">
      <c r="A3013" s="4">
        <v>40057</v>
      </c>
      <c r="B3013" s="3">
        <v>225.43839597970091</v>
      </c>
    </row>
    <row r="3014" spans="1:2" x14ac:dyDescent="0.25">
      <c r="A3014" s="4">
        <v>40058</v>
      </c>
      <c r="B3014" s="3">
        <v>225.2313818419785</v>
      </c>
    </row>
    <row r="3015" spans="1:2" x14ac:dyDescent="0.25">
      <c r="A3015" s="4">
        <v>40059</v>
      </c>
      <c r="B3015" s="3">
        <v>224.6103394288113</v>
      </c>
    </row>
    <row r="3016" spans="1:2" x14ac:dyDescent="0.25">
      <c r="A3016" s="4">
        <v>40060</v>
      </c>
      <c r="B3016" s="3">
        <v>223.6048421884453</v>
      </c>
    </row>
    <row r="3017" spans="1:2" x14ac:dyDescent="0.25">
      <c r="A3017" s="4">
        <v>40064</v>
      </c>
      <c r="B3017" s="3">
        <v>224.01887046389021</v>
      </c>
    </row>
    <row r="3018" spans="1:2" x14ac:dyDescent="0.25">
      <c r="A3018" s="4">
        <v>40065</v>
      </c>
      <c r="B3018" s="3">
        <v>224.96522080776401</v>
      </c>
    </row>
    <row r="3019" spans="1:2" x14ac:dyDescent="0.25">
      <c r="A3019" s="4">
        <v>40066</v>
      </c>
      <c r="B3019" s="3">
        <v>223.87100322265991</v>
      </c>
    </row>
    <row r="3020" spans="1:2" x14ac:dyDescent="0.25">
      <c r="A3020" s="4">
        <v>40067</v>
      </c>
      <c r="B3020" s="3">
        <v>223.95972356739799</v>
      </c>
    </row>
    <row r="3021" spans="1:2" x14ac:dyDescent="0.25">
      <c r="A3021" s="4">
        <v>40070</v>
      </c>
      <c r="B3021" s="3">
        <v>224.96522080776401</v>
      </c>
    </row>
    <row r="3022" spans="1:2" x14ac:dyDescent="0.25">
      <c r="A3022" s="4">
        <v>40071</v>
      </c>
      <c r="B3022" s="3">
        <v>224.7582066700416</v>
      </c>
    </row>
    <row r="3023" spans="1:2" x14ac:dyDescent="0.25">
      <c r="A3023" s="4">
        <v>40072</v>
      </c>
      <c r="B3023" s="3">
        <v>224.55119253231919</v>
      </c>
    </row>
    <row r="3024" spans="1:2" x14ac:dyDescent="0.25">
      <c r="A3024" s="4">
        <v>40073</v>
      </c>
      <c r="B3024" s="3">
        <v>228.3957408043068</v>
      </c>
    </row>
    <row r="3025" spans="1:2" x14ac:dyDescent="0.25">
      <c r="A3025" s="4">
        <v>40074</v>
      </c>
      <c r="B3025" s="3">
        <v>228.69147528676729</v>
      </c>
    </row>
    <row r="3026" spans="1:2" x14ac:dyDescent="0.25">
      <c r="A3026" s="4">
        <v>40077</v>
      </c>
      <c r="B3026" s="3">
        <v>232.7726111447233</v>
      </c>
    </row>
    <row r="3027" spans="1:2" x14ac:dyDescent="0.25">
      <c r="A3027" s="4">
        <v>40078</v>
      </c>
      <c r="B3027" s="3">
        <v>234.2217101087802</v>
      </c>
    </row>
    <row r="3028" spans="1:2" x14ac:dyDescent="0.25">
      <c r="A3028" s="4">
        <v>40079</v>
      </c>
      <c r="B3028" s="3">
        <v>231.05735114645199</v>
      </c>
    </row>
    <row r="3029" spans="1:2" x14ac:dyDescent="0.25">
      <c r="A3029" s="4">
        <v>40080</v>
      </c>
      <c r="B3029" s="3">
        <v>234.13298976404201</v>
      </c>
    </row>
    <row r="3030" spans="1:2" x14ac:dyDescent="0.25">
      <c r="A3030" s="4">
        <v>40081</v>
      </c>
      <c r="B3030" s="3">
        <v>233.7485349368433</v>
      </c>
    </row>
    <row r="3031" spans="1:2" x14ac:dyDescent="0.25">
      <c r="A3031" s="4">
        <v>40084</v>
      </c>
      <c r="B3031" s="3">
        <v>234.19213666053409</v>
      </c>
    </row>
    <row r="3032" spans="1:2" x14ac:dyDescent="0.25">
      <c r="A3032" s="4">
        <v>40085</v>
      </c>
      <c r="B3032" s="3">
        <v>234.6948852807171</v>
      </c>
    </row>
    <row r="3033" spans="1:2" x14ac:dyDescent="0.25">
      <c r="A3033" s="4">
        <v>40086</v>
      </c>
      <c r="B3033" s="3">
        <v>235.3750745903765</v>
      </c>
    </row>
    <row r="3034" spans="1:2" x14ac:dyDescent="0.25">
      <c r="A3034" s="4">
        <v>40087</v>
      </c>
      <c r="B3034" s="3">
        <v>234.44049233700869</v>
      </c>
    </row>
    <row r="3035" spans="1:2" x14ac:dyDescent="0.25">
      <c r="A3035" s="4">
        <v>40088</v>
      </c>
      <c r="B3035" s="3">
        <v>233.7014919198576</v>
      </c>
    </row>
    <row r="3036" spans="1:2" x14ac:dyDescent="0.25">
      <c r="A3036" s="4">
        <v>40091</v>
      </c>
      <c r="B3036" s="3">
        <v>234.73609250386909</v>
      </c>
    </row>
    <row r="3037" spans="1:2" x14ac:dyDescent="0.25">
      <c r="A3037" s="4">
        <v>40092</v>
      </c>
      <c r="B3037" s="3">
        <v>233.16941161950879</v>
      </c>
    </row>
    <row r="3038" spans="1:2" x14ac:dyDescent="0.25">
      <c r="A3038" s="4">
        <v>40093</v>
      </c>
      <c r="B3038" s="3">
        <v>232.63733131916001</v>
      </c>
    </row>
    <row r="3039" spans="1:2" x14ac:dyDescent="0.25">
      <c r="A3039" s="4">
        <v>40094</v>
      </c>
      <c r="B3039" s="3">
        <v>231.12977046817181</v>
      </c>
    </row>
    <row r="3040" spans="1:2" x14ac:dyDescent="0.25">
      <c r="A3040" s="4">
        <v>40095</v>
      </c>
      <c r="B3040" s="3">
        <v>230.89329033468351</v>
      </c>
    </row>
    <row r="3041" spans="1:2" x14ac:dyDescent="0.25">
      <c r="A3041" s="4">
        <v>40099</v>
      </c>
      <c r="B3041" s="3">
        <v>229.26748941695109</v>
      </c>
    </row>
    <row r="3042" spans="1:2" x14ac:dyDescent="0.25">
      <c r="A3042" s="4">
        <v>40100</v>
      </c>
      <c r="B3042" s="3">
        <v>226.10456763154451</v>
      </c>
    </row>
    <row r="3043" spans="1:2" x14ac:dyDescent="0.25">
      <c r="A3043" s="4">
        <v>40101</v>
      </c>
      <c r="B3043" s="3">
        <v>228.3511288996838</v>
      </c>
    </row>
    <row r="3044" spans="1:2" x14ac:dyDescent="0.25">
      <c r="A3044" s="4">
        <v>40102</v>
      </c>
      <c r="B3044" s="3">
        <v>228.88320920003261</v>
      </c>
    </row>
    <row r="3045" spans="1:2" x14ac:dyDescent="0.25">
      <c r="A3045" s="4">
        <v>40105</v>
      </c>
      <c r="B3045" s="3">
        <v>228.9718892500907</v>
      </c>
    </row>
    <row r="3046" spans="1:2" x14ac:dyDescent="0.25">
      <c r="A3046" s="4">
        <v>40106</v>
      </c>
      <c r="B3046" s="3">
        <v>226.5184078651491</v>
      </c>
    </row>
    <row r="3047" spans="1:2" x14ac:dyDescent="0.25">
      <c r="A3047" s="4">
        <v>40107</v>
      </c>
      <c r="B3047" s="3">
        <v>225.54292731450971</v>
      </c>
    </row>
    <row r="3048" spans="1:2" x14ac:dyDescent="0.25">
      <c r="A3048" s="4">
        <v>40108</v>
      </c>
      <c r="B3048" s="3">
        <v>225.04040703084689</v>
      </c>
    </row>
    <row r="3049" spans="1:2" x14ac:dyDescent="0.25">
      <c r="A3049" s="4">
        <v>40109</v>
      </c>
      <c r="B3049" s="3">
        <v>225.27688716433531</v>
      </c>
    </row>
    <row r="3050" spans="1:2" x14ac:dyDescent="0.25">
      <c r="A3050" s="4">
        <v>40112</v>
      </c>
      <c r="B3050" s="3">
        <v>225.15864709759111</v>
      </c>
    </row>
    <row r="3051" spans="1:2" x14ac:dyDescent="0.25">
      <c r="A3051" s="4">
        <v>40113</v>
      </c>
      <c r="B3051" s="3">
        <v>223.20768599631231</v>
      </c>
    </row>
    <row r="3052" spans="1:2" x14ac:dyDescent="0.25">
      <c r="A3052" s="4">
        <v>40114</v>
      </c>
      <c r="B3052" s="3">
        <v>222.23220544567289</v>
      </c>
    </row>
    <row r="3053" spans="1:2" x14ac:dyDescent="0.25">
      <c r="A3053" s="4">
        <v>40115</v>
      </c>
      <c r="B3053" s="3">
        <v>223.41460611311459</v>
      </c>
    </row>
    <row r="3054" spans="1:2" x14ac:dyDescent="0.25">
      <c r="A3054" s="4">
        <v>40116</v>
      </c>
      <c r="B3054" s="3">
        <v>222.17308541230071</v>
      </c>
    </row>
    <row r="3055" spans="1:2" x14ac:dyDescent="0.25">
      <c r="A3055" s="4">
        <v>40120</v>
      </c>
      <c r="B3055" s="3">
        <v>223.0361334786511</v>
      </c>
    </row>
    <row r="3056" spans="1:2" x14ac:dyDescent="0.25">
      <c r="A3056" s="4">
        <v>40121</v>
      </c>
      <c r="B3056" s="3">
        <v>224.33543042993679</v>
      </c>
    </row>
    <row r="3057" spans="1:2" x14ac:dyDescent="0.25">
      <c r="A3057" s="4">
        <v>40122</v>
      </c>
      <c r="B3057" s="3">
        <v>223.98107671594971</v>
      </c>
    </row>
    <row r="3058" spans="1:2" x14ac:dyDescent="0.25">
      <c r="A3058" s="4">
        <v>40123</v>
      </c>
      <c r="B3058" s="3">
        <v>221.73683652736551</v>
      </c>
    </row>
    <row r="3059" spans="1:2" x14ac:dyDescent="0.25">
      <c r="A3059" s="4">
        <v>40126</v>
      </c>
      <c r="B3059" s="3">
        <v>221.3824828133784</v>
      </c>
    </row>
    <row r="3060" spans="1:2" x14ac:dyDescent="0.25">
      <c r="A3060" s="4">
        <v>40127</v>
      </c>
      <c r="B3060" s="3">
        <v>221.73683652736551</v>
      </c>
    </row>
    <row r="3061" spans="1:2" x14ac:dyDescent="0.25">
      <c r="A3061" s="4">
        <v>40128</v>
      </c>
      <c r="B3061" s="3">
        <v>220.6147164330732</v>
      </c>
    </row>
    <row r="3062" spans="1:2" x14ac:dyDescent="0.25">
      <c r="A3062" s="4">
        <v>40129</v>
      </c>
      <c r="B3062" s="3">
        <v>219.90600900509921</v>
      </c>
    </row>
    <row r="3063" spans="1:2" x14ac:dyDescent="0.25">
      <c r="A3063" s="4">
        <v>40130</v>
      </c>
      <c r="B3063" s="3">
        <v>218.87247733930391</v>
      </c>
    </row>
    <row r="3064" spans="1:2" x14ac:dyDescent="0.25">
      <c r="A3064" s="4">
        <v>40133</v>
      </c>
      <c r="B3064" s="3">
        <v>219.02012472013169</v>
      </c>
    </row>
    <row r="3065" spans="1:2" x14ac:dyDescent="0.25">
      <c r="A3065" s="4">
        <v>40134</v>
      </c>
      <c r="B3065" s="3">
        <v>220.46706905224531</v>
      </c>
    </row>
    <row r="3066" spans="1:2" x14ac:dyDescent="0.25">
      <c r="A3066" s="4">
        <v>40135</v>
      </c>
      <c r="B3066" s="3">
        <v>220.05365638592721</v>
      </c>
    </row>
    <row r="3067" spans="1:2" x14ac:dyDescent="0.25">
      <c r="A3067" s="4">
        <v>40136</v>
      </c>
      <c r="B3067" s="3">
        <v>219.640243719609</v>
      </c>
    </row>
    <row r="3068" spans="1:2" x14ac:dyDescent="0.25">
      <c r="A3068" s="4">
        <v>40140</v>
      </c>
      <c r="B3068" s="3">
        <v>219.10871314862851</v>
      </c>
    </row>
    <row r="3069" spans="1:2" x14ac:dyDescent="0.25">
      <c r="A3069" s="4">
        <v>40141</v>
      </c>
      <c r="B3069" s="3">
        <v>217.72082776884611</v>
      </c>
    </row>
    <row r="3070" spans="1:2" x14ac:dyDescent="0.25">
      <c r="A3070" s="4">
        <v>40142</v>
      </c>
      <c r="B3070" s="3">
        <v>215.89000024657989</v>
      </c>
    </row>
    <row r="3071" spans="1:2" x14ac:dyDescent="0.25">
      <c r="A3071" s="4">
        <v>40143</v>
      </c>
      <c r="B3071" s="3">
        <v>216.03764762740781</v>
      </c>
    </row>
    <row r="3072" spans="1:2" x14ac:dyDescent="0.25">
      <c r="A3072" s="4">
        <v>40144</v>
      </c>
      <c r="B3072" s="3">
        <v>214.94505700928119</v>
      </c>
    </row>
    <row r="3073" spans="1:2" x14ac:dyDescent="0.25">
      <c r="A3073" s="4">
        <v>40147</v>
      </c>
      <c r="B3073" s="3">
        <v>212.73034629686251</v>
      </c>
    </row>
    <row r="3074" spans="1:2" x14ac:dyDescent="0.25">
      <c r="A3074" s="4">
        <v>40148</v>
      </c>
      <c r="B3074" s="3">
        <v>213.25242054986541</v>
      </c>
    </row>
    <row r="3075" spans="1:2" x14ac:dyDescent="0.25">
      <c r="A3075" s="4">
        <v>40149</v>
      </c>
      <c r="B3075" s="3">
        <v>215.38405657368739</v>
      </c>
    </row>
    <row r="3076" spans="1:2" x14ac:dyDescent="0.25">
      <c r="A3076" s="4">
        <v>40150</v>
      </c>
      <c r="B3076" s="3">
        <v>216.0946019149614</v>
      </c>
    </row>
    <row r="3077" spans="1:2" x14ac:dyDescent="0.25">
      <c r="A3077" s="4">
        <v>40151</v>
      </c>
      <c r="B3077" s="3">
        <v>216.95317753566749</v>
      </c>
    </row>
    <row r="3078" spans="1:2" x14ac:dyDescent="0.25">
      <c r="A3078" s="4">
        <v>40154</v>
      </c>
      <c r="B3078" s="3">
        <v>216.5979048650305</v>
      </c>
    </row>
    <row r="3079" spans="1:2" x14ac:dyDescent="0.25">
      <c r="A3079" s="4">
        <v>40155</v>
      </c>
      <c r="B3079" s="3">
        <v>216.86435936800831</v>
      </c>
    </row>
    <row r="3080" spans="1:2" x14ac:dyDescent="0.25">
      <c r="A3080" s="4">
        <v>40156</v>
      </c>
      <c r="B3080" s="3">
        <v>219.2624498948081</v>
      </c>
    </row>
    <row r="3081" spans="1:2" x14ac:dyDescent="0.25">
      <c r="A3081" s="4">
        <v>40157</v>
      </c>
      <c r="B3081" s="3">
        <v>219.9137831243093</v>
      </c>
    </row>
    <row r="3082" spans="1:2" x14ac:dyDescent="0.25">
      <c r="A3082" s="4">
        <v>40158</v>
      </c>
      <c r="B3082" s="3">
        <v>222.10463125990421</v>
      </c>
    </row>
    <row r="3083" spans="1:2" x14ac:dyDescent="0.25">
      <c r="A3083" s="4">
        <v>40161</v>
      </c>
      <c r="B3083" s="3">
        <v>222.8447826570646</v>
      </c>
    </row>
    <row r="3084" spans="1:2" x14ac:dyDescent="0.25">
      <c r="A3084" s="4">
        <v>40162</v>
      </c>
      <c r="B3084" s="3">
        <v>221.86778281281289</v>
      </c>
    </row>
    <row r="3085" spans="1:2" x14ac:dyDescent="0.25">
      <c r="A3085" s="4">
        <v>40163</v>
      </c>
      <c r="B3085" s="3">
        <v>220.12102551551419</v>
      </c>
    </row>
    <row r="3086" spans="1:2" x14ac:dyDescent="0.25">
      <c r="A3086" s="4">
        <v>40164</v>
      </c>
      <c r="B3086" s="3">
        <v>221.3052677509709</v>
      </c>
    </row>
    <row r="3087" spans="1:2" x14ac:dyDescent="0.25">
      <c r="A3087" s="4">
        <v>40165</v>
      </c>
      <c r="B3087" s="3">
        <v>221.63093436572149</v>
      </c>
    </row>
    <row r="3088" spans="1:2" x14ac:dyDescent="0.25">
      <c r="A3088" s="4">
        <v>40168</v>
      </c>
      <c r="B3088" s="3">
        <v>223.40729771890651</v>
      </c>
    </row>
    <row r="3089" spans="1:2" x14ac:dyDescent="0.25">
      <c r="A3089" s="4">
        <v>40169</v>
      </c>
      <c r="B3089" s="3">
        <v>224.4731157308176</v>
      </c>
    </row>
    <row r="3090" spans="1:2" x14ac:dyDescent="0.25">
      <c r="A3090" s="4">
        <v>40170</v>
      </c>
      <c r="B3090" s="3">
        <v>225.56853979861509</v>
      </c>
    </row>
    <row r="3091" spans="1:2" x14ac:dyDescent="0.25">
      <c r="A3091" s="4">
        <v>40175</v>
      </c>
      <c r="B3091" s="3">
        <v>226.10144880457059</v>
      </c>
    </row>
    <row r="3092" spans="1:2" x14ac:dyDescent="0.25">
      <c r="A3092" s="4">
        <v>40176</v>
      </c>
      <c r="B3092" s="3">
        <v>227.90741821364199</v>
      </c>
    </row>
    <row r="3093" spans="1:2" x14ac:dyDescent="0.25">
      <c r="A3093" s="4">
        <v>40177</v>
      </c>
      <c r="B3093" s="3">
        <v>228.0554484930741</v>
      </c>
    </row>
    <row r="3094" spans="1:2" x14ac:dyDescent="0.25">
      <c r="A3094" s="4">
        <v>40182</v>
      </c>
      <c r="B3094" s="3">
        <v>225.92067780537479</v>
      </c>
    </row>
    <row r="3095" spans="1:2" x14ac:dyDescent="0.25">
      <c r="A3095" s="4">
        <v>40183</v>
      </c>
      <c r="B3095" s="3">
        <v>226.09720131974279</v>
      </c>
    </row>
    <row r="3096" spans="1:2" x14ac:dyDescent="0.25">
      <c r="A3096" s="4">
        <v>40184</v>
      </c>
      <c r="B3096" s="3">
        <v>224.33196617606231</v>
      </c>
    </row>
    <row r="3097" spans="1:2" x14ac:dyDescent="0.25">
      <c r="A3097" s="4">
        <v>40185</v>
      </c>
      <c r="B3097" s="3">
        <v>221.65469287481361</v>
      </c>
    </row>
    <row r="3098" spans="1:2" x14ac:dyDescent="0.25">
      <c r="A3098" s="4">
        <v>40186</v>
      </c>
      <c r="B3098" s="3">
        <v>220.36018710278131</v>
      </c>
    </row>
    <row r="3099" spans="1:2" x14ac:dyDescent="0.25">
      <c r="A3099" s="4">
        <v>40189</v>
      </c>
      <c r="B3099" s="3">
        <v>220.33076651705321</v>
      </c>
    </row>
    <row r="3100" spans="1:2" x14ac:dyDescent="0.25">
      <c r="A3100" s="4">
        <v>40190</v>
      </c>
      <c r="B3100" s="3">
        <v>220.50729003142129</v>
      </c>
    </row>
    <row r="3101" spans="1:2" x14ac:dyDescent="0.25">
      <c r="A3101" s="4">
        <v>40191</v>
      </c>
      <c r="B3101" s="3">
        <v>221.2722252603495</v>
      </c>
    </row>
    <row r="3102" spans="1:2" x14ac:dyDescent="0.25">
      <c r="A3102" s="4">
        <v>40192</v>
      </c>
      <c r="B3102" s="3">
        <v>221.4487487747175</v>
      </c>
    </row>
    <row r="3103" spans="1:2" x14ac:dyDescent="0.25">
      <c r="A3103" s="4">
        <v>40193</v>
      </c>
      <c r="B3103" s="3">
        <v>220.94859881734141</v>
      </c>
    </row>
    <row r="3104" spans="1:2" x14ac:dyDescent="0.25">
      <c r="A3104" s="4">
        <v>40196</v>
      </c>
      <c r="B3104" s="3">
        <v>220.4778694456933</v>
      </c>
    </row>
    <row r="3105" spans="1:2" x14ac:dyDescent="0.25">
      <c r="A3105" s="4">
        <v>40197</v>
      </c>
      <c r="B3105" s="3">
        <v>220.77207530297329</v>
      </c>
    </row>
    <row r="3106" spans="1:2" x14ac:dyDescent="0.25">
      <c r="A3106" s="4">
        <v>40198</v>
      </c>
      <c r="B3106" s="3">
        <v>222.24310458937379</v>
      </c>
    </row>
    <row r="3107" spans="1:2" x14ac:dyDescent="0.25">
      <c r="A3107" s="4">
        <v>40199</v>
      </c>
      <c r="B3107" s="3">
        <v>223.68471329004609</v>
      </c>
    </row>
    <row r="3108" spans="1:2" x14ac:dyDescent="0.25">
      <c r="A3108" s="4">
        <v>40200</v>
      </c>
      <c r="B3108" s="3">
        <v>223.9789191473262</v>
      </c>
    </row>
    <row r="3109" spans="1:2" x14ac:dyDescent="0.25">
      <c r="A3109" s="4">
        <v>40203</v>
      </c>
      <c r="B3109" s="3">
        <v>223.3022456755821</v>
      </c>
    </row>
    <row r="3110" spans="1:2" x14ac:dyDescent="0.25">
      <c r="A3110" s="4">
        <v>40204</v>
      </c>
      <c r="B3110" s="3">
        <v>223.83181621868621</v>
      </c>
    </row>
    <row r="3111" spans="1:2" x14ac:dyDescent="0.25">
      <c r="A3111" s="4">
        <v>40205</v>
      </c>
      <c r="B3111" s="3">
        <v>224.1848632474223</v>
      </c>
    </row>
    <row r="3112" spans="1:2" x14ac:dyDescent="0.25">
      <c r="A3112" s="4">
        <v>40206</v>
      </c>
      <c r="B3112" s="3">
        <v>224.39080734751829</v>
      </c>
    </row>
    <row r="3113" spans="1:2" x14ac:dyDescent="0.25">
      <c r="A3113" s="4">
        <v>40207</v>
      </c>
      <c r="B3113" s="3">
        <v>224.68501320479839</v>
      </c>
    </row>
    <row r="3114" spans="1:2" x14ac:dyDescent="0.25">
      <c r="A3114" s="4">
        <v>40210</v>
      </c>
      <c r="B3114" s="3">
        <v>222.360380387672</v>
      </c>
    </row>
    <row r="3115" spans="1:2" x14ac:dyDescent="0.25">
      <c r="A3115" s="4">
        <v>40211</v>
      </c>
      <c r="B3115" s="3">
        <v>223.40719269236089</v>
      </c>
    </row>
    <row r="3116" spans="1:2" x14ac:dyDescent="0.25">
      <c r="A3116" s="4">
        <v>40212</v>
      </c>
      <c r="B3116" s="3">
        <v>223.87244260555599</v>
      </c>
    </row>
    <row r="3117" spans="1:2" x14ac:dyDescent="0.25">
      <c r="A3117" s="4">
        <v>40213</v>
      </c>
      <c r="B3117" s="3">
        <v>224.54123935577391</v>
      </c>
    </row>
    <row r="3118" spans="1:2" x14ac:dyDescent="0.25">
      <c r="A3118" s="4">
        <v>40214</v>
      </c>
      <c r="B3118" s="3">
        <v>224.59939559492329</v>
      </c>
    </row>
    <row r="3119" spans="1:2" x14ac:dyDescent="0.25">
      <c r="A3119" s="4">
        <v>40217</v>
      </c>
      <c r="B3119" s="3">
        <v>224.54123935577391</v>
      </c>
    </row>
    <row r="3120" spans="1:2" x14ac:dyDescent="0.25">
      <c r="A3120" s="4">
        <v>40218</v>
      </c>
      <c r="B3120" s="3">
        <v>223.69797388810781</v>
      </c>
    </row>
    <row r="3121" spans="1:2" x14ac:dyDescent="0.25">
      <c r="A3121" s="4">
        <v>40219</v>
      </c>
      <c r="B3121" s="3">
        <v>222.9419427791658</v>
      </c>
    </row>
    <row r="3122" spans="1:2" x14ac:dyDescent="0.25">
      <c r="A3122" s="4">
        <v>40220</v>
      </c>
      <c r="B3122" s="3">
        <v>222.56392722469491</v>
      </c>
    </row>
    <row r="3123" spans="1:2" x14ac:dyDescent="0.25">
      <c r="A3123" s="4">
        <v>40221</v>
      </c>
      <c r="B3123" s="3">
        <v>222.47669286597079</v>
      </c>
    </row>
    <row r="3124" spans="1:2" x14ac:dyDescent="0.25">
      <c r="A3124" s="4">
        <v>40226</v>
      </c>
      <c r="B3124" s="3">
        <v>223.34903645321151</v>
      </c>
    </row>
    <row r="3125" spans="1:2" x14ac:dyDescent="0.25">
      <c r="A3125" s="4">
        <v>40227</v>
      </c>
      <c r="B3125" s="3">
        <v>223.00009901831521</v>
      </c>
    </row>
    <row r="3126" spans="1:2" x14ac:dyDescent="0.25">
      <c r="A3126" s="4">
        <v>40228</v>
      </c>
      <c r="B3126" s="3">
        <v>224.3667706383257</v>
      </c>
    </row>
    <row r="3127" spans="1:2" x14ac:dyDescent="0.25">
      <c r="A3127" s="4">
        <v>40231</v>
      </c>
      <c r="B3127" s="3">
        <v>225.09372362769301</v>
      </c>
    </row>
    <row r="3128" spans="1:2" x14ac:dyDescent="0.25">
      <c r="A3128" s="4">
        <v>40232</v>
      </c>
      <c r="B3128" s="3">
        <v>225.09372362769301</v>
      </c>
    </row>
    <row r="3129" spans="1:2" x14ac:dyDescent="0.25">
      <c r="A3129" s="4">
        <v>40233</v>
      </c>
      <c r="B3129" s="3">
        <v>225.1809579864171</v>
      </c>
    </row>
    <row r="3130" spans="1:2" x14ac:dyDescent="0.25">
      <c r="A3130" s="4">
        <v>40234</v>
      </c>
      <c r="B3130" s="3">
        <v>225.23911422556651</v>
      </c>
    </row>
    <row r="3131" spans="1:2" x14ac:dyDescent="0.25">
      <c r="A3131" s="4">
        <v>40235</v>
      </c>
      <c r="B3131" s="3">
        <v>225.29727046471589</v>
      </c>
    </row>
    <row r="3132" spans="1:2" x14ac:dyDescent="0.25">
      <c r="A3132" s="4">
        <v>40238</v>
      </c>
      <c r="B3132" s="3">
        <v>221.63311223041649</v>
      </c>
    </row>
    <row r="3133" spans="1:2" x14ac:dyDescent="0.25">
      <c r="A3133" s="4">
        <v>40239</v>
      </c>
      <c r="B3133" s="3">
        <v>221.9499778704652</v>
      </c>
    </row>
    <row r="3134" spans="1:2" x14ac:dyDescent="0.25">
      <c r="A3134" s="4">
        <v>40240</v>
      </c>
      <c r="B3134" s="3">
        <v>221.97878383774241</v>
      </c>
    </row>
    <row r="3135" spans="1:2" x14ac:dyDescent="0.25">
      <c r="A3135" s="4">
        <v>40241</v>
      </c>
      <c r="B3135" s="3">
        <v>222.64132108511691</v>
      </c>
    </row>
    <row r="3136" spans="1:2" x14ac:dyDescent="0.25">
      <c r="A3136" s="4">
        <v>40242</v>
      </c>
      <c r="B3136" s="3">
        <v>222.81415688877979</v>
      </c>
    </row>
    <row r="3137" spans="1:2" x14ac:dyDescent="0.25">
      <c r="A3137" s="4">
        <v>40245</v>
      </c>
      <c r="B3137" s="3">
        <v>224.36967912174609</v>
      </c>
    </row>
    <row r="3138" spans="1:2" x14ac:dyDescent="0.25">
      <c r="A3138" s="4">
        <v>40246</v>
      </c>
      <c r="B3138" s="3">
        <v>224.48490299085469</v>
      </c>
    </row>
    <row r="3139" spans="1:2" x14ac:dyDescent="0.25">
      <c r="A3139" s="4">
        <v>40247</v>
      </c>
      <c r="B3139" s="3">
        <v>224.97460443456629</v>
      </c>
    </row>
    <row r="3140" spans="1:2" x14ac:dyDescent="0.25">
      <c r="A3140" s="4">
        <v>40248</v>
      </c>
      <c r="B3140" s="3">
        <v>224.94579846728919</v>
      </c>
    </row>
    <row r="3141" spans="1:2" x14ac:dyDescent="0.25">
      <c r="A3141" s="4">
        <v>40249</v>
      </c>
      <c r="B3141" s="3">
        <v>224.7729626636262</v>
      </c>
    </row>
    <row r="3142" spans="1:2" x14ac:dyDescent="0.25">
      <c r="A3142" s="4">
        <v>40252</v>
      </c>
      <c r="B3142" s="3">
        <v>225.665947649218</v>
      </c>
    </row>
    <row r="3143" spans="1:2" x14ac:dyDescent="0.25">
      <c r="A3143" s="4">
        <v>40253</v>
      </c>
      <c r="B3143" s="3">
        <v>227.5095295549558</v>
      </c>
    </row>
    <row r="3144" spans="1:2" x14ac:dyDescent="0.25">
      <c r="A3144" s="4">
        <v>40254</v>
      </c>
      <c r="B3144" s="3">
        <v>228.0568429332217</v>
      </c>
    </row>
    <row r="3145" spans="1:2" x14ac:dyDescent="0.25">
      <c r="A3145" s="4">
        <v>40255</v>
      </c>
      <c r="B3145" s="3">
        <v>230.10206660989959</v>
      </c>
    </row>
    <row r="3146" spans="1:2" x14ac:dyDescent="0.25">
      <c r="A3146" s="4">
        <v>40256</v>
      </c>
      <c r="B3146" s="3">
        <v>229.23788759158501</v>
      </c>
    </row>
    <row r="3147" spans="1:2" x14ac:dyDescent="0.25">
      <c r="A3147" s="4">
        <v>40259</v>
      </c>
      <c r="B3147" s="3">
        <v>228.74818614787341</v>
      </c>
    </row>
    <row r="3148" spans="1:2" x14ac:dyDescent="0.25">
      <c r="A3148" s="4">
        <v>40260</v>
      </c>
      <c r="B3148" s="3">
        <v>230.56296208633401</v>
      </c>
    </row>
    <row r="3149" spans="1:2" x14ac:dyDescent="0.25">
      <c r="A3149" s="4">
        <v>40261</v>
      </c>
      <c r="B3149" s="3">
        <v>232.0320664174688</v>
      </c>
    </row>
    <row r="3150" spans="1:2" x14ac:dyDescent="0.25">
      <c r="A3150" s="4">
        <v>40262</v>
      </c>
      <c r="B3150" s="3">
        <v>232.29132012296321</v>
      </c>
    </row>
    <row r="3151" spans="1:2" x14ac:dyDescent="0.25">
      <c r="A3151" s="4">
        <v>40263</v>
      </c>
      <c r="B3151" s="3">
        <v>232.69460366484341</v>
      </c>
    </row>
    <row r="3152" spans="1:2" x14ac:dyDescent="0.25">
      <c r="A3152" s="4">
        <v>40266</v>
      </c>
      <c r="B3152" s="3">
        <v>233.93326025776099</v>
      </c>
    </row>
    <row r="3153" spans="1:2" x14ac:dyDescent="0.25">
      <c r="A3153" s="4">
        <v>40267</v>
      </c>
      <c r="B3153" s="3">
        <v>234.6534094396898</v>
      </c>
    </row>
    <row r="3154" spans="1:2" x14ac:dyDescent="0.25">
      <c r="A3154" s="4">
        <v>40268</v>
      </c>
      <c r="B3154" s="3">
        <v>236.18012570537891</v>
      </c>
    </row>
    <row r="3155" spans="1:2" x14ac:dyDescent="0.25">
      <c r="A3155" s="4">
        <v>40269</v>
      </c>
      <c r="B3155" s="3">
        <v>234.81439683755971</v>
      </c>
    </row>
    <row r="3156" spans="1:2" x14ac:dyDescent="0.25">
      <c r="A3156" s="4">
        <v>40273</v>
      </c>
      <c r="B3156" s="3">
        <v>234.44276460492179</v>
      </c>
    </row>
    <row r="3157" spans="1:2" x14ac:dyDescent="0.25">
      <c r="A3157" s="4">
        <v>40274</v>
      </c>
      <c r="B3157" s="3">
        <v>235.18602907019769</v>
      </c>
    </row>
    <row r="3158" spans="1:2" x14ac:dyDescent="0.25">
      <c r="A3158" s="4">
        <v>40275</v>
      </c>
      <c r="B3158" s="3">
        <v>237.87321598311831</v>
      </c>
    </row>
    <row r="3159" spans="1:2" x14ac:dyDescent="0.25">
      <c r="A3159" s="4">
        <v>40276</v>
      </c>
      <c r="B3159" s="3">
        <v>238.07332564684651</v>
      </c>
    </row>
    <row r="3160" spans="1:2" x14ac:dyDescent="0.25">
      <c r="A3160" s="4">
        <v>40277</v>
      </c>
      <c r="B3160" s="3">
        <v>237.01560313856919</v>
      </c>
    </row>
    <row r="3161" spans="1:2" x14ac:dyDescent="0.25">
      <c r="A3161" s="4">
        <v>40280</v>
      </c>
      <c r="B3161" s="3">
        <v>237.70169341420859</v>
      </c>
    </row>
    <row r="3162" spans="1:2" x14ac:dyDescent="0.25">
      <c r="A3162" s="4">
        <v>40281</v>
      </c>
      <c r="B3162" s="3">
        <v>238.27343531057471</v>
      </c>
    </row>
    <row r="3163" spans="1:2" x14ac:dyDescent="0.25">
      <c r="A3163" s="4">
        <v>40282</v>
      </c>
      <c r="B3163" s="3">
        <v>237.61593212975359</v>
      </c>
    </row>
    <row r="3164" spans="1:2" x14ac:dyDescent="0.25">
      <c r="A3164" s="4">
        <v>40283</v>
      </c>
      <c r="B3164" s="3">
        <v>235.75777096656381</v>
      </c>
    </row>
    <row r="3165" spans="1:2" x14ac:dyDescent="0.25">
      <c r="A3165" s="4">
        <v>40284</v>
      </c>
      <c r="B3165" s="3">
        <v>234.47135169974001</v>
      </c>
    </row>
    <row r="3166" spans="1:2" x14ac:dyDescent="0.25">
      <c r="A3166" s="4">
        <v>40287</v>
      </c>
      <c r="B3166" s="3">
        <v>235.0430935961061</v>
      </c>
    </row>
    <row r="3167" spans="1:2" x14ac:dyDescent="0.25">
      <c r="A3167" s="4">
        <v>40288</v>
      </c>
      <c r="B3167" s="3">
        <v>234.8715710271963</v>
      </c>
    </row>
    <row r="3168" spans="1:2" x14ac:dyDescent="0.25">
      <c r="A3168" s="4">
        <v>40290</v>
      </c>
      <c r="B3168" s="3">
        <v>235.30037744947089</v>
      </c>
    </row>
    <row r="3169" spans="1:2" x14ac:dyDescent="0.25">
      <c r="A3169" s="4">
        <v>40291</v>
      </c>
      <c r="B3169" s="3">
        <v>235.58624839765389</v>
      </c>
    </row>
    <row r="3170" spans="1:2" x14ac:dyDescent="0.25">
      <c r="A3170" s="4">
        <v>40294</v>
      </c>
      <c r="B3170" s="3">
        <v>235.67200968210889</v>
      </c>
    </row>
    <row r="3171" spans="1:2" x14ac:dyDescent="0.25">
      <c r="A3171" s="4">
        <v>40295</v>
      </c>
      <c r="B3171" s="3">
        <v>233.7852614241007</v>
      </c>
    </row>
    <row r="3172" spans="1:2" x14ac:dyDescent="0.25">
      <c r="A3172" s="4">
        <v>40296</v>
      </c>
      <c r="B3172" s="3">
        <v>232.61319053655021</v>
      </c>
    </row>
    <row r="3173" spans="1:2" x14ac:dyDescent="0.25">
      <c r="A3173" s="4">
        <v>40297</v>
      </c>
      <c r="B3173" s="3">
        <v>231.6126422179095</v>
      </c>
    </row>
    <row r="3174" spans="1:2" x14ac:dyDescent="0.25">
      <c r="A3174" s="4">
        <v>40298</v>
      </c>
      <c r="B3174" s="3">
        <v>231.3553583645448</v>
      </c>
    </row>
    <row r="3175" spans="1:2" x14ac:dyDescent="0.25">
      <c r="A3175" s="4">
        <v>40301</v>
      </c>
      <c r="B3175" s="3">
        <v>231.4125374099107</v>
      </c>
    </row>
    <row r="3176" spans="1:2" x14ac:dyDescent="0.25">
      <c r="A3176" s="4">
        <v>40302</v>
      </c>
      <c r="B3176" s="3">
        <v>230.64973207355769</v>
      </c>
    </row>
    <row r="3177" spans="1:2" x14ac:dyDescent="0.25">
      <c r="A3177" s="4">
        <v>40303</v>
      </c>
      <c r="B3177" s="3">
        <v>229.40664189579721</v>
      </c>
    </row>
    <row r="3178" spans="1:2" x14ac:dyDescent="0.25">
      <c r="A3178" s="4">
        <v>40304</v>
      </c>
      <c r="B3178" s="3">
        <v>229.37838984630261</v>
      </c>
    </row>
    <row r="3179" spans="1:2" x14ac:dyDescent="0.25">
      <c r="A3179" s="4">
        <v>40305</v>
      </c>
      <c r="B3179" s="3">
        <v>229.46314599478629</v>
      </c>
    </row>
    <row r="3180" spans="1:2" x14ac:dyDescent="0.25">
      <c r="A3180" s="4">
        <v>40308</v>
      </c>
      <c r="B3180" s="3">
        <v>228.95460910388431</v>
      </c>
    </row>
    <row r="3181" spans="1:2" x14ac:dyDescent="0.25">
      <c r="A3181" s="4">
        <v>40309</v>
      </c>
      <c r="B3181" s="3">
        <v>228.13529966854219</v>
      </c>
    </row>
    <row r="3182" spans="1:2" x14ac:dyDescent="0.25">
      <c r="A3182" s="4">
        <v>40310</v>
      </c>
      <c r="B3182" s="3">
        <v>226.66619309482519</v>
      </c>
    </row>
    <row r="3183" spans="1:2" x14ac:dyDescent="0.25">
      <c r="A3183" s="4">
        <v>40311</v>
      </c>
      <c r="B3183" s="3">
        <v>226.1011521049341</v>
      </c>
    </row>
    <row r="3184" spans="1:2" x14ac:dyDescent="0.25">
      <c r="A3184" s="4">
        <v>40312</v>
      </c>
      <c r="B3184" s="3">
        <v>224.77330577868989</v>
      </c>
    </row>
    <row r="3185" spans="1:2" x14ac:dyDescent="0.25">
      <c r="A3185" s="4">
        <v>40315</v>
      </c>
      <c r="B3185" s="3">
        <v>224.80155782818451</v>
      </c>
    </row>
    <row r="3186" spans="1:2" x14ac:dyDescent="0.25">
      <c r="A3186" s="4">
        <v>40316</v>
      </c>
      <c r="B3186" s="3">
        <v>225.6491193130212</v>
      </c>
    </row>
    <row r="3187" spans="1:2" x14ac:dyDescent="0.25">
      <c r="A3187" s="4">
        <v>40317</v>
      </c>
      <c r="B3187" s="3">
        <v>226.63794104533071</v>
      </c>
    </row>
    <row r="3188" spans="1:2" x14ac:dyDescent="0.25">
      <c r="A3188" s="4">
        <v>40318</v>
      </c>
      <c r="B3188" s="3">
        <v>227.11822588673809</v>
      </c>
    </row>
    <row r="3189" spans="1:2" x14ac:dyDescent="0.25">
      <c r="A3189" s="4">
        <v>40319</v>
      </c>
      <c r="B3189" s="3">
        <v>227.20298203522179</v>
      </c>
    </row>
    <row r="3190" spans="1:2" x14ac:dyDescent="0.25">
      <c r="A3190" s="4">
        <v>40322</v>
      </c>
      <c r="B3190" s="3">
        <v>227.20298203522179</v>
      </c>
    </row>
    <row r="3191" spans="1:2" x14ac:dyDescent="0.25">
      <c r="A3191" s="4">
        <v>40323</v>
      </c>
      <c r="B3191" s="3">
        <v>229.12412140085161</v>
      </c>
    </row>
    <row r="3192" spans="1:2" x14ac:dyDescent="0.25">
      <c r="A3192" s="4">
        <v>40324</v>
      </c>
      <c r="B3192" s="3">
        <v>229.40664189579721</v>
      </c>
    </row>
    <row r="3193" spans="1:2" x14ac:dyDescent="0.25">
      <c r="A3193" s="4">
        <v>40325</v>
      </c>
      <c r="B3193" s="3">
        <v>230.56497592507401</v>
      </c>
    </row>
    <row r="3194" spans="1:2" x14ac:dyDescent="0.25">
      <c r="A3194" s="4">
        <v>40326</v>
      </c>
      <c r="B3194" s="3">
        <v>230.59322797456861</v>
      </c>
    </row>
    <row r="3195" spans="1:2" x14ac:dyDescent="0.25">
      <c r="A3195" s="4">
        <v>40329</v>
      </c>
      <c r="B3195" s="3">
        <v>230.98875666749231</v>
      </c>
    </row>
    <row r="3196" spans="1:2" x14ac:dyDescent="0.25">
      <c r="A3196" s="4">
        <v>40330</v>
      </c>
      <c r="B3196" s="3">
        <v>229.23747385312839</v>
      </c>
    </row>
    <row r="3197" spans="1:2" x14ac:dyDescent="0.25">
      <c r="A3197" s="4">
        <v>40331</v>
      </c>
      <c r="B3197" s="3">
        <v>229.23747385312839</v>
      </c>
    </row>
    <row r="3198" spans="1:2" x14ac:dyDescent="0.25">
      <c r="A3198" s="4">
        <v>40333</v>
      </c>
      <c r="B3198" s="3">
        <v>228.17294690623621</v>
      </c>
    </row>
    <row r="3199" spans="1:2" x14ac:dyDescent="0.25">
      <c r="A3199" s="4">
        <v>40336</v>
      </c>
      <c r="B3199" s="3">
        <v>228.08890530516581</v>
      </c>
    </row>
    <row r="3200" spans="1:2" x14ac:dyDescent="0.25">
      <c r="A3200" s="4">
        <v>40337</v>
      </c>
      <c r="B3200" s="3">
        <v>228.0048637040953</v>
      </c>
    </row>
    <row r="3201" spans="1:2" x14ac:dyDescent="0.25">
      <c r="A3201" s="4">
        <v>40338</v>
      </c>
      <c r="B3201" s="3">
        <v>228.1449330392127</v>
      </c>
    </row>
    <row r="3202" spans="1:2" x14ac:dyDescent="0.25">
      <c r="A3202" s="4">
        <v>40339</v>
      </c>
      <c r="B3202" s="3">
        <v>227.36054476255529</v>
      </c>
    </row>
    <row r="3203" spans="1:2" x14ac:dyDescent="0.25">
      <c r="A3203" s="4">
        <v>40340</v>
      </c>
      <c r="B3203" s="3">
        <v>227.69671116683699</v>
      </c>
    </row>
    <row r="3204" spans="1:2" x14ac:dyDescent="0.25">
      <c r="A3204" s="4">
        <v>40343</v>
      </c>
      <c r="B3204" s="3">
        <v>228.5091133105179</v>
      </c>
    </row>
    <row r="3205" spans="1:2" x14ac:dyDescent="0.25">
      <c r="A3205" s="4">
        <v>40344</v>
      </c>
      <c r="B3205" s="3">
        <v>228.45308557647101</v>
      </c>
    </row>
    <row r="3206" spans="1:2" x14ac:dyDescent="0.25">
      <c r="A3206" s="4">
        <v>40345</v>
      </c>
      <c r="B3206" s="3">
        <v>228.84527971479969</v>
      </c>
    </row>
    <row r="3207" spans="1:2" x14ac:dyDescent="0.25">
      <c r="A3207" s="4">
        <v>40346</v>
      </c>
      <c r="B3207" s="3">
        <v>228.70521037968231</v>
      </c>
    </row>
    <row r="3208" spans="1:2" x14ac:dyDescent="0.25">
      <c r="A3208" s="4">
        <v>40347</v>
      </c>
      <c r="B3208" s="3">
        <v>229.93782052871541</v>
      </c>
    </row>
    <row r="3209" spans="1:2" x14ac:dyDescent="0.25">
      <c r="A3209" s="4">
        <v>40350</v>
      </c>
      <c r="B3209" s="3">
        <v>231.08638907667799</v>
      </c>
    </row>
    <row r="3210" spans="1:2" x14ac:dyDescent="0.25">
      <c r="A3210" s="4">
        <v>40351</v>
      </c>
      <c r="B3210" s="3">
        <v>232.0108466884528</v>
      </c>
    </row>
    <row r="3211" spans="1:2" x14ac:dyDescent="0.25">
      <c r="A3211" s="4">
        <v>40352</v>
      </c>
      <c r="B3211" s="3">
        <v>232.1509160235702</v>
      </c>
    </row>
    <row r="3212" spans="1:2" x14ac:dyDescent="0.25">
      <c r="A3212" s="4">
        <v>40353</v>
      </c>
      <c r="B3212" s="3">
        <v>232.68317949701631</v>
      </c>
    </row>
    <row r="3213" spans="1:2" x14ac:dyDescent="0.25">
      <c r="A3213" s="4">
        <v>40354</v>
      </c>
      <c r="B3213" s="3">
        <v>232.62715176296931</v>
      </c>
    </row>
    <row r="3214" spans="1:2" x14ac:dyDescent="0.25">
      <c r="A3214" s="4">
        <v>40357</v>
      </c>
      <c r="B3214" s="3">
        <v>232.85126269915719</v>
      </c>
    </row>
    <row r="3215" spans="1:2" x14ac:dyDescent="0.25">
      <c r="A3215" s="4">
        <v>40358</v>
      </c>
      <c r="B3215" s="3">
        <v>234.2519560503311</v>
      </c>
    </row>
    <row r="3216" spans="1:2" x14ac:dyDescent="0.25">
      <c r="A3216" s="4">
        <v>40359</v>
      </c>
      <c r="B3216" s="3">
        <v>235.51258006638761</v>
      </c>
    </row>
    <row r="3217" spans="1:2" x14ac:dyDescent="0.25">
      <c r="A3217" s="4">
        <v>40360</v>
      </c>
      <c r="B3217" s="3">
        <v>235.00913053836271</v>
      </c>
    </row>
    <row r="3218" spans="1:2" x14ac:dyDescent="0.25">
      <c r="A3218" s="4">
        <v>40361</v>
      </c>
      <c r="B3218" s="3">
        <v>234.8133362139437</v>
      </c>
    </row>
    <row r="3219" spans="1:2" x14ac:dyDescent="0.25">
      <c r="A3219" s="4">
        <v>40364</v>
      </c>
      <c r="B3219" s="3">
        <v>233.83436459184861</v>
      </c>
    </row>
    <row r="3220" spans="1:2" x14ac:dyDescent="0.25">
      <c r="A3220" s="4">
        <v>40365</v>
      </c>
      <c r="B3220" s="3">
        <v>233.52668779633311</v>
      </c>
    </row>
    <row r="3221" spans="1:2" x14ac:dyDescent="0.25">
      <c r="A3221" s="4">
        <v>40366</v>
      </c>
      <c r="B3221" s="3">
        <v>231.9883038187551</v>
      </c>
    </row>
    <row r="3222" spans="1:2" x14ac:dyDescent="0.25">
      <c r="A3222" s="4">
        <v>40367</v>
      </c>
      <c r="B3222" s="3">
        <v>233.61059964965551</v>
      </c>
    </row>
    <row r="3223" spans="1:2" x14ac:dyDescent="0.25">
      <c r="A3223" s="4">
        <v>40371</v>
      </c>
      <c r="B3223" s="3">
        <v>233.77842335630041</v>
      </c>
    </row>
    <row r="3224" spans="1:2" x14ac:dyDescent="0.25">
      <c r="A3224" s="4">
        <v>40372</v>
      </c>
      <c r="B3224" s="3">
        <v>233.72248212075209</v>
      </c>
    </row>
    <row r="3225" spans="1:2" x14ac:dyDescent="0.25">
      <c r="A3225" s="4">
        <v>40373</v>
      </c>
      <c r="B3225" s="3">
        <v>233.97421768071939</v>
      </c>
    </row>
    <row r="3226" spans="1:2" x14ac:dyDescent="0.25">
      <c r="A3226" s="4">
        <v>40374</v>
      </c>
      <c r="B3226" s="3">
        <v>233.49871717855891</v>
      </c>
    </row>
    <row r="3227" spans="1:2" x14ac:dyDescent="0.25">
      <c r="A3227" s="4">
        <v>40375</v>
      </c>
      <c r="B3227" s="3">
        <v>232.9952460586243</v>
      </c>
    </row>
    <row r="3228" spans="1:2" x14ac:dyDescent="0.25">
      <c r="A3228" s="4">
        <v>40378</v>
      </c>
      <c r="B3228" s="3">
        <v>233.27495223636569</v>
      </c>
    </row>
    <row r="3229" spans="1:2" x14ac:dyDescent="0.25">
      <c r="A3229" s="4">
        <v>40379</v>
      </c>
      <c r="B3229" s="3">
        <v>234.5616006539764</v>
      </c>
    </row>
    <row r="3230" spans="1:2" x14ac:dyDescent="0.25">
      <c r="A3230" s="4">
        <v>40380</v>
      </c>
      <c r="B3230" s="3">
        <v>235.37274856942659</v>
      </c>
    </row>
    <row r="3231" spans="1:2" x14ac:dyDescent="0.25">
      <c r="A3231" s="4">
        <v>40381</v>
      </c>
      <c r="B3231" s="3">
        <v>235.37274856942659</v>
      </c>
    </row>
    <row r="3232" spans="1:2" x14ac:dyDescent="0.25">
      <c r="A3232" s="4">
        <v>40382</v>
      </c>
      <c r="B3232" s="3">
        <v>237.61039799135821</v>
      </c>
    </row>
    <row r="3233" spans="1:2" x14ac:dyDescent="0.25">
      <c r="A3233" s="4">
        <v>40385</v>
      </c>
      <c r="B3233" s="3">
        <v>237.6383686091323</v>
      </c>
    </row>
    <row r="3234" spans="1:2" x14ac:dyDescent="0.25">
      <c r="A3234" s="4">
        <v>40386</v>
      </c>
      <c r="B3234" s="3">
        <v>238.3096634357118</v>
      </c>
    </row>
    <row r="3235" spans="1:2" x14ac:dyDescent="0.25">
      <c r="A3235" s="4">
        <v>40387</v>
      </c>
      <c r="B3235" s="3">
        <v>239.1208113511619</v>
      </c>
    </row>
    <row r="3236" spans="1:2" x14ac:dyDescent="0.25">
      <c r="A3236" s="4">
        <v>40388</v>
      </c>
      <c r="B3236" s="3">
        <v>240.0718123554829</v>
      </c>
    </row>
    <row r="3237" spans="1:2" x14ac:dyDescent="0.25">
      <c r="A3237" s="4">
        <v>40389</v>
      </c>
      <c r="B3237" s="3">
        <v>240.4913716220951</v>
      </c>
    </row>
    <row r="3238" spans="1:2" x14ac:dyDescent="0.25">
      <c r="A3238" s="4">
        <v>40392</v>
      </c>
      <c r="B3238" s="3">
        <v>239.3208766818482</v>
      </c>
    </row>
    <row r="3239" spans="1:2" x14ac:dyDescent="0.25">
      <c r="A3239" s="4">
        <v>40393</v>
      </c>
      <c r="B3239" s="3">
        <v>240.23685776866111</v>
      </c>
    </row>
    <row r="3240" spans="1:2" x14ac:dyDescent="0.25">
      <c r="A3240" s="4">
        <v>40394</v>
      </c>
      <c r="B3240" s="3">
        <v>239.51517570026309</v>
      </c>
    </row>
    <row r="3241" spans="1:2" x14ac:dyDescent="0.25">
      <c r="A3241" s="4">
        <v>40395</v>
      </c>
      <c r="B3241" s="3">
        <v>240.37564278181461</v>
      </c>
    </row>
    <row r="3242" spans="1:2" x14ac:dyDescent="0.25">
      <c r="A3242" s="4">
        <v>40396</v>
      </c>
      <c r="B3242" s="3">
        <v>242.37414697122449</v>
      </c>
    </row>
    <row r="3243" spans="1:2" x14ac:dyDescent="0.25">
      <c r="A3243" s="4">
        <v>40399</v>
      </c>
      <c r="B3243" s="3">
        <v>241.56919389493439</v>
      </c>
    </row>
    <row r="3244" spans="1:2" x14ac:dyDescent="0.25">
      <c r="A3244" s="4">
        <v>40400</v>
      </c>
      <c r="B3244" s="3">
        <v>241.8745209238721</v>
      </c>
    </row>
    <row r="3245" spans="1:2" x14ac:dyDescent="0.25">
      <c r="A3245" s="4">
        <v>40401</v>
      </c>
      <c r="B3245" s="3">
        <v>243.0958290396226</v>
      </c>
    </row>
    <row r="3246" spans="1:2" x14ac:dyDescent="0.25">
      <c r="A3246" s="4">
        <v>40402</v>
      </c>
      <c r="B3246" s="3">
        <v>243.67872609486719</v>
      </c>
    </row>
    <row r="3247" spans="1:2" x14ac:dyDescent="0.25">
      <c r="A3247" s="4">
        <v>40403</v>
      </c>
      <c r="B3247" s="3">
        <v>246.09358532373761</v>
      </c>
    </row>
    <row r="3248" spans="1:2" x14ac:dyDescent="0.25">
      <c r="A3248" s="4">
        <v>40406</v>
      </c>
      <c r="B3248" s="3">
        <v>246.09358532373761</v>
      </c>
    </row>
    <row r="3249" spans="1:2" x14ac:dyDescent="0.25">
      <c r="A3249" s="4">
        <v>40407</v>
      </c>
      <c r="B3249" s="3">
        <v>246.31564134478319</v>
      </c>
    </row>
    <row r="3250" spans="1:2" x14ac:dyDescent="0.25">
      <c r="A3250" s="4">
        <v>40408</v>
      </c>
      <c r="B3250" s="3">
        <v>248.34190253682391</v>
      </c>
    </row>
    <row r="3251" spans="1:2" x14ac:dyDescent="0.25">
      <c r="A3251" s="4">
        <v>40409</v>
      </c>
      <c r="B3251" s="3">
        <v>248.64722956576159</v>
      </c>
    </row>
    <row r="3252" spans="1:2" x14ac:dyDescent="0.25">
      <c r="A3252" s="4">
        <v>40410</v>
      </c>
      <c r="B3252" s="3">
        <v>248.67498656839231</v>
      </c>
    </row>
    <row r="3253" spans="1:2" x14ac:dyDescent="0.25">
      <c r="A3253" s="4">
        <v>40413</v>
      </c>
      <c r="B3253" s="3">
        <v>249.5354536499438</v>
      </c>
    </row>
    <row r="3254" spans="1:2" x14ac:dyDescent="0.25">
      <c r="A3254" s="4">
        <v>40414</v>
      </c>
      <c r="B3254" s="3">
        <v>251.67274285250721</v>
      </c>
    </row>
    <row r="3255" spans="1:2" x14ac:dyDescent="0.25">
      <c r="A3255" s="4">
        <v>40415</v>
      </c>
      <c r="B3255" s="3">
        <v>253.08834998667271</v>
      </c>
    </row>
    <row r="3256" spans="1:2" x14ac:dyDescent="0.25">
      <c r="A3256" s="4">
        <v>40416</v>
      </c>
      <c r="B3256" s="3">
        <v>256.19713428131053</v>
      </c>
    </row>
    <row r="3257" spans="1:2" x14ac:dyDescent="0.25">
      <c r="A3257" s="4">
        <v>40417</v>
      </c>
      <c r="B3257" s="3">
        <v>255.89180725237279</v>
      </c>
    </row>
    <row r="3258" spans="1:2" x14ac:dyDescent="0.25">
      <c r="A3258" s="4">
        <v>40420</v>
      </c>
      <c r="B3258" s="3">
        <v>255.7252652365886</v>
      </c>
    </row>
    <row r="3259" spans="1:2" x14ac:dyDescent="0.25">
      <c r="A3259" s="4">
        <v>40421</v>
      </c>
      <c r="B3259" s="3">
        <v>256.00283526289559</v>
      </c>
    </row>
    <row r="3260" spans="1:2" x14ac:dyDescent="0.25">
      <c r="A3260" s="4">
        <v>40422</v>
      </c>
      <c r="B3260" s="3">
        <v>254.86639925026861</v>
      </c>
    </row>
    <row r="3261" spans="1:2" x14ac:dyDescent="0.25">
      <c r="A3261" s="4">
        <v>40423</v>
      </c>
      <c r="B3261" s="3">
        <v>254.5371144967153</v>
      </c>
    </row>
    <row r="3262" spans="1:2" x14ac:dyDescent="0.25">
      <c r="A3262" s="4">
        <v>40424</v>
      </c>
      <c r="B3262" s="3">
        <v>254.04318736638541</v>
      </c>
    </row>
    <row r="3263" spans="1:2" x14ac:dyDescent="0.25">
      <c r="A3263" s="4">
        <v>40427</v>
      </c>
      <c r="B3263" s="3">
        <v>254.3999125160681</v>
      </c>
    </row>
    <row r="3264" spans="1:2" x14ac:dyDescent="0.25">
      <c r="A3264" s="4">
        <v>40429</v>
      </c>
      <c r="B3264" s="3">
        <v>255.9091343031875</v>
      </c>
    </row>
    <row r="3265" spans="1:2" x14ac:dyDescent="0.25">
      <c r="A3265" s="4">
        <v>40430</v>
      </c>
      <c r="B3265" s="3">
        <v>257.77508123998962</v>
      </c>
    </row>
    <row r="3266" spans="1:2" x14ac:dyDescent="0.25">
      <c r="A3266" s="4">
        <v>40431</v>
      </c>
      <c r="B3266" s="3">
        <v>258.54341233161398</v>
      </c>
    </row>
    <row r="3267" spans="1:2" x14ac:dyDescent="0.25">
      <c r="A3267" s="4">
        <v>40434</v>
      </c>
      <c r="B3267" s="3">
        <v>256.95186935610627</v>
      </c>
    </row>
    <row r="3268" spans="1:2" x14ac:dyDescent="0.25">
      <c r="A3268" s="4">
        <v>40435</v>
      </c>
      <c r="B3268" s="3">
        <v>254.94872043865689</v>
      </c>
    </row>
    <row r="3269" spans="1:2" x14ac:dyDescent="0.25">
      <c r="A3269" s="4">
        <v>40436</v>
      </c>
      <c r="B3269" s="3">
        <v>256.10121707609358</v>
      </c>
    </row>
    <row r="3270" spans="1:2" x14ac:dyDescent="0.25">
      <c r="A3270" s="4">
        <v>40437</v>
      </c>
      <c r="B3270" s="3">
        <v>256.62258460255299</v>
      </c>
    </row>
    <row r="3271" spans="1:2" x14ac:dyDescent="0.25">
      <c r="A3271" s="4">
        <v>40438</v>
      </c>
      <c r="B3271" s="3">
        <v>256.67746539481192</v>
      </c>
    </row>
    <row r="3272" spans="1:2" x14ac:dyDescent="0.25">
      <c r="A3272" s="4">
        <v>40441</v>
      </c>
      <c r="B3272" s="3">
        <v>256.78722697932972</v>
      </c>
    </row>
    <row r="3273" spans="1:2" x14ac:dyDescent="0.25">
      <c r="A3273" s="4">
        <v>40442</v>
      </c>
      <c r="B3273" s="3">
        <v>257.61043886321289</v>
      </c>
    </row>
    <row r="3274" spans="1:2" x14ac:dyDescent="0.25">
      <c r="A3274" s="4">
        <v>40443</v>
      </c>
      <c r="B3274" s="3">
        <v>257.50067727869521</v>
      </c>
    </row>
    <row r="3275" spans="1:2" x14ac:dyDescent="0.25">
      <c r="A3275" s="4">
        <v>40444</v>
      </c>
      <c r="B3275" s="3">
        <v>256.86954816771799</v>
      </c>
    </row>
    <row r="3276" spans="1:2" x14ac:dyDescent="0.25">
      <c r="A3276" s="4">
        <v>40445</v>
      </c>
      <c r="B3276" s="3">
        <v>256.81466737545912</v>
      </c>
    </row>
    <row r="3277" spans="1:2" x14ac:dyDescent="0.25">
      <c r="A3277" s="4">
        <v>40448</v>
      </c>
      <c r="B3277" s="3">
        <v>257.33603490191848</v>
      </c>
    </row>
    <row r="3278" spans="1:2" x14ac:dyDescent="0.25">
      <c r="A3278" s="4">
        <v>40449</v>
      </c>
      <c r="B3278" s="3">
        <v>257.116511732883</v>
      </c>
    </row>
    <row r="3279" spans="1:2" x14ac:dyDescent="0.25">
      <c r="A3279" s="4">
        <v>40450</v>
      </c>
      <c r="B3279" s="3">
        <v>257.82996203224849</v>
      </c>
    </row>
    <row r="3280" spans="1:2" x14ac:dyDescent="0.25">
      <c r="A3280" s="4">
        <v>40451</v>
      </c>
      <c r="B3280" s="3">
        <v>258.18668718193129</v>
      </c>
    </row>
    <row r="3281" spans="1:2" x14ac:dyDescent="0.25">
      <c r="A3281" s="4">
        <v>40452</v>
      </c>
      <c r="B3281" s="3">
        <v>255.28016791091329</v>
      </c>
    </row>
    <row r="3282" spans="1:2" x14ac:dyDescent="0.25">
      <c r="A3282" s="4">
        <v>40455</v>
      </c>
      <c r="B3282" s="3">
        <v>255.71482606634319</v>
      </c>
    </row>
    <row r="3283" spans="1:2" x14ac:dyDescent="0.25">
      <c r="A3283" s="4">
        <v>40456</v>
      </c>
      <c r="B3283" s="3">
        <v>257.04596666734722</v>
      </c>
    </row>
    <row r="3284" spans="1:2" x14ac:dyDescent="0.25">
      <c r="A3284" s="4">
        <v>40457</v>
      </c>
      <c r="B3284" s="3">
        <v>256.9916343979184</v>
      </c>
    </row>
    <row r="3285" spans="1:2" x14ac:dyDescent="0.25">
      <c r="A3285" s="4">
        <v>40458</v>
      </c>
      <c r="B3285" s="3">
        <v>258.51293794192298</v>
      </c>
    </row>
    <row r="3286" spans="1:2" x14ac:dyDescent="0.25">
      <c r="A3286" s="4">
        <v>40459</v>
      </c>
      <c r="B3286" s="3">
        <v>258.75743315435233</v>
      </c>
    </row>
    <row r="3287" spans="1:2" x14ac:dyDescent="0.25">
      <c r="A3287" s="4">
        <v>40462</v>
      </c>
      <c r="B3287" s="3">
        <v>260.30590283307129</v>
      </c>
    </row>
    <row r="3288" spans="1:2" x14ac:dyDescent="0.25">
      <c r="A3288" s="4">
        <v>40464</v>
      </c>
      <c r="B3288" s="3">
        <v>261.41971435636037</v>
      </c>
    </row>
    <row r="3289" spans="1:2" x14ac:dyDescent="0.25">
      <c r="A3289" s="4">
        <v>40465</v>
      </c>
      <c r="B3289" s="3">
        <v>262.91385176565058</v>
      </c>
    </row>
    <row r="3290" spans="1:2" x14ac:dyDescent="0.25">
      <c r="A3290" s="4">
        <v>40466</v>
      </c>
      <c r="B3290" s="3">
        <v>266.47261541323269</v>
      </c>
    </row>
    <row r="3291" spans="1:2" x14ac:dyDescent="0.25">
      <c r="A3291" s="4">
        <v>40469</v>
      </c>
      <c r="B3291" s="3">
        <v>269.67821930952812</v>
      </c>
    </row>
    <row r="3292" spans="1:2" x14ac:dyDescent="0.25">
      <c r="A3292" s="4">
        <v>40470</v>
      </c>
      <c r="B3292" s="3">
        <v>274.54095742340002</v>
      </c>
    </row>
    <row r="3293" spans="1:2" x14ac:dyDescent="0.25">
      <c r="A3293" s="4">
        <v>40471</v>
      </c>
      <c r="B3293" s="3">
        <v>275.32877533011663</v>
      </c>
    </row>
    <row r="3294" spans="1:2" x14ac:dyDescent="0.25">
      <c r="A3294" s="4">
        <v>40472</v>
      </c>
      <c r="B3294" s="3">
        <v>279.53952621084358</v>
      </c>
    </row>
    <row r="3295" spans="1:2" x14ac:dyDescent="0.25">
      <c r="A3295" s="4">
        <v>40473</v>
      </c>
      <c r="B3295" s="3">
        <v>283.42428347499822</v>
      </c>
    </row>
    <row r="3296" spans="1:2" x14ac:dyDescent="0.25">
      <c r="A3296" s="4">
        <v>40476</v>
      </c>
      <c r="B3296" s="3">
        <v>286.2767276200068</v>
      </c>
    </row>
    <row r="3297" spans="1:2" x14ac:dyDescent="0.25">
      <c r="A3297" s="4">
        <v>40477</v>
      </c>
      <c r="B3297" s="3">
        <v>292.30760952659642</v>
      </c>
    </row>
    <row r="3298" spans="1:2" x14ac:dyDescent="0.25">
      <c r="A3298" s="4">
        <v>40478</v>
      </c>
      <c r="B3298" s="3">
        <v>300.67477901862168</v>
      </c>
    </row>
    <row r="3299" spans="1:2" x14ac:dyDescent="0.25">
      <c r="A3299" s="4">
        <v>40479</v>
      </c>
      <c r="B3299" s="3">
        <v>304.53237014806189</v>
      </c>
    </row>
    <row r="3300" spans="1:2" x14ac:dyDescent="0.25">
      <c r="A3300" s="4">
        <v>40480</v>
      </c>
      <c r="B3300" s="3">
        <v>307.30331588892739</v>
      </c>
    </row>
    <row r="3301" spans="1:2" x14ac:dyDescent="0.25">
      <c r="A3301" s="4">
        <v>40483</v>
      </c>
      <c r="B3301" s="3">
        <v>303.72464152985418</v>
      </c>
    </row>
    <row r="3302" spans="1:2" x14ac:dyDescent="0.25">
      <c r="A3302" s="4">
        <v>40485</v>
      </c>
      <c r="B3302" s="3">
        <v>305.14391555569472</v>
      </c>
    </row>
    <row r="3303" spans="1:2" x14ac:dyDescent="0.25">
      <c r="A3303" s="4">
        <v>40486</v>
      </c>
      <c r="B3303" s="3">
        <v>308.70548999789798</v>
      </c>
    </row>
    <row r="3304" spans="1:2" x14ac:dyDescent="0.25">
      <c r="A3304" s="4">
        <v>40487</v>
      </c>
      <c r="B3304" s="3">
        <v>310.5264453518065</v>
      </c>
    </row>
    <row r="3305" spans="1:2" x14ac:dyDescent="0.25">
      <c r="A3305" s="4">
        <v>40490</v>
      </c>
      <c r="B3305" s="3">
        <v>311.73148933601061</v>
      </c>
    </row>
    <row r="3306" spans="1:2" x14ac:dyDescent="0.25">
      <c r="A3306" s="4">
        <v>40491</v>
      </c>
      <c r="B3306" s="3">
        <v>313.79345348675997</v>
      </c>
    </row>
    <row r="3307" spans="1:2" x14ac:dyDescent="0.25">
      <c r="A3307" s="4">
        <v>40492</v>
      </c>
      <c r="B3307" s="3">
        <v>311.11557796630632</v>
      </c>
    </row>
    <row r="3308" spans="1:2" x14ac:dyDescent="0.25">
      <c r="A3308" s="4">
        <v>40493</v>
      </c>
      <c r="B3308" s="3">
        <v>313.79345348675997</v>
      </c>
    </row>
    <row r="3309" spans="1:2" x14ac:dyDescent="0.25">
      <c r="A3309" s="4">
        <v>40494</v>
      </c>
      <c r="B3309" s="3">
        <v>312.72230327857852</v>
      </c>
    </row>
    <row r="3310" spans="1:2" x14ac:dyDescent="0.25">
      <c r="A3310" s="4">
        <v>40498</v>
      </c>
      <c r="B3310" s="3">
        <v>308.65193248748898</v>
      </c>
    </row>
    <row r="3311" spans="1:2" x14ac:dyDescent="0.25">
      <c r="A3311" s="4">
        <v>40499</v>
      </c>
      <c r="B3311" s="3">
        <v>305.73304817019448</v>
      </c>
    </row>
    <row r="3312" spans="1:2" x14ac:dyDescent="0.25">
      <c r="A3312" s="4">
        <v>40500</v>
      </c>
      <c r="B3312" s="3">
        <v>300.67186343653708</v>
      </c>
    </row>
    <row r="3313" spans="1:2" x14ac:dyDescent="0.25">
      <c r="A3313" s="4">
        <v>40501</v>
      </c>
      <c r="B3313" s="3">
        <v>295.98558127574319</v>
      </c>
    </row>
    <row r="3314" spans="1:2" x14ac:dyDescent="0.25">
      <c r="A3314" s="4">
        <v>40504</v>
      </c>
      <c r="B3314" s="3">
        <v>302.86772136330899</v>
      </c>
    </row>
    <row r="3315" spans="1:2" x14ac:dyDescent="0.25">
      <c r="A3315" s="4">
        <v>40505</v>
      </c>
      <c r="B3315" s="3">
        <v>301.3948898270595</v>
      </c>
    </row>
    <row r="3316" spans="1:2" x14ac:dyDescent="0.25">
      <c r="A3316" s="4">
        <v>40506</v>
      </c>
      <c r="B3316" s="3">
        <v>295.79812998931129</v>
      </c>
    </row>
    <row r="3317" spans="1:2" x14ac:dyDescent="0.25">
      <c r="A3317" s="4">
        <v>40507</v>
      </c>
      <c r="B3317" s="3">
        <v>291.56708666699461</v>
      </c>
    </row>
    <row r="3318" spans="1:2" x14ac:dyDescent="0.25">
      <c r="A3318" s="4">
        <v>40508</v>
      </c>
      <c r="B3318" s="3">
        <v>291.29929911494918</v>
      </c>
    </row>
    <row r="3319" spans="1:2" x14ac:dyDescent="0.25">
      <c r="A3319" s="4">
        <v>40511</v>
      </c>
      <c r="B3319" s="3">
        <v>284.89917662106501</v>
      </c>
    </row>
    <row r="3320" spans="1:2" x14ac:dyDescent="0.25">
      <c r="A3320" s="4">
        <v>40512</v>
      </c>
      <c r="B3320" s="3">
        <v>282.22130110061141</v>
      </c>
    </row>
    <row r="3321" spans="1:2" x14ac:dyDescent="0.25">
      <c r="A3321" s="4">
        <v>40513</v>
      </c>
      <c r="B3321" s="3">
        <v>276.45190639150258</v>
      </c>
    </row>
    <row r="3322" spans="1:2" x14ac:dyDescent="0.25">
      <c r="A3322" s="4">
        <v>40514</v>
      </c>
      <c r="B3322" s="3">
        <v>278.26034599079281</v>
      </c>
    </row>
    <row r="3323" spans="1:2" x14ac:dyDescent="0.25">
      <c r="A3323" s="4">
        <v>40515</v>
      </c>
      <c r="B3323" s="3">
        <v>273.57967879262981</v>
      </c>
    </row>
    <row r="3324" spans="1:2" x14ac:dyDescent="0.25">
      <c r="A3324" s="4">
        <v>40518</v>
      </c>
      <c r="B3324" s="3">
        <v>277.67526259102237</v>
      </c>
    </row>
    <row r="3325" spans="1:2" x14ac:dyDescent="0.25">
      <c r="A3325" s="4">
        <v>40519</v>
      </c>
      <c r="B3325" s="3">
        <v>276.10617529163818</v>
      </c>
    </row>
    <row r="3326" spans="1:2" x14ac:dyDescent="0.25">
      <c r="A3326" s="4">
        <v>40520</v>
      </c>
      <c r="B3326" s="3">
        <v>276.71785339139819</v>
      </c>
    </row>
    <row r="3327" spans="1:2" x14ac:dyDescent="0.25">
      <c r="A3327" s="4">
        <v>40521</v>
      </c>
      <c r="B3327" s="3">
        <v>280.09538029007263</v>
      </c>
    </row>
    <row r="3328" spans="1:2" x14ac:dyDescent="0.25">
      <c r="A3328" s="4">
        <v>40522</v>
      </c>
      <c r="B3328" s="3">
        <v>279.6964597902292</v>
      </c>
    </row>
    <row r="3329" spans="1:2" x14ac:dyDescent="0.25">
      <c r="A3329" s="4">
        <v>40525</v>
      </c>
      <c r="B3329" s="3">
        <v>280.81343718979082</v>
      </c>
    </row>
    <row r="3330" spans="1:2" x14ac:dyDescent="0.25">
      <c r="A3330" s="4">
        <v>40526</v>
      </c>
      <c r="B3330" s="3">
        <v>279.43051279033352</v>
      </c>
    </row>
    <row r="3331" spans="1:2" x14ac:dyDescent="0.25">
      <c r="A3331" s="4">
        <v>40527</v>
      </c>
      <c r="B3331" s="3">
        <v>279.56348629028139</v>
      </c>
    </row>
    <row r="3332" spans="1:2" x14ac:dyDescent="0.25">
      <c r="A3332" s="4">
        <v>40528</v>
      </c>
      <c r="B3332" s="3">
        <v>282.06338808930019</v>
      </c>
    </row>
    <row r="3333" spans="1:2" x14ac:dyDescent="0.25">
      <c r="A3333" s="4">
        <v>40529</v>
      </c>
      <c r="B3333" s="3">
        <v>280.68046368984301</v>
      </c>
    </row>
    <row r="3334" spans="1:2" x14ac:dyDescent="0.25">
      <c r="A3334" s="4">
        <v>40532</v>
      </c>
      <c r="B3334" s="3">
        <v>279.32413399037529</v>
      </c>
    </row>
    <row r="3335" spans="1:2" x14ac:dyDescent="0.25">
      <c r="A3335" s="4">
        <v>40533</v>
      </c>
      <c r="B3335" s="3">
        <v>278.39331949074068</v>
      </c>
    </row>
    <row r="3336" spans="1:2" x14ac:dyDescent="0.25">
      <c r="A3336" s="4">
        <v>40534</v>
      </c>
      <c r="B3336" s="3">
        <v>281.26554708961339</v>
      </c>
    </row>
    <row r="3337" spans="1:2" x14ac:dyDescent="0.25">
      <c r="A3337" s="4">
        <v>40535</v>
      </c>
      <c r="B3337" s="3">
        <v>282.62187678908111</v>
      </c>
    </row>
    <row r="3338" spans="1:2" x14ac:dyDescent="0.25">
      <c r="A3338" s="4">
        <v>40539</v>
      </c>
      <c r="B3338" s="3">
        <v>280.5474901898952</v>
      </c>
    </row>
    <row r="3339" spans="1:2" x14ac:dyDescent="0.25">
      <c r="A3339" s="4">
        <v>40540</v>
      </c>
      <c r="B3339" s="3">
        <v>278.55288769067801</v>
      </c>
    </row>
    <row r="3340" spans="1:2" x14ac:dyDescent="0.25">
      <c r="A3340" s="4">
        <v>40541</v>
      </c>
      <c r="B3340" s="3">
        <v>278.18056189082409</v>
      </c>
    </row>
    <row r="3341" spans="1:2" x14ac:dyDescent="0.25">
      <c r="A3341" s="4">
        <v>40542</v>
      </c>
      <c r="B3341" s="3">
        <v>278.52629299068838</v>
      </c>
    </row>
    <row r="3342" spans="1:2" x14ac:dyDescent="0.25">
      <c r="A3342" s="4">
        <v>40546</v>
      </c>
      <c r="B3342" s="3">
        <v>273.08767171578069</v>
      </c>
    </row>
    <row r="3343" spans="1:2" x14ac:dyDescent="0.25">
      <c r="A3343" s="4">
        <v>40547</v>
      </c>
      <c r="B3343" s="3">
        <v>274.45970639493248</v>
      </c>
    </row>
    <row r="3344" spans="1:2" x14ac:dyDescent="0.25">
      <c r="A3344" s="4">
        <v>40548</v>
      </c>
      <c r="B3344" s="3">
        <v>271.84756344808591</v>
      </c>
    </row>
    <row r="3345" spans="1:2" x14ac:dyDescent="0.25">
      <c r="A3345" s="4">
        <v>40549</v>
      </c>
      <c r="B3345" s="3">
        <v>271.90033401266868</v>
      </c>
    </row>
    <row r="3346" spans="1:2" x14ac:dyDescent="0.25">
      <c r="A3346" s="4">
        <v>40550</v>
      </c>
      <c r="B3346" s="3">
        <v>273.03490115119803</v>
      </c>
    </row>
    <row r="3347" spans="1:2" x14ac:dyDescent="0.25">
      <c r="A3347" s="4">
        <v>40553</v>
      </c>
      <c r="B3347" s="3">
        <v>272.9557453043239</v>
      </c>
    </row>
    <row r="3348" spans="1:2" x14ac:dyDescent="0.25">
      <c r="A3348" s="4">
        <v>40554</v>
      </c>
      <c r="B3348" s="3">
        <v>273.14044228036352</v>
      </c>
    </row>
    <row r="3349" spans="1:2" x14ac:dyDescent="0.25">
      <c r="A3349" s="4">
        <v>40555</v>
      </c>
      <c r="B3349" s="3">
        <v>271.18793139080151</v>
      </c>
    </row>
    <row r="3350" spans="1:2" x14ac:dyDescent="0.25">
      <c r="A3350" s="4">
        <v>40556</v>
      </c>
      <c r="B3350" s="3">
        <v>271.4517842137152</v>
      </c>
    </row>
    <row r="3351" spans="1:2" x14ac:dyDescent="0.25">
      <c r="A3351" s="4">
        <v>40557</v>
      </c>
      <c r="B3351" s="3">
        <v>270.8185374387221</v>
      </c>
    </row>
    <row r="3352" spans="1:2" x14ac:dyDescent="0.25">
      <c r="A3352" s="4">
        <v>40560</v>
      </c>
      <c r="B3352" s="3">
        <v>271.34624308454971</v>
      </c>
    </row>
    <row r="3353" spans="1:2" x14ac:dyDescent="0.25">
      <c r="A3353" s="4">
        <v>40561</v>
      </c>
      <c r="B3353" s="3">
        <v>271.39901364913243</v>
      </c>
    </row>
    <row r="3354" spans="1:2" x14ac:dyDescent="0.25">
      <c r="A3354" s="4">
        <v>40562</v>
      </c>
      <c r="B3354" s="3">
        <v>274.11669772514449</v>
      </c>
    </row>
    <row r="3355" spans="1:2" x14ac:dyDescent="0.25">
      <c r="A3355" s="4">
        <v>40563</v>
      </c>
      <c r="B3355" s="3">
        <v>273.48345095015151</v>
      </c>
    </row>
    <row r="3356" spans="1:2" x14ac:dyDescent="0.25">
      <c r="A3356" s="4">
        <v>40564</v>
      </c>
      <c r="B3356" s="3">
        <v>273.61537736160841</v>
      </c>
    </row>
    <row r="3357" spans="1:2" x14ac:dyDescent="0.25">
      <c r="A3357" s="4">
        <v>40567</v>
      </c>
      <c r="B3357" s="3">
        <v>270.97684913247042</v>
      </c>
    </row>
    <row r="3358" spans="1:2" x14ac:dyDescent="0.25">
      <c r="A3358" s="4">
        <v>40568</v>
      </c>
      <c r="B3358" s="3">
        <v>270.5546846158083</v>
      </c>
    </row>
    <row r="3359" spans="1:2" x14ac:dyDescent="0.25">
      <c r="A3359" s="4">
        <v>40569</v>
      </c>
      <c r="B3359" s="3">
        <v>270.97684913247042</v>
      </c>
    </row>
    <row r="3360" spans="1:2" x14ac:dyDescent="0.25">
      <c r="A3360" s="4">
        <v>40570</v>
      </c>
      <c r="B3360" s="3">
        <v>268.91879711374281</v>
      </c>
    </row>
    <row r="3361" spans="1:2" x14ac:dyDescent="0.25">
      <c r="A3361" s="4">
        <v>40571</v>
      </c>
      <c r="B3361" s="3">
        <v>270.50191405122553</v>
      </c>
    </row>
    <row r="3362" spans="1:2" x14ac:dyDescent="0.25">
      <c r="A3362" s="4">
        <v>40574</v>
      </c>
      <c r="B3362" s="3">
        <v>271.37262836684113</v>
      </c>
    </row>
    <row r="3363" spans="1:2" x14ac:dyDescent="0.25">
      <c r="A3363" s="4">
        <v>40575</v>
      </c>
      <c r="B3363" s="3">
        <v>268.69558854006459</v>
      </c>
    </row>
    <row r="3364" spans="1:2" x14ac:dyDescent="0.25">
      <c r="A3364" s="4">
        <v>40576</v>
      </c>
      <c r="B3364" s="3">
        <v>266.86683878821202</v>
      </c>
    </row>
    <row r="3365" spans="1:2" x14ac:dyDescent="0.25">
      <c r="A3365" s="4">
        <v>40577</v>
      </c>
      <c r="B3365" s="3">
        <v>270.34146331673202</v>
      </c>
    </row>
    <row r="3366" spans="1:2" x14ac:dyDescent="0.25">
      <c r="A3366" s="4">
        <v>40578</v>
      </c>
      <c r="B3366" s="3">
        <v>269.24421346562042</v>
      </c>
    </row>
    <row r="3367" spans="1:2" x14ac:dyDescent="0.25">
      <c r="A3367" s="4">
        <v>40581</v>
      </c>
      <c r="B3367" s="3">
        <v>271.22971319620319</v>
      </c>
    </row>
    <row r="3368" spans="1:2" x14ac:dyDescent="0.25">
      <c r="A3368" s="4">
        <v>40582</v>
      </c>
      <c r="B3368" s="3">
        <v>271.62158814302882</v>
      </c>
    </row>
    <row r="3369" spans="1:2" x14ac:dyDescent="0.25">
      <c r="A3369" s="4">
        <v>40583</v>
      </c>
      <c r="B3369" s="3">
        <v>272.77108798705052</v>
      </c>
    </row>
    <row r="3370" spans="1:2" x14ac:dyDescent="0.25">
      <c r="A3370" s="4">
        <v>40584</v>
      </c>
      <c r="B3370" s="3">
        <v>272.50983802250022</v>
      </c>
    </row>
    <row r="3371" spans="1:2" x14ac:dyDescent="0.25">
      <c r="A3371" s="4">
        <v>40585</v>
      </c>
      <c r="B3371" s="3">
        <v>272.53596301895521</v>
      </c>
    </row>
    <row r="3372" spans="1:2" x14ac:dyDescent="0.25">
      <c r="A3372" s="4">
        <v>40588</v>
      </c>
      <c r="B3372" s="3">
        <v>272.64046300477531</v>
      </c>
    </row>
    <row r="3373" spans="1:2" x14ac:dyDescent="0.25">
      <c r="A3373" s="4">
        <v>40589</v>
      </c>
      <c r="B3373" s="3">
        <v>272.79721298350557</v>
      </c>
    </row>
    <row r="3374" spans="1:2" x14ac:dyDescent="0.25">
      <c r="A3374" s="4">
        <v>40590</v>
      </c>
      <c r="B3374" s="3">
        <v>272.61433800832032</v>
      </c>
    </row>
    <row r="3375" spans="1:2" x14ac:dyDescent="0.25">
      <c r="A3375" s="4">
        <v>40591</v>
      </c>
      <c r="B3375" s="3">
        <v>272.79721298350557</v>
      </c>
    </row>
    <row r="3376" spans="1:2" x14ac:dyDescent="0.25">
      <c r="A3376" s="4">
        <v>40592</v>
      </c>
      <c r="B3376" s="3">
        <v>272.82333797996063</v>
      </c>
    </row>
    <row r="3377" spans="1:2" x14ac:dyDescent="0.25">
      <c r="A3377" s="4">
        <v>40595</v>
      </c>
      <c r="B3377" s="3">
        <v>273.68546286297692</v>
      </c>
    </row>
    <row r="3378" spans="1:2" x14ac:dyDescent="0.25">
      <c r="A3378" s="4">
        <v>40596</v>
      </c>
      <c r="B3378" s="3">
        <v>274.39083776726278</v>
      </c>
    </row>
    <row r="3379" spans="1:2" x14ac:dyDescent="0.25">
      <c r="A3379" s="4">
        <v>40597</v>
      </c>
      <c r="B3379" s="3">
        <v>275.6448375971047</v>
      </c>
    </row>
    <row r="3380" spans="1:2" x14ac:dyDescent="0.25">
      <c r="A3380" s="4">
        <v>40598</v>
      </c>
      <c r="B3380" s="3">
        <v>275.17458766091403</v>
      </c>
    </row>
    <row r="3381" spans="1:2" x14ac:dyDescent="0.25">
      <c r="A3381" s="4">
        <v>40599</v>
      </c>
      <c r="B3381" s="3">
        <v>276.06283754038532</v>
      </c>
    </row>
    <row r="3382" spans="1:2" x14ac:dyDescent="0.25">
      <c r="A3382" s="4">
        <v>40602</v>
      </c>
      <c r="B3382" s="3">
        <v>275.27908764673418</v>
      </c>
    </row>
    <row r="3383" spans="1:2" x14ac:dyDescent="0.25">
      <c r="A3383" s="4">
        <v>40603</v>
      </c>
      <c r="B3383" s="3">
        <v>273.31734429776537</v>
      </c>
    </row>
    <row r="3384" spans="1:2" x14ac:dyDescent="0.25">
      <c r="A3384" s="4">
        <v>40604</v>
      </c>
      <c r="B3384" s="3">
        <v>273.16156353726512</v>
      </c>
    </row>
    <row r="3385" spans="1:2" x14ac:dyDescent="0.25">
      <c r="A3385" s="4">
        <v>40605</v>
      </c>
      <c r="B3385" s="3">
        <v>272.4345866549304</v>
      </c>
    </row>
    <row r="3386" spans="1:2" x14ac:dyDescent="0.25">
      <c r="A3386" s="4">
        <v>40606</v>
      </c>
      <c r="B3386" s="3">
        <v>273.94046733976649</v>
      </c>
    </row>
    <row r="3387" spans="1:2" x14ac:dyDescent="0.25">
      <c r="A3387" s="4">
        <v>40611</v>
      </c>
      <c r="B3387" s="3">
        <v>274.0702846401835</v>
      </c>
    </row>
    <row r="3388" spans="1:2" x14ac:dyDescent="0.25">
      <c r="A3388" s="4">
        <v>40612</v>
      </c>
      <c r="B3388" s="3">
        <v>273.96643079984989</v>
      </c>
    </row>
    <row r="3389" spans="1:2" x14ac:dyDescent="0.25">
      <c r="A3389" s="4">
        <v>40613</v>
      </c>
      <c r="B3389" s="3">
        <v>274.35588270110071</v>
      </c>
    </row>
    <row r="3390" spans="1:2" x14ac:dyDescent="0.25">
      <c r="A3390" s="4">
        <v>40616</v>
      </c>
      <c r="B3390" s="3">
        <v>274.22606540068381</v>
      </c>
    </row>
    <row r="3391" spans="1:2" x14ac:dyDescent="0.25">
      <c r="A3391" s="4">
        <v>40617</v>
      </c>
      <c r="B3391" s="3">
        <v>275.26460380401898</v>
      </c>
    </row>
    <row r="3392" spans="1:2" x14ac:dyDescent="0.25">
      <c r="A3392" s="4">
        <v>40618</v>
      </c>
      <c r="B3392" s="3">
        <v>274.56359038176771</v>
      </c>
    </row>
    <row r="3393" spans="1:2" x14ac:dyDescent="0.25">
      <c r="A3393" s="4">
        <v>40619</v>
      </c>
      <c r="B3393" s="3">
        <v>275.18671342376888</v>
      </c>
    </row>
    <row r="3394" spans="1:2" x14ac:dyDescent="0.25">
      <c r="A3394" s="4">
        <v>40620</v>
      </c>
      <c r="B3394" s="3">
        <v>275.10882304351873</v>
      </c>
    </row>
    <row r="3395" spans="1:2" x14ac:dyDescent="0.25">
      <c r="A3395" s="4">
        <v>40623</v>
      </c>
      <c r="B3395" s="3">
        <v>275.10882304351873</v>
      </c>
    </row>
    <row r="3396" spans="1:2" x14ac:dyDescent="0.25">
      <c r="A3396" s="4">
        <v>40624</v>
      </c>
      <c r="B3396" s="3">
        <v>275.62809224518639</v>
      </c>
    </row>
    <row r="3397" spans="1:2" x14ac:dyDescent="0.25">
      <c r="A3397" s="4">
        <v>40625</v>
      </c>
      <c r="B3397" s="3">
        <v>274.66744422210132</v>
      </c>
    </row>
    <row r="3398" spans="1:2" x14ac:dyDescent="0.25">
      <c r="A3398" s="4">
        <v>40626</v>
      </c>
      <c r="B3398" s="3">
        <v>276.12139798677072</v>
      </c>
    </row>
    <row r="3399" spans="1:2" x14ac:dyDescent="0.25">
      <c r="A3399" s="4">
        <v>40627</v>
      </c>
      <c r="B3399" s="3">
        <v>271.37008479151172</v>
      </c>
    </row>
    <row r="3400" spans="1:2" x14ac:dyDescent="0.25">
      <c r="A3400" s="4">
        <v>40630</v>
      </c>
      <c r="B3400" s="3">
        <v>271.70760977259567</v>
      </c>
    </row>
    <row r="3401" spans="1:2" x14ac:dyDescent="0.25">
      <c r="A3401" s="4">
        <v>40631</v>
      </c>
      <c r="B3401" s="3">
        <v>272.17495205409648</v>
      </c>
    </row>
    <row r="3402" spans="1:2" x14ac:dyDescent="0.25">
      <c r="A3402" s="4">
        <v>40632</v>
      </c>
      <c r="B3402" s="3">
        <v>271.81146361292917</v>
      </c>
    </row>
    <row r="3403" spans="1:2" x14ac:dyDescent="0.25">
      <c r="A3403" s="4">
        <v>40633</v>
      </c>
      <c r="B3403" s="3">
        <v>271.78550015284583</v>
      </c>
    </row>
    <row r="3404" spans="1:2" x14ac:dyDescent="0.25">
      <c r="A3404" s="4">
        <v>40634</v>
      </c>
      <c r="B3404" s="3">
        <v>269.90385300586428</v>
      </c>
    </row>
    <row r="3405" spans="1:2" x14ac:dyDescent="0.25">
      <c r="A3405" s="4">
        <v>40637</v>
      </c>
      <c r="B3405" s="3">
        <v>271.24794421026053</v>
      </c>
    </row>
    <row r="3406" spans="1:2" x14ac:dyDescent="0.25">
      <c r="A3406" s="4">
        <v>40638</v>
      </c>
      <c r="B3406" s="3">
        <v>270.13648417585603</v>
      </c>
    </row>
    <row r="3407" spans="1:2" x14ac:dyDescent="0.25">
      <c r="A3407" s="4">
        <v>40639</v>
      </c>
      <c r="B3407" s="3">
        <v>269.28350321921988</v>
      </c>
    </row>
    <row r="3408" spans="1:2" x14ac:dyDescent="0.25">
      <c r="A3408" s="4">
        <v>40640</v>
      </c>
      <c r="B3408" s="3">
        <v>269.41274275810417</v>
      </c>
    </row>
    <row r="3409" spans="1:2" x14ac:dyDescent="0.25">
      <c r="A3409" s="4">
        <v>40641</v>
      </c>
      <c r="B3409" s="3">
        <v>269.30935112699677</v>
      </c>
    </row>
    <row r="3410" spans="1:2" x14ac:dyDescent="0.25">
      <c r="A3410" s="4">
        <v>40644</v>
      </c>
      <c r="B3410" s="3">
        <v>268.58560970924498</v>
      </c>
    </row>
    <row r="3411" spans="1:2" x14ac:dyDescent="0.25">
      <c r="A3411" s="4">
        <v>40645</v>
      </c>
      <c r="B3411" s="3">
        <v>268.74069715590599</v>
      </c>
    </row>
    <row r="3412" spans="1:2" x14ac:dyDescent="0.25">
      <c r="A3412" s="4">
        <v>40646</v>
      </c>
      <c r="B3412" s="3">
        <v>268.97332832589768</v>
      </c>
    </row>
    <row r="3413" spans="1:2" x14ac:dyDescent="0.25">
      <c r="A3413" s="4">
        <v>40647</v>
      </c>
      <c r="B3413" s="3">
        <v>269.43859066588101</v>
      </c>
    </row>
    <row r="3414" spans="1:2" x14ac:dyDescent="0.25">
      <c r="A3414" s="4">
        <v>40648</v>
      </c>
      <c r="B3414" s="3">
        <v>269.61952602031897</v>
      </c>
    </row>
    <row r="3415" spans="1:2" x14ac:dyDescent="0.25">
      <c r="A3415" s="4">
        <v>40651</v>
      </c>
      <c r="B3415" s="3">
        <v>269.46443857365779</v>
      </c>
    </row>
    <row r="3416" spans="1:2" x14ac:dyDescent="0.25">
      <c r="A3416" s="4">
        <v>40652</v>
      </c>
      <c r="B3416" s="3">
        <v>270.08478836030218</v>
      </c>
    </row>
    <row r="3417" spans="1:2" x14ac:dyDescent="0.25">
      <c r="A3417" s="4">
        <v>40653</v>
      </c>
      <c r="B3417" s="3">
        <v>270.31741953029388</v>
      </c>
    </row>
    <row r="3418" spans="1:2" x14ac:dyDescent="0.25">
      <c r="A3418" s="4">
        <v>40658</v>
      </c>
      <c r="B3418" s="3">
        <v>270.1623320836328</v>
      </c>
    </row>
    <row r="3419" spans="1:2" x14ac:dyDescent="0.25">
      <c r="A3419" s="4">
        <v>40659</v>
      </c>
      <c r="B3419" s="3">
        <v>269.23180740366621</v>
      </c>
    </row>
    <row r="3420" spans="1:2" x14ac:dyDescent="0.25">
      <c r="A3420" s="4">
        <v>40660</v>
      </c>
      <c r="B3420" s="3">
        <v>269.64537392809581</v>
      </c>
    </row>
    <row r="3421" spans="1:2" x14ac:dyDescent="0.25">
      <c r="A3421" s="4">
        <v>40661</v>
      </c>
      <c r="B3421" s="3">
        <v>268.68900134035238</v>
      </c>
    </row>
    <row r="3422" spans="1:2" x14ac:dyDescent="0.25">
      <c r="A3422" s="4">
        <v>40662</v>
      </c>
      <c r="B3422" s="3">
        <v>266.80210407264241</v>
      </c>
    </row>
    <row r="3423" spans="1:2" x14ac:dyDescent="0.25">
      <c r="A3423" s="4">
        <v>40665</v>
      </c>
      <c r="B3423" s="3">
        <v>265.65533511995199</v>
      </c>
    </row>
    <row r="3424" spans="1:2" x14ac:dyDescent="0.25">
      <c r="A3424" s="4">
        <v>40666</v>
      </c>
      <c r="B3424" s="3">
        <v>263.90523215655759</v>
      </c>
    </row>
    <row r="3425" spans="1:2" x14ac:dyDescent="0.25">
      <c r="A3425" s="4">
        <v>40667</v>
      </c>
      <c r="B3425" s="3">
        <v>262.12939238487797</v>
      </c>
    </row>
    <row r="3426" spans="1:2" x14ac:dyDescent="0.25">
      <c r="A3426" s="4">
        <v>40668</v>
      </c>
      <c r="B3426" s="3">
        <v>261.71760345231468</v>
      </c>
    </row>
    <row r="3427" spans="1:2" x14ac:dyDescent="0.25">
      <c r="A3427" s="4">
        <v>40669</v>
      </c>
      <c r="B3427" s="3">
        <v>260.22486857177239</v>
      </c>
    </row>
    <row r="3428" spans="1:2" x14ac:dyDescent="0.25">
      <c r="A3428" s="4">
        <v>40672</v>
      </c>
      <c r="B3428" s="3">
        <v>261.97497153516679</v>
      </c>
    </row>
    <row r="3429" spans="1:2" x14ac:dyDescent="0.25">
      <c r="A3429" s="4">
        <v>40673</v>
      </c>
      <c r="B3429" s="3">
        <v>261.87202430202592</v>
      </c>
    </row>
    <row r="3430" spans="1:2" x14ac:dyDescent="0.25">
      <c r="A3430" s="4">
        <v>40674</v>
      </c>
      <c r="B3430" s="3">
        <v>261.97497153516679</v>
      </c>
    </row>
    <row r="3431" spans="1:2" x14ac:dyDescent="0.25">
      <c r="A3431" s="4">
        <v>40675</v>
      </c>
      <c r="B3431" s="3">
        <v>261.74334026059989</v>
      </c>
    </row>
    <row r="3432" spans="1:2" x14ac:dyDescent="0.25">
      <c r="A3432" s="4">
        <v>40676</v>
      </c>
      <c r="B3432" s="3">
        <v>260.81681516233232</v>
      </c>
    </row>
    <row r="3433" spans="1:2" x14ac:dyDescent="0.25">
      <c r="A3433" s="4">
        <v>40679</v>
      </c>
      <c r="B3433" s="3">
        <v>260.25060538005772</v>
      </c>
    </row>
    <row r="3434" spans="1:2" x14ac:dyDescent="0.25">
      <c r="A3434" s="4">
        <v>40680</v>
      </c>
      <c r="B3434" s="3">
        <v>258.08871348409991</v>
      </c>
    </row>
    <row r="3435" spans="1:2" x14ac:dyDescent="0.25">
      <c r="A3435" s="4">
        <v>40681</v>
      </c>
      <c r="B3435" s="3">
        <v>256.93055711126527</v>
      </c>
    </row>
    <row r="3436" spans="1:2" x14ac:dyDescent="0.25">
      <c r="A3436" s="4">
        <v>40682</v>
      </c>
      <c r="B3436" s="3">
        <v>254.6657179821668</v>
      </c>
    </row>
    <row r="3437" spans="1:2" x14ac:dyDescent="0.25">
      <c r="A3437" s="4">
        <v>40683</v>
      </c>
      <c r="B3437" s="3">
        <v>255.84961116328651</v>
      </c>
    </row>
    <row r="3438" spans="1:2" x14ac:dyDescent="0.25">
      <c r="A3438" s="4">
        <v>40686</v>
      </c>
      <c r="B3438" s="3">
        <v>253.22445671819489</v>
      </c>
    </row>
    <row r="3439" spans="1:2" x14ac:dyDescent="0.25">
      <c r="A3439" s="4">
        <v>40687</v>
      </c>
      <c r="B3439" s="3">
        <v>252.06630034536039</v>
      </c>
    </row>
    <row r="3440" spans="1:2" x14ac:dyDescent="0.25">
      <c r="A3440" s="4">
        <v>40688</v>
      </c>
      <c r="B3440" s="3">
        <v>254.5112971324555</v>
      </c>
    </row>
    <row r="3441" spans="1:2" x14ac:dyDescent="0.25">
      <c r="A3441" s="4">
        <v>40689</v>
      </c>
      <c r="B3441" s="3">
        <v>255.07750691473021</v>
      </c>
    </row>
    <row r="3442" spans="1:2" x14ac:dyDescent="0.25">
      <c r="A3442" s="4">
        <v>40690</v>
      </c>
      <c r="B3442" s="3">
        <v>254.63998117388161</v>
      </c>
    </row>
    <row r="3443" spans="1:2" x14ac:dyDescent="0.25">
      <c r="A3443" s="4">
        <v>40693</v>
      </c>
      <c r="B3443" s="3">
        <v>254.2024554330329</v>
      </c>
    </row>
    <row r="3444" spans="1:2" x14ac:dyDescent="0.25">
      <c r="A3444" s="4">
        <v>40694</v>
      </c>
      <c r="B3444" s="3">
        <v>253.7906665004696</v>
      </c>
    </row>
    <row r="3445" spans="1:2" x14ac:dyDescent="0.25">
      <c r="A3445" s="4">
        <v>40695</v>
      </c>
      <c r="B3445" s="3">
        <v>252.9648385770233</v>
      </c>
    </row>
    <row r="3446" spans="1:2" x14ac:dyDescent="0.25">
      <c r="A3446" s="4">
        <v>40696</v>
      </c>
      <c r="B3446" s="3">
        <v>252.4233788267311</v>
      </c>
    </row>
    <row r="3447" spans="1:2" x14ac:dyDescent="0.25">
      <c r="A3447" s="4">
        <v>40697</v>
      </c>
      <c r="B3447" s="3">
        <v>253.22267655335301</v>
      </c>
    </row>
    <row r="3448" spans="1:2" x14ac:dyDescent="0.25">
      <c r="A3448" s="4">
        <v>40700</v>
      </c>
      <c r="B3448" s="3">
        <v>252.03662186223659</v>
      </c>
    </row>
    <row r="3449" spans="1:2" x14ac:dyDescent="0.25">
      <c r="A3449" s="4">
        <v>40701</v>
      </c>
      <c r="B3449" s="3">
        <v>253.71256870837931</v>
      </c>
    </row>
    <row r="3450" spans="1:2" x14ac:dyDescent="0.25">
      <c r="A3450" s="4">
        <v>40702</v>
      </c>
      <c r="B3450" s="3">
        <v>253.0679737675552</v>
      </c>
    </row>
    <row r="3451" spans="1:2" x14ac:dyDescent="0.25">
      <c r="A3451" s="4">
        <v>40703</v>
      </c>
      <c r="B3451" s="3">
        <v>252.55229781489589</v>
      </c>
    </row>
    <row r="3452" spans="1:2" x14ac:dyDescent="0.25">
      <c r="A3452" s="4">
        <v>40704</v>
      </c>
      <c r="B3452" s="3">
        <v>252.1913246480344</v>
      </c>
    </row>
    <row r="3453" spans="1:2" x14ac:dyDescent="0.25">
      <c r="A3453" s="4">
        <v>40707</v>
      </c>
      <c r="B3453" s="3">
        <v>251.05683755218391</v>
      </c>
    </row>
    <row r="3454" spans="1:2" x14ac:dyDescent="0.25">
      <c r="A3454" s="4">
        <v>40708</v>
      </c>
      <c r="B3454" s="3">
        <v>250.3091074208279</v>
      </c>
    </row>
    <row r="3455" spans="1:2" x14ac:dyDescent="0.25">
      <c r="A3455" s="4">
        <v>40709</v>
      </c>
      <c r="B3455" s="3">
        <v>249.69029627763669</v>
      </c>
    </row>
    <row r="3456" spans="1:2" x14ac:dyDescent="0.25">
      <c r="A3456" s="4">
        <v>40710</v>
      </c>
      <c r="B3456" s="3">
        <v>250.33489121846091</v>
      </c>
    </row>
    <row r="3457" spans="1:2" x14ac:dyDescent="0.25">
      <c r="A3457" s="4">
        <v>40711</v>
      </c>
      <c r="B3457" s="3">
        <v>249.92235045633339</v>
      </c>
    </row>
    <row r="3458" spans="1:2" x14ac:dyDescent="0.25">
      <c r="A3458" s="4">
        <v>40714</v>
      </c>
      <c r="B3458" s="3">
        <v>247.36975449066981</v>
      </c>
    </row>
    <row r="3459" spans="1:2" x14ac:dyDescent="0.25">
      <c r="A3459" s="4">
        <v>40715</v>
      </c>
      <c r="B3459" s="3">
        <v>248.29797120545661</v>
      </c>
    </row>
    <row r="3460" spans="1:2" x14ac:dyDescent="0.25">
      <c r="A3460" s="4">
        <v>40716</v>
      </c>
      <c r="B3460" s="3">
        <v>247.9112142409621</v>
      </c>
    </row>
    <row r="3461" spans="1:2" x14ac:dyDescent="0.25">
      <c r="A3461" s="4">
        <v>40718</v>
      </c>
      <c r="B3461" s="3">
        <v>249.97391805159941</v>
      </c>
    </row>
    <row r="3462" spans="1:2" x14ac:dyDescent="0.25">
      <c r="A3462" s="4">
        <v>40721</v>
      </c>
      <c r="B3462" s="3">
        <v>250.51537780189159</v>
      </c>
    </row>
    <row r="3463" spans="1:2" x14ac:dyDescent="0.25">
      <c r="A3463" s="4">
        <v>40722</v>
      </c>
      <c r="B3463" s="3">
        <v>248.81364715811591</v>
      </c>
    </row>
    <row r="3464" spans="1:2" x14ac:dyDescent="0.25">
      <c r="A3464" s="4">
        <v>40723</v>
      </c>
      <c r="B3464" s="3">
        <v>248.8394309557489</v>
      </c>
    </row>
    <row r="3465" spans="1:2" x14ac:dyDescent="0.25">
      <c r="A3465" s="4">
        <v>40724</v>
      </c>
      <c r="B3465" s="3">
        <v>248.68472816995109</v>
      </c>
    </row>
    <row r="3466" spans="1:2" x14ac:dyDescent="0.25">
      <c r="A3466" s="4">
        <v>40725</v>
      </c>
      <c r="B3466" s="3">
        <v>248.71391124034599</v>
      </c>
    </row>
    <row r="3467" spans="1:2" x14ac:dyDescent="0.25">
      <c r="A3467" s="4">
        <v>40728</v>
      </c>
      <c r="B3467" s="3">
        <v>249.15274222021989</v>
      </c>
    </row>
    <row r="3468" spans="1:2" x14ac:dyDescent="0.25">
      <c r="A3468" s="4">
        <v>40729</v>
      </c>
      <c r="B3468" s="3">
        <v>250.85643896561311</v>
      </c>
    </row>
    <row r="3469" spans="1:2" x14ac:dyDescent="0.25">
      <c r="A3469" s="4">
        <v>40730</v>
      </c>
      <c r="B3469" s="3">
        <v>251.81154168651531</v>
      </c>
    </row>
    <row r="3470" spans="1:2" x14ac:dyDescent="0.25">
      <c r="A3470" s="4">
        <v>40731</v>
      </c>
      <c r="B3470" s="3">
        <v>251.83735527356669</v>
      </c>
    </row>
    <row r="3471" spans="1:2" x14ac:dyDescent="0.25">
      <c r="A3471" s="4">
        <v>40732</v>
      </c>
      <c r="B3471" s="3">
        <v>251.83735527356669</v>
      </c>
    </row>
    <row r="3472" spans="1:2" x14ac:dyDescent="0.25">
      <c r="A3472" s="4">
        <v>40735</v>
      </c>
      <c r="B3472" s="3">
        <v>251.99223679587519</v>
      </c>
    </row>
    <row r="3473" spans="1:2" x14ac:dyDescent="0.25">
      <c r="A3473" s="4">
        <v>40736</v>
      </c>
      <c r="B3473" s="3">
        <v>253.54105201895979</v>
      </c>
    </row>
    <row r="3474" spans="1:2" x14ac:dyDescent="0.25">
      <c r="A3474" s="4">
        <v>40737</v>
      </c>
      <c r="B3474" s="3">
        <v>255.9933427888439</v>
      </c>
    </row>
    <row r="3475" spans="1:2" x14ac:dyDescent="0.25">
      <c r="A3475" s="4">
        <v>40738</v>
      </c>
      <c r="B3475" s="3">
        <v>255.89008844063821</v>
      </c>
    </row>
    <row r="3476" spans="1:2" x14ac:dyDescent="0.25">
      <c r="A3476" s="4">
        <v>40739</v>
      </c>
      <c r="B3476" s="3">
        <v>256.81937757448912</v>
      </c>
    </row>
    <row r="3477" spans="1:2" x14ac:dyDescent="0.25">
      <c r="A3477" s="4">
        <v>40742</v>
      </c>
      <c r="B3477" s="3">
        <v>257.59378518603143</v>
      </c>
    </row>
    <row r="3478" spans="1:2" x14ac:dyDescent="0.25">
      <c r="A3478" s="4">
        <v>40743</v>
      </c>
      <c r="B3478" s="3">
        <v>257.8261074694941</v>
      </c>
    </row>
    <row r="3479" spans="1:2" x14ac:dyDescent="0.25">
      <c r="A3479" s="4">
        <v>40744</v>
      </c>
      <c r="B3479" s="3">
        <v>258.80702377744768</v>
      </c>
    </row>
    <row r="3480" spans="1:2" x14ac:dyDescent="0.25">
      <c r="A3480" s="4">
        <v>40745</v>
      </c>
      <c r="B3480" s="3">
        <v>259.96863519476119</v>
      </c>
    </row>
    <row r="3481" spans="1:2" x14ac:dyDescent="0.25">
      <c r="A3481" s="4">
        <v>40746</v>
      </c>
      <c r="B3481" s="3">
        <v>260.07188954296691</v>
      </c>
    </row>
    <row r="3482" spans="1:2" x14ac:dyDescent="0.25">
      <c r="A3482" s="4">
        <v>40749</v>
      </c>
      <c r="B3482" s="3">
        <v>260.25258465232668</v>
      </c>
    </row>
    <row r="3483" spans="1:2" x14ac:dyDescent="0.25">
      <c r="A3483" s="4">
        <v>40750</v>
      </c>
      <c r="B3483" s="3">
        <v>261.85302704951431</v>
      </c>
    </row>
    <row r="3484" spans="1:2" x14ac:dyDescent="0.25">
      <c r="A3484" s="4">
        <v>40751</v>
      </c>
      <c r="B3484" s="3">
        <v>262.47255313874808</v>
      </c>
    </row>
    <row r="3485" spans="1:2" x14ac:dyDescent="0.25">
      <c r="A3485" s="4">
        <v>40752</v>
      </c>
      <c r="B3485" s="3">
        <v>263.84067325247293</v>
      </c>
    </row>
    <row r="3486" spans="1:2" x14ac:dyDescent="0.25">
      <c r="A3486" s="4">
        <v>40753</v>
      </c>
      <c r="B3486" s="3">
        <v>264.09880912298701</v>
      </c>
    </row>
    <row r="3487" spans="1:2" x14ac:dyDescent="0.25">
      <c r="A3487" s="4">
        <v>40756</v>
      </c>
      <c r="B3487" s="3">
        <v>264.17564721182572</v>
      </c>
    </row>
    <row r="3488" spans="1:2" x14ac:dyDescent="0.25">
      <c r="A3488" s="4">
        <v>40757</v>
      </c>
      <c r="B3488" s="3">
        <v>263.66163680767772</v>
      </c>
    </row>
    <row r="3489" spans="1:2" x14ac:dyDescent="0.25">
      <c r="A3489" s="4">
        <v>40758</v>
      </c>
      <c r="B3489" s="3">
        <v>263.73873836829989</v>
      </c>
    </row>
    <row r="3490" spans="1:2" x14ac:dyDescent="0.25">
      <c r="A3490" s="4">
        <v>40759</v>
      </c>
      <c r="B3490" s="3">
        <v>262.83922016104111</v>
      </c>
    </row>
    <row r="3491" spans="1:2" x14ac:dyDescent="0.25">
      <c r="A3491" s="4">
        <v>40760</v>
      </c>
      <c r="B3491" s="3">
        <v>262.27380871647841</v>
      </c>
    </row>
    <row r="3492" spans="1:2" x14ac:dyDescent="0.25">
      <c r="A3492" s="4">
        <v>40763</v>
      </c>
      <c r="B3492" s="3">
        <v>261.99110299419698</v>
      </c>
    </row>
    <row r="3493" spans="1:2" x14ac:dyDescent="0.25">
      <c r="A3493" s="4">
        <v>40764</v>
      </c>
      <c r="B3493" s="3">
        <v>262.35091027710052</v>
      </c>
    </row>
    <row r="3494" spans="1:2" x14ac:dyDescent="0.25">
      <c r="A3494" s="4">
        <v>40765</v>
      </c>
      <c r="B3494" s="3">
        <v>262.37661079730788</v>
      </c>
    </row>
    <row r="3495" spans="1:2" x14ac:dyDescent="0.25">
      <c r="A3495" s="4">
        <v>40766</v>
      </c>
      <c r="B3495" s="3">
        <v>262.45371235793021</v>
      </c>
    </row>
    <row r="3496" spans="1:2" x14ac:dyDescent="0.25">
      <c r="A3496" s="4">
        <v>40767</v>
      </c>
      <c r="B3496" s="3">
        <v>260.83457958486412</v>
      </c>
    </row>
    <row r="3497" spans="1:2" x14ac:dyDescent="0.25">
      <c r="A3497" s="4">
        <v>40770</v>
      </c>
      <c r="B3497" s="3">
        <v>259.39535045324999</v>
      </c>
    </row>
    <row r="3498" spans="1:2" x14ac:dyDescent="0.25">
      <c r="A3498" s="4">
        <v>40771</v>
      </c>
      <c r="B3498" s="3">
        <v>258.4958322459911</v>
      </c>
    </row>
    <row r="3499" spans="1:2" x14ac:dyDescent="0.25">
      <c r="A3499" s="4">
        <v>40772</v>
      </c>
      <c r="B3499" s="3">
        <v>258.18742600350231</v>
      </c>
    </row>
    <row r="3500" spans="1:2" x14ac:dyDescent="0.25">
      <c r="A3500" s="4">
        <v>40773</v>
      </c>
      <c r="B3500" s="3">
        <v>257.67341559935448</v>
      </c>
    </row>
    <row r="3501" spans="1:2" x14ac:dyDescent="0.25">
      <c r="A3501" s="4">
        <v>40774</v>
      </c>
      <c r="B3501" s="3">
        <v>257.80191820039141</v>
      </c>
    </row>
    <row r="3502" spans="1:2" x14ac:dyDescent="0.25">
      <c r="A3502" s="4">
        <v>40777</v>
      </c>
      <c r="B3502" s="3">
        <v>257.59631403873232</v>
      </c>
    </row>
    <row r="3503" spans="1:2" x14ac:dyDescent="0.25">
      <c r="A3503" s="4">
        <v>40778</v>
      </c>
      <c r="B3503" s="3">
        <v>257.54491299831739</v>
      </c>
    </row>
    <row r="3504" spans="1:2" x14ac:dyDescent="0.25">
      <c r="A3504" s="4">
        <v>40779</v>
      </c>
      <c r="B3504" s="3">
        <v>258.23882704391713</v>
      </c>
    </row>
    <row r="3505" spans="1:2" x14ac:dyDescent="0.25">
      <c r="A3505" s="4">
        <v>40780</v>
      </c>
      <c r="B3505" s="3">
        <v>257.41641039728052</v>
      </c>
    </row>
    <row r="3506" spans="1:2" x14ac:dyDescent="0.25">
      <c r="A3506" s="4">
        <v>40781</v>
      </c>
      <c r="B3506" s="3">
        <v>257.31360831645088</v>
      </c>
    </row>
    <row r="3507" spans="1:2" x14ac:dyDescent="0.25">
      <c r="A3507" s="4">
        <v>40784</v>
      </c>
      <c r="B3507" s="3">
        <v>257.85331924080617</v>
      </c>
    </row>
    <row r="3508" spans="1:2" x14ac:dyDescent="0.25">
      <c r="A3508" s="4">
        <v>40785</v>
      </c>
      <c r="B3508" s="3">
        <v>257.82761872059882</v>
      </c>
    </row>
    <row r="3509" spans="1:2" x14ac:dyDescent="0.25">
      <c r="A3509" s="4">
        <v>40786</v>
      </c>
      <c r="B3509" s="3">
        <v>257.13370467499908</v>
      </c>
    </row>
    <row r="3510" spans="1:2" x14ac:dyDescent="0.25">
      <c r="A3510" s="4">
        <v>40787</v>
      </c>
      <c r="B3510" s="3">
        <v>254.6423213177674</v>
      </c>
    </row>
    <row r="3511" spans="1:2" x14ac:dyDescent="0.25">
      <c r="A3511" s="4">
        <v>40788</v>
      </c>
      <c r="B3511" s="3">
        <v>254.5912498534037</v>
      </c>
    </row>
    <row r="3512" spans="1:2" x14ac:dyDescent="0.25">
      <c r="A3512" s="4">
        <v>40791</v>
      </c>
      <c r="B3512" s="3">
        <v>254.6678570499493</v>
      </c>
    </row>
    <row r="3513" spans="1:2" x14ac:dyDescent="0.25">
      <c r="A3513" s="4">
        <v>40792</v>
      </c>
      <c r="B3513" s="3">
        <v>254.8721429074044</v>
      </c>
    </row>
    <row r="3514" spans="1:2" x14ac:dyDescent="0.25">
      <c r="A3514" s="4">
        <v>40794</v>
      </c>
      <c r="B3514" s="3">
        <v>253.82517788794709</v>
      </c>
    </row>
    <row r="3515" spans="1:2" x14ac:dyDescent="0.25">
      <c r="A3515" s="4">
        <v>40795</v>
      </c>
      <c r="B3515" s="3">
        <v>253.33999897649119</v>
      </c>
    </row>
    <row r="3516" spans="1:2" x14ac:dyDescent="0.25">
      <c r="A3516" s="4">
        <v>40798</v>
      </c>
      <c r="B3516" s="3">
        <v>253.2378560477637</v>
      </c>
    </row>
    <row r="3517" spans="1:2" x14ac:dyDescent="0.25">
      <c r="A3517" s="4">
        <v>40799</v>
      </c>
      <c r="B3517" s="3">
        <v>252.31856968921579</v>
      </c>
    </row>
    <row r="3518" spans="1:2" x14ac:dyDescent="0.25">
      <c r="A3518" s="4">
        <v>40800</v>
      </c>
      <c r="B3518" s="3">
        <v>250.96517588357591</v>
      </c>
    </row>
    <row r="3519" spans="1:2" x14ac:dyDescent="0.25">
      <c r="A3519" s="4">
        <v>40801</v>
      </c>
      <c r="B3519" s="3">
        <v>249.89267513193661</v>
      </c>
    </row>
    <row r="3520" spans="1:2" x14ac:dyDescent="0.25">
      <c r="A3520" s="4">
        <v>40802</v>
      </c>
      <c r="B3520" s="3">
        <v>249.73946073884531</v>
      </c>
    </row>
    <row r="3521" spans="1:2" x14ac:dyDescent="0.25">
      <c r="A3521" s="4">
        <v>40805</v>
      </c>
      <c r="B3521" s="3">
        <v>247.87535228956759</v>
      </c>
    </row>
    <row r="3522" spans="1:2" x14ac:dyDescent="0.25">
      <c r="A3522" s="4">
        <v>40806</v>
      </c>
      <c r="B3522" s="3">
        <v>248.33499546884161</v>
      </c>
    </row>
    <row r="3523" spans="1:2" x14ac:dyDescent="0.25">
      <c r="A3523" s="4">
        <v>40807</v>
      </c>
      <c r="B3523" s="3">
        <v>249.61178207793591</v>
      </c>
    </row>
    <row r="3524" spans="1:2" x14ac:dyDescent="0.25">
      <c r="A3524" s="4">
        <v>40808</v>
      </c>
      <c r="B3524" s="3">
        <v>250.0969609893917</v>
      </c>
    </row>
    <row r="3525" spans="1:2" x14ac:dyDescent="0.25">
      <c r="A3525" s="4">
        <v>40809</v>
      </c>
      <c r="B3525" s="3">
        <v>249.63731781011779</v>
      </c>
    </row>
    <row r="3526" spans="1:2" x14ac:dyDescent="0.25">
      <c r="A3526" s="4">
        <v>40812</v>
      </c>
      <c r="B3526" s="3">
        <v>250.12249672157361</v>
      </c>
    </row>
    <row r="3527" spans="1:2" x14ac:dyDescent="0.25">
      <c r="A3527" s="4">
        <v>40813</v>
      </c>
      <c r="B3527" s="3">
        <v>250.99071161575779</v>
      </c>
    </row>
    <row r="3528" spans="1:2" x14ac:dyDescent="0.25">
      <c r="A3528" s="4">
        <v>40814</v>
      </c>
      <c r="B3528" s="3">
        <v>251.5014262593954</v>
      </c>
    </row>
    <row r="3529" spans="1:2" x14ac:dyDescent="0.25">
      <c r="A3529" s="4">
        <v>40815</v>
      </c>
      <c r="B3529" s="3">
        <v>252.21642676048819</v>
      </c>
    </row>
    <row r="3530" spans="1:2" x14ac:dyDescent="0.25">
      <c r="A3530" s="4">
        <v>40816</v>
      </c>
      <c r="B3530" s="3">
        <v>253.44214190521879</v>
      </c>
    </row>
    <row r="3531" spans="1:2" x14ac:dyDescent="0.25">
      <c r="A3531" s="4">
        <v>40819</v>
      </c>
      <c r="B3531" s="3">
        <v>253.6779257465013</v>
      </c>
    </row>
    <row r="3532" spans="1:2" x14ac:dyDescent="0.25">
      <c r="A3532" s="4">
        <v>40820</v>
      </c>
      <c r="B3532" s="3">
        <v>251.84906716497051</v>
      </c>
    </row>
    <row r="3533" spans="1:2" x14ac:dyDescent="0.25">
      <c r="A3533" s="4">
        <v>40821</v>
      </c>
      <c r="B3533" s="3">
        <v>251.84906716497051</v>
      </c>
    </row>
    <row r="3534" spans="1:2" x14ac:dyDescent="0.25">
      <c r="A3534" s="4">
        <v>40822</v>
      </c>
      <c r="B3534" s="3">
        <v>251.5950590286468</v>
      </c>
    </row>
    <row r="3535" spans="1:2" x14ac:dyDescent="0.25">
      <c r="A3535" s="4">
        <v>40823</v>
      </c>
      <c r="B3535" s="3">
        <v>251.4426541468525</v>
      </c>
    </row>
    <row r="3536" spans="1:2" x14ac:dyDescent="0.25">
      <c r="A3536" s="4">
        <v>40826</v>
      </c>
      <c r="B3536" s="3">
        <v>251.544257401382</v>
      </c>
    </row>
    <row r="3537" spans="1:2" x14ac:dyDescent="0.25">
      <c r="A3537" s="4">
        <v>40827</v>
      </c>
      <c r="B3537" s="3">
        <v>252.05227367402949</v>
      </c>
    </row>
    <row r="3538" spans="1:2" x14ac:dyDescent="0.25">
      <c r="A3538" s="4">
        <v>40829</v>
      </c>
      <c r="B3538" s="3">
        <v>252.10307530129421</v>
      </c>
    </row>
    <row r="3539" spans="1:2" x14ac:dyDescent="0.25">
      <c r="A3539" s="4">
        <v>40830</v>
      </c>
      <c r="B3539" s="3">
        <v>252.6618932012064</v>
      </c>
    </row>
    <row r="3540" spans="1:2" x14ac:dyDescent="0.25">
      <c r="A3540" s="4">
        <v>40833</v>
      </c>
      <c r="B3540" s="3">
        <v>252.28088099672081</v>
      </c>
    </row>
    <row r="3541" spans="1:2" x14ac:dyDescent="0.25">
      <c r="A3541" s="4">
        <v>40834</v>
      </c>
      <c r="B3541" s="3">
        <v>252.20467855582379</v>
      </c>
    </row>
    <row r="3542" spans="1:2" x14ac:dyDescent="0.25">
      <c r="A3542" s="4">
        <v>40835</v>
      </c>
      <c r="B3542" s="3">
        <v>252.40788506488269</v>
      </c>
    </row>
    <row r="3543" spans="1:2" x14ac:dyDescent="0.25">
      <c r="A3543" s="4">
        <v>40836</v>
      </c>
      <c r="B3543" s="3">
        <v>252.50948831941221</v>
      </c>
    </row>
    <row r="3544" spans="1:2" x14ac:dyDescent="0.25">
      <c r="A3544" s="4">
        <v>40837</v>
      </c>
      <c r="B3544" s="3">
        <v>253.1445086602215</v>
      </c>
    </row>
    <row r="3545" spans="1:2" x14ac:dyDescent="0.25">
      <c r="A3545" s="4">
        <v>40840</v>
      </c>
      <c r="B3545" s="3">
        <v>254.16054120551641</v>
      </c>
    </row>
    <row r="3546" spans="1:2" x14ac:dyDescent="0.25">
      <c r="A3546" s="4">
        <v>40841</v>
      </c>
      <c r="B3546" s="3">
        <v>254.89716480085519</v>
      </c>
    </row>
    <row r="3547" spans="1:2" x14ac:dyDescent="0.25">
      <c r="A3547" s="4">
        <v>40842</v>
      </c>
      <c r="B3547" s="3">
        <v>256.64982094148888</v>
      </c>
    </row>
    <row r="3548" spans="1:2" x14ac:dyDescent="0.25">
      <c r="A3548" s="4">
        <v>40843</v>
      </c>
      <c r="B3548" s="3">
        <v>256.95463070507731</v>
      </c>
    </row>
    <row r="3549" spans="1:2" x14ac:dyDescent="0.25">
      <c r="A3549" s="4">
        <v>40844</v>
      </c>
      <c r="B3549" s="3">
        <v>257.03083314597438</v>
      </c>
    </row>
    <row r="3550" spans="1:2" x14ac:dyDescent="0.25">
      <c r="A3550" s="4">
        <v>40847</v>
      </c>
      <c r="B3550" s="3">
        <v>257.41184535046</v>
      </c>
    </row>
    <row r="3551" spans="1:2" x14ac:dyDescent="0.25">
      <c r="A3551" s="4">
        <v>40848</v>
      </c>
      <c r="B3551" s="3">
        <v>256.74608271704989</v>
      </c>
    </row>
    <row r="3552" spans="1:2" x14ac:dyDescent="0.25">
      <c r="A3552" s="4">
        <v>40850</v>
      </c>
      <c r="B3552" s="3">
        <v>257.25158790058418</v>
      </c>
    </row>
    <row r="3553" spans="1:2" x14ac:dyDescent="0.25">
      <c r="A3553" s="4">
        <v>40851</v>
      </c>
      <c r="B3553" s="3">
        <v>259.07140656130753</v>
      </c>
    </row>
    <row r="3554" spans="1:2" x14ac:dyDescent="0.25">
      <c r="A3554" s="4">
        <v>40854</v>
      </c>
      <c r="B3554" s="3">
        <v>262.40774077263359</v>
      </c>
    </row>
    <row r="3555" spans="1:2" x14ac:dyDescent="0.25">
      <c r="A3555" s="4">
        <v>40855</v>
      </c>
      <c r="B3555" s="3">
        <v>262.40774077263359</v>
      </c>
    </row>
    <row r="3556" spans="1:2" x14ac:dyDescent="0.25">
      <c r="A3556" s="4">
        <v>40856</v>
      </c>
      <c r="B3556" s="3">
        <v>267.71554519974342</v>
      </c>
    </row>
    <row r="3557" spans="1:2" x14ac:dyDescent="0.25">
      <c r="A3557" s="4">
        <v>40857</v>
      </c>
      <c r="B3557" s="3">
        <v>268.802381344342</v>
      </c>
    </row>
    <row r="3558" spans="1:2" x14ac:dyDescent="0.25">
      <c r="A3558" s="4">
        <v>40858</v>
      </c>
      <c r="B3558" s="3">
        <v>271.02660415189268</v>
      </c>
    </row>
    <row r="3559" spans="1:2" x14ac:dyDescent="0.25">
      <c r="A3559" s="4">
        <v>40861</v>
      </c>
      <c r="B3559" s="3">
        <v>271.88596296390102</v>
      </c>
    </row>
    <row r="3560" spans="1:2" x14ac:dyDescent="0.25">
      <c r="A3560" s="4">
        <v>40863</v>
      </c>
      <c r="B3560" s="3">
        <v>272.4925691841421</v>
      </c>
    </row>
    <row r="3561" spans="1:2" x14ac:dyDescent="0.25">
      <c r="A3561" s="4">
        <v>40864</v>
      </c>
      <c r="B3561" s="3">
        <v>273.04862488602981</v>
      </c>
    </row>
    <row r="3562" spans="1:2" x14ac:dyDescent="0.25">
      <c r="A3562" s="4">
        <v>40865</v>
      </c>
      <c r="B3562" s="3">
        <v>275.55087554452427</v>
      </c>
    </row>
    <row r="3563" spans="1:2" x14ac:dyDescent="0.25">
      <c r="A3563" s="4">
        <v>40868</v>
      </c>
      <c r="B3563" s="3">
        <v>277.01684057677369</v>
      </c>
    </row>
    <row r="3564" spans="1:2" x14ac:dyDescent="0.25">
      <c r="A3564" s="4">
        <v>40869</v>
      </c>
      <c r="B3564" s="3">
        <v>275.95527969135179</v>
      </c>
    </row>
    <row r="3565" spans="1:2" x14ac:dyDescent="0.25">
      <c r="A3565" s="4">
        <v>40870</v>
      </c>
      <c r="B3565" s="3">
        <v>273.75633214297773</v>
      </c>
    </row>
    <row r="3566" spans="1:2" x14ac:dyDescent="0.25">
      <c r="A3566" s="4">
        <v>40871</v>
      </c>
      <c r="B3566" s="3">
        <v>273.04862488602981</v>
      </c>
    </row>
    <row r="3567" spans="1:2" x14ac:dyDescent="0.25">
      <c r="A3567" s="4">
        <v>40872</v>
      </c>
      <c r="B3567" s="3">
        <v>271.53210933542698</v>
      </c>
    </row>
    <row r="3568" spans="1:2" x14ac:dyDescent="0.25">
      <c r="A3568" s="4">
        <v>40875</v>
      </c>
      <c r="B3568" s="3">
        <v>267.91774727315698</v>
      </c>
    </row>
    <row r="3569" spans="1:2" x14ac:dyDescent="0.25">
      <c r="A3569" s="4">
        <v>40876</v>
      </c>
      <c r="B3569" s="3">
        <v>265.08691824536521</v>
      </c>
    </row>
    <row r="3570" spans="1:2" x14ac:dyDescent="0.25">
      <c r="A3570" s="4">
        <v>40877</v>
      </c>
      <c r="B3570" s="3">
        <v>264.40448624759398</v>
      </c>
    </row>
    <row r="3571" spans="1:2" x14ac:dyDescent="0.25">
      <c r="A3571" s="4">
        <v>40878</v>
      </c>
      <c r="B3571" s="3">
        <v>264.68981684176708</v>
      </c>
    </row>
    <row r="3572" spans="1:2" x14ac:dyDescent="0.25">
      <c r="A3572" s="4">
        <v>40879</v>
      </c>
      <c r="B3572" s="3">
        <v>263.67761868940858</v>
      </c>
    </row>
    <row r="3573" spans="1:2" x14ac:dyDescent="0.25">
      <c r="A3573" s="4">
        <v>40882</v>
      </c>
      <c r="B3573" s="3">
        <v>263.42456915131891</v>
      </c>
    </row>
    <row r="3574" spans="1:2" x14ac:dyDescent="0.25">
      <c r="A3574" s="4">
        <v>40883</v>
      </c>
      <c r="B3574" s="3">
        <v>262.36176109134237</v>
      </c>
    </row>
    <row r="3575" spans="1:2" x14ac:dyDescent="0.25">
      <c r="A3575" s="4">
        <v>40884</v>
      </c>
      <c r="B3575" s="3">
        <v>260.33736478662519</v>
      </c>
    </row>
    <row r="3576" spans="1:2" x14ac:dyDescent="0.25">
      <c r="A3576" s="4">
        <v>40885</v>
      </c>
      <c r="B3576" s="3">
        <v>258.00930903620048</v>
      </c>
    </row>
    <row r="3577" spans="1:2" x14ac:dyDescent="0.25">
      <c r="A3577" s="4">
        <v>40886</v>
      </c>
      <c r="B3577" s="3">
        <v>256.87058611479722</v>
      </c>
    </row>
    <row r="3578" spans="1:2" x14ac:dyDescent="0.25">
      <c r="A3578" s="4">
        <v>40889</v>
      </c>
      <c r="B3578" s="3">
        <v>257.07302574526892</v>
      </c>
    </row>
    <row r="3579" spans="1:2" x14ac:dyDescent="0.25">
      <c r="A3579" s="4">
        <v>40890</v>
      </c>
      <c r="B3579" s="3">
        <v>258.18644371286331</v>
      </c>
    </row>
    <row r="3580" spans="1:2" x14ac:dyDescent="0.25">
      <c r="A3580" s="4">
        <v>40891</v>
      </c>
      <c r="B3580" s="3">
        <v>256.97180593003299</v>
      </c>
    </row>
    <row r="3581" spans="1:2" x14ac:dyDescent="0.25">
      <c r="A3581" s="4">
        <v>40892</v>
      </c>
      <c r="B3581" s="3">
        <v>254.39070064151869</v>
      </c>
    </row>
    <row r="3582" spans="1:2" x14ac:dyDescent="0.25">
      <c r="A3582" s="4">
        <v>40893</v>
      </c>
      <c r="B3582" s="3">
        <v>253.73277184248559</v>
      </c>
    </row>
    <row r="3583" spans="1:2" x14ac:dyDescent="0.25">
      <c r="A3583" s="4">
        <v>40896</v>
      </c>
      <c r="B3583" s="3">
        <v>253.3278925815421</v>
      </c>
    </row>
    <row r="3584" spans="1:2" x14ac:dyDescent="0.25">
      <c r="A3584" s="4">
        <v>40897</v>
      </c>
      <c r="B3584" s="3">
        <v>254.9221046715069</v>
      </c>
    </row>
    <row r="3585" spans="1:2" x14ac:dyDescent="0.25">
      <c r="A3585" s="4">
        <v>40898</v>
      </c>
      <c r="B3585" s="3">
        <v>254.18826101104699</v>
      </c>
    </row>
    <row r="3586" spans="1:2" x14ac:dyDescent="0.25">
      <c r="A3586" s="4">
        <v>40899</v>
      </c>
      <c r="B3586" s="3">
        <v>254.34009073390081</v>
      </c>
    </row>
    <row r="3587" spans="1:2" x14ac:dyDescent="0.25">
      <c r="A3587" s="4">
        <v>40900</v>
      </c>
      <c r="B3587" s="3">
        <v>255.07393439436069</v>
      </c>
    </row>
    <row r="3588" spans="1:2" x14ac:dyDescent="0.25">
      <c r="A3588" s="4">
        <v>40903</v>
      </c>
      <c r="B3588" s="3">
        <v>256.21265731576409</v>
      </c>
    </row>
    <row r="3589" spans="1:2" x14ac:dyDescent="0.25">
      <c r="A3589" s="4">
        <v>40904</v>
      </c>
      <c r="B3589" s="3">
        <v>256.61753657670749</v>
      </c>
    </row>
    <row r="3590" spans="1:2" x14ac:dyDescent="0.25">
      <c r="A3590" s="4">
        <v>40905</v>
      </c>
      <c r="B3590" s="3">
        <v>255.90899787005651</v>
      </c>
    </row>
    <row r="3591" spans="1:2" x14ac:dyDescent="0.25">
      <c r="A3591" s="4">
        <v>40906</v>
      </c>
      <c r="B3591" s="3">
        <v>256.97180593003299</v>
      </c>
    </row>
    <row r="3592" spans="1:2" x14ac:dyDescent="0.25">
      <c r="A3592" s="4">
        <v>40910</v>
      </c>
      <c r="B3592" s="3">
        <v>248.5597004820531</v>
      </c>
    </row>
    <row r="3593" spans="1:2" x14ac:dyDescent="0.25">
      <c r="A3593" s="4">
        <v>40911</v>
      </c>
      <c r="B3593" s="3">
        <v>249.92277794991449</v>
      </c>
    </row>
    <row r="3594" spans="1:2" x14ac:dyDescent="0.25">
      <c r="A3594" s="4">
        <v>40912</v>
      </c>
      <c r="B3594" s="3">
        <v>249.0645439886685</v>
      </c>
    </row>
    <row r="3595" spans="1:2" x14ac:dyDescent="0.25">
      <c r="A3595" s="4">
        <v>40913</v>
      </c>
      <c r="B3595" s="3">
        <v>249.0645439886685</v>
      </c>
    </row>
    <row r="3596" spans="1:2" x14ac:dyDescent="0.25">
      <c r="A3596" s="4">
        <v>40914</v>
      </c>
      <c r="B3596" s="3">
        <v>247.75195087146861</v>
      </c>
    </row>
    <row r="3597" spans="1:2" x14ac:dyDescent="0.25">
      <c r="A3597" s="4">
        <v>40917</v>
      </c>
      <c r="B3597" s="3">
        <v>249.59462967061461</v>
      </c>
    </row>
    <row r="3598" spans="1:2" x14ac:dyDescent="0.25">
      <c r="A3598" s="4">
        <v>40918</v>
      </c>
      <c r="B3598" s="3">
        <v>246.56556863092271</v>
      </c>
    </row>
    <row r="3599" spans="1:2" x14ac:dyDescent="0.25">
      <c r="A3599" s="4">
        <v>40919</v>
      </c>
      <c r="B3599" s="3">
        <v>247.17138083886101</v>
      </c>
    </row>
    <row r="3600" spans="1:2" x14ac:dyDescent="0.25">
      <c r="A3600" s="4">
        <v>40920</v>
      </c>
      <c r="B3600" s="3">
        <v>246.59081080625339</v>
      </c>
    </row>
    <row r="3601" spans="1:2" x14ac:dyDescent="0.25">
      <c r="A3601" s="4">
        <v>40921</v>
      </c>
      <c r="B3601" s="3">
        <v>246.1112094749688</v>
      </c>
    </row>
    <row r="3602" spans="1:2" x14ac:dyDescent="0.25">
      <c r="A3602" s="4">
        <v>40924</v>
      </c>
      <c r="B3602" s="3">
        <v>247.97913044944551</v>
      </c>
    </row>
    <row r="3603" spans="1:2" x14ac:dyDescent="0.25">
      <c r="A3603" s="4">
        <v>40925</v>
      </c>
      <c r="B3603" s="3">
        <v>248.10534132609939</v>
      </c>
    </row>
    <row r="3604" spans="1:2" x14ac:dyDescent="0.25">
      <c r="A3604" s="4">
        <v>40926</v>
      </c>
      <c r="B3604" s="3">
        <v>250.45286363186059</v>
      </c>
    </row>
    <row r="3605" spans="1:2" x14ac:dyDescent="0.25">
      <c r="A3605" s="4">
        <v>40927</v>
      </c>
      <c r="B3605" s="3">
        <v>250.50334798252209</v>
      </c>
    </row>
    <row r="3606" spans="1:2" x14ac:dyDescent="0.25">
      <c r="A3606" s="4">
        <v>40928</v>
      </c>
      <c r="B3606" s="3">
        <v>251.41206629442971</v>
      </c>
    </row>
    <row r="3607" spans="1:2" x14ac:dyDescent="0.25">
      <c r="A3607" s="4">
        <v>40931</v>
      </c>
      <c r="B3607" s="3">
        <v>251.94215197637581</v>
      </c>
    </row>
    <row r="3608" spans="1:2" x14ac:dyDescent="0.25">
      <c r="A3608" s="4">
        <v>40932</v>
      </c>
      <c r="B3608" s="3">
        <v>251.76545674906041</v>
      </c>
    </row>
    <row r="3609" spans="1:2" x14ac:dyDescent="0.25">
      <c r="A3609" s="4">
        <v>40933</v>
      </c>
      <c r="B3609" s="3">
        <v>251.6392458724066</v>
      </c>
    </row>
    <row r="3610" spans="1:2" x14ac:dyDescent="0.25">
      <c r="A3610" s="4">
        <v>40934</v>
      </c>
      <c r="B3610" s="3">
        <v>251.66448804773739</v>
      </c>
    </row>
    <row r="3611" spans="1:2" x14ac:dyDescent="0.25">
      <c r="A3611" s="4">
        <v>40935</v>
      </c>
      <c r="B3611" s="3">
        <v>250.30141057987601</v>
      </c>
    </row>
    <row r="3612" spans="1:2" x14ac:dyDescent="0.25">
      <c r="A3612" s="4">
        <v>40938</v>
      </c>
      <c r="B3612" s="3">
        <v>249.72084054726841</v>
      </c>
    </row>
    <row r="3613" spans="1:2" x14ac:dyDescent="0.25">
      <c r="A3613" s="4">
        <v>40939</v>
      </c>
      <c r="B3613" s="3">
        <v>249.34220791730689</v>
      </c>
    </row>
    <row r="3614" spans="1:2" x14ac:dyDescent="0.25">
      <c r="A3614" s="4">
        <v>40940</v>
      </c>
      <c r="B3614" s="3">
        <v>249.01534485740439</v>
      </c>
    </row>
    <row r="3615" spans="1:2" x14ac:dyDescent="0.25">
      <c r="A3615" s="4">
        <v>40941</v>
      </c>
      <c r="B3615" s="3">
        <v>247.09576211988909</v>
      </c>
    </row>
    <row r="3616" spans="1:2" x14ac:dyDescent="0.25">
      <c r="A3616" s="4">
        <v>40942</v>
      </c>
      <c r="B3616" s="3">
        <v>247.62617313946569</v>
      </c>
    </row>
    <row r="3617" spans="1:2" x14ac:dyDescent="0.25">
      <c r="A3617" s="4">
        <v>40945</v>
      </c>
      <c r="B3617" s="3">
        <v>248.05555348864669</v>
      </c>
    </row>
    <row r="3618" spans="1:2" x14ac:dyDescent="0.25">
      <c r="A3618" s="4">
        <v>40946</v>
      </c>
      <c r="B3618" s="3">
        <v>248.99008718980551</v>
      </c>
    </row>
    <row r="3619" spans="1:2" x14ac:dyDescent="0.25">
      <c r="A3619" s="4">
        <v>40947</v>
      </c>
      <c r="B3619" s="3">
        <v>247.95452281825121</v>
      </c>
    </row>
    <row r="3620" spans="1:2" x14ac:dyDescent="0.25">
      <c r="A3620" s="4">
        <v>40948</v>
      </c>
      <c r="B3620" s="3">
        <v>246.54009343271369</v>
      </c>
    </row>
    <row r="3621" spans="1:2" x14ac:dyDescent="0.25">
      <c r="A3621" s="4">
        <v>40949</v>
      </c>
      <c r="B3621" s="3">
        <v>245.32772538796721</v>
      </c>
    </row>
    <row r="3622" spans="1:2" x14ac:dyDescent="0.25">
      <c r="A3622" s="4">
        <v>40952</v>
      </c>
      <c r="B3622" s="3">
        <v>243.45865798564981</v>
      </c>
    </row>
    <row r="3623" spans="1:2" x14ac:dyDescent="0.25">
      <c r="A3623" s="4">
        <v>40953</v>
      </c>
      <c r="B3623" s="3">
        <v>243.6354616588419</v>
      </c>
    </row>
    <row r="3624" spans="1:2" x14ac:dyDescent="0.25">
      <c r="A3624" s="4">
        <v>40954</v>
      </c>
      <c r="B3624" s="3">
        <v>243.3323696476553</v>
      </c>
    </row>
    <row r="3625" spans="1:2" x14ac:dyDescent="0.25">
      <c r="A3625" s="4">
        <v>40955</v>
      </c>
      <c r="B3625" s="3">
        <v>243.18082364206199</v>
      </c>
    </row>
    <row r="3626" spans="1:2" x14ac:dyDescent="0.25">
      <c r="A3626" s="4">
        <v>40956</v>
      </c>
      <c r="B3626" s="3">
        <v>243.5849463236442</v>
      </c>
    </row>
    <row r="3627" spans="1:2" x14ac:dyDescent="0.25">
      <c r="A3627" s="4">
        <v>40961</v>
      </c>
      <c r="B3627" s="3">
        <v>243.88803833483081</v>
      </c>
    </row>
    <row r="3628" spans="1:2" x14ac:dyDescent="0.25">
      <c r="A3628" s="4">
        <v>40962</v>
      </c>
      <c r="B3628" s="3">
        <v>243.07979297166639</v>
      </c>
    </row>
    <row r="3629" spans="1:2" x14ac:dyDescent="0.25">
      <c r="A3629" s="4">
        <v>40963</v>
      </c>
      <c r="B3629" s="3">
        <v>243.53443098844639</v>
      </c>
    </row>
    <row r="3630" spans="1:2" x14ac:dyDescent="0.25">
      <c r="A3630" s="4">
        <v>40966</v>
      </c>
      <c r="B3630" s="3">
        <v>243.76174999683639</v>
      </c>
    </row>
    <row r="3631" spans="1:2" x14ac:dyDescent="0.25">
      <c r="A3631" s="4">
        <v>40967</v>
      </c>
      <c r="B3631" s="3">
        <v>243.00401996886981</v>
      </c>
    </row>
    <row r="3632" spans="1:2" x14ac:dyDescent="0.25">
      <c r="A3632" s="4">
        <v>40968</v>
      </c>
      <c r="B3632" s="3">
        <v>242.953504633672</v>
      </c>
    </row>
    <row r="3633" spans="1:2" x14ac:dyDescent="0.25">
      <c r="A3633" s="4">
        <v>40969</v>
      </c>
      <c r="B3633" s="3">
        <v>240.83730698957919</v>
      </c>
    </row>
    <row r="3634" spans="1:2" x14ac:dyDescent="0.25">
      <c r="A3634" s="4">
        <v>40970</v>
      </c>
      <c r="B3634" s="3">
        <v>238.85044950710471</v>
      </c>
    </row>
    <row r="3635" spans="1:2" x14ac:dyDescent="0.25">
      <c r="A3635" s="4">
        <v>40973</v>
      </c>
      <c r="B3635" s="3">
        <v>238.44804799166681</v>
      </c>
    </row>
    <row r="3636" spans="1:2" x14ac:dyDescent="0.25">
      <c r="A3636" s="4">
        <v>40974</v>
      </c>
      <c r="B3636" s="3">
        <v>237.44204420307199</v>
      </c>
    </row>
    <row r="3637" spans="1:2" x14ac:dyDescent="0.25">
      <c r="A3637" s="4">
        <v>40975</v>
      </c>
      <c r="B3637" s="3">
        <v>237.24084344535311</v>
      </c>
    </row>
    <row r="3638" spans="1:2" x14ac:dyDescent="0.25">
      <c r="A3638" s="4">
        <v>40976</v>
      </c>
      <c r="B3638" s="3">
        <v>236.1593893726137</v>
      </c>
    </row>
    <row r="3639" spans="1:2" x14ac:dyDescent="0.25">
      <c r="A3639" s="4">
        <v>40977</v>
      </c>
      <c r="B3639" s="3">
        <v>235.02763511044469</v>
      </c>
    </row>
    <row r="3640" spans="1:2" x14ac:dyDescent="0.25">
      <c r="A3640" s="4">
        <v>40980</v>
      </c>
      <c r="B3640" s="3">
        <v>234.65038368972159</v>
      </c>
    </row>
    <row r="3641" spans="1:2" x14ac:dyDescent="0.25">
      <c r="A3641" s="4">
        <v>40981</v>
      </c>
      <c r="B3641" s="3">
        <v>235.05278520515949</v>
      </c>
    </row>
    <row r="3642" spans="1:2" x14ac:dyDescent="0.25">
      <c r="A3642" s="4">
        <v>40982</v>
      </c>
      <c r="B3642" s="3">
        <v>235.4551867205974</v>
      </c>
    </row>
    <row r="3643" spans="1:2" x14ac:dyDescent="0.25">
      <c r="A3643" s="4">
        <v>40983</v>
      </c>
      <c r="B3643" s="3">
        <v>237.1653931612085</v>
      </c>
    </row>
    <row r="3644" spans="1:2" x14ac:dyDescent="0.25">
      <c r="A3644" s="4">
        <v>40984</v>
      </c>
      <c r="B3644" s="3">
        <v>236.33544003561781</v>
      </c>
    </row>
    <row r="3645" spans="1:2" x14ac:dyDescent="0.25">
      <c r="A3645" s="4">
        <v>40987</v>
      </c>
      <c r="B3645" s="3">
        <v>235.78213795189069</v>
      </c>
    </row>
    <row r="3646" spans="1:2" x14ac:dyDescent="0.25">
      <c r="A3646" s="4">
        <v>40988</v>
      </c>
      <c r="B3646" s="3">
        <v>236.2348396567584</v>
      </c>
    </row>
    <row r="3647" spans="1:2" x14ac:dyDescent="0.25">
      <c r="A3647" s="4">
        <v>40989</v>
      </c>
      <c r="B3647" s="3">
        <v>235.2288358681636</v>
      </c>
    </row>
    <row r="3648" spans="1:2" x14ac:dyDescent="0.25">
      <c r="A3648" s="4">
        <v>40990</v>
      </c>
      <c r="B3648" s="3">
        <v>236.3857402250475</v>
      </c>
    </row>
    <row r="3649" spans="1:2" x14ac:dyDescent="0.25">
      <c r="A3649" s="4">
        <v>40991</v>
      </c>
      <c r="B3649" s="3">
        <v>236.05878899375429</v>
      </c>
    </row>
    <row r="3650" spans="1:2" x14ac:dyDescent="0.25">
      <c r="A3650" s="4">
        <v>40994</v>
      </c>
      <c r="B3650" s="3">
        <v>236.20968956204351</v>
      </c>
    </row>
    <row r="3651" spans="1:2" x14ac:dyDescent="0.25">
      <c r="A3651" s="4">
        <v>40995</v>
      </c>
      <c r="B3651" s="3">
        <v>236.2348396567584</v>
      </c>
    </row>
    <row r="3652" spans="1:2" x14ac:dyDescent="0.25">
      <c r="A3652" s="4">
        <v>40996</v>
      </c>
      <c r="B3652" s="3">
        <v>237.9701961920843</v>
      </c>
    </row>
    <row r="3653" spans="1:2" x14ac:dyDescent="0.25">
      <c r="A3653" s="4">
        <v>40997</v>
      </c>
      <c r="B3653" s="3">
        <v>238.34744761280729</v>
      </c>
    </row>
    <row r="3654" spans="1:2" x14ac:dyDescent="0.25">
      <c r="A3654" s="4">
        <v>40998</v>
      </c>
      <c r="B3654" s="3">
        <v>238.7246990335303</v>
      </c>
    </row>
    <row r="3655" spans="1:2" x14ac:dyDescent="0.25">
      <c r="A3655" s="4">
        <v>41001</v>
      </c>
      <c r="B3655" s="3">
        <v>236.90445599911709</v>
      </c>
    </row>
    <row r="3656" spans="1:2" x14ac:dyDescent="0.25">
      <c r="A3656" s="4">
        <v>41002</v>
      </c>
      <c r="B3656" s="3">
        <v>238.87450358058351</v>
      </c>
    </row>
    <row r="3657" spans="1:2" x14ac:dyDescent="0.25">
      <c r="A3657" s="4">
        <v>41003</v>
      </c>
      <c r="B3657" s="3">
        <v>240.17124376078911</v>
      </c>
    </row>
    <row r="3658" spans="1:2" x14ac:dyDescent="0.25">
      <c r="A3658" s="4">
        <v>41004</v>
      </c>
      <c r="B3658" s="3">
        <v>240.64505267278739</v>
      </c>
    </row>
    <row r="3659" spans="1:2" x14ac:dyDescent="0.25">
      <c r="A3659" s="4">
        <v>41008</v>
      </c>
      <c r="B3659" s="3">
        <v>240.12136913847351</v>
      </c>
    </row>
    <row r="3660" spans="1:2" x14ac:dyDescent="0.25">
      <c r="A3660" s="4">
        <v>41009</v>
      </c>
      <c r="B3660" s="3">
        <v>240.39567956120939</v>
      </c>
    </row>
    <row r="3661" spans="1:2" x14ac:dyDescent="0.25">
      <c r="A3661" s="4">
        <v>41010</v>
      </c>
      <c r="B3661" s="3">
        <v>241.71735705257291</v>
      </c>
    </row>
    <row r="3662" spans="1:2" x14ac:dyDescent="0.25">
      <c r="A3662" s="4">
        <v>41011</v>
      </c>
      <c r="B3662" s="3">
        <v>240.5453034281561</v>
      </c>
    </row>
    <row r="3663" spans="1:2" x14ac:dyDescent="0.25">
      <c r="A3663" s="4">
        <v>41012</v>
      </c>
      <c r="B3663" s="3">
        <v>240.27099300542031</v>
      </c>
    </row>
    <row r="3664" spans="1:2" x14ac:dyDescent="0.25">
      <c r="A3664" s="4">
        <v>41015</v>
      </c>
      <c r="B3664" s="3">
        <v>239.94680796036889</v>
      </c>
    </row>
    <row r="3665" spans="1:2" x14ac:dyDescent="0.25">
      <c r="A3665" s="4">
        <v>41016</v>
      </c>
      <c r="B3665" s="3">
        <v>239.62262291531749</v>
      </c>
    </row>
    <row r="3666" spans="1:2" x14ac:dyDescent="0.25">
      <c r="A3666" s="4">
        <v>41017</v>
      </c>
      <c r="B3666" s="3">
        <v>237.52788877806211</v>
      </c>
    </row>
    <row r="3667" spans="1:2" x14ac:dyDescent="0.25">
      <c r="A3667" s="4">
        <v>41018</v>
      </c>
      <c r="B3667" s="3">
        <v>237.42813953343091</v>
      </c>
    </row>
    <row r="3668" spans="1:2" x14ac:dyDescent="0.25">
      <c r="A3668" s="4">
        <v>41019</v>
      </c>
      <c r="B3668" s="3">
        <v>234.7349099283883</v>
      </c>
    </row>
    <row r="3669" spans="1:2" x14ac:dyDescent="0.25">
      <c r="A3669" s="4">
        <v>41022</v>
      </c>
      <c r="B3669" s="3">
        <v>234.8346591730195</v>
      </c>
    </row>
    <row r="3670" spans="1:2" x14ac:dyDescent="0.25">
      <c r="A3670" s="4">
        <v>41023</v>
      </c>
      <c r="B3670" s="3">
        <v>237.7024499561667</v>
      </c>
    </row>
    <row r="3671" spans="1:2" x14ac:dyDescent="0.25">
      <c r="A3671" s="4">
        <v>41024</v>
      </c>
      <c r="B3671" s="3">
        <v>237.22864104416851</v>
      </c>
    </row>
    <row r="3672" spans="1:2" x14ac:dyDescent="0.25">
      <c r="A3672" s="4">
        <v>41025</v>
      </c>
      <c r="B3672" s="3">
        <v>236.20621128669859</v>
      </c>
    </row>
    <row r="3673" spans="1:2" x14ac:dyDescent="0.25">
      <c r="A3673" s="4">
        <v>41026</v>
      </c>
      <c r="B3673" s="3">
        <v>234.46059950565251</v>
      </c>
    </row>
    <row r="3674" spans="1:2" x14ac:dyDescent="0.25">
      <c r="A3674" s="4">
        <v>41029</v>
      </c>
      <c r="B3674" s="3">
        <v>234.18628908291669</v>
      </c>
    </row>
    <row r="3675" spans="1:2" x14ac:dyDescent="0.25">
      <c r="A3675" s="4">
        <v>41031</v>
      </c>
      <c r="B3675" s="3">
        <v>232.53151750010309</v>
      </c>
    </row>
    <row r="3676" spans="1:2" x14ac:dyDescent="0.25">
      <c r="A3676" s="4">
        <v>41032</v>
      </c>
      <c r="B3676" s="3">
        <v>233.07458473842601</v>
      </c>
    </row>
    <row r="3677" spans="1:2" x14ac:dyDescent="0.25">
      <c r="A3677" s="4">
        <v>41033</v>
      </c>
      <c r="B3677" s="3">
        <v>231.69223176814941</v>
      </c>
    </row>
    <row r="3678" spans="1:2" x14ac:dyDescent="0.25">
      <c r="A3678" s="4">
        <v>41036</v>
      </c>
      <c r="B3678" s="3">
        <v>231.1985342787649</v>
      </c>
    </row>
    <row r="3679" spans="1:2" x14ac:dyDescent="0.25">
      <c r="A3679" s="4">
        <v>41037</v>
      </c>
      <c r="B3679" s="3">
        <v>230.8035762872573</v>
      </c>
    </row>
    <row r="3680" spans="1:2" x14ac:dyDescent="0.25">
      <c r="A3680" s="4">
        <v>41038</v>
      </c>
      <c r="B3680" s="3">
        <v>230.70483678938041</v>
      </c>
    </row>
    <row r="3681" spans="1:2" x14ac:dyDescent="0.25">
      <c r="A3681" s="4">
        <v>41039</v>
      </c>
      <c r="B3681" s="3">
        <v>230.23582417446511</v>
      </c>
    </row>
    <row r="3682" spans="1:2" x14ac:dyDescent="0.25">
      <c r="A3682" s="4">
        <v>41040</v>
      </c>
      <c r="B3682" s="3">
        <v>230.2851939234036</v>
      </c>
    </row>
    <row r="3683" spans="1:2" x14ac:dyDescent="0.25">
      <c r="A3683" s="4">
        <v>41043</v>
      </c>
      <c r="B3683" s="3">
        <v>228.73004683184229</v>
      </c>
    </row>
    <row r="3684" spans="1:2" x14ac:dyDescent="0.25">
      <c r="A3684" s="4">
        <v>41044</v>
      </c>
      <c r="B3684" s="3">
        <v>229.27311407016529</v>
      </c>
    </row>
    <row r="3685" spans="1:2" x14ac:dyDescent="0.25">
      <c r="A3685" s="4">
        <v>41045</v>
      </c>
      <c r="B3685" s="3">
        <v>228.9522107020654</v>
      </c>
    </row>
    <row r="3686" spans="1:2" x14ac:dyDescent="0.25">
      <c r="A3686" s="4">
        <v>41046</v>
      </c>
      <c r="B3686" s="3">
        <v>228.53256783608859</v>
      </c>
    </row>
    <row r="3687" spans="1:2" x14ac:dyDescent="0.25">
      <c r="A3687" s="4">
        <v>41047</v>
      </c>
      <c r="B3687" s="3">
        <v>229.3965384425114</v>
      </c>
    </row>
    <row r="3688" spans="1:2" x14ac:dyDescent="0.25">
      <c r="A3688" s="4">
        <v>41050</v>
      </c>
      <c r="B3688" s="3">
        <v>228.60662245949621</v>
      </c>
    </row>
    <row r="3689" spans="1:2" x14ac:dyDescent="0.25">
      <c r="A3689" s="4">
        <v>41051</v>
      </c>
      <c r="B3689" s="3">
        <v>228.9522107020654</v>
      </c>
    </row>
    <row r="3690" spans="1:2" x14ac:dyDescent="0.25">
      <c r="A3690" s="4">
        <v>41052</v>
      </c>
      <c r="B3690" s="3">
        <v>228.58193758502699</v>
      </c>
    </row>
    <row r="3691" spans="1:2" x14ac:dyDescent="0.25">
      <c r="A3691" s="4">
        <v>41053</v>
      </c>
      <c r="B3691" s="3">
        <v>228.58193758502699</v>
      </c>
    </row>
    <row r="3692" spans="1:2" x14ac:dyDescent="0.25">
      <c r="A3692" s="4">
        <v>41054</v>
      </c>
      <c r="B3692" s="3">
        <v>229.32248381910381</v>
      </c>
    </row>
    <row r="3693" spans="1:2" x14ac:dyDescent="0.25">
      <c r="A3693" s="4">
        <v>41057</v>
      </c>
      <c r="B3693" s="3">
        <v>229.71744181061129</v>
      </c>
    </row>
    <row r="3694" spans="1:2" x14ac:dyDescent="0.25">
      <c r="A3694" s="4">
        <v>41058</v>
      </c>
      <c r="B3694" s="3">
        <v>229.76681155954981</v>
      </c>
    </row>
    <row r="3695" spans="1:2" x14ac:dyDescent="0.25">
      <c r="A3695" s="4">
        <v>41059</v>
      </c>
      <c r="B3695" s="3">
        <v>229.59401743826521</v>
      </c>
    </row>
    <row r="3696" spans="1:2" x14ac:dyDescent="0.25">
      <c r="A3696" s="4">
        <v>41060</v>
      </c>
      <c r="B3696" s="3">
        <v>229.22374432122689</v>
      </c>
    </row>
    <row r="3697" spans="1:2" x14ac:dyDescent="0.25">
      <c r="A3697" s="4">
        <v>41061</v>
      </c>
      <c r="B3697" s="3">
        <v>226.29841660148011</v>
      </c>
    </row>
    <row r="3698" spans="1:2" x14ac:dyDescent="0.25">
      <c r="A3698" s="4">
        <v>41064</v>
      </c>
      <c r="B3698" s="3">
        <v>227.8433667798387</v>
      </c>
    </row>
    <row r="3699" spans="1:2" x14ac:dyDescent="0.25">
      <c r="A3699" s="4">
        <v>41065</v>
      </c>
      <c r="B3699" s="3">
        <v>227.05863018130739</v>
      </c>
    </row>
    <row r="3700" spans="1:2" x14ac:dyDescent="0.25">
      <c r="A3700" s="4">
        <v>41066</v>
      </c>
      <c r="B3700" s="3">
        <v>226.83792301297041</v>
      </c>
    </row>
    <row r="3701" spans="1:2" x14ac:dyDescent="0.25">
      <c r="A3701" s="4">
        <v>41068</v>
      </c>
      <c r="B3701" s="3">
        <v>226.83792301297041</v>
      </c>
    </row>
    <row r="3702" spans="1:2" x14ac:dyDescent="0.25">
      <c r="A3702" s="4">
        <v>41071</v>
      </c>
      <c r="B3702" s="3">
        <v>227.08315320001151</v>
      </c>
    </row>
    <row r="3703" spans="1:2" x14ac:dyDescent="0.25">
      <c r="A3703" s="4">
        <v>41072</v>
      </c>
      <c r="B3703" s="3">
        <v>228.35835017262491</v>
      </c>
    </row>
    <row r="3704" spans="1:2" x14ac:dyDescent="0.25">
      <c r="A3704" s="4">
        <v>41073</v>
      </c>
      <c r="B3704" s="3">
        <v>227.72075168631821</v>
      </c>
    </row>
    <row r="3705" spans="1:2" x14ac:dyDescent="0.25">
      <c r="A3705" s="4">
        <v>41074</v>
      </c>
      <c r="B3705" s="3">
        <v>227.40195244316479</v>
      </c>
    </row>
    <row r="3706" spans="1:2" x14ac:dyDescent="0.25">
      <c r="A3706" s="4">
        <v>41075</v>
      </c>
      <c r="B3706" s="3">
        <v>227.15672225612369</v>
      </c>
    </row>
    <row r="3707" spans="1:2" x14ac:dyDescent="0.25">
      <c r="A3707" s="4">
        <v>41078</v>
      </c>
      <c r="B3707" s="3">
        <v>227.69622866761409</v>
      </c>
    </row>
    <row r="3708" spans="1:2" x14ac:dyDescent="0.25">
      <c r="A3708" s="4">
        <v>41079</v>
      </c>
      <c r="B3708" s="3">
        <v>227.50004451798119</v>
      </c>
    </row>
    <row r="3709" spans="1:2" x14ac:dyDescent="0.25">
      <c r="A3709" s="4">
        <v>41080</v>
      </c>
      <c r="B3709" s="3">
        <v>227.30386036834841</v>
      </c>
    </row>
    <row r="3710" spans="1:2" x14ac:dyDescent="0.25">
      <c r="A3710" s="4">
        <v>41081</v>
      </c>
      <c r="B3710" s="3">
        <v>226.7888769755622</v>
      </c>
    </row>
    <row r="3711" spans="1:2" x14ac:dyDescent="0.25">
      <c r="A3711" s="4">
        <v>41082</v>
      </c>
      <c r="B3711" s="3">
        <v>226.7888769755622</v>
      </c>
    </row>
    <row r="3712" spans="1:2" x14ac:dyDescent="0.25">
      <c r="A3712" s="4">
        <v>41085</v>
      </c>
      <c r="B3712" s="3">
        <v>227.64718263020589</v>
      </c>
    </row>
    <row r="3713" spans="1:2" x14ac:dyDescent="0.25">
      <c r="A3713" s="4">
        <v>41086</v>
      </c>
      <c r="B3713" s="3">
        <v>228.30930413521671</v>
      </c>
    </row>
    <row r="3714" spans="1:2" x14ac:dyDescent="0.25">
      <c r="A3714" s="4">
        <v>41087</v>
      </c>
      <c r="B3714" s="3">
        <v>227.9659818733592</v>
      </c>
    </row>
    <row r="3715" spans="1:2" x14ac:dyDescent="0.25">
      <c r="A3715" s="4">
        <v>41088</v>
      </c>
      <c r="B3715" s="3">
        <v>227.62265961150169</v>
      </c>
    </row>
    <row r="3716" spans="1:2" x14ac:dyDescent="0.25">
      <c r="A3716" s="4">
        <v>41089</v>
      </c>
      <c r="B3716" s="3">
        <v>227.30386036834841</v>
      </c>
    </row>
    <row r="3717" spans="1:2" x14ac:dyDescent="0.25">
      <c r="A3717" s="4">
        <v>41092</v>
      </c>
      <c r="B3717" s="3">
        <v>223.56994404828541</v>
      </c>
    </row>
    <row r="3718" spans="1:2" x14ac:dyDescent="0.25">
      <c r="A3718" s="4">
        <v>41093</v>
      </c>
      <c r="B3718" s="3">
        <v>224.9734570642828</v>
      </c>
    </row>
    <row r="3719" spans="1:2" x14ac:dyDescent="0.25">
      <c r="A3719" s="4">
        <v>41094</v>
      </c>
      <c r="B3719" s="3">
        <v>224.00551705325009</v>
      </c>
    </row>
    <row r="3720" spans="1:2" x14ac:dyDescent="0.25">
      <c r="A3720" s="4">
        <v>41095</v>
      </c>
      <c r="B3720" s="3">
        <v>224.48948705876651</v>
      </c>
    </row>
    <row r="3721" spans="1:2" x14ac:dyDescent="0.25">
      <c r="A3721" s="4">
        <v>41096</v>
      </c>
      <c r="B3721" s="3">
        <v>224.75567056180051</v>
      </c>
    </row>
    <row r="3722" spans="1:2" x14ac:dyDescent="0.25">
      <c r="A3722" s="4">
        <v>41100</v>
      </c>
      <c r="B3722" s="3">
        <v>222.79559203945911</v>
      </c>
    </row>
    <row r="3723" spans="1:2" x14ac:dyDescent="0.25">
      <c r="A3723" s="4">
        <v>41101</v>
      </c>
      <c r="B3723" s="3">
        <v>220.73871951601461</v>
      </c>
    </row>
    <row r="3724" spans="1:2" x14ac:dyDescent="0.25">
      <c r="A3724" s="4">
        <v>41102</v>
      </c>
      <c r="B3724" s="3">
        <v>223.47315004718209</v>
      </c>
    </row>
    <row r="3725" spans="1:2" x14ac:dyDescent="0.25">
      <c r="A3725" s="4">
        <v>41103</v>
      </c>
      <c r="B3725" s="3">
        <v>221.41627752373751</v>
      </c>
    </row>
    <row r="3726" spans="1:2" x14ac:dyDescent="0.25">
      <c r="A3726" s="4">
        <v>41106</v>
      </c>
      <c r="B3726" s="3">
        <v>221.94864452980551</v>
      </c>
    </row>
    <row r="3727" spans="1:2" x14ac:dyDescent="0.25">
      <c r="A3727" s="4">
        <v>41107</v>
      </c>
      <c r="B3727" s="3">
        <v>220.0369630080159</v>
      </c>
    </row>
    <row r="3728" spans="1:2" x14ac:dyDescent="0.25">
      <c r="A3728" s="4">
        <v>41108</v>
      </c>
      <c r="B3728" s="3">
        <v>218.75444249339751</v>
      </c>
    </row>
    <row r="3729" spans="1:2" x14ac:dyDescent="0.25">
      <c r="A3729" s="4">
        <v>41109</v>
      </c>
      <c r="B3729" s="3">
        <v>218.75444249339751</v>
      </c>
    </row>
    <row r="3730" spans="1:2" x14ac:dyDescent="0.25">
      <c r="A3730" s="4">
        <v>41110</v>
      </c>
      <c r="B3730" s="3">
        <v>217.0363489738144</v>
      </c>
    </row>
    <row r="3731" spans="1:2" x14ac:dyDescent="0.25">
      <c r="A3731" s="4">
        <v>41113</v>
      </c>
      <c r="B3731" s="3">
        <v>216.4555849671948</v>
      </c>
    </row>
    <row r="3732" spans="1:2" x14ac:dyDescent="0.25">
      <c r="A3732" s="4">
        <v>41114</v>
      </c>
      <c r="B3732" s="3">
        <v>216.552378968298</v>
      </c>
    </row>
    <row r="3733" spans="1:2" x14ac:dyDescent="0.25">
      <c r="A3733" s="4">
        <v>41115</v>
      </c>
      <c r="B3733" s="3">
        <v>217.5203189793308</v>
      </c>
    </row>
    <row r="3734" spans="1:2" x14ac:dyDescent="0.25">
      <c r="A3734" s="4">
        <v>41116</v>
      </c>
      <c r="B3734" s="3">
        <v>217.3025324768484</v>
      </c>
    </row>
    <row r="3735" spans="1:2" x14ac:dyDescent="0.25">
      <c r="A3735" s="4">
        <v>41117</v>
      </c>
      <c r="B3735" s="3">
        <v>217.54451747960661</v>
      </c>
    </row>
    <row r="3736" spans="1:2" x14ac:dyDescent="0.25">
      <c r="A3736" s="4">
        <v>41120</v>
      </c>
      <c r="B3736" s="3">
        <v>217.37512797767579</v>
      </c>
    </row>
    <row r="3737" spans="1:2" x14ac:dyDescent="0.25">
      <c r="A3737" s="4">
        <v>41121</v>
      </c>
      <c r="B3737" s="3">
        <v>217.39932647795169</v>
      </c>
    </row>
    <row r="3738" spans="1:2" x14ac:dyDescent="0.25">
      <c r="A3738" s="4">
        <v>41122</v>
      </c>
      <c r="B3738" s="3">
        <v>212.81211418507959</v>
      </c>
    </row>
    <row r="3739" spans="1:2" x14ac:dyDescent="0.25">
      <c r="A3739" s="4">
        <v>41123</v>
      </c>
      <c r="B3739" s="3">
        <v>211.64307902868171</v>
      </c>
    </row>
    <row r="3740" spans="1:2" x14ac:dyDescent="0.25">
      <c r="A3740" s="4">
        <v>41124</v>
      </c>
      <c r="B3740" s="3">
        <v>212.95526134708749</v>
      </c>
    </row>
    <row r="3741" spans="1:2" x14ac:dyDescent="0.25">
      <c r="A3741" s="4">
        <v>41127</v>
      </c>
      <c r="B3741" s="3">
        <v>212.97911920742209</v>
      </c>
    </row>
    <row r="3742" spans="1:2" x14ac:dyDescent="0.25">
      <c r="A3742" s="4">
        <v>41128</v>
      </c>
      <c r="B3742" s="3">
        <v>214.79231659285551</v>
      </c>
    </row>
    <row r="3743" spans="1:2" x14ac:dyDescent="0.25">
      <c r="A3743" s="4">
        <v>41129</v>
      </c>
      <c r="B3743" s="3">
        <v>214.8161744531902</v>
      </c>
    </row>
    <row r="3744" spans="1:2" x14ac:dyDescent="0.25">
      <c r="A3744" s="4">
        <v>41130</v>
      </c>
      <c r="B3744" s="3">
        <v>213.14612422976469</v>
      </c>
    </row>
    <row r="3745" spans="1:2" x14ac:dyDescent="0.25">
      <c r="A3745" s="4">
        <v>41131</v>
      </c>
      <c r="B3745" s="3">
        <v>213.0029770677568</v>
      </c>
    </row>
    <row r="3746" spans="1:2" x14ac:dyDescent="0.25">
      <c r="A3746" s="4">
        <v>41134</v>
      </c>
      <c r="B3746" s="3">
        <v>212.8359720454142</v>
      </c>
    </row>
    <row r="3747" spans="1:2" x14ac:dyDescent="0.25">
      <c r="A3747" s="4">
        <v>41135</v>
      </c>
      <c r="B3747" s="3">
        <v>213.09840850909541</v>
      </c>
    </row>
    <row r="3748" spans="1:2" x14ac:dyDescent="0.25">
      <c r="A3748" s="4">
        <v>41136</v>
      </c>
      <c r="B3748" s="3">
        <v>213.9095757604735</v>
      </c>
    </row>
    <row r="3749" spans="1:2" x14ac:dyDescent="0.25">
      <c r="A3749" s="4">
        <v>41137</v>
      </c>
      <c r="B3749" s="3">
        <v>213.93343362080819</v>
      </c>
    </row>
    <row r="3750" spans="1:2" x14ac:dyDescent="0.25">
      <c r="A3750" s="4">
        <v>41138</v>
      </c>
      <c r="B3750" s="3">
        <v>214.67302729118231</v>
      </c>
    </row>
    <row r="3751" spans="1:2" x14ac:dyDescent="0.25">
      <c r="A3751" s="4">
        <v>41141</v>
      </c>
      <c r="B3751" s="3">
        <v>214.67302729118231</v>
      </c>
    </row>
    <row r="3752" spans="1:2" x14ac:dyDescent="0.25">
      <c r="A3752" s="4">
        <v>41142</v>
      </c>
      <c r="B3752" s="3">
        <v>215.77048886657619</v>
      </c>
    </row>
    <row r="3753" spans="1:2" x14ac:dyDescent="0.25">
      <c r="A3753" s="4">
        <v>41143</v>
      </c>
      <c r="B3753" s="3">
        <v>216.7248032799622</v>
      </c>
    </row>
    <row r="3754" spans="1:2" x14ac:dyDescent="0.25">
      <c r="A3754" s="4">
        <v>41144</v>
      </c>
      <c r="B3754" s="3">
        <v>217.3928233693324</v>
      </c>
    </row>
    <row r="3755" spans="1:2" x14ac:dyDescent="0.25">
      <c r="A3755" s="4">
        <v>41145</v>
      </c>
      <c r="B3755" s="3">
        <v>218.56185852573029</v>
      </c>
    </row>
    <row r="3756" spans="1:2" x14ac:dyDescent="0.25">
      <c r="A3756" s="4">
        <v>41148</v>
      </c>
      <c r="B3756" s="3">
        <v>219.874040844136</v>
      </c>
    </row>
    <row r="3757" spans="1:2" x14ac:dyDescent="0.25">
      <c r="A3757" s="4">
        <v>41149</v>
      </c>
      <c r="B3757" s="3">
        <v>219.96947228547461</v>
      </c>
    </row>
    <row r="3758" spans="1:2" x14ac:dyDescent="0.25">
      <c r="A3758" s="4">
        <v>41150</v>
      </c>
      <c r="B3758" s="3">
        <v>221.06693386086849</v>
      </c>
    </row>
    <row r="3759" spans="1:2" x14ac:dyDescent="0.25">
      <c r="A3759" s="4">
        <v>41151</v>
      </c>
      <c r="B3759" s="3">
        <v>221.3293703245497</v>
      </c>
    </row>
    <row r="3760" spans="1:2" x14ac:dyDescent="0.25">
      <c r="A3760" s="4">
        <v>41152</v>
      </c>
      <c r="B3760" s="3">
        <v>225.0511965367551</v>
      </c>
    </row>
    <row r="3761" spans="1:2" x14ac:dyDescent="0.25">
      <c r="A3761" s="4">
        <v>41155</v>
      </c>
      <c r="B3761" s="3">
        <v>224.31662074490339</v>
      </c>
    </row>
    <row r="3762" spans="1:2" x14ac:dyDescent="0.25">
      <c r="A3762" s="4">
        <v>41156</v>
      </c>
      <c r="B3762" s="3">
        <v>224.3875098065524</v>
      </c>
    </row>
    <row r="3763" spans="1:2" x14ac:dyDescent="0.25">
      <c r="A3763" s="4">
        <v>41157</v>
      </c>
      <c r="B3763" s="3">
        <v>225.28543792077409</v>
      </c>
    </row>
    <row r="3764" spans="1:2" x14ac:dyDescent="0.25">
      <c r="A3764" s="4">
        <v>41158</v>
      </c>
      <c r="B3764" s="3">
        <v>228.07374101230451</v>
      </c>
    </row>
    <row r="3765" spans="1:2" x14ac:dyDescent="0.25">
      <c r="A3765" s="4">
        <v>41162</v>
      </c>
      <c r="B3765" s="3">
        <v>227.27033164694831</v>
      </c>
    </row>
    <row r="3766" spans="1:2" x14ac:dyDescent="0.25">
      <c r="A3766" s="4">
        <v>41163</v>
      </c>
      <c r="B3766" s="3">
        <v>228.4518160077663</v>
      </c>
    </row>
    <row r="3767" spans="1:2" x14ac:dyDescent="0.25">
      <c r="A3767" s="4">
        <v>41164</v>
      </c>
      <c r="B3767" s="3">
        <v>228.3572972589009</v>
      </c>
    </row>
    <row r="3768" spans="1:2" x14ac:dyDescent="0.25">
      <c r="A3768" s="4">
        <v>41165</v>
      </c>
      <c r="B3768" s="3">
        <v>229.42063318363711</v>
      </c>
    </row>
    <row r="3769" spans="1:2" x14ac:dyDescent="0.25">
      <c r="A3769" s="4">
        <v>41166</v>
      </c>
      <c r="B3769" s="3">
        <v>229.5151519325025</v>
      </c>
    </row>
    <row r="3770" spans="1:2" x14ac:dyDescent="0.25">
      <c r="A3770" s="4">
        <v>41169</v>
      </c>
      <c r="B3770" s="3">
        <v>228.26277851003539</v>
      </c>
    </row>
    <row r="3771" spans="1:2" x14ac:dyDescent="0.25">
      <c r="A3771" s="4">
        <v>41170</v>
      </c>
      <c r="B3771" s="3">
        <v>227.4121097702465</v>
      </c>
    </row>
    <row r="3772" spans="1:2" x14ac:dyDescent="0.25">
      <c r="A3772" s="4">
        <v>41171</v>
      </c>
      <c r="B3772" s="3">
        <v>226.9158863387029</v>
      </c>
    </row>
    <row r="3773" spans="1:2" x14ac:dyDescent="0.25">
      <c r="A3773" s="4">
        <v>41172</v>
      </c>
      <c r="B3773" s="3">
        <v>225.73440197788489</v>
      </c>
    </row>
    <row r="3774" spans="1:2" x14ac:dyDescent="0.25">
      <c r="A3774" s="4">
        <v>41173</v>
      </c>
      <c r="B3774" s="3">
        <v>226.4669222815921</v>
      </c>
    </row>
    <row r="3775" spans="1:2" x14ac:dyDescent="0.25">
      <c r="A3775" s="4">
        <v>41176</v>
      </c>
      <c r="B3775" s="3">
        <v>227.55388789354461</v>
      </c>
    </row>
    <row r="3776" spans="1:2" x14ac:dyDescent="0.25">
      <c r="A3776" s="4">
        <v>41177</v>
      </c>
      <c r="B3776" s="3">
        <v>227.0576644620011</v>
      </c>
    </row>
    <row r="3777" spans="1:2" x14ac:dyDescent="0.25">
      <c r="A3777" s="4">
        <v>41178</v>
      </c>
      <c r="B3777" s="3">
        <v>226.9158863387029</v>
      </c>
    </row>
    <row r="3778" spans="1:2" x14ac:dyDescent="0.25">
      <c r="A3778" s="4">
        <v>41179</v>
      </c>
      <c r="B3778" s="3">
        <v>226.96314571313559</v>
      </c>
    </row>
    <row r="3779" spans="1:2" x14ac:dyDescent="0.25">
      <c r="A3779" s="4">
        <v>41180</v>
      </c>
      <c r="B3779" s="3">
        <v>226.82136758983751</v>
      </c>
    </row>
    <row r="3780" spans="1:2" x14ac:dyDescent="0.25">
      <c r="A3780" s="4">
        <v>41183</v>
      </c>
      <c r="B3780" s="3">
        <v>226.6959073316421</v>
      </c>
    </row>
    <row r="3781" spans="1:2" x14ac:dyDescent="0.25">
      <c r="A3781" s="4">
        <v>41184</v>
      </c>
      <c r="B3781" s="3">
        <v>226.71953133198929</v>
      </c>
    </row>
    <row r="3782" spans="1:2" x14ac:dyDescent="0.25">
      <c r="A3782" s="4">
        <v>41185</v>
      </c>
      <c r="B3782" s="3">
        <v>226.95577133546121</v>
      </c>
    </row>
    <row r="3783" spans="1:2" x14ac:dyDescent="0.25">
      <c r="A3783" s="4">
        <v>41186</v>
      </c>
      <c r="B3783" s="3">
        <v>226.15255532365671</v>
      </c>
    </row>
    <row r="3784" spans="1:2" x14ac:dyDescent="0.25">
      <c r="A3784" s="4">
        <v>41187</v>
      </c>
      <c r="B3784" s="3">
        <v>225.9871873212264</v>
      </c>
    </row>
    <row r="3785" spans="1:2" x14ac:dyDescent="0.25">
      <c r="A3785" s="4">
        <v>41190</v>
      </c>
      <c r="B3785" s="3">
        <v>225.39658731254659</v>
      </c>
    </row>
    <row r="3786" spans="1:2" x14ac:dyDescent="0.25">
      <c r="A3786" s="4">
        <v>41191</v>
      </c>
      <c r="B3786" s="3">
        <v>224.82961130421401</v>
      </c>
    </row>
    <row r="3787" spans="1:2" x14ac:dyDescent="0.25">
      <c r="A3787" s="4">
        <v>41192</v>
      </c>
      <c r="B3787" s="3">
        <v>225.5619553149769</v>
      </c>
    </row>
    <row r="3788" spans="1:2" x14ac:dyDescent="0.25">
      <c r="A3788" s="4">
        <v>41193</v>
      </c>
      <c r="B3788" s="3">
        <v>223.43579528372979</v>
      </c>
    </row>
    <row r="3789" spans="1:2" x14ac:dyDescent="0.25">
      <c r="A3789" s="4">
        <v>41197</v>
      </c>
      <c r="B3789" s="3">
        <v>225.08947530803309</v>
      </c>
    </row>
    <row r="3790" spans="1:2" x14ac:dyDescent="0.25">
      <c r="A3790" s="4">
        <v>41198</v>
      </c>
      <c r="B3790" s="3">
        <v>225.04222730733869</v>
      </c>
    </row>
    <row r="3791" spans="1:2" x14ac:dyDescent="0.25">
      <c r="A3791" s="4">
        <v>41199</v>
      </c>
      <c r="B3791" s="3">
        <v>224.8059873038668</v>
      </c>
    </row>
    <row r="3792" spans="1:2" x14ac:dyDescent="0.25">
      <c r="A3792" s="4">
        <v>41200</v>
      </c>
      <c r="B3792" s="3">
        <v>224.49887529935339</v>
      </c>
    </row>
    <row r="3793" spans="1:2" x14ac:dyDescent="0.25">
      <c r="A3793" s="4">
        <v>41201</v>
      </c>
      <c r="B3793" s="3">
        <v>225.08947530803309</v>
      </c>
    </row>
    <row r="3794" spans="1:2" x14ac:dyDescent="0.25">
      <c r="A3794" s="4">
        <v>41204</v>
      </c>
      <c r="B3794" s="3">
        <v>225.08947530803309</v>
      </c>
    </row>
    <row r="3795" spans="1:2" x14ac:dyDescent="0.25">
      <c r="A3795" s="4">
        <v>41205</v>
      </c>
      <c r="B3795" s="3">
        <v>225.01860330699151</v>
      </c>
    </row>
    <row r="3796" spans="1:2" x14ac:dyDescent="0.25">
      <c r="A3796" s="4">
        <v>41206</v>
      </c>
      <c r="B3796" s="3">
        <v>227.1920113389331</v>
      </c>
    </row>
    <row r="3797" spans="1:2" x14ac:dyDescent="0.25">
      <c r="A3797" s="4">
        <v>41207</v>
      </c>
      <c r="B3797" s="3">
        <v>227.78261134761291</v>
      </c>
    </row>
    <row r="3798" spans="1:2" x14ac:dyDescent="0.25">
      <c r="A3798" s="4">
        <v>41208</v>
      </c>
      <c r="B3798" s="3">
        <v>227.42825134240499</v>
      </c>
    </row>
    <row r="3799" spans="1:2" x14ac:dyDescent="0.25">
      <c r="A3799" s="4">
        <v>41211</v>
      </c>
      <c r="B3799" s="3">
        <v>227.66449134587691</v>
      </c>
    </row>
    <row r="3800" spans="1:2" x14ac:dyDescent="0.25">
      <c r="A3800" s="4">
        <v>41212</v>
      </c>
      <c r="B3800" s="3">
        <v>228.37321135629259</v>
      </c>
    </row>
    <row r="3801" spans="1:2" x14ac:dyDescent="0.25">
      <c r="A3801" s="4">
        <v>41213</v>
      </c>
      <c r="B3801" s="3">
        <v>229.64890737504089</v>
      </c>
    </row>
    <row r="3802" spans="1:2" x14ac:dyDescent="0.25">
      <c r="A3802" s="4">
        <v>41214</v>
      </c>
      <c r="B3802" s="3">
        <v>229.8736794167267</v>
      </c>
    </row>
    <row r="3803" spans="1:2" x14ac:dyDescent="0.25">
      <c r="A3803" s="4">
        <v>41218</v>
      </c>
      <c r="B3803" s="3">
        <v>229.2592966386803</v>
      </c>
    </row>
    <row r="3804" spans="1:2" x14ac:dyDescent="0.25">
      <c r="A3804" s="4">
        <v>41219</v>
      </c>
      <c r="B3804" s="3">
        <v>230.20450091259781</v>
      </c>
    </row>
    <row r="3805" spans="1:2" x14ac:dyDescent="0.25">
      <c r="A3805" s="4">
        <v>41220</v>
      </c>
      <c r="B3805" s="3">
        <v>230.65347294270859</v>
      </c>
    </row>
    <row r="3806" spans="1:2" x14ac:dyDescent="0.25">
      <c r="A3806" s="4">
        <v>41221</v>
      </c>
      <c r="B3806" s="3">
        <v>231.0788148659714</v>
      </c>
    </row>
    <row r="3807" spans="1:2" x14ac:dyDescent="0.25">
      <c r="A3807" s="4">
        <v>41222</v>
      </c>
      <c r="B3807" s="3">
        <v>231.3151159344508</v>
      </c>
    </row>
    <row r="3808" spans="1:2" x14ac:dyDescent="0.25">
      <c r="A3808" s="4">
        <v>41225</v>
      </c>
      <c r="B3808" s="3">
        <v>231.76408796456161</v>
      </c>
    </row>
    <row r="3809" spans="1:2" x14ac:dyDescent="0.25">
      <c r="A3809" s="4">
        <v>41226</v>
      </c>
      <c r="B3809" s="3">
        <v>231.83497828510539</v>
      </c>
    </row>
    <row r="3810" spans="1:2" x14ac:dyDescent="0.25">
      <c r="A3810" s="4">
        <v>41227</v>
      </c>
      <c r="B3810" s="3">
        <v>232.07127935358471</v>
      </c>
    </row>
    <row r="3811" spans="1:2" x14ac:dyDescent="0.25">
      <c r="A3811" s="4">
        <v>41229</v>
      </c>
      <c r="B3811" s="3">
        <v>231.10244497281931</v>
      </c>
    </row>
    <row r="3812" spans="1:2" x14ac:dyDescent="0.25">
      <c r="A3812" s="4">
        <v>41232</v>
      </c>
      <c r="B3812" s="3">
        <v>232.0476492467368</v>
      </c>
    </row>
    <row r="3813" spans="1:2" x14ac:dyDescent="0.25">
      <c r="A3813" s="4">
        <v>41233</v>
      </c>
      <c r="B3813" s="3">
        <v>232.09490946043269</v>
      </c>
    </row>
    <row r="3814" spans="1:2" x14ac:dyDescent="0.25">
      <c r="A3814" s="4">
        <v>41234</v>
      </c>
      <c r="B3814" s="3">
        <v>229.8500493098787</v>
      </c>
    </row>
    <row r="3815" spans="1:2" x14ac:dyDescent="0.25">
      <c r="A3815" s="4">
        <v>41235</v>
      </c>
      <c r="B3815" s="3">
        <v>229.8736794167267</v>
      </c>
    </row>
    <row r="3816" spans="1:2" x14ac:dyDescent="0.25">
      <c r="A3816" s="4">
        <v>41236</v>
      </c>
      <c r="B3816" s="3">
        <v>230.20450091259781</v>
      </c>
    </row>
    <row r="3817" spans="1:2" x14ac:dyDescent="0.25">
      <c r="A3817" s="4">
        <v>41239</v>
      </c>
      <c r="B3817" s="3">
        <v>229.5901181345514</v>
      </c>
    </row>
    <row r="3818" spans="1:2" x14ac:dyDescent="0.25">
      <c r="A3818" s="4">
        <v>41240</v>
      </c>
      <c r="B3818" s="3">
        <v>229.4955977071597</v>
      </c>
    </row>
    <row r="3819" spans="1:2" x14ac:dyDescent="0.25">
      <c r="A3819" s="4">
        <v>41241</v>
      </c>
      <c r="B3819" s="3">
        <v>228.95210524965711</v>
      </c>
    </row>
    <row r="3820" spans="1:2" x14ac:dyDescent="0.25">
      <c r="A3820" s="4">
        <v>41242</v>
      </c>
      <c r="B3820" s="3">
        <v>228.95210524965711</v>
      </c>
    </row>
    <row r="3821" spans="1:2" x14ac:dyDescent="0.25">
      <c r="A3821" s="4">
        <v>41243</v>
      </c>
      <c r="B3821" s="3">
        <v>227.84149022780409</v>
      </c>
    </row>
    <row r="3822" spans="1:2" x14ac:dyDescent="0.25">
      <c r="A3822" s="4">
        <v>41246</v>
      </c>
      <c r="B3822" s="3">
        <v>226.50907516286071</v>
      </c>
    </row>
    <row r="3823" spans="1:2" x14ac:dyDescent="0.25">
      <c r="A3823" s="4">
        <v>41247</v>
      </c>
      <c r="B3823" s="3">
        <v>227.77645575127579</v>
      </c>
    </row>
    <row r="3824" spans="1:2" x14ac:dyDescent="0.25">
      <c r="A3824" s="4">
        <v>41248</v>
      </c>
      <c r="B3824" s="3">
        <v>228.3866760345868</v>
      </c>
    </row>
    <row r="3825" spans="1:2" x14ac:dyDescent="0.25">
      <c r="A3825" s="4">
        <v>41249</v>
      </c>
      <c r="B3825" s="3">
        <v>227.77645575127579</v>
      </c>
    </row>
    <row r="3826" spans="1:2" x14ac:dyDescent="0.25">
      <c r="A3826" s="4">
        <v>41250</v>
      </c>
      <c r="B3826" s="3">
        <v>226.60295520644701</v>
      </c>
    </row>
    <row r="3827" spans="1:2" x14ac:dyDescent="0.25">
      <c r="A3827" s="4">
        <v>41253</v>
      </c>
      <c r="B3827" s="3">
        <v>225.35904462892839</v>
      </c>
    </row>
    <row r="3828" spans="1:2" x14ac:dyDescent="0.25">
      <c r="A3828" s="4">
        <v>41254</v>
      </c>
      <c r="B3828" s="3">
        <v>225.42945466161819</v>
      </c>
    </row>
    <row r="3829" spans="1:2" x14ac:dyDescent="0.25">
      <c r="A3829" s="4">
        <v>41255</v>
      </c>
      <c r="B3829" s="3">
        <v>225.218224563549</v>
      </c>
    </row>
    <row r="3830" spans="1:2" x14ac:dyDescent="0.25">
      <c r="A3830" s="4">
        <v>41256</v>
      </c>
      <c r="B3830" s="3">
        <v>224.02125400782359</v>
      </c>
    </row>
    <row r="3831" spans="1:2" x14ac:dyDescent="0.25">
      <c r="A3831" s="4">
        <v>41257</v>
      </c>
      <c r="B3831" s="3">
        <v>224.1386040623064</v>
      </c>
    </row>
    <row r="3832" spans="1:2" x14ac:dyDescent="0.25">
      <c r="A3832" s="4">
        <v>41260</v>
      </c>
      <c r="B3832" s="3">
        <v>224.60800428023799</v>
      </c>
    </row>
    <row r="3833" spans="1:2" x14ac:dyDescent="0.25">
      <c r="A3833" s="4">
        <v>41261</v>
      </c>
      <c r="B3833" s="3">
        <v>223.15286360465021</v>
      </c>
    </row>
    <row r="3834" spans="1:2" x14ac:dyDescent="0.25">
      <c r="A3834" s="4">
        <v>41262</v>
      </c>
      <c r="B3834" s="3">
        <v>226.50907516286071</v>
      </c>
    </row>
    <row r="3835" spans="1:2" x14ac:dyDescent="0.25">
      <c r="A3835" s="4">
        <v>41263</v>
      </c>
      <c r="B3835" s="3">
        <v>225.3121046071353</v>
      </c>
    </row>
    <row r="3836" spans="1:2" x14ac:dyDescent="0.25">
      <c r="A3836" s="4">
        <v>41264</v>
      </c>
      <c r="B3836" s="3">
        <v>226.0396749449292</v>
      </c>
    </row>
    <row r="3837" spans="1:2" x14ac:dyDescent="0.25">
      <c r="A3837" s="4">
        <v>41269</v>
      </c>
      <c r="B3837" s="3">
        <v>227.16623546796481</v>
      </c>
    </row>
    <row r="3838" spans="1:2" x14ac:dyDescent="0.25">
      <c r="A3838" s="4">
        <v>41270</v>
      </c>
      <c r="B3838" s="3">
        <v>227.30705553334431</v>
      </c>
    </row>
    <row r="3839" spans="1:2" x14ac:dyDescent="0.25">
      <c r="A3839" s="4">
        <v>41271</v>
      </c>
      <c r="B3839" s="3">
        <v>227.04888541348191</v>
      </c>
    </row>
    <row r="3840" spans="1:2" x14ac:dyDescent="0.25">
      <c r="A3840" s="4">
        <v>41276</v>
      </c>
      <c r="B3840" s="3">
        <v>227.28970156862519</v>
      </c>
    </row>
    <row r="3841" spans="1:2" x14ac:dyDescent="0.25">
      <c r="A3841" s="4">
        <v>41277</v>
      </c>
      <c r="B3841" s="3">
        <v>228.59959384894239</v>
      </c>
    </row>
    <row r="3842" spans="1:2" x14ac:dyDescent="0.25">
      <c r="A3842" s="4">
        <v>41278</v>
      </c>
      <c r="B3842" s="3">
        <v>229.0206306533301</v>
      </c>
    </row>
    <row r="3843" spans="1:2" x14ac:dyDescent="0.25">
      <c r="A3843" s="4">
        <v>41281</v>
      </c>
      <c r="B3843" s="3">
        <v>228.95045785259879</v>
      </c>
    </row>
    <row r="3844" spans="1:2" x14ac:dyDescent="0.25">
      <c r="A3844" s="4">
        <v>41282</v>
      </c>
      <c r="B3844" s="3">
        <v>226.93883756496871</v>
      </c>
    </row>
    <row r="3845" spans="1:2" x14ac:dyDescent="0.25">
      <c r="A3845" s="4">
        <v>41283</v>
      </c>
      <c r="B3845" s="3">
        <v>228.24872984528599</v>
      </c>
    </row>
    <row r="3846" spans="1:2" x14ac:dyDescent="0.25">
      <c r="A3846" s="4">
        <v>41284</v>
      </c>
      <c r="B3846" s="3">
        <v>228.43585731390269</v>
      </c>
    </row>
    <row r="3847" spans="1:2" x14ac:dyDescent="0.25">
      <c r="A3847" s="4">
        <v>41285</v>
      </c>
      <c r="B3847" s="3">
        <v>228.2955117124402</v>
      </c>
    </row>
    <row r="3848" spans="1:2" x14ac:dyDescent="0.25">
      <c r="A3848" s="4">
        <v>41288</v>
      </c>
      <c r="B3848" s="3">
        <v>227.9446477087838</v>
      </c>
    </row>
    <row r="3849" spans="1:2" x14ac:dyDescent="0.25">
      <c r="A3849" s="4">
        <v>41289</v>
      </c>
      <c r="B3849" s="3">
        <v>227.7809111737441</v>
      </c>
    </row>
    <row r="3850" spans="1:2" x14ac:dyDescent="0.25">
      <c r="A3850" s="4">
        <v>41290</v>
      </c>
      <c r="B3850" s="3">
        <v>228.31890264601731</v>
      </c>
    </row>
    <row r="3851" spans="1:2" x14ac:dyDescent="0.25">
      <c r="A3851" s="4">
        <v>41291</v>
      </c>
      <c r="B3851" s="3">
        <v>227.73412930658989</v>
      </c>
    </row>
    <row r="3852" spans="1:2" x14ac:dyDescent="0.25">
      <c r="A3852" s="4">
        <v>41292</v>
      </c>
      <c r="B3852" s="3">
        <v>227.61717463870451</v>
      </c>
    </row>
    <row r="3853" spans="1:2" x14ac:dyDescent="0.25">
      <c r="A3853" s="4">
        <v>41295</v>
      </c>
      <c r="B3853" s="3">
        <v>227.66395650585861</v>
      </c>
    </row>
    <row r="3854" spans="1:2" x14ac:dyDescent="0.25">
      <c r="A3854" s="4">
        <v>41296</v>
      </c>
      <c r="B3854" s="3">
        <v>227.7809111737441</v>
      </c>
    </row>
    <row r="3855" spans="1:2" x14ac:dyDescent="0.25">
      <c r="A3855" s="4">
        <v>41297</v>
      </c>
      <c r="B3855" s="3">
        <v>228.38907544674859</v>
      </c>
    </row>
    <row r="3856" spans="1:2" x14ac:dyDescent="0.25">
      <c r="A3856" s="4">
        <v>41298</v>
      </c>
      <c r="B3856" s="3">
        <v>228.59959384894239</v>
      </c>
    </row>
    <row r="3857" spans="1:2" x14ac:dyDescent="0.25">
      <c r="A3857" s="4">
        <v>41299</v>
      </c>
      <c r="B3857" s="3">
        <v>228.06160237666921</v>
      </c>
    </row>
    <row r="3858" spans="1:2" x14ac:dyDescent="0.25">
      <c r="A3858" s="4">
        <v>41302</v>
      </c>
      <c r="B3858" s="3">
        <v>228.10838424382339</v>
      </c>
    </row>
    <row r="3859" spans="1:2" x14ac:dyDescent="0.25">
      <c r="A3859" s="4">
        <v>41303</v>
      </c>
      <c r="B3859" s="3">
        <v>228.24872984528599</v>
      </c>
    </row>
    <row r="3860" spans="1:2" x14ac:dyDescent="0.25">
      <c r="A3860" s="4">
        <v>41304</v>
      </c>
      <c r="B3860" s="3">
        <v>228.71654851682791</v>
      </c>
    </row>
    <row r="3861" spans="1:2" x14ac:dyDescent="0.25">
      <c r="A3861" s="4">
        <v>41305</v>
      </c>
      <c r="B3861" s="3">
        <v>228.59959384894239</v>
      </c>
    </row>
    <row r="3862" spans="1:2" x14ac:dyDescent="0.25">
      <c r="A3862" s="4">
        <v>41306</v>
      </c>
      <c r="B3862" s="3">
        <v>229.28897128734661</v>
      </c>
    </row>
    <row r="3863" spans="1:2" x14ac:dyDescent="0.25">
      <c r="A3863" s="4">
        <v>41309</v>
      </c>
      <c r="B3863" s="3">
        <v>229.2423251737697</v>
      </c>
    </row>
    <row r="3864" spans="1:2" x14ac:dyDescent="0.25">
      <c r="A3864" s="4">
        <v>41310</v>
      </c>
      <c r="B3864" s="3">
        <v>228.61260264048121</v>
      </c>
    </row>
    <row r="3865" spans="1:2" x14ac:dyDescent="0.25">
      <c r="A3865" s="4">
        <v>41311</v>
      </c>
      <c r="B3865" s="3">
        <v>227.79629565288519</v>
      </c>
    </row>
    <row r="3866" spans="1:2" x14ac:dyDescent="0.25">
      <c r="A3866" s="4">
        <v>41312</v>
      </c>
      <c r="B3866" s="3">
        <v>229.12570988982739</v>
      </c>
    </row>
    <row r="3867" spans="1:2" x14ac:dyDescent="0.25">
      <c r="A3867" s="4">
        <v>41313</v>
      </c>
      <c r="B3867" s="3">
        <v>229.49887879844269</v>
      </c>
    </row>
    <row r="3868" spans="1:2" x14ac:dyDescent="0.25">
      <c r="A3868" s="4">
        <v>41318</v>
      </c>
      <c r="B3868" s="3">
        <v>229.10238683303891</v>
      </c>
    </row>
    <row r="3869" spans="1:2" x14ac:dyDescent="0.25">
      <c r="A3869" s="4">
        <v>41319</v>
      </c>
      <c r="B3869" s="3">
        <v>229.07906377625051</v>
      </c>
    </row>
    <row r="3870" spans="1:2" x14ac:dyDescent="0.25">
      <c r="A3870" s="4">
        <v>41320</v>
      </c>
      <c r="B3870" s="3">
        <v>228.61260264048121</v>
      </c>
    </row>
    <row r="3871" spans="1:2" x14ac:dyDescent="0.25">
      <c r="A3871" s="4">
        <v>41323</v>
      </c>
      <c r="B3871" s="3">
        <v>227.88958788003899</v>
      </c>
    </row>
    <row r="3872" spans="1:2" x14ac:dyDescent="0.25">
      <c r="A3872" s="4">
        <v>41324</v>
      </c>
      <c r="B3872" s="3">
        <v>228.37937207259671</v>
      </c>
    </row>
    <row r="3873" spans="1:2" x14ac:dyDescent="0.25">
      <c r="A3873" s="4">
        <v>41325</v>
      </c>
      <c r="B3873" s="3">
        <v>228.79918709478889</v>
      </c>
    </row>
    <row r="3874" spans="1:2" x14ac:dyDescent="0.25">
      <c r="A3874" s="4">
        <v>41326</v>
      </c>
      <c r="B3874" s="3">
        <v>229.45223268486581</v>
      </c>
    </row>
    <row r="3875" spans="1:2" x14ac:dyDescent="0.25">
      <c r="A3875" s="4">
        <v>41327</v>
      </c>
      <c r="B3875" s="3">
        <v>229.47555574165429</v>
      </c>
    </row>
    <row r="3876" spans="1:2" x14ac:dyDescent="0.25">
      <c r="A3876" s="4">
        <v>41330</v>
      </c>
      <c r="B3876" s="3">
        <v>229.19567906019279</v>
      </c>
    </row>
    <row r="3877" spans="1:2" x14ac:dyDescent="0.25">
      <c r="A3877" s="4">
        <v>41331</v>
      </c>
      <c r="B3877" s="3">
        <v>228.42601818617359</v>
      </c>
    </row>
    <row r="3878" spans="1:2" x14ac:dyDescent="0.25">
      <c r="A3878" s="4">
        <v>41332</v>
      </c>
      <c r="B3878" s="3">
        <v>228.44934124296211</v>
      </c>
    </row>
    <row r="3879" spans="1:2" x14ac:dyDescent="0.25">
      <c r="A3879" s="4">
        <v>41333</v>
      </c>
      <c r="B3879" s="3">
        <v>227.39980368748141</v>
      </c>
    </row>
    <row r="3880" spans="1:2" x14ac:dyDescent="0.25">
      <c r="A3880" s="4">
        <v>41334</v>
      </c>
      <c r="B3880" s="3">
        <v>226.8386680556473</v>
      </c>
    </row>
    <row r="3881" spans="1:2" x14ac:dyDescent="0.25">
      <c r="A3881" s="4">
        <v>41337</v>
      </c>
      <c r="B3881" s="3">
        <v>227.30416911876171</v>
      </c>
    </row>
    <row r="3882" spans="1:2" x14ac:dyDescent="0.25">
      <c r="A3882" s="4">
        <v>41338</v>
      </c>
      <c r="B3882" s="3">
        <v>227.69984502240899</v>
      </c>
    </row>
    <row r="3883" spans="1:2" x14ac:dyDescent="0.25">
      <c r="A3883" s="4">
        <v>41339</v>
      </c>
      <c r="B3883" s="3">
        <v>227.95587060712191</v>
      </c>
    </row>
    <row r="3884" spans="1:2" x14ac:dyDescent="0.25">
      <c r="A3884" s="4">
        <v>41340</v>
      </c>
      <c r="B3884" s="3">
        <v>228.70067230810491</v>
      </c>
    </row>
    <row r="3885" spans="1:2" x14ac:dyDescent="0.25">
      <c r="A3885" s="4">
        <v>41341</v>
      </c>
      <c r="B3885" s="3">
        <v>227.74639512872039</v>
      </c>
    </row>
    <row r="3886" spans="1:2" x14ac:dyDescent="0.25">
      <c r="A3886" s="4">
        <v>41344</v>
      </c>
      <c r="B3886" s="3">
        <v>227.79294523503191</v>
      </c>
    </row>
    <row r="3887" spans="1:2" x14ac:dyDescent="0.25">
      <c r="A3887" s="4">
        <v>41345</v>
      </c>
      <c r="B3887" s="3">
        <v>227.32744417191751</v>
      </c>
    </row>
    <row r="3888" spans="1:2" x14ac:dyDescent="0.25">
      <c r="A3888" s="4">
        <v>41346</v>
      </c>
      <c r="B3888" s="3">
        <v>228.14207103236771</v>
      </c>
    </row>
    <row r="3889" spans="1:2" x14ac:dyDescent="0.25">
      <c r="A3889" s="4">
        <v>41347</v>
      </c>
      <c r="B3889" s="3">
        <v>228.35154651076911</v>
      </c>
    </row>
    <row r="3890" spans="1:2" x14ac:dyDescent="0.25">
      <c r="A3890" s="4">
        <v>41348</v>
      </c>
      <c r="B3890" s="3">
        <v>227.95587060712191</v>
      </c>
    </row>
    <row r="3891" spans="1:2" x14ac:dyDescent="0.25">
      <c r="A3891" s="4">
        <v>41351</v>
      </c>
      <c r="B3891" s="3">
        <v>228.281721351302</v>
      </c>
    </row>
    <row r="3892" spans="1:2" x14ac:dyDescent="0.25">
      <c r="A3892" s="4">
        <v>41352</v>
      </c>
      <c r="B3892" s="3">
        <v>227.95587060712191</v>
      </c>
    </row>
    <row r="3893" spans="1:2" x14ac:dyDescent="0.25">
      <c r="A3893" s="4">
        <v>41353</v>
      </c>
      <c r="B3893" s="3">
        <v>228.00242071343331</v>
      </c>
    </row>
    <row r="3894" spans="1:2" x14ac:dyDescent="0.25">
      <c r="A3894" s="4">
        <v>41354</v>
      </c>
      <c r="B3894" s="3">
        <v>228.93342283966209</v>
      </c>
    </row>
    <row r="3895" spans="1:2" x14ac:dyDescent="0.25">
      <c r="A3895" s="4">
        <v>41355</v>
      </c>
      <c r="B3895" s="3">
        <v>229.282548636998</v>
      </c>
    </row>
    <row r="3896" spans="1:2" x14ac:dyDescent="0.25">
      <c r="A3896" s="4">
        <v>41358</v>
      </c>
      <c r="B3896" s="3">
        <v>229.42219895593229</v>
      </c>
    </row>
    <row r="3897" spans="1:2" x14ac:dyDescent="0.25">
      <c r="A3897" s="4">
        <v>41359</v>
      </c>
      <c r="B3897" s="3">
        <v>229.4920241153994</v>
      </c>
    </row>
    <row r="3898" spans="1:2" x14ac:dyDescent="0.25">
      <c r="A3898" s="4">
        <v>41360</v>
      </c>
      <c r="B3898" s="3">
        <v>230.8652522515869</v>
      </c>
    </row>
    <row r="3899" spans="1:2" x14ac:dyDescent="0.25">
      <c r="A3899" s="4">
        <v>41361</v>
      </c>
      <c r="B3899" s="3">
        <v>231.0980027831441</v>
      </c>
    </row>
    <row r="3900" spans="1:2" x14ac:dyDescent="0.25">
      <c r="A3900" s="4">
        <v>41365</v>
      </c>
      <c r="B3900" s="3">
        <v>230.62218550834891</v>
      </c>
    </row>
    <row r="3901" spans="1:2" x14ac:dyDescent="0.25">
      <c r="A3901" s="4">
        <v>41366</v>
      </c>
      <c r="B3901" s="3">
        <v>231.17997372282039</v>
      </c>
    </row>
    <row r="3902" spans="1:2" x14ac:dyDescent="0.25">
      <c r="A3902" s="4">
        <v>41367</v>
      </c>
      <c r="B3902" s="3">
        <v>231.24969724962929</v>
      </c>
    </row>
    <row r="3903" spans="1:2" x14ac:dyDescent="0.25">
      <c r="A3903" s="4">
        <v>41368</v>
      </c>
      <c r="B3903" s="3">
        <v>231.15673254721739</v>
      </c>
    </row>
    <row r="3904" spans="1:2" x14ac:dyDescent="0.25">
      <c r="A3904" s="4">
        <v>41369</v>
      </c>
      <c r="B3904" s="3">
        <v>231.45886783005611</v>
      </c>
    </row>
    <row r="3905" spans="1:2" x14ac:dyDescent="0.25">
      <c r="A3905" s="4">
        <v>41372</v>
      </c>
      <c r="B3905" s="3">
        <v>232.5512030833961</v>
      </c>
    </row>
    <row r="3906" spans="1:2" x14ac:dyDescent="0.25">
      <c r="A3906" s="4">
        <v>41373</v>
      </c>
      <c r="B3906" s="3">
        <v>231.41238547885021</v>
      </c>
    </row>
    <row r="3907" spans="1:2" x14ac:dyDescent="0.25">
      <c r="A3907" s="4">
        <v>41374</v>
      </c>
      <c r="B3907" s="3">
        <v>231.90045016651271</v>
      </c>
    </row>
    <row r="3908" spans="1:2" x14ac:dyDescent="0.25">
      <c r="A3908" s="4">
        <v>41375</v>
      </c>
      <c r="B3908" s="3">
        <v>231.92369134211569</v>
      </c>
    </row>
    <row r="3909" spans="1:2" x14ac:dyDescent="0.25">
      <c r="A3909" s="4">
        <v>41376</v>
      </c>
      <c r="B3909" s="3">
        <v>232.59768543460211</v>
      </c>
    </row>
    <row r="3910" spans="1:2" x14ac:dyDescent="0.25">
      <c r="A3910" s="4">
        <v>41379</v>
      </c>
      <c r="B3910" s="3">
        <v>232.66740896141101</v>
      </c>
    </row>
    <row r="3911" spans="1:2" x14ac:dyDescent="0.25">
      <c r="A3911" s="4">
        <v>41380</v>
      </c>
      <c r="B3911" s="3">
        <v>233.4343677563092</v>
      </c>
    </row>
    <row r="3912" spans="1:2" x14ac:dyDescent="0.25">
      <c r="A3912" s="4">
        <v>41381</v>
      </c>
      <c r="B3912" s="3">
        <v>233.0392677710586</v>
      </c>
    </row>
    <row r="3913" spans="1:2" x14ac:dyDescent="0.25">
      <c r="A3913" s="4">
        <v>41382</v>
      </c>
      <c r="B3913" s="3">
        <v>233.80622656595691</v>
      </c>
    </row>
    <row r="3914" spans="1:2" x14ac:dyDescent="0.25">
      <c r="A3914" s="4">
        <v>41383</v>
      </c>
      <c r="B3914" s="3">
        <v>233.64353833673599</v>
      </c>
    </row>
    <row r="3915" spans="1:2" x14ac:dyDescent="0.25">
      <c r="A3915" s="4">
        <v>41386</v>
      </c>
      <c r="B3915" s="3">
        <v>233.57381480992709</v>
      </c>
    </row>
    <row r="3916" spans="1:2" x14ac:dyDescent="0.25">
      <c r="A3916" s="4">
        <v>41387</v>
      </c>
      <c r="B3916" s="3">
        <v>233.57381480992709</v>
      </c>
    </row>
    <row r="3917" spans="1:2" x14ac:dyDescent="0.25">
      <c r="A3917" s="4">
        <v>41388</v>
      </c>
      <c r="B3917" s="3">
        <v>233.34140305389741</v>
      </c>
    </row>
    <row r="3918" spans="1:2" x14ac:dyDescent="0.25">
      <c r="A3918" s="4">
        <v>41389</v>
      </c>
      <c r="B3918" s="3">
        <v>232.78361483942589</v>
      </c>
    </row>
    <row r="3919" spans="1:2" x14ac:dyDescent="0.25">
      <c r="A3919" s="4">
        <v>41390</v>
      </c>
      <c r="B3919" s="3">
        <v>231.59831488367399</v>
      </c>
    </row>
    <row r="3920" spans="1:2" x14ac:dyDescent="0.25">
      <c r="A3920" s="4">
        <v>41393</v>
      </c>
      <c r="B3920" s="3">
        <v>231.22645607402629</v>
      </c>
    </row>
    <row r="3921" spans="1:2" x14ac:dyDescent="0.25">
      <c r="A3921" s="4">
        <v>41394</v>
      </c>
      <c r="B3921" s="3">
        <v>230.71515021076081</v>
      </c>
    </row>
    <row r="3922" spans="1:2" x14ac:dyDescent="0.25">
      <c r="A3922" s="4">
        <v>41396</v>
      </c>
      <c r="B3922" s="3">
        <v>231.84361918032059</v>
      </c>
    </row>
    <row r="3923" spans="1:2" x14ac:dyDescent="0.25">
      <c r="A3923" s="4">
        <v>41397</v>
      </c>
      <c r="B3923" s="3">
        <v>229.5196053553374</v>
      </c>
    </row>
    <row r="3924" spans="1:2" x14ac:dyDescent="0.25">
      <c r="A3924" s="4">
        <v>41400</v>
      </c>
      <c r="B3924" s="3">
        <v>227.218831668604</v>
      </c>
    </row>
    <row r="3925" spans="1:2" x14ac:dyDescent="0.25">
      <c r="A3925" s="4">
        <v>41401</v>
      </c>
      <c r="B3925" s="3">
        <v>227.66039429535081</v>
      </c>
    </row>
    <row r="3926" spans="1:2" x14ac:dyDescent="0.25">
      <c r="A3926" s="4">
        <v>41402</v>
      </c>
      <c r="B3926" s="3">
        <v>228.7759209313428</v>
      </c>
    </row>
    <row r="3927" spans="1:2" x14ac:dyDescent="0.25">
      <c r="A3927" s="4">
        <v>41403</v>
      </c>
      <c r="B3927" s="3">
        <v>228.9618420373414</v>
      </c>
    </row>
    <row r="3928" spans="1:2" x14ac:dyDescent="0.25">
      <c r="A3928" s="4">
        <v>41404</v>
      </c>
      <c r="B3928" s="3">
        <v>227.73011471010031</v>
      </c>
    </row>
    <row r="3929" spans="1:2" x14ac:dyDescent="0.25">
      <c r="A3929" s="4">
        <v>41407</v>
      </c>
      <c r="B3929" s="3">
        <v>227.63715415710101</v>
      </c>
    </row>
    <row r="3930" spans="1:2" x14ac:dyDescent="0.25">
      <c r="A3930" s="4">
        <v>41408</v>
      </c>
      <c r="B3930" s="3">
        <v>227.10263097735489</v>
      </c>
    </row>
    <row r="3931" spans="1:2" x14ac:dyDescent="0.25">
      <c r="A3931" s="4">
        <v>41409</v>
      </c>
      <c r="B3931" s="3">
        <v>226.68430848885791</v>
      </c>
    </row>
    <row r="3932" spans="1:2" x14ac:dyDescent="0.25">
      <c r="A3932" s="4">
        <v>41410</v>
      </c>
      <c r="B3932" s="3">
        <v>226.54486765935891</v>
      </c>
    </row>
    <row r="3933" spans="1:2" x14ac:dyDescent="0.25">
      <c r="A3933" s="4">
        <v>41411</v>
      </c>
      <c r="B3933" s="3">
        <v>226.49838738285919</v>
      </c>
    </row>
    <row r="3934" spans="1:2" x14ac:dyDescent="0.25">
      <c r="A3934" s="4">
        <v>41414</v>
      </c>
      <c r="B3934" s="3">
        <v>226.28922613861079</v>
      </c>
    </row>
    <row r="3935" spans="1:2" x14ac:dyDescent="0.25">
      <c r="A3935" s="4">
        <v>41415</v>
      </c>
      <c r="B3935" s="3">
        <v>226.0103444796128</v>
      </c>
    </row>
    <row r="3936" spans="1:2" x14ac:dyDescent="0.25">
      <c r="A3936" s="4">
        <v>41416</v>
      </c>
      <c r="B3936" s="3">
        <v>225.9638642031131</v>
      </c>
    </row>
    <row r="3937" spans="1:2" x14ac:dyDescent="0.25">
      <c r="A3937" s="4">
        <v>41417</v>
      </c>
      <c r="B3937" s="3">
        <v>226.05682475611249</v>
      </c>
    </row>
    <row r="3938" spans="1:2" x14ac:dyDescent="0.25">
      <c r="A3938" s="4">
        <v>41418</v>
      </c>
      <c r="B3938" s="3">
        <v>226.14978530911179</v>
      </c>
    </row>
    <row r="3939" spans="1:2" x14ac:dyDescent="0.25">
      <c r="A3939" s="4">
        <v>41421</v>
      </c>
      <c r="B3939" s="3">
        <v>226.77726904185721</v>
      </c>
    </row>
    <row r="3940" spans="1:2" x14ac:dyDescent="0.25">
      <c r="A3940" s="4">
        <v>41422</v>
      </c>
      <c r="B3940" s="3">
        <v>228.0787167838478</v>
      </c>
    </row>
    <row r="3941" spans="1:2" x14ac:dyDescent="0.25">
      <c r="A3941" s="4">
        <v>41423</v>
      </c>
      <c r="B3941" s="3">
        <v>228.49703927234481</v>
      </c>
    </row>
    <row r="3942" spans="1:2" x14ac:dyDescent="0.25">
      <c r="A3942" s="4">
        <v>41425</v>
      </c>
      <c r="B3942" s="3">
        <v>228.40407871934539</v>
      </c>
    </row>
    <row r="3943" spans="1:2" x14ac:dyDescent="0.25">
      <c r="A3943" s="4">
        <v>41428</v>
      </c>
      <c r="B3943" s="3">
        <v>226.06259811654749</v>
      </c>
    </row>
    <row r="3944" spans="1:2" x14ac:dyDescent="0.25">
      <c r="A3944" s="4">
        <v>41429</v>
      </c>
      <c r="B3944" s="3">
        <v>225.94726005628399</v>
      </c>
    </row>
    <row r="3945" spans="1:2" x14ac:dyDescent="0.25">
      <c r="A3945" s="4">
        <v>41430</v>
      </c>
      <c r="B3945" s="3">
        <v>226.3855446852854</v>
      </c>
    </row>
    <row r="3946" spans="1:2" x14ac:dyDescent="0.25">
      <c r="A3946" s="4">
        <v>41431</v>
      </c>
      <c r="B3946" s="3">
        <v>227.79266902050071</v>
      </c>
    </row>
    <row r="3947" spans="1:2" x14ac:dyDescent="0.25">
      <c r="A3947" s="4">
        <v>41432</v>
      </c>
      <c r="B3947" s="3">
        <v>227.90800708076421</v>
      </c>
    </row>
    <row r="3948" spans="1:2" x14ac:dyDescent="0.25">
      <c r="A3948" s="4">
        <v>41435</v>
      </c>
      <c r="B3948" s="3">
        <v>227.5389252879209</v>
      </c>
    </row>
    <row r="3949" spans="1:2" x14ac:dyDescent="0.25">
      <c r="A3949" s="4">
        <v>41436</v>
      </c>
      <c r="B3949" s="3">
        <v>227.76960140844801</v>
      </c>
    </row>
    <row r="3950" spans="1:2" x14ac:dyDescent="0.25">
      <c r="A3950" s="4">
        <v>41437</v>
      </c>
      <c r="B3950" s="3">
        <v>227.5389252879209</v>
      </c>
    </row>
    <row r="3951" spans="1:2" x14ac:dyDescent="0.25">
      <c r="A3951" s="4">
        <v>41438</v>
      </c>
      <c r="B3951" s="3">
        <v>227.72346618434261</v>
      </c>
    </row>
    <row r="3952" spans="1:2" x14ac:dyDescent="0.25">
      <c r="A3952" s="4">
        <v>41439</v>
      </c>
      <c r="B3952" s="3">
        <v>227.5389252879209</v>
      </c>
    </row>
    <row r="3953" spans="1:2" x14ac:dyDescent="0.25">
      <c r="A3953" s="4">
        <v>41442</v>
      </c>
      <c r="B3953" s="3">
        <v>228.02334514102779</v>
      </c>
    </row>
    <row r="3954" spans="1:2" x14ac:dyDescent="0.25">
      <c r="A3954" s="4">
        <v>41443</v>
      </c>
      <c r="B3954" s="3">
        <v>228.13868320129129</v>
      </c>
    </row>
    <row r="3955" spans="1:2" x14ac:dyDescent="0.25">
      <c r="A3955" s="4">
        <v>41444</v>
      </c>
      <c r="B3955" s="3">
        <v>228.71537350260911</v>
      </c>
    </row>
    <row r="3956" spans="1:2" x14ac:dyDescent="0.25">
      <c r="A3956" s="4">
        <v>41445</v>
      </c>
      <c r="B3956" s="3">
        <v>229.26899619187401</v>
      </c>
    </row>
    <row r="3957" spans="1:2" x14ac:dyDescent="0.25">
      <c r="A3957" s="4">
        <v>41446</v>
      </c>
      <c r="B3957" s="3">
        <v>229.29206380392679</v>
      </c>
    </row>
    <row r="3958" spans="1:2" x14ac:dyDescent="0.25">
      <c r="A3958" s="4">
        <v>41449</v>
      </c>
      <c r="B3958" s="3">
        <v>229.31513141597949</v>
      </c>
    </row>
    <row r="3959" spans="1:2" x14ac:dyDescent="0.25">
      <c r="A3959" s="4">
        <v>41450</v>
      </c>
      <c r="B3959" s="3">
        <v>229.36126664008489</v>
      </c>
    </row>
    <row r="3960" spans="1:2" x14ac:dyDescent="0.25">
      <c r="A3960" s="4">
        <v>41451</v>
      </c>
      <c r="B3960" s="3">
        <v>230.39930918245679</v>
      </c>
    </row>
    <row r="3961" spans="1:2" x14ac:dyDescent="0.25">
      <c r="A3961" s="4">
        <v>41452</v>
      </c>
      <c r="B3961" s="3">
        <v>231.13747276814351</v>
      </c>
    </row>
    <row r="3962" spans="1:2" x14ac:dyDescent="0.25">
      <c r="A3962" s="4">
        <v>41453</v>
      </c>
      <c r="B3962" s="3">
        <v>231.78336590561929</v>
      </c>
    </row>
    <row r="3963" spans="1:2" x14ac:dyDescent="0.25">
      <c r="A3963" s="4">
        <v>41456</v>
      </c>
      <c r="B3963" s="3">
        <v>231.2029889646268</v>
      </c>
    </row>
    <row r="3964" spans="1:2" x14ac:dyDescent="0.25">
      <c r="A3964" s="4">
        <v>41457</v>
      </c>
      <c r="B3964" s="3">
        <v>231.77817801071259</v>
      </c>
    </row>
    <row r="3965" spans="1:2" x14ac:dyDescent="0.25">
      <c r="A3965" s="4">
        <v>41458</v>
      </c>
      <c r="B3965" s="3">
        <v>232.85953341735379</v>
      </c>
    </row>
    <row r="3966" spans="1:2" x14ac:dyDescent="0.25">
      <c r="A3966" s="4">
        <v>41459</v>
      </c>
      <c r="B3966" s="3">
        <v>234.0329190713687</v>
      </c>
    </row>
    <row r="3967" spans="1:2" x14ac:dyDescent="0.25">
      <c r="A3967" s="4">
        <v>41460</v>
      </c>
      <c r="B3967" s="3">
        <v>234.33201737533329</v>
      </c>
    </row>
    <row r="3968" spans="1:2" x14ac:dyDescent="0.25">
      <c r="A3968" s="4">
        <v>41463</v>
      </c>
      <c r="B3968" s="3">
        <v>235.57442571487849</v>
      </c>
    </row>
    <row r="3969" spans="1:2" x14ac:dyDescent="0.25">
      <c r="A3969" s="4">
        <v>41465</v>
      </c>
      <c r="B3969" s="3">
        <v>235.75848620962589</v>
      </c>
    </row>
    <row r="3970" spans="1:2" x14ac:dyDescent="0.25">
      <c r="A3970" s="4">
        <v>41466</v>
      </c>
      <c r="B3970" s="3">
        <v>236.5407433123026</v>
      </c>
    </row>
    <row r="3971" spans="1:2" x14ac:dyDescent="0.25">
      <c r="A3971" s="4">
        <v>41467</v>
      </c>
      <c r="B3971" s="3">
        <v>236.67878868336311</v>
      </c>
    </row>
    <row r="3972" spans="1:2" x14ac:dyDescent="0.25">
      <c r="A3972" s="4">
        <v>41470</v>
      </c>
      <c r="B3972" s="3">
        <v>237.8751818992215</v>
      </c>
    </row>
    <row r="3973" spans="1:2" x14ac:dyDescent="0.25">
      <c r="A3973" s="4">
        <v>41471</v>
      </c>
      <c r="B3973" s="3">
        <v>237.5760835952569</v>
      </c>
    </row>
    <row r="3974" spans="1:2" x14ac:dyDescent="0.25">
      <c r="A3974" s="4">
        <v>41472</v>
      </c>
      <c r="B3974" s="3">
        <v>237.34600797682259</v>
      </c>
    </row>
    <row r="3975" spans="1:2" x14ac:dyDescent="0.25">
      <c r="A3975" s="4">
        <v>41473</v>
      </c>
      <c r="B3975" s="3">
        <v>237.20796260576199</v>
      </c>
    </row>
    <row r="3976" spans="1:2" x14ac:dyDescent="0.25">
      <c r="A3976" s="4">
        <v>41474</v>
      </c>
      <c r="B3976" s="3">
        <v>237.00089454917119</v>
      </c>
    </row>
    <row r="3977" spans="1:2" x14ac:dyDescent="0.25">
      <c r="A3977" s="4">
        <v>41477</v>
      </c>
      <c r="B3977" s="3">
        <v>237.34600797682259</v>
      </c>
    </row>
    <row r="3978" spans="1:2" x14ac:dyDescent="0.25">
      <c r="A3978" s="4">
        <v>41478</v>
      </c>
      <c r="B3978" s="3">
        <v>237.32300041497919</v>
      </c>
    </row>
    <row r="3979" spans="1:2" x14ac:dyDescent="0.25">
      <c r="A3979" s="4">
        <v>41479</v>
      </c>
      <c r="B3979" s="3">
        <v>237.16194748207519</v>
      </c>
    </row>
    <row r="3980" spans="1:2" x14ac:dyDescent="0.25">
      <c r="A3980" s="4">
        <v>41480</v>
      </c>
      <c r="B3980" s="3">
        <v>236.86284917811059</v>
      </c>
    </row>
    <row r="3981" spans="1:2" x14ac:dyDescent="0.25">
      <c r="A3981" s="4">
        <v>41481</v>
      </c>
      <c r="B3981" s="3">
        <v>235.3673576582876</v>
      </c>
    </row>
    <row r="3982" spans="1:2" x14ac:dyDescent="0.25">
      <c r="A3982" s="4">
        <v>41484</v>
      </c>
      <c r="B3982" s="3">
        <v>234.97622910694929</v>
      </c>
    </row>
    <row r="3983" spans="1:2" x14ac:dyDescent="0.25">
      <c r="A3983" s="4">
        <v>41485</v>
      </c>
      <c r="B3983" s="3">
        <v>234.53908543192421</v>
      </c>
    </row>
    <row r="3984" spans="1:2" x14ac:dyDescent="0.25">
      <c r="A3984" s="4">
        <v>41486</v>
      </c>
      <c r="B3984" s="3">
        <v>234.79216861220189</v>
      </c>
    </row>
    <row r="3985" spans="1:2" x14ac:dyDescent="0.25">
      <c r="A3985" s="4">
        <v>41487</v>
      </c>
      <c r="B3985" s="3">
        <v>234.24218067412281</v>
      </c>
    </row>
    <row r="3986" spans="1:2" x14ac:dyDescent="0.25">
      <c r="A3986" s="4">
        <v>41488</v>
      </c>
      <c r="B3986" s="3">
        <v>233.59891066050221</v>
      </c>
    </row>
    <row r="3987" spans="1:2" x14ac:dyDescent="0.25">
      <c r="A3987" s="4">
        <v>41491</v>
      </c>
      <c r="B3987" s="3">
        <v>233.39214529898129</v>
      </c>
    </row>
    <row r="3988" spans="1:2" x14ac:dyDescent="0.25">
      <c r="A3988" s="4">
        <v>41492</v>
      </c>
      <c r="B3988" s="3">
        <v>233.04753636311321</v>
      </c>
    </row>
    <row r="3989" spans="1:2" x14ac:dyDescent="0.25">
      <c r="A3989" s="4">
        <v>41493</v>
      </c>
      <c r="B3989" s="3">
        <v>232.03668348456651</v>
      </c>
    </row>
    <row r="3990" spans="1:2" x14ac:dyDescent="0.25">
      <c r="A3990" s="4">
        <v>41494</v>
      </c>
      <c r="B3990" s="3">
        <v>232.03668348456651</v>
      </c>
    </row>
    <row r="3991" spans="1:2" x14ac:dyDescent="0.25">
      <c r="A3991" s="4">
        <v>41495</v>
      </c>
      <c r="B3991" s="3">
        <v>231.87586598116141</v>
      </c>
    </row>
    <row r="3992" spans="1:2" x14ac:dyDescent="0.25">
      <c r="A3992" s="4">
        <v>41498</v>
      </c>
      <c r="B3992" s="3">
        <v>232.42724027855041</v>
      </c>
    </row>
    <row r="3993" spans="1:2" x14ac:dyDescent="0.25">
      <c r="A3993" s="4">
        <v>41499</v>
      </c>
      <c r="B3993" s="3">
        <v>231.04880453507769</v>
      </c>
    </row>
    <row r="3994" spans="1:2" x14ac:dyDescent="0.25">
      <c r="A3994" s="4">
        <v>41500</v>
      </c>
      <c r="B3994" s="3">
        <v>230.75014345732541</v>
      </c>
    </row>
    <row r="3995" spans="1:2" x14ac:dyDescent="0.25">
      <c r="A3995" s="4">
        <v>41501</v>
      </c>
      <c r="B3995" s="3">
        <v>231.5082831162353</v>
      </c>
    </row>
    <row r="3996" spans="1:2" x14ac:dyDescent="0.25">
      <c r="A3996" s="4">
        <v>41502</v>
      </c>
      <c r="B3996" s="3">
        <v>231.53125704529319</v>
      </c>
    </row>
    <row r="3997" spans="1:2" x14ac:dyDescent="0.25">
      <c r="A3997" s="4">
        <v>41505</v>
      </c>
      <c r="B3997" s="3">
        <v>231.20962203848291</v>
      </c>
    </row>
    <row r="3998" spans="1:2" x14ac:dyDescent="0.25">
      <c r="A3998" s="4">
        <v>41506</v>
      </c>
      <c r="B3998" s="3">
        <v>231.46233525811959</v>
      </c>
    </row>
    <row r="3999" spans="1:2" x14ac:dyDescent="0.25">
      <c r="A3999" s="4">
        <v>41507</v>
      </c>
      <c r="B3999" s="3">
        <v>231.76099633587199</v>
      </c>
    </row>
    <row r="4000" spans="1:2" x14ac:dyDescent="0.25">
      <c r="A4000" s="4">
        <v>41508</v>
      </c>
      <c r="B4000" s="3">
        <v>232.70292742724499</v>
      </c>
    </row>
    <row r="4001" spans="1:2" x14ac:dyDescent="0.25">
      <c r="A4001" s="4">
        <v>41509</v>
      </c>
      <c r="B4001" s="3">
        <v>234.1962328160071</v>
      </c>
    </row>
    <row r="4002" spans="1:2" x14ac:dyDescent="0.25">
      <c r="A4002" s="4">
        <v>41512</v>
      </c>
      <c r="B4002" s="3">
        <v>233.3232235118077</v>
      </c>
    </row>
    <row r="4003" spans="1:2" x14ac:dyDescent="0.25">
      <c r="A4003" s="4">
        <v>41513</v>
      </c>
      <c r="B4003" s="3">
        <v>233.66783244767581</v>
      </c>
    </row>
    <row r="4004" spans="1:2" x14ac:dyDescent="0.25">
      <c r="A4004" s="4">
        <v>41514</v>
      </c>
      <c r="B4004" s="3">
        <v>235.20708569455371</v>
      </c>
    </row>
    <row r="4005" spans="1:2" x14ac:dyDescent="0.25">
      <c r="A4005" s="4">
        <v>41515</v>
      </c>
      <c r="B4005" s="3">
        <v>236.6084953670842</v>
      </c>
    </row>
    <row r="4006" spans="1:2" x14ac:dyDescent="0.25">
      <c r="A4006" s="4">
        <v>41516</v>
      </c>
      <c r="B4006" s="3">
        <v>237.73421789092021</v>
      </c>
    </row>
    <row r="4007" spans="1:2" x14ac:dyDescent="0.25">
      <c r="A4007" s="4">
        <v>41519</v>
      </c>
      <c r="B4007" s="3">
        <v>233.86054384456179</v>
      </c>
    </row>
    <row r="4008" spans="1:2" x14ac:dyDescent="0.25">
      <c r="A4008" s="4">
        <v>41520</v>
      </c>
      <c r="B4008" s="3">
        <v>235.35442652881861</v>
      </c>
    </row>
    <row r="4009" spans="1:2" x14ac:dyDescent="0.25">
      <c r="A4009" s="4">
        <v>41521</v>
      </c>
      <c r="B4009" s="3">
        <v>236.32771373219799</v>
      </c>
    </row>
    <row r="4010" spans="1:2" x14ac:dyDescent="0.25">
      <c r="A4010" s="4">
        <v>41522</v>
      </c>
      <c r="B4010" s="3">
        <v>237.82159641645481</v>
      </c>
    </row>
    <row r="4011" spans="1:2" x14ac:dyDescent="0.25">
      <c r="A4011" s="4">
        <v>41523</v>
      </c>
      <c r="B4011" s="3">
        <v>238.52326858633299</v>
      </c>
    </row>
    <row r="4012" spans="1:2" x14ac:dyDescent="0.25">
      <c r="A4012" s="4">
        <v>41526</v>
      </c>
      <c r="B4012" s="3">
        <v>239.33811368683669</v>
      </c>
    </row>
    <row r="4013" spans="1:2" x14ac:dyDescent="0.25">
      <c r="A4013" s="4">
        <v>41527</v>
      </c>
      <c r="B4013" s="3">
        <v>239.7002670648383</v>
      </c>
    </row>
    <row r="4014" spans="1:2" x14ac:dyDescent="0.25">
      <c r="A4014" s="4">
        <v>41528</v>
      </c>
      <c r="B4014" s="3">
        <v>240.78672719884321</v>
      </c>
    </row>
    <row r="4015" spans="1:2" x14ac:dyDescent="0.25">
      <c r="A4015" s="4">
        <v>41529</v>
      </c>
      <c r="B4015" s="3">
        <v>241.21678433522021</v>
      </c>
    </row>
    <row r="4016" spans="1:2" x14ac:dyDescent="0.25">
      <c r="A4016" s="4">
        <v>41530</v>
      </c>
      <c r="B4016" s="3">
        <v>241.57893771322179</v>
      </c>
    </row>
    <row r="4017" spans="1:2" x14ac:dyDescent="0.25">
      <c r="A4017" s="4">
        <v>41533</v>
      </c>
      <c r="B4017" s="3">
        <v>241.6921106438474</v>
      </c>
    </row>
    <row r="4018" spans="1:2" x14ac:dyDescent="0.25">
      <c r="A4018" s="4">
        <v>41534</v>
      </c>
      <c r="B4018" s="3">
        <v>242.1674369524745</v>
      </c>
    </row>
    <row r="4019" spans="1:2" x14ac:dyDescent="0.25">
      <c r="A4019" s="4">
        <v>41535</v>
      </c>
      <c r="B4019" s="3">
        <v>243.5255121199807</v>
      </c>
    </row>
    <row r="4020" spans="1:2" x14ac:dyDescent="0.25">
      <c r="A4020" s="4">
        <v>41536</v>
      </c>
      <c r="B4020" s="3">
        <v>243.88766549798231</v>
      </c>
    </row>
    <row r="4021" spans="1:2" x14ac:dyDescent="0.25">
      <c r="A4021" s="4">
        <v>41537</v>
      </c>
      <c r="B4021" s="3">
        <v>244.95149104586221</v>
      </c>
    </row>
    <row r="4022" spans="1:2" x14ac:dyDescent="0.25">
      <c r="A4022" s="4">
        <v>41540</v>
      </c>
      <c r="B4022" s="3">
        <v>245.4720865267395</v>
      </c>
    </row>
    <row r="4023" spans="1:2" x14ac:dyDescent="0.25">
      <c r="A4023" s="4">
        <v>41541</v>
      </c>
      <c r="B4023" s="3">
        <v>246.3095662133683</v>
      </c>
    </row>
    <row r="4024" spans="1:2" x14ac:dyDescent="0.25">
      <c r="A4024" s="4">
        <v>41542</v>
      </c>
      <c r="B4024" s="3">
        <v>246.53591207461929</v>
      </c>
    </row>
    <row r="4025" spans="1:2" x14ac:dyDescent="0.25">
      <c r="A4025" s="4">
        <v>41543</v>
      </c>
      <c r="B4025" s="3">
        <v>246.76225793587039</v>
      </c>
    </row>
    <row r="4026" spans="1:2" x14ac:dyDescent="0.25">
      <c r="A4026" s="4">
        <v>41544</v>
      </c>
      <c r="B4026" s="3">
        <v>248.09769851725139</v>
      </c>
    </row>
    <row r="4027" spans="1:2" x14ac:dyDescent="0.25">
      <c r="A4027" s="4">
        <v>41547</v>
      </c>
      <c r="B4027" s="3">
        <v>249.45577368475759</v>
      </c>
    </row>
    <row r="4028" spans="1:2" x14ac:dyDescent="0.25">
      <c r="A4028" s="4">
        <v>41548</v>
      </c>
      <c r="B4028" s="3">
        <v>247.58216007241089</v>
      </c>
    </row>
    <row r="4029" spans="1:2" x14ac:dyDescent="0.25">
      <c r="A4029" s="4">
        <v>41549</v>
      </c>
      <c r="B4029" s="3">
        <v>247.82902408263541</v>
      </c>
    </row>
    <row r="4030" spans="1:2" x14ac:dyDescent="0.25">
      <c r="A4030" s="4">
        <v>41550</v>
      </c>
      <c r="B4030" s="3">
        <v>248.03100372736449</v>
      </c>
    </row>
    <row r="4031" spans="1:2" x14ac:dyDescent="0.25">
      <c r="A4031" s="4">
        <v>41551</v>
      </c>
      <c r="B4031" s="3">
        <v>248.0085615446169</v>
      </c>
    </row>
    <row r="4032" spans="1:2" x14ac:dyDescent="0.25">
      <c r="A4032" s="4">
        <v>41554</v>
      </c>
      <c r="B4032" s="3">
        <v>248.52473174781349</v>
      </c>
    </row>
    <row r="4033" spans="1:2" x14ac:dyDescent="0.25">
      <c r="A4033" s="4">
        <v>41555</v>
      </c>
      <c r="B4033" s="3">
        <v>248.65938484429961</v>
      </c>
    </row>
    <row r="4034" spans="1:2" x14ac:dyDescent="0.25">
      <c r="A4034" s="4">
        <v>41556</v>
      </c>
      <c r="B4034" s="3">
        <v>248.07588809285991</v>
      </c>
    </row>
    <row r="4035" spans="1:2" x14ac:dyDescent="0.25">
      <c r="A4035" s="4">
        <v>41557</v>
      </c>
      <c r="B4035" s="3">
        <v>246.19074474205479</v>
      </c>
    </row>
    <row r="4036" spans="1:2" x14ac:dyDescent="0.25">
      <c r="A4036" s="4">
        <v>41558</v>
      </c>
      <c r="B4036" s="3">
        <v>245.24817306665221</v>
      </c>
    </row>
    <row r="4037" spans="1:2" x14ac:dyDescent="0.25">
      <c r="A4037" s="4">
        <v>41561</v>
      </c>
      <c r="B4037" s="3">
        <v>244.73200286345551</v>
      </c>
    </row>
    <row r="4038" spans="1:2" x14ac:dyDescent="0.25">
      <c r="A4038" s="4">
        <v>41562</v>
      </c>
      <c r="B4038" s="3">
        <v>243.92408428453899</v>
      </c>
    </row>
    <row r="4039" spans="1:2" x14ac:dyDescent="0.25">
      <c r="A4039" s="4">
        <v>41563</v>
      </c>
      <c r="B4039" s="3">
        <v>243.5425671778284</v>
      </c>
    </row>
    <row r="4040" spans="1:2" x14ac:dyDescent="0.25">
      <c r="A4040" s="4">
        <v>41564</v>
      </c>
      <c r="B4040" s="3">
        <v>242.64487986792119</v>
      </c>
    </row>
    <row r="4041" spans="1:2" x14ac:dyDescent="0.25">
      <c r="A4041" s="4">
        <v>41565</v>
      </c>
      <c r="B4041" s="3">
        <v>242.5775533196782</v>
      </c>
    </row>
    <row r="4042" spans="1:2" x14ac:dyDescent="0.25">
      <c r="A4042" s="4">
        <v>41568</v>
      </c>
      <c r="B4042" s="3">
        <v>241.16369580657431</v>
      </c>
    </row>
    <row r="4043" spans="1:2" x14ac:dyDescent="0.25">
      <c r="A4043" s="4">
        <v>41569</v>
      </c>
      <c r="B4043" s="3">
        <v>242.26336276121069</v>
      </c>
    </row>
    <row r="4044" spans="1:2" x14ac:dyDescent="0.25">
      <c r="A4044" s="4">
        <v>41570</v>
      </c>
      <c r="B4044" s="3">
        <v>242.77953296440731</v>
      </c>
    </row>
    <row r="4045" spans="1:2" x14ac:dyDescent="0.25">
      <c r="A4045" s="4">
        <v>41571</v>
      </c>
      <c r="B4045" s="3">
        <v>241.18613798932199</v>
      </c>
    </row>
    <row r="4046" spans="1:2" x14ac:dyDescent="0.25">
      <c r="A4046" s="4">
        <v>41572</v>
      </c>
      <c r="B4046" s="3">
        <v>242.1735940302199</v>
      </c>
    </row>
    <row r="4047" spans="1:2" x14ac:dyDescent="0.25">
      <c r="A4047" s="4">
        <v>41575</v>
      </c>
      <c r="B4047" s="3">
        <v>242.15115184747231</v>
      </c>
    </row>
    <row r="4048" spans="1:2" x14ac:dyDescent="0.25">
      <c r="A4048" s="4">
        <v>41576</v>
      </c>
      <c r="B4048" s="3">
        <v>242.46534240593979</v>
      </c>
    </row>
    <row r="4049" spans="1:2" x14ac:dyDescent="0.25">
      <c r="A4049" s="4">
        <v>41577</v>
      </c>
      <c r="B4049" s="3">
        <v>242.06138311648149</v>
      </c>
    </row>
    <row r="4050" spans="1:2" x14ac:dyDescent="0.25">
      <c r="A4050" s="4">
        <v>41578</v>
      </c>
      <c r="B4050" s="3">
        <v>241.81451910625711</v>
      </c>
    </row>
    <row r="4051" spans="1:2" x14ac:dyDescent="0.25">
      <c r="A4051" s="4">
        <v>41579</v>
      </c>
      <c r="B4051" s="3">
        <v>241.04837852786409</v>
      </c>
    </row>
    <row r="4052" spans="1:2" x14ac:dyDescent="0.25">
      <c r="A4052" s="4">
        <v>41582</v>
      </c>
      <c r="B4052" s="3">
        <v>241.00362390875389</v>
      </c>
    </row>
    <row r="4053" spans="1:2" x14ac:dyDescent="0.25">
      <c r="A4053" s="4">
        <v>41583</v>
      </c>
      <c r="B4053" s="3">
        <v>242.05535745784499</v>
      </c>
    </row>
    <row r="4054" spans="1:2" x14ac:dyDescent="0.25">
      <c r="A4054" s="4">
        <v>41584</v>
      </c>
      <c r="B4054" s="3">
        <v>242.8609406018297</v>
      </c>
    </row>
    <row r="4055" spans="1:2" x14ac:dyDescent="0.25">
      <c r="A4055" s="4">
        <v>41585</v>
      </c>
      <c r="B4055" s="3">
        <v>242.90569522093989</v>
      </c>
    </row>
    <row r="4056" spans="1:2" x14ac:dyDescent="0.25">
      <c r="A4056" s="4">
        <v>41586</v>
      </c>
      <c r="B4056" s="3">
        <v>242.570035577613</v>
      </c>
    </row>
    <row r="4057" spans="1:2" x14ac:dyDescent="0.25">
      <c r="A4057" s="4">
        <v>41589</v>
      </c>
      <c r="B4057" s="3">
        <v>242.4581490298373</v>
      </c>
    </row>
    <row r="4058" spans="1:2" x14ac:dyDescent="0.25">
      <c r="A4058" s="4">
        <v>41590</v>
      </c>
      <c r="B4058" s="3">
        <v>243.10709100693609</v>
      </c>
    </row>
    <row r="4059" spans="1:2" x14ac:dyDescent="0.25">
      <c r="A4059" s="4">
        <v>41591</v>
      </c>
      <c r="B4059" s="3">
        <v>243.08471369738101</v>
      </c>
    </row>
    <row r="4060" spans="1:2" x14ac:dyDescent="0.25">
      <c r="A4060" s="4">
        <v>41592</v>
      </c>
      <c r="B4060" s="3">
        <v>242.9952044591605</v>
      </c>
    </row>
    <row r="4061" spans="1:2" x14ac:dyDescent="0.25">
      <c r="A4061" s="4">
        <v>41596</v>
      </c>
      <c r="B4061" s="3">
        <v>242.63716750627839</v>
      </c>
    </row>
    <row r="4062" spans="1:2" x14ac:dyDescent="0.25">
      <c r="A4062" s="4">
        <v>41597</v>
      </c>
      <c r="B4062" s="3">
        <v>242.23437593428599</v>
      </c>
    </row>
    <row r="4063" spans="1:2" x14ac:dyDescent="0.25">
      <c r="A4063" s="4">
        <v>41598</v>
      </c>
      <c r="B4063" s="3">
        <v>242.1672440056206</v>
      </c>
    </row>
    <row r="4064" spans="1:2" x14ac:dyDescent="0.25">
      <c r="A4064" s="4">
        <v>41599</v>
      </c>
      <c r="B4064" s="3">
        <v>242.10011207695521</v>
      </c>
    </row>
    <row r="4065" spans="1:2" x14ac:dyDescent="0.25">
      <c r="A4065" s="4">
        <v>41600</v>
      </c>
      <c r="B4065" s="3">
        <v>243.6665237458144</v>
      </c>
    </row>
    <row r="4066" spans="1:2" x14ac:dyDescent="0.25">
      <c r="A4066" s="4">
        <v>41603</v>
      </c>
      <c r="B4066" s="3">
        <v>243.7560329840349</v>
      </c>
    </row>
    <row r="4067" spans="1:2" x14ac:dyDescent="0.25">
      <c r="A4067" s="4">
        <v>41604</v>
      </c>
      <c r="B4067" s="3">
        <v>243.6665237458144</v>
      </c>
    </row>
    <row r="4068" spans="1:2" x14ac:dyDescent="0.25">
      <c r="A4068" s="4">
        <v>41605</v>
      </c>
      <c r="B4068" s="3">
        <v>244.00218338914129</v>
      </c>
    </row>
    <row r="4069" spans="1:2" x14ac:dyDescent="0.25">
      <c r="A4069" s="4">
        <v>41606</v>
      </c>
      <c r="B4069" s="3">
        <v>244.47210688979911</v>
      </c>
    </row>
    <row r="4070" spans="1:2" x14ac:dyDescent="0.25">
      <c r="A4070" s="4">
        <v>41607</v>
      </c>
      <c r="B4070" s="3">
        <v>245.23293541467351</v>
      </c>
    </row>
    <row r="4071" spans="1:2" x14ac:dyDescent="0.25">
      <c r="A4071" s="4">
        <v>41610</v>
      </c>
      <c r="B4071" s="3">
        <v>244.04132291918191</v>
      </c>
    </row>
    <row r="4072" spans="1:2" x14ac:dyDescent="0.25">
      <c r="A4072" s="4">
        <v>41611</v>
      </c>
      <c r="B4072" s="3">
        <v>244.81987057228301</v>
      </c>
    </row>
    <row r="4073" spans="1:2" x14ac:dyDescent="0.25">
      <c r="A4073" s="4">
        <v>41612</v>
      </c>
      <c r="B4073" s="3">
        <v>246.55491962776529</v>
      </c>
    </row>
    <row r="4074" spans="1:2" x14ac:dyDescent="0.25">
      <c r="A4074" s="4">
        <v>41613</v>
      </c>
      <c r="B4074" s="3">
        <v>246.68838493972549</v>
      </c>
    </row>
    <row r="4075" spans="1:2" x14ac:dyDescent="0.25">
      <c r="A4075" s="4">
        <v>41614</v>
      </c>
      <c r="B4075" s="3">
        <v>247.97854962200719</v>
      </c>
    </row>
    <row r="4076" spans="1:2" x14ac:dyDescent="0.25">
      <c r="A4076" s="4">
        <v>41617</v>
      </c>
      <c r="B4076" s="3">
        <v>250.0250177387299</v>
      </c>
    </row>
    <row r="4077" spans="1:2" x14ac:dyDescent="0.25">
      <c r="A4077" s="4">
        <v>41618</v>
      </c>
      <c r="B4077" s="3">
        <v>250.42541367461041</v>
      </c>
    </row>
    <row r="4078" spans="1:2" x14ac:dyDescent="0.25">
      <c r="A4078" s="4">
        <v>41619</v>
      </c>
      <c r="B4078" s="3">
        <v>251.09274023441131</v>
      </c>
    </row>
    <row r="4079" spans="1:2" x14ac:dyDescent="0.25">
      <c r="A4079" s="4">
        <v>41620</v>
      </c>
      <c r="B4079" s="3">
        <v>250.80356539183089</v>
      </c>
    </row>
    <row r="4080" spans="1:2" x14ac:dyDescent="0.25">
      <c r="A4080" s="4">
        <v>41621</v>
      </c>
      <c r="B4080" s="3">
        <v>250.892542266471</v>
      </c>
    </row>
    <row r="4081" spans="1:2" x14ac:dyDescent="0.25">
      <c r="A4081" s="4">
        <v>41624</v>
      </c>
      <c r="B4081" s="3">
        <v>251.40415929565171</v>
      </c>
    </row>
    <row r="4082" spans="1:2" x14ac:dyDescent="0.25">
      <c r="A4082" s="4">
        <v>41625</v>
      </c>
      <c r="B4082" s="3">
        <v>252.6275913219533</v>
      </c>
    </row>
    <row r="4083" spans="1:2" x14ac:dyDescent="0.25">
      <c r="A4083" s="4">
        <v>41626</v>
      </c>
      <c r="B4083" s="3">
        <v>253.6063369429946</v>
      </c>
    </row>
    <row r="4084" spans="1:2" x14ac:dyDescent="0.25">
      <c r="A4084" s="4">
        <v>41627</v>
      </c>
      <c r="B4084" s="3">
        <v>253.67306959897459</v>
      </c>
    </row>
    <row r="4085" spans="1:2" x14ac:dyDescent="0.25">
      <c r="A4085" s="4">
        <v>41628</v>
      </c>
      <c r="B4085" s="3">
        <v>253.98448866021499</v>
      </c>
    </row>
    <row r="4086" spans="1:2" x14ac:dyDescent="0.25">
      <c r="A4086" s="4">
        <v>41631</v>
      </c>
      <c r="B4086" s="3">
        <v>254.45161725207569</v>
      </c>
    </row>
    <row r="4087" spans="1:2" x14ac:dyDescent="0.25">
      <c r="A4087" s="4">
        <v>41634</v>
      </c>
      <c r="B4087" s="3">
        <v>254.80752475063619</v>
      </c>
    </row>
    <row r="4088" spans="1:2" x14ac:dyDescent="0.25">
      <c r="A4088" s="4">
        <v>41635</v>
      </c>
      <c r="B4088" s="3">
        <v>255.34138599847691</v>
      </c>
    </row>
    <row r="4089" spans="1:2" x14ac:dyDescent="0.25">
      <c r="A4089" s="4">
        <v>41638</v>
      </c>
      <c r="B4089" s="3">
        <v>255.2746533424968</v>
      </c>
    </row>
    <row r="4090" spans="1:2" x14ac:dyDescent="0.25">
      <c r="A4090" s="4">
        <v>41641</v>
      </c>
      <c r="B4090" s="3">
        <v>254.25216273321999</v>
      </c>
    </row>
    <row r="4091" spans="1:2" x14ac:dyDescent="0.25">
      <c r="A4091" s="4">
        <v>41642</v>
      </c>
      <c r="B4091" s="3">
        <v>254.6063668780813</v>
      </c>
    </row>
    <row r="4092" spans="1:2" x14ac:dyDescent="0.25">
      <c r="A4092" s="4">
        <v>41645</v>
      </c>
      <c r="B4092" s="3">
        <v>253.5216166844437</v>
      </c>
    </row>
    <row r="4093" spans="1:2" x14ac:dyDescent="0.25">
      <c r="A4093" s="4">
        <v>41646</v>
      </c>
      <c r="B4093" s="3">
        <v>254.03078514268179</v>
      </c>
    </row>
    <row r="4094" spans="1:2" x14ac:dyDescent="0.25">
      <c r="A4094" s="4">
        <v>41647</v>
      </c>
      <c r="B4094" s="3">
        <v>254.07506066078949</v>
      </c>
    </row>
    <row r="4095" spans="1:2" x14ac:dyDescent="0.25">
      <c r="A4095" s="4">
        <v>41648</v>
      </c>
      <c r="B4095" s="3">
        <v>253.6544432387667</v>
      </c>
    </row>
    <row r="4096" spans="1:2" x14ac:dyDescent="0.25">
      <c r="A4096" s="4">
        <v>41649</v>
      </c>
      <c r="B4096" s="3">
        <v>252.34831545459079</v>
      </c>
    </row>
    <row r="4097" spans="1:2" x14ac:dyDescent="0.25">
      <c r="A4097" s="4">
        <v>41652</v>
      </c>
      <c r="B4097" s="3">
        <v>253.3887901301207</v>
      </c>
    </row>
    <row r="4098" spans="1:2" x14ac:dyDescent="0.25">
      <c r="A4098" s="4">
        <v>41653</v>
      </c>
      <c r="B4098" s="3">
        <v>252.28190217742929</v>
      </c>
    </row>
    <row r="4099" spans="1:2" x14ac:dyDescent="0.25">
      <c r="A4099" s="4">
        <v>41654</v>
      </c>
      <c r="B4099" s="3">
        <v>252.7467951175598</v>
      </c>
    </row>
    <row r="4100" spans="1:2" x14ac:dyDescent="0.25">
      <c r="A4100" s="4">
        <v>41655</v>
      </c>
      <c r="B4100" s="3">
        <v>253.76513203403579</v>
      </c>
    </row>
    <row r="4101" spans="1:2" x14ac:dyDescent="0.25">
      <c r="A4101" s="4">
        <v>41656</v>
      </c>
      <c r="B4101" s="3">
        <v>251.1307387066303</v>
      </c>
    </row>
    <row r="4102" spans="1:2" x14ac:dyDescent="0.25">
      <c r="A4102" s="4">
        <v>41659</v>
      </c>
      <c r="B4102" s="3">
        <v>249.35971798232401</v>
      </c>
    </row>
    <row r="4103" spans="1:2" x14ac:dyDescent="0.25">
      <c r="A4103" s="4">
        <v>41660</v>
      </c>
      <c r="B4103" s="3">
        <v>249.51468229570071</v>
      </c>
    </row>
    <row r="4104" spans="1:2" x14ac:dyDescent="0.25">
      <c r="A4104" s="4">
        <v>41661</v>
      </c>
      <c r="B4104" s="3">
        <v>250.0238507539388</v>
      </c>
    </row>
    <row r="4105" spans="1:2" x14ac:dyDescent="0.25">
      <c r="A4105" s="4">
        <v>41662</v>
      </c>
      <c r="B4105" s="3">
        <v>250.6879835255537</v>
      </c>
    </row>
    <row r="4106" spans="1:2" x14ac:dyDescent="0.25">
      <c r="A4106" s="4">
        <v>41663</v>
      </c>
      <c r="B4106" s="3">
        <v>252.28190217742929</v>
      </c>
    </row>
    <row r="4107" spans="1:2" x14ac:dyDescent="0.25">
      <c r="A4107" s="4">
        <v>41666</v>
      </c>
      <c r="B4107" s="3">
        <v>252.7025195994521</v>
      </c>
    </row>
    <row r="4108" spans="1:2" x14ac:dyDescent="0.25">
      <c r="A4108" s="4">
        <v>41667</v>
      </c>
      <c r="B4108" s="3">
        <v>252.90175943093661</v>
      </c>
    </row>
    <row r="4109" spans="1:2" x14ac:dyDescent="0.25">
      <c r="A4109" s="4">
        <v>41668</v>
      </c>
      <c r="B4109" s="3">
        <v>253.5880299616052</v>
      </c>
    </row>
    <row r="4110" spans="1:2" x14ac:dyDescent="0.25">
      <c r="A4110" s="4">
        <v>41669</v>
      </c>
      <c r="B4110" s="3">
        <v>254.6727801552428</v>
      </c>
    </row>
    <row r="4111" spans="1:2" x14ac:dyDescent="0.25">
      <c r="A4111" s="4">
        <v>41670</v>
      </c>
      <c r="B4111" s="3">
        <v>254.7170556733505</v>
      </c>
    </row>
    <row r="4112" spans="1:2" x14ac:dyDescent="0.25">
      <c r="A4112" s="4">
        <v>41673</v>
      </c>
      <c r="B4112" s="3">
        <v>253.7639342734762</v>
      </c>
    </row>
    <row r="4113" spans="1:2" x14ac:dyDescent="0.25">
      <c r="A4113" s="4">
        <v>41674</v>
      </c>
      <c r="B4113" s="3">
        <v>253.78598727897489</v>
      </c>
    </row>
    <row r="4114" spans="1:2" x14ac:dyDescent="0.25">
      <c r="A4114" s="4">
        <v>41675</v>
      </c>
      <c r="B4114" s="3">
        <v>254.69016050442141</v>
      </c>
    </row>
    <row r="4115" spans="1:2" x14ac:dyDescent="0.25">
      <c r="A4115" s="4">
        <v>41676</v>
      </c>
      <c r="B4115" s="3">
        <v>255.99128782884441</v>
      </c>
    </row>
    <row r="4116" spans="1:2" x14ac:dyDescent="0.25">
      <c r="A4116" s="4">
        <v>41677</v>
      </c>
      <c r="B4116" s="3">
        <v>256.63082498830647</v>
      </c>
    </row>
    <row r="4117" spans="1:2" x14ac:dyDescent="0.25">
      <c r="A4117" s="4">
        <v>41680</v>
      </c>
      <c r="B4117" s="3">
        <v>257.64526324124643</v>
      </c>
    </row>
    <row r="4118" spans="1:2" x14ac:dyDescent="0.25">
      <c r="A4118" s="4">
        <v>41681</v>
      </c>
      <c r="B4118" s="3">
        <v>259.12281460965892</v>
      </c>
    </row>
    <row r="4119" spans="1:2" x14ac:dyDescent="0.25">
      <c r="A4119" s="4">
        <v>41682</v>
      </c>
      <c r="B4119" s="3">
        <v>259.40950368114198</v>
      </c>
    </row>
    <row r="4120" spans="1:2" x14ac:dyDescent="0.25">
      <c r="A4120" s="4">
        <v>41683</v>
      </c>
      <c r="B4120" s="3">
        <v>259.69619275262511</v>
      </c>
    </row>
    <row r="4121" spans="1:2" x14ac:dyDescent="0.25">
      <c r="A4121" s="4">
        <v>41684</v>
      </c>
      <c r="B4121" s="3">
        <v>260.82089603305837</v>
      </c>
    </row>
    <row r="4122" spans="1:2" x14ac:dyDescent="0.25">
      <c r="A4122" s="4">
        <v>41687</v>
      </c>
      <c r="B4122" s="3">
        <v>262.91593155543438</v>
      </c>
    </row>
    <row r="4123" spans="1:2" x14ac:dyDescent="0.25">
      <c r="A4123" s="4">
        <v>41688</v>
      </c>
      <c r="B4123" s="3">
        <v>261.48248619801922</v>
      </c>
    </row>
    <row r="4124" spans="1:2" x14ac:dyDescent="0.25">
      <c r="A4124" s="4">
        <v>41689</v>
      </c>
      <c r="B4124" s="3">
        <v>260.82089603305837</v>
      </c>
    </row>
    <row r="4125" spans="1:2" x14ac:dyDescent="0.25">
      <c r="A4125" s="4">
        <v>41690</v>
      </c>
      <c r="B4125" s="3">
        <v>261.30606215402969</v>
      </c>
    </row>
    <row r="4126" spans="1:2" x14ac:dyDescent="0.25">
      <c r="A4126" s="4">
        <v>41691</v>
      </c>
      <c r="B4126" s="3">
        <v>263.04824958842647</v>
      </c>
    </row>
    <row r="4127" spans="1:2" x14ac:dyDescent="0.25">
      <c r="A4127" s="4">
        <v>41694</v>
      </c>
      <c r="B4127" s="3">
        <v>263.31288565441088</v>
      </c>
    </row>
    <row r="4128" spans="1:2" x14ac:dyDescent="0.25">
      <c r="A4128" s="4">
        <v>41695</v>
      </c>
      <c r="B4128" s="3">
        <v>265.45202718778421</v>
      </c>
    </row>
    <row r="4129" spans="1:2" x14ac:dyDescent="0.25">
      <c r="A4129" s="4">
        <v>41696</v>
      </c>
      <c r="B4129" s="3">
        <v>265.54023920977897</v>
      </c>
    </row>
    <row r="4130" spans="1:2" x14ac:dyDescent="0.25">
      <c r="A4130" s="4">
        <v>41697</v>
      </c>
      <c r="B4130" s="3">
        <v>265.62845123177379</v>
      </c>
    </row>
    <row r="4131" spans="1:2" x14ac:dyDescent="0.25">
      <c r="A4131" s="4">
        <v>41698</v>
      </c>
      <c r="B4131" s="3">
        <v>265.58434522077641</v>
      </c>
    </row>
    <row r="4132" spans="1:2" x14ac:dyDescent="0.25">
      <c r="A4132" s="4">
        <v>41703</v>
      </c>
      <c r="B4132" s="3">
        <v>260.88421161882093</v>
      </c>
    </row>
    <row r="4133" spans="1:2" x14ac:dyDescent="0.25">
      <c r="A4133" s="4">
        <v>41704</v>
      </c>
      <c r="B4133" s="3">
        <v>261.53495796858101</v>
      </c>
    </row>
    <row r="4134" spans="1:2" x14ac:dyDescent="0.25">
      <c r="A4134" s="4">
        <v>41705</v>
      </c>
      <c r="B4134" s="3">
        <v>262.25077895331708</v>
      </c>
    </row>
    <row r="4135" spans="1:2" x14ac:dyDescent="0.25">
      <c r="A4135" s="4">
        <v>41708</v>
      </c>
      <c r="B4135" s="3">
        <v>262.64122676317322</v>
      </c>
    </row>
    <row r="4136" spans="1:2" x14ac:dyDescent="0.25">
      <c r="A4136" s="4">
        <v>41709</v>
      </c>
      <c r="B4136" s="3">
        <v>264.33316727254942</v>
      </c>
    </row>
    <row r="4137" spans="1:2" x14ac:dyDescent="0.25">
      <c r="A4137" s="4">
        <v>41710</v>
      </c>
      <c r="B4137" s="3">
        <v>268.32441155107801</v>
      </c>
    </row>
    <row r="4138" spans="1:2" x14ac:dyDescent="0.25">
      <c r="A4138" s="4">
        <v>41711</v>
      </c>
      <c r="B4138" s="3">
        <v>269.66928734058212</v>
      </c>
    </row>
    <row r="4139" spans="1:2" x14ac:dyDescent="0.25">
      <c r="A4139" s="4">
        <v>41712</v>
      </c>
      <c r="B4139" s="3">
        <v>269.8211281555262</v>
      </c>
    </row>
    <row r="4140" spans="1:2" x14ac:dyDescent="0.25">
      <c r="A4140" s="4">
        <v>41715</v>
      </c>
      <c r="B4140" s="3">
        <v>271.99028265472651</v>
      </c>
    </row>
    <row r="4141" spans="1:2" x14ac:dyDescent="0.25">
      <c r="A4141" s="4">
        <v>41716</v>
      </c>
      <c r="B4141" s="3">
        <v>272.83625290941461</v>
      </c>
    </row>
    <row r="4142" spans="1:2" x14ac:dyDescent="0.25">
      <c r="A4142" s="4">
        <v>41717</v>
      </c>
      <c r="B4142" s="3">
        <v>273.92083015901483</v>
      </c>
    </row>
    <row r="4143" spans="1:2" x14ac:dyDescent="0.25">
      <c r="A4143" s="4">
        <v>41718</v>
      </c>
      <c r="B4143" s="3">
        <v>274.81018350368691</v>
      </c>
    </row>
    <row r="4144" spans="1:2" x14ac:dyDescent="0.25">
      <c r="A4144" s="4">
        <v>41719</v>
      </c>
      <c r="B4144" s="3">
        <v>274.96202431863088</v>
      </c>
    </row>
    <row r="4145" spans="1:2" x14ac:dyDescent="0.25">
      <c r="A4145" s="4">
        <v>41722</v>
      </c>
      <c r="B4145" s="3">
        <v>277.15287036282319</v>
      </c>
    </row>
    <row r="4146" spans="1:2" x14ac:dyDescent="0.25">
      <c r="A4146" s="4">
        <v>41723</v>
      </c>
      <c r="B4146" s="3">
        <v>277.02272109287122</v>
      </c>
    </row>
    <row r="4147" spans="1:2" x14ac:dyDescent="0.25">
      <c r="A4147" s="4">
        <v>41724</v>
      </c>
      <c r="B4147" s="3">
        <v>276.24182547315911</v>
      </c>
    </row>
    <row r="4148" spans="1:2" x14ac:dyDescent="0.25">
      <c r="A4148" s="4">
        <v>41725</v>
      </c>
      <c r="B4148" s="3">
        <v>273.85575552403878</v>
      </c>
    </row>
    <row r="4149" spans="1:2" x14ac:dyDescent="0.25">
      <c r="A4149" s="4">
        <v>41726</v>
      </c>
      <c r="B4149" s="3">
        <v>272.0553572897025</v>
      </c>
    </row>
    <row r="4150" spans="1:2" x14ac:dyDescent="0.25">
      <c r="A4150" s="4">
        <v>41729</v>
      </c>
      <c r="B4150" s="3">
        <v>273.07485990432667</v>
      </c>
    </row>
    <row r="4151" spans="1:2" x14ac:dyDescent="0.25">
      <c r="A4151" s="4">
        <v>41730</v>
      </c>
      <c r="B4151" s="3">
        <v>269.1834932964307</v>
      </c>
    </row>
    <row r="4152" spans="1:2" x14ac:dyDescent="0.25">
      <c r="A4152" s="4">
        <v>41731</v>
      </c>
      <c r="B4152" s="3">
        <v>270.4748509039934</v>
      </c>
    </row>
    <row r="4153" spans="1:2" x14ac:dyDescent="0.25">
      <c r="A4153" s="4">
        <v>41732</v>
      </c>
      <c r="B4153" s="3">
        <v>270.64703191833507</v>
      </c>
    </row>
    <row r="4154" spans="1:2" x14ac:dyDescent="0.25">
      <c r="A4154" s="4">
        <v>41733</v>
      </c>
      <c r="B4154" s="3">
        <v>269.70003633945578</v>
      </c>
    </row>
    <row r="4155" spans="1:2" x14ac:dyDescent="0.25">
      <c r="A4155" s="4">
        <v>41736</v>
      </c>
      <c r="B4155" s="3">
        <v>270.45332827720063</v>
      </c>
    </row>
    <row r="4156" spans="1:2" x14ac:dyDescent="0.25">
      <c r="A4156" s="4">
        <v>41737</v>
      </c>
      <c r="B4156" s="3">
        <v>268.73151813378382</v>
      </c>
    </row>
    <row r="4157" spans="1:2" x14ac:dyDescent="0.25">
      <c r="A4157" s="4">
        <v>41738</v>
      </c>
      <c r="B4157" s="3">
        <v>267.99974882283158</v>
      </c>
    </row>
    <row r="4158" spans="1:2" x14ac:dyDescent="0.25">
      <c r="A4158" s="4">
        <v>41739</v>
      </c>
      <c r="B4158" s="3">
        <v>267.99974882283158</v>
      </c>
    </row>
    <row r="4159" spans="1:2" x14ac:dyDescent="0.25">
      <c r="A4159" s="4">
        <v>41740</v>
      </c>
      <c r="B4159" s="3">
        <v>265.54616936846259</v>
      </c>
    </row>
    <row r="4160" spans="1:2" x14ac:dyDescent="0.25">
      <c r="A4160" s="4">
        <v>41743</v>
      </c>
      <c r="B4160" s="3">
        <v>265.73987300959709</v>
      </c>
    </row>
    <row r="4161" spans="1:2" x14ac:dyDescent="0.25">
      <c r="A4161" s="4">
        <v>41744</v>
      </c>
      <c r="B4161" s="3">
        <v>266.3640291865857</v>
      </c>
    </row>
    <row r="4162" spans="1:2" x14ac:dyDescent="0.25">
      <c r="A4162" s="4">
        <v>41745</v>
      </c>
      <c r="B4162" s="3">
        <v>266.90209485640349</v>
      </c>
    </row>
    <row r="4163" spans="1:2" x14ac:dyDescent="0.25">
      <c r="A4163" s="4">
        <v>41746</v>
      </c>
      <c r="B4163" s="3">
        <v>266.66534596168361</v>
      </c>
    </row>
    <row r="4164" spans="1:2" x14ac:dyDescent="0.25">
      <c r="A4164" s="4">
        <v>41751</v>
      </c>
      <c r="B4164" s="3">
        <v>267.76299992811192</v>
      </c>
    </row>
    <row r="4165" spans="1:2" x14ac:dyDescent="0.25">
      <c r="A4165" s="4">
        <v>41752</v>
      </c>
      <c r="B4165" s="3">
        <v>267.84909043528268</v>
      </c>
    </row>
    <row r="4166" spans="1:2" x14ac:dyDescent="0.25">
      <c r="A4166" s="4">
        <v>41753</v>
      </c>
      <c r="B4166" s="3">
        <v>267.24645688508679</v>
      </c>
    </row>
    <row r="4167" spans="1:2" x14ac:dyDescent="0.25">
      <c r="A4167" s="4">
        <v>41754</v>
      </c>
      <c r="B4167" s="3">
        <v>266.94514010998893</v>
      </c>
    </row>
    <row r="4168" spans="1:2" x14ac:dyDescent="0.25">
      <c r="A4168" s="4">
        <v>41757</v>
      </c>
      <c r="B4168" s="3">
        <v>266.53621020092731</v>
      </c>
    </row>
    <row r="4169" spans="1:2" x14ac:dyDescent="0.25">
      <c r="A4169" s="4">
        <v>41758</v>
      </c>
      <c r="B4169" s="3">
        <v>266.83752697602529</v>
      </c>
    </row>
    <row r="4170" spans="1:2" x14ac:dyDescent="0.25">
      <c r="A4170" s="4">
        <v>41759</v>
      </c>
      <c r="B4170" s="3">
        <v>266.81600434923263</v>
      </c>
    </row>
    <row r="4171" spans="1:2" x14ac:dyDescent="0.25">
      <c r="A4171" s="4">
        <v>41761</v>
      </c>
      <c r="B4171" s="3">
        <v>266.63302129466831</v>
      </c>
    </row>
    <row r="4172" spans="1:2" x14ac:dyDescent="0.25">
      <c r="A4172" s="4">
        <v>41764</v>
      </c>
      <c r="B4172" s="3">
        <v>266.41750802171759</v>
      </c>
    </row>
    <row r="4173" spans="1:2" x14ac:dyDescent="0.25">
      <c r="A4173" s="4">
        <v>41765</v>
      </c>
      <c r="B4173" s="3">
        <v>266.5252646581929</v>
      </c>
    </row>
    <row r="4174" spans="1:2" x14ac:dyDescent="0.25">
      <c r="A4174" s="4">
        <v>41766</v>
      </c>
      <c r="B4174" s="3">
        <v>266.54681598548802</v>
      </c>
    </row>
    <row r="4175" spans="1:2" x14ac:dyDescent="0.25">
      <c r="A4175" s="4">
        <v>41767</v>
      </c>
      <c r="B4175" s="3">
        <v>265.94337882122602</v>
      </c>
    </row>
    <row r="4176" spans="1:2" x14ac:dyDescent="0.25">
      <c r="A4176" s="4">
        <v>41768</v>
      </c>
      <c r="B4176" s="3">
        <v>264.08996467384952</v>
      </c>
    </row>
    <row r="4177" spans="1:2" x14ac:dyDescent="0.25">
      <c r="A4177" s="4">
        <v>41771</v>
      </c>
      <c r="B4177" s="3">
        <v>263.85290007360368</v>
      </c>
    </row>
    <row r="4178" spans="1:2" x14ac:dyDescent="0.25">
      <c r="A4178" s="4">
        <v>41772</v>
      </c>
      <c r="B4178" s="3">
        <v>265.18908236589829</v>
      </c>
    </row>
    <row r="4179" spans="1:2" x14ac:dyDescent="0.25">
      <c r="A4179" s="4">
        <v>41773</v>
      </c>
      <c r="B4179" s="3">
        <v>264.4132345832756</v>
      </c>
    </row>
    <row r="4180" spans="1:2" x14ac:dyDescent="0.25">
      <c r="A4180" s="4">
        <v>41774</v>
      </c>
      <c r="B4180" s="3">
        <v>261.61156203491578</v>
      </c>
    </row>
    <row r="4181" spans="1:2" x14ac:dyDescent="0.25">
      <c r="A4181" s="4">
        <v>41775</v>
      </c>
      <c r="B4181" s="3">
        <v>262.15034521729268</v>
      </c>
    </row>
    <row r="4182" spans="1:2" x14ac:dyDescent="0.25">
      <c r="A4182" s="4">
        <v>41778</v>
      </c>
      <c r="B4182" s="3">
        <v>262.17189654458781</v>
      </c>
    </row>
    <row r="4183" spans="1:2" x14ac:dyDescent="0.25">
      <c r="A4183" s="4">
        <v>41779</v>
      </c>
      <c r="B4183" s="3">
        <v>261.87017796245681</v>
      </c>
    </row>
    <row r="4184" spans="1:2" x14ac:dyDescent="0.25">
      <c r="A4184" s="4">
        <v>41780</v>
      </c>
      <c r="B4184" s="3">
        <v>260.29693106991618</v>
      </c>
    </row>
    <row r="4185" spans="1:2" x14ac:dyDescent="0.25">
      <c r="A4185" s="4">
        <v>41781</v>
      </c>
      <c r="B4185" s="3">
        <v>260.14607177885068</v>
      </c>
    </row>
    <row r="4186" spans="1:2" x14ac:dyDescent="0.25">
      <c r="A4186" s="4">
        <v>41782</v>
      </c>
      <c r="B4186" s="3">
        <v>258.87454346844129</v>
      </c>
    </row>
    <row r="4187" spans="1:2" x14ac:dyDescent="0.25">
      <c r="A4187" s="4">
        <v>41785</v>
      </c>
      <c r="B4187" s="3">
        <v>258.91764612303149</v>
      </c>
    </row>
    <row r="4188" spans="1:2" x14ac:dyDescent="0.25">
      <c r="A4188" s="4">
        <v>41786</v>
      </c>
      <c r="B4188" s="3">
        <v>259.30557001434278</v>
      </c>
    </row>
    <row r="4189" spans="1:2" x14ac:dyDescent="0.25">
      <c r="A4189" s="4">
        <v>41787</v>
      </c>
      <c r="B4189" s="3">
        <v>260.1029691242606</v>
      </c>
    </row>
    <row r="4190" spans="1:2" x14ac:dyDescent="0.25">
      <c r="A4190" s="4">
        <v>41788</v>
      </c>
      <c r="B4190" s="3">
        <v>260.31848239721131</v>
      </c>
    </row>
    <row r="4191" spans="1:2" x14ac:dyDescent="0.25">
      <c r="A4191" s="4">
        <v>41789</v>
      </c>
      <c r="B4191" s="3">
        <v>260.44779036098168</v>
      </c>
    </row>
    <row r="4192" spans="1:2" x14ac:dyDescent="0.25">
      <c r="A4192" s="4">
        <v>41792</v>
      </c>
      <c r="B4192" s="3">
        <v>260.87576973424183</v>
      </c>
    </row>
    <row r="4193" spans="1:2" x14ac:dyDescent="0.25">
      <c r="A4193" s="4">
        <v>41793</v>
      </c>
      <c r="B4193" s="3">
        <v>261.17974483006202</v>
      </c>
    </row>
    <row r="4194" spans="1:2" x14ac:dyDescent="0.25">
      <c r="A4194" s="4">
        <v>41794</v>
      </c>
      <c r="B4194" s="3">
        <v>261.72255750116938</v>
      </c>
    </row>
    <row r="4195" spans="1:2" x14ac:dyDescent="0.25">
      <c r="A4195" s="4">
        <v>41795</v>
      </c>
      <c r="B4195" s="3">
        <v>263.80695815822207</v>
      </c>
    </row>
    <row r="4196" spans="1:2" x14ac:dyDescent="0.25">
      <c r="A4196" s="4">
        <v>41796</v>
      </c>
      <c r="B4196" s="3">
        <v>264.76230845937118</v>
      </c>
    </row>
    <row r="4197" spans="1:2" x14ac:dyDescent="0.25">
      <c r="A4197" s="4">
        <v>41799</v>
      </c>
      <c r="B4197" s="3">
        <v>264.58860840461682</v>
      </c>
    </row>
    <row r="4198" spans="1:2" x14ac:dyDescent="0.25">
      <c r="A4198" s="4">
        <v>41800</v>
      </c>
      <c r="B4198" s="3">
        <v>266.39074647269348</v>
      </c>
    </row>
    <row r="4199" spans="1:2" x14ac:dyDescent="0.25">
      <c r="A4199" s="4">
        <v>41801</v>
      </c>
      <c r="B4199" s="3">
        <v>265.43539617154443</v>
      </c>
    </row>
    <row r="4200" spans="1:2" x14ac:dyDescent="0.25">
      <c r="A4200" s="4">
        <v>41802</v>
      </c>
      <c r="B4200" s="3">
        <v>265.95649633580763</v>
      </c>
    </row>
    <row r="4201" spans="1:2" x14ac:dyDescent="0.25">
      <c r="A4201" s="4">
        <v>41803</v>
      </c>
      <c r="B4201" s="3">
        <v>265.45710867838869</v>
      </c>
    </row>
    <row r="4202" spans="1:2" x14ac:dyDescent="0.25">
      <c r="A4202" s="4">
        <v>41806</v>
      </c>
      <c r="B4202" s="3">
        <v>265.0011460346584</v>
      </c>
    </row>
    <row r="4203" spans="1:2" x14ac:dyDescent="0.25">
      <c r="A4203" s="4">
        <v>41807</v>
      </c>
      <c r="B4203" s="3">
        <v>266.10848388371761</v>
      </c>
    </row>
    <row r="4204" spans="1:2" x14ac:dyDescent="0.25">
      <c r="A4204" s="4">
        <v>41808</v>
      </c>
      <c r="B4204" s="3">
        <v>265.89135881527471</v>
      </c>
    </row>
    <row r="4205" spans="1:2" x14ac:dyDescent="0.25">
      <c r="A4205" s="4">
        <v>41810</v>
      </c>
      <c r="B4205" s="3">
        <v>264.95772102096981</v>
      </c>
    </row>
    <row r="4206" spans="1:2" x14ac:dyDescent="0.25">
      <c r="A4206" s="4">
        <v>41813</v>
      </c>
      <c r="B4206" s="3">
        <v>265.044571048347</v>
      </c>
    </row>
    <row r="4207" spans="1:2" x14ac:dyDescent="0.25">
      <c r="A4207" s="4">
        <v>41814</v>
      </c>
      <c r="B4207" s="3">
        <v>264.91429600728122</v>
      </c>
    </row>
    <row r="4208" spans="1:2" x14ac:dyDescent="0.25">
      <c r="A4208" s="4">
        <v>41815</v>
      </c>
      <c r="B4208" s="3">
        <v>263.30757050080308</v>
      </c>
    </row>
    <row r="4209" spans="1:2" x14ac:dyDescent="0.25">
      <c r="A4209" s="4">
        <v>41816</v>
      </c>
      <c r="B4209" s="3">
        <v>263.11215793920451</v>
      </c>
    </row>
    <row r="4210" spans="1:2" x14ac:dyDescent="0.25">
      <c r="A4210" s="4">
        <v>41817</v>
      </c>
      <c r="B4210" s="3">
        <v>263.2641454871146</v>
      </c>
    </row>
    <row r="4211" spans="1:2" x14ac:dyDescent="0.25">
      <c r="A4211" s="4">
        <v>41820</v>
      </c>
      <c r="B4211" s="3">
        <v>263.02530791182733</v>
      </c>
    </row>
    <row r="4212" spans="1:2" x14ac:dyDescent="0.25">
      <c r="A4212" s="4">
        <v>41821</v>
      </c>
      <c r="B4212" s="3">
        <v>265.70400337831671</v>
      </c>
    </row>
    <row r="4213" spans="1:2" x14ac:dyDescent="0.25">
      <c r="A4213" s="4">
        <v>41822</v>
      </c>
      <c r="B4213" s="3">
        <v>264.56804940514633</v>
      </c>
    </row>
    <row r="4214" spans="1:2" x14ac:dyDescent="0.25">
      <c r="A4214" s="4">
        <v>41823</v>
      </c>
      <c r="B4214" s="3">
        <v>262.66751102695719</v>
      </c>
    </row>
    <row r="4215" spans="1:2" x14ac:dyDescent="0.25">
      <c r="A4215" s="4">
        <v>41824</v>
      </c>
      <c r="B4215" s="3">
        <v>263.23548801354252</v>
      </c>
    </row>
    <row r="4216" spans="1:2" x14ac:dyDescent="0.25">
      <c r="A4216" s="4">
        <v>41827</v>
      </c>
      <c r="B4216" s="3">
        <v>261.85923608450901</v>
      </c>
    </row>
    <row r="4217" spans="1:2" x14ac:dyDescent="0.25">
      <c r="A4217" s="4">
        <v>41828</v>
      </c>
      <c r="B4217" s="3">
        <v>261.29125909792378</v>
      </c>
    </row>
    <row r="4218" spans="1:2" x14ac:dyDescent="0.25">
      <c r="A4218" s="4">
        <v>41830</v>
      </c>
      <c r="B4218" s="3">
        <v>259.82762609403102</v>
      </c>
    </row>
    <row r="4219" spans="1:2" x14ac:dyDescent="0.25">
      <c r="A4219" s="4">
        <v>41831</v>
      </c>
      <c r="B4219" s="3">
        <v>259.95869770631992</v>
      </c>
    </row>
    <row r="4220" spans="1:2" x14ac:dyDescent="0.25">
      <c r="A4220" s="4">
        <v>41834</v>
      </c>
      <c r="B4220" s="3">
        <v>260.26453146832728</v>
      </c>
    </row>
    <row r="4221" spans="1:2" x14ac:dyDescent="0.25">
      <c r="A4221" s="4">
        <v>41835</v>
      </c>
      <c r="B4221" s="3">
        <v>260.3956030806163</v>
      </c>
    </row>
    <row r="4222" spans="1:2" x14ac:dyDescent="0.25">
      <c r="A4222" s="4">
        <v>41836</v>
      </c>
      <c r="B4222" s="3">
        <v>260.17715039346803</v>
      </c>
    </row>
    <row r="4223" spans="1:2" x14ac:dyDescent="0.25">
      <c r="A4223" s="4">
        <v>41837</v>
      </c>
      <c r="B4223" s="3">
        <v>260.26453146832728</v>
      </c>
    </row>
    <row r="4224" spans="1:2" x14ac:dyDescent="0.25">
      <c r="A4224" s="4">
        <v>41838</v>
      </c>
      <c r="B4224" s="3">
        <v>260.22084093089768</v>
      </c>
    </row>
    <row r="4225" spans="1:2" x14ac:dyDescent="0.25">
      <c r="A4225" s="4">
        <v>41841</v>
      </c>
      <c r="B4225" s="3">
        <v>259.78393555660142</v>
      </c>
    </row>
    <row r="4226" spans="1:2" x14ac:dyDescent="0.25">
      <c r="A4226" s="4">
        <v>41842</v>
      </c>
      <c r="B4226" s="3">
        <v>260.11161458732357</v>
      </c>
    </row>
    <row r="4227" spans="1:2" x14ac:dyDescent="0.25">
      <c r="A4227" s="4">
        <v>41843</v>
      </c>
      <c r="B4227" s="3">
        <v>259.47810179459401</v>
      </c>
    </row>
    <row r="4228" spans="1:2" x14ac:dyDescent="0.25">
      <c r="A4228" s="4">
        <v>41844</v>
      </c>
      <c r="B4228" s="3">
        <v>258.64798158343092</v>
      </c>
    </row>
    <row r="4229" spans="1:2" x14ac:dyDescent="0.25">
      <c r="A4229" s="4">
        <v>41845</v>
      </c>
      <c r="B4229" s="3">
        <v>259.89316190017553</v>
      </c>
    </row>
    <row r="4230" spans="1:2" x14ac:dyDescent="0.25">
      <c r="A4230" s="4">
        <v>41848</v>
      </c>
      <c r="B4230" s="3">
        <v>260.00238824374958</v>
      </c>
    </row>
    <row r="4231" spans="1:2" x14ac:dyDescent="0.25">
      <c r="A4231" s="4">
        <v>41849</v>
      </c>
      <c r="B4231" s="3">
        <v>259.63101867559772</v>
      </c>
    </row>
    <row r="4232" spans="1:2" x14ac:dyDescent="0.25">
      <c r="A4232" s="4">
        <v>41850</v>
      </c>
      <c r="B4232" s="3">
        <v>258.97566061415313</v>
      </c>
    </row>
    <row r="4233" spans="1:2" x14ac:dyDescent="0.25">
      <c r="A4233" s="4">
        <v>41851</v>
      </c>
      <c r="B4233" s="3">
        <v>259.19411330130129</v>
      </c>
    </row>
    <row r="4234" spans="1:2" x14ac:dyDescent="0.25">
      <c r="A4234" s="4">
        <v>41852</v>
      </c>
      <c r="B4234" s="3">
        <v>259.44676018985081</v>
      </c>
    </row>
    <row r="4235" spans="1:2" x14ac:dyDescent="0.25">
      <c r="A4235" s="4">
        <v>41855</v>
      </c>
      <c r="B4235" s="3">
        <v>262.14088864095692</v>
      </c>
    </row>
    <row r="4236" spans="1:2" x14ac:dyDescent="0.25">
      <c r="A4236" s="4">
        <v>41856</v>
      </c>
      <c r="B4236" s="3">
        <v>262.68847572451511</v>
      </c>
    </row>
    <row r="4237" spans="1:2" x14ac:dyDescent="0.25">
      <c r="A4237" s="4">
        <v>41857</v>
      </c>
      <c r="B4237" s="3">
        <v>262.20659909098379</v>
      </c>
    </row>
    <row r="4238" spans="1:2" x14ac:dyDescent="0.25">
      <c r="A4238" s="4">
        <v>41858</v>
      </c>
      <c r="B4238" s="3">
        <v>263.41129067481182</v>
      </c>
    </row>
    <row r="4239" spans="1:2" x14ac:dyDescent="0.25">
      <c r="A4239" s="4">
        <v>41859</v>
      </c>
      <c r="B4239" s="3">
        <v>264.92263102543228</v>
      </c>
    </row>
    <row r="4240" spans="1:2" x14ac:dyDescent="0.25">
      <c r="A4240" s="4">
        <v>41862</v>
      </c>
      <c r="B4240" s="3">
        <v>264.98834147545932</v>
      </c>
    </row>
    <row r="4241" spans="1:2" x14ac:dyDescent="0.25">
      <c r="A4241" s="4">
        <v>41863</v>
      </c>
      <c r="B4241" s="3">
        <v>266.4339713760528</v>
      </c>
    </row>
    <row r="4242" spans="1:2" x14ac:dyDescent="0.25">
      <c r="A4242" s="4">
        <v>41864</v>
      </c>
      <c r="B4242" s="3">
        <v>266.67490969281829</v>
      </c>
    </row>
    <row r="4243" spans="1:2" x14ac:dyDescent="0.25">
      <c r="A4243" s="4">
        <v>41865</v>
      </c>
      <c r="B4243" s="3">
        <v>269.3252311772398</v>
      </c>
    </row>
    <row r="4244" spans="1:2" x14ac:dyDescent="0.25">
      <c r="A4244" s="4">
        <v>41866</v>
      </c>
      <c r="B4244" s="3">
        <v>270.33279141098677</v>
      </c>
    </row>
    <row r="4245" spans="1:2" x14ac:dyDescent="0.25">
      <c r="A4245" s="4">
        <v>41869</v>
      </c>
      <c r="B4245" s="3">
        <v>272.43552581185008</v>
      </c>
    </row>
    <row r="4246" spans="1:2" x14ac:dyDescent="0.25">
      <c r="A4246" s="4">
        <v>41870</v>
      </c>
      <c r="B4246" s="3">
        <v>273.96876964581293</v>
      </c>
    </row>
    <row r="4247" spans="1:2" x14ac:dyDescent="0.25">
      <c r="A4247" s="4">
        <v>41871</v>
      </c>
      <c r="B4247" s="3">
        <v>273.92496267912833</v>
      </c>
    </row>
    <row r="4248" spans="1:2" x14ac:dyDescent="0.25">
      <c r="A4248" s="4">
        <v>41872</v>
      </c>
      <c r="B4248" s="3">
        <v>273.92496267912833</v>
      </c>
    </row>
    <row r="4249" spans="1:2" x14ac:dyDescent="0.25">
      <c r="A4249" s="4">
        <v>41873</v>
      </c>
      <c r="B4249" s="3">
        <v>273.59641042899341</v>
      </c>
    </row>
    <row r="4250" spans="1:2" x14ac:dyDescent="0.25">
      <c r="A4250" s="4">
        <v>41876</v>
      </c>
      <c r="B4250" s="3">
        <v>274.91061942953303</v>
      </c>
    </row>
    <row r="4251" spans="1:2" x14ac:dyDescent="0.25">
      <c r="A4251" s="4">
        <v>41877</v>
      </c>
      <c r="B4251" s="3">
        <v>275.7648552798837</v>
      </c>
    </row>
    <row r="4252" spans="1:2" x14ac:dyDescent="0.25">
      <c r="A4252" s="4">
        <v>41878</v>
      </c>
      <c r="B4252" s="3">
        <v>278.54659766435901</v>
      </c>
    </row>
    <row r="4253" spans="1:2" x14ac:dyDescent="0.25">
      <c r="A4253" s="4">
        <v>41879</v>
      </c>
      <c r="B4253" s="3">
        <v>279.40083351470969</v>
      </c>
    </row>
    <row r="4254" spans="1:2" x14ac:dyDescent="0.25">
      <c r="A4254" s="4">
        <v>41880</v>
      </c>
      <c r="B4254" s="3">
        <v>279.86080666489858</v>
      </c>
    </row>
    <row r="4255" spans="1:2" x14ac:dyDescent="0.25">
      <c r="A4255" s="4">
        <v>41883</v>
      </c>
      <c r="B4255" s="3">
        <v>279.87029557954071</v>
      </c>
    </row>
    <row r="4256" spans="1:2" x14ac:dyDescent="0.25">
      <c r="A4256" s="4">
        <v>41884</v>
      </c>
      <c r="B4256" s="3">
        <v>280.30749044883618</v>
      </c>
    </row>
    <row r="4257" spans="1:2" x14ac:dyDescent="0.25">
      <c r="A4257" s="4">
        <v>41885</v>
      </c>
      <c r="B4257" s="3">
        <v>282.34044659106053</v>
      </c>
    </row>
    <row r="4258" spans="1:2" x14ac:dyDescent="0.25">
      <c r="A4258" s="4">
        <v>41886</v>
      </c>
      <c r="B4258" s="3">
        <v>280.22005147497708</v>
      </c>
    </row>
    <row r="4259" spans="1:2" x14ac:dyDescent="0.25">
      <c r="A4259" s="4">
        <v>41887</v>
      </c>
      <c r="B4259" s="3">
        <v>281.46605685246942</v>
      </c>
    </row>
    <row r="4260" spans="1:2" x14ac:dyDescent="0.25">
      <c r="A4260" s="4">
        <v>41890</v>
      </c>
      <c r="B4260" s="3">
        <v>281.44419710900462</v>
      </c>
    </row>
    <row r="4261" spans="1:2" x14ac:dyDescent="0.25">
      <c r="A4261" s="4">
        <v>41891</v>
      </c>
      <c r="B4261" s="3">
        <v>280.24191121844183</v>
      </c>
    </row>
    <row r="4262" spans="1:2" x14ac:dyDescent="0.25">
      <c r="A4262" s="4">
        <v>41892</v>
      </c>
      <c r="B4262" s="3">
        <v>280.59166711387832</v>
      </c>
    </row>
    <row r="4263" spans="1:2" x14ac:dyDescent="0.25">
      <c r="A4263" s="4">
        <v>41893</v>
      </c>
      <c r="B4263" s="3">
        <v>281.50977633939891</v>
      </c>
    </row>
    <row r="4264" spans="1:2" x14ac:dyDescent="0.25">
      <c r="A4264" s="4">
        <v>41894</v>
      </c>
      <c r="B4264" s="3">
        <v>281.42233736553987</v>
      </c>
    </row>
    <row r="4265" spans="1:2" x14ac:dyDescent="0.25">
      <c r="A4265" s="4">
        <v>41897</v>
      </c>
      <c r="B4265" s="3">
        <v>280.63538660080781</v>
      </c>
    </row>
    <row r="4266" spans="1:2" x14ac:dyDescent="0.25">
      <c r="A4266" s="4">
        <v>41898</v>
      </c>
      <c r="B4266" s="3">
        <v>280.96328275277949</v>
      </c>
    </row>
    <row r="4267" spans="1:2" x14ac:dyDescent="0.25">
      <c r="A4267" s="4">
        <v>41899</v>
      </c>
      <c r="B4267" s="3">
        <v>280.50422814001922</v>
      </c>
    </row>
    <row r="4268" spans="1:2" x14ac:dyDescent="0.25">
      <c r="A4268" s="4">
        <v>41900</v>
      </c>
      <c r="B4268" s="3">
        <v>280.96328275277949</v>
      </c>
    </row>
    <row r="4269" spans="1:2" x14ac:dyDescent="0.25">
      <c r="A4269" s="4">
        <v>41901</v>
      </c>
      <c r="B4269" s="3">
        <v>279.82657609261099</v>
      </c>
    </row>
    <row r="4270" spans="1:2" x14ac:dyDescent="0.25">
      <c r="A4270" s="4">
        <v>41904</v>
      </c>
      <c r="B4270" s="3">
        <v>280.24191121844183</v>
      </c>
    </row>
    <row r="4271" spans="1:2" x14ac:dyDescent="0.25">
      <c r="A4271" s="4">
        <v>41905</v>
      </c>
      <c r="B4271" s="3">
        <v>281.597215313258</v>
      </c>
    </row>
    <row r="4272" spans="1:2" x14ac:dyDescent="0.25">
      <c r="A4272" s="4">
        <v>41906</v>
      </c>
      <c r="B4272" s="3">
        <v>281.37861787861033</v>
      </c>
    </row>
    <row r="4273" spans="1:2" x14ac:dyDescent="0.25">
      <c r="A4273" s="4">
        <v>41907</v>
      </c>
      <c r="B4273" s="3">
        <v>281.66279454365241</v>
      </c>
    </row>
    <row r="4274" spans="1:2" x14ac:dyDescent="0.25">
      <c r="A4274" s="4">
        <v>41908</v>
      </c>
      <c r="B4274" s="3">
        <v>282.03441018255359</v>
      </c>
    </row>
    <row r="4275" spans="1:2" x14ac:dyDescent="0.25">
      <c r="A4275" s="4">
        <v>41911</v>
      </c>
      <c r="B4275" s="3">
        <v>281.77209326097619</v>
      </c>
    </row>
    <row r="4276" spans="1:2" x14ac:dyDescent="0.25">
      <c r="A4276" s="4">
        <v>41912</v>
      </c>
      <c r="B4276" s="3">
        <v>282.42788556491962</v>
      </c>
    </row>
    <row r="4277" spans="1:2" x14ac:dyDescent="0.25">
      <c r="A4277" s="4">
        <v>41913</v>
      </c>
      <c r="B4277" s="3">
        <v>282.49939060349908</v>
      </c>
    </row>
    <row r="4278" spans="1:2" x14ac:dyDescent="0.25">
      <c r="A4278" s="4">
        <v>41914</v>
      </c>
      <c r="B4278" s="3">
        <v>283.85085373755908</v>
      </c>
    </row>
    <row r="4279" spans="1:2" x14ac:dyDescent="0.25">
      <c r="A4279" s="4">
        <v>41915</v>
      </c>
      <c r="B4279" s="3">
        <v>284.30860737974058</v>
      </c>
    </row>
    <row r="4280" spans="1:2" x14ac:dyDescent="0.25">
      <c r="A4280" s="4">
        <v>41918</v>
      </c>
      <c r="B4280" s="3">
        <v>283.72006698265011</v>
      </c>
    </row>
    <row r="4281" spans="1:2" x14ac:dyDescent="0.25">
      <c r="A4281" s="4">
        <v>41919</v>
      </c>
      <c r="B4281" s="3">
        <v>283.87265153004392</v>
      </c>
    </row>
    <row r="4282" spans="1:2" x14ac:dyDescent="0.25">
      <c r="A4282" s="4">
        <v>41920</v>
      </c>
      <c r="B4282" s="3">
        <v>285.26771024907362</v>
      </c>
    </row>
    <row r="4283" spans="1:2" x14ac:dyDescent="0.25">
      <c r="A4283" s="4">
        <v>41921</v>
      </c>
      <c r="B4283" s="3">
        <v>287.31670274264832</v>
      </c>
    </row>
    <row r="4284" spans="1:2" x14ac:dyDescent="0.25">
      <c r="A4284" s="4">
        <v>41922</v>
      </c>
      <c r="B4284" s="3">
        <v>287.3820961201028</v>
      </c>
    </row>
    <row r="4285" spans="1:2" x14ac:dyDescent="0.25">
      <c r="A4285" s="4">
        <v>41925</v>
      </c>
      <c r="B4285" s="3">
        <v>287.79625417731472</v>
      </c>
    </row>
    <row r="4286" spans="1:2" x14ac:dyDescent="0.25">
      <c r="A4286" s="4">
        <v>41926</v>
      </c>
      <c r="B4286" s="3">
        <v>288.84254821658692</v>
      </c>
    </row>
    <row r="4287" spans="1:2" x14ac:dyDescent="0.25">
      <c r="A4287" s="4">
        <v>41927</v>
      </c>
      <c r="B4287" s="3">
        <v>288.9515371790111</v>
      </c>
    </row>
    <row r="4288" spans="1:2" x14ac:dyDescent="0.25">
      <c r="A4288" s="4">
        <v>41928</v>
      </c>
      <c r="B4288" s="3">
        <v>290.19401135064692</v>
      </c>
    </row>
    <row r="4289" spans="1:2" x14ac:dyDescent="0.25">
      <c r="A4289" s="4">
        <v>41929</v>
      </c>
      <c r="B4289" s="3">
        <v>291.48008110725232</v>
      </c>
    </row>
    <row r="4290" spans="1:2" x14ac:dyDescent="0.25">
      <c r="A4290" s="4">
        <v>41932</v>
      </c>
      <c r="B4290" s="3">
        <v>292.65716190143348</v>
      </c>
    </row>
    <row r="4291" spans="1:2" x14ac:dyDescent="0.25">
      <c r="A4291" s="4">
        <v>41933</v>
      </c>
      <c r="B4291" s="3">
        <v>294.7061543950083</v>
      </c>
    </row>
    <row r="4292" spans="1:2" x14ac:dyDescent="0.25">
      <c r="A4292" s="4">
        <v>41934</v>
      </c>
      <c r="B4292" s="3">
        <v>296.5371689637347</v>
      </c>
    </row>
    <row r="4293" spans="1:2" x14ac:dyDescent="0.25">
      <c r="A4293" s="4">
        <v>41935</v>
      </c>
      <c r="B4293" s="3">
        <v>297.6052607954918</v>
      </c>
    </row>
    <row r="4294" spans="1:2" x14ac:dyDescent="0.25">
      <c r="A4294" s="4">
        <v>41936</v>
      </c>
      <c r="B4294" s="3">
        <v>299.69784887403631</v>
      </c>
    </row>
    <row r="4295" spans="1:2" x14ac:dyDescent="0.25">
      <c r="A4295" s="4">
        <v>41939</v>
      </c>
      <c r="B4295" s="3">
        <v>299.80683783646037</v>
      </c>
    </row>
    <row r="4296" spans="1:2" x14ac:dyDescent="0.25">
      <c r="A4296" s="4">
        <v>41940</v>
      </c>
      <c r="B4296" s="3">
        <v>301.39807668785357</v>
      </c>
    </row>
    <row r="4297" spans="1:2" x14ac:dyDescent="0.25">
      <c r="A4297" s="4">
        <v>41941</v>
      </c>
      <c r="B4297" s="3">
        <v>301.81223474506561</v>
      </c>
    </row>
    <row r="4298" spans="1:2" x14ac:dyDescent="0.25">
      <c r="A4298" s="4">
        <v>41942</v>
      </c>
      <c r="B4298" s="3">
        <v>303.81763165367062</v>
      </c>
    </row>
    <row r="4299" spans="1:2" x14ac:dyDescent="0.25">
      <c r="A4299" s="4">
        <v>41943</v>
      </c>
      <c r="B4299" s="3">
        <v>305.56145505245757</v>
      </c>
    </row>
    <row r="4300" spans="1:2" x14ac:dyDescent="0.25">
      <c r="A4300" s="4">
        <v>41946</v>
      </c>
      <c r="B4300" s="3">
        <v>300.42180356148219</v>
      </c>
    </row>
    <row r="4301" spans="1:2" x14ac:dyDescent="0.25">
      <c r="A4301" s="4">
        <v>41947</v>
      </c>
      <c r="B4301" s="3">
        <v>303.05537832863757</v>
      </c>
    </row>
    <row r="4302" spans="1:2" x14ac:dyDescent="0.25">
      <c r="A4302" s="4">
        <v>41948</v>
      </c>
      <c r="B4302" s="3">
        <v>302.40777797605853</v>
      </c>
    </row>
    <row r="4303" spans="1:2" x14ac:dyDescent="0.25">
      <c r="A4303" s="4">
        <v>41949</v>
      </c>
      <c r="B4303" s="3">
        <v>303.42235186176589</v>
      </c>
    </row>
    <row r="4304" spans="1:2" x14ac:dyDescent="0.25">
      <c r="A4304" s="4">
        <v>41950</v>
      </c>
      <c r="B4304" s="3">
        <v>307.13526054988648</v>
      </c>
    </row>
    <row r="4305" spans="1:2" x14ac:dyDescent="0.25">
      <c r="A4305" s="4">
        <v>41953</v>
      </c>
      <c r="B4305" s="3">
        <v>308.21459447085181</v>
      </c>
    </row>
    <row r="4306" spans="1:2" x14ac:dyDescent="0.25">
      <c r="A4306" s="4">
        <v>41954</v>
      </c>
      <c r="B4306" s="3">
        <v>308.23618114927109</v>
      </c>
    </row>
    <row r="4307" spans="1:2" x14ac:dyDescent="0.25">
      <c r="A4307" s="4">
        <v>41955</v>
      </c>
      <c r="B4307" s="3">
        <v>310.69706248907198</v>
      </c>
    </row>
    <row r="4308" spans="1:2" x14ac:dyDescent="0.25">
      <c r="A4308" s="4">
        <v>41956</v>
      </c>
      <c r="B4308" s="3">
        <v>311.30148948481258</v>
      </c>
    </row>
    <row r="4309" spans="1:2" x14ac:dyDescent="0.25">
      <c r="A4309" s="4">
        <v>41957</v>
      </c>
      <c r="B4309" s="3">
        <v>309.83359535229971</v>
      </c>
    </row>
    <row r="4310" spans="1:2" x14ac:dyDescent="0.25">
      <c r="A4310" s="4">
        <v>41960</v>
      </c>
      <c r="B4310" s="3">
        <v>310.48119570487898</v>
      </c>
    </row>
    <row r="4311" spans="1:2" x14ac:dyDescent="0.25">
      <c r="A4311" s="4">
        <v>41961</v>
      </c>
      <c r="B4311" s="3">
        <v>309.18599499972049</v>
      </c>
    </row>
    <row r="4312" spans="1:2" x14ac:dyDescent="0.25">
      <c r="A4312" s="4">
        <v>41962</v>
      </c>
      <c r="B4312" s="3">
        <v>310.33008895594378</v>
      </c>
    </row>
    <row r="4313" spans="1:2" x14ac:dyDescent="0.25">
      <c r="A4313" s="4">
        <v>41963</v>
      </c>
      <c r="B4313" s="3">
        <v>308.60315468239929</v>
      </c>
    </row>
    <row r="4314" spans="1:2" x14ac:dyDescent="0.25">
      <c r="A4314" s="4">
        <v>41964</v>
      </c>
      <c r="B4314" s="3">
        <v>309.87676870913839</v>
      </c>
    </row>
    <row r="4315" spans="1:2" x14ac:dyDescent="0.25">
      <c r="A4315" s="4">
        <v>41967</v>
      </c>
      <c r="B4315" s="3">
        <v>310.99927598694228</v>
      </c>
    </row>
    <row r="4316" spans="1:2" x14ac:dyDescent="0.25">
      <c r="A4316" s="4">
        <v>41968</v>
      </c>
      <c r="B4316" s="3">
        <v>312.94207704467982</v>
      </c>
    </row>
    <row r="4317" spans="1:2" x14ac:dyDescent="0.25">
      <c r="A4317" s="4">
        <v>41969</v>
      </c>
      <c r="B4317" s="3">
        <v>313.5680907188397</v>
      </c>
    </row>
    <row r="4318" spans="1:2" x14ac:dyDescent="0.25">
      <c r="A4318" s="4">
        <v>41970</v>
      </c>
      <c r="B4318" s="3">
        <v>314.04299764406443</v>
      </c>
    </row>
    <row r="4319" spans="1:2" x14ac:dyDescent="0.25">
      <c r="A4319" s="4">
        <v>41971</v>
      </c>
      <c r="B4319" s="3">
        <v>313.48174400516251</v>
      </c>
    </row>
    <row r="4320" spans="1:2" x14ac:dyDescent="0.25">
      <c r="A4320" s="4">
        <v>41974</v>
      </c>
      <c r="B4320" s="3">
        <v>309.25213547516807</v>
      </c>
    </row>
    <row r="4321" spans="1:2" x14ac:dyDescent="0.25">
      <c r="A4321" s="4">
        <v>41975</v>
      </c>
      <c r="B4321" s="3">
        <v>310.9255081124947</v>
      </c>
    </row>
    <row r="4322" spans="1:2" x14ac:dyDescent="0.25">
      <c r="A4322" s="4">
        <v>41976</v>
      </c>
      <c r="B4322" s="3">
        <v>311.09713607529739</v>
      </c>
    </row>
    <row r="4323" spans="1:2" x14ac:dyDescent="0.25">
      <c r="A4323" s="4">
        <v>41977</v>
      </c>
      <c r="B4323" s="3">
        <v>309.50957741937219</v>
      </c>
    </row>
    <row r="4324" spans="1:2" x14ac:dyDescent="0.25">
      <c r="A4324" s="4">
        <v>41978</v>
      </c>
      <c r="B4324" s="3">
        <v>308.37254216580408</v>
      </c>
    </row>
    <row r="4325" spans="1:2" x14ac:dyDescent="0.25">
      <c r="A4325" s="4">
        <v>41981</v>
      </c>
      <c r="B4325" s="3">
        <v>305.7766692284128</v>
      </c>
    </row>
    <row r="4326" spans="1:2" x14ac:dyDescent="0.25">
      <c r="A4326" s="4">
        <v>41982</v>
      </c>
      <c r="B4326" s="3">
        <v>306.50608807032438</v>
      </c>
    </row>
    <row r="4327" spans="1:2" x14ac:dyDescent="0.25">
      <c r="A4327" s="4">
        <v>41983</v>
      </c>
      <c r="B4327" s="3">
        <v>307.32132089363739</v>
      </c>
    </row>
    <row r="4328" spans="1:2" x14ac:dyDescent="0.25">
      <c r="A4328" s="4">
        <v>41984</v>
      </c>
      <c r="B4328" s="3">
        <v>306.97806496803202</v>
      </c>
    </row>
    <row r="4329" spans="1:2" x14ac:dyDescent="0.25">
      <c r="A4329" s="4">
        <v>41985</v>
      </c>
      <c r="B4329" s="3">
        <v>306.78498350987883</v>
      </c>
    </row>
    <row r="4330" spans="1:2" x14ac:dyDescent="0.25">
      <c r="A4330" s="4">
        <v>41988</v>
      </c>
      <c r="B4330" s="3">
        <v>304.23201756318821</v>
      </c>
    </row>
    <row r="4331" spans="1:2" x14ac:dyDescent="0.25">
      <c r="A4331" s="4">
        <v>41989</v>
      </c>
      <c r="B4331" s="3">
        <v>304.10329659108618</v>
      </c>
    </row>
    <row r="4332" spans="1:2" x14ac:dyDescent="0.25">
      <c r="A4332" s="4">
        <v>41990</v>
      </c>
      <c r="B4332" s="3">
        <v>304.6825409655454</v>
      </c>
    </row>
    <row r="4333" spans="1:2" x14ac:dyDescent="0.25">
      <c r="A4333" s="4">
        <v>41991</v>
      </c>
      <c r="B4333" s="3">
        <v>302.47283094446033</v>
      </c>
    </row>
    <row r="4334" spans="1:2" x14ac:dyDescent="0.25">
      <c r="A4334" s="4">
        <v>41992</v>
      </c>
      <c r="B4334" s="3">
        <v>305.81957621911351</v>
      </c>
    </row>
    <row r="4335" spans="1:2" x14ac:dyDescent="0.25">
      <c r="A4335" s="4">
        <v>41995</v>
      </c>
      <c r="B4335" s="3">
        <v>305.7766692284128</v>
      </c>
    </row>
    <row r="4336" spans="1:2" x14ac:dyDescent="0.25">
      <c r="A4336" s="4">
        <v>41996</v>
      </c>
      <c r="B4336" s="3">
        <v>306.95661147268157</v>
      </c>
    </row>
    <row r="4337" spans="1:2" x14ac:dyDescent="0.25">
      <c r="A4337" s="4">
        <v>41999</v>
      </c>
      <c r="B4337" s="3">
        <v>307.40713487503871</v>
      </c>
    </row>
    <row r="4338" spans="1:2" x14ac:dyDescent="0.25">
      <c r="A4338" s="4">
        <v>42002</v>
      </c>
      <c r="B4338" s="3">
        <v>306.82789050057949</v>
      </c>
    </row>
    <row r="4339" spans="1:2" x14ac:dyDescent="0.25">
      <c r="A4339" s="4">
        <v>42003</v>
      </c>
      <c r="B4339" s="3">
        <v>308.39399566115441</v>
      </c>
    </row>
    <row r="4340" spans="1:2" x14ac:dyDescent="0.25">
      <c r="A4340" s="4">
        <v>42006</v>
      </c>
      <c r="B4340" s="3">
        <v>307.90570443143071</v>
      </c>
    </row>
    <row r="4341" spans="1:2" x14ac:dyDescent="0.25">
      <c r="A4341" s="4">
        <v>42009</v>
      </c>
      <c r="B4341" s="3">
        <v>304.8824289488374</v>
      </c>
    </row>
    <row r="4342" spans="1:2" x14ac:dyDescent="0.25">
      <c r="A4342" s="4">
        <v>42010</v>
      </c>
      <c r="B4342" s="3">
        <v>304.35016213852168</v>
      </c>
    </row>
    <row r="4343" spans="1:2" x14ac:dyDescent="0.25">
      <c r="A4343" s="4">
        <v>42011</v>
      </c>
      <c r="B4343" s="3">
        <v>306.09599727635731</v>
      </c>
    </row>
    <row r="4344" spans="1:2" x14ac:dyDescent="0.25">
      <c r="A4344" s="4">
        <v>42012</v>
      </c>
      <c r="B4344" s="3">
        <v>304.66952222471122</v>
      </c>
    </row>
    <row r="4345" spans="1:2" x14ac:dyDescent="0.25">
      <c r="A4345" s="4">
        <v>42013</v>
      </c>
      <c r="B4345" s="3">
        <v>305.1166263453764</v>
      </c>
    </row>
    <row r="4346" spans="1:2" x14ac:dyDescent="0.25">
      <c r="A4346" s="4">
        <v>42016</v>
      </c>
      <c r="B4346" s="3">
        <v>305.52114912121641</v>
      </c>
    </row>
    <row r="4347" spans="1:2" x14ac:dyDescent="0.25">
      <c r="A4347" s="4">
        <v>42017</v>
      </c>
      <c r="B4347" s="3">
        <v>304.81855693159957</v>
      </c>
    </row>
    <row r="4348" spans="1:2" x14ac:dyDescent="0.25">
      <c r="A4348" s="4">
        <v>42018</v>
      </c>
      <c r="B4348" s="3">
        <v>302.85981506963782</v>
      </c>
    </row>
    <row r="4349" spans="1:2" x14ac:dyDescent="0.25">
      <c r="A4349" s="4">
        <v>42019</v>
      </c>
      <c r="B4349" s="3">
        <v>303.69015129373031</v>
      </c>
    </row>
    <row r="4350" spans="1:2" x14ac:dyDescent="0.25">
      <c r="A4350" s="4">
        <v>42020</v>
      </c>
      <c r="B4350" s="3">
        <v>303.75402331096808</v>
      </c>
    </row>
    <row r="4351" spans="1:2" x14ac:dyDescent="0.25">
      <c r="A4351" s="4">
        <v>42023</v>
      </c>
      <c r="B4351" s="3">
        <v>302.92368708687559</v>
      </c>
    </row>
    <row r="4352" spans="1:2" x14ac:dyDescent="0.25">
      <c r="A4352" s="4">
        <v>42024</v>
      </c>
      <c r="B4352" s="3">
        <v>303.24304717306512</v>
      </c>
    </row>
    <row r="4353" spans="1:2" x14ac:dyDescent="0.25">
      <c r="A4353" s="4">
        <v>42025</v>
      </c>
      <c r="B4353" s="3">
        <v>303.73273263855549</v>
      </c>
    </row>
    <row r="4354" spans="1:2" x14ac:dyDescent="0.25">
      <c r="A4354" s="4">
        <v>42026</v>
      </c>
      <c r="B4354" s="3">
        <v>304.37145281093439</v>
      </c>
    </row>
    <row r="4355" spans="1:2" x14ac:dyDescent="0.25">
      <c r="A4355" s="4">
        <v>42027</v>
      </c>
      <c r="B4355" s="3">
        <v>304.28629012128391</v>
      </c>
    </row>
    <row r="4356" spans="1:2" x14ac:dyDescent="0.25">
      <c r="A4356" s="4">
        <v>42030</v>
      </c>
      <c r="B4356" s="3">
        <v>303.77531398338078</v>
      </c>
    </row>
    <row r="4357" spans="1:2" x14ac:dyDescent="0.25">
      <c r="A4357" s="4">
        <v>42031</v>
      </c>
      <c r="B4357" s="3">
        <v>303.45595389719142</v>
      </c>
    </row>
    <row r="4358" spans="1:2" x14ac:dyDescent="0.25">
      <c r="A4358" s="4">
        <v>42032</v>
      </c>
      <c r="B4358" s="3">
        <v>304.9037196212501</v>
      </c>
    </row>
    <row r="4359" spans="1:2" x14ac:dyDescent="0.25">
      <c r="A4359" s="4">
        <v>42033</v>
      </c>
      <c r="B4359" s="3">
        <v>306.50052005219732</v>
      </c>
    </row>
    <row r="4360" spans="1:2" x14ac:dyDescent="0.25">
      <c r="A4360" s="4">
        <v>42034</v>
      </c>
      <c r="B4360" s="3">
        <v>305.37211441432788</v>
      </c>
    </row>
    <row r="4361" spans="1:2" x14ac:dyDescent="0.25">
      <c r="A4361" s="4">
        <v>42037</v>
      </c>
      <c r="B4361" s="3">
        <v>303.6562535372089</v>
      </c>
    </row>
    <row r="4362" spans="1:2" x14ac:dyDescent="0.25">
      <c r="A4362" s="4">
        <v>42038</v>
      </c>
      <c r="B4362" s="3">
        <v>302.4671933177778</v>
      </c>
    </row>
    <row r="4363" spans="1:2" x14ac:dyDescent="0.25">
      <c r="A4363" s="4">
        <v>42039</v>
      </c>
      <c r="B4363" s="3">
        <v>304.12338433769958</v>
      </c>
    </row>
    <row r="4364" spans="1:2" x14ac:dyDescent="0.25">
      <c r="A4364" s="4">
        <v>42040</v>
      </c>
      <c r="B4364" s="3">
        <v>305.03641272047707</v>
      </c>
    </row>
    <row r="4365" spans="1:2" x14ac:dyDescent="0.25">
      <c r="A4365" s="4">
        <v>42041</v>
      </c>
      <c r="B4365" s="3">
        <v>304.90901341125232</v>
      </c>
    </row>
    <row r="4366" spans="1:2" x14ac:dyDescent="0.25">
      <c r="A4366" s="4">
        <v>42044</v>
      </c>
      <c r="B4366" s="3">
        <v>303.93228537386261</v>
      </c>
    </row>
    <row r="4367" spans="1:2" x14ac:dyDescent="0.25">
      <c r="A4367" s="4">
        <v>42045</v>
      </c>
      <c r="B4367" s="3">
        <v>304.82408053843591</v>
      </c>
    </row>
    <row r="4368" spans="1:2" x14ac:dyDescent="0.25">
      <c r="A4368" s="4">
        <v>42046</v>
      </c>
      <c r="B4368" s="3">
        <v>303.9535185920667</v>
      </c>
    </row>
    <row r="4369" spans="1:2" x14ac:dyDescent="0.25">
      <c r="A4369" s="4">
        <v>42047</v>
      </c>
      <c r="B4369" s="3">
        <v>304.39941617435329</v>
      </c>
    </row>
    <row r="4370" spans="1:2" x14ac:dyDescent="0.25">
      <c r="A4370" s="4">
        <v>42048</v>
      </c>
      <c r="B4370" s="3">
        <v>304.16585077410798</v>
      </c>
    </row>
    <row r="4371" spans="1:2" x14ac:dyDescent="0.25">
      <c r="A4371" s="4">
        <v>42053</v>
      </c>
      <c r="B4371" s="3">
        <v>303.52885422798408</v>
      </c>
    </row>
    <row r="4372" spans="1:2" x14ac:dyDescent="0.25">
      <c r="A4372" s="4">
        <v>42054</v>
      </c>
      <c r="B4372" s="3">
        <v>304.12338433769958</v>
      </c>
    </row>
    <row r="4373" spans="1:2" x14ac:dyDescent="0.25">
      <c r="A4373" s="4">
        <v>42055</v>
      </c>
      <c r="B4373" s="3">
        <v>304.97271306586481</v>
      </c>
    </row>
    <row r="4374" spans="1:2" x14ac:dyDescent="0.25">
      <c r="A4374" s="4">
        <v>42058</v>
      </c>
      <c r="B4374" s="3">
        <v>305.29121133892659</v>
      </c>
    </row>
    <row r="4375" spans="1:2" x14ac:dyDescent="0.25">
      <c r="A4375" s="4">
        <v>42059</v>
      </c>
      <c r="B4375" s="3">
        <v>304.42064939255749</v>
      </c>
    </row>
    <row r="4376" spans="1:2" x14ac:dyDescent="0.25">
      <c r="A4376" s="4">
        <v>42060</v>
      </c>
      <c r="B4376" s="3">
        <v>304.73914766561938</v>
      </c>
    </row>
    <row r="4377" spans="1:2" x14ac:dyDescent="0.25">
      <c r="A4377" s="4">
        <v>42061</v>
      </c>
      <c r="B4377" s="3">
        <v>305.03641272047707</v>
      </c>
    </row>
    <row r="4378" spans="1:2" x14ac:dyDescent="0.25">
      <c r="A4378" s="4">
        <v>42062</v>
      </c>
      <c r="B4378" s="3">
        <v>306.56520443117421</v>
      </c>
    </row>
    <row r="4379" spans="1:2" x14ac:dyDescent="0.25">
      <c r="A4379" s="4">
        <v>42065</v>
      </c>
      <c r="B4379" s="3">
        <v>302.3258658978537</v>
      </c>
    </row>
    <row r="4380" spans="1:2" x14ac:dyDescent="0.25">
      <c r="A4380" s="4">
        <v>42066</v>
      </c>
      <c r="B4380" s="3">
        <v>302.05251520536018</v>
      </c>
    </row>
    <row r="4381" spans="1:2" x14ac:dyDescent="0.25">
      <c r="A4381" s="4">
        <v>42067</v>
      </c>
      <c r="B4381" s="3">
        <v>303.04078309360602</v>
      </c>
    </row>
    <row r="4382" spans="1:2" x14ac:dyDescent="0.25">
      <c r="A4382" s="4">
        <v>42068</v>
      </c>
      <c r="B4382" s="3">
        <v>301.88429939459479</v>
      </c>
    </row>
    <row r="4383" spans="1:2" x14ac:dyDescent="0.25">
      <c r="A4383" s="4">
        <v>42069</v>
      </c>
      <c r="B4383" s="3">
        <v>303.08283704629741</v>
      </c>
    </row>
    <row r="4384" spans="1:2" x14ac:dyDescent="0.25">
      <c r="A4384" s="4">
        <v>42072</v>
      </c>
      <c r="B4384" s="3">
        <v>303.86083517108659</v>
      </c>
    </row>
    <row r="4385" spans="1:2" x14ac:dyDescent="0.25">
      <c r="A4385" s="4">
        <v>42073</v>
      </c>
      <c r="B4385" s="3">
        <v>302.49408170861898</v>
      </c>
    </row>
    <row r="4386" spans="1:2" x14ac:dyDescent="0.25">
      <c r="A4386" s="4">
        <v>42074</v>
      </c>
      <c r="B4386" s="3">
        <v>304.02905098185192</v>
      </c>
    </row>
    <row r="4387" spans="1:2" x14ac:dyDescent="0.25">
      <c r="A4387" s="4">
        <v>42075</v>
      </c>
      <c r="B4387" s="3">
        <v>305.08039979913468</v>
      </c>
    </row>
    <row r="4388" spans="1:2" x14ac:dyDescent="0.25">
      <c r="A4388" s="4">
        <v>42076</v>
      </c>
      <c r="B4388" s="3">
        <v>305.5009393260479</v>
      </c>
    </row>
    <row r="4389" spans="1:2" x14ac:dyDescent="0.25">
      <c r="A4389" s="4">
        <v>42079</v>
      </c>
      <c r="B4389" s="3">
        <v>304.59677934318472</v>
      </c>
    </row>
    <row r="4390" spans="1:2" x14ac:dyDescent="0.25">
      <c r="A4390" s="4">
        <v>42080</v>
      </c>
      <c r="B4390" s="3">
        <v>304.55472539049327</v>
      </c>
    </row>
    <row r="4391" spans="1:2" x14ac:dyDescent="0.25">
      <c r="A4391" s="4">
        <v>42081</v>
      </c>
      <c r="B4391" s="3">
        <v>305.03834584644341</v>
      </c>
    </row>
    <row r="4392" spans="1:2" x14ac:dyDescent="0.25">
      <c r="A4392" s="4">
        <v>42082</v>
      </c>
      <c r="B4392" s="3">
        <v>307.456448126194</v>
      </c>
    </row>
    <row r="4393" spans="1:2" x14ac:dyDescent="0.25">
      <c r="A4393" s="4">
        <v>42083</v>
      </c>
      <c r="B4393" s="3">
        <v>306.047640711035</v>
      </c>
    </row>
    <row r="4394" spans="1:2" x14ac:dyDescent="0.25">
      <c r="A4394" s="4">
        <v>42086</v>
      </c>
      <c r="B4394" s="3">
        <v>308.00314951118099</v>
      </c>
    </row>
    <row r="4395" spans="1:2" x14ac:dyDescent="0.25">
      <c r="A4395" s="4">
        <v>42087</v>
      </c>
      <c r="B4395" s="3">
        <v>308.04520346387233</v>
      </c>
    </row>
    <row r="4396" spans="1:2" x14ac:dyDescent="0.25">
      <c r="A4396" s="4">
        <v>42088</v>
      </c>
      <c r="B4396" s="3">
        <v>307.77185277137892</v>
      </c>
    </row>
    <row r="4397" spans="1:2" x14ac:dyDescent="0.25">
      <c r="A4397" s="4">
        <v>42089</v>
      </c>
      <c r="B4397" s="3">
        <v>308.63395880155082</v>
      </c>
    </row>
    <row r="4398" spans="1:2" x14ac:dyDescent="0.25">
      <c r="A4398" s="4">
        <v>42090</v>
      </c>
      <c r="B4398" s="3">
        <v>309.83249645325321</v>
      </c>
    </row>
    <row r="4399" spans="1:2" x14ac:dyDescent="0.25">
      <c r="A4399" s="4">
        <v>42093</v>
      </c>
      <c r="B4399" s="3">
        <v>310.25303598016632</v>
      </c>
    </row>
    <row r="4400" spans="1:2" x14ac:dyDescent="0.25">
      <c r="A4400" s="4">
        <v>42094</v>
      </c>
      <c r="B4400" s="3">
        <v>310.37919783824032</v>
      </c>
    </row>
    <row r="4401" spans="1:2" x14ac:dyDescent="0.25">
      <c r="A4401" s="4">
        <v>42095</v>
      </c>
      <c r="B4401" s="3">
        <v>307.55108975571648</v>
      </c>
    </row>
    <row r="4402" spans="1:2" x14ac:dyDescent="0.25">
      <c r="A4402" s="4">
        <v>42096</v>
      </c>
      <c r="B4402" s="3">
        <v>308.4240468260511</v>
      </c>
    </row>
    <row r="4403" spans="1:2" x14ac:dyDescent="0.25">
      <c r="A4403" s="4">
        <v>42100</v>
      </c>
      <c r="B4403" s="3">
        <v>309.40092735713978</v>
      </c>
    </row>
    <row r="4404" spans="1:2" x14ac:dyDescent="0.25">
      <c r="A4404" s="4">
        <v>42101</v>
      </c>
      <c r="B4404" s="3">
        <v>311.18841088211047</v>
      </c>
    </row>
    <row r="4405" spans="1:2" x14ac:dyDescent="0.25">
      <c r="A4405" s="4">
        <v>42102</v>
      </c>
      <c r="B4405" s="3">
        <v>311.62488941727781</v>
      </c>
    </row>
    <row r="4406" spans="1:2" x14ac:dyDescent="0.25">
      <c r="A4406" s="4">
        <v>42103</v>
      </c>
      <c r="B4406" s="3">
        <v>310.04525281381518</v>
      </c>
    </row>
    <row r="4407" spans="1:2" x14ac:dyDescent="0.25">
      <c r="A4407" s="4">
        <v>42104</v>
      </c>
      <c r="B4407" s="3">
        <v>309.40092735713978</v>
      </c>
    </row>
    <row r="4408" spans="1:2" x14ac:dyDescent="0.25">
      <c r="A4408" s="4">
        <v>42107</v>
      </c>
      <c r="B4408" s="3">
        <v>310.81428642339557</v>
      </c>
    </row>
    <row r="4409" spans="1:2" x14ac:dyDescent="0.25">
      <c r="A4409" s="4">
        <v>42108</v>
      </c>
      <c r="B4409" s="3">
        <v>310.5233007332842</v>
      </c>
    </row>
    <row r="4410" spans="1:2" x14ac:dyDescent="0.25">
      <c r="A4410" s="4">
        <v>42109</v>
      </c>
      <c r="B4410" s="3">
        <v>310.79350173124482</v>
      </c>
    </row>
    <row r="4411" spans="1:2" x14ac:dyDescent="0.25">
      <c r="A4411" s="4">
        <v>42110</v>
      </c>
      <c r="B4411" s="3">
        <v>311.64567410942851</v>
      </c>
    </row>
    <row r="4412" spans="1:2" x14ac:dyDescent="0.25">
      <c r="A4412" s="4">
        <v>42111</v>
      </c>
      <c r="B4412" s="3">
        <v>311.3131190350154</v>
      </c>
    </row>
    <row r="4413" spans="1:2" x14ac:dyDescent="0.25">
      <c r="A4413" s="4">
        <v>42114</v>
      </c>
      <c r="B4413" s="3">
        <v>313.12138725213691</v>
      </c>
    </row>
    <row r="4414" spans="1:2" x14ac:dyDescent="0.25">
      <c r="A4414" s="4">
        <v>42116</v>
      </c>
      <c r="B4414" s="3">
        <v>309.8997599687595</v>
      </c>
    </row>
    <row r="4415" spans="1:2" x14ac:dyDescent="0.25">
      <c r="A4415" s="4">
        <v>42117</v>
      </c>
      <c r="B4415" s="3">
        <v>311.89509041523843</v>
      </c>
    </row>
    <row r="4416" spans="1:2" x14ac:dyDescent="0.25">
      <c r="A4416" s="4">
        <v>42118</v>
      </c>
      <c r="B4416" s="3">
        <v>312.51863117976308</v>
      </c>
    </row>
    <row r="4417" spans="1:2" x14ac:dyDescent="0.25">
      <c r="A4417" s="4">
        <v>42121</v>
      </c>
      <c r="B4417" s="3">
        <v>311.62488941727781</v>
      </c>
    </row>
    <row r="4418" spans="1:2" x14ac:dyDescent="0.25">
      <c r="A4418" s="4">
        <v>42122</v>
      </c>
      <c r="B4418" s="3">
        <v>311.04291803705468</v>
      </c>
    </row>
    <row r="4419" spans="1:2" x14ac:dyDescent="0.25">
      <c r="A4419" s="4">
        <v>42123</v>
      </c>
      <c r="B4419" s="3">
        <v>309.25543451208398</v>
      </c>
    </row>
    <row r="4420" spans="1:2" x14ac:dyDescent="0.25">
      <c r="A4420" s="4">
        <v>42124</v>
      </c>
      <c r="B4420" s="3">
        <v>309.837405892307</v>
      </c>
    </row>
    <row r="4421" spans="1:2" x14ac:dyDescent="0.25">
      <c r="A4421" s="4">
        <v>42128</v>
      </c>
      <c r="B4421" s="3">
        <v>308.521528324195</v>
      </c>
    </row>
    <row r="4422" spans="1:2" x14ac:dyDescent="0.25">
      <c r="A4422" s="4">
        <v>42129</v>
      </c>
      <c r="B4422" s="3">
        <v>308.70783359492219</v>
      </c>
    </row>
    <row r="4423" spans="1:2" x14ac:dyDescent="0.25">
      <c r="A4423" s="4">
        <v>42130</v>
      </c>
      <c r="B4423" s="3">
        <v>308.4594265672859</v>
      </c>
    </row>
    <row r="4424" spans="1:2" x14ac:dyDescent="0.25">
      <c r="A4424" s="4">
        <v>42131</v>
      </c>
      <c r="B4424" s="3">
        <v>309.14254589328561</v>
      </c>
    </row>
    <row r="4425" spans="1:2" x14ac:dyDescent="0.25">
      <c r="A4425" s="4">
        <v>42132</v>
      </c>
      <c r="B4425" s="3">
        <v>308.27312129655883</v>
      </c>
    </row>
    <row r="4426" spans="1:2" x14ac:dyDescent="0.25">
      <c r="A4426" s="4">
        <v>42135</v>
      </c>
      <c r="B4426" s="3">
        <v>305.43714106437852</v>
      </c>
    </row>
    <row r="4427" spans="1:2" x14ac:dyDescent="0.25">
      <c r="A4427" s="4">
        <v>42136</v>
      </c>
      <c r="B4427" s="3">
        <v>308.43872598164961</v>
      </c>
    </row>
    <row r="4428" spans="1:2" x14ac:dyDescent="0.25">
      <c r="A4428" s="4">
        <v>42137</v>
      </c>
      <c r="B4428" s="3">
        <v>307.50719962801378</v>
      </c>
    </row>
    <row r="4429" spans="1:2" x14ac:dyDescent="0.25">
      <c r="A4429" s="4">
        <v>42138</v>
      </c>
      <c r="B4429" s="3">
        <v>308.74923476619489</v>
      </c>
    </row>
    <row r="4430" spans="1:2" x14ac:dyDescent="0.25">
      <c r="A4430" s="4">
        <v>42139</v>
      </c>
      <c r="B4430" s="3">
        <v>306.80337971637778</v>
      </c>
    </row>
    <row r="4431" spans="1:2" x14ac:dyDescent="0.25">
      <c r="A4431" s="4">
        <v>42142</v>
      </c>
      <c r="B4431" s="3">
        <v>304.60911763892437</v>
      </c>
    </row>
    <row r="4432" spans="1:2" x14ac:dyDescent="0.25">
      <c r="A4432" s="4">
        <v>42143</v>
      </c>
      <c r="B4432" s="3">
        <v>304.71262056710623</v>
      </c>
    </row>
    <row r="4433" spans="1:2" x14ac:dyDescent="0.25">
      <c r="A4433" s="4">
        <v>42144</v>
      </c>
      <c r="B4433" s="3">
        <v>303.32568132947063</v>
      </c>
    </row>
    <row r="4434" spans="1:2" x14ac:dyDescent="0.25">
      <c r="A4434" s="4">
        <v>42145</v>
      </c>
      <c r="B4434" s="3">
        <v>305.62344633510571</v>
      </c>
    </row>
    <row r="4435" spans="1:2" x14ac:dyDescent="0.25">
      <c r="A4435" s="4">
        <v>42146</v>
      </c>
      <c r="B4435" s="3">
        <v>304.60911763892437</v>
      </c>
    </row>
    <row r="4436" spans="1:2" x14ac:dyDescent="0.25">
      <c r="A4436" s="4">
        <v>42149</v>
      </c>
      <c r="B4436" s="3">
        <v>304.02950124110657</v>
      </c>
    </row>
    <row r="4437" spans="1:2" x14ac:dyDescent="0.25">
      <c r="A4437" s="4">
        <v>42150</v>
      </c>
      <c r="B4437" s="3">
        <v>304.2572076831064</v>
      </c>
    </row>
    <row r="4438" spans="1:2" x14ac:dyDescent="0.25">
      <c r="A4438" s="4">
        <v>42151</v>
      </c>
      <c r="B4438" s="3">
        <v>303.34638191510692</v>
      </c>
    </row>
    <row r="4439" spans="1:2" x14ac:dyDescent="0.25">
      <c r="A4439" s="4">
        <v>42152</v>
      </c>
      <c r="B4439" s="3">
        <v>303.6154895283795</v>
      </c>
    </row>
    <row r="4440" spans="1:2" x14ac:dyDescent="0.25">
      <c r="A4440" s="4">
        <v>42153</v>
      </c>
      <c r="B4440" s="3">
        <v>303.22217840128877</v>
      </c>
    </row>
    <row r="4441" spans="1:2" x14ac:dyDescent="0.25">
      <c r="A4441" s="4">
        <v>42156</v>
      </c>
      <c r="B4441" s="3">
        <v>302.67998578299142</v>
      </c>
    </row>
    <row r="4442" spans="1:2" x14ac:dyDescent="0.25">
      <c r="A4442" s="4">
        <v>42157</v>
      </c>
      <c r="B4442" s="3">
        <v>302.86504827429889</v>
      </c>
    </row>
    <row r="4443" spans="1:2" x14ac:dyDescent="0.25">
      <c r="A4443" s="4">
        <v>42158</v>
      </c>
      <c r="B4443" s="3">
        <v>301.63129833224872</v>
      </c>
    </row>
    <row r="4444" spans="1:2" x14ac:dyDescent="0.25">
      <c r="A4444" s="4">
        <v>42160</v>
      </c>
      <c r="B4444" s="3">
        <v>303.48192324532408</v>
      </c>
    </row>
    <row r="4445" spans="1:2" x14ac:dyDescent="0.25">
      <c r="A4445" s="4">
        <v>42163</v>
      </c>
      <c r="B4445" s="3">
        <v>303.3996732491874</v>
      </c>
    </row>
    <row r="4446" spans="1:2" x14ac:dyDescent="0.25">
      <c r="A4446" s="4">
        <v>42164</v>
      </c>
      <c r="B4446" s="3">
        <v>302.20704830520549</v>
      </c>
    </row>
    <row r="4447" spans="1:2" x14ac:dyDescent="0.25">
      <c r="A4447" s="4">
        <v>42165</v>
      </c>
      <c r="B4447" s="3">
        <v>303.05011076560652</v>
      </c>
    </row>
    <row r="4448" spans="1:2" x14ac:dyDescent="0.25">
      <c r="A4448" s="4">
        <v>42166</v>
      </c>
      <c r="B4448" s="3">
        <v>304.03711071924681</v>
      </c>
    </row>
    <row r="4449" spans="1:2" x14ac:dyDescent="0.25">
      <c r="A4449" s="4">
        <v>42167</v>
      </c>
      <c r="B4449" s="3">
        <v>303.23517325691398</v>
      </c>
    </row>
    <row r="4450" spans="1:2" x14ac:dyDescent="0.25">
      <c r="A4450" s="4">
        <v>42170</v>
      </c>
      <c r="B4450" s="3">
        <v>303.70811073469991</v>
      </c>
    </row>
    <row r="4451" spans="1:2" x14ac:dyDescent="0.25">
      <c r="A4451" s="4">
        <v>42171</v>
      </c>
      <c r="B4451" s="3">
        <v>302.96786076946978</v>
      </c>
    </row>
    <row r="4452" spans="1:2" x14ac:dyDescent="0.25">
      <c r="A4452" s="4">
        <v>42172</v>
      </c>
      <c r="B4452" s="3">
        <v>300.93217336508701</v>
      </c>
    </row>
    <row r="4453" spans="1:2" x14ac:dyDescent="0.25">
      <c r="A4453" s="4">
        <v>42173</v>
      </c>
      <c r="B4453" s="3">
        <v>298.34129848678151</v>
      </c>
    </row>
    <row r="4454" spans="1:2" x14ac:dyDescent="0.25">
      <c r="A4454" s="4">
        <v>42174</v>
      </c>
      <c r="B4454" s="3">
        <v>298.71142346939649</v>
      </c>
    </row>
    <row r="4455" spans="1:2" x14ac:dyDescent="0.25">
      <c r="A4455" s="4">
        <v>42177</v>
      </c>
      <c r="B4455" s="3">
        <v>296.51123607274019</v>
      </c>
    </row>
    <row r="4456" spans="1:2" x14ac:dyDescent="0.25">
      <c r="A4456" s="4">
        <v>42178</v>
      </c>
      <c r="B4456" s="3">
        <v>298.13567349643978</v>
      </c>
    </row>
    <row r="4457" spans="1:2" x14ac:dyDescent="0.25">
      <c r="A4457" s="4">
        <v>42179</v>
      </c>
      <c r="B4457" s="3">
        <v>297.70386101672221</v>
      </c>
    </row>
    <row r="4458" spans="1:2" x14ac:dyDescent="0.25">
      <c r="A4458" s="4">
        <v>42180</v>
      </c>
      <c r="B4458" s="3">
        <v>297.08698604569702</v>
      </c>
    </row>
    <row r="4459" spans="1:2" x14ac:dyDescent="0.25">
      <c r="A4459" s="4">
        <v>42181</v>
      </c>
      <c r="B4459" s="3">
        <v>301.61073583321462</v>
      </c>
    </row>
    <row r="4460" spans="1:2" x14ac:dyDescent="0.25">
      <c r="A4460" s="4">
        <v>42184</v>
      </c>
      <c r="B4460" s="3">
        <v>294.96904864517751</v>
      </c>
    </row>
    <row r="4461" spans="1:2" x14ac:dyDescent="0.25">
      <c r="A4461" s="4">
        <v>42185</v>
      </c>
      <c r="B4461" s="3">
        <v>295.42142362392917</v>
      </c>
    </row>
    <row r="4462" spans="1:2" x14ac:dyDescent="0.25">
      <c r="A4462" s="4">
        <v>42186</v>
      </c>
      <c r="B4462" s="3">
        <v>293.47545132719222</v>
      </c>
    </row>
    <row r="4463" spans="1:2" x14ac:dyDescent="0.25">
      <c r="A4463" s="4">
        <v>42187</v>
      </c>
      <c r="B4463" s="3">
        <v>296.49781350076557</v>
      </c>
    </row>
    <row r="4464" spans="1:2" x14ac:dyDescent="0.25">
      <c r="A4464" s="4">
        <v>42188</v>
      </c>
      <c r="B4464" s="3">
        <v>295.25211017246852</v>
      </c>
    </row>
    <row r="4465" spans="1:2" x14ac:dyDescent="0.25">
      <c r="A4465" s="4">
        <v>42191</v>
      </c>
      <c r="B4465" s="3">
        <v>297.98857322151463</v>
      </c>
    </row>
    <row r="4466" spans="1:2" x14ac:dyDescent="0.25">
      <c r="A4466" s="4">
        <v>42192</v>
      </c>
      <c r="B4466" s="3">
        <v>292.08679843663128</v>
      </c>
    </row>
    <row r="4467" spans="1:2" x14ac:dyDescent="0.25">
      <c r="A4467" s="4">
        <v>42193</v>
      </c>
      <c r="B4467" s="3">
        <v>292.25016936493262</v>
      </c>
    </row>
    <row r="4468" spans="1:2" x14ac:dyDescent="0.25">
      <c r="A4468" s="4">
        <v>42195</v>
      </c>
      <c r="B4468" s="3">
        <v>289.5545490479617</v>
      </c>
    </row>
    <row r="4469" spans="1:2" x14ac:dyDescent="0.25">
      <c r="A4469" s="4">
        <v>42198</v>
      </c>
      <c r="B4469" s="3">
        <v>292.63817531964821</v>
      </c>
    </row>
    <row r="4470" spans="1:2" x14ac:dyDescent="0.25">
      <c r="A4470" s="4">
        <v>42199</v>
      </c>
      <c r="B4470" s="3">
        <v>291.5150001875769</v>
      </c>
    </row>
    <row r="4471" spans="1:2" x14ac:dyDescent="0.25">
      <c r="A4471" s="4">
        <v>42200</v>
      </c>
      <c r="B4471" s="3">
        <v>287.67578337249711</v>
      </c>
    </row>
    <row r="4472" spans="1:2" x14ac:dyDescent="0.25">
      <c r="A4472" s="4">
        <v>42201</v>
      </c>
      <c r="B4472" s="3">
        <v>290.92278057248478</v>
      </c>
    </row>
    <row r="4473" spans="1:2" x14ac:dyDescent="0.25">
      <c r="A4473" s="4">
        <v>42202</v>
      </c>
      <c r="B4473" s="3">
        <v>290.96362330456009</v>
      </c>
    </row>
    <row r="4474" spans="1:2" x14ac:dyDescent="0.25">
      <c r="A4474" s="4">
        <v>42205</v>
      </c>
      <c r="B4474" s="3">
        <v>288.20673888947618</v>
      </c>
    </row>
    <row r="4475" spans="1:2" x14ac:dyDescent="0.25">
      <c r="A4475" s="4">
        <v>42206</v>
      </c>
      <c r="B4475" s="3">
        <v>288.7989585045683</v>
      </c>
    </row>
    <row r="4476" spans="1:2" x14ac:dyDescent="0.25">
      <c r="A4476" s="4">
        <v>42207</v>
      </c>
      <c r="B4476" s="3">
        <v>290.00381910079022</v>
      </c>
    </row>
    <row r="4477" spans="1:2" x14ac:dyDescent="0.25">
      <c r="A4477" s="4">
        <v>42208</v>
      </c>
      <c r="B4477" s="3">
        <v>286.81808599891542</v>
      </c>
    </row>
    <row r="4478" spans="1:2" x14ac:dyDescent="0.25">
      <c r="A4478" s="4">
        <v>42209</v>
      </c>
      <c r="B4478" s="3">
        <v>287.8187329347607</v>
      </c>
    </row>
    <row r="4479" spans="1:2" x14ac:dyDescent="0.25">
      <c r="A4479" s="4">
        <v>42212</v>
      </c>
      <c r="B4479" s="3">
        <v>289.595391780037</v>
      </c>
    </row>
    <row r="4480" spans="1:2" x14ac:dyDescent="0.25">
      <c r="A4480" s="4">
        <v>42213</v>
      </c>
      <c r="B4480" s="3">
        <v>286.53218687438817</v>
      </c>
    </row>
    <row r="4481" spans="1:2" x14ac:dyDescent="0.25">
      <c r="A4481" s="4">
        <v>42214</v>
      </c>
      <c r="B4481" s="3">
        <v>288.55390211211642</v>
      </c>
    </row>
    <row r="4482" spans="1:2" x14ac:dyDescent="0.25">
      <c r="A4482" s="4">
        <v>42215</v>
      </c>
      <c r="B4482" s="3">
        <v>285.87870316118318</v>
      </c>
    </row>
    <row r="4483" spans="1:2" x14ac:dyDescent="0.25">
      <c r="A4483" s="4">
        <v>42216</v>
      </c>
      <c r="B4483" s="3">
        <v>288.77853713853068</v>
      </c>
    </row>
    <row r="4484" spans="1:2" x14ac:dyDescent="0.25">
      <c r="A4484" s="4">
        <v>42219</v>
      </c>
      <c r="B4484" s="3">
        <v>291.44703578996058</v>
      </c>
    </row>
    <row r="4485" spans="1:2" x14ac:dyDescent="0.25">
      <c r="A4485" s="4">
        <v>42220</v>
      </c>
      <c r="B4485" s="3">
        <v>288.61626659320251</v>
      </c>
    </row>
    <row r="4486" spans="1:2" x14ac:dyDescent="0.25">
      <c r="A4486" s="4">
        <v>42221</v>
      </c>
      <c r="B4486" s="3">
        <v>289.2068587277779</v>
      </c>
    </row>
    <row r="4487" spans="1:2" x14ac:dyDescent="0.25">
      <c r="A4487" s="4">
        <v>42222</v>
      </c>
      <c r="B4487" s="3">
        <v>284.38029542107529</v>
      </c>
    </row>
    <row r="4488" spans="1:2" x14ac:dyDescent="0.25">
      <c r="A4488" s="4">
        <v>42223</v>
      </c>
      <c r="B4488" s="3">
        <v>287.37398658599221</v>
      </c>
    </row>
    <row r="4489" spans="1:2" x14ac:dyDescent="0.25">
      <c r="A4489" s="4">
        <v>42226</v>
      </c>
      <c r="B4489" s="3">
        <v>285.92805411858342</v>
      </c>
    </row>
    <row r="4490" spans="1:2" x14ac:dyDescent="0.25">
      <c r="A4490" s="4">
        <v>42227</v>
      </c>
      <c r="B4490" s="3">
        <v>285.968784610623</v>
      </c>
    </row>
    <row r="4491" spans="1:2" x14ac:dyDescent="0.25">
      <c r="A4491" s="4">
        <v>42228</v>
      </c>
      <c r="B4491" s="3">
        <v>283.13801541386499</v>
      </c>
    </row>
    <row r="4492" spans="1:2" x14ac:dyDescent="0.25">
      <c r="A4492" s="4">
        <v>42229</v>
      </c>
      <c r="B4492" s="3">
        <v>285.17454001584917</v>
      </c>
    </row>
    <row r="4493" spans="1:2" x14ac:dyDescent="0.25">
      <c r="A4493" s="4">
        <v>42230</v>
      </c>
      <c r="B4493" s="3">
        <v>285.6633059203254</v>
      </c>
    </row>
    <row r="4494" spans="1:2" x14ac:dyDescent="0.25">
      <c r="A4494" s="4">
        <v>42233</v>
      </c>
      <c r="B4494" s="3">
        <v>287.53690855415078</v>
      </c>
    </row>
    <row r="4495" spans="1:2" x14ac:dyDescent="0.25">
      <c r="A4495" s="4">
        <v>42234</v>
      </c>
      <c r="B4495" s="3">
        <v>286.78339445141671</v>
      </c>
    </row>
    <row r="4496" spans="1:2" x14ac:dyDescent="0.25">
      <c r="A4496" s="4">
        <v>42235</v>
      </c>
      <c r="B4496" s="3">
        <v>289.2883197118573</v>
      </c>
    </row>
    <row r="4497" spans="1:2" x14ac:dyDescent="0.25">
      <c r="A4497" s="4">
        <v>42236</v>
      </c>
      <c r="B4497" s="3">
        <v>287.82202199842862</v>
      </c>
    </row>
    <row r="4498" spans="1:2" x14ac:dyDescent="0.25">
      <c r="A4498" s="4">
        <v>42237</v>
      </c>
      <c r="B4498" s="3">
        <v>287.2925256019127</v>
      </c>
    </row>
    <row r="4499" spans="1:2" x14ac:dyDescent="0.25">
      <c r="A4499" s="4">
        <v>42240</v>
      </c>
      <c r="B4499" s="3">
        <v>287.7201957683294</v>
      </c>
    </row>
    <row r="4500" spans="1:2" x14ac:dyDescent="0.25">
      <c r="A4500" s="4">
        <v>42241</v>
      </c>
      <c r="B4500" s="3">
        <v>289.71598987827389</v>
      </c>
    </row>
    <row r="4501" spans="1:2" x14ac:dyDescent="0.25">
      <c r="A4501" s="4">
        <v>42242</v>
      </c>
      <c r="B4501" s="3">
        <v>288.24969216484533</v>
      </c>
    </row>
    <row r="4502" spans="1:2" x14ac:dyDescent="0.25">
      <c r="A4502" s="4">
        <v>42243</v>
      </c>
      <c r="B4502" s="3">
        <v>289.10503249767868</v>
      </c>
    </row>
    <row r="4503" spans="1:2" x14ac:dyDescent="0.25">
      <c r="A4503" s="4">
        <v>42244</v>
      </c>
      <c r="B4503" s="3">
        <v>290.26585152080969</v>
      </c>
    </row>
    <row r="4504" spans="1:2" x14ac:dyDescent="0.25">
      <c r="A4504" s="4">
        <v>42247</v>
      </c>
      <c r="B4504" s="3">
        <v>290.53059971906771</v>
      </c>
    </row>
    <row r="4505" spans="1:2" x14ac:dyDescent="0.25">
      <c r="A4505" s="4">
        <v>42248</v>
      </c>
      <c r="B4505" s="3">
        <v>288.97750507912662</v>
      </c>
    </row>
    <row r="4506" spans="1:2" x14ac:dyDescent="0.25">
      <c r="A4506" s="4">
        <v>42249</v>
      </c>
      <c r="B4506" s="3">
        <v>287.66617180419331</v>
      </c>
    </row>
    <row r="4507" spans="1:2" x14ac:dyDescent="0.25">
      <c r="A4507" s="4">
        <v>42250</v>
      </c>
      <c r="B4507" s="3">
        <v>288.02931024955939</v>
      </c>
    </row>
    <row r="4508" spans="1:2" x14ac:dyDescent="0.25">
      <c r="A4508" s="4">
        <v>42251</v>
      </c>
      <c r="B4508" s="3">
        <v>288.06965896571131</v>
      </c>
    </row>
    <row r="4509" spans="1:2" x14ac:dyDescent="0.25">
      <c r="A4509" s="4">
        <v>42255</v>
      </c>
      <c r="B4509" s="3">
        <v>287.34338207497899</v>
      </c>
    </row>
    <row r="4510" spans="1:2" x14ac:dyDescent="0.25">
      <c r="A4510" s="4">
        <v>42256</v>
      </c>
      <c r="B4510" s="3">
        <v>288.81611021451943</v>
      </c>
    </row>
    <row r="4511" spans="1:2" x14ac:dyDescent="0.25">
      <c r="A4511" s="4">
        <v>42257</v>
      </c>
      <c r="B4511" s="3">
        <v>288.87663328874697</v>
      </c>
    </row>
    <row r="4512" spans="1:2" x14ac:dyDescent="0.25">
      <c r="A4512" s="4">
        <v>42258</v>
      </c>
      <c r="B4512" s="3">
        <v>290.85372038018482</v>
      </c>
    </row>
    <row r="4513" spans="1:2" x14ac:dyDescent="0.25">
      <c r="A4513" s="4">
        <v>42261</v>
      </c>
      <c r="B4513" s="3">
        <v>290.59145372519822</v>
      </c>
    </row>
    <row r="4514" spans="1:2" x14ac:dyDescent="0.25">
      <c r="A4514" s="4">
        <v>42262</v>
      </c>
      <c r="B4514" s="3">
        <v>289.38099224064439</v>
      </c>
    </row>
    <row r="4515" spans="1:2" x14ac:dyDescent="0.25">
      <c r="A4515" s="4">
        <v>42263</v>
      </c>
      <c r="B4515" s="3">
        <v>289.72395632793467</v>
      </c>
    </row>
    <row r="4516" spans="1:2" x14ac:dyDescent="0.25">
      <c r="A4516" s="4">
        <v>42264</v>
      </c>
      <c r="B4516" s="3">
        <v>291.25720754170271</v>
      </c>
    </row>
    <row r="4517" spans="1:2" x14ac:dyDescent="0.25">
      <c r="A4517" s="4">
        <v>42265</v>
      </c>
      <c r="B4517" s="3">
        <v>290.73267423172939</v>
      </c>
    </row>
    <row r="4518" spans="1:2" x14ac:dyDescent="0.25">
      <c r="A4518" s="4">
        <v>42268</v>
      </c>
      <c r="B4518" s="3">
        <v>289.66343325370701</v>
      </c>
    </row>
    <row r="4519" spans="1:2" x14ac:dyDescent="0.25">
      <c r="A4519" s="4">
        <v>42269</v>
      </c>
      <c r="B4519" s="3">
        <v>287.72669487842097</v>
      </c>
    </row>
    <row r="4520" spans="1:2" x14ac:dyDescent="0.25">
      <c r="A4520" s="4">
        <v>42270</v>
      </c>
      <c r="B4520" s="3">
        <v>290.79319730595711</v>
      </c>
    </row>
    <row r="4521" spans="1:2" x14ac:dyDescent="0.25">
      <c r="A4521" s="4">
        <v>42271</v>
      </c>
      <c r="B4521" s="3">
        <v>290.83354602210892</v>
      </c>
    </row>
    <row r="4522" spans="1:2" x14ac:dyDescent="0.25">
      <c r="A4522" s="4">
        <v>42272</v>
      </c>
      <c r="B4522" s="3">
        <v>292.26592544549749</v>
      </c>
    </row>
    <row r="4523" spans="1:2" x14ac:dyDescent="0.25">
      <c r="A4523" s="4">
        <v>42275</v>
      </c>
      <c r="B4523" s="3">
        <v>290.91424345441249</v>
      </c>
    </row>
    <row r="4524" spans="1:2" x14ac:dyDescent="0.25">
      <c r="A4524" s="4">
        <v>42276</v>
      </c>
      <c r="B4524" s="3">
        <v>292.36679723587702</v>
      </c>
    </row>
    <row r="4525" spans="1:2" x14ac:dyDescent="0.25">
      <c r="A4525" s="4">
        <v>42277</v>
      </c>
      <c r="B4525" s="3">
        <v>291.82208956782779</v>
      </c>
    </row>
    <row r="4526" spans="1:2" x14ac:dyDescent="0.25">
      <c r="A4526" s="4">
        <v>42278</v>
      </c>
      <c r="B4526" s="3">
        <v>286.68291687609121</v>
      </c>
    </row>
    <row r="4527" spans="1:2" x14ac:dyDescent="0.25">
      <c r="A4527" s="4">
        <v>42279</v>
      </c>
      <c r="B4527" s="3">
        <v>289.43510455795979</v>
      </c>
    </row>
    <row r="4528" spans="1:2" x14ac:dyDescent="0.25">
      <c r="A4528" s="4">
        <v>42282</v>
      </c>
      <c r="B4528" s="3">
        <v>291.07849720252892</v>
      </c>
    </row>
    <row r="4529" spans="1:2" x14ac:dyDescent="0.25">
      <c r="A4529" s="4">
        <v>42283</v>
      </c>
      <c r="B4529" s="3">
        <v>290.76169862044333</v>
      </c>
    </row>
    <row r="4530" spans="1:2" x14ac:dyDescent="0.25">
      <c r="A4530" s="4">
        <v>42284</v>
      </c>
      <c r="B4530" s="3">
        <v>290.6626990635416</v>
      </c>
    </row>
    <row r="4531" spans="1:2" x14ac:dyDescent="0.25">
      <c r="A4531" s="4">
        <v>42285</v>
      </c>
      <c r="B4531" s="3">
        <v>289.43510455795979</v>
      </c>
    </row>
    <row r="4532" spans="1:2" x14ac:dyDescent="0.25">
      <c r="A4532" s="4">
        <v>42286</v>
      </c>
      <c r="B4532" s="3">
        <v>291.05869729114858</v>
      </c>
    </row>
    <row r="4533" spans="1:2" x14ac:dyDescent="0.25">
      <c r="A4533" s="4">
        <v>42290</v>
      </c>
      <c r="B4533" s="3">
        <v>291.91009348050369</v>
      </c>
    </row>
    <row r="4534" spans="1:2" x14ac:dyDescent="0.25">
      <c r="A4534" s="4">
        <v>42291</v>
      </c>
      <c r="B4534" s="3">
        <v>291.65269463255908</v>
      </c>
    </row>
    <row r="4535" spans="1:2" x14ac:dyDescent="0.25">
      <c r="A4535" s="4">
        <v>42292</v>
      </c>
      <c r="B4535" s="3">
        <v>291.37549587323417</v>
      </c>
    </row>
    <row r="4536" spans="1:2" x14ac:dyDescent="0.25">
      <c r="A4536" s="4">
        <v>42293</v>
      </c>
      <c r="B4536" s="3">
        <v>291.29629622771279</v>
      </c>
    </row>
    <row r="4537" spans="1:2" x14ac:dyDescent="0.25">
      <c r="A4537" s="4">
        <v>42296</v>
      </c>
      <c r="B4537" s="3">
        <v>292.54369064467488</v>
      </c>
    </row>
    <row r="4538" spans="1:2" x14ac:dyDescent="0.25">
      <c r="A4538" s="4">
        <v>42297</v>
      </c>
      <c r="B4538" s="3">
        <v>292.385291353632</v>
      </c>
    </row>
    <row r="4539" spans="1:2" x14ac:dyDescent="0.25">
      <c r="A4539" s="4">
        <v>42298</v>
      </c>
      <c r="B4539" s="3">
        <v>293.37528692264948</v>
      </c>
    </row>
    <row r="4540" spans="1:2" x14ac:dyDescent="0.25">
      <c r="A4540" s="4">
        <v>42299</v>
      </c>
      <c r="B4540" s="3">
        <v>294.12768355510292</v>
      </c>
    </row>
    <row r="4541" spans="1:2" x14ac:dyDescent="0.25">
      <c r="A4541" s="4">
        <v>42300</v>
      </c>
      <c r="B4541" s="3">
        <v>294.30588275752598</v>
      </c>
    </row>
    <row r="4542" spans="1:2" x14ac:dyDescent="0.25">
      <c r="A4542" s="4">
        <v>42303</v>
      </c>
      <c r="B4542" s="3">
        <v>294.32568266890638</v>
      </c>
    </row>
    <row r="4543" spans="1:2" x14ac:dyDescent="0.25">
      <c r="A4543" s="4">
        <v>42304</v>
      </c>
      <c r="B4543" s="3">
        <v>294.50388187132961</v>
      </c>
    </row>
    <row r="4544" spans="1:2" x14ac:dyDescent="0.25">
      <c r="A4544" s="4">
        <v>42305</v>
      </c>
      <c r="B4544" s="3">
        <v>295.07807930135971</v>
      </c>
    </row>
    <row r="4545" spans="1:2" x14ac:dyDescent="0.25">
      <c r="A4545" s="4">
        <v>42306</v>
      </c>
      <c r="B4545" s="3">
        <v>293.92968444129929</v>
      </c>
    </row>
    <row r="4546" spans="1:2" x14ac:dyDescent="0.25">
      <c r="A4546" s="4">
        <v>42307</v>
      </c>
      <c r="B4546" s="3">
        <v>293.53368621369242</v>
      </c>
    </row>
    <row r="4547" spans="1:2" x14ac:dyDescent="0.25">
      <c r="A4547" s="4">
        <v>42311</v>
      </c>
      <c r="B4547" s="3">
        <v>289.26326288858741</v>
      </c>
    </row>
    <row r="4548" spans="1:2" x14ac:dyDescent="0.25">
      <c r="A4548" s="4">
        <v>42312</v>
      </c>
      <c r="B4548" s="3">
        <v>288.48315700161697</v>
      </c>
    </row>
    <row r="4549" spans="1:2" x14ac:dyDescent="0.25">
      <c r="A4549" s="4">
        <v>42313</v>
      </c>
      <c r="B4549" s="3">
        <v>289.47779200750432</v>
      </c>
    </row>
    <row r="4550" spans="1:2" x14ac:dyDescent="0.25">
      <c r="A4550" s="4">
        <v>42314</v>
      </c>
      <c r="B4550" s="3">
        <v>289.63381318489832</v>
      </c>
    </row>
    <row r="4551" spans="1:2" x14ac:dyDescent="0.25">
      <c r="A4551" s="4">
        <v>42317</v>
      </c>
      <c r="B4551" s="3">
        <v>292.22766525907463</v>
      </c>
    </row>
    <row r="4552" spans="1:2" x14ac:dyDescent="0.25">
      <c r="A4552" s="4">
        <v>42318</v>
      </c>
      <c r="B4552" s="3">
        <v>292.30567584777162</v>
      </c>
    </row>
    <row r="4553" spans="1:2" x14ac:dyDescent="0.25">
      <c r="A4553" s="4">
        <v>42319</v>
      </c>
      <c r="B4553" s="3">
        <v>289.65331583207262</v>
      </c>
    </row>
    <row r="4554" spans="1:2" x14ac:dyDescent="0.25">
      <c r="A4554" s="4">
        <v>42320</v>
      </c>
      <c r="B4554" s="3">
        <v>289.4582893603299</v>
      </c>
    </row>
    <row r="4555" spans="1:2" x14ac:dyDescent="0.25">
      <c r="A4555" s="4">
        <v>42321</v>
      </c>
      <c r="B4555" s="3">
        <v>289.84834230381512</v>
      </c>
    </row>
    <row r="4556" spans="1:2" x14ac:dyDescent="0.25">
      <c r="A4556" s="4">
        <v>42324</v>
      </c>
      <c r="B4556" s="3">
        <v>288.73669141488239</v>
      </c>
    </row>
    <row r="4557" spans="1:2" x14ac:dyDescent="0.25">
      <c r="A4557" s="4">
        <v>42325</v>
      </c>
      <c r="B4557" s="3">
        <v>288.09310405813193</v>
      </c>
    </row>
    <row r="4558" spans="1:2" x14ac:dyDescent="0.25">
      <c r="A4558" s="4">
        <v>42326</v>
      </c>
      <c r="B4558" s="3">
        <v>287.87857493921513</v>
      </c>
    </row>
    <row r="4559" spans="1:2" x14ac:dyDescent="0.25">
      <c r="A4559" s="4">
        <v>42327</v>
      </c>
      <c r="B4559" s="3">
        <v>288.97072318097349</v>
      </c>
    </row>
    <row r="4560" spans="1:2" x14ac:dyDescent="0.25">
      <c r="A4560" s="4">
        <v>42328</v>
      </c>
      <c r="B4560" s="3">
        <v>289.71182377359531</v>
      </c>
    </row>
    <row r="4561" spans="1:2" x14ac:dyDescent="0.25">
      <c r="A4561" s="4">
        <v>42331</v>
      </c>
      <c r="B4561" s="3">
        <v>289.73132642076962</v>
      </c>
    </row>
    <row r="4562" spans="1:2" x14ac:dyDescent="0.25">
      <c r="A4562" s="4">
        <v>42332</v>
      </c>
      <c r="B4562" s="3">
        <v>290.95999319274779</v>
      </c>
    </row>
    <row r="4563" spans="1:2" x14ac:dyDescent="0.25">
      <c r="A4563" s="4">
        <v>42333</v>
      </c>
      <c r="B4563" s="3">
        <v>289.98486083403492</v>
      </c>
    </row>
    <row r="4564" spans="1:2" x14ac:dyDescent="0.25">
      <c r="A4564" s="4">
        <v>42334</v>
      </c>
      <c r="B4564" s="3">
        <v>289.39978141880721</v>
      </c>
    </row>
    <row r="4565" spans="1:2" x14ac:dyDescent="0.25">
      <c r="A4565" s="4">
        <v>42335</v>
      </c>
      <c r="B4565" s="3">
        <v>290.10187671708042</v>
      </c>
    </row>
    <row r="4566" spans="1:2" x14ac:dyDescent="0.25">
      <c r="A4566" s="4">
        <v>42338</v>
      </c>
      <c r="B4566" s="3">
        <v>289.08773906401899</v>
      </c>
    </row>
    <row r="4567" spans="1:2" x14ac:dyDescent="0.25">
      <c r="A4567" s="4">
        <v>42339</v>
      </c>
      <c r="B4567" s="3">
        <v>286.40457461704511</v>
      </c>
    </row>
    <row r="4568" spans="1:2" x14ac:dyDescent="0.25">
      <c r="A4568" s="4">
        <v>42340</v>
      </c>
      <c r="B4568" s="3">
        <v>287.23912071100273</v>
      </c>
    </row>
    <row r="4569" spans="1:2" x14ac:dyDescent="0.25">
      <c r="A4569" s="4">
        <v>42341</v>
      </c>
      <c r="B4569" s="3">
        <v>284.26968926040928</v>
      </c>
    </row>
    <row r="4570" spans="1:2" x14ac:dyDescent="0.25">
      <c r="A4570" s="4">
        <v>42342</v>
      </c>
      <c r="B4570" s="3">
        <v>282.46474073161721</v>
      </c>
    </row>
    <row r="4571" spans="1:2" x14ac:dyDescent="0.25">
      <c r="A4571" s="4">
        <v>42345</v>
      </c>
      <c r="B4571" s="3">
        <v>283.90093633517222</v>
      </c>
    </row>
    <row r="4572" spans="1:2" x14ac:dyDescent="0.25">
      <c r="A4572" s="4">
        <v>42346</v>
      </c>
      <c r="B4572" s="3">
        <v>284.59962608825299</v>
      </c>
    </row>
    <row r="4573" spans="1:2" x14ac:dyDescent="0.25">
      <c r="A4573" s="4">
        <v>42347</v>
      </c>
      <c r="B4573" s="3">
        <v>286.01641364311132</v>
      </c>
    </row>
    <row r="4574" spans="1:2" x14ac:dyDescent="0.25">
      <c r="A4574" s="4">
        <v>42348</v>
      </c>
      <c r="B4574" s="3">
        <v>284.38613755258939</v>
      </c>
    </row>
    <row r="4575" spans="1:2" x14ac:dyDescent="0.25">
      <c r="A4575" s="4">
        <v>42349</v>
      </c>
      <c r="B4575" s="3">
        <v>282.4259246342238</v>
      </c>
    </row>
    <row r="4576" spans="1:2" x14ac:dyDescent="0.25">
      <c r="A4576" s="4">
        <v>42352</v>
      </c>
      <c r="B4576" s="3">
        <v>283.76507999429538</v>
      </c>
    </row>
    <row r="4577" spans="1:2" x14ac:dyDescent="0.25">
      <c r="A4577" s="4">
        <v>42353</v>
      </c>
      <c r="B4577" s="3">
        <v>283.5321834099351</v>
      </c>
    </row>
    <row r="4578" spans="1:2" x14ac:dyDescent="0.25">
      <c r="A4578" s="4">
        <v>42354</v>
      </c>
      <c r="B4578" s="3">
        <v>282.09598780637998</v>
      </c>
    </row>
    <row r="4579" spans="1:2" x14ac:dyDescent="0.25">
      <c r="A4579" s="4">
        <v>42355</v>
      </c>
      <c r="B4579" s="3">
        <v>281.96013146550331</v>
      </c>
    </row>
    <row r="4580" spans="1:2" x14ac:dyDescent="0.25">
      <c r="A4580" s="4">
        <v>42356</v>
      </c>
      <c r="B4580" s="3">
        <v>284.11442487083582</v>
      </c>
    </row>
    <row r="4581" spans="1:2" x14ac:dyDescent="0.25">
      <c r="A4581" s="4">
        <v>42359</v>
      </c>
      <c r="B4581" s="3">
        <v>284.91015486740008</v>
      </c>
    </row>
    <row r="4582" spans="1:2" x14ac:dyDescent="0.25">
      <c r="A4582" s="4">
        <v>42360</v>
      </c>
      <c r="B4582" s="3">
        <v>287.74372997711669</v>
      </c>
    </row>
    <row r="4583" spans="1:2" x14ac:dyDescent="0.25">
      <c r="A4583" s="4">
        <v>42361</v>
      </c>
      <c r="B4583" s="3">
        <v>286.34635047095497</v>
      </c>
    </row>
    <row r="4584" spans="1:2" x14ac:dyDescent="0.25">
      <c r="A4584" s="4">
        <v>42366</v>
      </c>
      <c r="B4584" s="3">
        <v>288.287155340624</v>
      </c>
    </row>
    <row r="4585" spans="1:2" x14ac:dyDescent="0.25">
      <c r="A4585" s="4">
        <v>42367</v>
      </c>
      <c r="B4585" s="3">
        <v>287.49142534405968</v>
      </c>
    </row>
    <row r="4586" spans="1:2" x14ac:dyDescent="0.25">
      <c r="A4586" s="4">
        <v>42368</v>
      </c>
      <c r="B4586" s="3">
        <v>289.41282216503203</v>
      </c>
    </row>
    <row r="4587" spans="1:2" x14ac:dyDescent="0.25">
      <c r="A4587" s="4">
        <v>42373</v>
      </c>
      <c r="B4587" s="3">
        <v>286.58127276223439</v>
      </c>
    </row>
    <row r="4588" spans="1:2" x14ac:dyDescent="0.25">
      <c r="A4588" s="4">
        <v>42374</v>
      </c>
      <c r="B4588" s="3">
        <v>285.81367862064542</v>
      </c>
    </row>
    <row r="4589" spans="1:2" x14ac:dyDescent="0.25">
      <c r="A4589" s="4">
        <v>42375</v>
      </c>
      <c r="B4589" s="3">
        <v>284.98851491843732</v>
      </c>
    </row>
    <row r="4590" spans="1:2" x14ac:dyDescent="0.25">
      <c r="A4590" s="4">
        <v>42376</v>
      </c>
      <c r="B4590" s="3">
        <v>284.87337579719889</v>
      </c>
    </row>
    <row r="4591" spans="1:2" x14ac:dyDescent="0.25">
      <c r="A4591" s="4">
        <v>42377</v>
      </c>
      <c r="B4591" s="3">
        <v>282.82006146844861</v>
      </c>
    </row>
    <row r="4592" spans="1:2" x14ac:dyDescent="0.25">
      <c r="A4592" s="4">
        <v>42380</v>
      </c>
      <c r="B4592" s="3">
        <v>286.42775393391662</v>
      </c>
    </row>
    <row r="4593" spans="1:2" x14ac:dyDescent="0.25">
      <c r="A4593" s="4">
        <v>42381</v>
      </c>
      <c r="B4593" s="3">
        <v>286.52370320161521</v>
      </c>
    </row>
    <row r="4594" spans="1:2" x14ac:dyDescent="0.25">
      <c r="A4594" s="4">
        <v>42382</v>
      </c>
      <c r="B4594" s="3">
        <v>285.02689462551677</v>
      </c>
    </row>
    <row r="4595" spans="1:2" x14ac:dyDescent="0.25">
      <c r="A4595" s="4">
        <v>42383</v>
      </c>
      <c r="B4595" s="3">
        <v>285.218793160914</v>
      </c>
    </row>
    <row r="4596" spans="1:2" x14ac:dyDescent="0.25">
      <c r="A4596" s="4">
        <v>42384</v>
      </c>
      <c r="B4596" s="3">
        <v>285.71772935294678</v>
      </c>
    </row>
    <row r="4597" spans="1:2" x14ac:dyDescent="0.25">
      <c r="A4597" s="4">
        <v>42387</v>
      </c>
      <c r="B4597" s="3">
        <v>286.86912056533032</v>
      </c>
    </row>
    <row r="4598" spans="1:2" x14ac:dyDescent="0.25">
      <c r="A4598" s="4">
        <v>42388</v>
      </c>
      <c r="B4598" s="3">
        <v>287.11858866134668</v>
      </c>
    </row>
    <row r="4599" spans="1:2" x14ac:dyDescent="0.25">
      <c r="A4599" s="4">
        <v>42389</v>
      </c>
      <c r="B4599" s="3">
        <v>287.61752485337951</v>
      </c>
    </row>
    <row r="4600" spans="1:2" x14ac:dyDescent="0.25">
      <c r="A4600" s="4">
        <v>42390</v>
      </c>
      <c r="B4600" s="3">
        <v>287.19534807550559</v>
      </c>
    </row>
    <row r="4601" spans="1:2" x14ac:dyDescent="0.25">
      <c r="A4601" s="4">
        <v>42391</v>
      </c>
      <c r="B4601" s="3">
        <v>288.78810591930272</v>
      </c>
    </row>
    <row r="4602" spans="1:2" x14ac:dyDescent="0.25">
      <c r="A4602" s="4">
        <v>42394</v>
      </c>
      <c r="B4602" s="3">
        <v>288.23160016665059</v>
      </c>
    </row>
    <row r="4603" spans="1:2" x14ac:dyDescent="0.25">
      <c r="A4603" s="4">
        <v>42395</v>
      </c>
      <c r="B4603" s="3">
        <v>288.40430884850821</v>
      </c>
    </row>
    <row r="4604" spans="1:2" x14ac:dyDescent="0.25">
      <c r="A4604" s="4">
        <v>42396</v>
      </c>
      <c r="B4604" s="3">
        <v>289.01838416177941</v>
      </c>
    </row>
    <row r="4605" spans="1:2" x14ac:dyDescent="0.25">
      <c r="A4605" s="4">
        <v>42397</v>
      </c>
      <c r="B4605" s="3">
        <v>289.82435801044772</v>
      </c>
    </row>
    <row r="4606" spans="1:2" x14ac:dyDescent="0.25">
      <c r="A4606" s="4">
        <v>42398</v>
      </c>
      <c r="B4606" s="3">
        <v>292.08876072813513</v>
      </c>
    </row>
    <row r="4607" spans="1:2" x14ac:dyDescent="0.25">
      <c r="A4607" s="4">
        <v>42401</v>
      </c>
      <c r="B4607" s="3">
        <v>289.80699547866362</v>
      </c>
    </row>
    <row r="4608" spans="1:2" x14ac:dyDescent="0.25">
      <c r="A4608" s="4">
        <v>42402</v>
      </c>
      <c r="B4608" s="3">
        <v>287.04097460268241</v>
      </c>
    </row>
    <row r="4609" spans="1:2" x14ac:dyDescent="0.25">
      <c r="A4609" s="4">
        <v>42403</v>
      </c>
      <c r="B4609" s="3">
        <v>287.87456993516992</v>
      </c>
    </row>
    <row r="4610" spans="1:2" x14ac:dyDescent="0.25">
      <c r="A4610" s="4">
        <v>42404</v>
      </c>
      <c r="B4610" s="3">
        <v>289.03023619157301</v>
      </c>
    </row>
    <row r="4611" spans="1:2" x14ac:dyDescent="0.25">
      <c r="A4611" s="4">
        <v>42405</v>
      </c>
      <c r="B4611" s="3">
        <v>289.01129084310742</v>
      </c>
    </row>
    <row r="4612" spans="1:2" x14ac:dyDescent="0.25">
      <c r="A4612" s="4">
        <v>42410</v>
      </c>
      <c r="B4612" s="3">
        <v>287.79878854130737</v>
      </c>
    </row>
    <row r="4613" spans="1:2" x14ac:dyDescent="0.25">
      <c r="A4613" s="4">
        <v>42411</v>
      </c>
      <c r="B4613" s="3">
        <v>289.12496293390109</v>
      </c>
    </row>
    <row r="4614" spans="1:2" x14ac:dyDescent="0.25">
      <c r="A4614" s="4">
        <v>42412</v>
      </c>
      <c r="B4614" s="3">
        <v>289.1060175854355</v>
      </c>
    </row>
    <row r="4615" spans="1:2" x14ac:dyDescent="0.25">
      <c r="A4615" s="4">
        <v>42415</v>
      </c>
      <c r="B4615" s="3">
        <v>291.58785823443242</v>
      </c>
    </row>
    <row r="4616" spans="1:2" x14ac:dyDescent="0.25">
      <c r="A4616" s="4">
        <v>42416</v>
      </c>
      <c r="B4616" s="3">
        <v>293.40661168713228</v>
      </c>
    </row>
    <row r="4617" spans="1:2" x14ac:dyDescent="0.25">
      <c r="A4617" s="4">
        <v>42417</v>
      </c>
      <c r="B4617" s="3">
        <v>293.29293959633861</v>
      </c>
    </row>
    <row r="4618" spans="1:2" x14ac:dyDescent="0.25">
      <c r="A4618" s="4">
        <v>42418</v>
      </c>
      <c r="B4618" s="3">
        <v>294.01286283803228</v>
      </c>
    </row>
    <row r="4619" spans="1:2" x14ac:dyDescent="0.25">
      <c r="A4619" s="4">
        <v>42419</v>
      </c>
      <c r="B4619" s="3">
        <v>292.25094543072919</v>
      </c>
    </row>
    <row r="4620" spans="1:2" x14ac:dyDescent="0.25">
      <c r="A4620" s="4">
        <v>42422</v>
      </c>
      <c r="B4620" s="3">
        <v>294.88434886745108</v>
      </c>
    </row>
    <row r="4621" spans="1:2" x14ac:dyDescent="0.25">
      <c r="A4621" s="4">
        <v>42423</v>
      </c>
      <c r="B4621" s="3">
        <v>294.60016864046668</v>
      </c>
    </row>
    <row r="4622" spans="1:2" x14ac:dyDescent="0.25">
      <c r="A4622" s="4">
        <v>42424</v>
      </c>
      <c r="B4622" s="3">
        <v>295.09274770057289</v>
      </c>
    </row>
    <row r="4623" spans="1:2" x14ac:dyDescent="0.25">
      <c r="A4623" s="4">
        <v>42425</v>
      </c>
      <c r="B4623" s="3">
        <v>295.32009188216051</v>
      </c>
    </row>
    <row r="4624" spans="1:2" x14ac:dyDescent="0.25">
      <c r="A4624" s="4">
        <v>42426</v>
      </c>
      <c r="B4624" s="3">
        <v>294.73278607972611</v>
      </c>
    </row>
    <row r="4625" spans="1:2" x14ac:dyDescent="0.25">
      <c r="A4625" s="4">
        <v>42429</v>
      </c>
      <c r="B4625" s="3">
        <v>295.43376397295418</v>
      </c>
    </row>
    <row r="4626" spans="1:2" x14ac:dyDescent="0.25">
      <c r="A4626" s="4">
        <v>42430</v>
      </c>
      <c r="B4626" s="3">
        <v>292.98706266949341</v>
      </c>
    </row>
    <row r="4627" spans="1:2" x14ac:dyDescent="0.25">
      <c r="A4627" s="4">
        <v>42431</v>
      </c>
      <c r="B4627" s="3">
        <v>293.08130709263719</v>
      </c>
    </row>
    <row r="4628" spans="1:2" x14ac:dyDescent="0.25">
      <c r="A4628" s="4">
        <v>42432</v>
      </c>
      <c r="B4628" s="3">
        <v>293.60907586224261</v>
      </c>
    </row>
    <row r="4629" spans="1:2" x14ac:dyDescent="0.25">
      <c r="A4629" s="4">
        <v>42433</v>
      </c>
      <c r="B4629" s="3">
        <v>295.47511544049007</v>
      </c>
    </row>
    <row r="4630" spans="1:2" x14ac:dyDescent="0.25">
      <c r="A4630" s="4">
        <v>42436</v>
      </c>
      <c r="B4630" s="3">
        <v>292.87396936172081</v>
      </c>
    </row>
    <row r="4631" spans="1:2" x14ac:dyDescent="0.25">
      <c r="A4631" s="4">
        <v>42437</v>
      </c>
      <c r="B4631" s="3">
        <v>291.13987197587471</v>
      </c>
    </row>
    <row r="4632" spans="1:2" x14ac:dyDescent="0.25">
      <c r="A4632" s="4">
        <v>42438</v>
      </c>
      <c r="B4632" s="3">
        <v>288.59527255099158</v>
      </c>
    </row>
    <row r="4633" spans="1:2" x14ac:dyDescent="0.25">
      <c r="A4633" s="4">
        <v>42439</v>
      </c>
      <c r="B4633" s="3">
        <v>294.62691563219579</v>
      </c>
    </row>
    <row r="4634" spans="1:2" x14ac:dyDescent="0.25">
      <c r="A4634" s="4">
        <v>42440</v>
      </c>
      <c r="B4634" s="3">
        <v>295.58820874826267</v>
      </c>
    </row>
    <row r="4635" spans="1:2" x14ac:dyDescent="0.25">
      <c r="A4635" s="4">
        <v>42443</v>
      </c>
      <c r="B4635" s="3">
        <v>293.62792474687137</v>
      </c>
    </row>
    <row r="4636" spans="1:2" x14ac:dyDescent="0.25">
      <c r="A4636" s="4">
        <v>42444</v>
      </c>
      <c r="B4636" s="3">
        <v>292.8551204770921</v>
      </c>
    </row>
    <row r="4637" spans="1:2" x14ac:dyDescent="0.25">
      <c r="A4637" s="4">
        <v>42445</v>
      </c>
      <c r="B4637" s="3">
        <v>291.59224520696489</v>
      </c>
    </row>
    <row r="4638" spans="1:2" x14ac:dyDescent="0.25">
      <c r="A4638" s="4">
        <v>42446</v>
      </c>
      <c r="B4638" s="3">
        <v>290.97023201421581</v>
      </c>
    </row>
    <row r="4639" spans="1:2" x14ac:dyDescent="0.25">
      <c r="A4639" s="4">
        <v>42447</v>
      </c>
      <c r="B4639" s="3">
        <v>290.42361435998163</v>
      </c>
    </row>
    <row r="4640" spans="1:2" x14ac:dyDescent="0.25">
      <c r="A4640" s="4">
        <v>42450</v>
      </c>
      <c r="B4640" s="3">
        <v>292.28965393822921</v>
      </c>
    </row>
    <row r="4641" spans="1:2" x14ac:dyDescent="0.25">
      <c r="A4641" s="4">
        <v>42451</v>
      </c>
      <c r="B4641" s="3">
        <v>291.9503740149114</v>
      </c>
    </row>
    <row r="4642" spans="1:2" x14ac:dyDescent="0.25">
      <c r="A4642" s="4">
        <v>42452</v>
      </c>
      <c r="B4642" s="3">
        <v>293.45828478521253</v>
      </c>
    </row>
    <row r="4643" spans="1:2" x14ac:dyDescent="0.25">
      <c r="A4643" s="4">
        <v>42453</v>
      </c>
      <c r="B4643" s="3">
        <v>296.39871078729948</v>
      </c>
    </row>
    <row r="4644" spans="1:2" x14ac:dyDescent="0.25">
      <c r="A4644" s="4">
        <v>42457</v>
      </c>
      <c r="B4644" s="3">
        <v>296.60604851821591</v>
      </c>
    </row>
    <row r="4645" spans="1:2" x14ac:dyDescent="0.25">
      <c r="A4645" s="4">
        <v>42458</v>
      </c>
      <c r="B4645" s="3">
        <v>297.60503940354027</v>
      </c>
    </row>
    <row r="4646" spans="1:2" x14ac:dyDescent="0.25">
      <c r="A4646" s="4">
        <v>42459</v>
      </c>
      <c r="B4646" s="3">
        <v>297.28460836485141</v>
      </c>
    </row>
    <row r="4647" spans="1:2" x14ac:dyDescent="0.25">
      <c r="A4647" s="4">
        <v>42460</v>
      </c>
      <c r="B4647" s="3">
        <v>297.77467936519918</v>
      </c>
    </row>
    <row r="4648" spans="1:2" x14ac:dyDescent="0.25">
      <c r="A4648" s="4">
        <v>42461</v>
      </c>
      <c r="B4648" s="3">
        <v>296.81946739584021</v>
      </c>
    </row>
    <row r="4649" spans="1:2" x14ac:dyDescent="0.25">
      <c r="A4649" s="4">
        <v>42464</v>
      </c>
      <c r="B4649" s="3">
        <v>299.63755209166749</v>
      </c>
    </row>
    <row r="4650" spans="1:2" x14ac:dyDescent="0.25">
      <c r="A4650" s="4">
        <v>42465</v>
      </c>
      <c r="B4650" s="3">
        <v>298.69819052639178</v>
      </c>
    </row>
    <row r="4651" spans="1:2" x14ac:dyDescent="0.25">
      <c r="A4651" s="4">
        <v>42466</v>
      </c>
      <c r="B4651" s="3">
        <v>296.74431847061811</v>
      </c>
    </row>
    <row r="4652" spans="1:2" x14ac:dyDescent="0.25">
      <c r="A4652" s="4">
        <v>42467</v>
      </c>
      <c r="B4652" s="3">
        <v>297.8151906550325</v>
      </c>
    </row>
    <row r="4653" spans="1:2" x14ac:dyDescent="0.25">
      <c r="A4653" s="4">
        <v>42468</v>
      </c>
      <c r="B4653" s="3">
        <v>298.41638205680903</v>
      </c>
    </row>
    <row r="4654" spans="1:2" x14ac:dyDescent="0.25">
      <c r="A4654" s="4">
        <v>42471</v>
      </c>
      <c r="B4654" s="3">
        <v>298.22850974375388</v>
      </c>
    </row>
    <row r="4655" spans="1:2" x14ac:dyDescent="0.25">
      <c r="A4655" s="4">
        <v>42472</v>
      </c>
      <c r="B4655" s="3">
        <v>297.70246726719938</v>
      </c>
    </row>
    <row r="4656" spans="1:2" x14ac:dyDescent="0.25">
      <c r="A4656" s="4">
        <v>42473</v>
      </c>
      <c r="B4656" s="3">
        <v>296.46251000103541</v>
      </c>
    </row>
    <row r="4657" spans="1:2" x14ac:dyDescent="0.25">
      <c r="A4657" s="4">
        <v>42474</v>
      </c>
      <c r="B4657" s="3">
        <v>296.7255312393126</v>
      </c>
    </row>
    <row r="4658" spans="1:2" x14ac:dyDescent="0.25">
      <c r="A4658" s="4">
        <v>42475</v>
      </c>
      <c r="B4658" s="3">
        <v>295.8988930618699</v>
      </c>
    </row>
    <row r="4659" spans="1:2" x14ac:dyDescent="0.25">
      <c r="A4659" s="4">
        <v>42478</v>
      </c>
      <c r="B4659" s="3">
        <v>297.27036094717249</v>
      </c>
    </row>
    <row r="4660" spans="1:2" x14ac:dyDescent="0.25">
      <c r="A4660" s="4">
        <v>42479</v>
      </c>
      <c r="B4660" s="3">
        <v>294.86559534006648</v>
      </c>
    </row>
    <row r="4661" spans="1:2" x14ac:dyDescent="0.25">
      <c r="A4661" s="4">
        <v>42480</v>
      </c>
      <c r="B4661" s="3">
        <v>294.4334890200397</v>
      </c>
    </row>
    <row r="4662" spans="1:2" x14ac:dyDescent="0.25">
      <c r="A4662" s="4">
        <v>42482</v>
      </c>
      <c r="B4662" s="3">
        <v>293.04323390343149</v>
      </c>
    </row>
    <row r="4663" spans="1:2" x14ac:dyDescent="0.25">
      <c r="A4663" s="4">
        <v>42485</v>
      </c>
      <c r="B4663" s="3">
        <v>292.94929774690399</v>
      </c>
    </row>
    <row r="4664" spans="1:2" x14ac:dyDescent="0.25">
      <c r="A4664" s="4">
        <v>42486</v>
      </c>
      <c r="B4664" s="3">
        <v>293.11838282865358</v>
      </c>
    </row>
    <row r="4665" spans="1:2" x14ac:dyDescent="0.25">
      <c r="A4665" s="4">
        <v>42487</v>
      </c>
      <c r="B4665" s="3">
        <v>292.74263820254328</v>
      </c>
    </row>
    <row r="4666" spans="1:2" x14ac:dyDescent="0.25">
      <c r="A4666" s="4">
        <v>42488</v>
      </c>
      <c r="B4666" s="3">
        <v>291.69055324943452</v>
      </c>
    </row>
    <row r="4667" spans="1:2" x14ac:dyDescent="0.25">
      <c r="A4667" s="4">
        <v>42489</v>
      </c>
      <c r="B4667" s="3">
        <v>290.54453213979798</v>
      </c>
    </row>
    <row r="4668" spans="1:2" x14ac:dyDescent="0.25">
      <c r="A4668" s="4">
        <v>42492</v>
      </c>
      <c r="B4668" s="3">
        <v>287.10509645204007</v>
      </c>
    </row>
    <row r="4669" spans="1:2" x14ac:dyDescent="0.25">
      <c r="A4669" s="4">
        <v>42493</v>
      </c>
      <c r="B4669" s="3">
        <v>287.03055758101988</v>
      </c>
    </row>
    <row r="4670" spans="1:2" x14ac:dyDescent="0.25">
      <c r="A4670" s="4">
        <v>42494</v>
      </c>
      <c r="B4670" s="3">
        <v>285.39070241857547</v>
      </c>
    </row>
    <row r="4671" spans="1:2" x14ac:dyDescent="0.25">
      <c r="A4671" s="4">
        <v>42495</v>
      </c>
      <c r="B4671" s="3">
        <v>286.71376737918399</v>
      </c>
    </row>
    <row r="4672" spans="1:2" x14ac:dyDescent="0.25">
      <c r="A4672" s="4">
        <v>42496</v>
      </c>
      <c r="B4672" s="3">
        <v>287.01192286326477</v>
      </c>
    </row>
    <row r="4673" spans="1:2" x14ac:dyDescent="0.25">
      <c r="A4673" s="4">
        <v>42499</v>
      </c>
      <c r="B4673" s="3">
        <v>287.03055758101988</v>
      </c>
    </row>
    <row r="4674" spans="1:2" x14ac:dyDescent="0.25">
      <c r="A4674" s="4">
        <v>42500</v>
      </c>
      <c r="B4674" s="3">
        <v>286.6392285081638</v>
      </c>
    </row>
    <row r="4675" spans="1:2" x14ac:dyDescent="0.25">
      <c r="A4675" s="4">
        <v>42501</v>
      </c>
      <c r="B4675" s="3">
        <v>287.98092818652742</v>
      </c>
    </row>
    <row r="4676" spans="1:2" x14ac:dyDescent="0.25">
      <c r="A4676" s="4">
        <v>42502</v>
      </c>
      <c r="B4676" s="3">
        <v>286.7324020969391</v>
      </c>
    </row>
    <row r="4677" spans="1:2" x14ac:dyDescent="0.25">
      <c r="A4677" s="4">
        <v>42503</v>
      </c>
      <c r="B4677" s="3">
        <v>288.01819762203752</v>
      </c>
    </row>
    <row r="4678" spans="1:2" x14ac:dyDescent="0.25">
      <c r="A4678" s="4">
        <v>42506</v>
      </c>
      <c r="B4678" s="3">
        <v>287.4032519361208</v>
      </c>
    </row>
    <row r="4679" spans="1:2" x14ac:dyDescent="0.25">
      <c r="A4679" s="4">
        <v>42507</v>
      </c>
      <c r="B4679" s="3">
        <v>287.58959911367128</v>
      </c>
    </row>
    <row r="4680" spans="1:2" x14ac:dyDescent="0.25">
      <c r="A4680" s="4">
        <v>42508</v>
      </c>
      <c r="B4680" s="3">
        <v>286.75103681469409</v>
      </c>
    </row>
    <row r="4681" spans="1:2" x14ac:dyDescent="0.25">
      <c r="A4681" s="4">
        <v>42509</v>
      </c>
      <c r="B4681" s="3">
        <v>288.31635310611819</v>
      </c>
    </row>
    <row r="4682" spans="1:2" x14ac:dyDescent="0.25">
      <c r="A4682" s="4">
        <v>42510</v>
      </c>
      <c r="B4682" s="3">
        <v>287.51506024265109</v>
      </c>
    </row>
    <row r="4683" spans="1:2" x14ac:dyDescent="0.25">
      <c r="A4683" s="4">
        <v>42513</v>
      </c>
      <c r="B4683" s="3">
        <v>290.47798036570401</v>
      </c>
    </row>
    <row r="4684" spans="1:2" x14ac:dyDescent="0.25">
      <c r="A4684" s="4">
        <v>42514</v>
      </c>
      <c r="B4684" s="3">
        <v>289.09901125183029</v>
      </c>
    </row>
    <row r="4685" spans="1:2" x14ac:dyDescent="0.25">
      <c r="A4685" s="4">
        <v>42515</v>
      </c>
      <c r="B4685" s="3">
        <v>289.54624447795152</v>
      </c>
    </row>
    <row r="4686" spans="1:2" x14ac:dyDescent="0.25">
      <c r="A4686" s="4">
        <v>42517</v>
      </c>
      <c r="B4686" s="3">
        <v>289.49034032468631</v>
      </c>
    </row>
    <row r="4687" spans="1:2" x14ac:dyDescent="0.25">
      <c r="A4687" s="4">
        <v>42520</v>
      </c>
      <c r="B4687" s="3">
        <v>287.32871306510071</v>
      </c>
    </row>
    <row r="4688" spans="1:2" x14ac:dyDescent="0.25">
      <c r="A4688" s="4">
        <v>42521</v>
      </c>
      <c r="B4688" s="3">
        <v>288.33498782387329</v>
      </c>
    </row>
    <row r="4689" spans="1:2" x14ac:dyDescent="0.25">
      <c r="A4689" s="4">
        <v>42522</v>
      </c>
      <c r="B4689" s="3">
        <v>286.6652950591893</v>
      </c>
    </row>
    <row r="4690" spans="1:2" x14ac:dyDescent="0.25">
      <c r="A4690" s="4">
        <v>42523</v>
      </c>
      <c r="B4690" s="3">
        <v>286.92185161041527</v>
      </c>
    </row>
    <row r="4691" spans="1:2" x14ac:dyDescent="0.25">
      <c r="A4691" s="4">
        <v>42524</v>
      </c>
      <c r="B4691" s="3">
        <v>287.2150590975308</v>
      </c>
    </row>
    <row r="4692" spans="1:2" x14ac:dyDescent="0.25">
      <c r="A4692" s="4">
        <v>42527</v>
      </c>
      <c r="B4692" s="3">
        <v>286.79357333480232</v>
      </c>
    </row>
    <row r="4693" spans="1:2" x14ac:dyDescent="0.25">
      <c r="A4693" s="4">
        <v>42528</v>
      </c>
      <c r="B4693" s="3">
        <v>286.97682801424952</v>
      </c>
    </row>
    <row r="4694" spans="1:2" x14ac:dyDescent="0.25">
      <c r="A4694" s="4">
        <v>42529</v>
      </c>
      <c r="B4694" s="3">
        <v>285.8589744696219</v>
      </c>
    </row>
    <row r="4695" spans="1:2" x14ac:dyDescent="0.25">
      <c r="A4695" s="4">
        <v>42530</v>
      </c>
      <c r="B4695" s="3">
        <v>287.34333737314381</v>
      </c>
    </row>
    <row r="4696" spans="1:2" x14ac:dyDescent="0.25">
      <c r="A4696" s="4">
        <v>42531</v>
      </c>
      <c r="B4696" s="3">
        <v>286.1338564887925</v>
      </c>
    </row>
    <row r="4697" spans="1:2" x14ac:dyDescent="0.25">
      <c r="A4697" s="4">
        <v>42534</v>
      </c>
      <c r="B4697" s="3">
        <v>285.98725274523491</v>
      </c>
    </row>
    <row r="4698" spans="1:2" x14ac:dyDescent="0.25">
      <c r="A4698" s="4">
        <v>42535</v>
      </c>
      <c r="B4698" s="3">
        <v>286.09720555290312</v>
      </c>
    </row>
    <row r="4699" spans="1:2" x14ac:dyDescent="0.25">
      <c r="A4699" s="4">
        <v>42536</v>
      </c>
      <c r="B4699" s="3">
        <v>286.81189880274701</v>
      </c>
    </row>
    <row r="4700" spans="1:2" x14ac:dyDescent="0.25">
      <c r="A4700" s="4">
        <v>42537</v>
      </c>
      <c r="B4700" s="3">
        <v>287.7464976679276</v>
      </c>
    </row>
    <row r="4701" spans="1:2" x14ac:dyDescent="0.25">
      <c r="A4701" s="4">
        <v>42538</v>
      </c>
      <c r="B4701" s="3">
        <v>289.32248791117308</v>
      </c>
    </row>
    <row r="4702" spans="1:2" x14ac:dyDescent="0.25">
      <c r="A4702" s="4">
        <v>42541</v>
      </c>
      <c r="B4702" s="3">
        <v>289.54239352650973</v>
      </c>
    </row>
    <row r="4703" spans="1:2" x14ac:dyDescent="0.25">
      <c r="A4703" s="4">
        <v>42542</v>
      </c>
      <c r="B4703" s="3">
        <v>289.74397367390162</v>
      </c>
    </row>
    <row r="4704" spans="1:2" x14ac:dyDescent="0.25">
      <c r="A4704" s="4">
        <v>42543</v>
      </c>
      <c r="B4704" s="3">
        <v>290.07383209690647</v>
      </c>
    </row>
    <row r="4705" spans="1:2" x14ac:dyDescent="0.25">
      <c r="A4705" s="4">
        <v>42544</v>
      </c>
      <c r="B4705" s="3">
        <v>288.42453998188199</v>
      </c>
    </row>
    <row r="4706" spans="1:2" x14ac:dyDescent="0.25">
      <c r="A4706" s="4">
        <v>42545</v>
      </c>
      <c r="B4706" s="3">
        <v>286.26213476440557</v>
      </c>
    </row>
    <row r="4707" spans="1:2" x14ac:dyDescent="0.25">
      <c r="A4707" s="4">
        <v>42548</v>
      </c>
      <c r="B4707" s="3">
        <v>285.98725274523491</v>
      </c>
    </row>
    <row r="4708" spans="1:2" x14ac:dyDescent="0.25">
      <c r="A4708" s="4">
        <v>42549</v>
      </c>
      <c r="B4708" s="3">
        <v>285.78567259784302</v>
      </c>
    </row>
    <row r="4709" spans="1:2" x14ac:dyDescent="0.25">
      <c r="A4709" s="4">
        <v>42550</v>
      </c>
      <c r="B4709" s="3">
        <v>285.49246511072749</v>
      </c>
    </row>
    <row r="4710" spans="1:2" x14ac:dyDescent="0.25">
      <c r="A4710" s="4">
        <v>42551</v>
      </c>
      <c r="B4710" s="3">
        <v>285.03432841210957</v>
      </c>
    </row>
    <row r="4711" spans="1:2" x14ac:dyDescent="0.25">
      <c r="A4711" s="4">
        <v>42552</v>
      </c>
      <c r="B4711" s="3">
        <v>285.6699808291873</v>
      </c>
    </row>
    <row r="4712" spans="1:2" x14ac:dyDescent="0.25">
      <c r="A4712" s="4">
        <v>42555</v>
      </c>
      <c r="B4712" s="3">
        <v>284.86507053484269</v>
      </c>
    </row>
    <row r="4713" spans="1:2" x14ac:dyDescent="0.25">
      <c r="A4713" s="4">
        <v>42556</v>
      </c>
      <c r="B4713" s="3">
        <v>285.72486107652901</v>
      </c>
    </row>
    <row r="4714" spans="1:2" x14ac:dyDescent="0.25">
      <c r="A4714" s="4">
        <v>42557</v>
      </c>
      <c r="B4714" s="3">
        <v>285.37728617669842</v>
      </c>
    </row>
    <row r="4715" spans="1:2" x14ac:dyDescent="0.25">
      <c r="A4715" s="4">
        <v>42558</v>
      </c>
      <c r="B4715" s="3">
        <v>285.21264543467328</v>
      </c>
    </row>
    <row r="4716" spans="1:2" x14ac:dyDescent="0.25">
      <c r="A4716" s="4">
        <v>42559</v>
      </c>
      <c r="B4716" s="3">
        <v>285.52363350294291</v>
      </c>
    </row>
    <row r="4717" spans="1:2" x14ac:dyDescent="0.25">
      <c r="A4717" s="4">
        <v>42562</v>
      </c>
      <c r="B4717" s="3">
        <v>286.34683721306789</v>
      </c>
    </row>
    <row r="4718" spans="1:2" x14ac:dyDescent="0.25">
      <c r="A4718" s="4">
        <v>42563</v>
      </c>
      <c r="B4718" s="3">
        <v>286.09072939214008</v>
      </c>
    </row>
    <row r="4719" spans="1:2" x14ac:dyDescent="0.25">
      <c r="A4719" s="4">
        <v>42564</v>
      </c>
      <c r="B4719" s="3">
        <v>286.2553701341651</v>
      </c>
    </row>
    <row r="4720" spans="1:2" x14ac:dyDescent="0.25">
      <c r="A4720" s="4">
        <v>42565</v>
      </c>
      <c r="B4720" s="3">
        <v>286.20048988682339</v>
      </c>
    </row>
    <row r="4721" spans="1:2" x14ac:dyDescent="0.25">
      <c r="A4721" s="4">
        <v>42566</v>
      </c>
      <c r="B4721" s="3">
        <v>285.90779523433451</v>
      </c>
    </row>
    <row r="4722" spans="1:2" x14ac:dyDescent="0.25">
      <c r="A4722" s="4">
        <v>42569</v>
      </c>
      <c r="B4722" s="3">
        <v>285.32240592935671</v>
      </c>
    </row>
    <row r="4723" spans="1:2" x14ac:dyDescent="0.25">
      <c r="A4723" s="4">
        <v>42570</v>
      </c>
      <c r="B4723" s="3">
        <v>284.27968122986488</v>
      </c>
    </row>
    <row r="4724" spans="1:2" x14ac:dyDescent="0.25">
      <c r="A4724" s="4">
        <v>42571</v>
      </c>
      <c r="B4724" s="3">
        <v>285.10288493999002</v>
      </c>
    </row>
    <row r="4725" spans="1:2" x14ac:dyDescent="0.25">
      <c r="A4725" s="4">
        <v>42572</v>
      </c>
      <c r="B4725" s="3">
        <v>282.3222857413453</v>
      </c>
    </row>
    <row r="4726" spans="1:2" x14ac:dyDescent="0.25">
      <c r="A4726" s="4">
        <v>42573</v>
      </c>
      <c r="B4726" s="3">
        <v>284.93824419796488</v>
      </c>
    </row>
    <row r="4727" spans="1:2" x14ac:dyDescent="0.25">
      <c r="A4727" s="4">
        <v>42576</v>
      </c>
      <c r="B4727" s="3">
        <v>285.37728617669842</v>
      </c>
    </row>
    <row r="4728" spans="1:2" x14ac:dyDescent="0.25">
      <c r="A4728" s="4">
        <v>42577</v>
      </c>
      <c r="B4728" s="3">
        <v>282.90767504632311</v>
      </c>
    </row>
    <row r="4729" spans="1:2" x14ac:dyDescent="0.25">
      <c r="A4729" s="4">
        <v>42578</v>
      </c>
      <c r="B4729" s="3">
        <v>282.35887257290631</v>
      </c>
    </row>
    <row r="4730" spans="1:2" x14ac:dyDescent="0.25">
      <c r="A4730" s="4">
        <v>42579</v>
      </c>
      <c r="B4730" s="3">
        <v>280.62099807375341</v>
      </c>
    </row>
    <row r="4731" spans="1:2" x14ac:dyDescent="0.25">
      <c r="A4731" s="4">
        <v>42580</v>
      </c>
      <c r="B4731" s="3">
        <v>280.87710589468122</v>
      </c>
    </row>
    <row r="4732" spans="1:2" x14ac:dyDescent="0.25">
      <c r="A4732" s="4">
        <v>42583</v>
      </c>
      <c r="B4732" s="3">
        <v>278.60219499025328</v>
      </c>
    </row>
    <row r="4733" spans="1:2" x14ac:dyDescent="0.25">
      <c r="A4733" s="4">
        <v>42584</v>
      </c>
      <c r="B4733" s="3">
        <v>278.51086198638808</v>
      </c>
    </row>
    <row r="4734" spans="1:2" x14ac:dyDescent="0.25">
      <c r="A4734" s="4">
        <v>42585</v>
      </c>
      <c r="B4734" s="3">
        <v>277.32353293614108</v>
      </c>
    </row>
    <row r="4735" spans="1:2" x14ac:dyDescent="0.25">
      <c r="A4735" s="4">
        <v>42586</v>
      </c>
      <c r="B4735" s="3">
        <v>275.89873807584479</v>
      </c>
    </row>
    <row r="4736" spans="1:2" x14ac:dyDescent="0.25">
      <c r="A4736" s="4">
        <v>42587</v>
      </c>
      <c r="B4736" s="3">
        <v>277.41486594000628</v>
      </c>
    </row>
    <row r="4737" spans="1:2" x14ac:dyDescent="0.25">
      <c r="A4737" s="4">
        <v>42590</v>
      </c>
      <c r="B4737" s="3">
        <v>278.74832779643748</v>
      </c>
    </row>
    <row r="4738" spans="1:2" x14ac:dyDescent="0.25">
      <c r="A4738" s="4">
        <v>42591</v>
      </c>
      <c r="B4738" s="3">
        <v>277.70713155237468</v>
      </c>
    </row>
    <row r="4739" spans="1:2" x14ac:dyDescent="0.25">
      <c r="A4739" s="4">
        <v>42592</v>
      </c>
      <c r="B4739" s="3">
        <v>277.68886495160172</v>
      </c>
    </row>
    <row r="4740" spans="1:2" x14ac:dyDescent="0.25">
      <c r="A4740" s="4">
        <v>42593</v>
      </c>
      <c r="B4740" s="3">
        <v>277.94459736242408</v>
      </c>
    </row>
    <row r="4741" spans="1:2" x14ac:dyDescent="0.25">
      <c r="A4741" s="4">
        <v>42594</v>
      </c>
      <c r="B4741" s="3">
        <v>275.82567167275272</v>
      </c>
    </row>
    <row r="4742" spans="1:2" x14ac:dyDescent="0.25">
      <c r="A4742" s="4">
        <v>42597</v>
      </c>
      <c r="B4742" s="3">
        <v>277.36006613768723</v>
      </c>
    </row>
    <row r="4743" spans="1:2" x14ac:dyDescent="0.25">
      <c r="A4743" s="4">
        <v>42598</v>
      </c>
      <c r="B4743" s="3">
        <v>277.41486594000628</v>
      </c>
    </row>
    <row r="4744" spans="1:2" x14ac:dyDescent="0.25">
      <c r="A4744" s="4">
        <v>42599</v>
      </c>
      <c r="B4744" s="3">
        <v>272.88474894829483</v>
      </c>
    </row>
    <row r="4745" spans="1:2" x14ac:dyDescent="0.25">
      <c r="A4745" s="4">
        <v>42600</v>
      </c>
      <c r="B4745" s="3">
        <v>274.56527621941359</v>
      </c>
    </row>
    <row r="4746" spans="1:2" x14ac:dyDescent="0.25">
      <c r="A4746" s="4">
        <v>42601</v>
      </c>
      <c r="B4746" s="3">
        <v>274.03554479699568</v>
      </c>
    </row>
    <row r="4747" spans="1:2" x14ac:dyDescent="0.25">
      <c r="A4747" s="4">
        <v>42604</v>
      </c>
      <c r="B4747" s="3">
        <v>271.16768847562997</v>
      </c>
    </row>
    <row r="4748" spans="1:2" x14ac:dyDescent="0.25">
      <c r="A4748" s="4">
        <v>42605</v>
      </c>
      <c r="B4748" s="3">
        <v>270.07169242924817</v>
      </c>
    </row>
    <row r="4749" spans="1:2" x14ac:dyDescent="0.25">
      <c r="A4749" s="4">
        <v>42606</v>
      </c>
      <c r="B4749" s="3">
        <v>273.99901159544959</v>
      </c>
    </row>
    <row r="4750" spans="1:2" x14ac:dyDescent="0.25">
      <c r="A4750" s="4">
        <v>42607</v>
      </c>
      <c r="B4750" s="3">
        <v>273.2866141653015</v>
      </c>
    </row>
    <row r="4751" spans="1:2" x14ac:dyDescent="0.25">
      <c r="A4751" s="4">
        <v>42608</v>
      </c>
      <c r="B4751" s="3">
        <v>273.10394815757121</v>
      </c>
    </row>
    <row r="4752" spans="1:2" x14ac:dyDescent="0.25">
      <c r="A4752" s="4">
        <v>42611</v>
      </c>
      <c r="B4752" s="3">
        <v>272.84821574674879</v>
      </c>
    </row>
    <row r="4753" spans="1:2" x14ac:dyDescent="0.25">
      <c r="A4753" s="4">
        <v>42612</v>
      </c>
      <c r="B4753" s="3">
        <v>271.38688768490641</v>
      </c>
    </row>
    <row r="4754" spans="1:2" x14ac:dyDescent="0.25">
      <c r="A4754" s="4">
        <v>42613</v>
      </c>
      <c r="B4754" s="3">
        <v>271.49648728954452</v>
      </c>
    </row>
    <row r="4755" spans="1:2" x14ac:dyDescent="0.25">
      <c r="A4755" s="4">
        <v>42614</v>
      </c>
      <c r="B4755" s="3">
        <v>270.65257791972527</v>
      </c>
    </row>
    <row r="4756" spans="1:2" x14ac:dyDescent="0.25">
      <c r="A4756" s="4">
        <v>42615</v>
      </c>
      <c r="B4756" s="3">
        <v>271.78287967312838</v>
      </c>
    </row>
    <row r="4757" spans="1:2" x14ac:dyDescent="0.25">
      <c r="A4757" s="4">
        <v>42618</v>
      </c>
      <c r="B4757" s="3">
        <v>270.19681108367558</v>
      </c>
    </row>
    <row r="4758" spans="1:2" x14ac:dyDescent="0.25">
      <c r="A4758" s="4">
        <v>42619</v>
      </c>
      <c r="B4758" s="3">
        <v>270.08742704302358</v>
      </c>
    </row>
    <row r="4759" spans="1:2" x14ac:dyDescent="0.25">
      <c r="A4759" s="4">
        <v>42621</v>
      </c>
      <c r="B4759" s="3">
        <v>271.16303677610091</v>
      </c>
    </row>
    <row r="4760" spans="1:2" x14ac:dyDescent="0.25">
      <c r="A4760" s="4">
        <v>42622</v>
      </c>
      <c r="B4760" s="3">
        <v>270.54319387907333</v>
      </c>
    </row>
    <row r="4761" spans="1:2" x14ac:dyDescent="0.25">
      <c r="A4761" s="4">
        <v>42625</v>
      </c>
      <c r="B4761" s="3">
        <v>271.89226371378032</v>
      </c>
    </row>
    <row r="4762" spans="1:2" x14ac:dyDescent="0.25">
      <c r="A4762" s="4">
        <v>42626</v>
      </c>
      <c r="B4762" s="3">
        <v>271.94695573410621</v>
      </c>
    </row>
    <row r="4763" spans="1:2" x14ac:dyDescent="0.25">
      <c r="A4763" s="4">
        <v>42627</v>
      </c>
      <c r="B4763" s="3">
        <v>273.67886971109488</v>
      </c>
    </row>
    <row r="4764" spans="1:2" x14ac:dyDescent="0.25">
      <c r="A4764" s="4">
        <v>42628</v>
      </c>
      <c r="B4764" s="3">
        <v>272.9314120999735</v>
      </c>
    </row>
    <row r="4765" spans="1:2" x14ac:dyDescent="0.25">
      <c r="A4765" s="4">
        <v>42629</v>
      </c>
      <c r="B4765" s="3">
        <v>273.13194950783532</v>
      </c>
    </row>
    <row r="4766" spans="1:2" x14ac:dyDescent="0.25">
      <c r="A4766" s="4">
        <v>42632</v>
      </c>
      <c r="B4766" s="3">
        <v>274.1164058737026</v>
      </c>
    </row>
    <row r="4767" spans="1:2" x14ac:dyDescent="0.25">
      <c r="A4767" s="4">
        <v>42633</v>
      </c>
      <c r="B4767" s="3">
        <v>274.59040338319431</v>
      </c>
    </row>
    <row r="4768" spans="1:2" x14ac:dyDescent="0.25">
      <c r="A4768" s="4">
        <v>42634</v>
      </c>
      <c r="B4768" s="3">
        <v>274.59040338319431</v>
      </c>
    </row>
    <row r="4769" spans="1:2" x14ac:dyDescent="0.25">
      <c r="A4769" s="4">
        <v>42635</v>
      </c>
      <c r="B4769" s="3">
        <v>274.79094079105602</v>
      </c>
    </row>
    <row r="4770" spans="1:2" x14ac:dyDescent="0.25">
      <c r="A4770" s="4">
        <v>42636</v>
      </c>
      <c r="B4770" s="3">
        <v>275.68424378971338</v>
      </c>
    </row>
    <row r="4771" spans="1:2" x14ac:dyDescent="0.25">
      <c r="A4771" s="4">
        <v>42639</v>
      </c>
      <c r="B4771" s="3">
        <v>277.58023382767988</v>
      </c>
    </row>
    <row r="4772" spans="1:2" x14ac:dyDescent="0.25">
      <c r="A4772" s="4">
        <v>42640</v>
      </c>
      <c r="B4772" s="3">
        <v>276.32231736018292</v>
      </c>
    </row>
    <row r="4773" spans="1:2" x14ac:dyDescent="0.25">
      <c r="A4773" s="4">
        <v>42641</v>
      </c>
      <c r="B4773" s="3">
        <v>276.74162284934857</v>
      </c>
    </row>
    <row r="4774" spans="1:2" x14ac:dyDescent="0.25">
      <c r="A4774" s="4">
        <v>42642</v>
      </c>
      <c r="B4774" s="3">
        <v>277.21562035884023</v>
      </c>
    </row>
    <row r="4775" spans="1:2" x14ac:dyDescent="0.25">
      <c r="A4775" s="4">
        <v>42643</v>
      </c>
      <c r="B4775" s="3">
        <v>276.0123959116691</v>
      </c>
    </row>
    <row r="4776" spans="1:2" x14ac:dyDescent="0.25">
      <c r="A4776" s="4">
        <v>42646</v>
      </c>
      <c r="B4776" s="3">
        <v>278.05451230911632</v>
      </c>
    </row>
    <row r="4777" spans="1:2" x14ac:dyDescent="0.25">
      <c r="A4777" s="4">
        <v>42647</v>
      </c>
      <c r="B4777" s="3">
        <v>277.39923851734312</v>
      </c>
    </row>
    <row r="4778" spans="1:2" x14ac:dyDescent="0.25">
      <c r="A4778" s="4">
        <v>42648</v>
      </c>
      <c r="B4778" s="3">
        <v>277.56305696528642</v>
      </c>
    </row>
    <row r="4779" spans="1:2" x14ac:dyDescent="0.25">
      <c r="A4779" s="4">
        <v>42649</v>
      </c>
      <c r="B4779" s="3">
        <v>275.92487248585331</v>
      </c>
    </row>
    <row r="4780" spans="1:2" x14ac:dyDescent="0.25">
      <c r="A4780" s="4">
        <v>42650</v>
      </c>
      <c r="B4780" s="3">
        <v>276.08869093379661</v>
      </c>
    </row>
    <row r="4781" spans="1:2" x14ac:dyDescent="0.25">
      <c r="A4781" s="4">
        <v>42653</v>
      </c>
      <c r="B4781" s="3">
        <v>274.5779208027638</v>
      </c>
    </row>
    <row r="4782" spans="1:2" x14ac:dyDescent="0.25">
      <c r="A4782" s="4">
        <v>42654</v>
      </c>
      <c r="B4782" s="3">
        <v>274.96016384796479</v>
      </c>
    </row>
    <row r="4783" spans="1:2" x14ac:dyDescent="0.25">
      <c r="A4783" s="4">
        <v>42656</v>
      </c>
      <c r="B4783" s="3">
        <v>274.79634540002161</v>
      </c>
    </row>
    <row r="4784" spans="1:2" x14ac:dyDescent="0.25">
      <c r="A4784" s="4">
        <v>42657</v>
      </c>
      <c r="B4784" s="3">
        <v>274.12286955847679</v>
      </c>
    </row>
    <row r="4785" spans="1:2" x14ac:dyDescent="0.25">
      <c r="A4785" s="4">
        <v>42660</v>
      </c>
      <c r="B4785" s="3">
        <v>274.850951549336</v>
      </c>
    </row>
    <row r="4786" spans="1:2" x14ac:dyDescent="0.25">
      <c r="A4786" s="4">
        <v>42661</v>
      </c>
      <c r="B4786" s="3">
        <v>275.1603863954511</v>
      </c>
    </row>
    <row r="4787" spans="1:2" x14ac:dyDescent="0.25">
      <c r="A4787" s="4">
        <v>42662</v>
      </c>
      <c r="B4787" s="3">
        <v>275.21499254476561</v>
      </c>
    </row>
    <row r="4788" spans="1:2" x14ac:dyDescent="0.25">
      <c r="A4788" s="4">
        <v>42663</v>
      </c>
      <c r="B4788" s="3">
        <v>274.96016384796479</v>
      </c>
    </row>
    <row r="4789" spans="1:2" x14ac:dyDescent="0.25">
      <c r="A4789" s="4">
        <v>42664</v>
      </c>
      <c r="B4789" s="3">
        <v>274.28668800642009</v>
      </c>
    </row>
    <row r="4790" spans="1:2" x14ac:dyDescent="0.25">
      <c r="A4790" s="4">
        <v>42667</v>
      </c>
      <c r="B4790" s="3">
        <v>274.25028390687709</v>
      </c>
    </row>
    <row r="4791" spans="1:2" x14ac:dyDescent="0.25">
      <c r="A4791" s="4">
        <v>42668</v>
      </c>
      <c r="B4791" s="3">
        <v>275.85206428676742</v>
      </c>
    </row>
    <row r="4792" spans="1:2" x14ac:dyDescent="0.25">
      <c r="A4792" s="4">
        <v>42669</v>
      </c>
      <c r="B4792" s="3">
        <v>275.94307453562482</v>
      </c>
    </row>
    <row r="4793" spans="1:2" x14ac:dyDescent="0.25">
      <c r="A4793" s="4">
        <v>42670</v>
      </c>
      <c r="B4793" s="3">
        <v>275.85206428676742</v>
      </c>
    </row>
    <row r="4794" spans="1:2" x14ac:dyDescent="0.25">
      <c r="A4794" s="4">
        <v>42671</v>
      </c>
      <c r="B4794" s="3">
        <v>274.9419617981934</v>
      </c>
    </row>
    <row r="4795" spans="1:2" x14ac:dyDescent="0.25">
      <c r="A4795" s="4">
        <v>42674</v>
      </c>
      <c r="B4795" s="3">
        <v>274.1410716082483</v>
      </c>
    </row>
    <row r="4796" spans="1:2" x14ac:dyDescent="0.25">
      <c r="A4796" s="4">
        <v>42675</v>
      </c>
      <c r="B4796" s="3">
        <v>273.15800918887362</v>
      </c>
    </row>
    <row r="4797" spans="1:2" x14ac:dyDescent="0.25">
      <c r="A4797" s="4">
        <v>42677</v>
      </c>
      <c r="B4797" s="3">
        <v>272.42973348617721</v>
      </c>
    </row>
    <row r="4798" spans="1:2" x14ac:dyDescent="0.25">
      <c r="A4798" s="4">
        <v>42678</v>
      </c>
      <c r="B4798" s="3">
        <v>275.03331912331703</v>
      </c>
    </row>
    <row r="4799" spans="1:2" x14ac:dyDescent="0.25">
      <c r="A4799" s="4">
        <v>42681</v>
      </c>
      <c r="B4799" s="3">
        <v>275.61593968547407</v>
      </c>
    </row>
    <row r="4800" spans="1:2" x14ac:dyDescent="0.25">
      <c r="A4800" s="4">
        <v>42682</v>
      </c>
      <c r="B4800" s="3">
        <v>272.53897484158159</v>
      </c>
    </row>
    <row r="4801" spans="1:2" x14ac:dyDescent="0.25">
      <c r="A4801" s="4">
        <v>42683</v>
      </c>
      <c r="B4801" s="3">
        <v>272.32049213077272</v>
      </c>
    </row>
    <row r="4802" spans="1:2" x14ac:dyDescent="0.25">
      <c r="A4802" s="4">
        <v>42684</v>
      </c>
      <c r="B4802" s="3">
        <v>272.1384232050986</v>
      </c>
    </row>
    <row r="4803" spans="1:2" x14ac:dyDescent="0.25">
      <c r="A4803" s="4">
        <v>42685</v>
      </c>
      <c r="B4803" s="3">
        <v>272.06559563482898</v>
      </c>
    </row>
    <row r="4804" spans="1:2" x14ac:dyDescent="0.25">
      <c r="A4804" s="4">
        <v>42688</v>
      </c>
      <c r="B4804" s="3">
        <v>271.55580264294139</v>
      </c>
    </row>
    <row r="4805" spans="1:2" x14ac:dyDescent="0.25">
      <c r="A4805" s="4">
        <v>42690</v>
      </c>
      <c r="B4805" s="3">
        <v>271.59221642807631</v>
      </c>
    </row>
    <row r="4806" spans="1:2" x14ac:dyDescent="0.25">
      <c r="A4806" s="4">
        <v>42691</v>
      </c>
      <c r="B4806" s="3">
        <v>274.01373313954201</v>
      </c>
    </row>
    <row r="4807" spans="1:2" x14ac:dyDescent="0.25">
      <c r="A4807" s="4">
        <v>42692</v>
      </c>
      <c r="B4807" s="3">
        <v>272.22945766793572</v>
      </c>
    </row>
    <row r="4808" spans="1:2" x14ac:dyDescent="0.25">
      <c r="A4808" s="4">
        <v>42695</v>
      </c>
      <c r="B4808" s="3">
        <v>271.57400953550882</v>
      </c>
    </row>
    <row r="4809" spans="1:2" x14ac:dyDescent="0.25">
      <c r="A4809" s="4">
        <v>42696</v>
      </c>
      <c r="B4809" s="3">
        <v>273.44931946995217</v>
      </c>
    </row>
    <row r="4810" spans="1:2" x14ac:dyDescent="0.25">
      <c r="A4810" s="4">
        <v>42697</v>
      </c>
      <c r="B4810" s="3">
        <v>276.19856024763129</v>
      </c>
    </row>
    <row r="4811" spans="1:2" x14ac:dyDescent="0.25">
      <c r="A4811" s="4">
        <v>42698</v>
      </c>
      <c r="B4811" s="3">
        <v>272.28407834563791</v>
      </c>
    </row>
    <row r="4812" spans="1:2" x14ac:dyDescent="0.25">
      <c r="A4812" s="4">
        <v>42699</v>
      </c>
      <c r="B4812" s="3">
        <v>272.35690591590748</v>
      </c>
    </row>
    <row r="4813" spans="1:2" x14ac:dyDescent="0.25">
      <c r="A4813" s="4">
        <v>42702</v>
      </c>
      <c r="B4813" s="3">
        <v>272.22945766793572</v>
      </c>
    </row>
    <row r="4814" spans="1:2" x14ac:dyDescent="0.25">
      <c r="A4814" s="4">
        <v>42703</v>
      </c>
      <c r="B4814" s="3">
        <v>272.57538862671652</v>
      </c>
    </row>
    <row r="4815" spans="1:2" x14ac:dyDescent="0.25">
      <c r="A4815" s="4">
        <v>42704</v>
      </c>
      <c r="B4815" s="3">
        <v>272.84849201522758</v>
      </c>
    </row>
    <row r="4816" spans="1:2" x14ac:dyDescent="0.25">
      <c r="A4816" s="4">
        <v>42705</v>
      </c>
      <c r="B4816" s="3">
        <v>270.60427528035518</v>
      </c>
    </row>
    <row r="4817" spans="1:2" x14ac:dyDescent="0.25">
      <c r="A4817" s="4">
        <v>42706</v>
      </c>
      <c r="B4817" s="3">
        <v>271.47351206101882</v>
      </c>
    </row>
    <row r="4818" spans="1:2" x14ac:dyDescent="0.25">
      <c r="A4818" s="4">
        <v>42709</v>
      </c>
      <c r="B4818" s="3">
        <v>270.83969357511819</v>
      </c>
    </row>
    <row r="4819" spans="1:2" x14ac:dyDescent="0.25">
      <c r="A4819" s="4">
        <v>42710</v>
      </c>
      <c r="B4819" s="3">
        <v>270.76725717672957</v>
      </c>
    </row>
    <row r="4820" spans="1:2" x14ac:dyDescent="0.25">
      <c r="A4820" s="4">
        <v>42711</v>
      </c>
      <c r="B4820" s="3">
        <v>270.83969357511819</v>
      </c>
    </row>
    <row r="4821" spans="1:2" x14ac:dyDescent="0.25">
      <c r="A4821" s="4">
        <v>42712</v>
      </c>
      <c r="B4821" s="3">
        <v>269.15554731258243</v>
      </c>
    </row>
    <row r="4822" spans="1:2" x14ac:dyDescent="0.25">
      <c r="A4822" s="4">
        <v>42713</v>
      </c>
      <c r="B4822" s="3">
        <v>270.96645727229833</v>
      </c>
    </row>
    <row r="4823" spans="1:2" x14ac:dyDescent="0.25">
      <c r="A4823" s="4">
        <v>42716</v>
      </c>
      <c r="B4823" s="3">
        <v>272.30653064248821</v>
      </c>
    </row>
    <row r="4824" spans="1:2" x14ac:dyDescent="0.25">
      <c r="A4824" s="4">
        <v>42717</v>
      </c>
      <c r="B4824" s="3">
        <v>270.07911139203748</v>
      </c>
    </row>
    <row r="4825" spans="1:2" x14ac:dyDescent="0.25">
      <c r="A4825" s="4">
        <v>42718</v>
      </c>
      <c r="B4825" s="3">
        <v>270.27831148760629</v>
      </c>
    </row>
    <row r="4826" spans="1:2" x14ac:dyDescent="0.25">
      <c r="A4826" s="4">
        <v>42719</v>
      </c>
      <c r="B4826" s="3">
        <v>269.64449300170571</v>
      </c>
    </row>
    <row r="4827" spans="1:2" x14ac:dyDescent="0.25">
      <c r="A4827" s="4">
        <v>42720</v>
      </c>
      <c r="B4827" s="3">
        <v>269.7531475992887</v>
      </c>
    </row>
    <row r="4828" spans="1:2" x14ac:dyDescent="0.25">
      <c r="A4828" s="4">
        <v>42723</v>
      </c>
      <c r="B4828" s="3">
        <v>269.69882030049718</v>
      </c>
    </row>
    <row r="4829" spans="1:2" x14ac:dyDescent="0.25">
      <c r="A4829" s="4">
        <v>42724</v>
      </c>
      <c r="B4829" s="3">
        <v>269.30042010935972</v>
      </c>
    </row>
    <row r="4830" spans="1:2" x14ac:dyDescent="0.25">
      <c r="A4830" s="4">
        <v>42725</v>
      </c>
      <c r="B4830" s="3">
        <v>268.14143773514138</v>
      </c>
    </row>
    <row r="4831" spans="1:2" x14ac:dyDescent="0.25">
      <c r="A4831" s="4">
        <v>42726</v>
      </c>
      <c r="B4831" s="3">
        <v>270.80347537592388</v>
      </c>
    </row>
    <row r="4832" spans="1:2" x14ac:dyDescent="0.25">
      <c r="A4832" s="4">
        <v>42727</v>
      </c>
      <c r="B4832" s="3">
        <v>269.40907470694259</v>
      </c>
    </row>
    <row r="4833" spans="1:2" x14ac:dyDescent="0.25">
      <c r="A4833" s="4">
        <v>42730</v>
      </c>
      <c r="B4833" s="3">
        <v>271.27431196545012</v>
      </c>
    </row>
    <row r="4834" spans="1:2" x14ac:dyDescent="0.25">
      <c r="A4834" s="4">
        <v>42731</v>
      </c>
      <c r="B4834" s="3">
        <v>271.70893035578189</v>
      </c>
    </row>
    <row r="4835" spans="1:2" x14ac:dyDescent="0.25">
      <c r="A4835" s="4">
        <v>42732</v>
      </c>
      <c r="B4835" s="3">
        <v>270.64049347954938</v>
      </c>
    </row>
    <row r="4836" spans="1:2" x14ac:dyDescent="0.25">
      <c r="A4836" s="4">
        <v>42733</v>
      </c>
      <c r="B4836" s="3">
        <v>270.65860257914659</v>
      </c>
    </row>
    <row r="4837" spans="1:2" x14ac:dyDescent="0.25">
      <c r="A4837" s="4">
        <v>42737</v>
      </c>
      <c r="B4837" s="3">
        <v>267.98144769225678</v>
      </c>
    </row>
    <row r="4838" spans="1:2" x14ac:dyDescent="0.25">
      <c r="A4838" s="4">
        <v>42738</v>
      </c>
      <c r="B4838" s="3">
        <v>269.74483867284101</v>
      </c>
    </row>
    <row r="4839" spans="1:2" x14ac:dyDescent="0.25">
      <c r="A4839" s="4">
        <v>42739</v>
      </c>
      <c r="B4839" s="3">
        <v>269.07906860874289</v>
      </c>
    </row>
    <row r="4840" spans="1:2" x14ac:dyDescent="0.25">
      <c r="A4840" s="4">
        <v>42740</v>
      </c>
      <c r="B4840" s="3">
        <v>269.85280138593811</v>
      </c>
    </row>
    <row r="4841" spans="1:2" x14ac:dyDescent="0.25">
      <c r="A4841" s="4">
        <v>42741</v>
      </c>
      <c r="B4841" s="3">
        <v>270.30264602384221</v>
      </c>
    </row>
    <row r="4842" spans="1:2" x14ac:dyDescent="0.25">
      <c r="A4842" s="4">
        <v>42744</v>
      </c>
      <c r="B4842" s="3">
        <v>271.20233529965049</v>
      </c>
    </row>
    <row r="4843" spans="1:2" x14ac:dyDescent="0.25">
      <c r="A4843" s="4">
        <v>42745</v>
      </c>
      <c r="B4843" s="3">
        <v>269.00709346667821</v>
      </c>
    </row>
    <row r="4844" spans="1:2" x14ac:dyDescent="0.25">
      <c r="A4844" s="4">
        <v>42746</v>
      </c>
      <c r="B4844" s="3">
        <v>269.00709346667821</v>
      </c>
    </row>
    <row r="4845" spans="1:2" x14ac:dyDescent="0.25">
      <c r="A4845" s="4">
        <v>42747</v>
      </c>
      <c r="B4845" s="3">
        <v>268.43129233016089</v>
      </c>
    </row>
    <row r="4846" spans="1:2" x14ac:dyDescent="0.25">
      <c r="A4846" s="4">
        <v>42748</v>
      </c>
      <c r="B4846" s="3">
        <v>269.04308103771058</v>
      </c>
    </row>
    <row r="4847" spans="1:2" x14ac:dyDescent="0.25">
      <c r="A4847" s="4">
        <v>42751</v>
      </c>
      <c r="B4847" s="3">
        <v>268.97110589564591</v>
      </c>
    </row>
    <row r="4848" spans="1:2" x14ac:dyDescent="0.25">
      <c r="A4848" s="4">
        <v>42752</v>
      </c>
      <c r="B4848" s="3">
        <v>267.40564655573951</v>
      </c>
    </row>
    <row r="4849" spans="1:2" x14ac:dyDescent="0.25">
      <c r="A4849" s="4">
        <v>42753</v>
      </c>
      <c r="B4849" s="3">
        <v>267.65755955296578</v>
      </c>
    </row>
    <row r="4850" spans="1:2" x14ac:dyDescent="0.25">
      <c r="A4850" s="4">
        <v>42754</v>
      </c>
      <c r="B4850" s="3">
        <v>268.03542904880533</v>
      </c>
    </row>
    <row r="4851" spans="1:2" x14ac:dyDescent="0.25">
      <c r="A4851" s="4">
        <v>42755</v>
      </c>
      <c r="B4851" s="3">
        <v>265.9841374999624</v>
      </c>
    </row>
    <row r="4852" spans="1:2" x14ac:dyDescent="0.25">
      <c r="A4852" s="4">
        <v>42758</v>
      </c>
      <c r="B4852" s="3">
        <v>266.03811885651089</v>
      </c>
    </row>
    <row r="4853" spans="1:2" x14ac:dyDescent="0.25">
      <c r="A4853" s="4">
        <v>42759</v>
      </c>
      <c r="B4853" s="3">
        <v>262.43936175327781</v>
      </c>
    </row>
    <row r="4854" spans="1:2" x14ac:dyDescent="0.25">
      <c r="A4854" s="4">
        <v>42760</v>
      </c>
      <c r="B4854" s="3">
        <v>262.85321882014961</v>
      </c>
    </row>
    <row r="4855" spans="1:2" x14ac:dyDescent="0.25">
      <c r="A4855" s="4">
        <v>42761</v>
      </c>
      <c r="B4855" s="3">
        <v>262.60130582292322</v>
      </c>
    </row>
    <row r="4856" spans="1:2" x14ac:dyDescent="0.25">
      <c r="A4856" s="4">
        <v>42762</v>
      </c>
      <c r="B4856" s="3">
        <v>263.68093295389309</v>
      </c>
    </row>
    <row r="4857" spans="1:2" x14ac:dyDescent="0.25">
      <c r="A4857" s="4">
        <v>42765</v>
      </c>
      <c r="B4857" s="3">
        <v>262.36738661121308</v>
      </c>
    </row>
    <row r="4858" spans="1:2" x14ac:dyDescent="0.25">
      <c r="A4858" s="4">
        <v>42766</v>
      </c>
      <c r="B4858" s="3">
        <v>262.33139904018071</v>
      </c>
    </row>
    <row r="4859" spans="1:2" x14ac:dyDescent="0.25">
      <c r="A4859" s="4">
        <v>42767</v>
      </c>
      <c r="B4859" s="3">
        <v>262.07607688947138</v>
      </c>
    </row>
    <row r="4860" spans="1:2" x14ac:dyDescent="0.25">
      <c r="A4860" s="4">
        <v>42768</v>
      </c>
      <c r="B4860" s="3">
        <v>261.68054463375557</v>
      </c>
    </row>
    <row r="4861" spans="1:2" x14ac:dyDescent="0.25">
      <c r="A4861" s="4">
        <v>42769</v>
      </c>
      <c r="B4861" s="3">
        <v>261.51873598369008</v>
      </c>
    </row>
    <row r="4862" spans="1:2" x14ac:dyDescent="0.25">
      <c r="A4862" s="4">
        <v>42772</v>
      </c>
      <c r="B4862" s="3">
        <v>259.84671326634623</v>
      </c>
    </row>
    <row r="4863" spans="1:2" x14ac:dyDescent="0.25">
      <c r="A4863" s="4">
        <v>42773</v>
      </c>
      <c r="B4863" s="3">
        <v>260.40405417212747</v>
      </c>
    </row>
    <row r="4864" spans="1:2" x14ac:dyDescent="0.25">
      <c r="A4864" s="4">
        <v>42774</v>
      </c>
      <c r="B4864" s="3">
        <v>260.56586282219308</v>
      </c>
    </row>
    <row r="4865" spans="1:2" x14ac:dyDescent="0.25">
      <c r="A4865" s="4">
        <v>42775</v>
      </c>
      <c r="B4865" s="3">
        <v>260.88948012232407</v>
      </c>
    </row>
    <row r="4866" spans="1:2" x14ac:dyDescent="0.25">
      <c r="A4866" s="4">
        <v>42776</v>
      </c>
      <c r="B4866" s="3">
        <v>260.56586282219308</v>
      </c>
    </row>
    <row r="4867" spans="1:2" x14ac:dyDescent="0.25">
      <c r="A4867" s="4">
        <v>42779</v>
      </c>
      <c r="B4867" s="3">
        <v>261.57267220037858</v>
      </c>
    </row>
    <row r="4868" spans="1:2" x14ac:dyDescent="0.25">
      <c r="A4868" s="4">
        <v>42780</v>
      </c>
      <c r="B4868" s="3">
        <v>260.65575651667388</v>
      </c>
    </row>
    <row r="4869" spans="1:2" x14ac:dyDescent="0.25">
      <c r="A4869" s="4">
        <v>42781</v>
      </c>
      <c r="B4869" s="3">
        <v>260.85352264453178</v>
      </c>
    </row>
    <row r="4870" spans="1:2" x14ac:dyDescent="0.25">
      <c r="A4870" s="4">
        <v>42782</v>
      </c>
      <c r="B4870" s="3">
        <v>260.13437308868492</v>
      </c>
    </row>
    <row r="4871" spans="1:2" x14ac:dyDescent="0.25">
      <c r="A4871" s="4">
        <v>42783</v>
      </c>
      <c r="B4871" s="3">
        <v>259.16352118829178</v>
      </c>
    </row>
    <row r="4872" spans="1:2" x14ac:dyDescent="0.25">
      <c r="A4872" s="4">
        <v>42786</v>
      </c>
      <c r="B4872" s="3">
        <v>261.71650211154792</v>
      </c>
    </row>
    <row r="4873" spans="1:2" x14ac:dyDescent="0.25">
      <c r="A4873" s="4">
        <v>42787</v>
      </c>
      <c r="B4873" s="3">
        <v>259.68490461628068</v>
      </c>
    </row>
    <row r="4874" spans="1:2" x14ac:dyDescent="0.25">
      <c r="A4874" s="4">
        <v>42788</v>
      </c>
      <c r="B4874" s="3">
        <v>259.90064948303478</v>
      </c>
    </row>
    <row r="4875" spans="1:2" x14ac:dyDescent="0.25">
      <c r="A4875" s="4">
        <v>42789</v>
      </c>
      <c r="B4875" s="3">
        <v>260.29618173875048</v>
      </c>
    </row>
    <row r="4876" spans="1:2" x14ac:dyDescent="0.25">
      <c r="A4876" s="4">
        <v>42790</v>
      </c>
      <c r="B4876" s="3">
        <v>260.70969273336237</v>
      </c>
    </row>
    <row r="4877" spans="1:2" x14ac:dyDescent="0.25">
      <c r="A4877" s="4">
        <v>42795</v>
      </c>
      <c r="B4877" s="3">
        <v>259.19730166902582</v>
      </c>
    </row>
    <row r="4878" spans="1:2" x14ac:dyDescent="0.25">
      <c r="A4878" s="4">
        <v>42796</v>
      </c>
      <c r="B4878" s="3">
        <v>260.00622590615092</v>
      </c>
    </row>
    <row r="4879" spans="1:2" x14ac:dyDescent="0.25">
      <c r="A4879" s="4">
        <v>42797</v>
      </c>
      <c r="B4879" s="3">
        <v>260.5994370133759</v>
      </c>
    </row>
    <row r="4880" spans="1:2" x14ac:dyDescent="0.25">
      <c r="A4880" s="4">
        <v>42800</v>
      </c>
      <c r="B4880" s="3">
        <v>260.29384341268428</v>
      </c>
    </row>
    <row r="4881" spans="1:2" x14ac:dyDescent="0.25">
      <c r="A4881" s="4">
        <v>42801</v>
      </c>
      <c r="B4881" s="3">
        <v>260.22193903605091</v>
      </c>
    </row>
    <row r="4882" spans="1:2" x14ac:dyDescent="0.25">
      <c r="A4882" s="4">
        <v>42802</v>
      </c>
      <c r="B4882" s="3">
        <v>259.97027371783417</v>
      </c>
    </row>
    <row r="4883" spans="1:2" x14ac:dyDescent="0.25">
      <c r="A4883" s="4">
        <v>42803</v>
      </c>
      <c r="B4883" s="3">
        <v>260.02420200030917</v>
      </c>
    </row>
    <row r="4884" spans="1:2" x14ac:dyDescent="0.25">
      <c r="A4884" s="4">
        <v>42804</v>
      </c>
      <c r="B4884" s="3">
        <v>258.81980369170083</v>
      </c>
    </row>
    <row r="4885" spans="1:2" x14ac:dyDescent="0.25">
      <c r="A4885" s="4">
        <v>42807</v>
      </c>
      <c r="B4885" s="3">
        <v>259.46694308140081</v>
      </c>
    </row>
    <row r="4886" spans="1:2" x14ac:dyDescent="0.25">
      <c r="A4886" s="4">
        <v>42808</v>
      </c>
      <c r="B4886" s="3">
        <v>259.12539729239239</v>
      </c>
    </row>
    <row r="4887" spans="1:2" x14ac:dyDescent="0.25">
      <c r="A4887" s="4">
        <v>42809</v>
      </c>
      <c r="B4887" s="3">
        <v>259.03551682160082</v>
      </c>
    </row>
    <row r="4888" spans="1:2" x14ac:dyDescent="0.25">
      <c r="A4888" s="4">
        <v>42810</v>
      </c>
      <c r="B4888" s="3">
        <v>260.04217809446749</v>
      </c>
    </row>
    <row r="4889" spans="1:2" x14ac:dyDescent="0.25">
      <c r="A4889" s="4">
        <v>42811</v>
      </c>
      <c r="B4889" s="3">
        <v>260.15003465941749</v>
      </c>
    </row>
    <row r="4890" spans="1:2" x14ac:dyDescent="0.25">
      <c r="A4890" s="4">
        <v>42814</v>
      </c>
      <c r="B4890" s="3">
        <v>260.79717404911759</v>
      </c>
    </row>
    <row r="4891" spans="1:2" x14ac:dyDescent="0.25">
      <c r="A4891" s="4">
        <v>42815</v>
      </c>
      <c r="B4891" s="3">
        <v>256.32112660369228</v>
      </c>
    </row>
    <row r="4892" spans="1:2" x14ac:dyDescent="0.25">
      <c r="A4892" s="4">
        <v>42816</v>
      </c>
      <c r="B4892" s="3">
        <v>255.13470438924219</v>
      </c>
    </row>
    <row r="4893" spans="1:2" x14ac:dyDescent="0.25">
      <c r="A4893" s="4">
        <v>42817</v>
      </c>
      <c r="B4893" s="3">
        <v>256.4649353569589</v>
      </c>
    </row>
    <row r="4894" spans="1:2" x14ac:dyDescent="0.25">
      <c r="A4894" s="4">
        <v>42818</v>
      </c>
      <c r="B4894" s="3">
        <v>253.69661685657539</v>
      </c>
    </row>
    <row r="4895" spans="1:2" x14ac:dyDescent="0.25">
      <c r="A4895" s="4">
        <v>42821</v>
      </c>
      <c r="B4895" s="3">
        <v>253.3191188792504</v>
      </c>
    </row>
    <row r="4896" spans="1:2" x14ac:dyDescent="0.25">
      <c r="A4896" s="4">
        <v>42822</v>
      </c>
      <c r="B4896" s="3">
        <v>253.42697544420039</v>
      </c>
    </row>
    <row r="4897" spans="1:2" x14ac:dyDescent="0.25">
      <c r="A4897" s="4">
        <v>42823</v>
      </c>
      <c r="B4897" s="3">
        <v>254.79315860023391</v>
      </c>
    </row>
    <row r="4898" spans="1:2" x14ac:dyDescent="0.25">
      <c r="A4898" s="4">
        <v>42824</v>
      </c>
      <c r="B4898" s="3">
        <v>254.12804311637549</v>
      </c>
    </row>
    <row r="4899" spans="1:2" x14ac:dyDescent="0.25">
      <c r="A4899" s="4">
        <v>42825</v>
      </c>
      <c r="B4899" s="3">
        <v>250.96425054450859</v>
      </c>
    </row>
    <row r="4900" spans="1:2" x14ac:dyDescent="0.25">
      <c r="A4900" s="4">
        <v>42828</v>
      </c>
      <c r="B4900" s="3">
        <v>245.0929213626388</v>
      </c>
    </row>
    <row r="4901" spans="1:2" x14ac:dyDescent="0.25">
      <c r="A4901" s="4">
        <v>42829</v>
      </c>
      <c r="B4901" s="3">
        <v>242.6574410910338</v>
      </c>
    </row>
    <row r="4902" spans="1:2" x14ac:dyDescent="0.25">
      <c r="A4902" s="4">
        <v>42830</v>
      </c>
      <c r="B4902" s="3">
        <v>243.51167670868631</v>
      </c>
    </row>
    <row r="4903" spans="1:2" x14ac:dyDescent="0.25">
      <c r="A4903" s="4">
        <v>42831</v>
      </c>
      <c r="B4903" s="3">
        <v>240.62181578939379</v>
      </c>
    </row>
    <row r="4904" spans="1:2" x14ac:dyDescent="0.25">
      <c r="A4904" s="4">
        <v>42832</v>
      </c>
      <c r="B4904" s="3">
        <v>244.8566434258413</v>
      </c>
    </row>
    <row r="4905" spans="1:2" x14ac:dyDescent="0.25">
      <c r="A4905" s="4">
        <v>42835</v>
      </c>
      <c r="B4905" s="3">
        <v>246.20161014299629</v>
      </c>
    </row>
    <row r="4906" spans="1:2" x14ac:dyDescent="0.25">
      <c r="A4906" s="4">
        <v>42836</v>
      </c>
      <c r="B4906" s="3">
        <v>248.27358589645129</v>
      </c>
    </row>
    <row r="4907" spans="1:2" x14ac:dyDescent="0.25">
      <c r="A4907" s="4">
        <v>42837</v>
      </c>
      <c r="B4907" s="3">
        <v>247.98278228193129</v>
      </c>
    </row>
    <row r="4908" spans="1:2" x14ac:dyDescent="0.25">
      <c r="A4908" s="4">
        <v>42838</v>
      </c>
      <c r="B4908" s="3">
        <v>251.5633017857088</v>
      </c>
    </row>
    <row r="4909" spans="1:2" x14ac:dyDescent="0.25">
      <c r="A4909" s="4">
        <v>42842</v>
      </c>
      <c r="B4909" s="3">
        <v>251.16344681574381</v>
      </c>
    </row>
    <row r="4910" spans="1:2" x14ac:dyDescent="0.25">
      <c r="A4910" s="4">
        <v>42843</v>
      </c>
      <c r="B4910" s="3">
        <v>251.25432294528139</v>
      </c>
    </row>
    <row r="4911" spans="1:2" x14ac:dyDescent="0.25">
      <c r="A4911" s="4">
        <v>42844</v>
      </c>
      <c r="B4911" s="3">
        <v>250.79994229759379</v>
      </c>
    </row>
    <row r="4912" spans="1:2" x14ac:dyDescent="0.25">
      <c r="A4912" s="4">
        <v>42845</v>
      </c>
      <c r="B4912" s="3">
        <v>251.8541054002288</v>
      </c>
    </row>
    <row r="4913" spans="1:2" x14ac:dyDescent="0.25">
      <c r="A4913" s="4">
        <v>42849</v>
      </c>
      <c r="B4913" s="3">
        <v>250.47278823125879</v>
      </c>
    </row>
    <row r="4914" spans="1:2" x14ac:dyDescent="0.25">
      <c r="A4914" s="4">
        <v>42850</v>
      </c>
      <c r="B4914" s="3">
        <v>251.81775494841389</v>
      </c>
    </row>
    <row r="4915" spans="1:2" x14ac:dyDescent="0.25">
      <c r="A4915" s="4">
        <v>42851</v>
      </c>
      <c r="B4915" s="3">
        <v>251.70870359296879</v>
      </c>
    </row>
    <row r="4916" spans="1:2" x14ac:dyDescent="0.25">
      <c r="A4916" s="4">
        <v>42852</v>
      </c>
      <c r="B4916" s="3">
        <v>252.69016579197381</v>
      </c>
    </row>
    <row r="4917" spans="1:2" x14ac:dyDescent="0.25">
      <c r="A4917" s="4">
        <v>42853</v>
      </c>
      <c r="B4917" s="3">
        <v>252.81739237332641</v>
      </c>
    </row>
    <row r="4918" spans="1:2" x14ac:dyDescent="0.25">
      <c r="A4918" s="4">
        <v>42857</v>
      </c>
      <c r="B4918" s="3">
        <v>252.1683332873744</v>
      </c>
    </row>
    <row r="4919" spans="1:2" x14ac:dyDescent="0.25">
      <c r="A4919" s="4">
        <v>42858</v>
      </c>
      <c r="B4919" s="3">
        <v>254.60837609037341</v>
      </c>
    </row>
    <row r="4920" spans="1:2" x14ac:dyDescent="0.25">
      <c r="A4920" s="4">
        <v>42859</v>
      </c>
      <c r="B4920" s="3">
        <v>254.57168371739601</v>
      </c>
    </row>
    <row r="4921" spans="1:2" x14ac:dyDescent="0.25">
      <c r="A4921" s="4">
        <v>42860</v>
      </c>
      <c r="B4921" s="3">
        <v>253.19571973074241</v>
      </c>
    </row>
    <row r="4922" spans="1:2" x14ac:dyDescent="0.25">
      <c r="A4922" s="4">
        <v>42863</v>
      </c>
      <c r="B4922" s="3">
        <v>252.62698794959229</v>
      </c>
    </row>
    <row r="4923" spans="1:2" x14ac:dyDescent="0.25">
      <c r="A4923" s="4">
        <v>42864</v>
      </c>
      <c r="B4923" s="3">
        <v>252.31510277928419</v>
      </c>
    </row>
    <row r="4924" spans="1:2" x14ac:dyDescent="0.25">
      <c r="A4924" s="4">
        <v>42865</v>
      </c>
      <c r="B4924" s="3">
        <v>252.26006421981799</v>
      </c>
    </row>
    <row r="4925" spans="1:2" x14ac:dyDescent="0.25">
      <c r="A4925" s="4">
        <v>42866</v>
      </c>
      <c r="B4925" s="3">
        <v>251.91148667653249</v>
      </c>
    </row>
    <row r="4926" spans="1:2" x14ac:dyDescent="0.25">
      <c r="A4926" s="4">
        <v>42867</v>
      </c>
      <c r="B4926" s="3">
        <v>251.1959854034726</v>
      </c>
    </row>
    <row r="4927" spans="1:2" x14ac:dyDescent="0.25">
      <c r="A4927" s="4">
        <v>42870</v>
      </c>
      <c r="B4927" s="3">
        <v>249.52648243299959</v>
      </c>
    </row>
    <row r="4928" spans="1:2" x14ac:dyDescent="0.25">
      <c r="A4928" s="4">
        <v>42871</v>
      </c>
      <c r="B4928" s="3">
        <v>251.3794472683598</v>
      </c>
    </row>
    <row r="4929" spans="1:2" x14ac:dyDescent="0.25">
      <c r="A4929" s="4">
        <v>42872</v>
      </c>
      <c r="B4929" s="3">
        <v>251.30606252240489</v>
      </c>
    </row>
    <row r="4930" spans="1:2" x14ac:dyDescent="0.25">
      <c r="A4930" s="4">
        <v>42873</v>
      </c>
      <c r="B4930" s="3">
        <v>250.04017565468359</v>
      </c>
    </row>
    <row r="4931" spans="1:2" x14ac:dyDescent="0.25">
      <c r="A4931" s="4">
        <v>42874</v>
      </c>
      <c r="B4931" s="3">
        <v>250.02182946819491</v>
      </c>
    </row>
    <row r="4932" spans="1:2" x14ac:dyDescent="0.25">
      <c r="A4932" s="4">
        <v>42877</v>
      </c>
      <c r="B4932" s="3">
        <v>249.9667909087288</v>
      </c>
    </row>
    <row r="4933" spans="1:2" x14ac:dyDescent="0.25">
      <c r="A4933" s="4">
        <v>42878</v>
      </c>
      <c r="B4933" s="3">
        <v>250.2052913330821</v>
      </c>
    </row>
    <row r="4934" spans="1:2" x14ac:dyDescent="0.25">
      <c r="A4934" s="4">
        <v>42879</v>
      </c>
      <c r="B4934" s="3">
        <v>246.53605403533919</v>
      </c>
    </row>
    <row r="4935" spans="1:2" x14ac:dyDescent="0.25">
      <c r="A4935" s="4">
        <v>42880</v>
      </c>
      <c r="B4935" s="3">
        <v>240.9404671562815</v>
      </c>
    </row>
    <row r="4936" spans="1:2" x14ac:dyDescent="0.25">
      <c r="A4936" s="4">
        <v>42881</v>
      </c>
      <c r="B4936" s="3">
        <v>245.71047564334711</v>
      </c>
    </row>
    <row r="4937" spans="1:2" x14ac:dyDescent="0.25">
      <c r="A4937" s="4">
        <v>42884</v>
      </c>
      <c r="B4937" s="3">
        <v>246.15078411907621</v>
      </c>
    </row>
    <row r="4938" spans="1:2" x14ac:dyDescent="0.25">
      <c r="A4938" s="4">
        <v>42885</v>
      </c>
      <c r="B4938" s="3">
        <v>241.9678535996494</v>
      </c>
    </row>
    <row r="4939" spans="1:2" x14ac:dyDescent="0.25">
      <c r="A4939" s="4">
        <v>42886</v>
      </c>
      <c r="B4939" s="3">
        <v>243.3805099592804</v>
      </c>
    </row>
    <row r="4940" spans="1:2" x14ac:dyDescent="0.25">
      <c r="A4940" s="4">
        <v>42887</v>
      </c>
      <c r="B4940" s="3">
        <v>242.99976147770931</v>
      </c>
    </row>
    <row r="4941" spans="1:2" x14ac:dyDescent="0.25">
      <c r="A4941" s="4">
        <v>42888</v>
      </c>
      <c r="B4941" s="3">
        <v>242.55649977097789</v>
      </c>
    </row>
    <row r="4942" spans="1:2" x14ac:dyDescent="0.25">
      <c r="A4942" s="4">
        <v>42891</v>
      </c>
      <c r="B4942" s="3">
        <v>242.40874586873409</v>
      </c>
    </row>
    <row r="4943" spans="1:2" x14ac:dyDescent="0.25">
      <c r="A4943" s="4">
        <v>42892</v>
      </c>
      <c r="B4943" s="3">
        <v>240.48794513956469</v>
      </c>
    </row>
    <row r="4944" spans="1:2" x14ac:dyDescent="0.25">
      <c r="A4944" s="4">
        <v>42893</v>
      </c>
      <c r="B4944" s="3">
        <v>239.98927571949179</v>
      </c>
    </row>
    <row r="4945" spans="1:2" x14ac:dyDescent="0.25">
      <c r="A4945" s="4">
        <v>42894</v>
      </c>
      <c r="B4945" s="3">
        <v>236.49858977898211</v>
      </c>
    </row>
    <row r="4946" spans="1:2" x14ac:dyDescent="0.25">
      <c r="A4946" s="4">
        <v>42895</v>
      </c>
      <c r="B4946" s="3">
        <v>236.86797453459161</v>
      </c>
    </row>
    <row r="4947" spans="1:2" x14ac:dyDescent="0.25">
      <c r="A4947" s="4">
        <v>42898</v>
      </c>
      <c r="B4947" s="3">
        <v>239.76764486612609</v>
      </c>
    </row>
    <row r="4948" spans="1:2" x14ac:dyDescent="0.25">
      <c r="A4948" s="4">
        <v>42899</v>
      </c>
      <c r="B4948" s="3">
        <v>238.84418297710241</v>
      </c>
    </row>
    <row r="4949" spans="1:2" x14ac:dyDescent="0.25">
      <c r="A4949" s="4">
        <v>42900</v>
      </c>
      <c r="B4949" s="3">
        <v>235.55665865217779</v>
      </c>
    </row>
    <row r="4950" spans="1:2" x14ac:dyDescent="0.25">
      <c r="A4950" s="4">
        <v>42902</v>
      </c>
      <c r="B4950" s="3">
        <v>238.21622889256619</v>
      </c>
    </row>
    <row r="4951" spans="1:2" x14ac:dyDescent="0.25">
      <c r="A4951" s="4">
        <v>42905</v>
      </c>
      <c r="B4951" s="3">
        <v>236.88644377237199</v>
      </c>
    </row>
    <row r="4952" spans="1:2" x14ac:dyDescent="0.25">
      <c r="A4952" s="4">
        <v>42906</v>
      </c>
      <c r="B4952" s="3">
        <v>234.8548276165198</v>
      </c>
    </row>
    <row r="4953" spans="1:2" x14ac:dyDescent="0.25">
      <c r="A4953" s="4">
        <v>42907</v>
      </c>
      <c r="B4953" s="3">
        <v>236.48012054120159</v>
      </c>
    </row>
    <row r="4954" spans="1:2" x14ac:dyDescent="0.25">
      <c r="A4954" s="4">
        <v>42908</v>
      </c>
      <c r="B4954" s="3">
        <v>236.0737973100311</v>
      </c>
    </row>
    <row r="4955" spans="1:2" x14ac:dyDescent="0.25">
      <c r="A4955" s="4">
        <v>42909</v>
      </c>
      <c r="B4955" s="3">
        <v>234.24534276976411</v>
      </c>
    </row>
    <row r="4956" spans="1:2" x14ac:dyDescent="0.25">
      <c r="A4956" s="4">
        <v>42912</v>
      </c>
      <c r="B4956" s="3">
        <v>235.90757417000691</v>
      </c>
    </row>
    <row r="4957" spans="1:2" x14ac:dyDescent="0.25">
      <c r="A4957" s="4">
        <v>42913</v>
      </c>
      <c r="B4957" s="3">
        <v>236.29542816339679</v>
      </c>
    </row>
    <row r="4958" spans="1:2" x14ac:dyDescent="0.25">
      <c r="A4958" s="4">
        <v>42914</v>
      </c>
      <c r="B4958" s="3">
        <v>236.88644377237199</v>
      </c>
    </row>
    <row r="4959" spans="1:2" x14ac:dyDescent="0.25">
      <c r="A4959" s="4">
        <v>42915</v>
      </c>
      <c r="B4959" s="3">
        <v>234.37462743422751</v>
      </c>
    </row>
    <row r="4960" spans="1:2" x14ac:dyDescent="0.25">
      <c r="A4960" s="4">
        <v>42916</v>
      </c>
      <c r="B4960" s="3">
        <v>233.74667334969129</v>
      </c>
    </row>
    <row r="4961" spans="1:2" x14ac:dyDescent="0.25">
      <c r="A4961" s="4">
        <v>42919</v>
      </c>
      <c r="B4961" s="3">
        <v>235.07906590282801</v>
      </c>
    </row>
    <row r="4962" spans="1:2" x14ac:dyDescent="0.25">
      <c r="A4962" s="4">
        <v>42920</v>
      </c>
      <c r="B4962" s="3">
        <v>232.4003141824825</v>
      </c>
    </row>
    <row r="4963" spans="1:2" x14ac:dyDescent="0.25">
      <c r="A4963" s="4">
        <v>42921</v>
      </c>
      <c r="B4963" s="3">
        <v>231.4143847298553</v>
      </c>
    </row>
    <row r="4964" spans="1:2" x14ac:dyDescent="0.25">
      <c r="A4964" s="4">
        <v>42922</v>
      </c>
      <c r="B4964" s="3">
        <v>230.98652855230009</v>
      </c>
    </row>
    <row r="4965" spans="1:2" x14ac:dyDescent="0.25">
      <c r="A4965" s="4">
        <v>42923</v>
      </c>
      <c r="B4965" s="3">
        <v>233.77689492766001</v>
      </c>
    </row>
    <row r="4966" spans="1:2" x14ac:dyDescent="0.25">
      <c r="A4966" s="4">
        <v>42926</v>
      </c>
      <c r="B4966" s="3">
        <v>232.8839776875449</v>
      </c>
    </row>
    <row r="4967" spans="1:2" x14ac:dyDescent="0.25">
      <c r="A4967" s="4">
        <v>42927</v>
      </c>
      <c r="B4967" s="3">
        <v>233.4420509626168</v>
      </c>
    </row>
    <row r="4968" spans="1:2" x14ac:dyDescent="0.25">
      <c r="A4968" s="4">
        <v>42928</v>
      </c>
      <c r="B4968" s="3">
        <v>231.97245800492729</v>
      </c>
    </row>
    <row r="4969" spans="1:2" x14ac:dyDescent="0.25">
      <c r="A4969" s="4">
        <v>42929</v>
      </c>
      <c r="B4969" s="3">
        <v>231.02373343730491</v>
      </c>
    </row>
    <row r="4970" spans="1:2" x14ac:dyDescent="0.25">
      <c r="A4970" s="4">
        <v>42930</v>
      </c>
      <c r="B4970" s="3">
        <v>230.2238284097017</v>
      </c>
    </row>
    <row r="4971" spans="1:2" x14ac:dyDescent="0.25">
      <c r="A4971" s="4">
        <v>42933</v>
      </c>
      <c r="B4971" s="3">
        <v>231.0423358798073</v>
      </c>
    </row>
    <row r="4972" spans="1:2" x14ac:dyDescent="0.25">
      <c r="A4972" s="4">
        <v>42934</v>
      </c>
      <c r="B4972" s="3">
        <v>228.43799392947119</v>
      </c>
    </row>
    <row r="4973" spans="1:2" x14ac:dyDescent="0.25">
      <c r="A4973" s="4">
        <v>42935</v>
      </c>
      <c r="B4973" s="3">
        <v>232.92118257254961</v>
      </c>
    </row>
    <row r="4974" spans="1:2" x14ac:dyDescent="0.25">
      <c r="A4974" s="4">
        <v>42936</v>
      </c>
      <c r="B4974" s="3">
        <v>231.89804823491761</v>
      </c>
    </row>
    <row r="4975" spans="1:2" x14ac:dyDescent="0.25">
      <c r="A4975" s="4">
        <v>42937</v>
      </c>
      <c r="B4975" s="3">
        <v>231.99106044742959</v>
      </c>
    </row>
    <row r="4976" spans="1:2" x14ac:dyDescent="0.25">
      <c r="A4976" s="4">
        <v>42940</v>
      </c>
      <c r="B4976" s="3">
        <v>229.01466964704571</v>
      </c>
    </row>
    <row r="4977" spans="1:2" x14ac:dyDescent="0.25">
      <c r="A4977" s="4">
        <v>42941</v>
      </c>
      <c r="B4977" s="3">
        <v>229.1262843020601</v>
      </c>
    </row>
    <row r="4978" spans="1:2" x14ac:dyDescent="0.25">
      <c r="A4978" s="4">
        <v>42942</v>
      </c>
      <c r="B4978" s="3">
        <v>233.7582924851576</v>
      </c>
    </row>
    <row r="4979" spans="1:2" x14ac:dyDescent="0.25">
      <c r="A4979" s="4">
        <v>42943</v>
      </c>
      <c r="B4979" s="3">
        <v>229.1262843020601</v>
      </c>
    </row>
    <row r="4980" spans="1:2" x14ac:dyDescent="0.25">
      <c r="A4980" s="4">
        <v>42944</v>
      </c>
      <c r="B4980" s="3">
        <v>229.64715269212729</v>
      </c>
    </row>
    <row r="4981" spans="1:2" x14ac:dyDescent="0.25">
      <c r="A4981" s="4">
        <v>42947</v>
      </c>
      <c r="B4981" s="3">
        <v>233.51646073262651</v>
      </c>
    </row>
    <row r="4982" spans="1:2" x14ac:dyDescent="0.25">
      <c r="A4982" s="4">
        <v>42948</v>
      </c>
      <c r="B4982" s="3">
        <v>236.11773138025049</v>
      </c>
    </row>
    <row r="4983" spans="1:2" x14ac:dyDescent="0.25">
      <c r="A4983" s="4">
        <v>42949</v>
      </c>
      <c r="B4983" s="3">
        <v>236.06197748854319</v>
      </c>
    </row>
    <row r="4984" spans="1:2" x14ac:dyDescent="0.25">
      <c r="A4984" s="4">
        <v>42950</v>
      </c>
      <c r="B4984" s="3">
        <v>231.88043561049869</v>
      </c>
    </row>
    <row r="4985" spans="1:2" x14ac:dyDescent="0.25">
      <c r="A4985" s="4">
        <v>42951</v>
      </c>
      <c r="B4985" s="3">
        <v>233.7388986674074</v>
      </c>
    </row>
    <row r="4986" spans="1:2" x14ac:dyDescent="0.25">
      <c r="A4986" s="4">
        <v>42954</v>
      </c>
      <c r="B4986" s="3">
        <v>238.57090261536999</v>
      </c>
    </row>
    <row r="4987" spans="1:2" x14ac:dyDescent="0.25">
      <c r="A4987" s="4">
        <v>42955</v>
      </c>
      <c r="B4987" s="3">
        <v>238.01336369829741</v>
      </c>
    </row>
    <row r="4988" spans="1:2" x14ac:dyDescent="0.25">
      <c r="A4988" s="4">
        <v>42956</v>
      </c>
      <c r="B4988" s="3">
        <v>236.97262438642849</v>
      </c>
    </row>
    <row r="4989" spans="1:2" x14ac:dyDescent="0.25">
      <c r="A4989" s="4">
        <v>42957</v>
      </c>
      <c r="B4989" s="3">
        <v>238.84967207390631</v>
      </c>
    </row>
    <row r="4990" spans="1:2" x14ac:dyDescent="0.25">
      <c r="A4990" s="4">
        <v>42958</v>
      </c>
      <c r="B4990" s="3">
        <v>239.8904113857752</v>
      </c>
    </row>
    <row r="4991" spans="1:2" x14ac:dyDescent="0.25">
      <c r="A4991" s="4">
        <v>42961</v>
      </c>
      <c r="B4991" s="3">
        <v>247.547279180239</v>
      </c>
    </row>
    <row r="4992" spans="1:2" x14ac:dyDescent="0.25">
      <c r="A4992" s="4">
        <v>42962</v>
      </c>
      <c r="B4992" s="3">
        <v>246.76672469633741</v>
      </c>
    </row>
    <row r="4993" spans="1:2" x14ac:dyDescent="0.25">
      <c r="A4993" s="4">
        <v>42963</v>
      </c>
      <c r="B4993" s="3">
        <v>245.5958929704849</v>
      </c>
    </row>
    <row r="4994" spans="1:2" x14ac:dyDescent="0.25">
      <c r="A4994" s="4">
        <v>42964</v>
      </c>
      <c r="B4994" s="3">
        <v>250.59515859356929</v>
      </c>
    </row>
    <row r="4995" spans="1:2" x14ac:dyDescent="0.25">
      <c r="A4995" s="4">
        <v>42965</v>
      </c>
      <c r="B4995" s="3">
        <v>253.2155915038106</v>
      </c>
    </row>
    <row r="4996" spans="1:2" x14ac:dyDescent="0.25">
      <c r="A4996" s="4">
        <v>42968</v>
      </c>
      <c r="B4996" s="3">
        <v>256.4679018534008</v>
      </c>
    </row>
    <row r="4997" spans="1:2" x14ac:dyDescent="0.25">
      <c r="A4997" s="4">
        <v>42969</v>
      </c>
      <c r="B4997" s="3">
        <v>252.63946795616889</v>
      </c>
    </row>
    <row r="4998" spans="1:2" x14ac:dyDescent="0.25">
      <c r="A4998" s="4">
        <v>42970</v>
      </c>
      <c r="B4998" s="3">
        <v>257.54581042640791</v>
      </c>
    </row>
    <row r="4999" spans="1:2" x14ac:dyDescent="0.25">
      <c r="A4999" s="4">
        <v>42971</v>
      </c>
      <c r="B4999" s="3">
        <v>258.64230362998393</v>
      </c>
    </row>
    <row r="5000" spans="1:2" x14ac:dyDescent="0.25">
      <c r="A5000" s="4">
        <v>42972</v>
      </c>
      <c r="B5000" s="3">
        <v>259.38568885274748</v>
      </c>
    </row>
    <row r="5001" spans="1:2" x14ac:dyDescent="0.25">
      <c r="A5001" s="4">
        <v>42975</v>
      </c>
      <c r="B5001" s="3">
        <v>260.9282131899817</v>
      </c>
    </row>
    <row r="5002" spans="1:2" x14ac:dyDescent="0.25">
      <c r="A5002" s="4">
        <v>42976</v>
      </c>
      <c r="B5002" s="3">
        <v>264.19910817014102</v>
      </c>
    </row>
    <row r="5003" spans="1:2" x14ac:dyDescent="0.25">
      <c r="A5003" s="4">
        <v>42977</v>
      </c>
      <c r="B5003" s="3">
        <v>266.13190974932598</v>
      </c>
    </row>
    <row r="5004" spans="1:2" x14ac:dyDescent="0.25">
      <c r="A5004" s="4">
        <v>42978</v>
      </c>
      <c r="B5004" s="3">
        <v>265.685878615668</v>
      </c>
    </row>
    <row r="5005" spans="1:2" x14ac:dyDescent="0.25">
      <c r="A5005" s="4">
        <v>42979</v>
      </c>
      <c r="B5005" s="3">
        <v>268.48030379981458</v>
      </c>
    </row>
    <row r="5006" spans="1:2" x14ac:dyDescent="0.25">
      <c r="A5006" s="4">
        <v>42982</v>
      </c>
      <c r="B5006" s="3">
        <v>269.7566673772011</v>
      </c>
    </row>
    <row r="5007" spans="1:2" x14ac:dyDescent="0.25">
      <c r="A5007" s="4">
        <v>42983</v>
      </c>
      <c r="B5007" s="3">
        <v>269.64567924003711</v>
      </c>
    </row>
    <row r="5008" spans="1:2" x14ac:dyDescent="0.25">
      <c r="A5008" s="4">
        <v>42984</v>
      </c>
      <c r="B5008" s="3">
        <v>267.88836706827311</v>
      </c>
    </row>
    <row r="5009" spans="1:2" x14ac:dyDescent="0.25">
      <c r="A5009" s="4">
        <v>42986</v>
      </c>
      <c r="B5009" s="3">
        <v>269.77516540006178</v>
      </c>
    </row>
    <row r="5010" spans="1:2" x14ac:dyDescent="0.25">
      <c r="A5010" s="4">
        <v>42989</v>
      </c>
      <c r="B5010" s="3">
        <v>268.94275437133138</v>
      </c>
    </row>
    <row r="5011" spans="1:2" x14ac:dyDescent="0.25">
      <c r="A5011" s="4">
        <v>42990</v>
      </c>
      <c r="B5011" s="3">
        <v>266.33453314797652</v>
      </c>
    </row>
    <row r="5012" spans="1:2" x14ac:dyDescent="0.25">
      <c r="A5012" s="4">
        <v>42991</v>
      </c>
      <c r="B5012" s="3">
        <v>266.22354501081247</v>
      </c>
    </row>
    <row r="5013" spans="1:2" x14ac:dyDescent="0.25">
      <c r="A5013" s="4">
        <v>42992</v>
      </c>
      <c r="B5013" s="3">
        <v>266.29753710225521</v>
      </c>
    </row>
    <row r="5014" spans="1:2" x14ac:dyDescent="0.25">
      <c r="A5014" s="4">
        <v>42993</v>
      </c>
      <c r="B5014" s="3">
        <v>265.76109443929562</v>
      </c>
    </row>
    <row r="5015" spans="1:2" x14ac:dyDescent="0.25">
      <c r="A5015" s="4">
        <v>42996</v>
      </c>
      <c r="B5015" s="3">
        <v>260.2116875810936</v>
      </c>
    </row>
    <row r="5016" spans="1:2" x14ac:dyDescent="0.25">
      <c r="A5016" s="4">
        <v>42997</v>
      </c>
      <c r="B5016" s="3">
        <v>261.93200370713618</v>
      </c>
    </row>
    <row r="5017" spans="1:2" x14ac:dyDescent="0.25">
      <c r="A5017" s="4">
        <v>42998</v>
      </c>
      <c r="B5017" s="3">
        <v>261.93200370713618</v>
      </c>
    </row>
    <row r="5018" spans="1:2" x14ac:dyDescent="0.25">
      <c r="A5018" s="4">
        <v>42999</v>
      </c>
      <c r="B5018" s="3">
        <v>263.5228336731542</v>
      </c>
    </row>
    <row r="5019" spans="1:2" x14ac:dyDescent="0.25">
      <c r="A5019" s="4">
        <v>43000</v>
      </c>
      <c r="B5019" s="3">
        <v>267.46291254247762</v>
      </c>
    </row>
    <row r="5020" spans="1:2" x14ac:dyDescent="0.25">
      <c r="A5020" s="4">
        <v>43003</v>
      </c>
      <c r="B5020" s="3">
        <v>262.39445427865297</v>
      </c>
    </row>
    <row r="5021" spans="1:2" x14ac:dyDescent="0.25">
      <c r="A5021" s="4">
        <v>43004</v>
      </c>
      <c r="B5021" s="3">
        <v>262.91239891875188</v>
      </c>
    </row>
    <row r="5022" spans="1:2" x14ac:dyDescent="0.25">
      <c r="A5022" s="4">
        <v>43005</v>
      </c>
      <c r="B5022" s="3">
        <v>261.02560058696332</v>
      </c>
    </row>
    <row r="5023" spans="1:2" x14ac:dyDescent="0.25">
      <c r="A5023" s="4">
        <v>43006</v>
      </c>
      <c r="B5023" s="3">
        <v>263.18986926166201</v>
      </c>
    </row>
    <row r="5024" spans="1:2" x14ac:dyDescent="0.25">
      <c r="A5024" s="4">
        <v>43007</v>
      </c>
      <c r="B5024" s="3">
        <v>264.07777435897441</v>
      </c>
    </row>
    <row r="5025" spans="1:2" x14ac:dyDescent="0.25">
      <c r="A5025" s="4">
        <v>43010</v>
      </c>
      <c r="B5025" s="3">
        <v>261.23375604311582</v>
      </c>
    </row>
    <row r="5026" spans="1:2" x14ac:dyDescent="0.25">
      <c r="A5026" s="4">
        <v>43011</v>
      </c>
      <c r="B5026" s="3">
        <v>262.52607851117358</v>
      </c>
    </row>
    <row r="5027" spans="1:2" x14ac:dyDescent="0.25">
      <c r="A5027" s="4">
        <v>43012</v>
      </c>
      <c r="B5027" s="3">
        <v>262.80300475432881</v>
      </c>
    </row>
    <row r="5028" spans="1:2" x14ac:dyDescent="0.25">
      <c r="A5028" s="4">
        <v>43013</v>
      </c>
      <c r="B5028" s="3">
        <v>262.24915226801829</v>
      </c>
    </row>
    <row r="5029" spans="1:2" x14ac:dyDescent="0.25">
      <c r="A5029" s="4">
        <v>43014</v>
      </c>
      <c r="B5029" s="3">
        <v>262.71069600661042</v>
      </c>
    </row>
    <row r="5030" spans="1:2" x14ac:dyDescent="0.25">
      <c r="A5030" s="4">
        <v>43017</v>
      </c>
      <c r="B5030" s="3">
        <v>264.46456221326031</v>
      </c>
    </row>
    <row r="5031" spans="1:2" x14ac:dyDescent="0.25">
      <c r="A5031" s="4">
        <v>43018</v>
      </c>
      <c r="B5031" s="3">
        <v>258.09525862068961</v>
      </c>
    </row>
    <row r="5032" spans="1:2" x14ac:dyDescent="0.25">
      <c r="A5032" s="4">
        <v>43019</v>
      </c>
      <c r="B5032" s="3">
        <v>262.52607851117358</v>
      </c>
    </row>
    <row r="5033" spans="1:2" x14ac:dyDescent="0.25">
      <c r="A5033" s="4">
        <v>43021</v>
      </c>
      <c r="B5033" s="3">
        <v>261.23375604311582</v>
      </c>
    </row>
    <row r="5034" spans="1:2" x14ac:dyDescent="0.25">
      <c r="A5034" s="4">
        <v>43024</v>
      </c>
      <c r="B5034" s="3">
        <v>260.31066856593162</v>
      </c>
    </row>
    <row r="5035" spans="1:2" x14ac:dyDescent="0.25">
      <c r="A5035" s="4">
        <v>43025</v>
      </c>
      <c r="B5035" s="3">
        <v>257.54140613437909</v>
      </c>
    </row>
    <row r="5036" spans="1:2" x14ac:dyDescent="0.25">
      <c r="A5036" s="4">
        <v>43026</v>
      </c>
      <c r="B5036" s="3">
        <v>260.40297731365001</v>
      </c>
    </row>
    <row r="5037" spans="1:2" x14ac:dyDescent="0.25">
      <c r="A5037" s="4">
        <v>43027</v>
      </c>
      <c r="B5037" s="3">
        <v>261.4183735385526</v>
      </c>
    </row>
    <row r="5038" spans="1:2" x14ac:dyDescent="0.25">
      <c r="A5038" s="4">
        <v>43028</v>
      </c>
      <c r="B5038" s="3">
        <v>258.64911110700012</v>
      </c>
    </row>
    <row r="5039" spans="1:2" x14ac:dyDescent="0.25">
      <c r="A5039" s="4">
        <v>43031</v>
      </c>
      <c r="B5039" s="3">
        <v>257.81833237753438</v>
      </c>
    </row>
    <row r="5040" spans="1:2" x14ac:dyDescent="0.25">
      <c r="A5040" s="4">
        <v>43032</v>
      </c>
      <c r="B5040" s="3">
        <v>257.07986239578707</v>
      </c>
    </row>
    <row r="5041" spans="1:2" x14ac:dyDescent="0.25">
      <c r="A5041" s="4">
        <v>43033</v>
      </c>
      <c r="B5041" s="3">
        <v>254.5875262073898</v>
      </c>
    </row>
    <row r="5042" spans="1:2" x14ac:dyDescent="0.25">
      <c r="A5042" s="4">
        <v>43034</v>
      </c>
      <c r="B5042" s="3">
        <v>256.43370116175822</v>
      </c>
    </row>
    <row r="5043" spans="1:2" x14ac:dyDescent="0.25">
      <c r="A5043" s="4">
        <v>43035</v>
      </c>
      <c r="B5043" s="3">
        <v>259.20296359331059</v>
      </c>
    </row>
    <row r="5044" spans="1:2" x14ac:dyDescent="0.25">
      <c r="A5044" s="4">
        <v>43038</v>
      </c>
      <c r="B5044" s="3">
        <v>257.72602362981593</v>
      </c>
    </row>
    <row r="5045" spans="1:2" x14ac:dyDescent="0.25">
      <c r="A5045" s="4">
        <v>43039</v>
      </c>
      <c r="B5045" s="3">
        <v>259.11065484559219</v>
      </c>
    </row>
    <row r="5046" spans="1:2" x14ac:dyDescent="0.25">
      <c r="A5046" s="4">
        <v>43040</v>
      </c>
      <c r="B5046" s="3">
        <v>256.38180878521268</v>
      </c>
    </row>
    <row r="5047" spans="1:2" x14ac:dyDescent="0.25">
      <c r="A5047" s="4">
        <v>43042</v>
      </c>
      <c r="B5047" s="3">
        <v>256.38180878521268</v>
      </c>
    </row>
    <row r="5048" spans="1:2" x14ac:dyDescent="0.25">
      <c r="A5048" s="4">
        <v>43045</v>
      </c>
      <c r="B5048" s="3">
        <v>256.19815419439232</v>
      </c>
    </row>
    <row r="5049" spans="1:2" x14ac:dyDescent="0.25">
      <c r="A5049" s="4">
        <v>43046</v>
      </c>
      <c r="B5049" s="3">
        <v>255.73901771734151</v>
      </c>
    </row>
    <row r="5050" spans="1:2" x14ac:dyDescent="0.25">
      <c r="A5050" s="4">
        <v>43047</v>
      </c>
      <c r="B5050" s="3">
        <v>255.18805394488041</v>
      </c>
    </row>
    <row r="5051" spans="1:2" x14ac:dyDescent="0.25">
      <c r="A5051" s="4">
        <v>43048</v>
      </c>
      <c r="B5051" s="3">
        <v>258.58566387505692</v>
      </c>
    </row>
    <row r="5052" spans="1:2" x14ac:dyDescent="0.25">
      <c r="A5052" s="4">
        <v>43049</v>
      </c>
      <c r="B5052" s="3">
        <v>254.91257205864991</v>
      </c>
    </row>
    <row r="5053" spans="1:2" x14ac:dyDescent="0.25">
      <c r="A5053" s="4">
        <v>43052</v>
      </c>
      <c r="B5053" s="3">
        <v>257.39190903472462</v>
      </c>
    </row>
    <row r="5054" spans="1:2" x14ac:dyDescent="0.25">
      <c r="A5054" s="4">
        <v>43053</v>
      </c>
      <c r="B5054" s="3">
        <v>256.28998148980253</v>
      </c>
    </row>
    <row r="5055" spans="1:2" x14ac:dyDescent="0.25">
      <c r="A5055" s="4">
        <v>43055</v>
      </c>
      <c r="B5055" s="3">
        <v>258.3101819888264</v>
      </c>
    </row>
    <row r="5056" spans="1:2" x14ac:dyDescent="0.25">
      <c r="A5056" s="4">
        <v>43056</v>
      </c>
      <c r="B5056" s="3">
        <v>258.58566387505692</v>
      </c>
    </row>
    <row r="5057" spans="1:2" x14ac:dyDescent="0.25">
      <c r="A5057" s="4">
        <v>43059</v>
      </c>
      <c r="B5057" s="3">
        <v>256.28998148980253</v>
      </c>
    </row>
    <row r="5058" spans="1:2" x14ac:dyDescent="0.25">
      <c r="A5058" s="4">
        <v>43060</v>
      </c>
      <c r="B5058" s="3">
        <v>260.23855519244012</v>
      </c>
    </row>
    <row r="5059" spans="1:2" x14ac:dyDescent="0.25">
      <c r="A5059" s="4">
        <v>43061</v>
      </c>
      <c r="B5059" s="3">
        <v>258.58566387505692</v>
      </c>
    </row>
    <row r="5060" spans="1:2" x14ac:dyDescent="0.25">
      <c r="A5060" s="4">
        <v>43062</v>
      </c>
      <c r="B5060" s="3">
        <v>259.04480035210781</v>
      </c>
    </row>
    <row r="5061" spans="1:2" x14ac:dyDescent="0.25">
      <c r="A5061" s="4">
        <v>43063</v>
      </c>
      <c r="B5061" s="3">
        <v>262.44241028228441</v>
      </c>
    </row>
    <row r="5062" spans="1:2" x14ac:dyDescent="0.25">
      <c r="A5062" s="4">
        <v>43066</v>
      </c>
      <c r="B5062" s="3">
        <v>265.2890564399998</v>
      </c>
    </row>
    <row r="5063" spans="1:2" x14ac:dyDescent="0.25">
      <c r="A5063" s="4">
        <v>43067</v>
      </c>
      <c r="B5063" s="3">
        <v>264.27895619048792</v>
      </c>
    </row>
    <row r="5064" spans="1:2" x14ac:dyDescent="0.25">
      <c r="A5064" s="4">
        <v>43068</v>
      </c>
      <c r="B5064" s="3">
        <v>264.00347430425728</v>
      </c>
    </row>
    <row r="5065" spans="1:2" x14ac:dyDescent="0.25">
      <c r="A5065" s="4">
        <v>43069</v>
      </c>
      <c r="B5065" s="3">
        <v>264.92174725835912</v>
      </c>
    </row>
    <row r="5066" spans="1:2" x14ac:dyDescent="0.25">
      <c r="A5066" s="4">
        <v>43070</v>
      </c>
      <c r="B5066" s="3">
        <v>260.77131497782949</v>
      </c>
    </row>
    <row r="5067" spans="1:2" x14ac:dyDescent="0.25">
      <c r="A5067" s="4">
        <v>43073</v>
      </c>
      <c r="B5067" s="3">
        <v>261.31743291495587</v>
      </c>
    </row>
    <row r="5068" spans="1:2" x14ac:dyDescent="0.25">
      <c r="A5068" s="4">
        <v>43074</v>
      </c>
      <c r="B5068" s="3">
        <v>258.22276460457329</v>
      </c>
    </row>
    <row r="5069" spans="1:2" x14ac:dyDescent="0.25">
      <c r="A5069" s="4">
        <v>43075</v>
      </c>
      <c r="B5069" s="3">
        <v>262.13660982064539</v>
      </c>
    </row>
    <row r="5070" spans="1:2" x14ac:dyDescent="0.25">
      <c r="A5070" s="4">
        <v>43076</v>
      </c>
      <c r="B5070" s="3">
        <v>261.95457050827002</v>
      </c>
    </row>
    <row r="5071" spans="1:2" x14ac:dyDescent="0.25">
      <c r="A5071" s="4">
        <v>43077</v>
      </c>
      <c r="B5071" s="3">
        <v>263.77496363202448</v>
      </c>
    </row>
    <row r="5072" spans="1:2" x14ac:dyDescent="0.25">
      <c r="A5072" s="4">
        <v>43080</v>
      </c>
      <c r="B5072" s="3">
        <v>262.86476707014731</v>
      </c>
    </row>
    <row r="5073" spans="1:2" x14ac:dyDescent="0.25">
      <c r="A5073" s="4">
        <v>43081</v>
      </c>
      <c r="B5073" s="3">
        <v>262.86476707014731</v>
      </c>
    </row>
    <row r="5074" spans="1:2" x14ac:dyDescent="0.25">
      <c r="A5074" s="4">
        <v>43082</v>
      </c>
      <c r="B5074" s="3">
        <v>262.95578672633491</v>
      </c>
    </row>
    <row r="5075" spans="1:2" x14ac:dyDescent="0.25">
      <c r="A5075" s="4">
        <v>43083</v>
      </c>
      <c r="B5075" s="3">
        <v>266.32351400528069</v>
      </c>
    </row>
    <row r="5076" spans="1:2" x14ac:dyDescent="0.25">
      <c r="A5076" s="4">
        <v>43084</v>
      </c>
      <c r="B5076" s="3">
        <v>266.77861228621941</v>
      </c>
    </row>
    <row r="5077" spans="1:2" x14ac:dyDescent="0.25">
      <c r="A5077" s="4">
        <v>43087</v>
      </c>
      <c r="B5077" s="3">
        <v>267.05167125478249</v>
      </c>
    </row>
    <row r="5078" spans="1:2" x14ac:dyDescent="0.25">
      <c r="A5078" s="4">
        <v>43088</v>
      </c>
      <c r="B5078" s="3">
        <v>264.50312088152629</v>
      </c>
    </row>
    <row r="5079" spans="1:2" x14ac:dyDescent="0.25">
      <c r="A5079" s="4">
        <v>43089</v>
      </c>
      <c r="B5079" s="3">
        <v>268.23492678522291</v>
      </c>
    </row>
    <row r="5080" spans="1:2" x14ac:dyDescent="0.25">
      <c r="A5080" s="4">
        <v>43090</v>
      </c>
      <c r="B5080" s="3">
        <v>267.50676953572111</v>
      </c>
    </row>
    <row r="5081" spans="1:2" x14ac:dyDescent="0.25">
      <c r="A5081" s="4">
        <v>43091</v>
      </c>
      <c r="B5081" s="3">
        <v>267.32473022334568</v>
      </c>
    </row>
    <row r="5082" spans="1:2" x14ac:dyDescent="0.25">
      <c r="A5082" s="4">
        <v>43095</v>
      </c>
      <c r="B5082" s="3">
        <v>265.41331744340351</v>
      </c>
    </row>
    <row r="5083" spans="1:2" x14ac:dyDescent="0.25">
      <c r="A5083" s="4">
        <v>43096</v>
      </c>
      <c r="B5083" s="3">
        <v>267.32473022334568</v>
      </c>
    </row>
    <row r="5084" spans="1:2" x14ac:dyDescent="0.25">
      <c r="A5084" s="4">
        <v>43097</v>
      </c>
      <c r="B5084" s="3">
        <v>265.77739606815442</v>
      </c>
    </row>
    <row r="5085" spans="1:2" x14ac:dyDescent="0.25">
      <c r="A5085" s="4">
        <v>43102</v>
      </c>
      <c r="B5085" s="3">
        <v>263.60507252280388</v>
      </c>
    </row>
    <row r="5086" spans="1:2" x14ac:dyDescent="0.25">
      <c r="A5086" s="4">
        <v>43103</v>
      </c>
      <c r="B5086" s="3">
        <v>265.41182421932751</v>
      </c>
    </row>
    <row r="5087" spans="1:2" x14ac:dyDescent="0.25">
      <c r="A5087" s="4">
        <v>43104</v>
      </c>
      <c r="B5087" s="3">
        <v>261.61764565662787</v>
      </c>
    </row>
    <row r="5088" spans="1:2" x14ac:dyDescent="0.25">
      <c r="A5088" s="4">
        <v>43105</v>
      </c>
      <c r="B5088" s="3">
        <v>264.86979871037039</v>
      </c>
    </row>
    <row r="5089" spans="1:2" x14ac:dyDescent="0.25">
      <c r="A5089" s="4">
        <v>43108</v>
      </c>
      <c r="B5089" s="3">
        <v>265.86351214345842</v>
      </c>
    </row>
    <row r="5090" spans="1:2" x14ac:dyDescent="0.25">
      <c r="A5090" s="4">
        <v>43109</v>
      </c>
      <c r="B5090" s="3">
        <v>264.68912354071807</v>
      </c>
    </row>
    <row r="5091" spans="1:2" x14ac:dyDescent="0.25">
      <c r="A5091" s="4">
        <v>43110</v>
      </c>
      <c r="B5091" s="3">
        <v>268.66397727307009</v>
      </c>
    </row>
    <row r="5092" spans="1:2" x14ac:dyDescent="0.25">
      <c r="A5092" s="4">
        <v>43111</v>
      </c>
      <c r="B5092" s="3">
        <v>267.30891350067742</v>
      </c>
    </row>
    <row r="5093" spans="1:2" x14ac:dyDescent="0.25">
      <c r="A5093" s="4">
        <v>43112</v>
      </c>
      <c r="B5093" s="3">
        <v>263.06304701384681</v>
      </c>
    </row>
    <row r="5094" spans="1:2" x14ac:dyDescent="0.25">
      <c r="A5094" s="4">
        <v>43115</v>
      </c>
      <c r="B5094" s="3">
        <v>265.3214866345013</v>
      </c>
    </row>
    <row r="5095" spans="1:2" x14ac:dyDescent="0.25">
      <c r="A5095" s="4">
        <v>43116</v>
      </c>
      <c r="B5095" s="3">
        <v>267.48958867032979</v>
      </c>
    </row>
    <row r="5096" spans="1:2" x14ac:dyDescent="0.25">
      <c r="A5096" s="4">
        <v>43117</v>
      </c>
      <c r="B5096" s="3">
        <v>265.95384972828458</v>
      </c>
    </row>
    <row r="5097" spans="1:2" x14ac:dyDescent="0.25">
      <c r="A5097" s="4">
        <v>43118</v>
      </c>
      <c r="B5097" s="3">
        <v>265.59249938897989</v>
      </c>
    </row>
    <row r="5098" spans="1:2" x14ac:dyDescent="0.25">
      <c r="A5098" s="4">
        <v>43119</v>
      </c>
      <c r="B5098" s="3">
        <v>266.7668879917203</v>
      </c>
    </row>
    <row r="5099" spans="1:2" x14ac:dyDescent="0.25">
      <c r="A5099" s="4">
        <v>43122</v>
      </c>
      <c r="B5099" s="3">
        <v>266.94756316137273</v>
      </c>
    </row>
    <row r="5100" spans="1:2" x14ac:dyDescent="0.25">
      <c r="A5100" s="4">
        <v>43123</v>
      </c>
      <c r="B5100" s="3">
        <v>263.15338459867291</v>
      </c>
    </row>
    <row r="5101" spans="1:2" x14ac:dyDescent="0.25">
      <c r="A5101" s="4">
        <v>43124</v>
      </c>
      <c r="B5101" s="3">
        <v>261.97899599593262</v>
      </c>
    </row>
    <row r="5102" spans="1:2" x14ac:dyDescent="0.25">
      <c r="A5102" s="4">
        <v>43125</v>
      </c>
      <c r="B5102" s="3">
        <v>262.34034633523731</v>
      </c>
    </row>
    <row r="5103" spans="1:2" x14ac:dyDescent="0.25">
      <c r="A5103" s="4">
        <v>43126</v>
      </c>
      <c r="B5103" s="3">
        <v>262.34034633523731</v>
      </c>
    </row>
    <row r="5104" spans="1:2" x14ac:dyDescent="0.25">
      <c r="A5104" s="4">
        <v>43129</v>
      </c>
      <c r="B5104" s="3">
        <v>264.41811078623948</v>
      </c>
    </row>
    <row r="5105" spans="1:2" x14ac:dyDescent="0.25">
      <c r="A5105" s="4">
        <v>43130</v>
      </c>
      <c r="B5105" s="3">
        <v>263.15338459867291</v>
      </c>
    </row>
    <row r="5106" spans="1:2" x14ac:dyDescent="0.25">
      <c r="A5106" s="4">
        <v>43131</v>
      </c>
      <c r="B5106" s="3">
        <v>263.7857476924562</v>
      </c>
    </row>
    <row r="5107" spans="1:2" x14ac:dyDescent="0.25">
      <c r="A5107" s="4">
        <v>43132</v>
      </c>
      <c r="B5107" s="3">
        <v>260.70418370869771</v>
      </c>
    </row>
    <row r="5108" spans="1:2" x14ac:dyDescent="0.25">
      <c r="A5108" s="4">
        <v>43133</v>
      </c>
      <c r="B5108" s="3">
        <v>263.59287272486063</v>
      </c>
    </row>
    <row r="5109" spans="1:2" x14ac:dyDescent="0.25">
      <c r="A5109" s="4">
        <v>43136</v>
      </c>
      <c r="B5109" s="3">
        <v>260.70418370869771</v>
      </c>
    </row>
    <row r="5110" spans="1:2" x14ac:dyDescent="0.25">
      <c r="A5110" s="4">
        <v>43137</v>
      </c>
      <c r="B5110" s="3">
        <v>261.60689902624858</v>
      </c>
    </row>
    <row r="5111" spans="1:2" x14ac:dyDescent="0.25">
      <c r="A5111" s="4">
        <v>43138</v>
      </c>
      <c r="B5111" s="3">
        <v>260.07228298641212</v>
      </c>
    </row>
    <row r="5112" spans="1:2" x14ac:dyDescent="0.25">
      <c r="A5112" s="4">
        <v>43139</v>
      </c>
      <c r="B5112" s="3">
        <v>261.9679851532689</v>
      </c>
    </row>
    <row r="5113" spans="1:2" x14ac:dyDescent="0.25">
      <c r="A5113" s="4">
        <v>43140</v>
      </c>
      <c r="B5113" s="3">
        <v>261.9679851532689</v>
      </c>
    </row>
    <row r="5114" spans="1:2" x14ac:dyDescent="0.25">
      <c r="A5114" s="4">
        <v>43145</v>
      </c>
      <c r="B5114" s="3">
        <v>259.98201145465703</v>
      </c>
    </row>
    <row r="5115" spans="1:2" x14ac:dyDescent="0.25">
      <c r="A5115" s="4">
        <v>43146</v>
      </c>
      <c r="B5115" s="3">
        <v>259.98201145465703</v>
      </c>
    </row>
    <row r="5116" spans="1:2" x14ac:dyDescent="0.25">
      <c r="A5116" s="4">
        <v>43147</v>
      </c>
      <c r="B5116" s="3">
        <v>260.43336911343238</v>
      </c>
    </row>
    <row r="5117" spans="1:2" x14ac:dyDescent="0.25">
      <c r="A5117" s="4">
        <v>43150</v>
      </c>
      <c r="B5117" s="3">
        <v>259.80146839114678</v>
      </c>
    </row>
    <row r="5118" spans="1:2" x14ac:dyDescent="0.25">
      <c r="A5118" s="4">
        <v>43151</v>
      </c>
      <c r="B5118" s="3">
        <v>261.87771362151392</v>
      </c>
    </row>
    <row r="5119" spans="1:2" x14ac:dyDescent="0.25">
      <c r="A5119" s="4">
        <v>43152</v>
      </c>
      <c r="B5119" s="3">
        <v>264.49558804241138</v>
      </c>
    </row>
    <row r="5120" spans="1:2" x14ac:dyDescent="0.25">
      <c r="A5120" s="4">
        <v>43153</v>
      </c>
      <c r="B5120" s="3">
        <v>264.67613110592163</v>
      </c>
    </row>
    <row r="5121" spans="1:2" x14ac:dyDescent="0.25">
      <c r="A5121" s="4">
        <v>43154</v>
      </c>
      <c r="B5121" s="3">
        <v>264.31504497890131</v>
      </c>
    </row>
    <row r="5122" spans="1:2" x14ac:dyDescent="0.25">
      <c r="A5122" s="4">
        <v>43157</v>
      </c>
      <c r="B5122" s="3">
        <v>263.41232966135038</v>
      </c>
    </row>
    <row r="5123" spans="1:2" x14ac:dyDescent="0.25">
      <c r="A5123" s="4">
        <v>43158</v>
      </c>
      <c r="B5123" s="3">
        <v>263.59287272486063</v>
      </c>
    </row>
    <row r="5124" spans="1:2" x14ac:dyDescent="0.25">
      <c r="A5124" s="4">
        <v>43159</v>
      </c>
      <c r="B5124" s="3">
        <v>262.05825668502399</v>
      </c>
    </row>
    <row r="5125" spans="1:2" x14ac:dyDescent="0.25">
      <c r="A5125" s="4">
        <v>43160</v>
      </c>
      <c r="B5125" s="3">
        <v>260.13520113134513</v>
      </c>
    </row>
    <row r="5126" spans="1:2" x14ac:dyDescent="0.25">
      <c r="A5126" s="4">
        <v>43161</v>
      </c>
      <c r="B5126" s="3">
        <v>260.85281547929361</v>
      </c>
    </row>
    <row r="5127" spans="1:2" x14ac:dyDescent="0.25">
      <c r="A5127" s="4">
        <v>43164</v>
      </c>
      <c r="B5127" s="3">
        <v>261.66013162073568</v>
      </c>
    </row>
    <row r="5128" spans="1:2" x14ac:dyDescent="0.25">
      <c r="A5128" s="4">
        <v>43165</v>
      </c>
      <c r="B5128" s="3">
        <v>259.327884989903</v>
      </c>
    </row>
    <row r="5129" spans="1:2" x14ac:dyDescent="0.25">
      <c r="A5129" s="4">
        <v>43166</v>
      </c>
      <c r="B5129" s="3">
        <v>262.10864058820351</v>
      </c>
    </row>
    <row r="5130" spans="1:2" x14ac:dyDescent="0.25">
      <c r="A5130" s="4">
        <v>43167</v>
      </c>
      <c r="B5130" s="3">
        <v>260.67341189230649</v>
      </c>
    </row>
    <row r="5131" spans="1:2" x14ac:dyDescent="0.25">
      <c r="A5131" s="4">
        <v>43168</v>
      </c>
      <c r="B5131" s="3">
        <v>259.41758678339647</v>
      </c>
    </row>
    <row r="5132" spans="1:2" x14ac:dyDescent="0.25">
      <c r="A5132" s="4">
        <v>43171</v>
      </c>
      <c r="B5132" s="3">
        <v>263.09536031663282</v>
      </c>
    </row>
    <row r="5133" spans="1:2" x14ac:dyDescent="0.25">
      <c r="A5133" s="4">
        <v>43172</v>
      </c>
      <c r="B5133" s="3">
        <v>261.30132444676138</v>
      </c>
    </row>
    <row r="5134" spans="1:2" x14ac:dyDescent="0.25">
      <c r="A5134" s="4">
        <v>43173</v>
      </c>
      <c r="B5134" s="3">
        <v>260.13520113134513</v>
      </c>
    </row>
    <row r="5135" spans="1:2" x14ac:dyDescent="0.25">
      <c r="A5135" s="4">
        <v>43174</v>
      </c>
      <c r="B5135" s="3">
        <v>259.59699037038371</v>
      </c>
    </row>
    <row r="5136" spans="1:2" x14ac:dyDescent="0.25">
      <c r="A5136" s="4">
        <v>43175</v>
      </c>
      <c r="B5136" s="3">
        <v>260.5837100988129</v>
      </c>
    </row>
    <row r="5137" spans="1:2" x14ac:dyDescent="0.25">
      <c r="A5137" s="4">
        <v>43178</v>
      </c>
      <c r="B5137" s="3">
        <v>261.48072803374862</v>
      </c>
    </row>
    <row r="5138" spans="1:2" x14ac:dyDescent="0.25">
      <c r="A5138" s="4">
        <v>43179</v>
      </c>
      <c r="B5138" s="3">
        <v>259.41758678339647</v>
      </c>
    </row>
    <row r="5139" spans="1:2" x14ac:dyDescent="0.25">
      <c r="A5139" s="4">
        <v>43180</v>
      </c>
      <c r="B5139" s="3">
        <v>259.05877960942229</v>
      </c>
    </row>
    <row r="5140" spans="1:2" x14ac:dyDescent="0.25">
      <c r="A5140" s="4">
        <v>43181</v>
      </c>
      <c r="B5140" s="3">
        <v>258.96907781592859</v>
      </c>
    </row>
    <row r="5141" spans="1:2" x14ac:dyDescent="0.25">
      <c r="A5141" s="4">
        <v>43182</v>
      </c>
      <c r="B5141" s="3">
        <v>257.08534015256379</v>
      </c>
    </row>
    <row r="5142" spans="1:2" x14ac:dyDescent="0.25">
      <c r="A5142" s="4">
        <v>43185</v>
      </c>
      <c r="B5142" s="3">
        <v>258.16176167448663</v>
      </c>
    </row>
    <row r="5143" spans="1:2" x14ac:dyDescent="0.25">
      <c r="A5143" s="4">
        <v>43186</v>
      </c>
      <c r="B5143" s="3">
        <v>258.34116526147369</v>
      </c>
    </row>
    <row r="5144" spans="1:2" x14ac:dyDescent="0.25">
      <c r="A5144" s="4">
        <v>43187</v>
      </c>
      <c r="B5144" s="3">
        <v>256.54712939160243</v>
      </c>
    </row>
    <row r="5145" spans="1:2" x14ac:dyDescent="0.25">
      <c r="A5145" s="4">
        <v>43188</v>
      </c>
      <c r="B5145" s="3">
        <v>257.44414732653809</v>
      </c>
    </row>
    <row r="5146" spans="1:2" x14ac:dyDescent="0.25">
      <c r="A5146" s="4">
        <v>43192</v>
      </c>
      <c r="B5146" s="3">
        <v>255.89655845809861</v>
      </c>
    </row>
    <row r="5147" spans="1:2" x14ac:dyDescent="0.25">
      <c r="A5147" s="4">
        <v>43193</v>
      </c>
      <c r="B5147" s="3">
        <v>256.96688216025871</v>
      </c>
    </row>
    <row r="5148" spans="1:2" x14ac:dyDescent="0.25">
      <c r="A5148" s="4">
        <v>43194</v>
      </c>
      <c r="B5148" s="3">
        <v>257.41285036949199</v>
      </c>
    </row>
    <row r="5149" spans="1:2" x14ac:dyDescent="0.25">
      <c r="A5149" s="4">
        <v>43195</v>
      </c>
      <c r="B5149" s="3">
        <v>257.41285036949199</v>
      </c>
    </row>
    <row r="5150" spans="1:2" x14ac:dyDescent="0.25">
      <c r="A5150" s="4">
        <v>43196</v>
      </c>
      <c r="B5150" s="3">
        <v>259.19672320642547</v>
      </c>
    </row>
    <row r="5151" spans="1:2" x14ac:dyDescent="0.25">
      <c r="A5151" s="4">
        <v>43199</v>
      </c>
      <c r="B5151" s="3">
        <v>257.68043129503212</v>
      </c>
    </row>
    <row r="5152" spans="1:2" x14ac:dyDescent="0.25">
      <c r="A5152" s="4">
        <v>43200</v>
      </c>
      <c r="B5152" s="3">
        <v>257.59123765318537</v>
      </c>
    </row>
    <row r="5153" spans="1:2" x14ac:dyDescent="0.25">
      <c r="A5153" s="4">
        <v>43201</v>
      </c>
      <c r="B5153" s="3">
        <v>255.27220296517191</v>
      </c>
    </row>
    <row r="5154" spans="1:2" x14ac:dyDescent="0.25">
      <c r="A5154" s="4">
        <v>43202</v>
      </c>
      <c r="B5154" s="3">
        <v>257.23446308579872</v>
      </c>
    </row>
    <row r="5155" spans="1:2" x14ac:dyDescent="0.25">
      <c r="A5155" s="4">
        <v>43203</v>
      </c>
      <c r="B5155" s="3">
        <v>255.36139660701861</v>
      </c>
    </row>
    <row r="5156" spans="1:2" x14ac:dyDescent="0.25">
      <c r="A5156" s="4">
        <v>43206</v>
      </c>
      <c r="B5156" s="3">
        <v>255.45059024886521</v>
      </c>
    </row>
    <row r="5157" spans="1:2" x14ac:dyDescent="0.25">
      <c r="A5157" s="4">
        <v>43207</v>
      </c>
      <c r="B5157" s="3">
        <v>255.9857520999453</v>
      </c>
    </row>
    <row r="5158" spans="1:2" x14ac:dyDescent="0.25">
      <c r="A5158" s="4">
        <v>43208</v>
      </c>
      <c r="B5158" s="3">
        <v>256.52091395102542</v>
      </c>
    </row>
    <row r="5159" spans="1:2" x14ac:dyDescent="0.25">
      <c r="A5159" s="4">
        <v>43209</v>
      </c>
      <c r="B5159" s="3">
        <v>255.71817117440531</v>
      </c>
    </row>
    <row r="5160" spans="1:2" x14ac:dyDescent="0.25">
      <c r="A5160" s="4">
        <v>43210</v>
      </c>
      <c r="B5160" s="3">
        <v>255.53978389071199</v>
      </c>
    </row>
    <row r="5161" spans="1:2" x14ac:dyDescent="0.25">
      <c r="A5161" s="4">
        <v>43213</v>
      </c>
      <c r="B5161" s="3">
        <v>255.45059024886521</v>
      </c>
    </row>
    <row r="5162" spans="1:2" x14ac:dyDescent="0.25">
      <c r="A5162" s="4">
        <v>43214</v>
      </c>
      <c r="B5162" s="3">
        <v>250.54493994729839</v>
      </c>
    </row>
    <row r="5163" spans="1:2" x14ac:dyDescent="0.25">
      <c r="A5163" s="4">
        <v>43215</v>
      </c>
      <c r="B5163" s="3">
        <v>253.48833012823849</v>
      </c>
    </row>
    <row r="5164" spans="1:2" x14ac:dyDescent="0.25">
      <c r="A5164" s="4">
        <v>43216</v>
      </c>
      <c r="B5164" s="3">
        <v>250.9017145146851</v>
      </c>
    </row>
    <row r="5165" spans="1:2" x14ac:dyDescent="0.25">
      <c r="A5165" s="4">
        <v>43217</v>
      </c>
      <c r="B5165" s="3">
        <v>252.68558735161849</v>
      </c>
    </row>
    <row r="5166" spans="1:2" x14ac:dyDescent="0.25">
      <c r="A5166" s="4">
        <v>43220</v>
      </c>
      <c r="B5166" s="3">
        <v>250.63413358914511</v>
      </c>
    </row>
    <row r="5167" spans="1:2" x14ac:dyDescent="0.25">
      <c r="A5167" s="4">
        <v>43222</v>
      </c>
      <c r="B5167" s="3">
        <v>253.5615765399755</v>
      </c>
    </row>
    <row r="5168" spans="1:2" x14ac:dyDescent="0.25">
      <c r="A5168" s="4">
        <v>43223</v>
      </c>
      <c r="B5168" s="3">
        <v>248.98655850386211</v>
      </c>
    </row>
    <row r="5169" spans="1:2" x14ac:dyDescent="0.25">
      <c r="A5169" s="4">
        <v>43224</v>
      </c>
      <c r="B5169" s="3">
        <v>255.32119886155749</v>
      </c>
    </row>
    <row r="5170" spans="1:2" x14ac:dyDescent="0.25">
      <c r="A5170" s="4">
        <v>43227</v>
      </c>
      <c r="B5170" s="3">
        <v>248.8105962717039</v>
      </c>
    </row>
    <row r="5171" spans="1:2" x14ac:dyDescent="0.25">
      <c r="A5171" s="4">
        <v>43228</v>
      </c>
      <c r="B5171" s="3">
        <v>247.31491729835921</v>
      </c>
    </row>
    <row r="5172" spans="1:2" x14ac:dyDescent="0.25">
      <c r="A5172" s="4">
        <v>43229</v>
      </c>
      <c r="B5172" s="3">
        <v>245.9072194410935</v>
      </c>
    </row>
    <row r="5173" spans="1:2" x14ac:dyDescent="0.25">
      <c r="A5173" s="4">
        <v>43230</v>
      </c>
      <c r="B5173" s="3">
        <v>245.8192383250144</v>
      </c>
    </row>
    <row r="5174" spans="1:2" x14ac:dyDescent="0.25">
      <c r="A5174" s="4">
        <v>43231</v>
      </c>
      <c r="B5174" s="3">
        <v>243.70769153911601</v>
      </c>
    </row>
    <row r="5175" spans="1:2" x14ac:dyDescent="0.25">
      <c r="A5175" s="4">
        <v>43234</v>
      </c>
      <c r="B5175" s="3">
        <v>243.9716348873533</v>
      </c>
    </row>
    <row r="5176" spans="1:2" x14ac:dyDescent="0.25">
      <c r="A5176" s="4">
        <v>43235</v>
      </c>
      <c r="B5176" s="3">
        <v>243.70769153911601</v>
      </c>
    </row>
    <row r="5177" spans="1:2" x14ac:dyDescent="0.25">
      <c r="A5177" s="4">
        <v>43236</v>
      </c>
      <c r="B5177" s="3">
        <v>245.1153893963816</v>
      </c>
    </row>
    <row r="5178" spans="1:2" x14ac:dyDescent="0.25">
      <c r="A5178" s="4">
        <v>43237</v>
      </c>
      <c r="B5178" s="3">
        <v>245.1153893963816</v>
      </c>
    </row>
    <row r="5179" spans="1:2" x14ac:dyDescent="0.25">
      <c r="A5179" s="4">
        <v>43238</v>
      </c>
      <c r="B5179" s="3">
        <v>246.4351061375682</v>
      </c>
    </row>
    <row r="5180" spans="1:2" x14ac:dyDescent="0.25">
      <c r="A5180" s="4">
        <v>43241</v>
      </c>
      <c r="B5180" s="3">
        <v>244.49952158382791</v>
      </c>
    </row>
    <row r="5181" spans="1:2" x14ac:dyDescent="0.25">
      <c r="A5181" s="4">
        <v>43242</v>
      </c>
      <c r="B5181" s="3">
        <v>245.99520055717261</v>
      </c>
    </row>
    <row r="5182" spans="1:2" x14ac:dyDescent="0.25">
      <c r="A5182" s="4">
        <v>43243</v>
      </c>
      <c r="B5182" s="3">
        <v>244.85144604814431</v>
      </c>
    </row>
    <row r="5183" spans="1:2" x14ac:dyDescent="0.25">
      <c r="A5183" s="4">
        <v>43244</v>
      </c>
      <c r="B5183" s="3">
        <v>246.8750117179637</v>
      </c>
    </row>
    <row r="5184" spans="1:2" x14ac:dyDescent="0.25">
      <c r="A5184" s="4">
        <v>43245</v>
      </c>
      <c r="B5184" s="3">
        <v>250.48223747720689</v>
      </c>
    </row>
    <row r="5185" spans="1:2" x14ac:dyDescent="0.25">
      <c r="A5185" s="4">
        <v>43248</v>
      </c>
      <c r="B5185" s="3">
        <v>250.48223747720689</v>
      </c>
    </row>
    <row r="5186" spans="1:2" x14ac:dyDescent="0.25">
      <c r="A5186" s="4">
        <v>43249</v>
      </c>
      <c r="B5186" s="3">
        <v>248.28270957522929</v>
      </c>
    </row>
    <row r="5187" spans="1:2" x14ac:dyDescent="0.25">
      <c r="A5187" s="4">
        <v>43250</v>
      </c>
      <c r="B5187" s="3">
        <v>249.86636966465321</v>
      </c>
    </row>
    <row r="5188" spans="1:2" x14ac:dyDescent="0.25">
      <c r="A5188" s="4">
        <v>43252</v>
      </c>
      <c r="B5188" s="3">
        <v>242.34977520132361</v>
      </c>
    </row>
    <row r="5189" spans="1:2" x14ac:dyDescent="0.25">
      <c r="A5189" s="4">
        <v>43255</v>
      </c>
      <c r="B5189" s="3">
        <v>240.01782797023449</v>
      </c>
    </row>
    <row r="5190" spans="1:2" x14ac:dyDescent="0.25">
      <c r="A5190" s="4">
        <v>43256</v>
      </c>
      <c r="B5190" s="3">
        <v>239.1541438105719</v>
      </c>
    </row>
    <row r="5191" spans="1:2" x14ac:dyDescent="0.25">
      <c r="A5191" s="4">
        <v>43257</v>
      </c>
      <c r="B5191" s="3">
        <v>237.2540386593142</v>
      </c>
    </row>
    <row r="5192" spans="1:2" x14ac:dyDescent="0.25">
      <c r="A5192" s="4">
        <v>43258</v>
      </c>
      <c r="B5192" s="3">
        <v>237.9449859870443</v>
      </c>
    </row>
    <row r="5193" spans="1:2" x14ac:dyDescent="0.25">
      <c r="A5193" s="4">
        <v>43259</v>
      </c>
      <c r="B5193" s="3">
        <v>238.37682806687559</v>
      </c>
    </row>
    <row r="5194" spans="1:2" x14ac:dyDescent="0.25">
      <c r="A5194" s="4">
        <v>43262</v>
      </c>
      <c r="B5194" s="3">
        <v>239.58598589040321</v>
      </c>
    </row>
    <row r="5195" spans="1:2" x14ac:dyDescent="0.25">
      <c r="A5195" s="4">
        <v>43263</v>
      </c>
      <c r="B5195" s="3">
        <v>237.51314390721299</v>
      </c>
    </row>
    <row r="5196" spans="1:2" x14ac:dyDescent="0.25">
      <c r="A5196" s="4">
        <v>43264</v>
      </c>
      <c r="B5196" s="3">
        <v>238.0313544030106</v>
      </c>
    </row>
    <row r="5197" spans="1:2" x14ac:dyDescent="0.25">
      <c r="A5197" s="4">
        <v>43265</v>
      </c>
      <c r="B5197" s="3">
        <v>239.06777539460569</v>
      </c>
    </row>
    <row r="5198" spans="1:2" x14ac:dyDescent="0.25">
      <c r="A5198" s="4">
        <v>43266</v>
      </c>
      <c r="B5198" s="3">
        <v>236.3039860836854</v>
      </c>
    </row>
    <row r="5199" spans="1:2" x14ac:dyDescent="0.25">
      <c r="A5199" s="4">
        <v>43269</v>
      </c>
      <c r="B5199" s="3">
        <v>239.58598589040321</v>
      </c>
    </row>
    <row r="5200" spans="1:2" x14ac:dyDescent="0.25">
      <c r="A5200" s="4">
        <v>43270</v>
      </c>
      <c r="B5200" s="3">
        <v>238.1177228189768</v>
      </c>
    </row>
    <row r="5201" spans="1:2" x14ac:dyDescent="0.25">
      <c r="A5201" s="4">
        <v>43271</v>
      </c>
      <c r="B5201" s="3">
        <v>238.72230173074061</v>
      </c>
    </row>
    <row r="5202" spans="1:2" x14ac:dyDescent="0.25">
      <c r="A5202" s="4">
        <v>43272</v>
      </c>
      <c r="B5202" s="3">
        <v>239.75872272233579</v>
      </c>
    </row>
    <row r="5203" spans="1:2" x14ac:dyDescent="0.25">
      <c r="A5203" s="4">
        <v>43273</v>
      </c>
      <c r="B5203" s="3">
        <v>241.74519628955969</v>
      </c>
    </row>
    <row r="5204" spans="1:2" x14ac:dyDescent="0.25">
      <c r="A5204" s="4">
        <v>43276</v>
      </c>
      <c r="B5204" s="3">
        <v>240.19056480216699</v>
      </c>
    </row>
    <row r="5205" spans="1:2" x14ac:dyDescent="0.25">
      <c r="A5205" s="4">
        <v>43277</v>
      </c>
      <c r="B5205" s="3">
        <v>238.0313544030106</v>
      </c>
    </row>
    <row r="5206" spans="1:2" x14ac:dyDescent="0.25">
      <c r="A5206" s="4">
        <v>43278</v>
      </c>
      <c r="B5206" s="3">
        <v>240.5360384660321</v>
      </c>
    </row>
    <row r="5207" spans="1:2" x14ac:dyDescent="0.25">
      <c r="A5207" s="4">
        <v>43279</v>
      </c>
      <c r="B5207" s="3">
        <v>241.91793312149221</v>
      </c>
    </row>
    <row r="5208" spans="1:2" x14ac:dyDescent="0.25">
      <c r="A5208" s="4">
        <v>43280</v>
      </c>
      <c r="B5208" s="3">
        <v>240.79514371393091</v>
      </c>
    </row>
    <row r="5209" spans="1:2" x14ac:dyDescent="0.25">
      <c r="A5209" s="4">
        <v>43283</v>
      </c>
      <c r="B5209" s="3">
        <v>239.9248783008037</v>
      </c>
    </row>
    <row r="5210" spans="1:2" x14ac:dyDescent="0.25">
      <c r="A5210" s="4">
        <v>43284</v>
      </c>
      <c r="B5210" s="3">
        <v>239.23741446613079</v>
      </c>
    </row>
    <row r="5211" spans="1:2" x14ac:dyDescent="0.25">
      <c r="A5211" s="4">
        <v>43285</v>
      </c>
      <c r="B5211" s="3">
        <v>239.75301234213549</v>
      </c>
    </row>
    <row r="5212" spans="1:2" x14ac:dyDescent="0.25">
      <c r="A5212" s="4">
        <v>43286</v>
      </c>
      <c r="B5212" s="3">
        <v>241.72947086681981</v>
      </c>
    </row>
    <row r="5213" spans="1:2" x14ac:dyDescent="0.25">
      <c r="A5213" s="4">
        <v>43287</v>
      </c>
      <c r="B5213" s="3">
        <v>238.89368254879449</v>
      </c>
    </row>
    <row r="5214" spans="1:2" x14ac:dyDescent="0.25">
      <c r="A5214" s="4">
        <v>43291</v>
      </c>
      <c r="B5214" s="3">
        <v>241.12794001148109</v>
      </c>
    </row>
    <row r="5215" spans="1:2" x14ac:dyDescent="0.25">
      <c r="A5215" s="4">
        <v>43292</v>
      </c>
      <c r="B5215" s="3">
        <v>242.5028676808266</v>
      </c>
    </row>
    <row r="5216" spans="1:2" x14ac:dyDescent="0.25">
      <c r="A5216" s="4">
        <v>43293</v>
      </c>
      <c r="B5216" s="3">
        <v>241.5576049081516</v>
      </c>
    </row>
    <row r="5217" spans="1:2" x14ac:dyDescent="0.25">
      <c r="A5217" s="4">
        <v>43294</v>
      </c>
      <c r="B5217" s="3">
        <v>243.53406343283581</v>
      </c>
    </row>
    <row r="5218" spans="1:2" x14ac:dyDescent="0.25">
      <c r="A5218" s="4">
        <v>43297</v>
      </c>
      <c r="B5218" s="3">
        <v>243.70592939150399</v>
      </c>
    </row>
    <row r="5219" spans="1:2" x14ac:dyDescent="0.25">
      <c r="A5219" s="4">
        <v>43298</v>
      </c>
      <c r="B5219" s="3">
        <v>241.8154038461538</v>
      </c>
    </row>
    <row r="5220" spans="1:2" x14ac:dyDescent="0.25">
      <c r="A5220" s="4">
        <v>43299</v>
      </c>
      <c r="B5220" s="3">
        <v>244.9089911021814</v>
      </c>
    </row>
    <row r="5221" spans="1:2" x14ac:dyDescent="0.25">
      <c r="A5221" s="4">
        <v>43300</v>
      </c>
      <c r="B5221" s="3">
        <v>243.9637283295063</v>
      </c>
    </row>
    <row r="5222" spans="1:2" x14ac:dyDescent="0.25">
      <c r="A5222" s="4">
        <v>43301</v>
      </c>
      <c r="B5222" s="3">
        <v>248.51817623421351</v>
      </c>
    </row>
    <row r="5223" spans="1:2" x14ac:dyDescent="0.25">
      <c r="A5223" s="4">
        <v>43304</v>
      </c>
      <c r="B5223" s="3">
        <v>247.7447794202067</v>
      </c>
    </row>
    <row r="5224" spans="1:2" x14ac:dyDescent="0.25">
      <c r="A5224" s="4">
        <v>43305</v>
      </c>
      <c r="B5224" s="3">
        <v>245.5105219575201</v>
      </c>
    </row>
    <row r="5225" spans="1:2" x14ac:dyDescent="0.25">
      <c r="A5225" s="4">
        <v>43306</v>
      </c>
      <c r="B5225" s="3">
        <v>246.97138260619971</v>
      </c>
    </row>
    <row r="5226" spans="1:2" x14ac:dyDescent="0.25">
      <c r="A5226" s="4">
        <v>43307</v>
      </c>
      <c r="B5226" s="3">
        <v>246.79951664753159</v>
      </c>
    </row>
    <row r="5227" spans="1:2" x14ac:dyDescent="0.25">
      <c r="A5227" s="4">
        <v>43308</v>
      </c>
      <c r="B5227" s="3">
        <v>246.71358366819749</v>
      </c>
    </row>
    <row r="5228" spans="1:2" x14ac:dyDescent="0.25">
      <c r="A5228" s="4">
        <v>43311</v>
      </c>
      <c r="B5228" s="3">
        <v>246.62765068886341</v>
      </c>
    </row>
    <row r="5229" spans="1:2" x14ac:dyDescent="0.25">
      <c r="A5229" s="4">
        <v>43312</v>
      </c>
      <c r="B5229" s="3">
        <v>243.53406343283581</v>
      </c>
    </row>
    <row r="5230" spans="1:2" x14ac:dyDescent="0.25">
      <c r="A5230" s="4">
        <v>43313</v>
      </c>
      <c r="B5230" s="3">
        <v>247.38820269155181</v>
      </c>
    </row>
    <row r="5231" spans="1:2" x14ac:dyDescent="0.25">
      <c r="A5231" s="4">
        <v>43314</v>
      </c>
      <c r="B5231" s="3">
        <v>246.53484566260539</v>
      </c>
    </row>
    <row r="5232" spans="1:2" x14ac:dyDescent="0.25">
      <c r="A5232" s="4">
        <v>43315</v>
      </c>
      <c r="B5232" s="3">
        <v>245.85216003944831</v>
      </c>
    </row>
    <row r="5233" spans="1:2" x14ac:dyDescent="0.25">
      <c r="A5233" s="4">
        <v>43318</v>
      </c>
      <c r="B5233" s="3">
        <v>245.937495742343</v>
      </c>
    </row>
    <row r="5234" spans="1:2" x14ac:dyDescent="0.25">
      <c r="A5234" s="4">
        <v>43319</v>
      </c>
      <c r="B5234" s="3">
        <v>245.25481011918589</v>
      </c>
    </row>
    <row r="5235" spans="1:2" x14ac:dyDescent="0.25">
      <c r="A5235" s="4">
        <v>43320</v>
      </c>
      <c r="B5235" s="3">
        <v>247.38820269155181</v>
      </c>
    </row>
    <row r="5236" spans="1:2" x14ac:dyDescent="0.25">
      <c r="A5236" s="4">
        <v>43321</v>
      </c>
      <c r="B5236" s="3">
        <v>247.2175312857625</v>
      </c>
    </row>
    <row r="5237" spans="1:2" x14ac:dyDescent="0.25">
      <c r="A5237" s="4">
        <v>43322</v>
      </c>
      <c r="B5237" s="3">
        <v>248.24155972049809</v>
      </c>
    </row>
    <row r="5238" spans="1:2" x14ac:dyDescent="0.25">
      <c r="A5238" s="4">
        <v>43325</v>
      </c>
      <c r="B5238" s="3">
        <v>247.2175312857625</v>
      </c>
    </row>
    <row r="5239" spans="1:2" x14ac:dyDescent="0.25">
      <c r="A5239" s="4">
        <v>43326</v>
      </c>
      <c r="B5239" s="3">
        <v>246.2788385539215</v>
      </c>
    </row>
    <row r="5240" spans="1:2" x14ac:dyDescent="0.25">
      <c r="A5240" s="4">
        <v>43327</v>
      </c>
      <c r="B5240" s="3">
        <v>243.4627603583985</v>
      </c>
    </row>
    <row r="5241" spans="1:2" x14ac:dyDescent="0.25">
      <c r="A5241" s="4">
        <v>43328</v>
      </c>
      <c r="B5241" s="3">
        <v>247.13219558286789</v>
      </c>
    </row>
    <row r="5242" spans="1:2" x14ac:dyDescent="0.25">
      <c r="A5242" s="4">
        <v>43329</v>
      </c>
      <c r="B5242" s="3">
        <v>247.38820269155181</v>
      </c>
    </row>
    <row r="5243" spans="1:2" x14ac:dyDescent="0.25">
      <c r="A5243" s="4">
        <v>43332</v>
      </c>
      <c r="B5243" s="3">
        <v>246.44950995971081</v>
      </c>
    </row>
    <row r="5244" spans="1:2" x14ac:dyDescent="0.25">
      <c r="A5244" s="4">
        <v>43333</v>
      </c>
      <c r="B5244" s="3">
        <v>243.29208895260919</v>
      </c>
    </row>
    <row r="5245" spans="1:2" x14ac:dyDescent="0.25">
      <c r="A5245" s="4">
        <v>43334</v>
      </c>
      <c r="B5245" s="3">
        <v>247.0468598799732</v>
      </c>
    </row>
    <row r="5246" spans="1:2" x14ac:dyDescent="0.25">
      <c r="A5246" s="4">
        <v>43335</v>
      </c>
      <c r="B5246" s="3">
        <v>244.82813160471269</v>
      </c>
    </row>
    <row r="5247" spans="1:2" x14ac:dyDescent="0.25">
      <c r="A5247" s="4">
        <v>43336</v>
      </c>
      <c r="B5247" s="3">
        <v>249.1802524523392</v>
      </c>
    </row>
    <row r="5248" spans="1:2" x14ac:dyDescent="0.25">
      <c r="A5248" s="4">
        <v>43339</v>
      </c>
      <c r="B5248" s="3">
        <v>249.60693096681231</v>
      </c>
    </row>
    <row r="5249" spans="1:2" x14ac:dyDescent="0.25">
      <c r="A5249" s="4">
        <v>43340</v>
      </c>
      <c r="B5249" s="3">
        <v>249.3509238581284</v>
      </c>
    </row>
    <row r="5250" spans="1:2" x14ac:dyDescent="0.25">
      <c r="A5250" s="4">
        <v>43341</v>
      </c>
      <c r="B5250" s="3">
        <v>249.1802524523392</v>
      </c>
    </row>
    <row r="5251" spans="1:2" x14ac:dyDescent="0.25">
      <c r="A5251" s="4">
        <v>43342</v>
      </c>
      <c r="B5251" s="3">
        <v>249.5215952639177</v>
      </c>
    </row>
    <row r="5252" spans="1:2" x14ac:dyDescent="0.25">
      <c r="A5252" s="4">
        <v>43343</v>
      </c>
      <c r="B5252" s="3">
        <v>250.54562369865329</v>
      </c>
    </row>
    <row r="5253" spans="1:2" x14ac:dyDescent="0.25">
      <c r="A5253" s="4">
        <v>43346</v>
      </c>
      <c r="B5253" s="3">
        <v>248.5489226851663</v>
      </c>
    </row>
    <row r="5254" spans="1:2" x14ac:dyDescent="0.25">
      <c r="A5254" s="4">
        <v>43347</v>
      </c>
      <c r="B5254" s="3">
        <v>248.12865058052449</v>
      </c>
    </row>
    <row r="5255" spans="1:2" x14ac:dyDescent="0.25">
      <c r="A5255" s="4">
        <v>43348</v>
      </c>
      <c r="B5255" s="3">
        <v>246.53161658288559</v>
      </c>
    </row>
    <row r="5256" spans="1:2" x14ac:dyDescent="0.25">
      <c r="A5256" s="4">
        <v>43349</v>
      </c>
      <c r="B5256" s="3">
        <v>249.13730363166479</v>
      </c>
    </row>
    <row r="5257" spans="1:2" x14ac:dyDescent="0.25">
      <c r="A5257" s="4">
        <v>43353</v>
      </c>
      <c r="B5257" s="3">
        <v>248.21270500145289</v>
      </c>
    </row>
    <row r="5258" spans="1:2" x14ac:dyDescent="0.25">
      <c r="A5258" s="4">
        <v>43354</v>
      </c>
      <c r="B5258" s="3">
        <v>250.31406552466191</v>
      </c>
    </row>
    <row r="5259" spans="1:2" x14ac:dyDescent="0.25">
      <c r="A5259" s="4">
        <v>43355</v>
      </c>
      <c r="B5259" s="3">
        <v>250.48217436651859</v>
      </c>
    </row>
    <row r="5260" spans="1:2" x14ac:dyDescent="0.25">
      <c r="A5260" s="4">
        <v>43356</v>
      </c>
      <c r="B5260" s="3">
        <v>251.82704510137239</v>
      </c>
    </row>
    <row r="5261" spans="1:2" x14ac:dyDescent="0.25">
      <c r="A5261" s="4">
        <v>43357</v>
      </c>
      <c r="B5261" s="3">
        <v>251.32271857580221</v>
      </c>
    </row>
    <row r="5262" spans="1:2" x14ac:dyDescent="0.25">
      <c r="A5262" s="4">
        <v>43360</v>
      </c>
      <c r="B5262" s="3">
        <v>251.82704510137239</v>
      </c>
    </row>
    <row r="5263" spans="1:2" x14ac:dyDescent="0.25">
      <c r="A5263" s="4">
        <v>43361</v>
      </c>
      <c r="B5263" s="3">
        <v>253.17191583622619</v>
      </c>
    </row>
    <row r="5264" spans="1:2" x14ac:dyDescent="0.25">
      <c r="A5264" s="4">
        <v>43362</v>
      </c>
      <c r="B5264" s="3">
        <v>253.8443512036531</v>
      </c>
    </row>
    <row r="5265" spans="1:2" x14ac:dyDescent="0.25">
      <c r="A5265" s="4">
        <v>43363</v>
      </c>
      <c r="B5265" s="3">
        <v>251.9951539432291</v>
      </c>
    </row>
    <row r="5266" spans="1:2" x14ac:dyDescent="0.25">
      <c r="A5266" s="4">
        <v>43364</v>
      </c>
      <c r="B5266" s="3">
        <v>253.8443512036531</v>
      </c>
    </row>
    <row r="5267" spans="1:2" x14ac:dyDescent="0.25">
      <c r="A5267" s="4">
        <v>43367</v>
      </c>
      <c r="B5267" s="3">
        <v>252.3313716269426</v>
      </c>
    </row>
    <row r="5268" spans="1:2" x14ac:dyDescent="0.25">
      <c r="A5268" s="4">
        <v>43368</v>
      </c>
      <c r="B5268" s="3">
        <v>253.8443512036531</v>
      </c>
    </row>
    <row r="5269" spans="1:2" x14ac:dyDescent="0.25">
      <c r="A5269" s="4">
        <v>43369</v>
      </c>
      <c r="B5269" s="3">
        <v>254.51678657107999</v>
      </c>
    </row>
    <row r="5270" spans="1:2" x14ac:dyDescent="0.25">
      <c r="A5270" s="4">
        <v>43370</v>
      </c>
      <c r="B5270" s="3">
        <v>255.69354846407711</v>
      </c>
    </row>
    <row r="5271" spans="1:2" x14ac:dyDescent="0.25">
      <c r="A5271" s="4">
        <v>43371</v>
      </c>
      <c r="B5271" s="3">
        <v>255.1892219385069</v>
      </c>
    </row>
    <row r="5272" spans="1:2" x14ac:dyDescent="0.25">
      <c r="A5272" s="4">
        <v>43374</v>
      </c>
      <c r="B5272" s="3">
        <v>253.28158690050151</v>
      </c>
    </row>
    <row r="5273" spans="1:2" x14ac:dyDescent="0.25">
      <c r="A5273" s="4">
        <v>43375</v>
      </c>
      <c r="B5273" s="3">
        <v>251.03204649052989</v>
      </c>
    </row>
    <row r="5274" spans="1:2" x14ac:dyDescent="0.25">
      <c r="A5274" s="4">
        <v>43376</v>
      </c>
      <c r="B5274" s="3">
        <v>248.28260821167581</v>
      </c>
    </row>
    <row r="5275" spans="1:2" x14ac:dyDescent="0.25">
      <c r="A5275" s="4">
        <v>43377</v>
      </c>
      <c r="B5275" s="3">
        <v>250.94873017904951</v>
      </c>
    </row>
    <row r="5276" spans="1:2" x14ac:dyDescent="0.25">
      <c r="A5276" s="4">
        <v>43378</v>
      </c>
      <c r="B5276" s="3">
        <v>248.69918976907789</v>
      </c>
    </row>
    <row r="5277" spans="1:2" x14ac:dyDescent="0.25">
      <c r="A5277" s="4">
        <v>43381</v>
      </c>
      <c r="B5277" s="3">
        <v>250.03225075276481</v>
      </c>
    </row>
    <row r="5278" spans="1:2" x14ac:dyDescent="0.25">
      <c r="A5278" s="4">
        <v>43382</v>
      </c>
      <c r="B5278" s="3">
        <v>250.94873017904951</v>
      </c>
    </row>
    <row r="5279" spans="1:2" x14ac:dyDescent="0.25">
      <c r="A5279" s="4">
        <v>43383</v>
      </c>
      <c r="B5279" s="3">
        <v>246.69959829354769</v>
      </c>
    </row>
    <row r="5280" spans="1:2" x14ac:dyDescent="0.25">
      <c r="A5280" s="4">
        <v>43384</v>
      </c>
      <c r="B5280" s="3">
        <v>244.61669050653691</v>
      </c>
    </row>
    <row r="5281" spans="1:2" x14ac:dyDescent="0.25">
      <c r="A5281" s="4">
        <v>43388</v>
      </c>
      <c r="B5281" s="3">
        <v>248.69918976907789</v>
      </c>
    </row>
    <row r="5282" spans="1:2" x14ac:dyDescent="0.25">
      <c r="A5282" s="4">
        <v>43389</v>
      </c>
      <c r="B5282" s="3">
        <v>250.61546493312781</v>
      </c>
    </row>
    <row r="5283" spans="1:2" x14ac:dyDescent="0.25">
      <c r="A5283" s="4">
        <v>43390</v>
      </c>
      <c r="B5283" s="3">
        <v>247.53276140835189</v>
      </c>
    </row>
    <row r="5284" spans="1:2" x14ac:dyDescent="0.25">
      <c r="A5284" s="4">
        <v>43391</v>
      </c>
      <c r="B5284" s="3">
        <v>248.78250608055839</v>
      </c>
    </row>
    <row r="5285" spans="1:2" x14ac:dyDescent="0.25">
      <c r="A5285" s="4">
        <v>43392</v>
      </c>
      <c r="B5285" s="3">
        <v>244.45005788357611</v>
      </c>
    </row>
    <row r="5286" spans="1:2" x14ac:dyDescent="0.25">
      <c r="A5286" s="4">
        <v>43395</v>
      </c>
      <c r="B5286" s="3">
        <v>246.5329656705868</v>
      </c>
    </row>
    <row r="5287" spans="1:2" x14ac:dyDescent="0.25">
      <c r="A5287" s="4">
        <v>43396</v>
      </c>
      <c r="B5287" s="3">
        <v>243.36694583433049</v>
      </c>
    </row>
    <row r="5288" spans="1:2" x14ac:dyDescent="0.25">
      <c r="A5288" s="4">
        <v>43397</v>
      </c>
      <c r="B5288" s="3">
        <v>245.44985362134119</v>
      </c>
    </row>
    <row r="5289" spans="1:2" x14ac:dyDescent="0.25">
      <c r="A5289" s="4">
        <v>43398</v>
      </c>
      <c r="B5289" s="3">
        <v>246.5329656705868</v>
      </c>
    </row>
    <row r="5290" spans="1:2" x14ac:dyDescent="0.25">
      <c r="A5290" s="4">
        <v>43399</v>
      </c>
      <c r="B5290" s="3">
        <v>245.78311886726291</v>
      </c>
    </row>
    <row r="5291" spans="1:2" x14ac:dyDescent="0.25">
      <c r="A5291" s="4">
        <v>43402</v>
      </c>
      <c r="B5291" s="3">
        <v>245.86643517874339</v>
      </c>
    </row>
    <row r="5292" spans="1:2" x14ac:dyDescent="0.25">
      <c r="A5292" s="4">
        <v>43403</v>
      </c>
      <c r="B5292" s="3">
        <v>246.03306780170419</v>
      </c>
    </row>
    <row r="5293" spans="1:2" x14ac:dyDescent="0.25">
      <c r="A5293" s="4">
        <v>43404</v>
      </c>
      <c r="B5293" s="3">
        <v>241.8672522276828</v>
      </c>
    </row>
    <row r="5294" spans="1:2" x14ac:dyDescent="0.25">
      <c r="A5294" s="4">
        <v>43405</v>
      </c>
      <c r="B5294" s="3">
        <v>242.97330437968239</v>
      </c>
    </row>
    <row r="5295" spans="1:2" x14ac:dyDescent="0.25">
      <c r="A5295" s="4">
        <v>43409</v>
      </c>
      <c r="B5295" s="3">
        <v>244.64782749739209</v>
      </c>
    </row>
    <row r="5296" spans="1:2" x14ac:dyDescent="0.25">
      <c r="A5296" s="4">
        <v>43410</v>
      </c>
      <c r="B5296" s="3">
        <v>242.72212591202589</v>
      </c>
    </row>
    <row r="5297" spans="1:2" x14ac:dyDescent="0.25">
      <c r="A5297" s="4">
        <v>43411</v>
      </c>
      <c r="B5297" s="3">
        <v>244.7315536532777</v>
      </c>
    </row>
    <row r="5298" spans="1:2" x14ac:dyDescent="0.25">
      <c r="A5298" s="4">
        <v>43412</v>
      </c>
      <c r="B5298" s="3">
        <v>242.3034951325985</v>
      </c>
    </row>
    <row r="5299" spans="1:2" x14ac:dyDescent="0.25">
      <c r="A5299" s="4">
        <v>43413</v>
      </c>
      <c r="B5299" s="3">
        <v>243.55938747088081</v>
      </c>
    </row>
    <row r="5300" spans="1:2" x14ac:dyDescent="0.25">
      <c r="A5300" s="4">
        <v>43416</v>
      </c>
      <c r="B5300" s="3">
        <v>242.6383997561405</v>
      </c>
    </row>
    <row r="5301" spans="1:2" x14ac:dyDescent="0.25">
      <c r="A5301" s="4">
        <v>43417</v>
      </c>
      <c r="B5301" s="3">
        <v>242.889578223797</v>
      </c>
    </row>
    <row r="5302" spans="1:2" x14ac:dyDescent="0.25">
      <c r="A5302" s="4">
        <v>43418</v>
      </c>
      <c r="B5302" s="3">
        <v>242.13604282082761</v>
      </c>
    </row>
    <row r="5303" spans="1:2" x14ac:dyDescent="0.25">
      <c r="A5303" s="4">
        <v>43420</v>
      </c>
      <c r="B5303" s="3">
        <v>245.65254136801801</v>
      </c>
    </row>
    <row r="5304" spans="1:2" x14ac:dyDescent="0.25">
      <c r="A5304" s="4">
        <v>43423</v>
      </c>
      <c r="B5304" s="3">
        <v>246.3223506151019</v>
      </c>
    </row>
    <row r="5305" spans="1:2" x14ac:dyDescent="0.25">
      <c r="A5305" s="4">
        <v>43424</v>
      </c>
      <c r="B5305" s="3">
        <v>244.98273212093409</v>
      </c>
    </row>
    <row r="5306" spans="1:2" x14ac:dyDescent="0.25">
      <c r="A5306" s="4">
        <v>43425</v>
      </c>
      <c r="B5306" s="3">
        <v>243.30820900322439</v>
      </c>
    </row>
    <row r="5307" spans="1:2" x14ac:dyDescent="0.25">
      <c r="A5307" s="4">
        <v>43426</v>
      </c>
      <c r="B5307" s="3">
        <v>245.15018443270509</v>
      </c>
    </row>
    <row r="5308" spans="1:2" x14ac:dyDescent="0.25">
      <c r="A5308" s="4">
        <v>43427</v>
      </c>
      <c r="B5308" s="3">
        <v>247.74569526515521</v>
      </c>
    </row>
    <row r="5309" spans="1:2" x14ac:dyDescent="0.25">
      <c r="A5309" s="4">
        <v>43430</v>
      </c>
      <c r="B5309" s="3">
        <v>247.41079064161329</v>
      </c>
    </row>
    <row r="5310" spans="1:2" x14ac:dyDescent="0.25">
      <c r="A5310" s="4">
        <v>43431</v>
      </c>
      <c r="B5310" s="3">
        <v>248.75040913578101</v>
      </c>
    </row>
    <row r="5311" spans="1:2" x14ac:dyDescent="0.25">
      <c r="A5311" s="4">
        <v>43432</v>
      </c>
      <c r="B5311" s="3">
        <v>244.98273212093409</v>
      </c>
    </row>
    <row r="5312" spans="1:2" x14ac:dyDescent="0.25">
      <c r="A5312" s="4">
        <v>43433</v>
      </c>
      <c r="B5312" s="3">
        <v>246.99215986218579</v>
      </c>
    </row>
    <row r="5313" spans="1:2" x14ac:dyDescent="0.25">
      <c r="A5313" s="4">
        <v>43434</v>
      </c>
      <c r="B5313" s="3">
        <v>248.3317783563536</v>
      </c>
    </row>
    <row r="5314" spans="1:2" x14ac:dyDescent="0.25">
      <c r="A5314" s="4">
        <v>43437</v>
      </c>
      <c r="B5314" s="3">
        <v>249.7738653824135</v>
      </c>
    </row>
    <row r="5315" spans="1:2" x14ac:dyDescent="0.25">
      <c r="A5315" s="4">
        <v>43438</v>
      </c>
      <c r="B5315" s="3">
        <v>249.51994413668419</v>
      </c>
    </row>
    <row r="5316" spans="1:2" x14ac:dyDescent="0.25">
      <c r="A5316" s="4">
        <v>43439</v>
      </c>
      <c r="B5316" s="3">
        <v>251.8898757634912</v>
      </c>
    </row>
    <row r="5317" spans="1:2" x14ac:dyDescent="0.25">
      <c r="A5317" s="4">
        <v>43440</v>
      </c>
      <c r="B5317" s="3">
        <v>252.65163950067921</v>
      </c>
    </row>
    <row r="5318" spans="1:2" x14ac:dyDescent="0.25">
      <c r="A5318" s="4">
        <v>43441</v>
      </c>
      <c r="B5318" s="3">
        <v>253.3287628226241</v>
      </c>
    </row>
    <row r="5319" spans="1:2" x14ac:dyDescent="0.25">
      <c r="A5319" s="4">
        <v>43444</v>
      </c>
      <c r="B5319" s="3">
        <v>253.3287628226241</v>
      </c>
    </row>
    <row r="5320" spans="1:2" x14ac:dyDescent="0.25">
      <c r="A5320" s="4">
        <v>43445</v>
      </c>
      <c r="B5320" s="3">
        <v>254.34444780554139</v>
      </c>
    </row>
    <row r="5321" spans="1:2" x14ac:dyDescent="0.25">
      <c r="A5321" s="4">
        <v>43446</v>
      </c>
      <c r="B5321" s="3">
        <v>253.92124572932579</v>
      </c>
    </row>
    <row r="5322" spans="1:2" x14ac:dyDescent="0.25">
      <c r="A5322" s="4">
        <v>43447</v>
      </c>
      <c r="B5322" s="3">
        <v>252.56699908543601</v>
      </c>
    </row>
    <row r="5323" spans="1:2" x14ac:dyDescent="0.25">
      <c r="A5323" s="4">
        <v>43448</v>
      </c>
      <c r="B5323" s="3">
        <v>254.852290297</v>
      </c>
    </row>
    <row r="5324" spans="1:2" x14ac:dyDescent="0.25">
      <c r="A5324" s="4">
        <v>43451</v>
      </c>
      <c r="B5324" s="3">
        <v>253.75196489883959</v>
      </c>
    </row>
    <row r="5325" spans="1:2" x14ac:dyDescent="0.25">
      <c r="A5325" s="4">
        <v>43452</v>
      </c>
      <c r="B5325" s="3">
        <v>252.31307783970681</v>
      </c>
    </row>
    <row r="5326" spans="1:2" x14ac:dyDescent="0.25">
      <c r="A5326" s="4">
        <v>43453</v>
      </c>
      <c r="B5326" s="3">
        <v>255.7833348646742</v>
      </c>
    </row>
    <row r="5327" spans="1:2" x14ac:dyDescent="0.25">
      <c r="A5327" s="4">
        <v>43454</v>
      </c>
      <c r="B5327" s="3">
        <v>259.84607479634337</v>
      </c>
    </row>
    <row r="5328" spans="1:2" x14ac:dyDescent="0.25">
      <c r="A5328" s="4">
        <v>43455</v>
      </c>
      <c r="B5328" s="3">
        <v>257.56078358477947</v>
      </c>
    </row>
    <row r="5329" spans="1:2" x14ac:dyDescent="0.25">
      <c r="A5329" s="4">
        <v>43460</v>
      </c>
      <c r="B5329" s="3">
        <v>255.614054034188</v>
      </c>
    </row>
    <row r="5330" spans="1:2" x14ac:dyDescent="0.25">
      <c r="A5330" s="4">
        <v>43461</v>
      </c>
      <c r="B5330" s="3">
        <v>256.12189652564672</v>
      </c>
    </row>
    <row r="5331" spans="1:2" x14ac:dyDescent="0.25">
      <c r="A5331" s="4">
        <v>43462</v>
      </c>
      <c r="B5331" s="3">
        <v>259.6767939658572</v>
      </c>
    </row>
    <row r="5332" spans="1:2" x14ac:dyDescent="0.25">
      <c r="A5332" s="4">
        <v>43467</v>
      </c>
      <c r="B5332" s="3">
        <v>252.21168132887061</v>
      </c>
    </row>
    <row r="5333" spans="1:2" x14ac:dyDescent="0.25">
      <c r="A5333" s="4">
        <v>43468</v>
      </c>
      <c r="B5333" s="3">
        <v>254.91999468542221</v>
      </c>
    </row>
    <row r="5334" spans="1:2" x14ac:dyDescent="0.25">
      <c r="A5334" s="4">
        <v>43469</v>
      </c>
      <c r="B5334" s="3">
        <v>261.86004766158572</v>
      </c>
    </row>
    <row r="5335" spans="1:2" x14ac:dyDescent="0.25">
      <c r="A5335" s="4">
        <v>43472</v>
      </c>
      <c r="B5335" s="3">
        <v>258.47465596589609</v>
      </c>
    </row>
    <row r="5336" spans="1:2" x14ac:dyDescent="0.25">
      <c r="A5336" s="4">
        <v>43473</v>
      </c>
      <c r="B5336" s="3">
        <v>255.8509774017368</v>
      </c>
    </row>
    <row r="5337" spans="1:2" x14ac:dyDescent="0.25">
      <c r="A5337" s="4">
        <v>43474</v>
      </c>
      <c r="B5337" s="3">
        <v>259.1517343050341</v>
      </c>
    </row>
    <row r="5338" spans="1:2" x14ac:dyDescent="0.25">
      <c r="A5338" s="4">
        <v>43475</v>
      </c>
      <c r="B5338" s="3">
        <v>252.29631612126281</v>
      </c>
    </row>
    <row r="5339" spans="1:2" x14ac:dyDescent="0.25">
      <c r="A5339" s="4">
        <v>43476</v>
      </c>
      <c r="B5339" s="3">
        <v>255.76634260934449</v>
      </c>
    </row>
    <row r="5340" spans="1:2" x14ac:dyDescent="0.25">
      <c r="A5340" s="4">
        <v>43479</v>
      </c>
      <c r="B5340" s="3">
        <v>257.03586449522811</v>
      </c>
    </row>
    <row r="5341" spans="1:2" x14ac:dyDescent="0.25">
      <c r="A5341" s="4">
        <v>43480</v>
      </c>
      <c r="B5341" s="3">
        <v>258.05148200393501</v>
      </c>
    </row>
    <row r="5342" spans="1:2" x14ac:dyDescent="0.25">
      <c r="A5342" s="4">
        <v>43481</v>
      </c>
      <c r="B5342" s="3">
        <v>256.35878615609022</v>
      </c>
    </row>
    <row r="5343" spans="1:2" x14ac:dyDescent="0.25">
      <c r="A5343" s="4">
        <v>43482</v>
      </c>
      <c r="B5343" s="3">
        <v>259.49027347460299</v>
      </c>
    </row>
    <row r="5344" spans="1:2" x14ac:dyDescent="0.25">
      <c r="A5344" s="4">
        <v>43483</v>
      </c>
      <c r="B5344" s="3">
        <v>260.75979536048669</v>
      </c>
    </row>
    <row r="5345" spans="1:2" x14ac:dyDescent="0.25">
      <c r="A5345" s="4">
        <v>43486</v>
      </c>
      <c r="B5345" s="3">
        <v>259.0670995126419</v>
      </c>
    </row>
    <row r="5346" spans="1:2" x14ac:dyDescent="0.25">
      <c r="A5346" s="4">
        <v>43487</v>
      </c>
      <c r="B5346" s="3">
        <v>256.44342094848253</v>
      </c>
    </row>
    <row r="5347" spans="1:2" x14ac:dyDescent="0.25">
      <c r="A5347" s="4">
        <v>43488</v>
      </c>
      <c r="B5347" s="3">
        <v>259.99808222895649</v>
      </c>
    </row>
    <row r="5348" spans="1:2" x14ac:dyDescent="0.25">
      <c r="A5348" s="4">
        <v>43489</v>
      </c>
      <c r="B5348" s="3">
        <v>261.86004766158572</v>
      </c>
    </row>
    <row r="5349" spans="1:2" x14ac:dyDescent="0.25">
      <c r="A5349" s="4">
        <v>43490</v>
      </c>
      <c r="B5349" s="3">
        <v>258.22075158871951</v>
      </c>
    </row>
    <row r="5350" spans="1:2" x14ac:dyDescent="0.25">
      <c r="A5350" s="4">
        <v>43493</v>
      </c>
      <c r="B5350" s="3">
        <v>256.61269053326703</v>
      </c>
    </row>
    <row r="5351" spans="1:2" x14ac:dyDescent="0.25">
      <c r="A5351" s="4">
        <v>43494</v>
      </c>
      <c r="B5351" s="3">
        <v>257.28976887240492</v>
      </c>
    </row>
    <row r="5352" spans="1:2" x14ac:dyDescent="0.25">
      <c r="A5352" s="4">
        <v>43495</v>
      </c>
      <c r="B5352" s="3">
        <v>257.88221241915051</v>
      </c>
    </row>
    <row r="5353" spans="1:2" x14ac:dyDescent="0.25">
      <c r="A5353" s="4">
        <v>43496</v>
      </c>
      <c r="B5353" s="3">
        <v>259.49027347460299</v>
      </c>
    </row>
    <row r="5354" spans="1:2" x14ac:dyDescent="0.25">
      <c r="A5354" s="4">
        <v>43497</v>
      </c>
      <c r="B5354" s="3">
        <v>252.01340587070769</v>
      </c>
    </row>
    <row r="5355" spans="1:2" x14ac:dyDescent="0.25">
      <c r="A5355" s="4">
        <v>43500</v>
      </c>
      <c r="B5355" s="3">
        <v>250.5872314699746</v>
      </c>
    </row>
    <row r="5356" spans="1:2" x14ac:dyDescent="0.25">
      <c r="A5356" s="4">
        <v>43501</v>
      </c>
      <c r="B5356" s="3">
        <v>249.16105706924159</v>
      </c>
    </row>
    <row r="5357" spans="1:2" x14ac:dyDescent="0.25">
      <c r="A5357" s="4">
        <v>43502</v>
      </c>
      <c r="B5357" s="3">
        <v>255.53689556663639</v>
      </c>
    </row>
    <row r="5358" spans="1:2" x14ac:dyDescent="0.25">
      <c r="A5358" s="4">
        <v>43503</v>
      </c>
      <c r="B5358" s="3">
        <v>250.16776841093551</v>
      </c>
    </row>
    <row r="5359" spans="1:2" x14ac:dyDescent="0.25">
      <c r="A5359" s="4">
        <v>43504</v>
      </c>
      <c r="B5359" s="3">
        <v>251.0066945290138</v>
      </c>
    </row>
    <row r="5360" spans="1:2" x14ac:dyDescent="0.25">
      <c r="A5360" s="4">
        <v>43507</v>
      </c>
      <c r="B5360" s="3">
        <v>249.16105706924159</v>
      </c>
    </row>
    <row r="5361" spans="1:2" x14ac:dyDescent="0.25">
      <c r="A5361" s="4">
        <v>43508</v>
      </c>
      <c r="B5361" s="3">
        <v>254.36239900132679</v>
      </c>
    </row>
    <row r="5362" spans="1:2" x14ac:dyDescent="0.25">
      <c r="A5362" s="4">
        <v>43509</v>
      </c>
      <c r="B5362" s="3">
        <v>254.19461377771111</v>
      </c>
    </row>
    <row r="5363" spans="1:2" x14ac:dyDescent="0.25">
      <c r="A5363" s="4">
        <v>43510</v>
      </c>
      <c r="B5363" s="3">
        <v>251.09058714082161</v>
      </c>
    </row>
    <row r="5364" spans="1:2" x14ac:dyDescent="0.25">
      <c r="A5364" s="4">
        <v>43511</v>
      </c>
      <c r="B5364" s="3">
        <v>252.01340587070769</v>
      </c>
    </row>
    <row r="5365" spans="1:2" x14ac:dyDescent="0.25">
      <c r="A5365" s="4">
        <v>43514</v>
      </c>
      <c r="B5365" s="3">
        <v>253.18790243601731</v>
      </c>
    </row>
    <row r="5366" spans="1:2" x14ac:dyDescent="0.25">
      <c r="A5366" s="4">
        <v>43515</v>
      </c>
      <c r="B5366" s="3">
        <v>251.09058714082161</v>
      </c>
    </row>
    <row r="5367" spans="1:2" x14ac:dyDescent="0.25">
      <c r="A5367" s="4">
        <v>43516</v>
      </c>
      <c r="B5367" s="3">
        <v>251.1744797526294</v>
      </c>
    </row>
    <row r="5368" spans="1:2" x14ac:dyDescent="0.25">
      <c r="A5368" s="4">
        <v>43517</v>
      </c>
      <c r="B5368" s="3">
        <v>253.85904333047989</v>
      </c>
    </row>
    <row r="5369" spans="1:2" x14ac:dyDescent="0.25">
      <c r="A5369" s="4">
        <v>43518</v>
      </c>
      <c r="B5369" s="3">
        <v>251.1744797526294</v>
      </c>
    </row>
    <row r="5370" spans="1:2" x14ac:dyDescent="0.25">
      <c r="A5370" s="4">
        <v>43521</v>
      </c>
      <c r="B5370" s="3">
        <v>254.86575467217381</v>
      </c>
    </row>
    <row r="5371" spans="1:2" x14ac:dyDescent="0.25">
      <c r="A5371" s="4">
        <v>43522</v>
      </c>
      <c r="B5371" s="3">
        <v>253.27179504782501</v>
      </c>
    </row>
    <row r="5372" spans="1:2" x14ac:dyDescent="0.25">
      <c r="A5372" s="4">
        <v>43523</v>
      </c>
      <c r="B5372" s="3">
        <v>256.29192907290678</v>
      </c>
    </row>
    <row r="5373" spans="1:2" x14ac:dyDescent="0.25">
      <c r="A5373" s="4">
        <v>43524</v>
      </c>
      <c r="B5373" s="3">
        <v>252.01340587070769</v>
      </c>
    </row>
    <row r="5374" spans="1:2" x14ac:dyDescent="0.25">
      <c r="A5374" s="4">
        <v>43525</v>
      </c>
      <c r="B5374" s="3">
        <v>248.6404284170487</v>
      </c>
    </row>
    <row r="5375" spans="1:2" x14ac:dyDescent="0.25">
      <c r="A5375" s="4">
        <v>43530</v>
      </c>
      <c r="B5375" s="3">
        <v>249.05469104353489</v>
      </c>
    </row>
    <row r="5376" spans="1:2" x14ac:dyDescent="0.25">
      <c r="A5376" s="4">
        <v>43531</v>
      </c>
      <c r="B5376" s="3">
        <v>250.79459407477719</v>
      </c>
    </row>
    <row r="5377" spans="1:2" x14ac:dyDescent="0.25">
      <c r="A5377" s="4">
        <v>43532</v>
      </c>
      <c r="B5377" s="3">
        <v>251.12600417596619</v>
      </c>
    </row>
    <row r="5378" spans="1:2" x14ac:dyDescent="0.25">
      <c r="A5378" s="4">
        <v>43535</v>
      </c>
      <c r="B5378" s="3">
        <v>250.21462639769641</v>
      </c>
    </row>
    <row r="5379" spans="1:2" x14ac:dyDescent="0.25">
      <c r="A5379" s="4">
        <v>43536</v>
      </c>
      <c r="B5379" s="3">
        <v>251.70597185304689</v>
      </c>
    </row>
    <row r="5380" spans="1:2" x14ac:dyDescent="0.25">
      <c r="A5380" s="4">
        <v>43537</v>
      </c>
      <c r="B5380" s="3">
        <v>251.87167690364149</v>
      </c>
    </row>
    <row r="5381" spans="1:2" x14ac:dyDescent="0.25">
      <c r="A5381" s="4">
        <v>43538</v>
      </c>
      <c r="B5381" s="3">
        <v>252.20308700483039</v>
      </c>
    </row>
    <row r="5382" spans="1:2" x14ac:dyDescent="0.25">
      <c r="A5382" s="4">
        <v>43539</v>
      </c>
      <c r="B5382" s="3">
        <v>251.87167690364149</v>
      </c>
    </row>
    <row r="5383" spans="1:2" x14ac:dyDescent="0.25">
      <c r="A5383" s="4">
        <v>43542</v>
      </c>
      <c r="B5383" s="3">
        <v>255.68289306731501</v>
      </c>
    </row>
    <row r="5384" spans="1:2" x14ac:dyDescent="0.25">
      <c r="A5384" s="4">
        <v>43543</v>
      </c>
      <c r="B5384" s="3">
        <v>252.53449710601939</v>
      </c>
    </row>
    <row r="5385" spans="1:2" x14ac:dyDescent="0.25">
      <c r="A5385" s="4">
        <v>43544</v>
      </c>
      <c r="B5385" s="3">
        <v>253.19731730839749</v>
      </c>
    </row>
    <row r="5386" spans="1:2" x14ac:dyDescent="0.25">
      <c r="A5386" s="4">
        <v>43545</v>
      </c>
      <c r="B5386" s="3">
        <v>252.86590720720841</v>
      </c>
    </row>
    <row r="5387" spans="1:2" x14ac:dyDescent="0.25">
      <c r="A5387" s="4">
        <v>43546</v>
      </c>
      <c r="B5387" s="3">
        <v>250.5460364988854</v>
      </c>
    </row>
    <row r="5388" spans="1:2" x14ac:dyDescent="0.25">
      <c r="A5388" s="4">
        <v>43549</v>
      </c>
      <c r="B5388" s="3">
        <v>257.33994357325997</v>
      </c>
    </row>
    <row r="5389" spans="1:2" x14ac:dyDescent="0.25">
      <c r="A5389" s="4">
        <v>43550</v>
      </c>
      <c r="B5389" s="3">
        <v>258.74843650331331</v>
      </c>
    </row>
    <row r="5390" spans="1:2" x14ac:dyDescent="0.25">
      <c r="A5390" s="4">
        <v>43551</v>
      </c>
      <c r="B5390" s="3">
        <v>256.42856579499022</v>
      </c>
    </row>
    <row r="5391" spans="1:2" x14ac:dyDescent="0.25">
      <c r="A5391" s="4">
        <v>43552</v>
      </c>
      <c r="B5391" s="3">
        <v>259.16269912979948</v>
      </c>
    </row>
    <row r="5392" spans="1:2" x14ac:dyDescent="0.25">
      <c r="A5392" s="4">
        <v>43553</v>
      </c>
      <c r="B5392" s="3">
        <v>260.23978195866368</v>
      </c>
    </row>
    <row r="5393" spans="1:2" x14ac:dyDescent="0.25">
      <c r="A5393" s="4">
        <v>43556</v>
      </c>
      <c r="B5393" s="3">
        <v>258.52769042402372</v>
      </c>
    </row>
    <row r="5394" spans="1:2" x14ac:dyDescent="0.25">
      <c r="A5394" s="4">
        <v>43557</v>
      </c>
      <c r="B5394" s="3">
        <v>257.54251027632972</v>
      </c>
    </row>
    <row r="5395" spans="1:2" x14ac:dyDescent="0.25">
      <c r="A5395" s="4">
        <v>43558</v>
      </c>
      <c r="B5395" s="3">
        <v>256.80362516555931</v>
      </c>
    </row>
    <row r="5396" spans="1:2" x14ac:dyDescent="0.25">
      <c r="A5396" s="4">
        <v>43559</v>
      </c>
      <c r="B5396" s="3">
        <v>260.58014906505281</v>
      </c>
    </row>
    <row r="5397" spans="1:2" x14ac:dyDescent="0.25">
      <c r="A5397" s="4">
        <v>43560</v>
      </c>
      <c r="B5397" s="3">
        <v>261.23693583018212</v>
      </c>
    </row>
    <row r="5398" spans="1:2" x14ac:dyDescent="0.25">
      <c r="A5398" s="4">
        <v>43563</v>
      </c>
      <c r="B5398" s="3">
        <v>258.9381821522295</v>
      </c>
    </row>
    <row r="5399" spans="1:2" x14ac:dyDescent="0.25">
      <c r="A5399" s="4">
        <v>43564</v>
      </c>
      <c r="B5399" s="3">
        <v>260.25175568248812</v>
      </c>
    </row>
    <row r="5400" spans="1:2" x14ac:dyDescent="0.25">
      <c r="A5400" s="4">
        <v>43565</v>
      </c>
      <c r="B5400" s="3">
        <v>260.74434575633512</v>
      </c>
    </row>
    <row r="5401" spans="1:2" x14ac:dyDescent="0.25">
      <c r="A5401" s="4">
        <v>43566</v>
      </c>
      <c r="B5401" s="3">
        <v>260.74434575633512</v>
      </c>
    </row>
    <row r="5402" spans="1:2" x14ac:dyDescent="0.25">
      <c r="A5402" s="4">
        <v>43567</v>
      </c>
      <c r="B5402" s="3">
        <v>259.59496891735881</v>
      </c>
    </row>
    <row r="5403" spans="1:2" x14ac:dyDescent="0.25">
      <c r="A5403" s="4">
        <v>43570</v>
      </c>
      <c r="B5403" s="3">
        <v>259.4307722260765</v>
      </c>
    </row>
    <row r="5404" spans="1:2" x14ac:dyDescent="0.25">
      <c r="A5404" s="4">
        <v>43571</v>
      </c>
      <c r="B5404" s="3">
        <v>257.62460862197088</v>
      </c>
    </row>
    <row r="5405" spans="1:2" x14ac:dyDescent="0.25">
      <c r="A5405" s="4">
        <v>43572</v>
      </c>
      <c r="B5405" s="3">
        <v>252.86290457478341</v>
      </c>
    </row>
    <row r="5406" spans="1:2" x14ac:dyDescent="0.25">
      <c r="A5406" s="4">
        <v>43573</v>
      </c>
      <c r="B5406" s="3">
        <v>261.40113252146438</v>
      </c>
    </row>
    <row r="5407" spans="1:2" x14ac:dyDescent="0.25">
      <c r="A5407" s="4">
        <v>43577</v>
      </c>
      <c r="B5407" s="3">
        <v>260.00546064556471</v>
      </c>
    </row>
    <row r="5408" spans="1:2" x14ac:dyDescent="0.25">
      <c r="A5408" s="4">
        <v>43578</v>
      </c>
      <c r="B5408" s="3">
        <v>255.9826417091476</v>
      </c>
    </row>
    <row r="5409" spans="1:2" x14ac:dyDescent="0.25">
      <c r="A5409" s="4">
        <v>43579</v>
      </c>
      <c r="B5409" s="3">
        <v>259.34867388043529</v>
      </c>
    </row>
    <row r="5410" spans="1:2" x14ac:dyDescent="0.25">
      <c r="A5410" s="4">
        <v>43580</v>
      </c>
      <c r="B5410" s="3">
        <v>258.03510035017672</v>
      </c>
    </row>
    <row r="5411" spans="1:2" x14ac:dyDescent="0.25">
      <c r="A5411" s="4">
        <v>43581</v>
      </c>
      <c r="B5411" s="3">
        <v>256.31103509171231</v>
      </c>
    </row>
    <row r="5412" spans="1:2" x14ac:dyDescent="0.25">
      <c r="A5412" s="4">
        <v>43584</v>
      </c>
      <c r="B5412" s="3">
        <v>253.2733963029892</v>
      </c>
    </row>
    <row r="5413" spans="1:2" x14ac:dyDescent="0.25">
      <c r="A5413" s="4">
        <v>43585</v>
      </c>
      <c r="B5413" s="3">
        <v>254.42277314196551</v>
      </c>
    </row>
    <row r="5414" spans="1:2" x14ac:dyDescent="0.25">
      <c r="A5414" s="4">
        <v>43587</v>
      </c>
      <c r="B5414" s="3">
        <v>250.106792975655</v>
      </c>
    </row>
    <row r="5415" spans="1:2" x14ac:dyDescent="0.25">
      <c r="A5415" s="4">
        <v>43588</v>
      </c>
      <c r="B5415" s="3">
        <v>252.80402309598071</v>
      </c>
    </row>
    <row r="5416" spans="1:2" x14ac:dyDescent="0.25">
      <c r="A5416" s="4">
        <v>43591</v>
      </c>
      <c r="B5416" s="3">
        <v>248.4721080542455</v>
      </c>
    </row>
    <row r="5417" spans="1:2" x14ac:dyDescent="0.25">
      <c r="A5417" s="4">
        <v>43592</v>
      </c>
      <c r="B5417" s="3">
        <v>248.88077928459779</v>
      </c>
    </row>
    <row r="5418" spans="1:2" x14ac:dyDescent="0.25">
      <c r="A5418" s="4">
        <v>43593</v>
      </c>
      <c r="B5418" s="3">
        <v>248.96251353066839</v>
      </c>
    </row>
    <row r="5419" spans="1:2" x14ac:dyDescent="0.25">
      <c r="A5419" s="4">
        <v>43594</v>
      </c>
      <c r="B5419" s="3">
        <v>250.92413543635979</v>
      </c>
    </row>
    <row r="5420" spans="1:2" x14ac:dyDescent="0.25">
      <c r="A5420" s="4">
        <v>43595</v>
      </c>
      <c r="B5420" s="3">
        <v>247.24609436318829</v>
      </c>
    </row>
    <row r="5421" spans="1:2" x14ac:dyDescent="0.25">
      <c r="A5421" s="4">
        <v>43598</v>
      </c>
      <c r="B5421" s="3">
        <v>245.93834642606069</v>
      </c>
    </row>
    <row r="5422" spans="1:2" x14ac:dyDescent="0.25">
      <c r="A5422" s="4">
        <v>43599</v>
      </c>
      <c r="B5422" s="3">
        <v>252.7222888499102</v>
      </c>
    </row>
    <row r="5423" spans="1:2" x14ac:dyDescent="0.25">
      <c r="A5423" s="4">
        <v>43600</v>
      </c>
      <c r="B5423" s="3">
        <v>253.21269432633309</v>
      </c>
    </row>
    <row r="5424" spans="1:2" x14ac:dyDescent="0.25">
      <c r="A5424" s="4">
        <v>43601</v>
      </c>
      <c r="B5424" s="3">
        <v>246.42875190248361</v>
      </c>
    </row>
    <row r="5425" spans="1:2" x14ac:dyDescent="0.25">
      <c r="A5425" s="4">
        <v>43602</v>
      </c>
      <c r="B5425" s="3">
        <v>250.7606669442188</v>
      </c>
    </row>
    <row r="5426" spans="1:2" x14ac:dyDescent="0.25">
      <c r="A5426" s="4">
        <v>43605</v>
      </c>
      <c r="B5426" s="3">
        <v>252.23188337348739</v>
      </c>
    </row>
    <row r="5427" spans="1:2" x14ac:dyDescent="0.25">
      <c r="A5427" s="4">
        <v>43606</v>
      </c>
      <c r="B5427" s="3">
        <v>250.59719845207789</v>
      </c>
    </row>
    <row r="5428" spans="1:2" x14ac:dyDescent="0.25">
      <c r="A5428" s="4">
        <v>43607</v>
      </c>
      <c r="B5428" s="3">
        <v>246.9191573789065</v>
      </c>
    </row>
    <row r="5429" spans="1:2" x14ac:dyDescent="0.25">
      <c r="A5429" s="4">
        <v>43608</v>
      </c>
      <c r="B5429" s="3">
        <v>251.33280666671209</v>
      </c>
    </row>
    <row r="5430" spans="1:2" x14ac:dyDescent="0.25">
      <c r="A5430" s="4">
        <v>43609</v>
      </c>
      <c r="B5430" s="3">
        <v>246.51048614855409</v>
      </c>
    </row>
    <row r="5431" spans="1:2" x14ac:dyDescent="0.25">
      <c r="A5431" s="4">
        <v>43612</v>
      </c>
      <c r="B5431" s="3">
        <v>248.4721080542455</v>
      </c>
    </row>
    <row r="5432" spans="1:2" x14ac:dyDescent="0.25">
      <c r="A5432" s="4">
        <v>43613</v>
      </c>
      <c r="B5432" s="3">
        <v>247.57303134747019</v>
      </c>
    </row>
    <row r="5433" spans="1:2" x14ac:dyDescent="0.25">
      <c r="A5433" s="4">
        <v>43614</v>
      </c>
      <c r="B5433" s="3">
        <v>252.31361761955779</v>
      </c>
    </row>
    <row r="5434" spans="1:2" x14ac:dyDescent="0.25">
      <c r="A5434" s="4">
        <v>43615</v>
      </c>
      <c r="B5434" s="3">
        <v>250.51546420600741</v>
      </c>
    </row>
    <row r="5435" spans="1:2" x14ac:dyDescent="0.25">
      <c r="A5435" s="4">
        <v>43616</v>
      </c>
      <c r="B5435" s="3">
        <v>250.35199571386639</v>
      </c>
    </row>
    <row r="5436" spans="1:2" x14ac:dyDescent="0.25">
      <c r="A5436" s="4">
        <v>43619</v>
      </c>
      <c r="B5436" s="3">
        <v>250.48509034818881</v>
      </c>
    </row>
    <row r="5437" spans="1:2" x14ac:dyDescent="0.25">
      <c r="A5437" s="4">
        <v>43620</v>
      </c>
      <c r="B5437" s="3">
        <v>243.18704627847791</v>
      </c>
    </row>
    <row r="5438" spans="1:2" x14ac:dyDescent="0.25">
      <c r="A5438" s="4">
        <v>43621</v>
      </c>
      <c r="B5438" s="3">
        <v>235.97009158731939</v>
      </c>
    </row>
    <row r="5439" spans="1:2" x14ac:dyDescent="0.25">
      <c r="A5439" s="4">
        <v>43622</v>
      </c>
      <c r="B5439" s="3">
        <v>235.2402871803483</v>
      </c>
    </row>
    <row r="5440" spans="1:2" x14ac:dyDescent="0.25">
      <c r="A5440" s="4">
        <v>43623</v>
      </c>
      <c r="B5440" s="3">
        <v>234.91592966613891</v>
      </c>
    </row>
    <row r="5441" spans="1:2" x14ac:dyDescent="0.25">
      <c r="A5441" s="4">
        <v>43626</v>
      </c>
      <c r="B5441" s="3">
        <v>236.94316412994749</v>
      </c>
    </row>
    <row r="5442" spans="1:2" x14ac:dyDescent="0.25">
      <c r="A5442" s="4">
        <v>43627</v>
      </c>
      <c r="B5442" s="3">
        <v>236.69989599429039</v>
      </c>
    </row>
    <row r="5443" spans="1:2" x14ac:dyDescent="0.25">
      <c r="A5443" s="4">
        <v>43628</v>
      </c>
      <c r="B5443" s="3">
        <v>236.78098537284279</v>
      </c>
    </row>
    <row r="5444" spans="1:2" x14ac:dyDescent="0.25">
      <c r="A5444" s="4">
        <v>43629</v>
      </c>
      <c r="B5444" s="3">
        <v>239.05148797230851</v>
      </c>
    </row>
    <row r="5445" spans="1:2" x14ac:dyDescent="0.25">
      <c r="A5445" s="4">
        <v>43630</v>
      </c>
      <c r="B5445" s="3">
        <v>241.97070560019279</v>
      </c>
    </row>
    <row r="5446" spans="1:2" x14ac:dyDescent="0.25">
      <c r="A5446" s="4">
        <v>43633</v>
      </c>
      <c r="B5446" s="3">
        <v>243.8357613068967</v>
      </c>
    </row>
    <row r="5447" spans="1:2" x14ac:dyDescent="0.25">
      <c r="A5447" s="4">
        <v>43634</v>
      </c>
      <c r="B5447" s="3">
        <v>244.9710126066295</v>
      </c>
    </row>
    <row r="5448" spans="1:2" x14ac:dyDescent="0.25">
      <c r="A5448" s="4">
        <v>43635</v>
      </c>
      <c r="B5448" s="3">
        <v>245.70081701360061</v>
      </c>
    </row>
    <row r="5449" spans="1:2" x14ac:dyDescent="0.25">
      <c r="A5449" s="4">
        <v>43637</v>
      </c>
      <c r="B5449" s="3">
        <v>246.3495320420194</v>
      </c>
    </row>
    <row r="5450" spans="1:2" x14ac:dyDescent="0.25">
      <c r="A5450" s="4">
        <v>43640</v>
      </c>
      <c r="B5450" s="3">
        <v>245.1331913637342</v>
      </c>
    </row>
    <row r="5451" spans="1:2" x14ac:dyDescent="0.25">
      <c r="A5451" s="4">
        <v>43641</v>
      </c>
      <c r="B5451" s="3">
        <v>248.94439215569429</v>
      </c>
    </row>
    <row r="5452" spans="1:2" x14ac:dyDescent="0.25">
      <c r="A5452" s="4">
        <v>43642</v>
      </c>
      <c r="B5452" s="3">
        <v>249.6741965626654</v>
      </c>
    </row>
    <row r="5453" spans="1:2" x14ac:dyDescent="0.25">
      <c r="A5453" s="4">
        <v>43643</v>
      </c>
      <c r="B5453" s="3">
        <v>250.40400096963651</v>
      </c>
    </row>
    <row r="5454" spans="1:2" x14ac:dyDescent="0.25">
      <c r="A5454" s="4">
        <v>43644</v>
      </c>
      <c r="B5454" s="3">
        <v>254.37738051870139</v>
      </c>
    </row>
    <row r="5455" spans="1:2" x14ac:dyDescent="0.25">
      <c r="A5455" s="4">
        <v>43647</v>
      </c>
      <c r="B5455" s="3">
        <v>249.01217825414849</v>
      </c>
    </row>
    <row r="5456" spans="1:2" x14ac:dyDescent="0.25">
      <c r="A5456" s="4">
        <v>43648</v>
      </c>
      <c r="B5456" s="3">
        <v>246.18524791392949</v>
      </c>
    </row>
    <row r="5457" spans="1:2" x14ac:dyDescent="0.25">
      <c r="A5457" s="4">
        <v>43649</v>
      </c>
      <c r="B5457" s="3">
        <v>248.5275616243967</v>
      </c>
    </row>
    <row r="5458" spans="1:2" x14ac:dyDescent="0.25">
      <c r="A5458" s="4">
        <v>43650</v>
      </c>
      <c r="B5458" s="3">
        <v>244.892936901258</v>
      </c>
    </row>
    <row r="5459" spans="1:2" x14ac:dyDescent="0.25">
      <c r="A5459" s="4">
        <v>43651</v>
      </c>
      <c r="B5459" s="3">
        <v>248.0429449946449</v>
      </c>
    </row>
    <row r="5460" spans="1:2" x14ac:dyDescent="0.25">
      <c r="A5460" s="4">
        <v>43654</v>
      </c>
      <c r="B5460" s="3">
        <v>247.639097803185</v>
      </c>
    </row>
    <row r="5461" spans="1:2" x14ac:dyDescent="0.25">
      <c r="A5461" s="4">
        <v>43656</v>
      </c>
      <c r="B5461" s="3">
        <v>246.02370903734561</v>
      </c>
    </row>
    <row r="5462" spans="1:2" x14ac:dyDescent="0.25">
      <c r="A5462" s="4">
        <v>43657</v>
      </c>
      <c r="B5462" s="3">
        <v>245.3775535310098</v>
      </c>
    </row>
    <row r="5463" spans="1:2" x14ac:dyDescent="0.25">
      <c r="A5463" s="4">
        <v>43658</v>
      </c>
      <c r="B5463" s="3">
        <v>245.61986184588571</v>
      </c>
    </row>
    <row r="5464" spans="1:2" x14ac:dyDescent="0.25">
      <c r="A5464" s="4">
        <v>43661</v>
      </c>
      <c r="B5464" s="3">
        <v>249.5775643221923</v>
      </c>
    </row>
    <row r="5465" spans="1:2" x14ac:dyDescent="0.25">
      <c r="A5465" s="4">
        <v>43662</v>
      </c>
      <c r="B5465" s="3">
        <v>247.80063667976901</v>
      </c>
    </row>
    <row r="5466" spans="1:2" x14ac:dyDescent="0.25">
      <c r="A5466" s="4">
        <v>43663</v>
      </c>
      <c r="B5466" s="3">
        <v>246.99294229684921</v>
      </c>
    </row>
    <row r="5467" spans="1:2" x14ac:dyDescent="0.25">
      <c r="A5467" s="4">
        <v>43664</v>
      </c>
      <c r="B5467" s="3">
        <v>246.8314034202653</v>
      </c>
    </row>
    <row r="5468" spans="1:2" x14ac:dyDescent="0.25">
      <c r="A5468" s="4">
        <v>43665</v>
      </c>
      <c r="B5468" s="3">
        <v>248.5275616243967</v>
      </c>
    </row>
    <row r="5469" spans="1:2" x14ac:dyDescent="0.25">
      <c r="A5469" s="4">
        <v>43668</v>
      </c>
      <c r="B5469" s="3">
        <v>247.23525061172521</v>
      </c>
    </row>
    <row r="5470" spans="1:2" x14ac:dyDescent="0.25">
      <c r="A5470" s="4">
        <v>43669</v>
      </c>
      <c r="B5470" s="3">
        <v>248.60833106268859</v>
      </c>
    </row>
    <row r="5471" spans="1:2" x14ac:dyDescent="0.25">
      <c r="A5471" s="4">
        <v>43670</v>
      </c>
      <c r="B5471" s="3">
        <v>244.97370633954989</v>
      </c>
    </row>
    <row r="5472" spans="1:2" x14ac:dyDescent="0.25">
      <c r="A5472" s="4">
        <v>43671</v>
      </c>
      <c r="B5472" s="3">
        <v>248.28525330952081</v>
      </c>
    </row>
    <row r="5473" spans="1:2" x14ac:dyDescent="0.25">
      <c r="A5473" s="4">
        <v>43672</v>
      </c>
      <c r="B5473" s="3">
        <v>249.4160254456084</v>
      </c>
    </row>
    <row r="5474" spans="1:2" x14ac:dyDescent="0.25">
      <c r="A5474" s="4">
        <v>43675</v>
      </c>
      <c r="B5474" s="3">
        <v>246.66986454368131</v>
      </c>
    </row>
    <row r="5475" spans="1:2" x14ac:dyDescent="0.25">
      <c r="A5475" s="4">
        <v>43676</v>
      </c>
      <c r="B5475" s="3">
        <v>248.5275616243967</v>
      </c>
    </row>
    <row r="5476" spans="1:2" x14ac:dyDescent="0.25">
      <c r="A5476" s="4">
        <v>43677</v>
      </c>
      <c r="B5476" s="3">
        <v>246.8314034202653</v>
      </c>
    </row>
    <row r="5477" spans="1:2" x14ac:dyDescent="0.25">
      <c r="A5477" s="4">
        <v>43678</v>
      </c>
      <c r="B5477" s="3">
        <v>247.4315092843311</v>
      </c>
    </row>
    <row r="5478" spans="1:2" x14ac:dyDescent="0.25">
      <c r="A5478" s="4">
        <v>43679</v>
      </c>
      <c r="B5478" s="3">
        <v>249.7082369412359</v>
      </c>
    </row>
    <row r="5479" spans="1:2" x14ac:dyDescent="0.25">
      <c r="A5479" s="4">
        <v>43682</v>
      </c>
      <c r="B5479" s="3">
        <v>248.24462630465419</v>
      </c>
    </row>
    <row r="5480" spans="1:2" x14ac:dyDescent="0.25">
      <c r="A5480" s="4">
        <v>43683</v>
      </c>
      <c r="B5480" s="3">
        <v>250.52135396155899</v>
      </c>
    </row>
    <row r="5481" spans="1:2" x14ac:dyDescent="0.25">
      <c r="A5481" s="4">
        <v>43684</v>
      </c>
      <c r="B5481" s="3">
        <v>249.30167843107429</v>
      </c>
    </row>
    <row r="5482" spans="1:2" x14ac:dyDescent="0.25">
      <c r="A5482" s="4">
        <v>43685</v>
      </c>
      <c r="B5482" s="3">
        <v>248.65118481481579</v>
      </c>
    </row>
    <row r="5483" spans="1:2" x14ac:dyDescent="0.25">
      <c r="A5483" s="4">
        <v>43686</v>
      </c>
      <c r="B5483" s="3">
        <v>248.0820029005896</v>
      </c>
    </row>
    <row r="5484" spans="1:2" x14ac:dyDescent="0.25">
      <c r="A5484" s="4">
        <v>43689</v>
      </c>
      <c r="B5484" s="3">
        <v>249.78954864326809</v>
      </c>
    </row>
    <row r="5485" spans="1:2" x14ac:dyDescent="0.25">
      <c r="A5485" s="4">
        <v>43690</v>
      </c>
      <c r="B5485" s="3">
        <v>250.76528906765591</v>
      </c>
    </row>
    <row r="5486" spans="1:2" x14ac:dyDescent="0.25">
      <c r="A5486" s="4">
        <v>43691</v>
      </c>
      <c r="B5486" s="3">
        <v>247.9193794965249</v>
      </c>
    </row>
    <row r="5487" spans="1:2" x14ac:dyDescent="0.25">
      <c r="A5487" s="4">
        <v>43692</v>
      </c>
      <c r="B5487" s="3">
        <v>249.1390550270097</v>
      </c>
    </row>
    <row r="5488" spans="1:2" x14ac:dyDescent="0.25">
      <c r="A5488" s="4">
        <v>43693</v>
      </c>
      <c r="B5488" s="3">
        <v>250.76528906765591</v>
      </c>
    </row>
    <row r="5489" spans="1:2" x14ac:dyDescent="0.25">
      <c r="A5489" s="4">
        <v>43696</v>
      </c>
      <c r="B5489" s="3">
        <v>249.78954864326809</v>
      </c>
    </row>
    <row r="5490" spans="1:2" x14ac:dyDescent="0.25">
      <c r="A5490" s="4">
        <v>43697</v>
      </c>
      <c r="B5490" s="3">
        <v>251.25315927984991</v>
      </c>
    </row>
    <row r="5491" spans="1:2" x14ac:dyDescent="0.25">
      <c r="A5491" s="4">
        <v>43698</v>
      </c>
      <c r="B5491" s="3">
        <v>251.57840608797909</v>
      </c>
    </row>
    <row r="5492" spans="1:2" x14ac:dyDescent="0.25">
      <c r="A5492" s="4">
        <v>43699</v>
      </c>
      <c r="B5492" s="3">
        <v>252.14758800220531</v>
      </c>
    </row>
    <row r="5493" spans="1:2" x14ac:dyDescent="0.25">
      <c r="A5493" s="4">
        <v>43700</v>
      </c>
      <c r="B5493" s="3">
        <v>253.85513374488389</v>
      </c>
    </row>
    <row r="5494" spans="1:2" x14ac:dyDescent="0.25">
      <c r="A5494" s="4">
        <v>43703</v>
      </c>
      <c r="B5494" s="3">
        <v>253.69251034081921</v>
      </c>
    </row>
    <row r="5495" spans="1:2" x14ac:dyDescent="0.25">
      <c r="A5495" s="4">
        <v>43704</v>
      </c>
      <c r="B5495" s="3">
        <v>255.15612097740089</v>
      </c>
    </row>
    <row r="5496" spans="1:2" x14ac:dyDescent="0.25">
      <c r="A5496" s="4">
        <v>43705</v>
      </c>
      <c r="B5496" s="3">
        <v>256.45710820991792</v>
      </c>
    </row>
    <row r="5497" spans="1:2" x14ac:dyDescent="0.25">
      <c r="A5497" s="4">
        <v>43706</v>
      </c>
      <c r="B5497" s="3">
        <v>254.5869390631747</v>
      </c>
    </row>
    <row r="5498" spans="1:2" x14ac:dyDescent="0.25">
      <c r="A5498" s="4">
        <v>43707</v>
      </c>
      <c r="B5498" s="3">
        <v>255.40005608349779</v>
      </c>
    </row>
    <row r="5499" spans="1:2" x14ac:dyDescent="0.25">
      <c r="A5499" s="4">
        <v>43710</v>
      </c>
      <c r="B5499" s="3">
        <v>253.21839448532111</v>
      </c>
    </row>
    <row r="5500" spans="1:2" x14ac:dyDescent="0.25">
      <c r="A5500" s="4">
        <v>43711</v>
      </c>
      <c r="B5500" s="3">
        <v>255.4139296976216</v>
      </c>
    </row>
    <row r="5501" spans="1:2" x14ac:dyDescent="0.25">
      <c r="A5501" s="4">
        <v>43712</v>
      </c>
      <c r="B5501" s="3">
        <v>254.76340074582879</v>
      </c>
    </row>
    <row r="5502" spans="1:2" x14ac:dyDescent="0.25">
      <c r="A5502" s="4">
        <v>43713</v>
      </c>
      <c r="B5502" s="3">
        <v>254.8447168648029</v>
      </c>
    </row>
    <row r="5503" spans="1:2" x14ac:dyDescent="0.25">
      <c r="A5503" s="4">
        <v>43714</v>
      </c>
      <c r="B5503" s="3">
        <v>252.9744461283988</v>
      </c>
    </row>
    <row r="5504" spans="1:2" x14ac:dyDescent="0.25">
      <c r="A5504" s="4">
        <v>43717</v>
      </c>
      <c r="B5504" s="3">
        <v>253.38102672326929</v>
      </c>
    </row>
    <row r="5505" spans="1:2" x14ac:dyDescent="0.25">
      <c r="A5505" s="4">
        <v>43718</v>
      </c>
      <c r="B5505" s="3">
        <v>257.12156819607748</v>
      </c>
    </row>
    <row r="5506" spans="1:2" x14ac:dyDescent="0.25">
      <c r="A5506" s="4">
        <v>43719</v>
      </c>
      <c r="B5506" s="3">
        <v>256.79630372018107</v>
      </c>
    </row>
    <row r="5507" spans="1:2" x14ac:dyDescent="0.25">
      <c r="A5507" s="4">
        <v>43720</v>
      </c>
      <c r="B5507" s="3">
        <v>258.34130998068878</v>
      </c>
    </row>
    <row r="5508" spans="1:2" x14ac:dyDescent="0.25">
      <c r="A5508" s="4">
        <v>43721</v>
      </c>
      <c r="B5508" s="3">
        <v>255.820510292492</v>
      </c>
    </row>
    <row r="5509" spans="1:2" x14ac:dyDescent="0.25">
      <c r="A5509" s="4">
        <v>43724</v>
      </c>
      <c r="B5509" s="3">
        <v>257.28420043402559</v>
      </c>
    </row>
    <row r="5510" spans="1:2" x14ac:dyDescent="0.25">
      <c r="A5510" s="4">
        <v>43725</v>
      </c>
      <c r="B5510" s="3">
        <v>260.86210966888569</v>
      </c>
    </row>
    <row r="5511" spans="1:2" x14ac:dyDescent="0.25">
      <c r="A5511" s="4">
        <v>43726</v>
      </c>
      <c r="B5511" s="3">
        <v>256.79630372018107</v>
      </c>
    </row>
    <row r="5512" spans="1:2" x14ac:dyDescent="0.25">
      <c r="A5512" s="4">
        <v>43727</v>
      </c>
      <c r="B5512" s="3">
        <v>257.69078102889608</v>
      </c>
    </row>
    <row r="5513" spans="1:2" x14ac:dyDescent="0.25">
      <c r="A5513" s="4">
        <v>43728</v>
      </c>
      <c r="B5513" s="3">
        <v>254.6820846268547</v>
      </c>
    </row>
    <row r="5514" spans="1:2" x14ac:dyDescent="0.25">
      <c r="A5514" s="4">
        <v>43731</v>
      </c>
      <c r="B5514" s="3">
        <v>261.18737414478198</v>
      </c>
    </row>
    <row r="5515" spans="1:2" x14ac:dyDescent="0.25">
      <c r="A5515" s="4">
        <v>43732</v>
      </c>
      <c r="B5515" s="3">
        <v>261.10605802580801</v>
      </c>
    </row>
    <row r="5516" spans="1:2" x14ac:dyDescent="0.25">
      <c r="A5516" s="4">
        <v>43733</v>
      </c>
      <c r="B5516" s="3">
        <v>257.93472938581829</v>
      </c>
    </row>
    <row r="5517" spans="1:2" x14ac:dyDescent="0.25">
      <c r="A5517" s="4">
        <v>43734</v>
      </c>
      <c r="B5517" s="3">
        <v>261.35000638273021</v>
      </c>
    </row>
    <row r="5518" spans="1:2" x14ac:dyDescent="0.25">
      <c r="A5518" s="4">
        <v>43735</v>
      </c>
      <c r="B5518" s="3">
        <v>261.35000638273021</v>
      </c>
    </row>
    <row r="5519" spans="1:2" x14ac:dyDescent="0.25">
      <c r="A5519" s="4">
        <v>43738</v>
      </c>
      <c r="B5519" s="3">
        <v>263.78948995195287</v>
      </c>
    </row>
    <row r="5520" spans="1:2" x14ac:dyDescent="0.25">
      <c r="A5520" s="4">
        <v>43739</v>
      </c>
      <c r="B5520" s="3">
        <v>261.05140227131398</v>
      </c>
    </row>
    <row r="5521" spans="1:2" x14ac:dyDescent="0.25">
      <c r="A5521" s="4">
        <v>43740</v>
      </c>
      <c r="B5521" s="3">
        <v>258.22442235810348</v>
      </c>
    </row>
    <row r="5522" spans="1:2" x14ac:dyDescent="0.25">
      <c r="A5522" s="4">
        <v>43741</v>
      </c>
      <c r="B5522" s="3">
        <v>258.95136005007203</v>
      </c>
    </row>
    <row r="5523" spans="1:2" x14ac:dyDescent="0.25">
      <c r="A5523" s="4">
        <v>43742</v>
      </c>
      <c r="B5523" s="3">
        <v>257.73979723012468</v>
      </c>
    </row>
    <row r="5524" spans="1:2" x14ac:dyDescent="0.25">
      <c r="A5524" s="4">
        <v>43745</v>
      </c>
      <c r="B5524" s="3">
        <v>257.98210979411408</v>
      </c>
    </row>
    <row r="5525" spans="1:2" x14ac:dyDescent="0.25">
      <c r="A5525" s="4">
        <v>43746</v>
      </c>
      <c r="B5525" s="3">
        <v>259.35521432338783</v>
      </c>
    </row>
    <row r="5526" spans="1:2" x14ac:dyDescent="0.25">
      <c r="A5526" s="4">
        <v>43747</v>
      </c>
      <c r="B5526" s="3">
        <v>259.03213090473508</v>
      </c>
    </row>
    <row r="5527" spans="1:2" x14ac:dyDescent="0.25">
      <c r="A5527" s="4">
        <v>43748</v>
      </c>
      <c r="B5527" s="3">
        <v>262.8283610739033</v>
      </c>
    </row>
    <row r="5528" spans="1:2" x14ac:dyDescent="0.25">
      <c r="A5528" s="4">
        <v>43749</v>
      </c>
      <c r="B5528" s="3">
        <v>258.38596406742988</v>
      </c>
    </row>
    <row r="5529" spans="1:2" x14ac:dyDescent="0.25">
      <c r="A5529" s="4">
        <v>43752</v>
      </c>
      <c r="B5529" s="3">
        <v>264.36300731250333</v>
      </c>
    </row>
    <row r="5530" spans="1:2" x14ac:dyDescent="0.25">
      <c r="A5530" s="4">
        <v>43753</v>
      </c>
      <c r="B5530" s="3">
        <v>261.13217312597709</v>
      </c>
    </row>
    <row r="5531" spans="1:2" x14ac:dyDescent="0.25">
      <c r="A5531" s="4">
        <v>43754</v>
      </c>
      <c r="B5531" s="3">
        <v>260.72831885266129</v>
      </c>
    </row>
    <row r="5532" spans="1:2" x14ac:dyDescent="0.25">
      <c r="A5532" s="4">
        <v>43755</v>
      </c>
      <c r="B5532" s="3">
        <v>263.55529876587173</v>
      </c>
    </row>
    <row r="5533" spans="1:2" x14ac:dyDescent="0.25">
      <c r="A5533" s="4">
        <v>43756</v>
      </c>
      <c r="B5533" s="3">
        <v>265.89765355110319</v>
      </c>
    </row>
    <row r="5534" spans="1:2" x14ac:dyDescent="0.25">
      <c r="A5534" s="4">
        <v>43759</v>
      </c>
      <c r="B5534" s="3">
        <v>264.76686158581907</v>
      </c>
    </row>
    <row r="5535" spans="1:2" x14ac:dyDescent="0.25">
      <c r="A5535" s="4">
        <v>43760</v>
      </c>
      <c r="B5535" s="3">
        <v>268.56309175498728</v>
      </c>
    </row>
    <row r="5536" spans="1:2" x14ac:dyDescent="0.25">
      <c r="A5536" s="4">
        <v>43761</v>
      </c>
      <c r="B5536" s="3">
        <v>268.88617517363991</v>
      </c>
    </row>
    <row r="5537" spans="1:2" x14ac:dyDescent="0.25">
      <c r="A5537" s="4">
        <v>43762</v>
      </c>
      <c r="B5537" s="3">
        <v>263.6360696205349</v>
      </c>
    </row>
    <row r="5538" spans="1:2" x14ac:dyDescent="0.25">
      <c r="A5538" s="4">
        <v>43763</v>
      </c>
      <c r="B5538" s="3">
        <v>268.96694602830303</v>
      </c>
    </row>
    <row r="5539" spans="1:2" x14ac:dyDescent="0.25">
      <c r="A5539" s="4">
        <v>43766</v>
      </c>
      <c r="B5539" s="3">
        <v>265.89765355110319</v>
      </c>
    </row>
    <row r="5540" spans="1:2" x14ac:dyDescent="0.25">
      <c r="A5540" s="4">
        <v>43767</v>
      </c>
      <c r="B5540" s="3">
        <v>269.61311286560829</v>
      </c>
    </row>
    <row r="5541" spans="1:2" x14ac:dyDescent="0.25">
      <c r="A5541" s="4">
        <v>43768</v>
      </c>
      <c r="B5541" s="3">
        <v>270.42082141223977</v>
      </c>
    </row>
    <row r="5542" spans="1:2" x14ac:dyDescent="0.25">
      <c r="A5542" s="4">
        <v>43769</v>
      </c>
      <c r="B5542" s="3">
        <v>275.75169782000802</v>
      </c>
    </row>
    <row r="5543" spans="1:2" x14ac:dyDescent="0.25">
      <c r="A5543" s="4">
        <v>43770</v>
      </c>
      <c r="B5543" s="3">
        <v>273.07437630958168</v>
      </c>
    </row>
    <row r="5544" spans="1:2" x14ac:dyDescent="0.25">
      <c r="A5544" s="4">
        <v>43773</v>
      </c>
      <c r="B5544" s="3">
        <v>269.37003502080529</v>
      </c>
    </row>
    <row r="5545" spans="1:2" x14ac:dyDescent="0.25">
      <c r="A5545" s="4">
        <v>43774</v>
      </c>
      <c r="B5545" s="3">
        <v>282.979462799136</v>
      </c>
    </row>
    <row r="5546" spans="1:2" x14ac:dyDescent="0.25">
      <c r="A5546" s="4">
        <v>43775</v>
      </c>
      <c r="B5546" s="3">
        <v>285.79798334494421</v>
      </c>
    </row>
    <row r="5547" spans="1:2" x14ac:dyDescent="0.25">
      <c r="A5547" s="4">
        <v>43776</v>
      </c>
      <c r="B5547" s="3">
        <v>287.48909567242902</v>
      </c>
    </row>
    <row r="5548" spans="1:2" x14ac:dyDescent="0.25">
      <c r="A5548" s="4">
        <v>43777</v>
      </c>
      <c r="B5548" s="3">
        <v>292.96507844714199</v>
      </c>
    </row>
    <row r="5549" spans="1:2" x14ac:dyDescent="0.25">
      <c r="A5549" s="4">
        <v>43780</v>
      </c>
      <c r="B5549" s="3">
        <v>295.21989488378853</v>
      </c>
    </row>
    <row r="5550" spans="1:2" x14ac:dyDescent="0.25">
      <c r="A5550" s="4">
        <v>43781</v>
      </c>
      <c r="B5550" s="3">
        <v>296.74994889436999</v>
      </c>
    </row>
    <row r="5551" spans="1:2" x14ac:dyDescent="0.25">
      <c r="A5551" s="4">
        <v>43782</v>
      </c>
      <c r="B5551" s="3">
        <v>307.54085612689249</v>
      </c>
    </row>
    <row r="5552" spans="1:2" x14ac:dyDescent="0.25">
      <c r="A5552" s="4">
        <v>43783</v>
      </c>
      <c r="B5552" s="3">
        <v>320.90869642986831</v>
      </c>
    </row>
    <row r="5553" spans="1:2" x14ac:dyDescent="0.25">
      <c r="A5553" s="4">
        <v>43787</v>
      </c>
      <c r="B5553" s="3">
        <v>325.65991677851622</v>
      </c>
    </row>
    <row r="5554" spans="1:2" x14ac:dyDescent="0.25">
      <c r="A5554" s="4">
        <v>43788</v>
      </c>
      <c r="B5554" s="3">
        <v>328.63949564122771</v>
      </c>
    </row>
    <row r="5555" spans="1:2" x14ac:dyDescent="0.25">
      <c r="A5555" s="4">
        <v>43789</v>
      </c>
      <c r="B5555" s="3">
        <v>327.4315582644528</v>
      </c>
    </row>
    <row r="5556" spans="1:2" x14ac:dyDescent="0.25">
      <c r="A5556" s="4">
        <v>43790</v>
      </c>
      <c r="B5556" s="3">
        <v>366.24661263815329</v>
      </c>
    </row>
    <row r="5557" spans="1:2" x14ac:dyDescent="0.25">
      <c r="A5557" s="4">
        <v>43791</v>
      </c>
      <c r="B5557" s="3">
        <v>368.50142907479977</v>
      </c>
    </row>
    <row r="5558" spans="1:2" x14ac:dyDescent="0.25">
      <c r="A5558" s="4">
        <v>43794</v>
      </c>
      <c r="B5558" s="3">
        <v>368.98460402550973</v>
      </c>
    </row>
    <row r="5559" spans="1:2" x14ac:dyDescent="0.25">
      <c r="A5559" s="4">
        <v>43795</v>
      </c>
      <c r="B5559" s="3">
        <v>368.5819582332515</v>
      </c>
    </row>
    <row r="5560" spans="1:2" x14ac:dyDescent="0.25">
      <c r="A5560" s="4">
        <v>43796</v>
      </c>
      <c r="B5560" s="3">
        <v>372.04471204667288</v>
      </c>
    </row>
    <row r="5561" spans="1:2" x14ac:dyDescent="0.25">
      <c r="A5561" s="4">
        <v>43797</v>
      </c>
      <c r="B5561" s="3">
        <v>368.74301655015472</v>
      </c>
    </row>
    <row r="5562" spans="1:2" x14ac:dyDescent="0.25">
      <c r="A5562" s="4">
        <v>43798</v>
      </c>
      <c r="B5562" s="3">
        <v>372.60841615583439</v>
      </c>
    </row>
    <row r="5563" spans="1:2" x14ac:dyDescent="0.25">
      <c r="A5563" s="4">
        <v>43801</v>
      </c>
      <c r="B5563" s="3">
        <v>359.37335149490463</v>
      </c>
    </row>
    <row r="5564" spans="1:2" x14ac:dyDescent="0.25">
      <c r="A5564" s="4">
        <v>43802</v>
      </c>
      <c r="B5564" s="3">
        <v>346.20053549410358</v>
      </c>
    </row>
    <row r="5565" spans="1:2" x14ac:dyDescent="0.25">
      <c r="A5565" s="4">
        <v>43803</v>
      </c>
      <c r="B5565" s="3">
        <v>341.54666636807218</v>
      </c>
    </row>
    <row r="5566" spans="1:2" x14ac:dyDescent="0.25">
      <c r="A5566" s="4">
        <v>43804</v>
      </c>
      <c r="B5566" s="3">
        <v>329.71479570867012</v>
      </c>
    </row>
    <row r="5567" spans="1:2" x14ac:dyDescent="0.25">
      <c r="A5567" s="4">
        <v>43805</v>
      </c>
      <c r="B5567" s="3">
        <v>333.81651087059612</v>
      </c>
    </row>
    <row r="5568" spans="1:2" x14ac:dyDescent="0.25">
      <c r="A5568" s="4">
        <v>43808</v>
      </c>
      <c r="B5568" s="3">
        <v>329.55703743321141</v>
      </c>
    </row>
    <row r="5569" spans="1:2" x14ac:dyDescent="0.25">
      <c r="A5569" s="4">
        <v>43809</v>
      </c>
      <c r="B5569" s="3">
        <v>329.63591657094082</v>
      </c>
    </row>
    <row r="5570" spans="1:2" x14ac:dyDescent="0.25">
      <c r="A5570" s="4">
        <v>43810</v>
      </c>
      <c r="B5570" s="3">
        <v>327.19066330133103</v>
      </c>
    </row>
    <row r="5571" spans="1:2" x14ac:dyDescent="0.25">
      <c r="A5571" s="4">
        <v>43811</v>
      </c>
      <c r="B5571" s="3">
        <v>328.45272950500049</v>
      </c>
    </row>
    <row r="5572" spans="1:2" x14ac:dyDescent="0.25">
      <c r="A5572" s="4">
        <v>43812</v>
      </c>
      <c r="B5572" s="3">
        <v>341.7833037812602</v>
      </c>
    </row>
    <row r="5573" spans="1:2" x14ac:dyDescent="0.25">
      <c r="A5573" s="4">
        <v>43815</v>
      </c>
      <c r="B5573" s="3">
        <v>348.40915135052529</v>
      </c>
    </row>
    <row r="5574" spans="1:2" x14ac:dyDescent="0.25">
      <c r="A5574" s="4">
        <v>43816</v>
      </c>
      <c r="B5574" s="3">
        <v>341.46778723034282</v>
      </c>
    </row>
    <row r="5575" spans="1:2" x14ac:dyDescent="0.25">
      <c r="A5575" s="4">
        <v>43817</v>
      </c>
      <c r="B5575" s="3">
        <v>352.9841413388275</v>
      </c>
    </row>
    <row r="5576" spans="1:2" x14ac:dyDescent="0.25">
      <c r="A5576" s="4">
        <v>43818</v>
      </c>
      <c r="B5576" s="3">
        <v>322.30015676211161</v>
      </c>
    </row>
    <row r="5577" spans="1:2" x14ac:dyDescent="0.25">
      <c r="A5577" s="4">
        <v>43819</v>
      </c>
      <c r="B5577" s="3">
        <v>318.35619987564422</v>
      </c>
    </row>
    <row r="5578" spans="1:2" x14ac:dyDescent="0.25">
      <c r="A5578" s="4">
        <v>43822</v>
      </c>
      <c r="B5578" s="3">
        <v>330.66134536142232</v>
      </c>
    </row>
    <row r="5579" spans="1:2" x14ac:dyDescent="0.25">
      <c r="A5579" s="4">
        <v>43825</v>
      </c>
      <c r="B5579" s="3">
        <v>331.92341156509178</v>
      </c>
    </row>
    <row r="5580" spans="1:2" x14ac:dyDescent="0.25">
      <c r="A5580" s="4">
        <v>43826</v>
      </c>
      <c r="B5580" s="3">
        <v>313.70233074961271</v>
      </c>
    </row>
    <row r="5581" spans="1:2" x14ac:dyDescent="0.25">
      <c r="A5581" s="4">
        <v>43829</v>
      </c>
      <c r="B5581" s="3">
        <v>326.48075106176691</v>
      </c>
    </row>
    <row r="5582" spans="1:2" x14ac:dyDescent="0.25">
      <c r="A5582" s="4">
        <v>43832</v>
      </c>
      <c r="B5582" s="3">
        <v>302.94950906804871</v>
      </c>
    </row>
    <row r="5583" spans="1:2" x14ac:dyDescent="0.25">
      <c r="A5583" s="4">
        <v>43833</v>
      </c>
      <c r="B5583" s="3">
        <v>308.83735907584958</v>
      </c>
    </row>
    <row r="5584" spans="1:2" x14ac:dyDescent="0.25">
      <c r="A5584" s="4">
        <v>43836</v>
      </c>
      <c r="B5584" s="3">
        <v>308.36633107522562</v>
      </c>
    </row>
    <row r="5585" spans="1:2" x14ac:dyDescent="0.25">
      <c r="A5585" s="4">
        <v>43837</v>
      </c>
      <c r="B5585" s="3">
        <v>308.68034974230818</v>
      </c>
    </row>
    <row r="5586" spans="1:2" x14ac:dyDescent="0.25">
      <c r="A5586" s="4">
        <v>43838</v>
      </c>
      <c r="B5586" s="3">
        <v>308.83735907584958</v>
      </c>
    </row>
    <row r="5587" spans="1:2" x14ac:dyDescent="0.25">
      <c r="A5587" s="4">
        <v>43839</v>
      </c>
      <c r="B5587" s="3">
        <v>311.58502241282332</v>
      </c>
    </row>
    <row r="5588" spans="1:2" x14ac:dyDescent="0.25">
      <c r="A5588" s="4">
        <v>43840</v>
      </c>
      <c r="B5588" s="3">
        <v>308.13081707491352</v>
      </c>
    </row>
    <row r="5589" spans="1:2" x14ac:dyDescent="0.25">
      <c r="A5589" s="4">
        <v>43843</v>
      </c>
      <c r="B5589" s="3">
        <v>308.20932174168422</v>
      </c>
    </row>
    <row r="5590" spans="1:2" x14ac:dyDescent="0.25">
      <c r="A5590" s="4">
        <v>43844</v>
      </c>
      <c r="B5590" s="3">
        <v>304.51960240346227</v>
      </c>
    </row>
    <row r="5591" spans="1:2" x14ac:dyDescent="0.25">
      <c r="A5591" s="4">
        <v>43845</v>
      </c>
      <c r="B5591" s="3">
        <v>304.99063040408629</v>
      </c>
    </row>
    <row r="5592" spans="1:2" x14ac:dyDescent="0.25">
      <c r="A5592" s="4">
        <v>43846</v>
      </c>
      <c r="B5592" s="3">
        <v>301.69343439971789</v>
      </c>
    </row>
    <row r="5593" spans="1:2" x14ac:dyDescent="0.25">
      <c r="A5593" s="4">
        <v>43847</v>
      </c>
      <c r="B5593" s="3">
        <v>302.2429670671126</v>
      </c>
    </row>
    <row r="5594" spans="1:2" x14ac:dyDescent="0.25">
      <c r="A5594" s="4">
        <v>43850</v>
      </c>
      <c r="B5594" s="3">
        <v>302.39997640065388</v>
      </c>
    </row>
    <row r="5595" spans="1:2" x14ac:dyDescent="0.25">
      <c r="A5595" s="4">
        <v>43851</v>
      </c>
      <c r="B5595" s="3">
        <v>299.25978972982682</v>
      </c>
    </row>
    <row r="5596" spans="1:2" x14ac:dyDescent="0.25">
      <c r="A5596" s="4">
        <v>43852</v>
      </c>
      <c r="B5596" s="3">
        <v>304.67661173700373</v>
      </c>
    </row>
    <row r="5597" spans="1:2" x14ac:dyDescent="0.25">
      <c r="A5597" s="4">
        <v>43853</v>
      </c>
      <c r="B5597" s="3">
        <v>300.20184573107491</v>
      </c>
    </row>
    <row r="5598" spans="1:2" x14ac:dyDescent="0.25">
      <c r="A5598" s="4">
        <v>43854</v>
      </c>
      <c r="B5598" s="3">
        <v>293.60745372233788</v>
      </c>
    </row>
    <row r="5599" spans="1:2" x14ac:dyDescent="0.25">
      <c r="A5599" s="4">
        <v>43857</v>
      </c>
      <c r="B5599" s="3">
        <v>299.41679906336822</v>
      </c>
    </row>
    <row r="5600" spans="1:2" x14ac:dyDescent="0.25">
      <c r="A5600" s="4">
        <v>43858</v>
      </c>
      <c r="B5600" s="3">
        <v>297.8467057279546</v>
      </c>
    </row>
    <row r="5601" spans="1:2" x14ac:dyDescent="0.25">
      <c r="A5601" s="4">
        <v>43859</v>
      </c>
      <c r="B5601" s="3">
        <v>292.19436972046572</v>
      </c>
    </row>
    <row r="5602" spans="1:2" x14ac:dyDescent="0.25">
      <c r="A5602" s="4">
        <v>43860</v>
      </c>
      <c r="B5602" s="3">
        <v>300.04483639753357</v>
      </c>
    </row>
    <row r="5603" spans="1:2" x14ac:dyDescent="0.25">
      <c r="A5603" s="4">
        <v>43861</v>
      </c>
      <c r="B5603" s="3">
        <v>299.57380839690961</v>
      </c>
    </row>
    <row r="5604" spans="1:2" x14ac:dyDescent="0.25">
      <c r="A5604" s="4">
        <v>43864</v>
      </c>
      <c r="B5604" s="3">
        <v>308.17756599682849</v>
      </c>
    </row>
    <row r="5605" spans="1:2" x14ac:dyDescent="0.25">
      <c r="A5605" s="4">
        <v>43865</v>
      </c>
      <c r="B5605" s="3">
        <v>303.85805373132757</v>
      </c>
    </row>
    <row r="5606" spans="1:2" x14ac:dyDescent="0.25">
      <c r="A5606" s="4">
        <v>43866</v>
      </c>
      <c r="B5606" s="3">
        <v>302.91561469158188</v>
      </c>
    </row>
    <row r="5607" spans="1:2" x14ac:dyDescent="0.25">
      <c r="A5607" s="4">
        <v>43867</v>
      </c>
      <c r="B5607" s="3">
        <v>305.50732205088252</v>
      </c>
    </row>
    <row r="5608" spans="1:2" x14ac:dyDescent="0.25">
      <c r="A5608" s="4">
        <v>43868</v>
      </c>
      <c r="B5608" s="3">
        <v>306.92098061050098</v>
      </c>
    </row>
    <row r="5609" spans="1:2" x14ac:dyDescent="0.25">
      <c r="A5609" s="4">
        <v>43871</v>
      </c>
      <c r="B5609" s="3">
        <v>307.39220013037379</v>
      </c>
    </row>
    <row r="5610" spans="1:2" x14ac:dyDescent="0.25">
      <c r="A5610" s="4">
        <v>43872</v>
      </c>
      <c r="B5610" s="3">
        <v>304.95756594436421</v>
      </c>
    </row>
    <row r="5611" spans="1:2" x14ac:dyDescent="0.25">
      <c r="A5611" s="4">
        <v>43873</v>
      </c>
      <c r="B5611" s="3">
        <v>310.29805383625632</v>
      </c>
    </row>
    <row r="5612" spans="1:2" x14ac:dyDescent="0.25">
      <c r="A5612" s="4">
        <v>43874</v>
      </c>
      <c r="B5612" s="3">
        <v>307.15659037043741</v>
      </c>
    </row>
    <row r="5613" spans="1:2" x14ac:dyDescent="0.25">
      <c r="A5613" s="4">
        <v>43875</v>
      </c>
      <c r="B5613" s="3">
        <v>308.72732210334681</v>
      </c>
    </row>
    <row r="5614" spans="1:2" x14ac:dyDescent="0.25">
      <c r="A5614" s="4">
        <v>43878</v>
      </c>
      <c r="B5614" s="3">
        <v>309.5126879698015</v>
      </c>
    </row>
    <row r="5615" spans="1:2" x14ac:dyDescent="0.25">
      <c r="A5615" s="4">
        <v>43879</v>
      </c>
      <c r="B5615" s="3">
        <v>309.5126879698015</v>
      </c>
    </row>
    <row r="5616" spans="1:2" x14ac:dyDescent="0.25">
      <c r="A5616" s="4">
        <v>43880</v>
      </c>
      <c r="B5616" s="3">
        <v>303.30829762480931</v>
      </c>
    </row>
    <row r="5617" spans="1:2" x14ac:dyDescent="0.25">
      <c r="A5617" s="4">
        <v>43881</v>
      </c>
      <c r="B5617" s="3">
        <v>318.62293202067622</v>
      </c>
    </row>
    <row r="5618" spans="1:2" x14ac:dyDescent="0.25">
      <c r="A5618" s="4">
        <v>43882</v>
      </c>
      <c r="B5618" s="3">
        <v>311.63317580922927</v>
      </c>
    </row>
    <row r="5619" spans="1:2" x14ac:dyDescent="0.25">
      <c r="A5619" s="4">
        <v>43887</v>
      </c>
      <c r="B5619" s="3">
        <v>318.54439543403072</v>
      </c>
    </row>
    <row r="5620" spans="1:2" x14ac:dyDescent="0.25">
      <c r="A5620" s="4">
        <v>43888</v>
      </c>
      <c r="B5620" s="3">
        <v>317.36634663434859</v>
      </c>
    </row>
    <row r="5621" spans="1:2" x14ac:dyDescent="0.25">
      <c r="A5621" s="4">
        <v>43889</v>
      </c>
      <c r="B5621" s="3">
        <v>316.89512711447583</v>
      </c>
    </row>
    <row r="5622" spans="1:2" x14ac:dyDescent="0.25">
      <c r="A5622" s="4">
        <v>43892</v>
      </c>
      <c r="B5622" s="3">
        <v>316.72463855796292</v>
      </c>
    </row>
    <row r="5623" spans="1:2" x14ac:dyDescent="0.25">
      <c r="A5623" s="4">
        <v>43893</v>
      </c>
      <c r="B5623" s="3">
        <v>313.54420500888699</v>
      </c>
    </row>
    <row r="5624" spans="1:2" x14ac:dyDescent="0.25">
      <c r="A5624" s="4">
        <v>43894</v>
      </c>
      <c r="B5624" s="3">
        <v>313.38906190893209</v>
      </c>
    </row>
    <row r="5625" spans="1:2" x14ac:dyDescent="0.25">
      <c r="A5625" s="4">
        <v>43895</v>
      </c>
      <c r="B5625" s="3">
        <v>312.14791710929279</v>
      </c>
    </row>
    <row r="5626" spans="1:2" x14ac:dyDescent="0.25">
      <c r="A5626" s="4">
        <v>43896</v>
      </c>
      <c r="B5626" s="3">
        <v>315.32835065836861</v>
      </c>
    </row>
    <row r="5627" spans="1:2" x14ac:dyDescent="0.25">
      <c r="A5627" s="4">
        <v>43899</v>
      </c>
      <c r="B5627" s="3">
        <v>309.35534131010428</v>
      </c>
    </row>
    <row r="5628" spans="1:2" x14ac:dyDescent="0.25">
      <c r="A5628" s="4">
        <v>43900</v>
      </c>
      <c r="B5628" s="3">
        <v>314.47506360861661</v>
      </c>
    </row>
    <row r="5629" spans="1:2" x14ac:dyDescent="0.25">
      <c r="A5629" s="4">
        <v>43901</v>
      </c>
      <c r="B5629" s="3">
        <v>315.32835065836861</v>
      </c>
    </row>
    <row r="5630" spans="1:2" x14ac:dyDescent="0.25">
      <c r="A5630" s="4">
        <v>43902</v>
      </c>
      <c r="B5630" s="3">
        <v>317.03492475787272</v>
      </c>
    </row>
    <row r="5631" spans="1:2" x14ac:dyDescent="0.25">
      <c r="A5631" s="4">
        <v>43903</v>
      </c>
      <c r="B5631" s="3">
        <v>317.57792560771492</v>
      </c>
    </row>
    <row r="5632" spans="1:2" x14ac:dyDescent="0.25">
      <c r="A5632" s="4">
        <v>43906</v>
      </c>
      <c r="B5632" s="3">
        <v>317.57792560771492</v>
      </c>
    </row>
    <row r="5633" spans="1:2" x14ac:dyDescent="0.25">
      <c r="A5633" s="4">
        <v>43907</v>
      </c>
      <c r="B5633" s="3">
        <v>309.35534131010428</v>
      </c>
    </row>
    <row r="5634" spans="1:2" x14ac:dyDescent="0.25">
      <c r="A5634" s="4">
        <v>43908</v>
      </c>
      <c r="B5634" s="3">
        <v>290.73816931551431</v>
      </c>
    </row>
    <row r="5635" spans="1:2" x14ac:dyDescent="0.25">
      <c r="A5635" s="4">
        <v>43909</v>
      </c>
      <c r="B5635" s="3">
        <v>293.60831666468022</v>
      </c>
    </row>
    <row r="5636" spans="1:2" x14ac:dyDescent="0.25">
      <c r="A5636" s="4">
        <v>43910</v>
      </c>
      <c r="B5636" s="3">
        <v>306.95062326080313</v>
      </c>
    </row>
    <row r="5637" spans="1:2" x14ac:dyDescent="0.25">
      <c r="A5637" s="4">
        <v>43913</v>
      </c>
      <c r="B5637" s="3">
        <v>309.74319905999158</v>
      </c>
    </row>
    <row r="5638" spans="1:2" x14ac:dyDescent="0.25">
      <c r="A5638" s="4">
        <v>43914</v>
      </c>
      <c r="B5638" s="3">
        <v>302.6066164620654</v>
      </c>
    </row>
    <row r="5639" spans="1:2" x14ac:dyDescent="0.25">
      <c r="A5639" s="4">
        <v>43915</v>
      </c>
      <c r="B5639" s="3">
        <v>309.51048441005918</v>
      </c>
    </row>
    <row r="5640" spans="1:2" x14ac:dyDescent="0.25">
      <c r="A5640" s="4">
        <v>43916</v>
      </c>
      <c r="B5640" s="3">
        <v>313.15634725899969</v>
      </c>
    </row>
    <row r="5641" spans="1:2" x14ac:dyDescent="0.25">
      <c r="A5641" s="4">
        <v>43917</v>
      </c>
      <c r="B5641" s="3">
        <v>311.06191540960839</v>
      </c>
    </row>
    <row r="5642" spans="1:2" x14ac:dyDescent="0.25">
      <c r="A5642" s="4">
        <v>43920</v>
      </c>
      <c r="B5642" s="3">
        <v>314.1647774087067</v>
      </c>
    </row>
    <row r="5643" spans="1:2" x14ac:dyDescent="0.25">
      <c r="A5643" s="4">
        <v>43921</v>
      </c>
      <c r="B5643" s="3">
        <v>315.17320755841371</v>
      </c>
    </row>
    <row r="5644" spans="1:2" x14ac:dyDescent="0.25">
      <c r="A5644" s="4">
        <v>43922</v>
      </c>
      <c r="B5644" s="3">
        <v>312.43384342135528</v>
      </c>
    </row>
    <row r="5645" spans="1:2" x14ac:dyDescent="0.25">
      <c r="A5645" s="4">
        <v>43923</v>
      </c>
      <c r="B5645" s="3">
        <v>300.73681283021102</v>
      </c>
    </row>
    <row r="5646" spans="1:2" x14ac:dyDescent="0.25">
      <c r="A5646" s="4">
        <v>43924</v>
      </c>
      <c r="B5646" s="3">
        <v>308.81699843593572</v>
      </c>
    </row>
    <row r="5647" spans="1:2" x14ac:dyDescent="0.25">
      <c r="A5647" s="4">
        <v>43927</v>
      </c>
      <c r="B5647" s="3">
        <v>309.35567747631728</v>
      </c>
    </row>
    <row r="5648" spans="1:2" x14ac:dyDescent="0.25">
      <c r="A5648" s="4">
        <v>43928</v>
      </c>
      <c r="B5648" s="3">
        <v>307.66268620654643</v>
      </c>
    </row>
    <row r="5649" spans="1:2" x14ac:dyDescent="0.25">
      <c r="A5649" s="4">
        <v>43929</v>
      </c>
      <c r="B5649" s="3">
        <v>310.58694385433262</v>
      </c>
    </row>
    <row r="5650" spans="1:2" x14ac:dyDescent="0.25">
      <c r="A5650" s="4">
        <v>43930</v>
      </c>
      <c r="B5650" s="3">
        <v>304.81538270738628</v>
      </c>
    </row>
    <row r="5651" spans="1:2" x14ac:dyDescent="0.25">
      <c r="A5651" s="4">
        <v>43934</v>
      </c>
      <c r="B5651" s="3">
        <v>311.35648534059197</v>
      </c>
    </row>
    <row r="5652" spans="1:2" x14ac:dyDescent="0.25">
      <c r="A5652" s="4">
        <v>43935</v>
      </c>
      <c r="B5652" s="3">
        <v>306.4314198285312</v>
      </c>
    </row>
    <row r="5653" spans="1:2" x14ac:dyDescent="0.25">
      <c r="A5653" s="4">
        <v>43936</v>
      </c>
      <c r="B5653" s="3">
        <v>305.50797004501982</v>
      </c>
    </row>
    <row r="5654" spans="1:2" x14ac:dyDescent="0.25">
      <c r="A5654" s="4">
        <v>43937</v>
      </c>
      <c r="B5654" s="3">
        <v>308.6630901386838</v>
      </c>
    </row>
    <row r="5655" spans="1:2" x14ac:dyDescent="0.25">
      <c r="A5655" s="4">
        <v>43938</v>
      </c>
      <c r="B5655" s="3">
        <v>310.12521896257681</v>
      </c>
    </row>
    <row r="5656" spans="1:2" x14ac:dyDescent="0.25">
      <c r="A5656" s="4">
        <v>43941</v>
      </c>
      <c r="B5656" s="3">
        <v>302.35284995135589</v>
      </c>
    </row>
    <row r="5657" spans="1:2" x14ac:dyDescent="0.25">
      <c r="A5657" s="4">
        <v>43943</v>
      </c>
      <c r="B5657" s="3">
        <v>309.35567747631728</v>
      </c>
    </row>
    <row r="5658" spans="1:2" x14ac:dyDescent="0.25">
      <c r="A5658" s="4">
        <v>43944</v>
      </c>
      <c r="B5658" s="3">
        <v>302.73762069448571</v>
      </c>
    </row>
    <row r="5659" spans="1:2" x14ac:dyDescent="0.25">
      <c r="A5659" s="4">
        <v>43945</v>
      </c>
      <c r="B5659" s="3">
        <v>307.73964035517241</v>
      </c>
    </row>
    <row r="5660" spans="1:2" x14ac:dyDescent="0.25">
      <c r="A5660" s="4">
        <v>43948</v>
      </c>
      <c r="B5660" s="3">
        <v>307.89354865242427</v>
      </c>
    </row>
    <row r="5661" spans="1:2" x14ac:dyDescent="0.25">
      <c r="A5661" s="4">
        <v>43949</v>
      </c>
      <c r="B5661" s="3">
        <v>306.12360323402743</v>
      </c>
    </row>
    <row r="5662" spans="1:2" x14ac:dyDescent="0.25">
      <c r="A5662" s="4">
        <v>43950</v>
      </c>
      <c r="B5662" s="3">
        <v>304.27670366700471</v>
      </c>
    </row>
    <row r="5663" spans="1:2" x14ac:dyDescent="0.25">
      <c r="A5663" s="4">
        <v>43951</v>
      </c>
      <c r="B5663" s="3">
        <v>306.0466490854015</v>
      </c>
    </row>
    <row r="5664" spans="1:2" x14ac:dyDescent="0.25">
      <c r="A5664" s="4">
        <v>43955</v>
      </c>
      <c r="B5664" s="3">
        <v>307.4941645306813</v>
      </c>
    </row>
    <row r="5665" spans="1:2" x14ac:dyDescent="0.25">
      <c r="A5665" s="4">
        <v>43956</v>
      </c>
      <c r="B5665" s="3">
        <v>309.87308120161993</v>
      </c>
    </row>
    <row r="5666" spans="1:2" x14ac:dyDescent="0.25">
      <c r="A5666" s="4">
        <v>43957</v>
      </c>
      <c r="B5666" s="3">
        <v>306.8802505510842</v>
      </c>
    </row>
    <row r="5667" spans="1:2" x14ac:dyDescent="0.25">
      <c r="A5667" s="4">
        <v>43958</v>
      </c>
      <c r="B5667" s="3">
        <v>306.57329356128571</v>
      </c>
    </row>
    <row r="5668" spans="1:2" x14ac:dyDescent="0.25">
      <c r="A5668" s="4">
        <v>43959</v>
      </c>
      <c r="B5668" s="3">
        <v>308.95221023222427</v>
      </c>
    </row>
    <row r="5669" spans="1:2" x14ac:dyDescent="0.25">
      <c r="A5669" s="4">
        <v>43962</v>
      </c>
      <c r="B5669" s="3">
        <v>307.34068603578203</v>
      </c>
    </row>
    <row r="5670" spans="1:2" x14ac:dyDescent="0.25">
      <c r="A5670" s="4">
        <v>43963</v>
      </c>
      <c r="B5670" s="3">
        <v>304.96176936484329</v>
      </c>
    </row>
    <row r="5671" spans="1:2" x14ac:dyDescent="0.25">
      <c r="A5671" s="4">
        <v>43964</v>
      </c>
      <c r="B5671" s="3">
        <v>306.80351130363459</v>
      </c>
    </row>
    <row r="5672" spans="1:2" x14ac:dyDescent="0.25">
      <c r="A5672" s="4">
        <v>43965</v>
      </c>
      <c r="B5672" s="3">
        <v>305.95937958168861</v>
      </c>
    </row>
    <row r="5673" spans="1:2" x14ac:dyDescent="0.25">
      <c r="A5673" s="4">
        <v>43966</v>
      </c>
      <c r="B5673" s="3">
        <v>299.12958655867118</v>
      </c>
    </row>
    <row r="5674" spans="1:2" x14ac:dyDescent="0.25">
      <c r="A5674" s="4">
        <v>43969</v>
      </c>
      <c r="B5674" s="3">
        <v>299.12958655867118</v>
      </c>
    </row>
    <row r="5675" spans="1:2" x14ac:dyDescent="0.25">
      <c r="A5675" s="4">
        <v>43970</v>
      </c>
      <c r="B5675" s="3">
        <v>307.72438227303019</v>
      </c>
    </row>
    <row r="5676" spans="1:2" x14ac:dyDescent="0.25">
      <c r="A5676" s="4">
        <v>43971</v>
      </c>
      <c r="B5676" s="3">
        <v>310.25677743886808</v>
      </c>
    </row>
    <row r="5677" spans="1:2" x14ac:dyDescent="0.25">
      <c r="A5677" s="4">
        <v>43972</v>
      </c>
      <c r="B5677" s="3">
        <v>310.0265596965192</v>
      </c>
    </row>
    <row r="5678" spans="1:2" x14ac:dyDescent="0.25">
      <c r="A5678" s="4">
        <v>43973</v>
      </c>
      <c r="B5678" s="3">
        <v>312.40547636745782</v>
      </c>
    </row>
    <row r="5679" spans="1:2" x14ac:dyDescent="0.25">
      <c r="A5679" s="4">
        <v>43976</v>
      </c>
      <c r="B5679" s="3">
        <v>317.16330970933512</v>
      </c>
    </row>
    <row r="5680" spans="1:2" x14ac:dyDescent="0.25">
      <c r="A5680" s="4">
        <v>43977</v>
      </c>
      <c r="B5680" s="3">
        <v>313.55656507920241</v>
      </c>
    </row>
    <row r="5681" spans="1:2" x14ac:dyDescent="0.25">
      <c r="A5681" s="4">
        <v>43978</v>
      </c>
      <c r="B5681" s="3">
        <v>315.62852476034237</v>
      </c>
    </row>
    <row r="5682" spans="1:2" x14ac:dyDescent="0.25">
      <c r="A5682" s="4">
        <v>43979</v>
      </c>
      <c r="B5682" s="3">
        <v>312.17525862510888</v>
      </c>
    </row>
    <row r="5683" spans="1:2" x14ac:dyDescent="0.25">
      <c r="A5683" s="4">
        <v>43980</v>
      </c>
      <c r="B5683" s="3">
        <v>314.24721830624901</v>
      </c>
    </row>
    <row r="5684" spans="1:2" x14ac:dyDescent="0.25">
      <c r="A5684" s="4">
        <v>43983</v>
      </c>
      <c r="B5684" s="3">
        <v>308.29594575665448</v>
      </c>
    </row>
    <row r="5685" spans="1:2" x14ac:dyDescent="0.25">
      <c r="A5685" s="4">
        <v>43984</v>
      </c>
      <c r="B5685" s="3">
        <v>306.0290638025615</v>
      </c>
    </row>
    <row r="5686" spans="1:2" x14ac:dyDescent="0.25">
      <c r="A5686" s="4">
        <v>43985</v>
      </c>
      <c r="B5686" s="3">
        <v>307.76700663403278</v>
      </c>
    </row>
    <row r="5687" spans="1:2" x14ac:dyDescent="0.25">
      <c r="A5687" s="4">
        <v>43986</v>
      </c>
      <c r="B5687" s="3">
        <v>310.48726497894449</v>
      </c>
    </row>
    <row r="5688" spans="1:2" x14ac:dyDescent="0.25">
      <c r="A5688" s="4">
        <v>43987</v>
      </c>
      <c r="B5688" s="3">
        <v>306.25575199797078</v>
      </c>
    </row>
    <row r="5689" spans="1:2" x14ac:dyDescent="0.25">
      <c r="A5689" s="4">
        <v>43990</v>
      </c>
      <c r="B5689" s="3">
        <v>310.10945131992901</v>
      </c>
    </row>
    <row r="5690" spans="1:2" x14ac:dyDescent="0.25">
      <c r="A5690" s="4">
        <v>43991</v>
      </c>
      <c r="B5690" s="3">
        <v>311.92295688320343</v>
      </c>
    </row>
    <row r="5691" spans="1:2" x14ac:dyDescent="0.25">
      <c r="A5691" s="4">
        <v>43992</v>
      </c>
      <c r="B5691" s="3">
        <v>311.92295688320343</v>
      </c>
    </row>
    <row r="5692" spans="1:2" x14ac:dyDescent="0.25">
      <c r="A5692" s="4">
        <v>43994</v>
      </c>
      <c r="B5692" s="3">
        <v>310.18501405173203</v>
      </c>
    </row>
    <row r="5693" spans="1:2" x14ac:dyDescent="0.25">
      <c r="A5693" s="4">
        <v>43997</v>
      </c>
      <c r="B5693" s="3">
        <v>317.28791084122361</v>
      </c>
    </row>
    <row r="5694" spans="1:2" x14ac:dyDescent="0.25">
      <c r="A5694" s="4">
        <v>43998</v>
      </c>
      <c r="B5694" s="3">
        <v>315.24771708253991</v>
      </c>
    </row>
    <row r="5695" spans="1:2" x14ac:dyDescent="0.25">
      <c r="A5695" s="4">
        <v>43999</v>
      </c>
      <c r="B5695" s="3">
        <v>311.92295688320343</v>
      </c>
    </row>
    <row r="5696" spans="1:2" x14ac:dyDescent="0.25">
      <c r="A5696" s="4">
        <v>44000</v>
      </c>
      <c r="B5696" s="3">
        <v>320.9149219677725</v>
      </c>
    </row>
    <row r="5697" spans="1:2" x14ac:dyDescent="0.25">
      <c r="A5697" s="4">
        <v>44001</v>
      </c>
      <c r="B5697" s="3">
        <v>317.96797542745151</v>
      </c>
    </row>
    <row r="5698" spans="1:2" x14ac:dyDescent="0.25">
      <c r="A5698" s="4">
        <v>44004</v>
      </c>
      <c r="B5698" s="3">
        <v>323.40849211727487</v>
      </c>
    </row>
    <row r="5699" spans="1:2" x14ac:dyDescent="0.25">
      <c r="A5699" s="4">
        <v>44005</v>
      </c>
      <c r="B5699" s="3">
        <v>319.32810459990742</v>
      </c>
    </row>
    <row r="5700" spans="1:2" x14ac:dyDescent="0.25">
      <c r="A5700" s="4">
        <v>44006</v>
      </c>
      <c r="B5700" s="3">
        <v>330.88920256578189</v>
      </c>
    </row>
    <row r="5701" spans="1:2" x14ac:dyDescent="0.25">
      <c r="A5701" s="4">
        <v>44007</v>
      </c>
      <c r="B5701" s="3">
        <v>328.47119514808259</v>
      </c>
    </row>
    <row r="5702" spans="1:2" x14ac:dyDescent="0.25">
      <c r="A5702" s="4">
        <v>44008</v>
      </c>
      <c r="B5702" s="3">
        <v>329.98244978414459</v>
      </c>
    </row>
    <row r="5703" spans="1:2" x14ac:dyDescent="0.25">
      <c r="A5703" s="4">
        <v>44011</v>
      </c>
      <c r="B5703" s="3">
        <v>331.94708081102527</v>
      </c>
    </row>
    <row r="5704" spans="1:2" x14ac:dyDescent="0.25">
      <c r="A5704" s="4">
        <v>44012</v>
      </c>
      <c r="B5704" s="3">
        <v>330.05801251594778</v>
      </c>
    </row>
    <row r="5705" spans="1:2" x14ac:dyDescent="0.25">
      <c r="A5705" s="4">
        <v>44013</v>
      </c>
      <c r="B5705" s="3">
        <v>325.08259499335259</v>
      </c>
    </row>
    <row r="5706" spans="1:2" x14ac:dyDescent="0.25">
      <c r="A5706" s="4">
        <v>44014</v>
      </c>
      <c r="B5706" s="3">
        <v>324.71301496266432</v>
      </c>
    </row>
    <row r="5707" spans="1:2" x14ac:dyDescent="0.25">
      <c r="A5707" s="4">
        <v>44015</v>
      </c>
      <c r="B5707" s="3">
        <v>326.63483112224299</v>
      </c>
    </row>
    <row r="5708" spans="1:2" x14ac:dyDescent="0.25">
      <c r="A5708" s="4">
        <v>44018</v>
      </c>
      <c r="B5708" s="3">
        <v>326.63483112224299</v>
      </c>
    </row>
    <row r="5709" spans="1:2" x14ac:dyDescent="0.25">
      <c r="A5709" s="4">
        <v>44019</v>
      </c>
      <c r="B5709" s="3">
        <v>324.56518295038899</v>
      </c>
    </row>
    <row r="5710" spans="1:2" x14ac:dyDescent="0.25">
      <c r="A5710" s="4">
        <v>44020</v>
      </c>
      <c r="B5710" s="3">
        <v>323.38252685218669</v>
      </c>
    </row>
    <row r="5711" spans="1:2" x14ac:dyDescent="0.25">
      <c r="A5711" s="4">
        <v>44021</v>
      </c>
      <c r="B5711" s="3">
        <v>323.1607788337738</v>
      </c>
    </row>
    <row r="5712" spans="1:2" x14ac:dyDescent="0.25">
      <c r="A5712" s="4">
        <v>44022</v>
      </c>
      <c r="B5712" s="3">
        <v>323.1607788337738</v>
      </c>
    </row>
    <row r="5713" spans="1:2" x14ac:dyDescent="0.25">
      <c r="A5713" s="4">
        <v>44025</v>
      </c>
      <c r="B5713" s="3">
        <v>322.19987075398438</v>
      </c>
    </row>
    <row r="5714" spans="1:2" x14ac:dyDescent="0.25">
      <c r="A5714" s="4">
        <v>44026</v>
      </c>
      <c r="B5714" s="3">
        <v>328.03923523885823</v>
      </c>
    </row>
    <row r="5715" spans="1:2" x14ac:dyDescent="0.25">
      <c r="A5715" s="4">
        <v>44027</v>
      </c>
      <c r="B5715" s="3">
        <v>322.05203874170923</v>
      </c>
    </row>
    <row r="5716" spans="1:2" x14ac:dyDescent="0.25">
      <c r="A5716" s="4">
        <v>44028</v>
      </c>
      <c r="B5716" s="3">
        <v>328.55664728182182</v>
      </c>
    </row>
    <row r="5717" spans="1:2" x14ac:dyDescent="0.25">
      <c r="A5717" s="4">
        <v>44029</v>
      </c>
      <c r="B5717" s="3">
        <v>329.00014331864759</v>
      </c>
    </row>
    <row r="5718" spans="1:2" x14ac:dyDescent="0.25">
      <c r="A5718" s="4">
        <v>44032</v>
      </c>
      <c r="B5718" s="3">
        <v>318.28232242868938</v>
      </c>
    </row>
    <row r="5719" spans="1:2" x14ac:dyDescent="0.25">
      <c r="A5719" s="4">
        <v>44033</v>
      </c>
      <c r="B5719" s="3">
        <v>326.93049514679359</v>
      </c>
    </row>
    <row r="5720" spans="1:2" x14ac:dyDescent="0.25">
      <c r="A5720" s="4">
        <v>44034</v>
      </c>
      <c r="B5720" s="3">
        <v>327.66965520817001</v>
      </c>
    </row>
    <row r="5721" spans="1:2" x14ac:dyDescent="0.25">
      <c r="A5721" s="4">
        <v>44035</v>
      </c>
      <c r="B5721" s="3">
        <v>328.77839530023459</v>
      </c>
    </row>
    <row r="5722" spans="1:2" x14ac:dyDescent="0.25">
      <c r="A5722" s="4">
        <v>44036</v>
      </c>
      <c r="B5722" s="3">
        <v>330.33063142912522</v>
      </c>
    </row>
    <row r="5723" spans="1:2" x14ac:dyDescent="0.25">
      <c r="A5723" s="4">
        <v>44039</v>
      </c>
      <c r="B5723" s="3">
        <v>324.71301496266432</v>
      </c>
    </row>
    <row r="5724" spans="1:2" x14ac:dyDescent="0.25">
      <c r="A5724" s="4">
        <v>44040</v>
      </c>
      <c r="B5724" s="3">
        <v>334.6916757912461</v>
      </c>
    </row>
    <row r="5725" spans="1:2" x14ac:dyDescent="0.25">
      <c r="A5725" s="4">
        <v>44041</v>
      </c>
      <c r="B5725" s="3">
        <v>334.98733981579659</v>
      </c>
    </row>
    <row r="5726" spans="1:2" x14ac:dyDescent="0.25">
      <c r="A5726" s="4">
        <v>44042</v>
      </c>
      <c r="B5726" s="3">
        <v>335.57866786489768</v>
      </c>
    </row>
    <row r="5727" spans="1:2" x14ac:dyDescent="0.25">
      <c r="A5727" s="4">
        <v>44043</v>
      </c>
      <c r="B5727" s="3">
        <v>337.50048402447652</v>
      </c>
    </row>
    <row r="5728" spans="1:2" x14ac:dyDescent="0.25">
      <c r="A5728" s="4">
        <v>44046</v>
      </c>
      <c r="B5728" s="3">
        <v>327.76686607081712</v>
      </c>
    </row>
    <row r="5729" spans="1:2" x14ac:dyDescent="0.25">
      <c r="A5729" s="4">
        <v>44047</v>
      </c>
      <c r="B5729" s="3">
        <v>326.3999717654296</v>
      </c>
    </row>
    <row r="5730" spans="1:2" x14ac:dyDescent="0.25">
      <c r="A5730" s="4">
        <v>44048</v>
      </c>
      <c r="B5730" s="3">
        <v>325.53667009886902</v>
      </c>
    </row>
    <row r="5731" spans="1:2" x14ac:dyDescent="0.25">
      <c r="A5731" s="4">
        <v>44049</v>
      </c>
      <c r="B5731" s="3">
        <v>327.1913316264434</v>
      </c>
    </row>
    <row r="5732" spans="1:2" x14ac:dyDescent="0.25">
      <c r="A5732" s="4">
        <v>44050</v>
      </c>
      <c r="B5732" s="3">
        <v>324.38560121012159</v>
      </c>
    </row>
    <row r="5733" spans="1:2" x14ac:dyDescent="0.25">
      <c r="A5733" s="4">
        <v>44053</v>
      </c>
      <c r="B5733" s="3">
        <v>328.774051348471</v>
      </c>
    </row>
    <row r="5734" spans="1:2" x14ac:dyDescent="0.25">
      <c r="A5734" s="4">
        <v>44054</v>
      </c>
      <c r="B5734" s="3">
        <v>326.90356440425649</v>
      </c>
    </row>
    <row r="5735" spans="1:2" x14ac:dyDescent="0.25">
      <c r="A5735" s="4">
        <v>44055</v>
      </c>
      <c r="B5735" s="3">
        <v>325.6086119044158</v>
      </c>
    </row>
    <row r="5736" spans="1:2" x14ac:dyDescent="0.25">
      <c r="A5736" s="4">
        <v>44056</v>
      </c>
      <c r="B5736" s="3">
        <v>327.83880787636377</v>
      </c>
    </row>
    <row r="5737" spans="1:2" x14ac:dyDescent="0.25">
      <c r="A5737" s="4">
        <v>44057</v>
      </c>
      <c r="B5737" s="3">
        <v>323.3784159324677</v>
      </c>
    </row>
    <row r="5738" spans="1:2" x14ac:dyDescent="0.25">
      <c r="A5738" s="4">
        <v>44060</v>
      </c>
      <c r="B5738" s="3">
        <v>327.1913316264434</v>
      </c>
    </row>
    <row r="5739" spans="1:2" x14ac:dyDescent="0.25">
      <c r="A5739" s="4">
        <v>44061</v>
      </c>
      <c r="B5739" s="3">
        <v>325.46472829332231</v>
      </c>
    </row>
    <row r="5740" spans="1:2" x14ac:dyDescent="0.25">
      <c r="A5740" s="4">
        <v>44062</v>
      </c>
      <c r="B5740" s="3">
        <v>326.90356440425649</v>
      </c>
    </row>
    <row r="5741" spans="1:2" x14ac:dyDescent="0.25">
      <c r="A5741" s="4">
        <v>44063</v>
      </c>
      <c r="B5741" s="3">
        <v>324.02589218238808</v>
      </c>
    </row>
    <row r="5742" spans="1:2" x14ac:dyDescent="0.25">
      <c r="A5742" s="4">
        <v>44064</v>
      </c>
      <c r="B5742" s="3">
        <v>329.85317843167172</v>
      </c>
    </row>
    <row r="5743" spans="1:2" x14ac:dyDescent="0.25">
      <c r="A5743" s="4">
        <v>44067</v>
      </c>
      <c r="B5743" s="3">
        <v>330.14094565385852</v>
      </c>
    </row>
    <row r="5744" spans="1:2" x14ac:dyDescent="0.25">
      <c r="A5744" s="4">
        <v>44068</v>
      </c>
      <c r="B5744" s="3">
        <v>328.91793495956438</v>
      </c>
    </row>
    <row r="5745" spans="1:2" x14ac:dyDescent="0.25">
      <c r="A5745" s="4">
        <v>44069</v>
      </c>
      <c r="B5745" s="3">
        <v>327.83880787636377</v>
      </c>
    </row>
    <row r="5746" spans="1:2" x14ac:dyDescent="0.25">
      <c r="A5746" s="4">
        <v>44070</v>
      </c>
      <c r="B5746" s="3">
        <v>337.04735898634277</v>
      </c>
    </row>
    <row r="5747" spans="1:2" x14ac:dyDescent="0.25">
      <c r="A5747" s="4">
        <v>44071</v>
      </c>
      <c r="B5747" s="3">
        <v>340.50056565258501</v>
      </c>
    </row>
    <row r="5748" spans="1:2" x14ac:dyDescent="0.25">
      <c r="A5748" s="4">
        <v>44074</v>
      </c>
      <c r="B5748" s="3">
        <v>341.86745995797253</v>
      </c>
    </row>
    <row r="5749" spans="1:2" x14ac:dyDescent="0.25">
      <c r="A5749" s="4">
        <v>44075</v>
      </c>
      <c r="B5749" s="3">
        <v>327.64506000400718</v>
      </c>
    </row>
    <row r="5750" spans="1:2" x14ac:dyDescent="0.25">
      <c r="A5750" s="4">
        <v>44076</v>
      </c>
      <c r="B5750" s="3">
        <v>329.50667966312079</v>
      </c>
    </row>
    <row r="5751" spans="1:2" x14ac:dyDescent="0.25">
      <c r="A5751" s="4">
        <v>44077</v>
      </c>
      <c r="B5751" s="3">
        <v>330.74775943586332</v>
      </c>
    </row>
    <row r="5752" spans="1:2" x14ac:dyDescent="0.25">
      <c r="A5752" s="4">
        <v>44078</v>
      </c>
      <c r="B5752" s="3">
        <v>331.57514595102492</v>
      </c>
    </row>
    <row r="5753" spans="1:2" x14ac:dyDescent="0.25">
      <c r="A5753" s="4">
        <v>44082</v>
      </c>
      <c r="B5753" s="3">
        <v>336.33261841320427</v>
      </c>
    </row>
    <row r="5754" spans="1:2" x14ac:dyDescent="0.25">
      <c r="A5754" s="4">
        <v>44083</v>
      </c>
      <c r="B5754" s="3">
        <v>340.74534649406633</v>
      </c>
    </row>
    <row r="5755" spans="1:2" x14ac:dyDescent="0.25">
      <c r="A5755" s="4">
        <v>44084</v>
      </c>
      <c r="B5755" s="3">
        <v>341.22798862791058</v>
      </c>
    </row>
    <row r="5756" spans="1:2" x14ac:dyDescent="0.25">
      <c r="A5756" s="4">
        <v>44085</v>
      </c>
      <c r="B5756" s="3">
        <v>338.74582908242581</v>
      </c>
    </row>
    <row r="5757" spans="1:2" x14ac:dyDescent="0.25">
      <c r="A5757" s="4">
        <v>44088</v>
      </c>
      <c r="B5757" s="3">
        <v>342.8138127819704</v>
      </c>
    </row>
    <row r="5758" spans="1:2" x14ac:dyDescent="0.25">
      <c r="A5758" s="4">
        <v>44089</v>
      </c>
      <c r="B5758" s="3">
        <v>341.29693750417408</v>
      </c>
    </row>
    <row r="5759" spans="1:2" x14ac:dyDescent="0.25">
      <c r="A5759" s="4">
        <v>44090</v>
      </c>
      <c r="B5759" s="3">
        <v>345.98546109008998</v>
      </c>
    </row>
    <row r="5760" spans="1:2" x14ac:dyDescent="0.25">
      <c r="A5760" s="4">
        <v>44091</v>
      </c>
      <c r="B5760" s="3">
        <v>345.43387007998228</v>
      </c>
    </row>
    <row r="5761" spans="1:2" x14ac:dyDescent="0.25">
      <c r="A5761" s="4">
        <v>44092</v>
      </c>
      <c r="B5761" s="3">
        <v>341.98642626680879</v>
      </c>
    </row>
    <row r="5762" spans="1:2" x14ac:dyDescent="0.25">
      <c r="A5762" s="4">
        <v>44095</v>
      </c>
      <c r="B5762" s="3">
        <v>344.53753468855717</v>
      </c>
    </row>
    <row r="5763" spans="1:2" x14ac:dyDescent="0.25">
      <c r="A5763" s="4">
        <v>44096</v>
      </c>
      <c r="B5763" s="3">
        <v>346.5370521001978</v>
      </c>
    </row>
    <row r="5764" spans="1:2" x14ac:dyDescent="0.25">
      <c r="A5764" s="4">
        <v>44097</v>
      </c>
      <c r="B5764" s="3">
        <v>350.53608692347899</v>
      </c>
    </row>
    <row r="5765" spans="1:2" x14ac:dyDescent="0.25">
      <c r="A5765" s="4">
        <v>44098</v>
      </c>
      <c r="B5765" s="3">
        <v>348.26077400678457</v>
      </c>
    </row>
    <row r="5766" spans="1:2" x14ac:dyDescent="0.25">
      <c r="A5766" s="4">
        <v>44099</v>
      </c>
      <c r="B5766" s="3">
        <v>352.53560433511967</v>
      </c>
    </row>
    <row r="5767" spans="1:2" x14ac:dyDescent="0.25">
      <c r="A5767" s="4">
        <v>44102</v>
      </c>
      <c r="B5767" s="3">
        <v>352.60455321138312</v>
      </c>
    </row>
    <row r="5768" spans="1:2" x14ac:dyDescent="0.25">
      <c r="A5768" s="4">
        <v>44103</v>
      </c>
      <c r="B5768" s="3">
        <v>353.01824646896392</v>
      </c>
    </row>
    <row r="5769" spans="1:2" x14ac:dyDescent="0.25">
      <c r="A5769" s="4">
        <v>44104</v>
      </c>
      <c r="B5769" s="3">
        <v>353.98353073665248</v>
      </c>
    </row>
    <row r="5770" spans="1:2" x14ac:dyDescent="0.25">
      <c r="A5770" s="4">
        <v>44105</v>
      </c>
      <c r="B5770" s="3">
        <v>343.03648233975269</v>
      </c>
    </row>
    <row r="5771" spans="1:2" x14ac:dyDescent="0.25">
      <c r="A5771" s="4">
        <v>44106</v>
      </c>
      <c r="B5771" s="3">
        <v>344.70624714864948</v>
      </c>
    </row>
    <row r="5772" spans="1:2" x14ac:dyDescent="0.25">
      <c r="A5772" s="4">
        <v>44109</v>
      </c>
      <c r="B5772" s="3">
        <v>344.23871300215842</v>
      </c>
    </row>
    <row r="5773" spans="1:2" x14ac:dyDescent="0.25">
      <c r="A5773" s="4">
        <v>44110</v>
      </c>
      <c r="B5773" s="3">
        <v>338.69509383662108</v>
      </c>
    </row>
    <row r="5774" spans="1:2" x14ac:dyDescent="0.25">
      <c r="A5774" s="4">
        <v>44111</v>
      </c>
      <c r="B5774" s="3">
        <v>344.63945655629362</v>
      </c>
    </row>
    <row r="5775" spans="1:2" x14ac:dyDescent="0.25">
      <c r="A5775" s="4">
        <v>44112</v>
      </c>
      <c r="B5775" s="3">
        <v>341.03276456907662</v>
      </c>
    </row>
    <row r="5776" spans="1:2" x14ac:dyDescent="0.25">
      <c r="A5776" s="4">
        <v>44113</v>
      </c>
      <c r="B5776" s="3">
        <v>349.4483792059163</v>
      </c>
    </row>
    <row r="5777" spans="1:2" x14ac:dyDescent="0.25">
      <c r="A5777" s="4">
        <v>44117</v>
      </c>
      <c r="B5777" s="3">
        <v>349.8491227600515</v>
      </c>
    </row>
    <row r="5778" spans="1:2" x14ac:dyDescent="0.25">
      <c r="A5778" s="4">
        <v>44118</v>
      </c>
      <c r="B5778" s="3">
        <v>351.78604993837178</v>
      </c>
    </row>
    <row r="5779" spans="1:2" x14ac:dyDescent="0.25">
      <c r="A5779" s="4">
        <v>44119</v>
      </c>
      <c r="B5779" s="3">
        <v>349.24800742884872</v>
      </c>
    </row>
    <row r="5780" spans="1:2" x14ac:dyDescent="0.25">
      <c r="A5780" s="4">
        <v>44120</v>
      </c>
      <c r="B5780" s="3">
        <v>352.18679349250692</v>
      </c>
    </row>
    <row r="5781" spans="1:2" x14ac:dyDescent="0.25">
      <c r="A5781" s="4">
        <v>44123</v>
      </c>
      <c r="B5781" s="3">
        <v>353.0550711931333</v>
      </c>
    </row>
    <row r="5782" spans="1:2" x14ac:dyDescent="0.25">
      <c r="A5782" s="4">
        <v>44124</v>
      </c>
      <c r="B5782" s="3">
        <v>355.92706666443581</v>
      </c>
    </row>
    <row r="5783" spans="1:2" x14ac:dyDescent="0.25">
      <c r="A5783" s="4">
        <v>44125</v>
      </c>
      <c r="B5783" s="3">
        <v>358.93264332044993</v>
      </c>
    </row>
    <row r="5784" spans="1:2" x14ac:dyDescent="0.25">
      <c r="A5784" s="4">
        <v>44126</v>
      </c>
      <c r="B5784" s="3">
        <v>360.20166457521151</v>
      </c>
    </row>
    <row r="5785" spans="1:2" x14ac:dyDescent="0.25">
      <c r="A5785" s="4">
        <v>44127</v>
      </c>
      <c r="B5785" s="3">
        <v>359.46696805929702</v>
      </c>
    </row>
    <row r="5786" spans="1:2" x14ac:dyDescent="0.25">
      <c r="A5786" s="4">
        <v>44130</v>
      </c>
      <c r="B5786" s="3">
        <v>361.33710464526132</v>
      </c>
    </row>
    <row r="5787" spans="1:2" x14ac:dyDescent="0.25">
      <c r="A5787" s="4">
        <v>44131</v>
      </c>
      <c r="B5787" s="3">
        <v>366.94751440315451</v>
      </c>
    </row>
    <row r="5788" spans="1:2" x14ac:dyDescent="0.25">
      <c r="A5788" s="4">
        <v>44132</v>
      </c>
      <c r="B5788" s="3">
        <v>359.0662245051617</v>
      </c>
    </row>
    <row r="5789" spans="1:2" x14ac:dyDescent="0.25">
      <c r="A5789" s="4">
        <v>44133</v>
      </c>
      <c r="B5789" s="3">
        <v>368.14974506556018</v>
      </c>
    </row>
    <row r="5790" spans="1:2" x14ac:dyDescent="0.25">
      <c r="A5790" s="4">
        <v>44134</v>
      </c>
      <c r="B5790" s="3">
        <v>371.89001823748879</v>
      </c>
    </row>
    <row r="5791" spans="1:2" x14ac:dyDescent="0.25">
      <c r="A5791" s="4">
        <v>44138</v>
      </c>
      <c r="B5791" s="3">
        <v>358.21303884815319</v>
      </c>
    </row>
    <row r="5792" spans="1:2" x14ac:dyDescent="0.25">
      <c r="A5792" s="4">
        <v>44139</v>
      </c>
      <c r="B5792" s="3">
        <v>359.11843378295617</v>
      </c>
    </row>
    <row r="5793" spans="1:2" x14ac:dyDescent="0.25">
      <c r="A5793" s="4">
        <v>44140</v>
      </c>
      <c r="B5793" s="3">
        <v>362.0286317876803</v>
      </c>
    </row>
    <row r="5794" spans="1:2" x14ac:dyDescent="0.25">
      <c r="A5794" s="4">
        <v>44141</v>
      </c>
      <c r="B5794" s="3">
        <v>372.31133140437231</v>
      </c>
    </row>
    <row r="5795" spans="1:2" x14ac:dyDescent="0.25">
      <c r="A5795" s="4">
        <v>44144</v>
      </c>
      <c r="B5795" s="3">
        <v>371.53527860311249</v>
      </c>
    </row>
    <row r="5796" spans="1:2" x14ac:dyDescent="0.25">
      <c r="A5796" s="4">
        <v>44145</v>
      </c>
      <c r="B5796" s="3">
        <v>372.5053446046872</v>
      </c>
    </row>
    <row r="5797" spans="1:2" x14ac:dyDescent="0.25">
      <c r="A5797" s="4">
        <v>44146</v>
      </c>
      <c r="B5797" s="3">
        <v>377.67902994641901</v>
      </c>
    </row>
    <row r="5798" spans="1:2" x14ac:dyDescent="0.25">
      <c r="A5798" s="4">
        <v>44147</v>
      </c>
      <c r="B5798" s="3">
        <v>373.2167263391753</v>
      </c>
    </row>
    <row r="5799" spans="1:2" x14ac:dyDescent="0.25">
      <c r="A5799" s="4">
        <v>44148</v>
      </c>
      <c r="B5799" s="3">
        <v>377.42034567933229</v>
      </c>
    </row>
    <row r="5800" spans="1:2" x14ac:dyDescent="0.25">
      <c r="A5800" s="4">
        <v>44151</v>
      </c>
      <c r="B5800" s="3">
        <v>375.8035690100412</v>
      </c>
    </row>
    <row r="5801" spans="1:2" x14ac:dyDescent="0.25">
      <c r="A5801" s="4">
        <v>44152</v>
      </c>
      <c r="B5801" s="3">
        <v>369.20712019933319</v>
      </c>
    </row>
    <row r="5802" spans="1:2" x14ac:dyDescent="0.25">
      <c r="A5802" s="4">
        <v>44153</v>
      </c>
      <c r="B5802" s="3">
        <v>364.93882979240448</v>
      </c>
    </row>
    <row r="5803" spans="1:2" x14ac:dyDescent="0.25">
      <c r="A5803" s="4">
        <v>44154</v>
      </c>
      <c r="B5803" s="3">
        <v>372.05264713728559</v>
      </c>
    </row>
    <row r="5804" spans="1:2" x14ac:dyDescent="0.25">
      <c r="A5804" s="4">
        <v>44155</v>
      </c>
      <c r="B5804" s="3">
        <v>371.27659433602588</v>
      </c>
    </row>
    <row r="5805" spans="1:2" x14ac:dyDescent="0.25">
      <c r="A5805" s="4">
        <v>44158</v>
      </c>
      <c r="B5805" s="3">
        <v>374.70416087492322</v>
      </c>
    </row>
    <row r="5806" spans="1:2" x14ac:dyDescent="0.25">
      <c r="A5806" s="4">
        <v>44159</v>
      </c>
      <c r="B5806" s="3">
        <v>371.08258113571088</v>
      </c>
    </row>
    <row r="5807" spans="1:2" x14ac:dyDescent="0.25">
      <c r="A5807" s="4">
        <v>44160</v>
      </c>
      <c r="B5807" s="3">
        <v>359.95915765098772</v>
      </c>
    </row>
    <row r="5808" spans="1:2" x14ac:dyDescent="0.25">
      <c r="A5808" s="4">
        <v>44161</v>
      </c>
      <c r="B5808" s="3">
        <v>368.94843593224658</v>
      </c>
    </row>
    <row r="5809" spans="1:2" x14ac:dyDescent="0.25">
      <c r="A5809" s="4">
        <v>44162</v>
      </c>
      <c r="B5809" s="3">
        <v>361.89928965413708</v>
      </c>
    </row>
    <row r="5810" spans="1:2" x14ac:dyDescent="0.25">
      <c r="A5810" s="4">
        <v>44165</v>
      </c>
      <c r="B5810" s="3">
        <v>367.00830392909722</v>
      </c>
    </row>
    <row r="5811" spans="1:2" x14ac:dyDescent="0.25">
      <c r="A5811" s="4">
        <v>44166</v>
      </c>
      <c r="B5811" s="3">
        <v>347.95940681973298</v>
      </c>
    </row>
    <row r="5812" spans="1:2" x14ac:dyDescent="0.25">
      <c r="A5812" s="4">
        <v>44167</v>
      </c>
      <c r="B5812" s="3">
        <v>351.41850254290409</v>
      </c>
    </row>
    <row r="5813" spans="1:2" x14ac:dyDescent="0.25">
      <c r="A5813" s="4">
        <v>44168</v>
      </c>
      <c r="B5813" s="3">
        <v>352.76370643524842</v>
      </c>
    </row>
    <row r="5814" spans="1:2" x14ac:dyDescent="0.25">
      <c r="A5814" s="4">
        <v>44169</v>
      </c>
      <c r="B5814" s="3">
        <v>347.19071888125052</v>
      </c>
    </row>
    <row r="5815" spans="1:2" x14ac:dyDescent="0.25">
      <c r="A5815" s="4">
        <v>44172</v>
      </c>
      <c r="B5815" s="3">
        <v>346.22985895814742</v>
      </c>
    </row>
    <row r="5816" spans="1:2" x14ac:dyDescent="0.25">
      <c r="A5816" s="4">
        <v>44173</v>
      </c>
      <c r="B5816" s="3">
        <v>341.8099033118732</v>
      </c>
    </row>
    <row r="5817" spans="1:2" x14ac:dyDescent="0.25">
      <c r="A5817" s="4">
        <v>44174</v>
      </c>
      <c r="B5817" s="3">
        <v>339.88818346566711</v>
      </c>
    </row>
    <row r="5818" spans="1:2" x14ac:dyDescent="0.25">
      <c r="A5818" s="4">
        <v>44175</v>
      </c>
      <c r="B5818" s="3">
        <v>336.94154636815091</v>
      </c>
    </row>
    <row r="5819" spans="1:2" x14ac:dyDescent="0.25">
      <c r="A5819" s="4">
        <v>44176</v>
      </c>
      <c r="B5819" s="3">
        <v>336.94154636815091</v>
      </c>
    </row>
    <row r="5820" spans="1:2" x14ac:dyDescent="0.25">
      <c r="A5820" s="4">
        <v>44179</v>
      </c>
      <c r="B5820" s="3">
        <v>332.71376270649728</v>
      </c>
    </row>
    <row r="5821" spans="1:2" x14ac:dyDescent="0.25">
      <c r="A5821" s="4">
        <v>44180</v>
      </c>
      <c r="B5821" s="3">
        <v>336.36503041428898</v>
      </c>
    </row>
    <row r="5822" spans="1:2" x14ac:dyDescent="0.25">
      <c r="A5822" s="4">
        <v>44181</v>
      </c>
      <c r="B5822" s="3">
        <v>339.69601148104641</v>
      </c>
    </row>
    <row r="5823" spans="1:2" x14ac:dyDescent="0.25">
      <c r="A5823" s="4">
        <v>44182</v>
      </c>
      <c r="B5823" s="3">
        <v>331.81696011160102</v>
      </c>
    </row>
    <row r="5824" spans="1:2" x14ac:dyDescent="0.25">
      <c r="A5824" s="4">
        <v>44183</v>
      </c>
      <c r="B5824" s="3">
        <v>327.07671782429247</v>
      </c>
    </row>
    <row r="5825" spans="1:2" x14ac:dyDescent="0.25">
      <c r="A5825" s="4">
        <v>44186</v>
      </c>
      <c r="B5825" s="3">
        <v>334.57142522449652</v>
      </c>
    </row>
    <row r="5826" spans="1:2" x14ac:dyDescent="0.25">
      <c r="A5826" s="4">
        <v>44187</v>
      </c>
      <c r="B5826" s="3">
        <v>336.68531705532342</v>
      </c>
    </row>
    <row r="5827" spans="1:2" x14ac:dyDescent="0.25">
      <c r="A5827" s="4">
        <v>44188</v>
      </c>
      <c r="B5827" s="3">
        <v>341.16933002980448</v>
      </c>
    </row>
    <row r="5828" spans="1:2" x14ac:dyDescent="0.25">
      <c r="A5828" s="4">
        <v>44193</v>
      </c>
      <c r="B5828" s="3">
        <v>346.29391628635432</v>
      </c>
    </row>
    <row r="5829" spans="1:2" x14ac:dyDescent="0.25">
      <c r="A5829" s="4">
        <v>44194</v>
      </c>
      <c r="B5829" s="3">
        <v>349.11243872745672</v>
      </c>
    </row>
    <row r="5830" spans="1:2" x14ac:dyDescent="0.25">
      <c r="A5830" s="4">
        <v>44195</v>
      </c>
      <c r="B5830" s="3">
        <v>342.25830460932133</v>
      </c>
    </row>
    <row r="5831" spans="1:2" x14ac:dyDescent="0.25">
      <c r="A5831" s="4">
        <v>44200</v>
      </c>
      <c r="B5831" s="3">
        <v>341.84155024174942</v>
      </c>
    </row>
    <row r="5832" spans="1:2" x14ac:dyDescent="0.25">
      <c r="A5832" s="4">
        <v>44201</v>
      </c>
      <c r="B5832" s="3">
        <v>345.83823625115241</v>
      </c>
    </row>
    <row r="5833" spans="1:2" x14ac:dyDescent="0.25">
      <c r="A5833" s="4">
        <v>44202</v>
      </c>
      <c r="B5833" s="3">
        <v>347.58678638026618</v>
      </c>
    </row>
    <row r="5834" spans="1:2" x14ac:dyDescent="0.25">
      <c r="A5834" s="4">
        <v>44203</v>
      </c>
      <c r="B5834" s="3">
        <v>349.8349222605554</v>
      </c>
    </row>
    <row r="5835" spans="1:2" x14ac:dyDescent="0.25">
      <c r="A5835" s="4">
        <v>44204</v>
      </c>
      <c r="B5835" s="3">
        <v>349.08554363379233</v>
      </c>
    </row>
    <row r="5836" spans="1:2" x14ac:dyDescent="0.25">
      <c r="A5836" s="4">
        <v>44207</v>
      </c>
      <c r="B5836" s="3">
        <v>355.58015839907222</v>
      </c>
    </row>
    <row r="5837" spans="1:2" x14ac:dyDescent="0.25">
      <c r="A5837" s="4">
        <v>44208</v>
      </c>
      <c r="B5837" s="3">
        <v>354.64343511561827</v>
      </c>
    </row>
    <row r="5838" spans="1:2" x14ac:dyDescent="0.25">
      <c r="A5838" s="4">
        <v>44209</v>
      </c>
      <c r="B5838" s="3">
        <v>357.14136387149517</v>
      </c>
    </row>
    <row r="5839" spans="1:2" x14ac:dyDescent="0.25">
      <c r="A5839" s="4">
        <v>44210</v>
      </c>
      <c r="B5839" s="3">
        <v>362.4494624777335</v>
      </c>
    </row>
    <row r="5840" spans="1:2" x14ac:dyDescent="0.25">
      <c r="A5840" s="4">
        <v>44211</v>
      </c>
      <c r="B5840" s="3">
        <v>359.57684440847521</v>
      </c>
    </row>
    <row r="5841" spans="1:2" x14ac:dyDescent="0.25">
      <c r="A5841" s="4">
        <v>44214</v>
      </c>
      <c r="B5841" s="3">
        <v>361.82498028876432</v>
      </c>
    </row>
    <row r="5842" spans="1:2" x14ac:dyDescent="0.25">
      <c r="A5842" s="4">
        <v>44215</v>
      </c>
      <c r="B5842" s="3">
        <v>365.13473589030122</v>
      </c>
    </row>
    <row r="5843" spans="1:2" x14ac:dyDescent="0.25">
      <c r="A5843" s="4">
        <v>44216</v>
      </c>
      <c r="B5843" s="3">
        <v>367.9449057406627</v>
      </c>
    </row>
    <row r="5844" spans="1:2" x14ac:dyDescent="0.25">
      <c r="A5844" s="4">
        <v>44217</v>
      </c>
      <c r="B5844" s="3">
        <v>371.00486846661181</v>
      </c>
    </row>
    <row r="5845" spans="1:2" x14ac:dyDescent="0.25">
      <c r="A5845" s="4">
        <v>44218</v>
      </c>
      <c r="B5845" s="3">
        <v>368.38204327294108</v>
      </c>
    </row>
    <row r="5846" spans="1:2" x14ac:dyDescent="0.25">
      <c r="A5846" s="4">
        <v>44221</v>
      </c>
      <c r="B5846" s="3">
        <v>368.38204327294108</v>
      </c>
    </row>
    <row r="5847" spans="1:2" x14ac:dyDescent="0.25">
      <c r="A5847" s="4">
        <v>44222</v>
      </c>
      <c r="B5847" s="3">
        <v>372.19138462565331</v>
      </c>
    </row>
    <row r="5848" spans="1:2" x14ac:dyDescent="0.25">
      <c r="A5848" s="4">
        <v>44223</v>
      </c>
      <c r="B5848" s="3">
        <v>372.00403996896262</v>
      </c>
    </row>
    <row r="5849" spans="1:2" x14ac:dyDescent="0.25">
      <c r="A5849" s="4">
        <v>44224</v>
      </c>
      <c r="B5849" s="3">
        <v>374.31462406814859</v>
      </c>
    </row>
    <row r="5850" spans="1:2" x14ac:dyDescent="0.25">
      <c r="A5850" s="4">
        <v>44225</v>
      </c>
      <c r="B5850" s="3">
        <v>374.50196872483951</v>
      </c>
    </row>
    <row r="5851" spans="1:2" x14ac:dyDescent="0.25">
      <c r="A5851" s="4">
        <v>44228</v>
      </c>
      <c r="B5851" s="3">
        <v>366.67656294662697</v>
      </c>
    </row>
    <row r="5852" spans="1:2" x14ac:dyDescent="0.25">
      <c r="A5852" s="4">
        <v>44229</v>
      </c>
      <c r="B5852" s="3">
        <v>366.73747267469122</v>
      </c>
    </row>
    <row r="5853" spans="1:2" x14ac:dyDescent="0.25">
      <c r="A5853" s="4">
        <v>44230</v>
      </c>
      <c r="B5853" s="3">
        <v>367.772938051783</v>
      </c>
    </row>
    <row r="5854" spans="1:2" x14ac:dyDescent="0.25">
      <c r="A5854" s="4">
        <v>44231</v>
      </c>
      <c r="B5854" s="3">
        <v>365.580187841471</v>
      </c>
    </row>
    <row r="5855" spans="1:2" x14ac:dyDescent="0.25">
      <c r="A5855" s="4">
        <v>44232</v>
      </c>
      <c r="B5855" s="3">
        <v>367.52929913952607</v>
      </c>
    </row>
    <row r="5856" spans="1:2" x14ac:dyDescent="0.25">
      <c r="A5856" s="4">
        <v>44235</v>
      </c>
      <c r="B5856" s="3">
        <v>367.28566022726932</v>
      </c>
    </row>
    <row r="5857" spans="1:2" x14ac:dyDescent="0.25">
      <c r="A5857" s="4">
        <v>44236</v>
      </c>
      <c r="B5857" s="3">
        <v>368.13839642016831</v>
      </c>
    </row>
    <row r="5858" spans="1:2" x14ac:dyDescent="0.25">
      <c r="A5858" s="4">
        <v>44237</v>
      </c>
      <c r="B5858" s="3">
        <v>365.39745865727832</v>
      </c>
    </row>
    <row r="5859" spans="1:2" x14ac:dyDescent="0.25">
      <c r="A5859" s="4">
        <v>44238</v>
      </c>
      <c r="B5859" s="3">
        <v>366.9202018588839</v>
      </c>
    </row>
    <row r="5860" spans="1:2" x14ac:dyDescent="0.25">
      <c r="A5860" s="4">
        <v>44239</v>
      </c>
      <c r="B5860" s="3">
        <v>369.11295206919601</v>
      </c>
    </row>
    <row r="5861" spans="1:2" x14ac:dyDescent="0.25">
      <c r="A5861" s="4">
        <v>44244</v>
      </c>
      <c r="B5861" s="3">
        <v>368.19930614823261</v>
      </c>
    </row>
    <row r="5862" spans="1:2" x14ac:dyDescent="0.25">
      <c r="A5862" s="4">
        <v>44245</v>
      </c>
      <c r="B5862" s="3">
        <v>370.0265979901593</v>
      </c>
    </row>
    <row r="5863" spans="1:2" x14ac:dyDescent="0.25">
      <c r="A5863" s="4">
        <v>44246</v>
      </c>
      <c r="B5863" s="3">
        <v>369.1738617972602</v>
      </c>
    </row>
    <row r="5864" spans="1:2" x14ac:dyDescent="0.25">
      <c r="A5864" s="4">
        <v>44249</v>
      </c>
      <c r="B5864" s="3">
        <v>368.44294506048948</v>
      </c>
    </row>
    <row r="5865" spans="1:2" x14ac:dyDescent="0.25">
      <c r="A5865" s="4">
        <v>44250</v>
      </c>
      <c r="B5865" s="3">
        <v>366.43292403437022</v>
      </c>
    </row>
    <row r="5866" spans="1:2" x14ac:dyDescent="0.25">
      <c r="A5866" s="4">
        <v>44251</v>
      </c>
      <c r="B5866" s="3">
        <v>364.84927110470028</v>
      </c>
    </row>
    <row r="5867" spans="1:2" x14ac:dyDescent="0.25">
      <c r="A5867" s="4">
        <v>44252</v>
      </c>
      <c r="B5867" s="3">
        <v>368.56476451661791</v>
      </c>
    </row>
    <row r="5868" spans="1:2" x14ac:dyDescent="0.25">
      <c r="A5868" s="4">
        <v>44253</v>
      </c>
      <c r="B5868" s="3">
        <v>369.29568125338858</v>
      </c>
    </row>
    <row r="5869" spans="1:2" x14ac:dyDescent="0.25">
      <c r="A5869" s="4">
        <v>44256</v>
      </c>
      <c r="B5869" s="3">
        <v>354.79005601078308</v>
      </c>
    </row>
    <row r="5870" spans="1:2" x14ac:dyDescent="0.25">
      <c r="A5870" s="4">
        <v>44257</v>
      </c>
      <c r="B5870" s="3">
        <v>356.80187420697501</v>
      </c>
    </row>
    <row r="5871" spans="1:2" x14ac:dyDescent="0.25">
      <c r="A5871" s="4">
        <v>44258</v>
      </c>
      <c r="B5871" s="3">
        <v>352.83740893800871</v>
      </c>
    </row>
    <row r="5872" spans="1:2" x14ac:dyDescent="0.25">
      <c r="A5872" s="4">
        <v>44259</v>
      </c>
      <c r="B5872" s="3">
        <v>359.70125925442812</v>
      </c>
    </row>
    <row r="5873" spans="1:2" x14ac:dyDescent="0.25">
      <c r="A5873" s="4">
        <v>44260</v>
      </c>
      <c r="B5873" s="3">
        <v>356.32850521963582</v>
      </c>
    </row>
    <row r="5874" spans="1:2" x14ac:dyDescent="0.25">
      <c r="A5874" s="4">
        <v>44263</v>
      </c>
      <c r="B5874" s="3">
        <v>363.90240901706409</v>
      </c>
    </row>
    <row r="5875" spans="1:2" x14ac:dyDescent="0.25">
      <c r="A5875" s="4">
        <v>44264</v>
      </c>
      <c r="B5875" s="3">
        <v>362.304788684794</v>
      </c>
    </row>
    <row r="5876" spans="1:2" x14ac:dyDescent="0.25">
      <c r="A5876" s="4">
        <v>44265</v>
      </c>
      <c r="B5876" s="3">
        <v>365.44085822591683</v>
      </c>
    </row>
    <row r="5877" spans="1:2" x14ac:dyDescent="0.25">
      <c r="A5877" s="4">
        <v>44266</v>
      </c>
      <c r="B5877" s="3">
        <v>365.44085822591683</v>
      </c>
    </row>
    <row r="5878" spans="1:2" x14ac:dyDescent="0.25">
      <c r="A5878" s="4">
        <v>44267</v>
      </c>
      <c r="B5878" s="3">
        <v>367.45267642210871</v>
      </c>
    </row>
    <row r="5879" spans="1:2" x14ac:dyDescent="0.25">
      <c r="A5879" s="4">
        <v>44270</v>
      </c>
      <c r="B5879" s="3">
        <v>366.38759620059528</v>
      </c>
    </row>
    <row r="5880" spans="1:2" x14ac:dyDescent="0.25">
      <c r="A5880" s="4">
        <v>44271</v>
      </c>
      <c r="B5880" s="3">
        <v>366.74262294109968</v>
      </c>
    </row>
    <row r="5881" spans="1:2" x14ac:dyDescent="0.25">
      <c r="A5881" s="4">
        <v>44272</v>
      </c>
      <c r="B5881" s="3">
        <v>366.26925395376043</v>
      </c>
    </row>
    <row r="5882" spans="1:2" x14ac:dyDescent="0.25">
      <c r="A5882" s="4">
        <v>44273</v>
      </c>
      <c r="B5882" s="3">
        <v>371.00294382715322</v>
      </c>
    </row>
    <row r="5883" spans="1:2" x14ac:dyDescent="0.25">
      <c r="A5883" s="4">
        <v>44274</v>
      </c>
      <c r="B5883" s="3">
        <v>368.63609889045682</v>
      </c>
    </row>
    <row r="5884" spans="1:2" x14ac:dyDescent="0.25">
      <c r="A5884" s="4">
        <v>44277</v>
      </c>
      <c r="B5884" s="3">
        <v>373.01476202334499</v>
      </c>
    </row>
    <row r="5885" spans="1:2" x14ac:dyDescent="0.25">
      <c r="A5885" s="4">
        <v>44278</v>
      </c>
      <c r="B5885" s="3">
        <v>371.35797056765762</v>
      </c>
    </row>
    <row r="5886" spans="1:2" x14ac:dyDescent="0.25">
      <c r="A5886" s="4">
        <v>44279</v>
      </c>
      <c r="B5886" s="3">
        <v>367.80770316261311</v>
      </c>
    </row>
    <row r="5887" spans="1:2" x14ac:dyDescent="0.25">
      <c r="A5887" s="4">
        <v>44280</v>
      </c>
      <c r="B5887" s="3">
        <v>373.72481550435401</v>
      </c>
    </row>
    <row r="5888" spans="1:2" x14ac:dyDescent="0.25">
      <c r="A5888" s="4">
        <v>44281</v>
      </c>
      <c r="B5888" s="3">
        <v>372.12719517208387</v>
      </c>
    </row>
    <row r="5889" spans="1:2" x14ac:dyDescent="0.25">
      <c r="A5889" s="4">
        <v>44284</v>
      </c>
      <c r="B5889" s="3">
        <v>373.48813101068441</v>
      </c>
    </row>
    <row r="5890" spans="1:2" x14ac:dyDescent="0.25">
      <c r="A5890" s="4">
        <v>44285</v>
      </c>
      <c r="B5890" s="3">
        <v>370.5295748398139</v>
      </c>
    </row>
    <row r="5891" spans="1:2" x14ac:dyDescent="0.25">
      <c r="A5891" s="4">
        <v>44286</v>
      </c>
      <c r="B5891" s="3">
        <v>373.72481550435401</v>
      </c>
    </row>
    <row r="5892" spans="1:2" x14ac:dyDescent="0.25">
      <c r="A5892" s="4">
        <v>44287</v>
      </c>
      <c r="B5892" s="3">
        <v>368.52150940751221</v>
      </c>
    </row>
    <row r="5893" spans="1:2" x14ac:dyDescent="0.25">
      <c r="A5893" s="4">
        <v>44291</v>
      </c>
      <c r="B5893" s="3">
        <v>370.09539120979042</v>
      </c>
    </row>
    <row r="5894" spans="1:2" x14ac:dyDescent="0.25">
      <c r="A5894" s="4">
        <v>44292</v>
      </c>
      <c r="B5894" s="3">
        <v>371.84414876787719</v>
      </c>
    </row>
    <row r="5895" spans="1:2" x14ac:dyDescent="0.25">
      <c r="A5895" s="4">
        <v>44293</v>
      </c>
      <c r="B5895" s="3">
        <v>368.75467708192372</v>
      </c>
    </row>
    <row r="5896" spans="1:2" x14ac:dyDescent="0.25">
      <c r="A5896" s="4">
        <v>44294</v>
      </c>
      <c r="B5896" s="3">
        <v>369.33759626795268</v>
      </c>
    </row>
    <row r="5897" spans="1:2" x14ac:dyDescent="0.25">
      <c r="A5897" s="4">
        <v>44295</v>
      </c>
      <c r="B5897" s="3">
        <v>372.36877603530331</v>
      </c>
    </row>
    <row r="5898" spans="1:2" x14ac:dyDescent="0.25">
      <c r="A5898" s="4">
        <v>44298</v>
      </c>
      <c r="B5898" s="3">
        <v>368.92955283773239</v>
      </c>
    </row>
    <row r="5899" spans="1:2" x14ac:dyDescent="0.25">
      <c r="A5899" s="4">
        <v>44299</v>
      </c>
      <c r="B5899" s="3">
        <v>369.2210124307469</v>
      </c>
    </row>
    <row r="5900" spans="1:2" x14ac:dyDescent="0.25">
      <c r="A5900" s="4">
        <v>44300</v>
      </c>
      <c r="B5900" s="3">
        <v>373.06827905853811</v>
      </c>
    </row>
    <row r="5901" spans="1:2" x14ac:dyDescent="0.25">
      <c r="A5901" s="4">
        <v>44301</v>
      </c>
      <c r="B5901" s="3">
        <v>372.36877603530331</v>
      </c>
    </row>
    <row r="5902" spans="1:2" x14ac:dyDescent="0.25">
      <c r="A5902" s="4">
        <v>44302</v>
      </c>
      <c r="B5902" s="3">
        <v>364.44107510530938</v>
      </c>
    </row>
    <row r="5903" spans="1:2" x14ac:dyDescent="0.25">
      <c r="A5903" s="4">
        <v>44305</v>
      </c>
      <c r="B5903" s="3">
        <v>367.70542254707158</v>
      </c>
    </row>
    <row r="5904" spans="1:2" x14ac:dyDescent="0.25">
      <c r="A5904" s="4">
        <v>44306</v>
      </c>
      <c r="B5904" s="3">
        <v>368.23004981449759</v>
      </c>
    </row>
    <row r="5905" spans="1:2" x14ac:dyDescent="0.25">
      <c r="A5905" s="4">
        <v>44308</v>
      </c>
      <c r="B5905" s="3">
        <v>369.16272051214401</v>
      </c>
    </row>
    <row r="5906" spans="1:2" x14ac:dyDescent="0.25">
      <c r="A5906" s="4">
        <v>44309</v>
      </c>
      <c r="B5906" s="3">
        <v>367.70542254707158</v>
      </c>
    </row>
    <row r="5907" spans="1:2" x14ac:dyDescent="0.25">
      <c r="A5907" s="4">
        <v>44312</v>
      </c>
      <c r="B5907" s="3">
        <v>367.9385902214832</v>
      </c>
    </row>
    <row r="5908" spans="1:2" x14ac:dyDescent="0.25">
      <c r="A5908" s="4">
        <v>44313</v>
      </c>
      <c r="B5908" s="3">
        <v>365.37374580295568</v>
      </c>
    </row>
    <row r="5909" spans="1:2" x14ac:dyDescent="0.25">
      <c r="A5909" s="4">
        <v>44314</v>
      </c>
      <c r="B5909" s="3">
        <v>363.85815591928042</v>
      </c>
    </row>
    <row r="5910" spans="1:2" x14ac:dyDescent="0.25">
      <c r="A5910" s="4">
        <v>44315</v>
      </c>
      <c r="B5910" s="3">
        <v>365.72349731457308</v>
      </c>
    </row>
    <row r="5911" spans="1:2" x14ac:dyDescent="0.25">
      <c r="A5911" s="4">
        <v>44316</v>
      </c>
      <c r="B5911" s="3">
        <v>364.84911853552961</v>
      </c>
    </row>
    <row r="5912" spans="1:2" x14ac:dyDescent="0.25">
      <c r="A5912" s="4">
        <v>44319</v>
      </c>
      <c r="B5912" s="3">
        <v>351.89175274411309</v>
      </c>
    </row>
    <row r="5913" spans="1:2" x14ac:dyDescent="0.25">
      <c r="A5913" s="4">
        <v>44320</v>
      </c>
      <c r="B5913" s="3">
        <v>350.65979562120248</v>
      </c>
    </row>
    <row r="5914" spans="1:2" x14ac:dyDescent="0.25">
      <c r="A5914" s="4">
        <v>44321</v>
      </c>
      <c r="B5914" s="3">
        <v>344.38801390456638</v>
      </c>
    </row>
    <row r="5915" spans="1:2" x14ac:dyDescent="0.25">
      <c r="A5915" s="4">
        <v>44322</v>
      </c>
      <c r="B5915" s="3">
        <v>346.73993204830498</v>
      </c>
    </row>
    <row r="5916" spans="1:2" x14ac:dyDescent="0.25">
      <c r="A5916" s="4">
        <v>44323</v>
      </c>
      <c r="B5916" s="3">
        <v>348.81185993683653</v>
      </c>
    </row>
    <row r="5917" spans="1:2" x14ac:dyDescent="0.25">
      <c r="A5917" s="4">
        <v>44326</v>
      </c>
      <c r="B5917" s="3">
        <v>348.75586188579513</v>
      </c>
    </row>
    <row r="5918" spans="1:2" x14ac:dyDescent="0.25">
      <c r="A5918" s="4">
        <v>44327</v>
      </c>
      <c r="B5918" s="3">
        <v>349.53983460037472</v>
      </c>
    </row>
    <row r="5919" spans="1:2" x14ac:dyDescent="0.25">
      <c r="A5919" s="4">
        <v>44328</v>
      </c>
      <c r="B5919" s="3">
        <v>344.61200610873198</v>
      </c>
    </row>
    <row r="5920" spans="1:2" x14ac:dyDescent="0.25">
      <c r="A5920" s="4">
        <v>44329</v>
      </c>
      <c r="B5920" s="3">
        <v>349.25984434516772</v>
      </c>
    </row>
    <row r="5921" spans="1:2" x14ac:dyDescent="0.25">
      <c r="A5921" s="4">
        <v>44330</v>
      </c>
      <c r="B5921" s="3">
        <v>343.82803339415261</v>
      </c>
    </row>
    <row r="5922" spans="1:2" x14ac:dyDescent="0.25">
      <c r="A5922" s="4">
        <v>44333</v>
      </c>
      <c r="B5922" s="3">
        <v>339.57218151500672</v>
      </c>
    </row>
    <row r="5923" spans="1:2" x14ac:dyDescent="0.25">
      <c r="A5923" s="4">
        <v>44334</v>
      </c>
      <c r="B5923" s="3">
        <v>343.32405093478002</v>
      </c>
    </row>
    <row r="5924" spans="1:2" x14ac:dyDescent="0.25">
      <c r="A5924" s="4">
        <v>44335</v>
      </c>
      <c r="B5924" s="3">
        <v>346.45994179309798</v>
      </c>
    </row>
    <row r="5925" spans="1:2" x14ac:dyDescent="0.25">
      <c r="A5925" s="4">
        <v>44336</v>
      </c>
      <c r="B5925" s="3">
        <v>342.09209381186929</v>
      </c>
    </row>
    <row r="5926" spans="1:2" x14ac:dyDescent="0.25">
      <c r="A5926" s="4">
        <v>44337</v>
      </c>
      <c r="B5926" s="3">
        <v>349.87582290662289</v>
      </c>
    </row>
    <row r="5927" spans="1:2" x14ac:dyDescent="0.25">
      <c r="A5927" s="4">
        <v>44340</v>
      </c>
      <c r="B5927" s="3">
        <v>344.38801390456638</v>
      </c>
    </row>
    <row r="5928" spans="1:2" x14ac:dyDescent="0.25">
      <c r="A5928" s="4">
        <v>44341</v>
      </c>
      <c r="B5928" s="3">
        <v>346.0679554358083</v>
      </c>
    </row>
    <row r="5929" spans="1:2" x14ac:dyDescent="0.25">
      <c r="A5929" s="4">
        <v>44342</v>
      </c>
      <c r="B5929" s="3">
        <v>350.26780926391268</v>
      </c>
    </row>
    <row r="5930" spans="1:2" x14ac:dyDescent="0.25">
      <c r="A5930" s="4">
        <v>44343</v>
      </c>
      <c r="B5930" s="3">
        <v>352.33973715244429</v>
      </c>
    </row>
    <row r="5931" spans="1:2" x14ac:dyDescent="0.25">
      <c r="A5931" s="4">
        <v>44344</v>
      </c>
      <c r="B5931" s="3">
        <v>355.13963970451391</v>
      </c>
    </row>
    <row r="5932" spans="1:2" x14ac:dyDescent="0.25">
      <c r="A5932" s="4">
        <v>44347</v>
      </c>
      <c r="B5932" s="3">
        <v>354.07567673472738</v>
      </c>
    </row>
    <row r="5933" spans="1:2" x14ac:dyDescent="0.25">
      <c r="A5933" s="4">
        <v>44348</v>
      </c>
      <c r="B5933" s="3">
        <v>348.4479011055717</v>
      </c>
    </row>
    <row r="5934" spans="1:2" x14ac:dyDescent="0.25">
      <c r="A5934" s="4">
        <v>44349</v>
      </c>
      <c r="B5934" s="3">
        <v>342.77031549650331</v>
      </c>
    </row>
    <row r="5935" spans="1:2" x14ac:dyDescent="0.25">
      <c r="A5935" s="4">
        <v>44351</v>
      </c>
      <c r="B5935" s="3">
        <v>346.72236038124697</v>
      </c>
    </row>
    <row r="5936" spans="1:2" x14ac:dyDescent="0.25">
      <c r="A5936" s="4">
        <v>44354</v>
      </c>
      <c r="B5936" s="3">
        <v>343.71657976468128</v>
      </c>
    </row>
    <row r="5937" spans="1:2" x14ac:dyDescent="0.25">
      <c r="A5937" s="4">
        <v>44355</v>
      </c>
      <c r="B5937" s="3">
        <v>352.56693380234691</v>
      </c>
    </row>
    <row r="5938" spans="1:2" x14ac:dyDescent="0.25">
      <c r="A5938" s="4">
        <v>44356</v>
      </c>
      <c r="B5938" s="3">
        <v>351.62066953416883</v>
      </c>
    </row>
    <row r="5939" spans="1:2" x14ac:dyDescent="0.25">
      <c r="A5939" s="4">
        <v>44357</v>
      </c>
      <c r="B5939" s="3">
        <v>353.29054765448308</v>
      </c>
    </row>
    <row r="5940" spans="1:2" x14ac:dyDescent="0.25">
      <c r="A5940" s="4">
        <v>44358</v>
      </c>
      <c r="B5940" s="3">
        <v>355.62837702292302</v>
      </c>
    </row>
    <row r="5941" spans="1:2" x14ac:dyDescent="0.25">
      <c r="A5941" s="4">
        <v>44361</v>
      </c>
      <c r="B5941" s="3">
        <v>355.62837702292302</v>
      </c>
    </row>
    <row r="5942" spans="1:2" x14ac:dyDescent="0.25">
      <c r="A5942" s="4">
        <v>44362</v>
      </c>
      <c r="B5942" s="3">
        <v>353.29054765448308</v>
      </c>
    </row>
    <row r="5943" spans="1:2" x14ac:dyDescent="0.25">
      <c r="A5943" s="4">
        <v>44363</v>
      </c>
      <c r="B5943" s="3">
        <v>355.85102743896482</v>
      </c>
    </row>
    <row r="5944" spans="1:2" x14ac:dyDescent="0.25">
      <c r="A5944" s="4">
        <v>44364</v>
      </c>
      <c r="B5944" s="3">
        <v>355.01608837880769</v>
      </c>
    </row>
    <row r="5945" spans="1:2" x14ac:dyDescent="0.25">
      <c r="A5945" s="4">
        <v>44365</v>
      </c>
      <c r="B5945" s="3">
        <v>357.24259253922668</v>
      </c>
    </row>
    <row r="5946" spans="1:2" x14ac:dyDescent="0.25">
      <c r="A5946" s="4">
        <v>44368</v>
      </c>
      <c r="B5946" s="3">
        <v>354.29247452667158</v>
      </c>
    </row>
    <row r="5947" spans="1:2" x14ac:dyDescent="0.25">
      <c r="A5947" s="4">
        <v>44369</v>
      </c>
      <c r="B5947" s="3">
        <v>355.73970223094392</v>
      </c>
    </row>
    <row r="5948" spans="1:2" x14ac:dyDescent="0.25">
      <c r="A5948" s="4">
        <v>44370</v>
      </c>
      <c r="B5948" s="3">
        <v>356.12934045901721</v>
      </c>
    </row>
    <row r="5949" spans="1:2" x14ac:dyDescent="0.25">
      <c r="A5949" s="4">
        <v>44371</v>
      </c>
      <c r="B5949" s="3">
        <v>355.01608837880769</v>
      </c>
    </row>
    <row r="5950" spans="1:2" x14ac:dyDescent="0.25">
      <c r="A5950" s="4">
        <v>44372</v>
      </c>
      <c r="B5950" s="3">
        <v>355.62837702292302</v>
      </c>
    </row>
    <row r="5951" spans="1:2" x14ac:dyDescent="0.25">
      <c r="A5951" s="4">
        <v>44375</v>
      </c>
      <c r="B5951" s="3">
        <v>358.3558446194362</v>
      </c>
    </row>
    <row r="5952" spans="1:2" x14ac:dyDescent="0.25">
      <c r="A5952" s="4">
        <v>44376</v>
      </c>
      <c r="B5952" s="3">
        <v>355.85102743896482</v>
      </c>
    </row>
    <row r="5953" spans="1:2" x14ac:dyDescent="0.25">
      <c r="A5953" s="4">
        <v>44377</v>
      </c>
      <c r="B5953" s="3">
        <v>354.57078754672392</v>
      </c>
    </row>
    <row r="5954" spans="1:2" x14ac:dyDescent="0.25">
      <c r="A5954" s="4">
        <v>44378</v>
      </c>
      <c r="B5954" s="3">
        <v>349.2951304083129</v>
      </c>
    </row>
    <row r="5955" spans="1:2" x14ac:dyDescent="0.25">
      <c r="A5955" s="4">
        <v>44379</v>
      </c>
      <c r="B5955" s="3">
        <v>349.12943063107929</v>
      </c>
    </row>
    <row r="5956" spans="1:2" x14ac:dyDescent="0.25">
      <c r="A5956" s="4">
        <v>44382</v>
      </c>
      <c r="B5956" s="3">
        <v>351.2835277351154</v>
      </c>
    </row>
    <row r="5957" spans="1:2" x14ac:dyDescent="0.25">
      <c r="A5957" s="4">
        <v>44383</v>
      </c>
      <c r="B5957" s="3">
        <v>353.1062252846844</v>
      </c>
    </row>
    <row r="5958" spans="1:2" x14ac:dyDescent="0.25">
      <c r="A5958" s="4">
        <v>44384</v>
      </c>
      <c r="B5958" s="3">
        <v>352.60912595298379</v>
      </c>
    </row>
    <row r="5959" spans="1:2" x14ac:dyDescent="0.25">
      <c r="A5959" s="4">
        <v>44385</v>
      </c>
      <c r="B5959" s="3">
        <v>352.94052550745079</v>
      </c>
    </row>
    <row r="5960" spans="1:2" x14ac:dyDescent="0.25">
      <c r="A5960" s="4">
        <v>44389</v>
      </c>
      <c r="B5960" s="3">
        <v>352.55389269390588</v>
      </c>
    </row>
    <row r="5961" spans="1:2" x14ac:dyDescent="0.25">
      <c r="A5961" s="4">
        <v>44390</v>
      </c>
      <c r="B5961" s="3">
        <v>351.2835277351154</v>
      </c>
    </row>
    <row r="5962" spans="1:2" x14ac:dyDescent="0.25">
      <c r="A5962" s="4">
        <v>44391</v>
      </c>
      <c r="B5962" s="3">
        <v>354.26612372531918</v>
      </c>
    </row>
    <row r="5963" spans="1:2" x14ac:dyDescent="0.25">
      <c r="A5963" s="4">
        <v>44392</v>
      </c>
      <c r="B5963" s="3">
        <v>354.10042394808568</v>
      </c>
    </row>
    <row r="5964" spans="1:2" x14ac:dyDescent="0.25">
      <c r="A5964" s="4">
        <v>44393</v>
      </c>
      <c r="B5964" s="3">
        <v>355.53648868410983</v>
      </c>
    </row>
    <row r="5965" spans="1:2" x14ac:dyDescent="0.25">
      <c r="A5965" s="4">
        <v>44396</v>
      </c>
      <c r="B5965" s="3">
        <v>352.66435921206158</v>
      </c>
    </row>
    <row r="5966" spans="1:2" x14ac:dyDescent="0.25">
      <c r="A5966" s="4">
        <v>44397</v>
      </c>
      <c r="B5966" s="3">
        <v>352.94052550745079</v>
      </c>
    </row>
    <row r="5967" spans="1:2" x14ac:dyDescent="0.25">
      <c r="A5967" s="4">
        <v>44398</v>
      </c>
      <c r="B5967" s="3">
        <v>347.41719959966599</v>
      </c>
    </row>
    <row r="5968" spans="1:2" x14ac:dyDescent="0.25">
      <c r="A5968" s="4">
        <v>44399</v>
      </c>
      <c r="B5968" s="3">
        <v>350.73119514433688</v>
      </c>
    </row>
    <row r="5969" spans="1:2" x14ac:dyDescent="0.25">
      <c r="A5969" s="4">
        <v>44400</v>
      </c>
      <c r="B5969" s="3">
        <v>354.15565720716359</v>
      </c>
    </row>
    <row r="5970" spans="1:2" x14ac:dyDescent="0.25">
      <c r="A5970" s="4">
        <v>44403</v>
      </c>
      <c r="B5970" s="3">
        <v>355.14985587056481</v>
      </c>
    </row>
    <row r="5971" spans="1:2" x14ac:dyDescent="0.25">
      <c r="A5971" s="4">
        <v>44404</v>
      </c>
      <c r="B5971" s="3">
        <v>350.34456233079197</v>
      </c>
    </row>
    <row r="5972" spans="1:2" x14ac:dyDescent="0.25">
      <c r="A5972" s="4">
        <v>44405</v>
      </c>
      <c r="B5972" s="3">
        <v>350.01316277632498</v>
      </c>
    </row>
    <row r="5973" spans="1:2" x14ac:dyDescent="0.25">
      <c r="A5973" s="4">
        <v>44406</v>
      </c>
      <c r="B5973" s="3">
        <v>348.57709804030083</v>
      </c>
    </row>
    <row r="5974" spans="1:2" x14ac:dyDescent="0.25">
      <c r="A5974" s="4">
        <v>44407</v>
      </c>
      <c r="B5974" s="3">
        <v>353.38239158007372</v>
      </c>
    </row>
    <row r="5975" spans="1:2" x14ac:dyDescent="0.25">
      <c r="A5975" s="4">
        <v>44410</v>
      </c>
      <c r="B5975" s="3">
        <v>346.9921875944982</v>
      </c>
    </row>
    <row r="5976" spans="1:2" x14ac:dyDescent="0.25">
      <c r="A5976" s="4">
        <v>44411</v>
      </c>
      <c r="B5976" s="3">
        <v>346.11428199653608</v>
      </c>
    </row>
    <row r="5977" spans="1:2" x14ac:dyDescent="0.25">
      <c r="A5977" s="4">
        <v>44412</v>
      </c>
      <c r="B5977" s="3">
        <v>347.54087859322448</v>
      </c>
    </row>
    <row r="5978" spans="1:2" x14ac:dyDescent="0.25">
      <c r="A5978" s="4">
        <v>44413</v>
      </c>
      <c r="B5978" s="3">
        <v>350.28433358685589</v>
      </c>
    </row>
    <row r="5979" spans="1:2" x14ac:dyDescent="0.25">
      <c r="A5979" s="4">
        <v>44414</v>
      </c>
      <c r="B5979" s="3">
        <v>343.42569610277741</v>
      </c>
    </row>
    <row r="5980" spans="1:2" x14ac:dyDescent="0.25">
      <c r="A5980" s="4">
        <v>44417</v>
      </c>
      <c r="B5980" s="3">
        <v>349.62590438838441</v>
      </c>
    </row>
    <row r="5981" spans="1:2" x14ac:dyDescent="0.25">
      <c r="A5981" s="4">
        <v>44418</v>
      </c>
      <c r="B5981" s="3">
        <v>347.26653309386143</v>
      </c>
    </row>
    <row r="5982" spans="1:2" x14ac:dyDescent="0.25">
      <c r="A5982" s="4">
        <v>44419</v>
      </c>
      <c r="B5982" s="3">
        <v>349.68077348825699</v>
      </c>
    </row>
    <row r="5983" spans="1:2" x14ac:dyDescent="0.25">
      <c r="A5983" s="4">
        <v>44420</v>
      </c>
      <c r="B5983" s="3">
        <v>344.90716179933838</v>
      </c>
    </row>
    <row r="5984" spans="1:2" x14ac:dyDescent="0.25">
      <c r="A5984" s="4">
        <v>44421</v>
      </c>
      <c r="B5984" s="3">
        <v>348.2541768915687</v>
      </c>
    </row>
    <row r="5985" spans="1:2" x14ac:dyDescent="0.25">
      <c r="A5985" s="4">
        <v>44424</v>
      </c>
      <c r="B5985" s="3">
        <v>343.75491070201321</v>
      </c>
    </row>
    <row r="5986" spans="1:2" x14ac:dyDescent="0.25">
      <c r="A5986" s="4">
        <v>44425</v>
      </c>
      <c r="B5986" s="3">
        <v>350.39407178660122</v>
      </c>
    </row>
    <row r="5987" spans="1:2" x14ac:dyDescent="0.25">
      <c r="A5987" s="4">
        <v>44426</v>
      </c>
      <c r="B5987" s="3">
        <v>342.60265960468797</v>
      </c>
    </row>
    <row r="5988" spans="1:2" x14ac:dyDescent="0.25">
      <c r="A5988" s="4">
        <v>44427</v>
      </c>
      <c r="B5988" s="3">
        <v>345.34611459831939</v>
      </c>
    </row>
    <row r="5989" spans="1:2" x14ac:dyDescent="0.25">
      <c r="A5989" s="4">
        <v>44428</v>
      </c>
      <c r="B5989" s="3">
        <v>343.91951800163099</v>
      </c>
    </row>
    <row r="5990" spans="1:2" x14ac:dyDescent="0.25">
      <c r="A5990" s="4">
        <v>44431</v>
      </c>
      <c r="B5990" s="3">
        <v>344.30360170073948</v>
      </c>
    </row>
    <row r="5991" spans="1:2" x14ac:dyDescent="0.25">
      <c r="A5991" s="4">
        <v>44432</v>
      </c>
      <c r="B5991" s="3">
        <v>343.48056520264998</v>
      </c>
    </row>
    <row r="5992" spans="1:2" x14ac:dyDescent="0.25">
      <c r="A5992" s="4">
        <v>44433</v>
      </c>
      <c r="B5992" s="3">
        <v>343.91951800163099</v>
      </c>
    </row>
    <row r="5993" spans="1:2" x14ac:dyDescent="0.25">
      <c r="A5993" s="4">
        <v>44434</v>
      </c>
      <c r="B5993" s="3">
        <v>342.87700510405108</v>
      </c>
    </row>
    <row r="5994" spans="1:2" x14ac:dyDescent="0.25">
      <c r="A5994" s="4">
        <v>44435</v>
      </c>
      <c r="B5994" s="3">
        <v>341.12119390812711</v>
      </c>
    </row>
    <row r="5995" spans="1:2" x14ac:dyDescent="0.25">
      <c r="A5995" s="4">
        <v>44438</v>
      </c>
      <c r="B5995" s="3">
        <v>348.19930779169613</v>
      </c>
    </row>
    <row r="5996" spans="1:2" x14ac:dyDescent="0.25">
      <c r="A5996" s="4">
        <v>44439</v>
      </c>
      <c r="B5996" s="3">
        <v>343.91951800163099</v>
      </c>
    </row>
    <row r="5997" spans="1:2" x14ac:dyDescent="0.25">
      <c r="A5997" s="4">
        <v>44440</v>
      </c>
      <c r="B5997" s="3">
        <v>337.4076750972045</v>
      </c>
    </row>
    <row r="5998" spans="1:2" x14ac:dyDescent="0.25">
      <c r="A5998" s="4">
        <v>44441</v>
      </c>
      <c r="B5998" s="3">
        <v>336.96589745386939</v>
      </c>
    </row>
    <row r="5999" spans="1:2" x14ac:dyDescent="0.25">
      <c r="A5999" s="4">
        <v>44442</v>
      </c>
      <c r="B5999" s="3">
        <v>336.96589745386939</v>
      </c>
    </row>
    <row r="6000" spans="1:2" x14ac:dyDescent="0.25">
      <c r="A6000" s="4">
        <v>44445</v>
      </c>
      <c r="B6000" s="3">
        <v>336.96589745386939</v>
      </c>
    </row>
    <row r="6001" spans="1:2" x14ac:dyDescent="0.25">
      <c r="A6001" s="4">
        <v>44447</v>
      </c>
      <c r="B6001" s="3">
        <v>344.86267282848479</v>
      </c>
    </row>
    <row r="6002" spans="1:2" x14ac:dyDescent="0.25">
      <c r="A6002" s="4">
        <v>44448</v>
      </c>
      <c r="B6002" s="3">
        <v>337.90467494595651</v>
      </c>
    </row>
    <row r="6003" spans="1:2" x14ac:dyDescent="0.25">
      <c r="A6003" s="4">
        <v>44449</v>
      </c>
      <c r="B6003" s="3">
        <v>337.13156407012002</v>
      </c>
    </row>
    <row r="6004" spans="1:2" x14ac:dyDescent="0.25">
      <c r="A6004" s="4">
        <v>44452</v>
      </c>
      <c r="B6004" s="3">
        <v>343.04034004972738</v>
      </c>
    </row>
    <row r="6005" spans="1:2" x14ac:dyDescent="0.25">
      <c r="A6005" s="4">
        <v>44453</v>
      </c>
      <c r="B6005" s="3">
        <v>334.75700923719381</v>
      </c>
    </row>
    <row r="6006" spans="1:2" x14ac:dyDescent="0.25">
      <c r="A6006" s="4">
        <v>44454</v>
      </c>
      <c r="B6006" s="3">
        <v>325.81101195965738</v>
      </c>
    </row>
    <row r="6007" spans="1:2" x14ac:dyDescent="0.25">
      <c r="A6007" s="4">
        <v>44455</v>
      </c>
      <c r="B6007" s="3">
        <v>334.03912056677422</v>
      </c>
    </row>
    <row r="6008" spans="1:2" x14ac:dyDescent="0.25">
      <c r="A6008" s="4">
        <v>44456</v>
      </c>
      <c r="B6008" s="3">
        <v>334.37045379927548</v>
      </c>
    </row>
    <row r="6009" spans="1:2" x14ac:dyDescent="0.25">
      <c r="A6009" s="4">
        <v>44459</v>
      </c>
      <c r="B6009" s="3">
        <v>331.77501014468157</v>
      </c>
    </row>
    <row r="6010" spans="1:2" x14ac:dyDescent="0.25">
      <c r="A6010" s="4">
        <v>44460</v>
      </c>
      <c r="B6010" s="3">
        <v>331.99589896634922</v>
      </c>
    </row>
    <row r="6011" spans="1:2" x14ac:dyDescent="0.25">
      <c r="A6011" s="4">
        <v>44461</v>
      </c>
      <c r="B6011" s="3">
        <v>330.56012162551002</v>
      </c>
    </row>
    <row r="6012" spans="1:2" x14ac:dyDescent="0.25">
      <c r="A6012" s="4">
        <v>44462</v>
      </c>
      <c r="B6012" s="3">
        <v>330.00789957134111</v>
      </c>
    </row>
    <row r="6013" spans="1:2" x14ac:dyDescent="0.25">
      <c r="A6013" s="4">
        <v>44463</v>
      </c>
      <c r="B6013" s="3">
        <v>331.60934352843088</v>
      </c>
    </row>
    <row r="6014" spans="1:2" x14ac:dyDescent="0.25">
      <c r="A6014" s="4">
        <v>44466</v>
      </c>
      <c r="B6014" s="3">
        <v>336.24800878344968</v>
      </c>
    </row>
    <row r="6015" spans="1:2" x14ac:dyDescent="0.25">
      <c r="A6015" s="4">
        <v>44467</v>
      </c>
      <c r="B6015" s="3">
        <v>325.479678727156</v>
      </c>
    </row>
    <row r="6016" spans="1:2" x14ac:dyDescent="0.25">
      <c r="A6016" s="4">
        <v>44468</v>
      </c>
      <c r="B6016" s="3">
        <v>325.59012313798979</v>
      </c>
    </row>
    <row r="6017" spans="1:2" x14ac:dyDescent="0.25">
      <c r="A6017" s="4">
        <v>44469</v>
      </c>
      <c r="B6017" s="3">
        <v>322.05590199130882</v>
      </c>
    </row>
    <row r="6018" spans="1:2" x14ac:dyDescent="0.25">
      <c r="A6018" s="4">
        <v>44470</v>
      </c>
      <c r="B6018" s="3">
        <v>320.71194593886281</v>
      </c>
    </row>
    <row r="6019" spans="1:2" x14ac:dyDescent="0.25">
      <c r="A6019" s="4">
        <v>44473</v>
      </c>
      <c r="B6019" s="3">
        <v>314.45682843038878</v>
      </c>
    </row>
    <row r="6020" spans="1:2" x14ac:dyDescent="0.25">
      <c r="A6020" s="4">
        <v>44474</v>
      </c>
      <c r="B6020" s="3">
        <v>310.56109735054969</v>
      </c>
    </row>
    <row r="6021" spans="1:2" x14ac:dyDescent="0.25">
      <c r="A6021" s="4">
        <v>44475</v>
      </c>
      <c r="B6021" s="3">
        <v>308.25658037374347</v>
      </c>
    </row>
    <row r="6022" spans="1:2" x14ac:dyDescent="0.25">
      <c r="A6022" s="4">
        <v>44476</v>
      </c>
      <c r="B6022" s="3">
        <v>310.23188063957753</v>
      </c>
    </row>
    <row r="6023" spans="1:2" x14ac:dyDescent="0.25">
      <c r="A6023" s="4">
        <v>44477</v>
      </c>
      <c r="B6023" s="3">
        <v>297.66677617080069</v>
      </c>
    </row>
    <row r="6024" spans="1:2" x14ac:dyDescent="0.25">
      <c r="A6024" s="4">
        <v>44480</v>
      </c>
      <c r="B6024" s="3">
        <v>297.66677617080069</v>
      </c>
    </row>
    <row r="6025" spans="1:2" x14ac:dyDescent="0.25">
      <c r="A6025" s="4">
        <v>44482</v>
      </c>
      <c r="B6025" s="3">
        <v>296.84373439337003</v>
      </c>
    </row>
    <row r="6026" spans="1:2" x14ac:dyDescent="0.25">
      <c r="A6026" s="4">
        <v>44483</v>
      </c>
      <c r="B6026" s="3">
        <v>297.99599288177308</v>
      </c>
    </row>
    <row r="6027" spans="1:2" x14ac:dyDescent="0.25">
      <c r="A6027" s="4">
        <v>44484</v>
      </c>
      <c r="B6027" s="3">
        <v>292.78339495804482</v>
      </c>
    </row>
    <row r="6028" spans="1:2" x14ac:dyDescent="0.25">
      <c r="A6028" s="4">
        <v>44487</v>
      </c>
      <c r="B6028" s="3">
        <v>293.88078399461921</v>
      </c>
    </row>
    <row r="6029" spans="1:2" x14ac:dyDescent="0.25">
      <c r="A6029" s="4">
        <v>44488</v>
      </c>
      <c r="B6029" s="3">
        <v>299.09338191834752</v>
      </c>
    </row>
    <row r="6030" spans="1:2" x14ac:dyDescent="0.25">
      <c r="A6030" s="4">
        <v>44489</v>
      </c>
      <c r="B6030" s="3">
        <v>288.50357771540467</v>
      </c>
    </row>
    <row r="6031" spans="1:2" x14ac:dyDescent="0.25">
      <c r="A6031" s="4">
        <v>44490</v>
      </c>
      <c r="B6031" s="3">
        <v>288.39383881174729</v>
      </c>
    </row>
    <row r="6032" spans="1:2" x14ac:dyDescent="0.25">
      <c r="A6032" s="4">
        <v>44491</v>
      </c>
      <c r="B6032" s="3">
        <v>285.54062731665391</v>
      </c>
    </row>
    <row r="6033" spans="1:2" x14ac:dyDescent="0.25">
      <c r="A6033" s="4">
        <v>44494</v>
      </c>
      <c r="B6033" s="3">
        <v>288.99740278186317</v>
      </c>
    </row>
    <row r="6034" spans="1:2" x14ac:dyDescent="0.25">
      <c r="A6034" s="4">
        <v>44495</v>
      </c>
      <c r="B6034" s="3">
        <v>282.30332965875948</v>
      </c>
    </row>
    <row r="6035" spans="1:2" x14ac:dyDescent="0.25">
      <c r="A6035" s="4">
        <v>44496</v>
      </c>
      <c r="B6035" s="3">
        <v>281.42541842949993</v>
      </c>
    </row>
    <row r="6036" spans="1:2" x14ac:dyDescent="0.25">
      <c r="A6036" s="4">
        <v>44497</v>
      </c>
      <c r="B6036" s="3">
        <v>278.84655419355022</v>
      </c>
    </row>
    <row r="6037" spans="1:2" x14ac:dyDescent="0.25">
      <c r="A6037" s="4">
        <v>44498</v>
      </c>
      <c r="B6037" s="3">
        <v>282.13872130327331</v>
      </c>
    </row>
    <row r="6038" spans="1:2" x14ac:dyDescent="0.25">
      <c r="A6038" s="4">
        <v>44501</v>
      </c>
      <c r="B6038" s="3">
        <v>289.60276055605078</v>
      </c>
    </row>
    <row r="6039" spans="1:2" x14ac:dyDescent="0.25">
      <c r="A6039" s="4">
        <v>44503</v>
      </c>
      <c r="B6039" s="3">
        <v>281.59328848914731</v>
      </c>
    </row>
    <row r="6040" spans="1:2" x14ac:dyDescent="0.25">
      <c r="A6040" s="4">
        <v>44504</v>
      </c>
      <c r="B6040" s="3">
        <v>293.77207478265808</v>
      </c>
    </row>
    <row r="6041" spans="1:2" x14ac:dyDescent="0.25">
      <c r="A6041" s="4">
        <v>44505</v>
      </c>
      <c r="B6041" s="3">
        <v>290.31593272639151</v>
      </c>
    </row>
    <row r="6042" spans="1:2" x14ac:dyDescent="0.25">
      <c r="A6042" s="4">
        <v>44508</v>
      </c>
      <c r="B6042" s="3">
        <v>293.88179357809508</v>
      </c>
    </row>
    <row r="6043" spans="1:2" x14ac:dyDescent="0.25">
      <c r="A6043" s="4">
        <v>44509</v>
      </c>
      <c r="B6043" s="3">
        <v>307.98065879175402</v>
      </c>
    </row>
    <row r="6044" spans="1:2" x14ac:dyDescent="0.25">
      <c r="A6044" s="4">
        <v>44510</v>
      </c>
      <c r="B6044" s="3">
        <v>319.50113231264248</v>
      </c>
    </row>
    <row r="6045" spans="1:2" x14ac:dyDescent="0.25">
      <c r="A6045" s="4">
        <v>44511</v>
      </c>
      <c r="B6045" s="3">
        <v>323.45100894837572</v>
      </c>
    </row>
    <row r="6046" spans="1:2" x14ac:dyDescent="0.25">
      <c r="A6046" s="4">
        <v>44512</v>
      </c>
      <c r="B6046" s="3">
        <v>330.2535742654718</v>
      </c>
    </row>
    <row r="6047" spans="1:2" x14ac:dyDescent="0.25">
      <c r="A6047" s="4">
        <v>44516</v>
      </c>
      <c r="B6047" s="3">
        <v>332.61252836736799</v>
      </c>
    </row>
    <row r="6048" spans="1:2" x14ac:dyDescent="0.25">
      <c r="A6048" s="4">
        <v>44517</v>
      </c>
      <c r="B6048" s="3">
        <v>334.4228884920791</v>
      </c>
    </row>
    <row r="6049" spans="1:2" x14ac:dyDescent="0.25">
      <c r="A6049" s="4">
        <v>44518</v>
      </c>
      <c r="B6049" s="3">
        <v>343.41982971791589</v>
      </c>
    </row>
    <row r="6050" spans="1:2" x14ac:dyDescent="0.25">
      <c r="A6050" s="4">
        <v>44519</v>
      </c>
      <c r="B6050" s="3">
        <v>344.68159586544169</v>
      </c>
    </row>
    <row r="6051" spans="1:2" x14ac:dyDescent="0.25">
      <c r="A6051" s="4">
        <v>44522</v>
      </c>
      <c r="B6051" s="3">
        <v>346.60167478558992</v>
      </c>
    </row>
    <row r="6052" spans="1:2" x14ac:dyDescent="0.25">
      <c r="A6052" s="4">
        <v>44523</v>
      </c>
      <c r="B6052" s="3">
        <v>347.69886273996008</v>
      </c>
    </row>
    <row r="6053" spans="1:2" x14ac:dyDescent="0.25">
      <c r="A6053" s="4">
        <v>44524</v>
      </c>
      <c r="B6053" s="3">
        <v>347.4245657513676</v>
      </c>
    </row>
    <row r="6054" spans="1:2" x14ac:dyDescent="0.25">
      <c r="A6054" s="4">
        <v>44525</v>
      </c>
      <c r="B6054" s="3">
        <v>348.79605069433052</v>
      </c>
    </row>
    <row r="6055" spans="1:2" x14ac:dyDescent="0.25">
      <c r="A6055" s="4">
        <v>44526</v>
      </c>
      <c r="B6055" s="3">
        <v>349.01548828520458</v>
      </c>
    </row>
    <row r="6056" spans="1:2" x14ac:dyDescent="0.25">
      <c r="A6056" s="4">
        <v>44529</v>
      </c>
      <c r="B6056" s="3">
        <v>353.07508371637488</v>
      </c>
    </row>
    <row r="6057" spans="1:2" x14ac:dyDescent="0.25">
      <c r="A6057" s="4">
        <v>44530</v>
      </c>
      <c r="B6057" s="3">
        <v>353.62367769356013</v>
      </c>
    </row>
    <row r="6058" spans="1:2" x14ac:dyDescent="0.25">
      <c r="A6058" s="4">
        <v>44531</v>
      </c>
      <c r="B6058" s="3">
        <v>349.809388658187</v>
      </c>
    </row>
    <row r="6059" spans="1:2" x14ac:dyDescent="0.25">
      <c r="A6059" s="4">
        <v>44532</v>
      </c>
      <c r="B6059" s="3">
        <v>352.80060700025791</v>
      </c>
    </row>
    <row r="6060" spans="1:2" x14ac:dyDescent="0.25">
      <c r="A6060" s="4">
        <v>44533</v>
      </c>
      <c r="B6060" s="3">
        <v>340.40064732767291</v>
      </c>
    </row>
    <row r="6061" spans="1:2" x14ac:dyDescent="0.25">
      <c r="A6061" s="4">
        <v>44536</v>
      </c>
      <c r="B6061" s="3">
        <v>350.3532465385635</v>
      </c>
    </row>
    <row r="6062" spans="1:2" x14ac:dyDescent="0.25">
      <c r="A6062" s="4">
        <v>44537</v>
      </c>
      <c r="B6062" s="3">
        <v>344.26203827834632</v>
      </c>
    </row>
    <row r="6063" spans="1:2" x14ac:dyDescent="0.25">
      <c r="A6063" s="4">
        <v>44538</v>
      </c>
      <c r="B6063" s="3">
        <v>347.52518556060551</v>
      </c>
    </row>
    <row r="6064" spans="1:2" x14ac:dyDescent="0.25">
      <c r="A6064" s="4">
        <v>44539</v>
      </c>
      <c r="B6064" s="3">
        <v>339.63924629514582</v>
      </c>
    </row>
    <row r="6065" spans="1:2" x14ac:dyDescent="0.25">
      <c r="A6065" s="4">
        <v>44540</v>
      </c>
      <c r="B6065" s="3">
        <v>338.49714474635499</v>
      </c>
    </row>
    <row r="6066" spans="1:2" x14ac:dyDescent="0.25">
      <c r="A6066" s="4">
        <v>44543</v>
      </c>
      <c r="B6066" s="3">
        <v>344.09888091423329</v>
      </c>
    </row>
    <row r="6067" spans="1:2" x14ac:dyDescent="0.25">
      <c r="A6067" s="4">
        <v>44544</v>
      </c>
      <c r="B6067" s="3">
        <v>337.62697213775249</v>
      </c>
    </row>
    <row r="6068" spans="1:2" x14ac:dyDescent="0.25">
      <c r="A6068" s="4">
        <v>44545</v>
      </c>
      <c r="B6068" s="3">
        <v>335.01645431194521</v>
      </c>
    </row>
    <row r="6069" spans="1:2" x14ac:dyDescent="0.25">
      <c r="A6069" s="4">
        <v>44546</v>
      </c>
      <c r="B6069" s="3">
        <v>344.42519564245919</v>
      </c>
    </row>
    <row r="6070" spans="1:2" x14ac:dyDescent="0.25">
      <c r="A6070" s="4">
        <v>44547</v>
      </c>
      <c r="B6070" s="3">
        <v>346.81817031611598</v>
      </c>
    </row>
    <row r="6071" spans="1:2" x14ac:dyDescent="0.25">
      <c r="A6071" s="4">
        <v>44550</v>
      </c>
      <c r="B6071" s="3">
        <v>345.56729719125002</v>
      </c>
    </row>
    <row r="6072" spans="1:2" x14ac:dyDescent="0.25">
      <c r="A6072" s="4">
        <v>44551</v>
      </c>
      <c r="B6072" s="3">
        <v>356.49884058681829</v>
      </c>
    </row>
    <row r="6073" spans="1:2" x14ac:dyDescent="0.25">
      <c r="A6073" s="4">
        <v>44552</v>
      </c>
      <c r="B6073" s="3">
        <v>350.67956126678939</v>
      </c>
    </row>
    <row r="6074" spans="1:2" x14ac:dyDescent="0.25">
      <c r="A6074" s="4">
        <v>44553</v>
      </c>
      <c r="B6074" s="3">
        <v>356.22691164663013</v>
      </c>
    </row>
    <row r="6075" spans="1:2" x14ac:dyDescent="0.25">
      <c r="A6075" s="4">
        <v>44557</v>
      </c>
      <c r="B6075" s="3">
        <v>357.96725686383502</v>
      </c>
    </row>
    <row r="6076" spans="1:2" x14ac:dyDescent="0.25">
      <c r="A6076" s="4">
        <v>44558</v>
      </c>
      <c r="B6076" s="3">
        <v>360.469003113567</v>
      </c>
    </row>
    <row r="6077" spans="1:2" x14ac:dyDescent="0.25">
      <c r="A6077" s="4">
        <v>44559</v>
      </c>
      <c r="B6077" s="3">
        <v>365.30933824891832</v>
      </c>
    </row>
    <row r="6078" spans="1:2" x14ac:dyDescent="0.25">
      <c r="A6078" s="4">
        <v>44560</v>
      </c>
      <c r="B6078" s="3">
        <v>366.01635349340768</v>
      </c>
    </row>
    <row r="6079" spans="1:2" x14ac:dyDescent="0.25">
      <c r="A6079" s="4">
        <v>44564</v>
      </c>
      <c r="B6079" s="3">
        <v>357.34598246742411</v>
      </c>
    </row>
    <row r="6080" spans="1:2" x14ac:dyDescent="0.25">
      <c r="A6080" s="4">
        <v>44565</v>
      </c>
      <c r="B6080" s="3">
        <v>362.84772180885079</v>
      </c>
    </row>
    <row r="6081" spans="1:2" x14ac:dyDescent="0.25">
      <c r="A6081" s="4">
        <v>44566</v>
      </c>
      <c r="B6081" s="3">
        <v>368.83019565583908</v>
      </c>
    </row>
    <row r="6082" spans="1:2" x14ac:dyDescent="0.25">
      <c r="A6082" s="4">
        <v>44567</v>
      </c>
      <c r="B6082" s="3">
        <v>360.65770906129262</v>
      </c>
    </row>
    <row r="6083" spans="1:2" x14ac:dyDescent="0.25">
      <c r="A6083" s="4">
        <v>44568</v>
      </c>
      <c r="B6083" s="3">
        <v>354.03425587355559</v>
      </c>
    </row>
    <row r="6084" spans="1:2" x14ac:dyDescent="0.25">
      <c r="A6084" s="4">
        <v>44571</v>
      </c>
      <c r="B6084" s="3">
        <v>362.15332752303971</v>
      </c>
    </row>
    <row r="6085" spans="1:2" x14ac:dyDescent="0.25">
      <c r="A6085" s="4">
        <v>44572</v>
      </c>
      <c r="B6085" s="3">
        <v>356.49134334642582</v>
      </c>
    </row>
    <row r="6086" spans="1:2" x14ac:dyDescent="0.25">
      <c r="A6086" s="4">
        <v>44573</v>
      </c>
      <c r="B6086" s="3">
        <v>357.93354686311051</v>
      </c>
    </row>
    <row r="6087" spans="1:2" x14ac:dyDescent="0.25">
      <c r="A6087" s="4">
        <v>44574</v>
      </c>
      <c r="B6087" s="3">
        <v>356.49134334642582</v>
      </c>
    </row>
    <row r="6088" spans="1:2" x14ac:dyDescent="0.25">
      <c r="A6088" s="4">
        <v>44575</v>
      </c>
      <c r="B6088" s="3">
        <v>358.41428136867211</v>
      </c>
    </row>
    <row r="6089" spans="1:2" x14ac:dyDescent="0.25">
      <c r="A6089" s="4">
        <v>44578</v>
      </c>
      <c r="B6089" s="3">
        <v>360.17697455573102</v>
      </c>
    </row>
    <row r="6090" spans="1:2" x14ac:dyDescent="0.25">
      <c r="A6090" s="4">
        <v>44579</v>
      </c>
      <c r="B6090" s="3">
        <v>356.75841807173782</v>
      </c>
    </row>
    <row r="6091" spans="1:2" x14ac:dyDescent="0.25">
      <c r="A6091" s="4">
        <v>44580</v>
      </c>
      <c r="B6091" s="3">
        <v>360.23038950079348</v>
      </c>
    </row>
    <row r="6092" spans="1:2" x14ac:dyDescent="0.25">
      <c r="A6092" s="4">
        <v>44581</v>
      </c>
      <c r="B6092" s="3">
        <v>362.42040224835159</v>
      </c>
    </row>
    <row r="6093" spans="1:2" x14ac:dyDescent="0.25">
      <c r="A6093" s="4">
        <v>44582</v>
      </c>
      <c r="B6093" s="3">
        <v>367.70848180952868</v>
      </c>
    </row>
    <row r="6094" spans="1:2" x14ac:dyDescent="0.25">
      <c r="A6094" s="4">
        <v>44585</v>
      </c>
      <c r="B6094" s="3">
        <v>361.29868840204142</v>
      </c>
    </row>
    <row r="6095" spans="1:2" x14ac:dyDescent="0.25">
      <c r="A6095" s="4">
        <v>44586</v>
      </c>
      <c r="B6095" s="3">
        <v>366.53335301815611</v>
      </c>
    </row>
    <row r="6096" spans="1:2" x14ac:dyDescent="0.25">
      <c r="A6096" s="4">
        <v>44587</v>
      </c>
      <c r="B6096" s="3">
        <v>365.67871389715782</v>
      </c>
    </row>
    <row r="6097" spans="1:2" x14ac:dyDescent="0.25">
      <c r="A6097" s="4">
        <v>44588</v>
      </c>
      <c r="B6097" s="3">
        <v>367.17433235890479</v>
      </c>
    </row>
    <row r="6098" spans="1:2" x14ac:dyDescent="0.25">
      <c r="A6098" s="4">
        <v>44589</v>
      </c>
      <c r="B6098" s="3">
        <v>362.58064708353879</v>
      </c>
    </row>
    <row r="6099" spans="1:2" x14ac:dyDescent="0.25">
      <c r="A6099" s="4">
        <v>44592</v>
      </c>
      <c r="B6099" s="3">
        <v>367.28116224902959</v>
      </c>
    </row>
    <row r="6100" spans="1:2" x14ac:dyDescent="0.25">
      <c r="A6100" s="4">
        <v>44593</v>
      </c>
      <c r="B6100" s="3">
        <v>350.28457179999748</v>
      </c>
    </row>
    <row r="6101" spans="1:2" x14ac:dyDescent="0.25">
      <c r="A6101" s="4">
        <v>44594</v>
      </c>
      <c r="B6101" s="3">
        <v>351.12382803671511</v>
      </c>
    </row>
    <row r="6102" spans="1:2" x14ac:dyDescent="0.25">
      <c r="A6102" s="4">
        <v>44595</v>
      </c>
      <c r="B6102" s="3">
        <v>350.38947882958718</v>
      </c>
    </row>
    <row r="6103" spans="1:2" x14ac:dyDescent="0.25">
      <c r="A6103" s="4">
        <v>44596</v>
      </c>
      <c r="B6103" s="3">
        <v>360.77527475896721</v>
      </c>
    </row>
    <row r="6104" spans="1:2" x14ac:dyDescent="0.25">
      <c r="A6104" s="4">
        <v>44599</v>
      </c>
      <c r="B6104" s="3">
        <v>346.50791873476851</v>
      </c>
    </row>
    <row r="6105" spans="1:2" x14ac:dyDescent="0.25">
      <c r="A6105" s="4">
        <v>44600</v>
      </c>
      <c r="B6105" s="3">
        <v>356.00200491263598</v>
      </c>
    </row>
    <row r="6106" spans="1:2" x14ac:dyDescent="0.25">
      <c r="A6106" s="4">
        <v>44601</v>
      </c>
      <c r="B6106" s="3">
        <v>357.78542441566083</v>
      </c>
    </row>
    <row r="6107" spans="1:2" x14ac:dyDescent="0.25">
      <c r="A6107" s="4">
        <v>44602</v>
      </c>
      <c r="B6107" s="3">
        <v>358.88694822635262</v>
      </c>
    </row>
    <row r="6108" spans="1:2" x14ac:dyDescent="0.25">
      <c r="A6108" s="4">
        <v>44603</v>
      </c>
      <c r="B6108" s="3">
        <v>358.8344947115578</v>
      </c>
    </row>
    <row r="6109" spans="1:2" x14ac:dyDescent="0.25">
      <c r="A6109" s="4">
        <v>44606</v>
      </c>
      <c r="B6109" s="3">
        <v>355.52992327948232</v>
      </c>
    </row>
    <row r="6110" spans="1:2" x14ac:dyDescent="0.25">
      <c r="A6110" s="4">
        <v>44607</v>
      </c>
      <c r="B6110" s="3">
        <v>354.74312055755962</v>
      </c>
    </row>
    <row r="6111" spans="1:2" x14ac:dyDescent="0.25">
      <c r="A6111" s="4">
        <v>44608</v>
      </c>
      <c r="B6111" s="3">
        <v>357.36579629730198</v>
      </c>
    </row>
    <row r="6112" spans="1:2" x14ac:dyDescent="0.25">
      <c r="A6112" s="4">
        <v>44609</v>
      </c>
      <c r="B6112" s="3">
        <v>362.87341535076109</v>
      </c>
    </row>
    <row r="6113" spans="1:2" x14ac:dyDescent="0.25">
      <c r="A6113" s="4">
        <v>44610</v>
      </c>
      <c r="B6113" s="3">
        <v>357.62806387127631</v>
      </c>
    </row>
    <row r="6114" spans="1:2" x14ac:dyDescent="0.25">
      <c r="A6114" s="4">
        <v>44613</v>
      </c>
      <c r="B6114" s="3">
        <v>360.46055367019812</v>
      </c>
    </row>
    <row r="6115" spans="1:2" x14ac:dyDescent="0.25">
      <c r="A6115" s="4">
        <v>44614</v>
      </c>
      <c r="B6115" s="3">
        <v>365.49609109050351</v>
      </c>
    </row>
    <row r="6116" spans="1:2" x14ac:dyDescent="0.25">
      <c r="A6116" s="4">
        <v>44615</v>
      </c>
      <c r="B6116" s="3">
        <v>360.82772827376198</v>
      </c>
    </row>
    <row r="6117" spans="1:2" x14ac:dyDescent="0.25">
      <c r="A6117" s="4">
        <v>44616</v>
      </c>
      <c r="B6117" s="3">
        <v>357.41824981209692</v>
      </c>
    </row>
    <row r="6118" spans="1:2" x14ac:dyDescent="0.25">
      <c r="A6118" s="4">
        <v>44617</v>
      </c>
      <c r="B6118" s="3">
        <v>359.88356500745482</v>
      </c>
    </row>
    <row r="6119" spans="1:2" x14ac:dyDescent="0.25">
      <c r="A6119" s="4">
        <v>44622</v>
      </c>
      <c r="B6119" s="3">
        <v>350.42632859142878</v>
      </c>
    </row>
    <row r="6120" spans="1:2" x14ac:dyDescent="0.25">
      <c r="A6120" s="4">
        <v>44623</v>
      </c>
      <c r="B6120" s="3">
        <v>353.00413003759201</v>
      </c>
    </row>
    <row r="6121" spans="1:2" x14ac:dyDescent="0.25">
      <c r="A6121" s="4">
        <v>44624</v>
      </c>
      <c r="B6121" s="3">
        <v>351.76678534343358</v>
      </c>
    </row>
    <row r="6122" spans="1:2" x14ac:dyDescent="0.25">
      <c r="A6122" s="4">
        <v>44627</v>
      </c>
      <c r="B6122" s="3">
        <v>356.09749177298789</v>
      </c>
    </row>
    <row r="6123" spans="1:2" x14ac:dyDescent="0.25">
      <c r="A6123" s="4">
        <v>44628</v>
      </c>
      <c r="B6123" s="3">
        <v>361.25309466531428</v>
      </c>
    </row>
    <row r="6124" spans="1:2" x14ac:dyDescent="0.25">
      <c r="A6124" s="4">
        <v>44629</v>
      </c>
      <c r="B6124" s="3">
        <v>353.46813429790137</v>
      </c>
    </row>
    <row r="6125" spans="1:2" x14ac:dyDescent="0.25">
      <c r="A6125" s="4">
        <v>44630</v>
      </c>
      <c r="B6125" s="3">
        <v>355.94282368621799</v>
      </c>
    </row>
    <row r="6126" spans="1:2" x14ac:dyDescent="0.25">
      <c r="A6126" s="4">
        <v>44631</v>
      </c>
      <c r="B6126" s="3">
        <v>357.79884072745563</v>
      </c>
    </row>
    <row r="6127" spans="1:2" x14ac:dyDescent="0.25">
      <c r="A6127" s="4">
        <v>44634</v>
      </c>
      <c r="B6127" s="3">
        <v>355.78815559944832</v>
      </c>
    </row>
    <row r="6128" spans="1:2" x14ac:dyDescent="0.25">
      <c r="A6128" s="4">
        <v>44635</v>
      </c>
      <c r="B6128" s="3">
        <v>351.7152293145104</v>
      </c>
    </row>
    <row r="6129" spans="1:2" x14ac:dyDescent="0.25">
      <c r="A6129" s="4">
        <v>44636</v>
      </c>
      <c r="B6129" s="3">
        <v>353.98369458713398</v>
      </c>
    </row>
    <row r="6130" spans="1:2" x14ac:dyDescent="0.25">
      <c r="A6130" s="4">
        <v>44637</v>
      </c>
      <c r="B6130" s="3">
        <v>360.32508614469549</v>
      </c>
    </row>
    <row r="6131" spans="1:2" x14ac:dyDescent="0.25">
      <c r="A6131" s="4">
        <v>44638</v>
      </c>
      <c r="B6131" s="3">
        <v>359.91263791330942</v>
      </c>
    </row>
    <row r="6132" spans="1:2" x14ac:dyDescent="0.25">
      <c r="A6132" s="4">
        <v>44641</v>
      </c>
      <c r="B6132" s="3">
        <v>356.76772014899029</v>
      </c>
    </row>
    <row r="6133" spans="1:2" x14ac:dyDescent="0.25">
      <c r="A6133" s="4">
        <v>44642</v>
      </c>
      <c r="B6133" s="3">
        <v>359.96419394223273</v>
      </c>
    </row>
    <row r="6134" spans="1:2" x14ac:dyDescent="0.25">
      <c r="A6134" s="4">
        <v>44643</v>
      </c>
      <c r="B6134" s="3">
        <v>356.04593574406459</v>
      </c>
    </row>
    <row r="6135" spans="1:2" x14ac:dyDescent="0.25">
      <c r="A6135" s="4">
        <v>44644</v>
      </c>
      <c r="B6135" s="3">
        <v>363.00599964870531</v>
      </c>
    </row>
    <row r="6136" spans="1:2" x14ac:dyDescent="0.25">
      <c r="A6136" s="4">
        <v>44645</v>
      </c>
      <c r="B6136" s="3">
        <v>357.79884072745563</v>
      </c>
    </row>
    <row r="6137" spans="1:2" x14ac:dyDescent="0.25">
      <c r="A6137" s="4">
        <v>44648</v>
      </c>
      <c r="B6137" s="3">
        <v>360.84064643392821</v>
      </c>
    </row>
    <row r="6138" spans="1:2" x14ac:dyDescent="0.25">
      <c r="A6138" s="4">
        <v>44649</v>
      </c>
      <c r="B6138" s="3">
        <v>352.23078960374312</v>
      </c>
    </row>
    <row r="6139" spans="1:2" x14ac:dyDescent="0.25">
      <c r="A6139" s="4">
        <v>44650</v>
      </c>
      <c r="B6139" s="3">
        <v>358.15973292991839</v>
      </c>
    </row>
    <row r="6140" spans="1:2" x14ac:dyDescent="0.25">
      <c r="A6140" s="4">
        <v>44651</v>
      </c>
      <c r="B6140" s="3">
        <v>333.30972698890503</v>
      </c>
    </row>
    <row r="6141" spans="1:2" x14ac:dyDescent="0.25">
      <c r="A6141" s="4">
        <v>44652</v>
      </c>
      <c r="B6141" s="3">
        <v>347.32896352464621</v>
      </c>
    </row>
    <row r="6142" spans="1:2" x14ac:dyDescent="0.25">
      <c r="A6142" s="4">
        <v>44655</v>
      </c>
      <c r="B6142" s="3">
        <v>341.02498350751262</v>
      </c>
    </row>
    <row r="6143" spans="1:2" x14ac:dyDescent="0.25">
      <c r="A6143" s="4">
        <v>44656</v>
      </c>
      <c r="B6143" s="3">
        <v>338.99144156650192</v>
      </c>
    </row>
    <row r="6144" spans="1:2" x14ac:dyDescent="0.25">
      <c r="A6144" s="4">
        <v>44657</v>
      </c>
      <c r="B6144" s="3">
        <v>342.34678576916968</v>
      </c>
    </row>
    <row r="6145" spans="1:2" x14ac:dyDescent="0.25">
      <c r="A6145" s="4">
        <v>44658</v>
      </c>
      <c r="B6145" s="3">
        <v>332.89081574346937</v>
      </c>
    </row>
    <row r="6146" spans="1:2" x14ac:dyDescent="0.25">
      <c r="A6146" s="4">
        <v>44659</v>
      </c>
      <c r="B6146" s="3">
        <v>351.75191724634459</v>
      </c>
    </row>
    <row r="6147" spans="1:2" x14ac:dyDescent="0.25">
      <c r="A6147" s="4">
        <v>44662</v>
      </c>
      <c r="B6147" s="3">
        <v>344.27865061313003</v>
      </c>
    </row>
    <row r="6148" spans="1:2" x14ac:dyDescent="0.25">
      <c r="A6148" s="4">
        <v>44663</v>
      </c>
      <c r="B6148" s="3">
        <v>342.75349415737179</v>
      </c>
    </row>
    <row r="6149" spans="1:2" x14ac:dyDescent="0.25">
      <c r="A6149" s="4">
        <v>44664</v>
      </c>
      <c r="B6149" s="3">
        <v>341.94007738096758</v>
      </c>
    </row>
    <row r="6150" spans="1:2" x14ac:dyDescent="0.25">
      <c r="A6150" s="4">
        <v>44665</v>
      </c>
      <c r="B6150" s="3">
        <v>344.58368190428149</v>
      </c>
    </row>
    <row r="6151" spans="1:2" x14ac:dyDescent="0.25">
      <c r="A6151" s="4">
        <v>44669</v>
      </c>
      <c r="B6151" s="3">
        <v>334.31429510217703</v>
      </c>
    </row>
    <row r="6152" spans="1:2" x14ac:dyDescent="0.25">
      <c r="A6152" s="4">
        <v>44670</v>
      </c>
      <c r="B6152" s="3">
        <v>345.95632271446391</v>
      </c>
    </row>
    <row r="6153" spans="1:2" x14ac:dyDescent="0.25">
      <c r="A6153" s="4">
        <v>44671</v>
      </c>
      <c r="B6153" s="3">
        <v>336.95789962549111</v>
      </c>
    </row>
    <row r="6154" spans="1:2" x14ac:dyDescent="0.25">
      <c r="A6154" s="4">
        <v>44673</v>
      </c>
      <c r="B6154" s="3">
        <v>333.2466855831463</v>
      </c>
    </row>
    <row r="6155" spans="1:2" x14ac:dyDescent="0.25">
      <c r="A6155" s="4">
        <v>44676</v>
      </c>
      <c r="B6155" s="3">
        <v>334.4159721992275</v>
      </c>
    </row>
    <row r="6156" spans="1:2" x14ac:dyDescent="0.25">
      <c r="A6156" s="4">
        <v>44677</v>
      </c>
      <c r="B6156" s="3">
        <v>339.60150414880508</v>
      </c>
    </row>
    <row r="6157" spans="1:2" x14ac:dyDescent="0.25">
      <c r="A6157" s="4">
        <v>44678</v>
      </c>
      <c r="B6157" s="3">
        <v>341.22833770161373</v>
      </c>
    </row>
    <row r="6158" spans="1:2" x14ac:dyDescent="0.25">
      <c r="A6158" s="4">
        <v>44679</v>
      </c>
      <c r="B6158" s="3">
        <v>338.88976446945128</v>
      </c>
    </row>
    <row r="6159" spans="1:2" x14ac:dyDescent="0.25">
      <c r="A6159" s="4">
        <v>44680</v>
      </c>
      <c r="B6159" s="3">
        <v>340.46575947373469</v>
      </c>
    </row>
    <row r="6160" spans="1:2" x14ac:dyDescent="0.25">
      <c r="A6160" s="4">
        <v>44683</v>
      </c>
      <c r="B6160" s="3">
        <v>332.68055556259412</v>
      </c>
    </row>
    <row r="6161" spans="1:2" x14ac:dyDescent="0.25">
      <c r="A6161" s="4">
        <v>44684</v>
      </c>
      <c r="B6161" s="3">
        <v>343.20009882149043</v>
      </c>
    </row>
    <row r="6162" spans="1:2" x14ac:dyDescent="0.25">
      <c r="A6162" s="4">
        <v>44685</v>
      </c>
      <c r="B6162" s="3">
        <v>335.76561392217423</v>
      </c>
    </row>
    <row r="6163" spans="1:2" x14ac:dyDescent="0.25">
      <c r="A6163" s="4">
        <v>44686</v>
      </c>
      <c r="B6163" s="3">
        <v>337.08055682953631</v>
      </c>
    </row>
    <row r="6164" spans="1:2" x14ac:dyDescent="0.25">
      <c r="A6164" s="4">
        <v>44687</v>
      </c>
      <c r="B6164" s="3">
        <v>337.08055682953631</v>
      </c>
    </row>
    <row r="6165" spans="1:2" x14ac:dyDescent="0.25">
      <c r="A6165" s="4">
        <v>44690</v>
      </c>
      <c r="B6165" s="3">
        <v>335.10814246849333</v>
      </c>
    </row>
    <row r="6166" spans="1:2" x14ac:dyDescent="0.25">
      <c r="A6166" s="4">
        <v>44691</v>
      </c>
      <c r="B6166" s="3">
        <v>334.29894683319361</v>
      </c>
    </row>
    <row r="6167" spans="1:2" x14ac:dyDescent="0.25">
      <c r="A6167" s="4">
        <v>44692</v>
      </c>
      <c r="B6167" s="3">
        <v>314.72652740438173</v>
      </c>
    </row>
    <row r="6168" spans="1:2" x14ac:dyDescent="0.25">
      <c r="A6168" s="4">
        <v>44693</v>
      </c>
      <c r="B6168" s="3">
        <v>329.14032465815779</v>
      </c>
    </row>
    <row r="6169" spans="1:2" x14ac:dyDescent="0.25">
      <c r="A6169" s="4">
        <v>44694</v>
      </c>
      <c r="B6169" s="3">
        <v>331.21388847361339</v>
      </c>
    </row>
    <row r="6170" spans="1:2" x14ac:dyDescent="0.25">
      <c r="A6170" s="4">
        <v>44697</v>
      </c>
      <c r="B6170" s="3">
        <v>338.64837337292948</v>
      </c>
    </row>
    <row r="6171" spans="1:2" x14ac:dyDescent="0.25">
      <c r="A6171" s="4">
        <v>44698</v>
      </c>
      <c r="B6171" s="3">
        <v>327.11733556990862</v>
      </c>
    </row>
    <row r="6172" spans="1:2" x14ac:dyDescent="0.25">
      <c r="A6172" s="4">
        <v>44699</v>
      </c>
      <c r="B6172" s="3">
        <v>310.78169868229571</v>
      </c>
    </row>
    <row r="6173" spans="1:2" x14ac:dyDescent="0.25">
      <c r="A6173" s="4">
        <v>44700</v>
      </c>
      <c r="B6173" s="3">
        <v>315.08055049482539</v>
      </c>
    </row>
    <row r="6174" spans="1:2" x14ac:dyDescent="0.25">
      <c r="A6174" s="4">
        <v>44701</v>
      </c>
      <c r="B6174" s="3">
        <v>328.17940484123949</v>
      </c>
    </row>
    <row r="6175" spans="1:2" x14ac:dyDescent="0.25">
      <c r="A6175" s="4">
        <v>44704</v>
      </c>
      <c r="B6175" s="3">
        <v>308.70813486684023</v>
      </c>
    </row>
    <row r="6176" spans="1:2" x14ac:dyDescent="0.25">
      <c r="A6176" s="4">
        <v>44705</v>
      </c>
      <c r="B6176" s="3">
        <v>317.76101103675569</v>
      </c>
    </row>
    <row r="6177" spans="1:2" x14ac:dyDescent="0.25">
      <c r="A6177" s="4">
        <v>44706</v>
      </c>
      <c r="B6177" s="3">
        <v>321.85756394046052</v>
      </c>
    </row>
    <row r="6178" spans="1:2" x14ac:dyDescent="0.25">
      <c r="A6178" s="4">
        <v>44707</v>
      </c>
      <c r="B6178" s="3">
        <v>322.76790903017258</v>
      </c>
    </row>
    <row r="6179" spans="1:2" x14ac:dyDescent="0.25">
      <c r="A6179" s="4">
        <v>44708</v>
      </c>
      <c r="B6179" s="3">
        <v>319.42997703456132</v>
      </c>
    </row>
    <row r="6180" spans="1:2" x14ac:dyDescent="0.25">
      <c r="A6180" s="4">
        <v>44711</v>
      </c>
      <c r="B6180" s="3">
        <v>324.0828519375346</v>
      </c>
    </row>
    <row r="6181" spans="1:2" x14ac:dyDescent="0.25">
      <c r="A6181" s="4">
        <v>44712</v>
      </c>
      <c r="B6181" s="3">
        <v>325.09434648165927</v>
      </c>
    </row>
    <row r="6182" spans="1:2" x14ac:dyDescent="0.25">
      <c r="A6182" s="4">
        <v>44713</v>
      </c>
      <c r="B6182" s="3">
        <v>316.36468197520833</v>
      </c>
    </row>
    <row r="6183" spans="1:2" x14ac:dyDescent="0.25">
      <c r="A6183" s="4">
        <v>44714</v>
      </c>
      <c r="B6183" s="3">
        <v>310.38130671216788</v>
      </c>
    </row>
    <row r="6184" spans="1:2" x14ac:dyDescent="0.25">
      <c r="A6184" s="4">
        <v>44715</v>
      </c>
      <c r="B6184" s="3">
        <v>314.25290247060582</v>
      </c>
    </row>
    <row r="6185" spans="1:2" x14ac:dyDescent="0.25">
      <c r="A6185" s="4">
        <v>44718</v>
      </c>
      <c r="B6185" s="3">
        <v>313.14673225390919</v>
      </c>
    </row>
    <row r="6186" spans="1:2" x14ac:dyDescent="0.25">
      <c r="A6186" s="4">
        <v>44719</v>
      </c>
      <c r="B6186" s="3">
        <v>316.9177670835565</v>
      </c>
    </row>
    <row r="6187" spans="1:2" x14ac:dyDescent="0.25">
      <c r="A6187" s="4">
        <v>44720</v>
      </c>
      <c r="B6187" s="3">
        <v>317.92337637146238</v>
      </c>
    </row>
    <row r="6188" spans="1:2" x14ac:dyDescent="0.25">
      <c r="A6188" s="4">
        <v>44721</v>
      </c>
      <c r="B6188" s="3">
        <v>313.85065875544342</v>
      </c>
    </row>
    <row r="6189" spans="1:2" x14ac:dyDescent="0.25">
      <c r="A6189" s="4">
        <v>44722</v>
      </c>
      <c r="B6189" s="3">
        <v>316.16356011762713</v>
      </c>
    </row>
    <row r="6190" spans="1:2" x14ac:dyDescent="0.25">
      <c r="A6190" s="4">
        <v>44725</v>
      </c>
      <c r="B6190" s="3">
        <v>312.79476900314222</v>
      </c>
    </row>
    <row r="6191" spans="1:2" x14ac:dyDescent="0.25">
      <c r="A6191" s="4">
        <v>44726</v>
      </c>
      <c r="B6191" s="3">
        <v>321.54356980792392</v>
      </c>
    </row>
    <row r="6192" spans="1:2" x14ac:dyDescent="0.25">
      <c r="A6192" s="4">
        <v>44727</v>
      </c>
      <c r="B6192" s="3">
        <v>319.48207076771672</v>
      </c>
    </row>
    <row r="6193" spans="1:2" x14ac:dyDescent="0.25">
      <c r="A6193" s="4">
        <v>44729</v>
      </c>
      <c r="B6193" s="3">
        <v>322.29777677385329</v>
      </c>
    </row>
    <row r="6194" spans="1:2" x14ac:dyDescent="0.25">
      <c r="A6194" s="4">
        <v>44732</v>
      </c>
      <c r="B6194" s="3">
        <v>325.41516556636168</v>
      </c>
    </row>
    <row r="6195" spans="1:2" x14ac:dyDescent="0.25">
      <c r="A6195" s="4">
        <v>44733</v>
      </c>
      <c r="B6195" s="3">
        <v>323.2028251329686</v>
      </c>
    </row>
    <row r="6196" spans="1:2" x14ac:dyDescent="0.25">
      <c r="A6196" s="4">
        <v>44734</v>
      </c>
      <c r="B6196" s="3">
        <v>323.30338606175923</v>
      </c>
    </row>
    <row r="6197" spans="1:2" x14ac:dyDescent="0.25">
      <c r="A6197" s="4">
        <v>44735</v>
      </c>
      <c r="B6197" s="3">
        <v>323.55478838373568</v>
      </c>
    </row>
    <row r="6198" spans="1:2" x14ac:dyDescent="0.25">
      <c r="A6198" s="4">
        <v>44736</v>
      </c>
      <c r="B6198" s="3">
        <v>324.71123906482751</v>
      </c>
    </row>
    <row r="6199" spans="1:2" x14ac:dyDescent="0.25">
      <c r="A6199" s="4">
        <v>44739</v>
      </c>
      <c r="B6199" s="3">
        <v>328.08003017931242</v>
      </c>
    </row>
    <row r="6200" spans="1:2" x14ac:dyDescent="0.25">
      <c r="A6200" s="4">
        <v>44740</v>
      </c>
      <c r="B6200" s="3">
        <v>327.8286278573359</v>
      </c>
    </row>
    <row r="6201" spans="1:2" x14ac:dyDescent="0.25">
      <c r="A6201" s="4">
        <v>44741</v>
      </c>
      <c r="B6201" s="3">
        <v>321.44300887913317</v>
      </c>
    </row>
    <row r="6202" spans="1:2" x14ac:dyDescent="0.25">
      <c r="A6202" s="4">
        <v>44742</v>
      </c>
      <c r="B6202" s="3">
        <v>322.04637445187677</v>
      </c>
    </row>
    <row r="6203" spans="1:2" x14ac:dyDescent="0.25">
      <c r="A6203" s="4">
        <v>44743</v>
      </c>
      <c r="B6203" s="3">
        <v>315.86436983014858</v>
      </c>
    </row>
    <row r="6204" spans="1:2" x14ac:dyDescent="0.25">
      <c r="A6204" s="4">
        <v>44746</v>
      </c>
      <c r="B6204" s="3">
        <v>326.10048284767828</v>
      </c>
    </row>
    <row r="6205" spans="1:2" x14ac:dyDescent="0.25">
      <c r="A6205" s="4">
        <v>44747</v>
      </c>
      <c r="B6205" s="3">
        <v>324.69552615899778</v>
      </c>
    </row>
    <row r="6206" spans="1:2" x14ac:dyDescent="0.25">
      <c r="A6206" s="4">
        <v>44748</v>
      </c>
      <c r="B6206" s="3">
        <v>317.11879544504188</v>
      </c>
    </row>
    <row r="6207" spans="1:2" x14ac:dyDescent="0.25">
      <c r="A6207" s="4">
        <v>44749</v>
      </c>
      <c r="B6207" s="3">
        <v>325.94995177389109</v>
      </c>
    </row>
    <row r="6208" spans="1:2" x14ac:dyDescent="0.25">
      <c r="A6208" s="4">
        <v>44750</v>
      </c>
      <c r="B6208" s="3">
        <v>326.10048284767828</v>
      </c>
    </row>
    <row r="6209" spans="1:2" x14ac:dyDescent="0.25">
      <c r="A6209" s="4">
        <v>44753</v>
      </c>
      <c r="B6209" s="3">
        <v>335.18252429950633</v>
      </c>
    </row>
    <row r="6210" spans="1:2" x14ac:dyDescent="0.25">
      <c r="A6210" s="4">
        <v>44754</v>
      </c>
      <c r="B6210" s="3">
        <v>325.84959772469972</v>
      </c>
    </row>
    <row r="6211" spans="1:2" x14ac:dyDescent="0.25">
      <c r="A6211" s="4">
        <v>44755</v>
      </c>
      <c r="B6211" s="3">
        <v>331.51960150401771</v>
      </c>
    </row>
    <row r="6212" spans="1:2" x14ac:dyDescent="0.25">
      <c r="A6212" s="4">
        <v>44756</v>
      </c>
      <c r="B6212" s="3">
        <v>325.79942070010401</v>
      </c>
    </row>
    <row r="6213" spans="1:2" x14ac:dyDescent="0.25">
      <c r="A6213" s="4">
        <v>44757</v>
      </c>
      <c r="B6213" s="3">
        <v>327.10402333959308</v>
      </c>
    </row>
    <row r="6214" spans="1:2" x14ac:dyDescent="0.25">
      <c r="A6214" s="4">
        <v>44760</v>
      </c>
      <c r="B6214" s="3">
        <v>328.20791788069931</v>
      </c>
    </row>
    <row r="6215" spans="1:2" x14ac:dyDescent="0.25">
      <c r="A6215" s="4">
        <v>44761</v>
      </c>
      <c r="B6215" s="3">
        <v>322.5379141013812</v>
      </c>
    </row>
    <row r="6216" spans="1:2" x14ac:dyDescent="0.25">
      <c r="A6216" s="4">
        <v>44762</v>
      </c>
      <c r="B6216" s="3">
        <v>324.84605723278497</v>
      </c>
    </row>
    <row r="6217" spans="1:2" x14ac:dyDescent="0.25">
      <c r="A6217" s="4">
        <v>44763</v>
      </c>
      <c r="B6217" s="3">
        <v>321.78525873244519</v>
      </c>
    </row>
    <row r="6218" spans="1:2" x14ac:dyDescent="0.25">
      <c r="A6218" s="4">
        <v>44764</v>
      </c>
      <c r="B6218" s="3">
        <v>325.24747342955089</v>
      </c>
    </row>
    <row r="6219" spans="1:2" x14ac:dyDescent="0.25">
      <c r="A6219" s="4">
        <v>44767</v>
      </c>
      <c r="B6219" s="3">
        <v>331.16836233184762</v>
      </c>
    </row>
    <row r="6220" spans="1:2" x14ac:dyDescent="0.25">
      <c r="A6220" s="4">
        <v>44768</v>
      </c>
      <c r="B6220" s="3">
        <v>323.89269376546599</v>
      </c>
    </row>
    <row r="6221" spans="1:2" x14ac:dyDescent="0.25">
      <c r="A6221" s="4">
        <v>44769</v>
      </c>
      <c r="B6221" s="3">
        <v>326.20083689686987</v>
      </c>
    </row>
    <row r="6222" spans="1:2" x14ac:dyDescent="0.25">
      <c r="A6222" s="4">
        <v>44770</v>
      </c>
      <c r="B6222" s="3">
        <v>324.64534913440212</v>
      </c>
    </row>
    <row r="6223" spans="1:2" x14ac:dyDescent="0.25">
      <c r="A6223" s="4">
        <v>44771</v>
      </c>
      <c r="B6223" s="3">
        <v>326.85313821661441</v>
      </c>
    </row>
    <row r="6224" spans="1:2" x14ac:dyDescent="0.25">
      <c r="A6224" s="4">
        <v>44774</v>
      </c>
      <c r="B6224" s="3">
        <v>330.11165135307562</v>
      </c>
    </row>
    <row r="6225" spans="1:2" x14ac:dyDescent="0.25">
      <c r="A6225" s="4">
        <v>44775</v>
      </c>
      <c r="B6225" s="3">
        <v>325.91767200785819</v>
      </c>
    </row>
    <row r="6226" spans="1:2" x14ac:dyDescent="0.25">
      <c r="A6226" s="4">
        <v>44776</v>
      </c>
      <c r="B6226" s="3">
        <v>302.72446093008972</v>
      </c>
    </row>
    <row r="6227" spans="1:2" x14ac:dyDescent="0.25">
      <c r="A6227" s="4">
        <v>44777</v>
      </c>
      <c r="B6227" s="3">
        <v>300.75379593655379</v>
      </c>
    </row>
    <row r="6228" spans="1:2" x14ac:dyDescent="0.25">
      <c r="A6228" s="4">
        <v>44778</v>
      </c>
      <c r="B6228" s="3">
        <v>313.9420924317555</v>
      </c>
    </row>
    <row r="6229" spans="1:2" x14ac:dyDescent="0.25">
      <c r="A6229" s="4">
        <v>44781</v>
      </c>
      <c r="B6229" s="3">
        <v>319.09613933792627</v>
      </c>
    </row>
    <row r="6230" spans="1:2" x14ac:dyDescent="0.25">
      <c r="A6230" s="4">
        <v>44782</v>
      </c>
      <c r="B6230" s="3">
        <v>320.35938612865442</v>
      </c>
    </row>
    <row r="6231" spans="1:2" x14ac:dyDescent="0.25">
      <c r="A6231" s="4">
        <v>44783</v>
      </c>
      <c r="B6231" s="3">
        <v>314.49792101967591</v>
      </c>
    </row>
    <row r="6232" spans="1:2" x14ac:dyDescent="0.25">
      <c r="A6232" s="4">
        <v>44784</v>
      </c>
      <c r="B6232" s="3">
        <v>311.06188974889528</v>
      </c>
    </row>
    <row r="6233" spans="1:2" x14ac:dyDescent="0.25">
      <c r="A6233" s="4">
        <v>44785</v>
      </c>
      <c r="B6233" s="3">
        <v>319.85408741236319</v>
      </c>
    </row>
    <row r="6234" spans="1:2" x14ac:dyDescent="0.25">
      <c r="A6234" s="4">
        <v>44788</v>
      </c>
      <c r="B6234" s="3">
        <v>316.82229511461571</v>
      </c>
    </row>
    <row r="6235" spans="1:2" x14ac:dyDescent="0.25">
      <c r="A6235" s="4">
        <v>44789</v>
      </c>
      <c r="B6235" s="3">
        <v>317.52971331742339</v>
      </c>
    </row>
    <row r="6236" spans="1:2" x14ac:dyDescent="0.25">
      <c r="A6236" s="4">
        <v>44790</v>
      </c>
      <c r="B6236" s="3">
        <v>319.95514715562138</v>
      </c>
    </row>
    <row r="6237" spans="1:2" x14ac:dyDescent="0.25">
      <c r="A6237" s="4">
        <v>44791</v>
      </c>
      <c r="B6237" s="3">
        <v>316.31699639832442</v>
      </c>
    </row>
    <row r="6238" spans="1:2" x14ac:dyDescent="0.25">
      <c r="A6238" s="4">
        <v>44792</v>
      </c>
      <c r="B6238" s="3">
        <v>321.72369266264081</v>
      </c>
    </row>
    <row r="6239" spans="1:2" x14ac:dyDescent="0.25">
      <c r="A6239" s="4">
        <v>44795</v>
      </c>
      <c r="B6239" s="3">
        <v>330.06112148144649</v>
      </c>
    </row>
    <row r="6240" spans="1:2" x14ac:dyDescent="0.25">
      <c r="A6240" s="4">
        <v>44796</v>
      </c>
      <c r="B6240" s="3">
        <v>306.41314155901591</v>
      </c>
    </row>
    <row r="6241" spans="1:2" x14ac:dyDescent="0.25">
      <c r="A6241" s="4">
        <v>44797</v>
      </c>
      <c r="B6241" s="3">
        <v>311.16294949215359</v>
      </c>
    </row>
    <row r="6242" spans="1:2" x14ac:dyDescent="0.25">
      <c r="A6242" s="4">
        <v>44798</v>
      </c>
      <c r="B6242" s="3">
        <v>316.77176524298648</v>
      </c>
    </row>
    <row r="6243" spans="1:2" x14ac:dyDescent="0.25">
      <c r="A6243" s="4">
        <v>44799</v>
      </c>
      <c r="B6243" s="3">
        <v>327.02932918369902</v>
      </c>
    </row>
    <row r="6244" spans="1:2" x14ac:dyDescent="0.25">
      <c r="A6244" s="4">
        <v>44802</v>
      </c>
      <c r="B6244" s="3">
        <v>314.64951063456328</v>
      </c>
    </row>
    <row r="6245" spans="1:2" x14ac:dyDescent="0.25">
      <c r="A6245" s="4">
        <v>44803</v>
      </c>
      <c r="B6245" s="3">
        <v>315.30639896574189</v>
      </c>
    </row>
    <row r="6246" spans="1:2" x14ac:dyDescent="0.25">
      <c r="A6246" s="4">
        <v>44804</v>
      </c>
      <c r="B6246" s="3">
        <v>312.37566641125272</v>
      </c>
    </row>
    <row r="6247" spans="1:2" x14ac:dyDescent="0.25">
      <c r="A6247" s="4">
        <v>44805</v>
      </c>
      <c r="B6247" s="3">
        <v>321.12360484344339</v>
      </c>
    </row>
    <row r="6248" spans="1:2" x14ac:dyDescent="0.25">
      <c r="A6248" s="4">
        <v>44806</v>
      </c>
      <c r="B6248" s="3">
        <v>316.53248102518933</v>
      </c>
    </row>
    <row r="6249" spans="1:2" x14ac:dyDescent="0.25">
      <c r="A6249" s="4">
        <v>44809</v>
      </c>
      <c r="B6249" s="3">
        <v>321.32765479092137</v>
      </c>
    </row>
    <row r="6250" spans="1:2" x14ac:dyDescent="0.25">
      <c r="A6250" s="4">
        <v>44810</v>
      </c>
      <c r="B6250" s="3">
        <v>310.10490767963353</v>
      </c>
    </row>
    <row r="6251" spans="1:2" x14ac:dyDescent="0.25">
      <c r="A6251" s="4">
        <v>44812</v>
      </c>
      <c r="B6251" s="3">
        <v>313.21666937867241</v>
      </c>
    </row>
    <row r="6252" spans="1:2" x14ac:dyDescent="0.25">
      <c r="A6252" s="4">
        <v>44813</v>
      </c>
      <c r="B6252" s="3">
        <v>298.21899823904221</v>
      </c>
    </row>
    <row r="6253" spans="1:2" x14ac:dyDescent="0.25">
      <c r="A6253" s="4">
        <v>44816</v>
      </c>
      <c r="B6253" s="3">
        <v>312.45148207563011</v>
      </c>
    </row>
    <row r="6254" spans="1:2" x14ac:dyDescent="0.25">
      <c r="A6254" s="4">
        <v>44817</v>
      </c>
      <c r="B6254" s="3">
        <v>314.64501901101812</v>
      </c>
    </row>
    <row r="6255" spans="1:2" x14ac:dyDescent="0.25">
      <c r="A6255" s="4">
        <v>44818</v>
      </c>
      <c r="B6255" s="3">
        <v>302.40202216234042</v>
      </c>
    </row>
    <row r="6256" spans="1:2" x14ac:dyDescent="0.25">
      <c r="A6256" s="4">
        <v>44819</v>
      </c>
      <c r="B6256" s="3">
        <v>297.50482342286932</v>
      </c>
    </row>
    <row r="6257" spans="1:2" x14ac:dyDescent="0.25">
      <c r="A6257" s="4">
        <v>44820</v>
      </c>
      <c r="B6257" s="3">
        <v>300.51456014816932</v>
      </c>
    </row>
    <row r="6258" spans="1:2" x14ac:dyDescent="0.25">
      <c r="A6258" s="4">
        <v>44823</v>
      </c>
      <c r="B6258" s="3">
        <v>314.28793160293168</v>
      </c>
    </row>
    <row r="6259" spans="1:2" x14ac:dyDescent="0.25">
      <c r="A6259" s="4">
        <v>44824</v>
      </c>
      <c r="B6259" s="3">
        <v>314.23691911606221</v>
      </c>
    </row>
    <row r="6260" spans="1:2" x14ac:dyDescent="0.25">
      <c r="A6260" s="4">
        <v>44825</v>
      </c>
      <c r="B6260" s="3">
        <v>303.52429687346921</v>
      </c>
    </row>
    <row r="6261" spans="1:2" x14ac:dyDescent="0.25">
      <c r="A6261" s="4">
        <v>44826</v>
      </c>
      <c r="B6261" s="3">
        <v>305.10568396642338</v>
      </c>
    </row>
    <row r="6262" spans="1:2" x14ac:dyDescent="0.25">
      <c r="A6262" s="4">
        <v>44827</v>
      </c>
      <c r="B6262" s="3">
        <v>306.68707105937762</v>
      </c>
    </row>
    <row r="6263" spans="1:2" x14ac:dyDescent="0.25">
      <c r="A6263" s="4">
        <v>44830</v>
      </c>
      <c r="B6263" s="3">
        <v>307.9113707442454</v>
      </c>
    </row>
    <row r="6264" spans="1:2" x14ac:dyDescent="0.25">
      <c r="A6264" s="4">
        <v>44831</v>
      </c>
      <c r="B6264" s="3">
        <v>312.91059445745537</v>
      </c>
    </row>
    <row r="6265" spans="1:2" x14ac:dyDescent="0.25">
      <c r="A6265" s="4">
        <v>44832</v>
      </c>
      <c r="B6265" s="3">
        <v>308.01339571798428</v>
      </c>
    </row>
    <row r="6266" spans="1:2" x14ac:dyDescent="0.25">
      <c r="A6266" s="4">
        <v>44833</v>
      </c>
      <c r="B6266" s="3">
        <v>308.4214956129403</v>
      </c>
    </row>
    <row r="6267" spans="1:2" x14ac:dyDescent="0.25">
      <c r="A6267" s="4">
        <v>44834</v>
      </c>
      <c r="B6267" s="3">
        <v>310.10490767963353</v>
      </c>
    </row>
    <row r="6268" spans="1:2" x14ac:dyDescent="0.25">
      <c r="A6268" s="4">
        <v>44837</v>
      </c>
      <c r="B6268" s="3">
        <v>298.87768934893683</v>
      </c>
    </row>
    <row r="6269" spans="1:2" x14ac:dyDescent="0.25">
      <c r="A6269" s="4">
        <v>44838</v>
      </c>
      <c r="B6269" s="3">
        <v>303.82292516029452</v>
      </c>
    </row>
    <row r="6270" spans="1:2" x14ac:dyDescent="0.25">
      <c r="A6270" s="4">
        <v>44839</v>
      </c>
      <c r="B6270" s="3">
        <v>303.92595090636451</v>
      </c>
    </row>
    <row r="6271" spans="1:2" x14ac:dyDescent="0.25">
      <c r="A6271" s="4">
        <v>44840</v>
      </c>
      <c r="B6271" s="3">
        <v>310.67413727394649</v>
      </c>
    </row>
    <row r="6272" spans="1:2" x14ac:dyDescent="0.25">
      <c r="A6272" s="4">
        <v>44841</v>
      </c>
      <c r="B6272" s="3">
        <v>312.68313932231058</v>
      </c>
    </row>
    <row r="6273" spans="1:2" x14ac:dyDescent="0.25">
      <c r="A6273" s="4">
        <v>44844</v>
      </c>
      <c r="B6273" s="3">
        <v>313.24978092569529</v>
      </c>
    </row>
    <row r="6274" spans="1:2" x14ac:dyDescent="0.25">
      <c r="A6274" s="4">
        <v>44845</v>
      </c>
      <c r="B6274" s="3">
        <v>311.44683036947117</v>
      </c>
    </row>
    <row r="6275" spans="1:2" x14ac:dyDescent="0.25">
      <c r="A6275" s="4">
        <v>44847</v>
      </c>
      <c r="B6275" s="3">
        <v>315.5678602122693</v>
      </c>
    </row>
    <row r="6276" spans="1:2" x14ac:dyDescent="0.25">
      <c r="A6276" s="4">
        <v>44848</v>
      </c>
      <c r="B6276" s="3">
        <v>306.39856881204338</v>
      </c>
    </row>
    <row r="6277" spans="1:2" x14ac:dyDescent="0.25">
      <c r="A6277" s="4">
        <v>44851</v>
      </c>
      <c r="B6277" s="3">
        <v>295.06573674434838</v>
      </c>
    </row>
    <row r="6278" spans="1:2" x14ac:dyDescent="0.25">
      <c r="A6278" s="4">
        <v>44852</v>
      </c>
      <c r="B6278" s="3">
        <v>311.6013689885761</v>
      </c>
    </row>
    <row r="6279" spans="1:2" x14ac:dyDescent="0.25">
      <c r="A6279" s="4">
        <v>44853</v>
      </c>
      <c r="B6279" s="3">
        <v>304.64713112885408</v>
      </c>
    </row>
    <row r="6280" spans="1:2" x14ac:dyDescent="0.25">
      <c r="A6280" s="4">
        <v>44854</v>
      </c>
      <c r="B6280" s="3">
        <v>308.76816097165232</v>
      </c>
    </row>
    <row r="6281" spans="1:2" x14ac:dyDescent="0.25">
      <c r="A6281" s="4">
        <v>44855</v>
      </c>
      <c r="B6281" s="3">
        <v>304.23502814457441</v>
      </c>
    </row>
    <row r="6282" spans="1:2" x14ac:dyDescent="0.25">
      <c r="A6282" s="4">
        <v>44858</v>
      </c>
      <c r="B6282" s="3">
        <v>320.2040187854173</v>
      </c>
    </row>
    <row r="6283" spans="1:2" x14ac:dyDescent="0.25">
      <c r="A6283" s="4">
        <v>44859</v>
      </c>
      <c r="B6283" s="3">
        <v>301.6593844928255</v>
      </c>
    </row>
    <row r="6284" spans="1:2" x14ac:dyDescent="0.25">
      <c r="A6284" s="4">
        <v>44860</v>
      </c>
      <c r="B6284" s="3">
        <v>292.79917033080937</v>
      </c>
    </row>
    <row r="6285" spans="1:2" x14ac:dyDescent="0.25">
      <c r="A6285" s="4">
        <v>44861</v>
      </c>
      <c r="B6285" s="3">
        <v>303.82292516029452</v>
      </c>
    </row>
    <row r="6286" spans="1:2" x14ac:dyDescent="0.25">
      <c r="A6286" s="4">
        <v>44862</v>
      </c>
      <c r="B6286" s="3">
        <v>294.0354792836489</v>
      </c>
    </row>
    <row r="6287" spans="1:2" x14ac:dyDescent="0.25">
      <c r="A6287" s="4">
        <v>44865</v>
      </c>
      <c r="B6287" s="3">
        <v>300.83517852426593</v>
      </c>
    </row>
    <row r="6288" spans="1:2" x14ac:dyDescent="0.25">
      <c r="A6288" s="4">
        <v>44866</v>
      </c>
      <c r="B6288" s="3">
        <v>291.50857843158462</v>
      </c>
    </row>
    <row r="6289" spans="1:2" x14ac:dyDescent="0.25">
      <c r="A6289" s="4">
        <v>44868</v>
      </c>
      <c r="B6289" s="3">
        <v>299.74562552073007</v>
      </c>
    </row>
    <row r="6290" spans="1:2" x14ac:dyDescent="0.25">
      <c r="A6290" s="4">
        <v>44869</v>
      </c>
      <c r="B6290" s="3">
        <v>298.08785503738011</v>
      </c>
    </row>
    <row r="6291" spans="1:2" x14ac:dyDescent="0.25">
      <c r="A6291" s="4">
        <v>44872</v>
      </c>
      <c r="B6291" s="3">
        <v>298.39868700300821</v>
      </c>
    </row>
    <row r="6292" spans="1:2" x14ac:dyDescent="0.25">
      <c r="A6292" s="4">
        <v>44873</v>
      </c>
      <c r="B6292" s="3">
        <v>294.04703948421439</v>
      </c>
    </row>
    <row r="6293" spans="1:2" x14ac:dyDescent="0.25">
      <c r="A6293" s="4">
        <v>44874</v>
      </c>
      <c r="B6293" s="3">
        <v>302.8539451770115</v>
      </c>
    </row>
    <row r="6294" spans="1:2" x14ac:dyDescent="0.25">
      <c r="A6294" s="4">
        <v>44875</v>
      </c>
      <c r="B6294" s="3">
        <v>289.17733868937358</v>
      </c>
    </row>
    <row r="6295" spans="1:2" x14ac:dyDescent="0.25">
      <c r="A6295" s="4">
        <v>44876</v>
      </c>
      <c r="B6295" s="3">
        <v>280.26682234136712</v>
      </c>
    </row>
    <row r="6296" spans="1:2" x14ac:dyDescent="0.25">
      <c r="A6296" s="4">
        <v>44879</v>
      </c>
      <c r="B6296" s="3">
        <v>280.26682234136712</v>
      </c>
    </row>
    <row r="6297" spans="1:2" x14ac:dyDescent="0.25">
      <c r="A6297" s="4">
        <v>44881</v>
      </c>
      <c r="B6297" s="3">
        <v>277.78016661634211</v>
      </c>
    </row>
    <row r="6298" spans="1:2" x14ac:dyDescent="0.25">
      <c r="A6298" s="4">
        <v>44882</v>
      </c>
      <c r="B6298" s="3">
        <v>296.79272184726278</v>
      </c>
    </row>
    <row r="6299" spans="1:2" x14ac:dyDescent="0.25">
      <c r="A6299" s="4">
        <v>44883</v>
      </c>
      <c r="B6299" s="3">
        <v>289.12553336176887</v>
      </c>
    </row>
    <row r="6300" spans="1:2" x14ac:dyDescent="0.25">
      <c r="A6300" s="4">
        <v>44886</v>
      </c>
      <c r="B6300" s="3">
        <v>301.92144928012709</v>
      </c>
    </row>
    <row r="6301" spans="1:2" x14ac:dyDescent="0.25">
      <c r="A6301" s="4">
        <v>44887</v>
      </c>
      <c r="B6301" s="3">
        <v>291.14594113835182</v>
      </c>
    </row>
    <row r="6302" spans="1:2" x14ac:dyDescent="0.25">
      <c r="A6302" s="4">
        <v>44888</v>
      </c>
      <c r="B6302" s="3">
        <v>293.89162350140032</v>
      </c>
    </row>
    <row r="6303" spans="1:2" x14ac:dyDescent="0.25">
      <c r="A6303" s="4">
        <v>44889</v>
      </c>
      <c r="B6303" s="3">
        <v>304.56352098796623</v>
      </c>
    </row>
    <row r="6304" spans="1:2" x14ac:dyDescent="0.25">
      <c r="A6304" s="4">
        <v>44890</v>
      </c>
      <c r="B6304" s="3">
        <v>298.13966036498482</v>
      </c>
    </row>
    <row r="6305" spans="1:2" x14ac:dyDescent="0.25">
      <c r="A6305" s="4">
        <v>44893</v>
      </c>
      <c r="B6305" s="3">
        <v>298.13966036498482</v>
      </c>
    </row>
    <row r="6306" spans="1:2" x14ac:dyDescent="0.25">
      <c r="A6306" s="4">
        <v>44894</v>
      </c>
      <c r="B6306" s="3">
        <v>290.57608253470022</v>
      </c>
    </row>
    <row r="6307" spans="1:2" x14ac:dyDescent="0.25">
      <c r="A6307" s="4">
        <v>44895</v>
      </c>
      <c r="B6307" s="3">
        <v>295.18675669151747</v>
      </c>
    </row>
    <row r="6308" spans="1:2" x14ac:dyDescent="0.25">
      <c r="A6308" s="4">
        <v>44896</v>
      </c>
      <c r="B6308" s="3">
        <v>299.85312168929352</v>
      </c>
    </row>
    <row r="6309" spans="1:2" x14ac:dyDescent="0.25">
      <c r="A6309" s="4">
        <v>44897</v>
      </c>
      <c r="B6309" s="3">
        <v>299.85312168929352</v>
      </c>
    </row>
    <row r="6310" spans="1:2" x14ac:dyDescent="0.25">
      <c r="A6310" s="4">
        <v>44900</v>
      </c>
      <c r="B6310" s="3">
        <v>302.74128385210747</v>
      </c>
    </row>
    <row r="6311" spans="1:2" x14ac:dyDescent="0.25">
      <c r="A6311" s="4">
        <v>44901</v>
      </c>
      <c r="B6311" s="3">
        <v>299.64682439194968</v>
      </c>
    </row>
    <row r="6312" spans="1:2" x14ac:dyDescent="0.25">
      <c r="A6312" s="4">
        <v>44902</v>
      </c>
      <c r="B6312" s="3">
        <v>293.87050006632171</v>
      </c>
    </row>
    <row r="6313" spans="1:2" x14ac:dyDescent="0.25">
      <c r="A6313" s="4">
        <v>44903</v>
      </c>
      <c r="B6313" s="3">
        <v>289.48668249776478</v>
      </c>
    </row>
    <row r="6314" spans="1:2" x14ac:dyDescent="0.25">
      <c r="A6314" s="4">
        <v>44904</v>
      </c>
      <c r="B6314" s="3">
        <v>305.16527709589781</v>
      </c>
    </row>
    <row r="6315" spans="1:2" x14ac:dyDescent="0.25">
      <c r="A6315" s="4">
        <v>44907</v>
      </c>
      <c r="B6315" s="3">
        <v>308.20816223171971</v>
      </c>
    </row>
    <row r="6316" spans="1:2" x14ac:dyDescent="0.25">
      <c r="A6316" s="4">
        <v>44908</v>
      </c>
      <c r="B6316" s="3">
        <v>300.4204392569892</v>
      </c>
    </row>
    <row r="6317" spans="1:2" x14ac:dyDescent="0.25">
      <c r="A6317" s="4">
        <v>44909</v>
      </c>
      <c r="B6317" s="3">
        <v>302.94758114945142</v>
      </c>
    </row>
    <row r="6318" spans="1:2" x14ac:dyDescent="0.25">
      <c r="A6318" s="4">
        <v>44910</v>
      </c>
      <c r="B6318" s="3">
        <v>305.78416898792938</v>
      </c>
    </row>
    <row r="6319" spans="1:2" x14ac:dyDescent="0.25">
      <c r="A6319" s="4">
        <v>44911</v>
      </c>
      <c r="B6319" s="3">
        <v>306.55778385296878</v>
      </c>
    </row>
    <row r="6320" spans="1:2" x14ac:dyDescent="0.25">
      <c r="A6320" s="4">
        <v>44914</v>
      </c>
      <c r="B6320" s="3">
        <v>314.13920953035552</v>
      </c>
    </row>
    <row r="6321" spans="1:2" x14ac:dyDescent="0.25">
      <c r="A6321" s="4">
        <v>44915</v>
      </c>
      <c r="B6321" s="3">
        <v>299.44052709460578</v>
      </c>
    </row>
    <row r="6322" spans="1:2" x14ac:dyDescent="0.25">
      <c r="A6322" s="4">
        <v>44916</v>
      </c>
      <c r="B6322" s="3">
        <v>297.37755412116729</v>
      </c>
    </row>
    <row r="6323" spans="1:2" x14ac:dyDescent="0.25">
      <c r="A6323" s="4">
        <v>44917</v>
      </c>
      <c r="B6323" s="3">
        <v>306.45463520429689</v>
      </c>
    </row>
    <row r="6324" spans="1:2" x14ac:dyDescent="0.25">
      <c r="A6324" s="4">
        <v>44918</v>
      </c>
      <c r="B6324" s="3">
        <v>299.13108114859011</v>
      </c>
    </row>
    <row r="6325" spans="1:2" x14ac:dyDescent="0.25">
      <c r="A6325" s="4">
        <v>44921</v>
      </c>
      <c r="B6325" s="3">
        <v>307.07352709632852</v>
      </c>
    </row>
    <row r="6326" spans="1:2" x14ac:dyDescent="0.25">
      <c r="A6326" s="4">
        <v>44922</v>
      </c>
      <c r="B6326" s="3">
        <v>295.62402709374447</v>
      </c>
    </row>
    <row r="6327" spans="1:2" x14ac:dyDescent="0.25">
      <c r="A6327" s="4">
        <v>44923</v>
      </c>
      <c r="B6327" s="3">
        <v>297.53227709417519</v>
      </c>
    </row>
    <row r="6328" spans="1:2" x14ac:dyDescent="0.25">
      <c r="A6328" s="4">
        <v>44924</v>
      </c>
      <c r="B6328" s="3">
        <v>295.88189871542443</v>
      </c>
    </row>
    <row r="6329" spans="1:2" x14ac:dyDescent="0.25">
      <c r="A6329" s="4">
        <v>44928</v>
      </c>
      <c r="B6329" s="3">
        <v>295.2565480697744</v>
      </c>
    </row>
    <row r="6330" spans="1:2" x14ac:dyDescent="0.25">
      <c r="A6330" s="4">
        <v>44929</v>
      </c>
      <c r="B6330" s="3">
        <v>302.0499704761209</v>
      </c>
    </row>
    <row r="6331" spans="1:2" x14ac:dyDescent="0.25">
      <c r="A6331" s="4">
        <v>44930</v>
      </c>
      <c r="B6331" s="3">
        <v>296.64611174379979</v>
      </c>
    </row>
    <row r="6332" spans="1:2" x14ac:dyDescent="0.25">
      <c r="A6332" s="4">
        <v>44931</v>
      </c>
      <c r="B6332" s="3">
        <v>293.30086586188668</v>
      </c>
    </row>
    <row r="6333" spans="1:2" x14ac:dyDescent="0.25">
      <c r="A6333" s="4">
        <v>44932</v>
      </c>
      <c r="B6333" s="3">
        <v>298.24153670286597</v>
      </c>
    </row>
    <row r="6334" spans="1:2" x14ac:dyDescent="0.25">
      <c r="A6334" s="4">
        <v>44935</v>
      </c>
      <c r="B6334" s="3">
        <v>279.816951691714</v>
      </c>
    </row>
    <row r="6335" spans="1:2" x14ac:dyDescent="0.25">
      <c r="A6335" s="4">
        <v>44936</v>
      </c>
      <c r="B6335" s="3">
        <v>295.92559724615688</v>
      </c>
    </row>
    <row r="6336" spans="1:2" x14ac:dyDescent="0.25">
      <c r="A6336" s="4">
        <v>44937</v>
      </c>
      <c r="B6336" s="3">
        <v>295.56533999733551</v>
      </c>
    </row>
    <row r="6337" spans="1:2" x14ac:dyDescent="0.25">
      <c r="A6337" s="4">
        <v>44938</v>
      </c>
      <c r="B6337" s="3">
        <v>298.29300202412622</v>
      </c>
    </row>
    <row r="6338" spans="1:2" x14ac:dyDescent="0.25">
      <c r="A6338" s="4">
        <v>44939</v>
      </c>
      <c r="B6338" s="3">
        <v>297.212230277662</v>
      </c>
    </row>
    <row r="6339" spans="1:2" x14ac:dyDescent="0.25">
      <c r="A6339" s="4">
        <v>44942</v>
      </c>
      <c r="B6339" s="3">
        <v>296.02852788867739</v>
      </c>
    </row>
    <row r="6340" spans="1:2" x14ac:dyDescent="0.25">
      <c r="A6340" s="4">
        <v>44943</v>
      </c>
      <c r="B6340" s="3">
        <v>287.69114584452473</v>
      </c>
    </row>
    <row r="6341" spans="1:2" x14ac:dyDescent="0.25">
      <c r="A6341" s="4">
        <v>44944</v>
      </c>
      <c r="B6341" s="3">
        <v>295.41094403355498</v>
      </c>
    </row>
    <row r="6342" spans="1:2" x14ac:dyDescent="0.25">
      <c r="A6342" s="4">
        <v>44945</v>
      </c>
      <c r="B6342" s="3">
        <v>293.24940054062643</v>
      </c>
    </row>
    <row r="6343" spans="1:2" x14ac:dyDescent="0.25">
      <c r="A6343" s="4">
        <v>44946</v>
      </c>
      <c r="B6343" s="3">
        <v>285.63253299411667</v>
      </c>
    </row>
    <row r="6344" spans="1:2" x14ac:dyDescent="0.25">
      <c r="A6344" s="4">
        <v>44949</v>
      </c>
      <c r="B6344" s="3">
        <v>295.10215210599381</v>
      </c>
    </row>
    <row r="6345" spans="1:2" x14ac:dyDescent="0.25">
      <c r="A6345" s="4">
        <v>44950</v>
      </c>
      <c r="B6345" s="3">
        <v>285.06641446025452</v>
      </c>
    </row>
    <row r="6346" spans="1:2" x14ac:dyDescent="0.25">
      <c r="A6346" s="4">
        <v>44951</v>
      </c>
      <c r="B6346" s="3">
        <v>293.0435392555857</v>
      </c>
    </row>
    <row r="6347" spans="1:2" x14ac:dyDescent="0.25">
      <c r="A6347" s="4">
        <v>44952</v>
      </c>
      <c r="B6347" s="3">
        <v>298.55032863042732</v>
      </c>
    </row>
    <row r="6348" spans="1:2" x14ac:dyDescent="0.25">
      <c r="A6348" s="4">
        <v>44953</v>
      </c>
      <c r="B6348" s="3">
        <v>298.70472459420779</v>
      </c>
    </row>
    <row r="6349" spans="1:2" x14ac:dyDescent="0.25">
      <c r="A6349" s="4">
        <v>44956</v>
      </c>
      <c r="B6349" s="3">
        <v>297.82981413278441</v>
      </c>
    </row>
    <row r="6350" spans="1:2" x14ac:dyDescent="0.25">
      <c r="A6350" s="4">
        <v>44957</v>
      </c>
      <c r="B6350" s="3">
        <v>297.16076495640169</v>
      </c>
    </row>
    <row r="6351" spans="1:2" x14ac:dyDescent="0.25">
      <c r="A6351" s="4">
        <v>44958</v>
      </c>
      <c r="B6351" s="3">
        <v>299.81251366359902</v>
      </c>
    </row>
    <row r="6352" spans="1:2" x14ac:dyDescent="0.25">
      <c r="A6352" s="4">
        <v>44959</v>
      </c>
      <c r="B6352" s="3">
        <v>298.78258403919642</v>
      </c>
    </row>
    <row r="6353" spans="1:2" x14ac:dyDescent="0.25">
      <c r="A6353" s="4">
        <v>44960</v>
      </c>
      <c r="B6353" s="3">
        <v>294.97184442890659</v>
      </c>
    </row>
    <row r="6354" spans="1:2" x14ac:dyDescent="0.25">
      <c r="A6354" s="4">
        <v>44963</v>
      </c>
      <c r="B6354" s="3">
        <v>301.87237291240422</v>
      </c>
    </row>
    <row r="6355" spans="1:2" x14ac:dyDescent="0.25">
      <c r="A6355" s="4">
        <v>44964</v>
      </c>
      <c r="B6355" s="3">
        <v>297.90714385845422</v>
      </c>
    </row>
    <row r="6356" spans="1:2" x14ac:dyDescent="0.25">
      <c r="A6356" s="4">
        <v>44965</v>
      </c>
      <c r="B6356" s="3">
        <v>305.47712659781331</v>
      </c>
    </row>
    <row r="6357" spans="1:2" x14ac:dyDescent="0.25">
      <c r="A6357" s="4">
        <v>44966</v>
      </c>
      <c r="B6357" s="3">
        <v>303.98372864242953</v>
      </c>
    </row>
    <row r="6358" spans="1:2" x14ac:dyDescent="0.25">
      <c r="A6358" s="4">
        <v>44967</v>
      </c>
      <c r="B6358" s="3">
        <v>303.82923919876907</v>
      </c>
    </row>
    <row r="6359" spans="1:2" x14ac:dyDescent="0.25">
      <c r="A6359" s="4">
        <v>44970</v>
      </c>
      <c r="B6359" s="3">
        <v>311.75969730666918</v>
      </c>
    </row>
    <row r="6360" spans="1:2" x14ac:dyDescent="0.25">
      <c r="A6360" s="4">
        <v>44971</v>
      </c>
      <c r="B6360" s="3">
        <v>309.90582398274449</v>
      </c>
    </row>
    <row r="6361" spans="1:2" x14ac:dyDescent="0.25">
      <c r="A6361" s="4">
        <v>44972</v>
      </c>
      <c r="B6361" s="3">
        <v>304.85916882317167</v>
      </c>
    </row>
    <row r="6362" spans="1:2" x14ac:dyDescent="0.25">
      <c r="A6362" s="4">
        <v>44973</v>
      </c>
      <c r="B6362" s="3">
        <v>312.0171797127698</v>
      </c>
    </row>
    <row r="6363" spans="1:2" x14ac:dyDescent="0.25">
      <c r="A6363" s="4">
        <v>44974</v>
      </c>
      <c r="B6363" s="3">
        <v>303.41726734900811</v>
      </c>
    </row>
    <row r="6364" spans="1:2" x14ac:dyDescent="0.25">
      <c r="A6364" s="4">
        <v>44979</v>
      </c>
      <c r="B6364" s="3">
        <v>308.46392250858082</v>
      </c>
    </row>
    <row r="6365" spans="1:2" x14ac:dyDescent="0.25">
      <c r="A6365" s="4">
        <v>44980</v>
      </c>
      <c r="B6365" s="3">
        <v>275.45467804647728</v>
      </c>
    </row>
    <row r="6366" spans="1:2" x14ac:dyDescent="0.25">
      <c r="A6366" s="4">
        <v>44981</v>
      </c>
      <c r="B6366" s="3">
        <v>281.27378042435203</v>
      </c>
    </row>
    <row r="6367" spans="1:2" x14ac:dyDescent="0.25">
      <c r="A6367" s="4">
        <v>44984</v>
      </c>
      <c r="B6367" s="3">
        <v>281.27378042435203</v>
      </c>
    </row>
    <row r="6368" spans="1:2" x14ac:dyDescent="0.25">
      <c r="A6368" s="4">
        <v>44985</v>
      </c>
      <c r="B6368" s="3">
        <v>275.96964285867858</v>
      </c>
    </row>
    <row r="6369" spans="1:2" x14ac:dyDescent="0.25">
      <c r="A6369" s="4">
        <v>44986</v>
      </c>
      <c r="B6369" s="3">
        <v>281.90124776616682</v>
      </c>
    </row>
    <row r="6370" spans="1:2" x14ac:dyDescent="0.25">
      <c r="A6370" s="4">
        <v>44987</v>
      </c>
      <c r="B6370" s="3">
        <v>281.90124776616682</v>
      </c>
    </row>
    <row r="6371" spans="1:2" x14ac:dyDescent="0.25">
      <c r="A6371" s="4">
        <v>44988</v>
      </c>
      <c r="B6371" s="3">
        <v>281.90124776616682</v>
      </c>
    </row>
    <row r="6372" spans="1:2" x14ac:dyDescent="0.25">
      <c r="A6372" s="4">
        <v>44991</v>
      </c>
      <c r="B6372" s="3">
        <v>281.90124776616682</v>
      </c>
    </row>
    <row r="6373" spans="1:2" x14ac:dyDescent="0.25">
      <c r="A6373" s="4">
        <v>44992</v>
      </c>
      <c r="B6373" s="3">
        <v>274.79838631067452</v>
      </c>
    </row>
    <row r="6374" spans="1:2" x14ac:dyDescent="0.25">
      <c r="A6374" s="4">
        <v>44993</v>
      </c>
      <c r="B6374" s="3">
        <v>274.79838631067452</v>
      </c>
    </row>
    <row r="6375" spans="1:2" x14ac:dyDescent="0.25">
      <c r="A6375" s="4">
        <v>44994</v>
      </c>
      <c r="B6375" s="3">
        <v>284.93797838844239</v>
      </c>
    </row>
    <row r="6376" spans="1:2" x14ac:dyDescent="0.25">
      <c r="A6376" s="4">
        <v>44995</v>
      </c>
      <c r="B6376" s="3">
        <v>290.49673952752329</v>
      </c>
    </row>
    <row r="6377" spans="1:2" x14ac:dyDescent="0.25">
      <c r="A6377" s="4">
        <v>44998</v>
      </c>
      <c r="B6377" s="3">
        <v>288.43793910564148</v>
      </c>
    </row>
    <row r="6378" spans="1:2" x14ac:dyDescent="0.25">
      <c r="A6378" s="4">
        <v>44999</v>
      </c>
      <c r="B6378" s="3">
        <v>284.37180827242491</v>
      </c>
    </row>
    <row r="6379" spans="1:2" x14ac:dyDescent="0.25">
      <c r="A6379" s="4">
        <v>45000</v>
      </c>
      <c r="B6379" s="3">
        <v>284.16592823023677</v>
      </c>
    </row>
    <row r="6380" spans="1:2" x14ac:dyDescent="0.25">
      <c r="A6380" s="4">
        <v>45001</v>
      </c>
      <c r="B6380" s="3">
        <v>287.09971883141827</v>
      </c>
    </row>
    <row r="6381" spans="1:2" x14ac:dyDescent="0.25">
      <c r="A6381" s="4">
        <v>45002</v>
      </c>
      <c r="B6381" s="3">
        <v>287.09971883141827</v>
      </c>
    </row>
    <row r="6382" spans="1:2" x14ac:dyDescent="0.25">
      <c r="A6382" s="4">
        <v>45005</v>
      </c>
      <c r="B6382" s="3">
        <v>285.96737859938332</v>
      </c>
    </row>
    <row r="6383" spans="1:2" x14ac:dyDescent="0.25">
      <c r="A6383" s="4">
        <v>45006</v>
      </c>
      <c r="B6383" s="3">
        <v>287.871768989624</v>
      </c>
    </row>
    <row r="6384" spans="1:2" x14ac:dyDescent="0.25">
      <c r="A6384" s="4">
        <v>45007</v>
      </c>
      <c r="B6384" s="3">
        <v>284.37180827242491</v>
      </c>
    </row>
    <row r="6385" spans="1:2" x14ac:dyDescent="0.25">
      <c r="A6385" s="4">
        <v>45008</v>
      </c>
      <c r="B6385" s="3">
        <v>301.51132178459102</v>
      </c>
    </row>
    <row r="6386" spans="1:2" x14ac:dyDescent="0.25">
      <c r="A6386" s="4">
        <v>45009</v>
      </c>
      <c r="B6386" s="3">
        <v>307.58478302914227</v>
      </c>
    </row>
    <row r="6387" spans="1:2" x14ac:dyDescent="0.25">
      <c r="A6387" s="4">
        <v>45012</v>
      </c>
      <c r="B6387" s="3">
        <v>304.03335230139618</v>
      </c>
    </row>
    <row r="6388" spans="1:2" x14ac:dyDescent="0.25">
      <c r="A6388" s="4">
        <v>45013</v>
      </c>
      <c r="B6388" s="3">
        <v>303.87894226975499</v>
      </c>
    </row>
    <row r="6389" spans="1:2" x14ac:dyDescent="0.25">
      <c r="A6389" s="4">
        <v>45014</v>
      </c>
      <c r="B6389" s="3">
        <v>304.44511238577257</v>
      </c>
    </row>
    <row r="6390" spans="1:2" x14ac:dyDescent="0.25">
      <c r="A6390" s="4">
        <v>45015</v>
      </c>
      <c r="B6390" s="3">
        <v>303.77600224866097</v>
      </c>
    </row>
    <row r="6391" spans="1:2" x14ac:dyDescent="0.25">
      <c r="A6391" s="4">
        <v>45016</v>
      </c>
      <c r="B6391" s="3">
        <v>304.65099242796077</v>
      </c>
    </row>
    <row r="6392" spans="1:2" x14ac:dyDescent="0.25">
      <c r="A6392" s="4">
        <v>45019</v>
      </c>
      <c r="B6392" s="3">
        <v>308.5083052519858</v>
      </c>
    </row>
    <row r="6393" spans="1:2" x14ac:dyDescent="0.25">
      <c r="A6393" s="4">
        <v>45020</v>
      </c>
      <c r="B6393" s="3">
        <v>305.80619444297389</v>
      </c>
    </row>
    <row r="6394" spans="1:2" x14ac:dyDescent="0.25">
      <c r="A6394" s="4">
        <v>45021</v>
      </c>
      <c r="B6394" s="3">
        <v>301.70106456005209</v>
      </c>
    </row>
    <row r="6395" spans="1:2" x14ac:dyDescent="0.25">
      <c r="A6395" s="4">
        <v>45022</v>
      </c>
      <c r="B6395" s="3">
        <v>305.70226710416568</v>
      </c>
    </row>
    <row r="6396" spans="1:2" x14ac:dyDescent="0.25">
      <c r="A6396" s="4">
        <v>45026</v>
      </c>
      <c r="B6396" s="3">
        <v>296.08898826441208</v>
      </c>
    </row>
    <row r="6397" spans="1:2" x14ac:dyDescent="0.25">
      <c r="A6397" s="4">
        <v>45027</v>
      </c>
      <c r="B6397" s="3">
        <v>304.50710270787209</v>
      </c>
    </row>
    <row r="6398" spans="1:2" x14ac:dyDescent="0.25">
      <c r="A6398" s="4">
        <v>45028</v>
      </c>
      <c r="B6398" s="3">
        <v>303.000156295154</v>
      </c>
    </row>
    <row r="6399" spans="1:2" x14ac:dyDescent="0.25">
      <c r="A6399" s="4">
        <v>45029</v>
      </c>
      <c r="B6399" s="3">
        <v>296.55666128904892</v>
      </c>
    </row>
    <row r="6400" spans="1:2" x14ac:dyDescent="0.25">
      <c r="A6400" s="4">
        <v>45030</v>
      </c>
      <c r="B6400" s="3">
        <v>297.12826165249362</v>
      </c>
    </row>
    <row r="6401" spans="1:2" x14ac:dyDescent="0.25">
      <c r="A6401" s="4">
        <v>45033</v>
      </c>
      <c r="B6401" s="3">
        <v>298.06360770176701</v>
      </c>
    </row>
    <row r="6402" spans="1:2" x14ac:dyDescent="0.25">
      <c r="A6402" s="4">
        <v>45034</v>
      </c>
      <c r="B6402" s="3">
        <v>295.5693515703714</v>
      </c>
    </row>
    <row r="6403" spans="1:2" x14ac:dyDescent="0.25">
      <c r="A6403" s="4">
        <v>45035</v>
      </c>
      <c r="B6403" s="3">
        <v>289.3337112418825</v>
      </c>
    </row>
    <row r="6404" spans="1:2" x14ac:dyDescent="0.25">
      <c r="A6404" s="4">
        <v>45036</v>
      </c>
      <c r="B6404" s="3">
        <v>296.60862495845288</v>
      </c>
    </row>
    <row r="6405" spans="1:2" x14ac:dyDescent="0.25">
      <c r="A6405" s="4">
        <v>45040</v>
      </c>
      <c r="B6405" s="3">
        <v>294.01044148824923</v>
      </c>
    </row>
    <row r="6406" spans="1:2" x14ac:dyDescent="0.25">
      <c r="A6406" s="4">
        <v>45041</v>
      </c>
      <c r="B6406" s="3">
        <v>292.6593860837433</v>
      </c>
    </row>
    <row r="6407" spans="1:2" x14ac:dyDescent="0.25">
      <c r="A6407" s="4">
        <v>45042</v>
      </c>
      <c r="B6407" s="3">
        <v>290.11316628294361</v>
      </c>
    </row>
    <row r="6408" spans="1:2" x14ac:dyDescent="0.25">
      <c r="A6408" s="4">
        <v>45043</v>
      </c>
      <c r="B6408" s="3">
        <v>289.12585656426631</v>
      </c>
    </row>
    <row r="6409" spans="1:2" x14ac:dyDescent="0.25">
      <c r="A6409" s="4">
        <v>45044</v>
      </c>
      <c r="B6409" s="3">
        <v>282.05879752531217</v>
      </c>
    </row>
    <row r="6410" spans="1:2" x14ac:dyDescent="0.25">
      <c r="A6410" s="4">
        <v>45048</v>
      </c>
      <c r="B6410" s="3">
        <v>289.42244579853548</v>
      </c>
    </row>
    <row r="6411" spans="1:2" x14ac:dyDescent="0.25">
      <c r="A6411" s="4">
        <v>45049</v>
      </c>
      <c r="B6411" s="3">
        <v>277.72272739329009</v>
      </c>
    </row>
    <row r="6412" spans="1:2" x14ac:dyDescent="0.25">
      <c r="A6412" s="4">
        <v>45050</v>
      </c>
      <c r="B6412" s="3">
        <v>275.76395100870161</v>
      </c>
    </row>
    <row r="6413" spans="1:2" x14ac:dyDescent="0.25">
      <c r="A6413" s="4">
        <v>45051</v>
      </c>
      <c r="B6413" s="3">
        <v>285.45195312707222</v>
      </c>
    </row>
    <row r="6414" spans="1:2" x14ac:dyDescent="0.25">
      <c r="A6414" s="4">
        <v>45054</v>
      </c>
      <c r="B6414" s="3">
        <v>290.4812438442591</v>
      </c>
    </row>
    <row r="6415" spans="1:2" x14ac:dyDescent="0.25">
      <c r="A6415" s="4">
        <v>45055</v>
      </c>
      <c r="B6415" s="3">
        <v>288.57540736195659</v>
      </c>
    </row>
    <row r="6416" spans="1:2" x14ac:dyDescent="0.25">
      <c r="A6416" s="4">
        <v>45056</v>
      </c>
      <c r="B6416" s="3">
        <v>290.85182316026231</v>
      </c>
    </row>
    <row r="6417" spans="1:2" x14ac:dyDescent="0.25">
      <c r="A6417" s="4">
        <v>45057</v>
      </c>
      <c r="B6417" s="3">
        <v>287.19896990251601</v>
      </c>
    </row>
    <row r="6418" spans="1:2" x14ac:dyDescent="0.25">
      <c r="A6418" s="4">
        <v>45058</v>
      </c>
      <c r="B6418" s="3">
        <v>288.57540736195659</v>
      </c>
    </row>
    <row r="6419" spans="1:2" x14ac:dyDescent="0.25">
      <c r="A6419" s="4">
        <v>45061</v>
      </c>
      <c r="B6419" s="3">
        <v>289.68714530996641</v>
      </c>
    </row>
    <row r="6420" spans="1:2" x14ac:dyDescent="0.25">
      <c r="A6420" s="4">
        <v>45062</v>
      </c>
      <c r="B6420" s="3">
        <v>282.91083781733562</v>
      </c>
    </row>
    <row r="6421" spans="1:2" x14ac:dyDescent="0.25">
      <c r="A6421" s="4">
        <v>45063</v>
      </c>
      <c r="B6421" s="3">
        <v>283.49317674248363</v>
      </c>
    </row>
    <row r="6422" spans="1:2" x14ac:dyDescent="0.25">
      <c r="A6422" s="4">
        <v>45064</v>
      </c>
      <c r="B6422" s="3">
        <v>283.01671762190801</v>
      </c>
    </row>
    <row r="6423" spans="1:2" x14ac:dyDescent="0.25">
      <c r="A6423" s="4">
        <v>45065</v>
      </c>
      <c r="B6423" s="3">
        <v>279.09916485273078</v>
      </c>
    </row>
    <row r="6424" spans="1:2" x14ac:dyDescent="0.25">
      <c r="A6424" s="4">
        <v>45068</v>
      </c>
      <c r="B6424" s="3">
        <v>279.04622495044458</v>
      </c>
    </row>
    <row r="6425" spans="1:2" x14ac:dyDescent="0.25">
      <c r="A6425" s="4">
        <v>45069</v>
      </c>
      <c r="B6425" s="3">
        <v>277.24626827271447</v>
      </c>
    </row>
    <row r="6426" spans="1:2" x14ac:dyDescent="0.25">
      <c r="A6426" s="4">
        <v>45070</v>
      </c>
      <c r="B6426" s="3">
        <v>272.42873716467233</v>
      </c>
    </row>
    <row r="6427" spans="1:2" x14ac:dyDescent="0.25">
      <c r="A6427" s="4">
        <v>45071</v>
      </c>
      <c r="B6427" s="3">
        <v>270.89347999837321</v>
      </c>
    </row>
    <row r="6428" spans="1:2" x14ac:dyDescent="0.25">
      <c r="A6428" s="4">
        <v>45072</v>
      </c>
      <c r="B6428" s="3">
        <v>268.19354498177807</v>
      </c>
    </row>
    <row r="6429" spans="1:2" x14ac:dyDescent="0.25">
      <c r="A6429" s="4">
        <v>45075</v>
      </c>
      <c r="B6429" s="3">
        <v>272.00521794638291</v>
      </c>
    </row>
    <row r="6430" spans="1:2" x14ac:dyDescent="0.25">
      <c r="A6430" s="4">
        <v>45076</v>
      </c>
      <c r="B6430" s="3">
        <v>255.96442755367099</v>
      </c>
    </row>
    <row r="6431" spans="1:2" x14ac:dyDescent="0.25">
      <c r="A6431" s="4">
        <v>45077</v>
      </c>
      <c r="B6431" s="3">
        <v>257.5526246222563</v>
      </c>
    </row>
    <row r="6432" spans="1:2" x14ac:dyDescent="0.25">
      <c r="A6432" s="4">
        <v>45078</v>
      </c>
      <c r="B6432" s="3">
        <v>263.32263984926482</v>
      </c>
    </row>
    <row r="6433" spans="1:2" x14ac:dyDescent="0.25">
      <c r="A6433" s="4">
        <v>45079</v>
      </c>
      <c r="B6433" s="3">
        <v>268.07302777602479</v>
      </c>
    </row>
    <row r="6434" spans="1:2" x14ac:dyDescent="0.25">
      <c r="A6434" s="4">
        <v>45082</v>
      </c>
      <c r="B6434" s="3">
        <v>268.6668262668698</v>
      </c>
    </row>
    <row r="6435" spans="1:2" x14ac:dyDescent="0.25">
      <c r="A6435" s="4">
        <v>45083</v>
      </c>
      <c r="B6435" s="3">
        <v>264.40227346898303</v>
      </c>
    </row>
    <row r="6436" spans="1:2" x14ac:dyDescent="0.25">
      <c r="A6436" s="4">
        <v>45084</v>
      </c>
      <c r="B6436" s="3">
        <v>263.86245665912389</v>
      </c>
    </row>
    <row r="6437" spans="1:2" x14ac:dyDescent="0.25">
      <c r="A6437" s="4">
        <v>45086</v>
      </c>
      <c r="B6437" s="3">
        <v>271.0960019112357</v>
      </c>
    </row>
    <row r="6438" spans="1:2" x14ac:dyDescent="0.25">
      <c r="A6438" s="4">
        <v>45089</v>
      </c>
      <c r="B6438" s="3">
        <v>256.57492972602608</v>
      </c>
    </row>
    <row r="6439" spans="1:2" x14ac:dyDescent="0.25">
      <c r="A6439" s="4">
        <v>45090</v>
      </c>
      <c r="B6439" s="3">
        <v>263.05273144433522</v>
      </c>
    </row>
    <row r="6440" spans="1:2" x14ac:dyDescent="0.25">
      <c r="A6440" s="4">
        <v>45091</v>
      </c>
      <c r="B6440" s="3">
        <v>269.26062475771482</v>
      </c>
    </row>
    <row r="6441" spans="1:2" x14ac:dyDescent="0.25">
      <c r="A6441" s="4">
        <v>45092</v>
      </c>
      <c r="B6441" s="3">
        <v>254.95547929644891</v>
      </c>
    </row>
    <row r="6442" spans="1:2" x14ac:dyDescent="0.25">
      <c r="A6442" s="4">
        <v>45093</v>
      </c>
      <c r="B6442" s="3">
        <v>263.64652993518018</v>
      </c>
    </row>
    <row r="6443" spans="1:2" x14ac:dyDescent="0.25">
      <c r="A6443" s="4">
        <v>45096</v>
      </c>
      <c r="B6443" s="3">
        <v>262.51291463447609</v>
      </c>
    </row>
    <row r="6444" spans="1:2" x14ac:dyDescent="0.25">
      <c r="A6444" s="4">
        <v>45097</v>
      </c>
      <c r="B6444" s="3">
        <v>271.63581872109478</v>
      </c>
    </row>
    <row r="6445" spans="1:2" x14ac:dyDescent="0.25">
      <c r="A6445" s="4">
        <v>45098</v>
      </c>
      <c r="B6445" s="3">
        <v>273.0933241077143</v>
      </c>
    </row>
    <row r="6446" spans="1:2" x14ac:dyDescent="0.25">
      <c r="A6446" s="4">
        <v>45099</v>
      </c>
      <c r="B6446" s="3">
        <v>269.8004415675739</v>
      </c>
    </row>
    <row r="6447" spans="1:2" x14ac:dyDescent="0.25">
      <c r="A6447" s="4">
        <v>45100</v>
      </c>
      <c r="B6447" s="3">
        <v>272.49952561686928</v>
      </c>
    </row>
    <row r="6448" spans="1:2" x14ac:dyDescent="0.25">
      <c r="A6448" s="4">
        <v>45103</v>
      </c>
      <c r="B6448" s="3">
        <v>278.32954716334751</v>
      </c>
    </row>
    <row r="6449" spans="1:2" x14ac:dyDescent="0.25">
      <c r="A6449" s="4">
        <v>45104</v>
      </c>
      <c r="B6449" s="3">
        <v>278.54547388729122</v>
      </c>
    </row>
    <row r="6450" spans="1:2" x14ac:dyDescent="0.25">
      <c r="A6450" s="4">
        <v>45105</v>
      </c>
      <c r="B6450" s="3">
        <v>272.28359889292568</v>
      </c>
    </row>
    <row r="6451" spans="1:2" x14ac:dyDescent="0.25">
      <c r="A6451" s="4">
        <v>45106</v>
      </c>
      <c r="B6451" s="3">
        <v>280.70474112672753</v>
      </c>
    </row>
    <row r="6452" spans="1:2" x14ac:dyDescent="0.25">
      <c r="A6452" s="4">
        <v>45107</v>
      </c>
      <c r="B6452" s="3">
        <v>274.44286613236198</v>
      </c>
    </row>
    <row r="6453" spans="1:2" x14ac:dyDescent="0.25">
      <c r="A6453" s="4">
        <v>45110</v>
      </c>
      <c r="B6453" s="3">
        <v>281.7174983926684</v>
      </c>
    </row>
    <row r="6454" spans="1:2" x14ac:dyDescent="0.25">
      <c r="A6454" s="4">
        <v>45111</v>
      </c>
      <c r="B6454" s="3">
        <v>281.28249743008553</v>
      </c>
    </row>
    <row r="6455" spans="1:2" x14ac:dyDescent="0.25">
      <c r="A6455" s="4">
        <v>45112</v>
      </c>
      <c r="B6455" s="3">
        <v>266.11183886001129</v>
      </c>
    </row>
    <row r="6456" spans="1:2" x14ac:dyDescent="0.25">
      <c r="A6456" s="4">
        <v>45113</v>
      </c>
      <c r="B6456" s="3">
        <v>279.81436918136882</v>
      </c>
    </row>
    <row r="6457" spans="1:2" x14ac:dyDescent="0.25">
      <c r="A6457" s="4">
        <v>45114</v>
      </c>
      <c r="B6457" s="3">
        <v>278.67249165458901</v>
      </c>
    </row>
    <row r="6458" spans="1:2" x14ac:dyDescent="0.25">
      <c r="A6458" s="4">
        <v>45117</v>
      </c>
      <c r="B6458" s="3">
        <v>276.98686292458069</v>
      </c>
    </row>
    <row r="6459" spans="1:2" x14ac:dyDescent="0.25">
      <c r="A6459" s="4">
        <v>45118</v>
      </c>
      <c r="B6459" s="3">
        <v>279.65124382040023</v>
      </c>
    </row>
    <row r="6460" spans="1:2" x14ac:dyDescent="0.25">
      <c r="A6460" s="4">
        <v>45119</v>
      </c>
      <c r="B6460" s="3">
        <v>280.5756208658886</v>
      </c>
    </row>
    <row r="6461" spans="1:2" x14ac:dyDescent="0.25">
      <c r="A6461" s="4">
        <v>45120</v>
      </c>
      <c r="B6461" s="3">
        <v>275.35560931489528</v>
      </c>
    </row>
    <row r="6462" spans="1:2" x14ac:dyDescent="0.25">
      <c r="A6462" s="4">
        <v>45121</v>
      </c>
      <c r="B6462" s="3">
        <v>277.20436340587207</v>
      </c>
    </row>
    <row r="6463" spans="1:2" x14ac:dyDescent="0.25">
      <c r="A6463" s="4">
        <v>45124</v>
      </c>
      <c r="B6463" s="3">
        <v>279.48811845943158</v>
      </c>
    </row>
    <row r="6464" spans="1:2" x14ac:dyDescent="0.25">
      <c r="A6464" s="4">
        <v>45125</v>
      </c>
      <c r="B6464" s="3">
        <v>269.91809728261057</v>
      </c>
    </row>
    <row r="6465" spans="1:2" x14ac:dyDescent="0.25">
      <c r="A6465" s="4">
        <v>45126</v>
      </c>
      <c r="B6465" s="3">
        <v>267.68871734937392</v>
      </c>
    </row>
    <row r="6466" spans="1:2" x14ac:dyDescent="0.25">
      <c r="A6466" s="4">
        <v>45127</v>
      </c>
      <c r="B6466" s="3">
        <v>272.85435378004439</v>
      </c>
    </row>
    <row r="6467" spans="1:2" x14ac:dyDescent="0.25">
      <c r="A6467" s="4">
        <v>45128</v>
      </c>
      <c r="B6467" s="3">
        <v>267.9062178306653</v>
      </c>
    </row>
    <row r="6468" spans="1:2" x14ac:dyDescent="0.25">
      <c r="A6468" s="4">
        <v>45131</v>
      </c>
      <c r="B6468" s="3">
        <v>268.72184463550798</v>
      </c>
    </row>
    <row r="6469" spans="1:2" x14ac:dyDescent="0.25">
      <c r="A6469" s="4">
        <v>45132</v>
      </c>
      <c r="B6469" s="3">
        <v>264.91558621290869</v>
      </c>
    </row>
    <row r="6470" spans="1:2" x14ac:dyDescent="0.25">
      <c r="A6470" s="4">
        <v>45133</v>
      </c>
      <c r="B6470" s="3">
        <v>264.80683597226312</v>
      </c>
    </row>
    <row r="6471" spans="1:2" x14ac:dyDescent="0.25">
      <c r="A6471" s="4">
        <v>45134</v>
      </c>
      <c r="B6471" s="3">
        <v>262.52308091870361</v>
      </c>
    </row>
    <row r="6472" spans="1:2" x14ac:dyDescent="0.25">
      <c r="A6472" s="4">
        <v>45135</v>
      </c>
      <c r="B6472" s="3">
        <v>266.49246470227132</v>
      </c>
    </row>
    <row r="6473" spans="1:2" x14ac:dyDescent="0.25">
      <c r="A6473" s="4">
        <v>45138</v>
      </c>
      <c r="B6473" s="3">
        <v>265.18746181452298</v>
      </c>
    </row>
    <row r="6474" spans="1:2" x14ac:dyDescent="0.25">
      <c r="A6474" s="4">
        <v>45139</v>
      </c>
      <c r="B6474" s="3">
        <v>261.46405525092968</v>
      </c>
    </row>
    <row r="6475" spans="1:2" x14ac:dyDescent="0.25">
      <c r="A6475" s="4">
        <v>45140</v>
      </c>
      <c r="B6475" s="3">
        <v>263.64201489483588</v>
      </c>
    </row>
    <row r="6476" spans="1:2" x14ac:dyDescent="0.25">
      <c r="A6476" s="4">
        <v>45141</v>
      </c>
      <c r="B6476" s="3">
        <v>253.0789106218912</v>
      </c>
    </row>
    <row r="6477" spans="1:2" x14ac:dyDescent="0.25">
      <c r="A6477" s="4">
        <v>45142</v>
      </c>
      <c r="B6477" s="3">
        <v>261.57295323312502</v>
      </c>
    </row>
    <row r="6478" spans="1:2" x14ac:dyDescent="0.25">
      <c r="A6478" s="4">
        <v>45145</v>
      </c>
      <c r="B6478" s="3">
        <v>258.85050367824238</v>
      </c>
    </row>
    <row r="6479" spans="1:2" x14ac:dyDescent="0.25">
      <c r="A6479" s="4">
        <v>45146</v>
      </c>
      <c r="B6479" s="3">
        <v>259.17719762482841</v>
      </c>
    </row>
    <row r="6480" spans="1:2" x14ac:dyDescent="0.25">
      <c r="A6480" s="4">
        <v>45147</v>
      </c>
      <c r="B6480" s="3">
        <v>258.46936074055878</v>
      </c>
    </row>
    <row r="6481" spans="1:2" x14ac:dyDescent="0.25">
      <c r="A6481" s="4">
        <v>45148</v>
      </c>
      <c r="B6481" s="3">
        <v>254.76682934591841</v>
      </c>
    </row>
    <row r="6482" spans="1:2" x14ac:dyDescent="0.25">
      <c r="A6482" s="4">
        <v>45149</v>
      </c>
      <c r="B6482" s="3">
        <v>250.5742570313991</v>
      </c>
    </row>
    <row r="6483" spans="1:2" x14ac:dyDescent="0.25">
      <c r="A6483" s="4">
        <v>45152</v>
      </c>
      <c r="B6483" s="3">
        <v>250.9009509779851</v>
      </c>
    </row>
    <row r="6484" spans="1:2" x14ac:dyDescent="0.25">
      <c r="A6484" s="4">
        <v>45153</v>
      </c>
      <c r="B6484" s="3">
        <v>240.88233661601689</v>
      </c>
    </row>
    <row r="6485" spans="1:2" x14ac:dyDescent="0.25">
      <c r="A6485" s="4">
        <v>45154</v>
      </c>
      <c r="B6485" s="3">
        <v>236.471968337107</v>
      </c>
    </row>
    <row r="6486" spans="1:2" x14ac:dyDescent="0.25">
      <c r="A6486" s="4">
        <v>45155</v>
      </c>
      <c r="B6486" s="3">
        <v>238.54102999881789</v>
      </c>
    </row>
    <row r="6487" spans="1:2" x14ac:dyDescent="0.25">
      <c r="A6487" s="4">
        <v>45156</v>
      </c>
      <c r="B6487" s="3">
        <v>230.70037528075579</v>
      </c>
    </row>
    <row r="6488" spans="1:2" x14ac:dyDescent="0.25">
      <c r="A6488" s="4">
        <v>45159</v>
      </c>
      <c r="B6488" s="3">
        <v>234.23955970210321</v>
      </c>
    </row>
    <row r="6489" spans="1:2" x14ac:dyDescent="0.25">
      <c r="A6489" s="4">
        <v>45160</v>
      </c>
      <c r="B6489" s="3">
        <v>234.0762127288103</v>
      </c>
    </row>
    <row r="6490" spans="1:2" x14ac:dyDescent="0.25">
      <c r="A6490" s="4">
        <v>45161</v>
      </c>
      <c r="B6490" s="3">
        <v>223.56755744696329</v>
      </c>
    </row>
    <row r="6491" spans="1:2" x14ac:dyDescent="0.25">
      <c r="A6491" s="4">
        <v>45162</v>
      </c>
      <c r="B6491" s="3">
        <v>217.52371943512381</v>
      </c>
    </row>
    <row r="6492" spans="1:2" x14ac:dyDescent="0.25">
      <c r="A6492" s="4">
        <v>45163</v>
      </c>
      <c r="B6492" s="3">
        <v>217.68706640841671</v>
      </c>
    </row>
    <row r="6493" spans="1:2" x14ac:dyDescent="0.25">
      <c r="A6493" s="4">
        <v>45166</v>
      </c>
      <c r="B6493" s="3">
        <v>216.9792295241472</v>
      </c>
    </row>
    <row r="6494" spans="1:2" x14ac:dyDescent="0.25">
      <c r="A6494" s="4">
        <v>45167</v>
      </c>
      <c r="B6494" s="3">
        <v>221.00845486537361</v>
      </c>
    </row>
    <row r="6495" spans="1:2" x14ac:dyDescent="0.25">
      <c r="A6495" s="4">
        <v>45168</v>
      </c>
      <c r="B6495" s="3">
        <v>217.52371943512381</v>
      </c>
    </row>
    <row r="6496" spans="1:2" x14ac:dyDescent="0.25">
      <c r="A6496" s="4">
        <v>45169</v>
      </c>
      <c r="B6496" s="3">
        <v>217.57816842622151</v>
      </c>
    </row>
    <row r="6497" spans="1:2" x14ac:dyDescent="0.25">
      <c r="A6497" s="4">
        <v>45170</v>
      </c>
      <c r="B6497" s="3">
        <v>216.6209916284632</v>
      </c>
    </row>
    <row r="6498" spans="1:2" x14ac:dyDescent="0.25">
      <c r="A6498" s="4">
        <v>45173</v>
      </c>
      <c r="B6498" s="3">
        <v>216.13273995687391</v>
      </c>
    </row>
    <row r="6499" spans="1:2" x14ac:dyDescent="0.25">
      <c r="A6499" s="4">
        <v>45174</v>
      </c>
      <c r="B6499" s="3">
        <v>218.0857466432312</v>
      </c>
    </row>
    <row r="6500" spans="1:2" x14ac:dyDescent="0.25">
      <c r="A6500" s="4">
        <v>45175</v>
      </c>
      <c r="B6500" s="3">
        <v>217.3804942287133</v>
      </c>
    </row>
    <row r="6501" spans="1:2" x14ac:dyDescent="0.25">
      <c r="A6501" s="4">
        <v>45177</v>
      </c>
      <c r="B6501" s="3">
        <v>219.93025295812421</v>
      </c>
    </row>
    <row r="6502" spans="1:2" x14ac:dyDescent="0.25">
      <c r="A6502" s="4">
        <v>45180</v>
      </c>
      <c r="B6502" s="3">
        <v>221.50350834435639</v>
      </c>
    </row>
    <row r="6503" spans="1:2" x14ac:dyDescent="0.25">
      <c r="A6503" s="4">
        <v>45181</v>
      </c>
      <c r="B6503" s="3">
        <v>213.0404793701415</v>
      </c>
    </row>
    <row r="6504" spans="1:2" x14ac:dyDescent="0.25">
      <c r="A6504" s="4">
        <v>45182</v>
      </c>
      <c r="B6504" s="3">
        <v>219.17075035787411</v>
      </c>
    </row>
    <row r="6505" spans="1:2" x14ac:dyDescent="0.25">
      <c r="A6505" s="4">
        <v>45183</v>
      </c>
      <c r="B6505" s="3">
        <v>221.34075778715999</v>
      </c>
    </row>
    <row r="6506" spans="1:2" x14ac:dyDescent="0.25">
      <c r="A6506" s="4">
        <v>45184</v>
      </c>
      <c r="B6506" s="3">
        <v>231.86529381919649</v>
      </c>
    </row>
    <row r="6507" spans="1:2" x14ac:dyDescent="0.25">
      <c r="A6507" s="4">
        <v>45187</v>
      </c>
      <c r="B6507" s="3">
        <v>233.16729827676809</v>
      </c>
    </row>
    <row r="6508" spans="1:2" x14ac:dyDescent="0.25">
      <c r="A6508" s="4">
        <v>45188</v>
      </c>
      <c r="B6508" s="3">
        <v>227.68802951782121</v>
      </c>
    </row>
    <row r="6509" spans="1:2" x14ac:dyDescent="0.25">
      <c r="A6509" s="4">
        <v>45189</v>
      </c>
      <c r="B6509" s="3">
        <v>233.70980013408951</v>
      </c>
    </row>
    <row r="6510" spans="1:2" x14ac:dyDescent="0.25">
      <c r="A6510" s="4">
        <v>45190</v>
      </c>
      <c r="B6510" s="3">
        <v>237.23606220667909</v>
      </c>
    </row>
    <row r="6511" spans="1:2" x14ac:dyDescent="0.25">
      <c r="A6511" s="4">
        <v>45191</v>
      </c>
      <c r="B6511" s="3">
        <v>240.9793250221972</v>
      </c>
    </row>
    <row r="6512" spans="1:2" x14ac:dyDescent="0.25">
      <c r="A6512" s="4">
        <v>45194</v>
      </c>
      <c r="B6512" s="3">
        <v>239.5688201931614</v>
      </c>
    </row>
    <row r="6513" spans="1:2" x14ac:dyDescent="0.25">
      <c r="A6513" s="4">
        <v>45195</v>
      </c>
      <c r="B6513" s="3">
        <v>245.8075915523583</v>
      </c>
    </row>
    <row r="6514" spans="1:2" x14ac:dyDescent="0.25">
      <c r="A6514" s="4">
        <v>45196</v>
      </c>
      <c r="B6514" s="3">
        <v>247.70634805298349</v>
      </c>
    </row>
    <row r="6515" spans="1:2" x14ac:dyDescent="0.25">
      <c r="A6515" s="4">
        <v>45197</v>
      </c>
      <c r="B6515" s="3">
        <v>254.43337108376971</v>
      </c>
    </row>
    <row r="6516" spans="1:2" x14ac:dyDescent="0.25">
      <c r="A6516" s="4">
        <v>45198</v>
      </c>
      <c r="B6516" s="3">
        <v>256.22362721293052</v>
      </c>
    </row>
    <row r="6517" spans="1:2" x14ac:dyDescent="0.25">
      <c r="A6517" s="4">
        <v>45201</v>
      </c>
      <c r="B6517" s="3">
        <v>254.8461374315294</v>
      </c>
    </row>
    <row r="6518" spans="1:2" x14ac:dyDescent="0.25">
      <c r="A6518" s="4">
        <v>45202</v>
      </c>
      <c r="B6518" s="3">
        <v>257.81511382609278</v>
      </c>
    </row>
    <row r="6519" spans="1:2" x14ac:dyDescent="0.25">
      <c r="A6519" s="4">
        <v>45203</v>
      </c>
      <c r="B6519" s="3">
        <v>252.57891909386271</v>
      </c>
    </row>
    <row r="6520" spans="1:2" x14ac:dyDescent="0.25">
      <c r="A6520" s="4">
        <v>45204</v>
      </c>
      <c r="B6520" s="3">
        <v>258.24696493802941</v>
      </c>
    </row>
    <row r="6521" spans="1:2" x14ac:dyDescent="0.25">
      <c r="A6521" s="4">
        <v>45205</v>
      </c>
      <c r="B6521" s="3">
        <v>258.89474160593409</v>
      </c>
    </row>
    <row r="6522" spans="1:2" x14ac:dyDescent="0.25">
      <c r="A6522" s="4">
        <v>45208</v>
      </c>
      <c r="B6522" s="3">
        <v>256.95141160221988</v>
      </c>
    </row>
    <row r="6523" spans="1:2" x14ac:dyDescent="0.25">
      <c r="A6523" s="4">
        <v>45209</v>
      </c>
      <c r="B6523" s="3">
        <v>256.73548604625159</v>
      </c>
    </row>
    <row r="6524" spans="1:2" x14ac:dyDescent="0.25">
      <c r="A6524" s="4">
        <v>45210</v>
      </c>
      <c r="B6524" s="3">
        <v>251.6072540920056</v>
      </c>
    </row>
    <row r="6525" spans="1:2" x14ac:dyDescent="0.25">
      <c r="A6525" s="4">
        <v>45212</v>
      </c>
      <c r="B6525" s="3">
        <v>250.36568214518809</v>
      </c>
    </row>
    <row r="6526" spans="1:2" x14ac:dyDescent="0.25">
      <c r="A6526" s="4">
        <v>45215</v>
      </c>
      <c r="B6526" s="3">
        <v>262.83538300235472</v>
      </c>
    </row>
    <row r="6527" spans="1:2" x14ac:dyDescent="0.25">
      <c r="A6527" s="4">
        <v>45216</v>
      </c>
      <c r="B6527" s="3">
        <v>260.94603438763249</v>
      </c>
    </row>
    <row r="6528" spans="1:2" x14ac:dyDescent="0.25">
      <c r="A6528" s="4">
        <v>45217</v>
      </c>
      <c r="B6528" s="3">
        <v>249.17809158736279</v>
      </c>
    </row>
    <row r="6529" spans="1:2" x14ac:dyDescent="0.25">
      <c r="A6529" s="4">
        <v>45218</v>
      </c>
      <c r="B6529" s="3">
        <v>261.377885499569</v>
      </c>
    </row>
    <row r="6530" spans="1:2" x14ac:dyDescent="0.25">
      <c r="A6530" s="4">
        <v>45219</v>
      </c>
      <c r="B6530" s="3">
        <v>260.29825771972781</v>
      </c>
    </row>
    <row r="6531" spans="1:2" x14ac:dyDescent="0.25">
      <c r="A6531" s="4">
        <v>45222</v>
      </c>
      <c r="B6531" s="3">
        <v>256.30363493431508</v>
      </c>
    </row>
    <row r="6532" spans="1:2" x14ac:dyDescent="0.25">
      <c r="A6532" s="4">
        <v>45223</v>
      </c>
      <c r="B6532" s="3">
        <v>258.51687188298968</v>
      </c>
    </row>
    <row r="6533" spans="1:2" x14ac:dyDescent="0.25">
      <c r="A6533" s="4">
        <v>45224</v>
      </c>
      <c r="B6533" s="3">
        <v>259.16464855089453</v>
      </c>
    </row>
    <row r="6534" spans="1:2" x14ac:dyDescent="0.25">
      <c r="A6534" s="4">
        <v>45225</v>
      </c>
      <c r="B6534" s="3">
        <v>259.92038799678329</v>
      </c>
    </row>
    <row r="6535" spans="1:2" x14ac:dyDescent="0.25">
      <c r="A6535" s="4">
        <v>45226</v>
      </c>
      <c r="B6535" s="3">
        <v>248.31438936348979</v>
      </c>
    </row>
    <row r="6536" spans="1:2" x14ac:dyDescent="0.25">
      <c r="A6536" s="4">
        <v>45229</v>
      </c>
      <c r="B6536" s="3">
        <v>260.94603438763249</v>
      </c>
    </row>
    <row r="6537" spans="1:2" x14ac:dyDescent="0.25">
      <c r="A6537" s="4">
        <v>45230</v>
      </c>
      <c r="B6537" s="3">
        <v>256.41159771229923</v>
      </c>
    </row>
    <row r="6538" spans="1:2" x14ac:dyDescent="0.25">
      <c r="A6538" s="4">
        <v>45231</v>
      </c>
      <c r="B6538" s="3">
        <v>249.9090903958093</v>
      </c>
    </row>
    <row r="6539" spans="1:2" x14ac:dyDescent="0.25">
      <c r="A6539" s="4">
        <v>45233</v>
      </c>
      <c r="B6539" s="3">
        <v>252.16294089970111</v>
      </c>
    </row>
    <row r="6540" spans="1:2" x14ac:dyDescent="0.25">
      <c r="A6540" s="4">
        <v>45236</v>
      </c>
      <c r="B6540" s="3">
        <v>258.22687201731458</v>
      </c>
    </row>
    <row r="6541" spans="1:2" x14ac:dyDescent="0.25">
      <c r="A6541" s="4">
        <v>45237</v>
      </c>
      <c r="B6541" s="3">
        <v>245.24040006631921</v>
      </c>
    </row>
    <row r="6542" spans="1:2" x14ac:dyDescent="0.25">
      <c r="A6542" s="4">
        <v>45238</v>
      </c>
      <c r="B6542" s="3">
        <v>246.31366221102959</v>
      </c>
    </row>
    <row r="6543" spans="1:2" x14ac:dyDescent="0.25">
      <c r="A6543" s="4">
        <v>45239</v>
      </c>
      <c r="B6543" s="3">
        <v>244.97208453014159</v>
      </c>
    </row>
    <row r="6544" spans="1:2" x14ac:dyDescent="0.25">
      <c r="A6544" s="4">
        <v>45240</v>
      </c>
      <c r="B6544" s="3">
        <v>251.84096225628801</v>
      </c>
    </row>
    <row r="6545" spans="1:2" x14ac:dyDescent="0.25">
      <c r="A6545" s="4">
        <v>45243</v>
      </c>
      <c r="B6545" s="3">
        <v>248.7285020366279</v>
      </c>
    </row>
    <row r="6546" spans="1:2" x14ac:dyDescent="0.25">
      <c r="A6546" s="4">
        <v>45244</v>
      </c>
      <c r="B6546" s="3">
        <v>248.19187096427271</v>
      </c>
    </row>
    <row r="6547" spans="1:2" x14ac:dyDescent="0.25">
      <c r="A6547" s="4">
        <v>45246</v>
      </c>
      <c r="B6547" s="3">
        <v>244.65010588672851</v>
      </c>
    </row>
    <row r="6548" spans="1:2" x14ac:dyDescent="0.25">
      <c r="A6548" s="4">
        <v>45247</v>
      </c>
      <c r="B6548" s="3">
        <v>252.8605612937628</v>
      </c>
    </row>
    <row r="6549" spans="1:2" x14ac:dyDescent="0.25">
      <c r="A6549" s="4">
        <v>45250</v>
      </c>
      <c r="B6549" s="3">
        <v>252.8605612937628</v>
      </c>
    </row>
    <row r="6550" spans="1:2" x14ac:dyDescent="0.25">
      <c r="A6550" s="4">
        <v>45251</v>
      </c>
      <c r="B6550" s="3">
        <v>252.91422440099839</v>
      </c>
    </row>
    <row r="6551" spans="1:2" x14ac:dyDescent="0.25">
      <c r="A6551" s="4">
        <v>45252</v>
      </c>
      <c r="B6551" s="3">
        <v>249.85542728857379</v>
      </c>
    </row>
    <row r="6552" spans="1:2" x14ac:dyDescent="0.25">
      <c r="A6552" s="4">
        <v>45253</v>
      </c>
      <c r="B6552" s="3">
        <v>255.22173801212571</v>
      </c>
    </row>
    <row r="6553" spans="1:2" x14ac:dyDescent="0.25">
      <c r="A6553" s="4">
        <v>45254</v>
      </c>
      <c r="B6553" s="3">
        <v>249.37245932345411</v>
      </c>
    </row>
    <row r="6554" spans="1:2" x14ac:dyDescent="0.25">
      <c r="A6554" s="4">
        <v>45257</v>
      </c>
      <c r="B6554" s="3">
        <v>259.40746037649598</v>
      </c>
    </row>
    <row r="6555" spans="1:2" x14ac:dyDescent="0.25">
      <c r="A6555" s="4">
        <v>45258</v>
      </c>
      <c r="B6555" s="3">
        <v>262.62724681062713</v>
      </c>
    </row>
    <row r="6556" spans="1:2" x14ac:dyDescent="0.25">
      <c r="A6556" s="4">
        <v>45259</v>
      </c>
      <c r="B6556" s="3">
        <v>258.8708293041409</v>
      </c>
    </row>
    <row r="6557" spans="1:2" x14ac:dyDescent="0.25">
      <c r="A6557" s="4">
        <v>45260</v>
      </c>
      <c r="B6557" s="3">
        <v>257.26093608707532</v>
      </c>
    </row>
    <row r="6558" spans="1:2" x14ac:dyDescent="0.25">
      <c r="A6558" s="4">
        <v>45261</v>
      </c>
      <c r="B6558" s="3">
        <v>264.32037467350852</v>
      </c>
    </row>
    <row r="6559" spans="1:2" x14ac:dyDescent="0.25">
      <c r="A6559" s="4">
        <v>45264</v>
      </c>
      <c r="B6559" s="3">
        <v>265.7586354788661</v>
      </c>
    </row>
    <row r="6560" spans="1:2" x14ac:dyDescent="0.25">
      <c r="A6560" s="4">
        <v>45265</v>
      </c>
      <c r="B6560" s="3">
        <v>262.45596251841522</v>
      </c>
    </row>
    <row r="6561" spans="1:2" x14ac:dyDescent="0.25">
      <c r="A6561" s="4">
        <v>45266</v>
      </c>
      <c r="B6561" s="3">
        <v>256.4365747033998</v>
      </c>
    </row>
    <row r="6562" spans="1:2" x14ac:dyDescent="0.25">
      <c r="A6562" s="4">
        <v>45267</v>
      </c>
      <c r="B6562" s="3">
        <v>258.94021388309648</v>
      </c>
    </row>
    <row r="6563" spans="1:2" x14ac:dyDescent="0.25">
      <c r="A6563" s="4">
        <v>45268</v>
      </c>
      <c r="B6563" s="3">
        <v>264.16056791735758</v>
      </c>
    </row>
    <row r="6564" spans="1:2" x14ac:dyDescent="0.25">
      <c r="A6564" s="4">
        <v>45271</v>
      </c>
      <c r="B6564" s="3">
        <v>265.70536656014917</v>
      </c>
    </row>
    <row r="6565" spans="1:2" x14ac:dyDescent="0.25">
      <c r="A6565" s="4">
        <v>45272</v>
      </c>
      <c r="B6565" s="3">
        <v>267.19689628422378</v>
      </c>
    </row>
    <row r="6566" spans="1:2" x14ac:dyDescent="0.25">
      <c r="A6566" s="4">
        <v>45273</v>
      </c>
      <c r="B6566" s="3">
        <v>264.90633277939492</v>
      </c>
    </row>
    <row r="6567" spans="1:2" x14ac:dyDescent="0.25">
      <c r="A6567" s="4">
        <v>45274</v>
      </c>
      <c r="B6567" s="3">
        <v>265.70536656014917</v>
      </c>
    </row>
    <row r="6568" spans="1:2" x14ac:dyDescent="0.25">
      <c r="A6568" s="4">
        <v>45275</v>
      </c>
      <c r="B6568" s="3">
        <v>265.43902196656438</v>
      </c>
    </row>
    <row r="6569" spans="1:2" x14ac:dyDescent="0.25">
      <c r="A6569" s="4">
        <v>45278</v>
      </c>
      <c r="B6569" s="3">
        <v>266.71747601577118</v>
      </c>
    </row>
    <row r="6570" spans="1:2" x14ac:dyDescent="0.25">
      <c r="A6570" s="4">
        <v>45279</v>
      </c>
      <c r="B6570" s="3">
        <v>258.67386928951169</v>
      </c>
    </row>
    <row r="6571" spans="1:2" x14ac:dyDescent="0.25">
      <c r="A6571" s="4">
        <v>45280</v>
      </c>
      <c r="B6571" s="3">
        <v>265.17267737297959</v>
      </c>
    </row>
    <row r="6572" spans="1:2" x14ac:dyDescent="0.25">
      <c r="A6572" s="4">
        <v>45281</v>
      </c>
      <c r="B6572" s="3">
        <v>266.55766925962041</v>
      </c>
    </row>
    <row r="6573" spans="1:2" x14ac:dyDescent="0.25">
      <c r="A6573" s="4">
        <v>45282</v>
      </c>
      <c r="B6573" s="3">
        <v>268.36881249599668</v>
      </c>
    </row>
    <row r="6574" spans="1:2" x14ac:dyDescent="0.25">
      <c r="A6574" s="4">
        <v>45286</v>
      </c>
      <c r="B6574" s="3">
        <v>269.00803952060011</v>
      </c>
    </row>
    <row r="6575" spans="1:2" x14ac:dyDescent="0.25">
      <c r="A6575" s="4">
        <v>45287</v>
      </c>
      <c r="B6575" s="3">
        <v>268.52861925214762</v>
      </c>
    </row>
    <row r="6576" spans="1:2" x14ac:dyDescent="0.25">
      <c r="A6576" s="4">
        <v>45288</v>
      </c>
      <c r="B6576" s="3">
        <v>268.7949638457323</v>
      </c>
    </row>
    <row r="6577" spans="1:2" x14ac:dyDescent="0.25">
      <c r="A6577" s="4">
        <v>45293</v>
      </c>
      <c r="B6577" s="3">
        <v>272.00889251199459</v>
      </c>
    </row>
    <row r="6578" spans="1:2" x14ac:dyDescent="0.25">
      <c r="A6578" s="4">
        <v>45294</v>
      </c>
      <c r="B6578" s="3">
        <v>266.31320728718379</v>
      </c>
    </row>
    <row r="6579" spans="1:2" x14ac:dyDescent="0.25">
      <c r="A6579" s="4">
        <v>45295</v>
      </c>
      <c r="B6579" s="3">
        <v>268.01658978432351</v>
      </c>
    </row>
    <row r="6580" spans="1:2" x14ac:dyDescent="0.25">
      <c r="A6580" s="4">
        <v>45296</v>
      </c>
      <c r="B6580" s="3">
        <v>267.69720556610969</v>
      </c>
    </row>
    <row r="6581" spans="1:2" x14ac:dyDescent="0.25">
      <c r="A6581" s="4">
        <v>45299</v>
      </c>
      <c r="B6581" s="3">
        <v>268.9747424389646</v>
      </c>
    </row>
    <row r="6582" spans="1:2" x14ac:dyDescent="0.25">
      <c r="A6582" s="4">
        <v>45300</v>
      </c>
      <c r="B6582" s="3">
        <v>265.14213182040032</v>
      </c>
    </row>
    <row r="6583" spans="1:2" x14ac:dyDescent="0.25">
      <c r="A6583" s="4">
        <v>45301</v>
      </c>
      <c r="B6583" s="3">
        <v>266.57936080236192</v>
      </c>
    </row>
    <row r="6584" spans="1:2" x14ac:dyDescent="0.25">
      <c r="A6584" s="4">
        <v>45302</v>
      </c>
      <c r="B6584" s="3">
        <v>267.16489853575359</v>
      </c>
    </row>
    <row r="6585" spans="1:2" x14ac:dyDescent="0.25">
      <c r="A6585" s="4">
        <v>45303</v>
      </c>
      <c r="B6585" s="3">
        <v>267.53751345700289</v>
      </c>
    </row>
    <row r="6586" spans="1:2" x14ac:dyDescent="0.25">
      <c r="A6586" s="4">
        <v>45306</v>
      </c>
      <c r="B6586" s="3">
        <v>264.60982479004412</v>
      </c>
    </row>
    <row r="6587" spans="1:2" x14ac:dyDescent="0.25">
      <c r="A6587" s="4">
        <v>45307</v>
      </c>
      <c r="B6587" s="3">
        <v>265.83413095986327</v>
      </c>
    </row>
    <row r="6588" spans="1:2" x14ac:dyDescent="0.25">
      <c r="A6588" s="4">
        <v>45308</v>
      </c>
      <c r="B6588" s="3">
        <v>265.62120814772078</v>
      </c>
    </row>
    <row r="6589" spans="1:2" x14ac:dyDescent="0.25">
      <c r="A6589" s="4">
        <v>45309</v>
      </c>
      <c r="B6589" s="3">
        <v>267.32459064486051</v>
      </c>
    </row>
    <row r="6590" spans="1:2" x14ac:dyDescent="0.25">
      <c r="A6590" s="4">
        <v>45310</v>
      </c>
      <c r="B6590" s="3">
        <v>265.727669553792</v>
      </c>
    </row>
    <row r="6591" spans="1:2" x14ac:dyDescent="0.25">
      <c r="A6591" s="4">
        <v>45313</v>
      </c>
      <c r="B6591" s="3">
        <v>265.19536252343579</v>
      </c>
    </row>
    <row r="6592" spans="1:2" x14ac:dyDescent="0.25">
      <c r="A6592" s="4">
        <v>45314</v>
      </c>
      <c r="B6592" s="3">
        <v>264.02428705665233</v>
      </c>
    </row>
    <row r="6593" spans="1:2" x14ac:dyDescent="0.25">
      <c r="A6593" s="4">
        <v>45315</v>
      </c>
      <c r="B6593" s="3">
        <v>264.02428705665233</v>
      </c>
    </row>
    <row r="6594" spans="1:2" x14ac:dyDescent="0.25">
      <c r="A6594" s="4">
        <v>45316</v>
      </c>
      <c r="B6594" s="3">
        <v>263.70490283843861</v>
      </c>
    </row>
    <row r="6595" spans="1:2" x14ac:dyDescent="0.25">
      <c r="A6595" s="4">
        <v>45317</v>
      </c>
      <c r="B6595" s="3">
        <v>263.06613440201119</v>
      </c>
    </row>
    <row r="6596" spans="1:2" x14ac:dyDescent="0.25">
      <c r="A6596" s="4">
        <v>45320</v>
      </c>
      <c r="B6596" s="3">
        <v>264.60982479004412</v>
      </c>
    </row>
    <row r="6597" spans="1:2" x14ac:dyDescent="0.25">
      <c r="A6597" s="4">
        <v>45321</v>
      </c>
      <c r="B6597" s="3">
        <v>263.17259580808252</v>
      </c>
    </row>
    <row r="6598" spans="1:2" x14ac:dyDescent="0.25">
      <c r="A6598" s="4">
        <v>45322</v>
      </c>
      <c r="B6598" s="3">
        <v>260.83044487451542</v>
      </c>
    </row>
    <row r="6599" spans="1:2" x14ac:dyDescent="0.25">
      <c r="A6599" s="4">
        <v>45323</v>
      </c>
      <c r="B6599" s="3">
        <v>259.93918991011208</v>
      </c>
    </row>
    <row r="6600" spans="1:2" x14ac:dyDescent="0.25">
      <c r="A6600" s="4">
        <v>45324</v>
      </c>
      <c r="B6600" s="3">
        <v>257.04978763445422</v>
      </c>
    </row>
    <row r="6601" spans="1:2" x14ac:dyDescent="0.25">
      <c r="A6601" s="4">
        <v>45327</v>
      </c>
      <c r="B6601" s="3">
        <v>256.51471313896201</v>
      </c>
    </row>
    <row r="6602" spans="1:2" x14ac:dyDescent="0.25">
      <c r="A6602" s="4">
        <v>45328</v>
      </c>
      <c r="B6602" s="3">
        <v>254.21389280834561</v>
      </c>
    </row>
    <row r="6603" spans="1:2" x14ac:dyDescent="0.25">
      <c r="A6603" s="4">
        <v>45329</v>
      </c>
      <c r="B6603" s="3">
        <v>254.6954598542886</v>
      </c>
    </row>
    <row r="6604" spans="1:2" x14ac:dyDescent="0.25">
      <c r="A6604" s="4">
        <v>45330</v>
      </c>
      <c r="B6604" s="3">
        <v>255.92613119392061</v>
      </c>
    </row>
    <row r="6605" spans="1:2" x14ac:dyDescent="0.25">
      <c r="A6605" s="4">
        <v>45331</v>
      </c>
      <c r="B6605" s="3">
        <v>256.1401609921175</v>
      </c>
    </row>
    <row r="6606" spans="1:2" x14ac:dyDescent="0.25">
      <c r="A6606" s="4">
        <v>45336</v>
      </c>
      <c r="B6606" s="3">
        <v>254.48143005609171</v>
      </c>
    </row>
    <row r="6607" spans="1:2" x14ac:dyDescent="0.25">
      <c r="A6607" s="4">
        <v>45337</v>
      </c>
      <c r="B6607" s="3">
        <v>255.71210139572369</v>
      </c>
    </row>
    <row r="6608" spans="1:2" x14ac:dyDescent="0.25">
      <c r="A6608" s="4">
        <v>45338</v>
      </c>
      <c r="B6608" s="3">
        <v>257.3173248822003</v>
      </c>
    </row>
    <row r="6609" spans="1:2" x14ac:dyDescent="0.25">
      <c r="A6609" s="4">
        <v>45341</v>
      </c>
      <c r="B6609" s="3">
        <v>255.9796386434698</v>
      </c>
    </row>
    <row r="6610" spans="1:2" x14ac:dyDescent="0.25">
      <c r="A6610" s="4">
        <v>45342</v>
      </c>
      <c r="B6610" s="3">
        <v>252.02008737682749</v>
      </c>
    </row>
    <row r="6611" spans="1:2" x14ac:dyDescent="0.25">
      <c r="A6611" s="4">
        <v>45343</v>
      </c>
      <c r="B6611" s="3">
        <v>252.92971401916429</v>
      </c>
    </row>
    <row r="6612" spans="1:2" x14ac:dyDescent="0.25">
      <c r="A6612" s="4">
        <v>45344</v>
      </c>
      <c r="B6612" s="3">
        <v>252.12710227592601</v>
      </c>
    </row>
    <row r="6613" spans="1:2" x14ac:dyDescent="0.25">
      <c r="A6613" s="4">
        <v>45345</v>
      </c>
      <c r="B6613" s="3">
        <v>252.82269912006581</v>
      </c>
    </row>
    <row r="6614" spans="1:2" x14ac:dyDescent="0.25">
      <c r="A6614" s="4">
        <v>45348</v>
      </c>
      <c r="B6614" s="3">
        <v>253.0367289182627</v>
      </c>
    </row>
    <row r="6615" spans="1:2" x14ac:dyDescent="0.25">
      <c r="A6615" s="4">
        <v>45349</v>
      </c>
      <c r="B6615" s="3">
        <v>251.6990426795322</v>
      </c>
    </row>
    <row r="6616" spans="1:2" x14ac:dyDescent="0.25">
      <c r="A6616" s="4">
        <v>45350</v>
      </c>
      <c r="B6616" s="3">
        <v>251.37799798223691</v>
      </c>
    </row>
    <row r="6617" spans="1:2" x14ac:dyDescent="0.25">
      <c r="A6617" s="4">
        <v>45351</v>
      </c>
      <c r="B6617" s="3">
        <v>251.91307247772909</v>
      </c>
    </row>
    <row r="6618" spans="1:2" x14ac:dyDescent="0.25">
      <c r="A6618" s="4">
        <v>45352</v>
      </c>
      <c r="B6618" s="3">
        <v>252.71825958376311</v>
      </c>
    </row>
    <row r="6619" spans="1:2" x14ac:dyDescent="0.25">
      <c r="A6619" s="4">
        <v>45355</v>
      </c>
      <c r="B6619" s="3">
        <v>252.77201798826931</v>
      </c>
    </row>
    <row r="6620" spans="1:2" x14ac:dyDescent="0.25">
      <c r="A6620" s="4">
        <v>45356</v>
      </c>
      <c r="B6620" s="3">
        <v>250.83671542604529</v>
      </c>
    </row>
    <row r="6621" spans="1:2" x14ac:dyDescent="0.25">
      <c r="A6621" s="4">
        <v>45357</v>
      </c>
      <c r="B6621" s="3">
        <v>251.64309149363871</v>
      </c>
    </row>
    <row r="6622" spans="1:2" x14ac:dyDescent="0.25">
      <c r="A6622" s="4">
        <v>45358</v>
      </c>
      <c r="B6622" s="3">
        <v>254.49228693246849</v>
      </c>
    </row>
    <row r="6623" spans="1:2" x14ac:dyDescent="0.25">
      <c r="A6623" s="4">
        <v>45359</v>
      </c>
      <c r="B6623" s="3">
        <v>252.23443394320711</v>
      </c>
    </row>
    <row r="6624" spans="1:2" x14ac:dyDescent="0.25">
      <c r="A6624" s="4">
        <v>45362</v>
      </c>
      <c r="B6624" s="3">
        <v>251.42805787561369</v>
      </c>
    </row>
    <row r="6625" spans="1:2" x14ac:dyDescent="0.25">
      <c r="A6625" s="4">
        <v>45363</v>
      </c>
      <c r="B6625" s="3">
        <v>250.67544021252661</v>
      </c>
    </row>
    <row r="6626" spans="1:2" x14ac:dyDescent="0.25">
      <c r="A6626" s="4">
        <v>45364</v>
      </c>
      <c r="B6626" s="3">
        <v>249.7615473359208</v>
      </c>
    </row>
    <row r="6627" spans="1:2" x14ac:dyDescent="0.25">
      <c r="A6627" s="4">
        <v>45365</v>
      </c>
      <c r="B6627" s="3">
        <v>251.15926585308259</v>
      </c>
    </row>
    <row r="6628" spans="1:2" x14ac:dyDescent="0.25">
      <c r="A6628" s="4">
        <v>45366</v>
      </c>
      <c r="B6628" s="3">
        <v>248.90141286382121</v>
      </c>
    </row>
    <row r="6629" spans="1:2" x14ac:dyDescent="0.25">
      <c r="A6629" s="4">
        <v>45369</v>
      </c>
      <c r="B6629" s="3">
        <v>248.63262084128999</v>
      </c>
    </row>
    <row r="6630" spans="1:2" x14ac:dyDescent="0.25">
      <c r="A6630" s="4">
        <v>45370</v>
      </c>
      <c r="B6630" s="3">
        <v>245.6759085934477</v>
      </c>
    </row>
    <row r="6631" spans="1:2" x14ac:dyDescent="0.25">
      <c r="A6631" s="4">
        <v>45371</v>
      </c>
      <c r="B6631" s="3">
        <v>248.25631200974649</v>
      </c>
    </row>
    <row r="6632" spans="1:2" x14ac:dyDescent="0.25">
      <c r="A6632" s="4">
        <v>45372</v>
      </c>
      <c r="B6632" s="3">
        <v>249.11644648184611</v>
      </c>
    </row>
    <row r="6633" spans="1:2" x14ac:dyDescent="0.25">
      <c r="A6633" s="4">
        <v>45373</v>
      </c>
      <c r="B6633" s="3">
        <v>249.7615473359208</v>
      </c>
    </row>
    <row r="6634" spans="1:2" x14ac:dyDescent="0.25">
      <c r="A6634" s="4">
        <v>45376</v>
      </c>
      <c r="B6634" s="3">
        <v>249.43899690888341</v>
      </c>
    </row>
    <row r="6635" spans="1:2" x14ac:dyDescent="0.25">
      <c r="A6635" s="4">
        <v>45377</v>
      </c>
      <c r="B6635" s="3">
        <v>249.65403052690829</v>
      </c>
    </row>
    <row r="6636" spans="1:2" x14ac:dyDescent="0.25">
      <c r="A6636" s="4">
        <v>45378</v>
      </c>
      <c r="B6636" s="3">
        <v>249.22396329085859</v>
      </c>
    </row>
    <row r="6637" spans="1:2" x14ac:dyDescent="0.25">
      <c r="A6637" s="4">
        <v>45379</v>
      </c>
      <c r="B6637" s="3">
        <v>249.7615473359208</v>
      </c>
    </row>
    <row r="6638" spans="1:2" x14ac:dyDescent="0.25">
      <c r="A6638" s="4">
        <v>45383</v>
      </c>
      <c r="B6638" s="3">
        <v>244.43650123514249</v>
      </c>
    </row>
    <row r="6639" spans="1:2" x14ac:dyDescent="0.25">
      <c r="A6639" s="4">
        <v>45384</v>
      </c>
      <c r="B6639" s="3">
        <v>245.0260214091364</v>
      </c>
    </row>
    <row r="6640" spans="1:2" x14ac:dyDescent="0.25">
      <c r="A6640" s="4">
        <v>45385</v>
      </c>
      <c r="B6640" s="3">
        <v>243.632610088787</v>
      </c>
    </row>
    <row r="6641" spans="1:2" x14ac:dyDescent="0.25">
      <c r="A6641" s="4">
        <v>45386</v>
      </c>
      <c r="B6641" s="3">
        <v>244.3293157489617</v>
      </c>
    </row>
    <row r="6642" spans="1:2" x14ac:dyDescent="0.25">
      <c r="A6642" s="4">
        <v>45387</v>
      </c>
      <c r="B6642" s="3">
        <v>246.95536016038949</v>
      </c>
    </row>
    <row r="6643" spans="1:2" x14ac:dyDescent="0.25">
      <c r="A6643" s="4">
        <v>45390</v>
      </c>
      <c r="B6643" s="3">
        <v>242.13201328225691</v>
      </c>
    </row>
    <row r="6644" spans="1:2" x14ac:dyDescent="0.25">
      <c r="A6644" s="4">
        <v>45391</v>
      </c>
      <c r="B6644" s="3">
        <v>245.45476335385939</v>
      </c>
    </row>
    <row r="6645" spans="1:2" x14ac:dyDescent="0.25">
      <c r="A6645" s="4">
        <v>45392</v>
      </c>
      <c r="B6645" s="3">
        <v>249.9565537734498</v>
      </c>
    </row>
    <row r="6646" spans="1:2" x14ac:dyDescent="0.25">
      <c r="A6646" s="4">
        <v>45393</v>
      </c>
      <c r="B6646" s="3">
        <v>246.95536016038949</v>
      </c>
    </row>
    <row r="6647" spans="1:2" x14ac:dyDescent="0.25">
      <c r="A6647" s="4">
        <v>45394</v>
      </c>
      <c r="B6647" s="3">
        <v>247.81284404983529</v>
      </c>
    </row>
    <row r="6648" spans="1:2" x14ac:dyDescent="0.25">
      <c r="A6648" s="4">
        <v>45397</v>
      </c>
      <c r="B6648" s="3">
        <v>247.27691661893169</v>
      </c>
    </row>
    <row r="6649" spans="1:2" x14ac:dyDescent="0.25">
      <c r="A6649" s="4">
        <v>45398</v>
      </c>
      <c r="B6649" s="3">
        <v>247.38410210511239</v>
      </c>
    </row>
    <row r="6650" spans="1:2" x14ac:dyDescent="0.25">
      <c r="A6650" s="4">
        <v>45399</v>
      </c>
      <c r="B6650" s="3">
        <v>245.66913432622081</v>
      </c>
    </row>
    <row r="6651" spans="1:2" x14ac:dyDescent="0.25">
      <c r="A6651" s="4">
        <v>45400</v>
      </c>
      <c r="B6651" s="3">
        <v>248.7239206823715</v>
      </c>
    </row>
    <row r="6652" spans="1:2" x14ac:dyDescent="0.25">
      <c r="A6652" s="4">
        <v>45401</v>
      </c>
      <c r="B6652" s="3">
        <v>251.3499650937992</v>
      </c>
    </row>
    <row r="6653" spans="1:2" x14ac:dyDescent="0.25">
      <c r="A6653" s="4">
        <v>45404</v>
      </c>
      <c r="B6653" s="3">
        <v>247.5984730774739</v>
      </c>
    </row>
    <row r="6654" spans="1:2" x14ac:dyDescent="0.25">
      <c r="A6654" s="4">
        <v>45405</v>
      </c>
      <c r="B6654" s="3">
        <v>250.7604449198052</v>
      </c>
    </row>
    <row r="6655" spans="1:2" x14ac:dyDescent="0.25">
      <c r="A6655" s="4">
        <v>45406</v>
      </c>
      <c r="B6655" s="3">
        <v>249.31344085636539</v>
      </c>
    </row>
    <row r="6656" spans="1:2" x14ac:dyDescent="0.25">
      <c r="A6656" s="4">
        <v>45407</v>
      </c>
      <c r="B6656" s="3">
        <v>249.90296103035939</v>
      </c>
    </row>
    <row r="6657" spans="1:2" x14ac:dyDescent="0.25">
      <c r="A6657" s="4">
        <v>45408</v>
      </c>
      <c r="B6657" s="3">
        <v>248.93829165473289</v>
      </c>
    </row>
    <row r="6658" spans="1:2" x14ac:dyDescent="0.25">
      <c r="A6658" s="4">
        <v>45411</v>
      </c>
      <c r="B6658" s="3">
        <v>246.09787627094369</v>
      </c>
    </row>
    <row r="6659" spans="1:2" x14ac:dyDescent="0.25">
      <c r="A6659" s="4">
        <v>45412</v>
      </c>
      <c r="B6659" s="3">
        <v>245.82991255549189</v>
      </c>
    </row>
    <row r="6660" spans="1:2" x14ac:dyDescent="0.25">
      <c r="A6660" s="4">
        <v>45414</v>
      </c>
      <c r="B6660" s="3">
        <v>245.51852030591721</v>
      </c>
    </row>
    <row r="6661" spans="1:2" x14ac:dyDescent="0.25">
      <c r="A6661" s="4">
        <v>45415</v>
      </c>
      <c r="B6661" s="3">
        <v>248.38697554099281</v>
      </c>
    </row>
    <row r="6662" spans="1:2" x14ac:dyDescent="0.25">
      <c r="A6662" s="4">
        <v>45418</v>
      </c>
      <c r="B6662" s="3">
        <v>248.3338559996026</v>
      </c>
    </row>
    <row r="6663" spans="1:2" x14ac:dyDescent="0.25">
      <c r="A6663" s="4">
        <v>45419</v>
      </c>
      <c r="B6663" s="3">
        <v>247.69642150291909</v>
      </c>
    </row>
    <row r="6664" spans="1:2" x14ac:dyDescent="0.25">
      <c r="A6664" s="4">
        <v>45420</v>
      </c>
      <c r="B6664" s="3">
        <v>247.59018242013849</v>
      </c>
    </row>
    <row r="6665" spans="1:2" x14ac:dyDescent="0.25">
      <c r="A6665" s="4">
        <v>45421</v>
      </c>
      <c r="B6665" s="3">
        <v>246.26219388538129</v>
      </c>
    </row>
    <row r="6666" spans="1:2" x14ac:dyDescent="0.25">
      <c r="A6666" s="4">
        <v>45422</v>
      </c>
      <c r="B6666" s="3">
        <v>244.50924901950171</v>
      </c>
    </row>
    <row r="6667" spans="1:2" x14ac:dyDescent="0.25">
      <c r="A6667" s="4">
        <v>45425</v>
      </c>
      <c r="B6667" s="3">
        <v>242.9156627777931</v>
      </c>
    </row>
    <row r="6668" spans="1:2" x14ac:dyDescent="0.25">
      <c r="A6668" s="4">
        <v>45426</v>
      </c>
      <c r="B6668" s="3">
        <v>241.16271791191349</v>
      </c>
    </row>
    <row r="6669" spans="1:2" x14ac:dyDescent="0.25">
      <c r="A6669" s="4">
        <v>45427</v>
      </c>
      <c r="B6669" s="3">
        <v>240.63152249801061</v>
      </c>
    </row>
    <row r="6670" spans="1:2" x14ac:dyDescent="0.25">
      <c r="A6670" s="4">
        <v>45428</v>
      </c>
      <c r="B6670" s="3">
        <v>239.9940880013271</v>
      </c>
    </row>
    <row r="6671" spans="1:2" x14ac:dyDescent="0.25">
      <c r="A6671" s="4">
        <v>45429</v>
      </c>
      <c r="B6671" s="3">
        <v>239.6753707529854</v>
      </c>
    </row>
    <row r="6672" spans="1:2" x14ac:dyDescent="0.25">
      <c r="A6672" s="4">
        <v>45432</v>
      </c>
      <c r="B6672" s="3">
        <v>239.6753707529854</v>
      </c>
    </row>
    <row r="6673" spans="1:2" x14ac:dyDescent="0.25">
      <c r="A6673" s="4">
        <v>45433</v>
      </c>
      <c r="B6673" s="3">
        <v>239.14417533908249</v>
      </c>
    </row>
    <row r="6674" spans="1:2" x14ac:dyDescent="0.25">
      <c r="A6674" s="4">
        <v>45434</v>
      </c>
      <c r="B6674" s="3">
        <v>237.65682818015441</v>
      </c>
    </row>
    <row r="6675" spans="1:2" x14ac:dyDescent="0.25">
      <c r="A6675" s="4">
        <v>45435</v>
      </c>
      <c r="B6675" s="3">
        <v>236.3819591867875</v>
      </c>
    </row>
    <row r="6676" spans="1:2" x14ac:dyDescent="0.25">
      <c r="A6676" s="4">
        <v>45436</v>
      </c>
      <c r="B6676" s="3">
        <v>235.90388331427491</v>
      </c>
    </row>
    <row r="6677" spans="1:2" x14ac:dyDescent="0.25">
      <c r="A6677" s="4">
        <v>45439</v>
      </c>
      <c r="B6677" s="3">
        <v>235.21332927620111</v>
      </c>
    </row>
    <row r="6678" spans="1:2" x14ac:dyDescent="0.25">
      <c r="A6678" s="4">
        <v>45440</v>
      </c>
      <c r="B6678" s="3">
        <v>235.74452469010399</v>
      </c>
    </row>
    <row r="6679" spans="1:2" x14ac:dyDescent="0.25">
      <c r="A6679" s="4">
        <v>45441</v>
      </c>
      <c r="B6679" s="3">
        <v>235.31956835898171</v>
      </c>
    </row>
    <row r="6680" spans="1:2" x14ac:dyDescent="0.25">
      <c r="A6680" s="4">
        <v>45443</v>
      </c>
      <c r="B6680" s="3">
        <v>234.94773156924961</v>
      </c>
    </row>
    <row r="6681" spans="1:2" x14ac:dyDescent="0.25">
      <c r="A6681" s="4">
        <v>45446</v>
      </c>
      <c r="B6681" s="3">
        <v>228.36116697421431</v>
      </c>
    </row>
    <row r="6682" spans="1:2" x14ac:dyDescent="0.25">
      <c r="A6682" s="4">
        <v>45447</v>
      </c>
      <c r="B6682" s="3">
        <v>228.2557857250338</v>
      </c>
    </row>
    <row r="6683" spans="1:2" x14ac:dyDescent="0.25">
      <c r="A6683" s="4">
        <v>45448</v>
      </c>
      <c r="B6683" s="3">
        <v>228.20309510044359</v>
      </c>
    </row>
    <row r="6684" spans="1:2" x14ac:dyDescent="0.25">
      <c r="A6684" s="4">
        <v>45449</v>
      </c>
      <c r="B6684" s="3">
        <v>227.5708076053603</v>
      </c>
    </row>
    <row r="6685" spans="1:2" x14ac:dyDescent="0.25">
      <c r="A6685" s="4">
        <v>45450</v>
      </c>
      <c r="B6685" s="3">
        <v>226.88582948568691</v>
      </c>
    </row>
    <row r="6686" spans="1:2" x14ac:dyDescent="0.25">
      <c r="A6686" s="4">
        <v>45453</v>
      </c>
      <c r="B6686" s="3">
        <v>227.41273573158949</v>
      </c>
    </row>
    <row r="6687" spans="1:2" x14ac:dyDescent="0.25">
      <c r="A6687" s="4">
        <v>45454</v>
      </c>
      <c r="B6687" s="3">
        <v>227.6234982299506</v>
      </c>
    </row>
    <row r="6688" spans="1:2" x14ac:dyDescent="0.25">
      <c r="A6688" s="4">
        <v>45455</v>
      </c>
      <c r="B6688" s="3">
        <v>231.04838882831791</v>
      </c>
    </row>
    <row r="6689" spans="1:2" x14ac:dyDescent="0.25">
      <c r="A6689" s="4">
        <v>45456</v>
      </c>
      <c r="B6689" s="3">
        <v>232.36565444307459</v>
      </c>
    </row>
    <row r="6690" spans="1:2" x14ac:dyDescent="0.25">
      <c r="A6690" s="4">
        <v>45457</v>
      </c>
      <c r="B6690" s="3">
        <v>233.1560138119286</v>
      </c>
    </row>
    <row r="6691" spans="1:2" x14ac:dyDescent="0.25">
      <c r="A6691" s="4">
        <v>45460</v>
      </c>
      <c r="B6691" s="3">
        <v>233.41946693487989</v>
      </c>
    </row>
    <row r="6692" spans="1:2" x14ac:dyDescent="0.25">
      <c r="A6692" s="4">
        <v>45461</v>
      </c>
      <c r="B6692" s="3">
        <v>233.41946693487989</v>
      </c>
    </row>
    <row r="6693" spans="1:2" x14ac:dyDescent="0.25">
      <c r="A6693" s="4">
        <v>45462</v>
      </c>
      <c r="B6693" s="3">
        <v>234.57866067586579</v>
      </c>
    </row>
    <row r="6694" spans="1:2" x14ac:dyDescent="0.25">
      <c r="A6694" s="4">
        <v>45463</v>
      </c>
      <c r="B6694" s="3">
        <v>235.63247316767109</v>
      </c>
    </row>
    <row r="6695" spans="1:2" x14ac:dyDescent="0.25">
      <c r="A6695" s="4">
        <v>45464</v>
      </c>
      <c r="B6695" s="3">
        <v>235.7905450414419</v>
      </c>
    </row>
    <row r="6696" spans="1:2" x14ac:dyDescent="0.25">
      <c r="A6696" s="4">
        <v>45467</v>
      </c>
      <c r="B6696" s="3">
        <v>237.79278877587211</v>
      </c>
    </row>
    <row r="6697" spans="1:2" x14ac:dyDescent="0.25">
      <c r="A6697" s="4">
        <v>45468</v>
      </c>
      <c r="B6697" s="3">
        <v>237.52933565292071</v>
      </c>
    </row>
    <row r="6698" spans="1:2" x14ac:dyDescent="0.25">
      <c r="A6698" s="4">
        <v>45469</v>
      </c>
      <c r="B6698" s="3">
        <v>237.10781065619861</v>
      </c>
    </row>
    <row r="6699" spans="1:2" x14ac:dyDescent="0.25">
      <c r="A6699" s="4">
        <v>45470</v>
      </c>
      <c r="B6699" s="3">
        <v>238.16162314800391</v>
      </c>
    </row>
    <row r="6700" spans="1:2" x14ac:dyDescent="0.25">
      <c r="A6700" s="4">
        <v>45471</v>
      </c>
      <c r="B6700" s="3">
        <v>237.26588252996939</v>
      </c>
    </row>
    <row r="6701" spans="1:2" x14ac:dyDescent="0.25">
      <c r="A6701" s="4">
        <v>45474</v>
      </c>
      <c r="B6701" s="3">
        <v>236.35685529684349</v>
      </c>
    </row>
    <row r="6702" spans="1:2" x14ac:dyDescent="0.25">
      <c r="A6702" s="4">
        <v>45475</v>
      </c>
      <c r="B6702" s="3">
        <v>235.99024816476319</v>
      </c>
    </row>
    <row r="6703" spans="1:2" x14ac:dyDescent="0.25">
      <c r="A6703" s="4">
        <v>45476</v>
      </c>
      <c r="B6703" s="3">
        <v>234.89042676852259</v>
      </c>
    </row>
    <row r="6704" spans="1:2" x14ac:dyDescent="0.25">
      <c r="A6704" s="4">
        <v>45477</v>
      </c>
      <c r="B6704" s="3">
        <v>237.9280287200443</v>
      </c>
    </row>
    <row r="6705" spans="1:2" x14ac:dyDescent="0.25">
      <c r="A6705" s="4">
        <v>45478</v>
      </c>
      <c r="B6705" s="3">
        <v>238.08514606236429</v>
      </c>
    </row>
    <row r="6706" spans="1:2" x14ac:dyDescent="0.25">
      <c r="A6706" s="4">
        <v>45481</v>
      </c>
      <c r="B6706" s="3">
        <v>238.8183603265247</v>
      </c>
    </row>
    <row r="6707" spans="1:2" x14ac:dyDescent="0.25">
      <c r="A6707" s="4">
        <v>45482</v>
      </c>
      <c r="B6707" s="3">
        <v>238.8183603265247</v>
      </c>
    </row>
    <row r="6708" spans="1:2" x14ac:dyDescent="0.25">
      <c r="A6708" s="4">
        <v>45483</v>
      </c>
      <c r="B6708" s="3">
        <v>238.03277361492431</v>
      </c>
    </row>
    <row r="6709" spans="1:2" x14ac:dyDescent="0.25">
      <c r="A6709" s="4">
        <v>45484</v>
      </c>
      <c r="B6709" s="3">
        <v>237.2995593507639</v>
      </c>
    </row>
    <row r="6710" spans="1:2" x14ac:dyDescent="0.25">
      <c r="A6710" s="4">
        <v>45485</v>
      </c>
      <c r="B6710" s="3">
        <v>237.8756562726042</v>
      </c>
    </row>
    <row r="6711" spans="1:2" x14ac:dyDescent="0.25">
      <c r="A6711" s="4">
        <v>45488</v>
      </c>
      <c r="B6711" s="3">
        <v>237.24718690332389</v>
      </c>
    </row>
    <row r="6712" spans="1:2" x14ac:dyDescent="0.25">
      <c r="A6712" s="4">
        <v>45489</v>
      </c>
      <c r="B6712" s="3">
        <v>241.332237803646</v>
      </c>
    </row>
    <row r="6713" spans="1:2" x14ac:dyDescent="0.25">
      <c r="A6713" s="4">
        <v>45490</v>
      </c>
      <c r="B6713" s="3">
        <v>242.17019696268639</v>
      </c>
    </row>
    <row r="6714" spans="1:2" x14ac:dyDescent="0.25">
      <c r="A6714" s="4">
        <v>45491</v>
      </c>
      <c r="B6714" s="3">
        <v>243.79374283332729</v>
      </c>
    </row>
    <row r="6715" spans="1:2" x14ac:dyDescent="0.25">
      <c r="A6715" s="4">
        <v>45492</v>
      </c>
      <c r="B6715" s="3">
        <v>243.32239080636711</v>
      </c>
    </row>
    <row r="6716" spans="1:2" x14ac:dyDescent="0.25">
      <c r="A6716" s="4">
        <v>45495</v>
      </c>
      <c r="B6716" s="3">
        <v>242.48443164732669</v>
      </c>
    </row>
    <row r="6717" spans="1:2" x14ac:dyDescent="0.25">
      <c r="A6717" s="4">
        <v>45496</v>
      </c>
      <c r="B6717" s="3">
        <v>241.332237803646</v>
      </c>
    </row>
    <row r="6718" spans="1:2" x14ac:dyDescent="0.25">
      <c r="A6718" s="4">
        <v>45497</v>
      </c>
      <c r="B6718" s="3">
        <v>240.59902353948559</v>
      </c>
    </row>
    <row r="6719" spans="1:2" x14ac:dyDescent="0.25">
      <c r="A6719" s="4">
        <v>45498</v>
      </c>
      <c r="B6719" s="3">
        <v>243.21764591148701</v>
      </c>
    </row>
    <row r="6720" spans="1:2" x14ac:dyDescent="0.25">
      <c r="A6720" s="4">
        <v>45499</v>
      </c>
      <c r="B6720" s="3">
        <v>243.37476325380709</v>
      </c>
    </row>
    <row r="6721" spans="1:2" x14ac:dyDescent="0.25">
      <c r="A6721" s="4">
        <v>45502</v>
      </c>
      <c r="B6721" s="3">
        <v>243.37476325380709</v>
      </c>
    </row>
    <row r="6722" spans="1:2" x14ac:dyDescent="0.25">
      <c r="A6722" s="4">
        <v>45503</v>
      </c>
      <c r="B6722" s="3">
        <v>243.63662549100721</v>
      </c>
    </row>
    <row r="6723" spans="1:2" x14ac:dyDescent="0.25">
      <c r="A6723" s="4">
        <v>45504</v>
      </c>
      <c r="B6723" s="3">
        <v>243.53188059612719</v>
      </c>
    </row>
    <row r="6724" spans="1:2" x14ac:dyDescent="0.25">
      <c r="A6724" s="4">
        <v>45505</v>
      </c>
      <c r="B6724" s="3">
        <v>242.26457571462831</v>
      </c>
    </row>
    <row r="6725" spans="1:2" x14ac:dyDescent="0.25">
      <c r="A6725" s="4">
        <v>45506</v>
      </c>
      <c r="B6725" s="3">
        <v>243.51793846891829</v>
      </c>
    </row>
    <row r="6726" spans="1:2" x14ac:dyDescent="0.25">
      <c r="A6726" s="4">
        <v>45509</v>
      </c>
      <c r="B6726" s="3">
        <v>244.8235246713036</v>
      </c>
    </row>
    <row r="6727" spans="1:2" x14ac:dyDescent="0.25">
      <c r="A6727" s="4">
        <v>45510</v>
      </c>
      <c r="B6727" s="3">
        <v>245.13686535987611</v>
      </c>
    </row>
    <row r="6728" spans="1:2" x14ac:dyDescent="0.25">
      <c r="A6728" s="4">
        <v>45511</v>
      </c>
      <c r="B6728" s="3">
        <v>240.80231916795671</v>
      </c>
    </row>
    <row r="6729" spans="1:2" x14ac:dyDescent="0.25">
      <c r="A6729" s="4">
        <v>45512</v>
      </c>
      <c r="B6729" s="3">
        <v>241.48122399319709</v>
      </c>
    </row>
    <row r="6730" spans="1:2" x14ac:dyDescent="0.25">
      <c r="A6730" s="4">
        <v>45513</v>
      </c>
      <c r="B6730" s="3">
        <v>244.71907777511279</v>
      </c>
    </row>
    <row r="6731" spans="1:2" x14ac:dyDescent="0.25">
      <c r="A6731" s="4">
        <v>45516</v>
      </c>
      <c r="B6731" s="3">
        <v>245.86799363321191</v>
      </c>
    </row>
    <row r="6732" spans="1:2" x14ac:dyDescent="0.25">
      <c r="A6732" s="4">
        <v>45517</v>
      </c>
      <c r="B6732" s="3">
        <v>245.86799363321191</v>
      </c>
    </row>
    <row r="6733" spans="1:2" x14ac:dyDescent="0.25">
      <c r="A6733" s="4">
        <v>45518</v>
      </c>
      <c r="B6733" s="3">
        <v>244.61463087892199</v>
      </c>
    </row>
    <row r="6734" spans="1:2" x14ac:dyDescent="0.25">
      <c r="A6734" s="4">
        <v>45519</v>
      </c>
      <c r="B6734" s="3">
        <v>243.20459778034581</v>
      </c>
    </row>
    <row r="6735" spans="1:2" x14ac:dyDescent="0.25">
      <c r="A6735" s="4">
        <v>45520</v>
      </c>
      <c r="B6735" s="3">
        <v>243.88350260558619</v>
      </c>
    </row>
    <row r="6736" spans="1:2" x14ac:dyDescent="0.25">
      <c r="A6736" s="4">
        <v>45523</v>
      </c>
      <c r="B6736" s="3">
        <v>243.8312791574908</v>
      </c>
    </row>
    <row r="6737" spans="1:2" x14ac:dyDescent="0.25">
      <c r="A6737" s="4">
        <v>45524</v>
      </c>
      <c r="B6737" s="3">
        <v>245.1890888079715</v>
      </c>
    </row>
    <row r="6738" spans="1:2" x14ac:dyDescent="0.25">
      <c r="A6738" s="4">
        <v>45525</v>
      </c>
      <c r="B6738" s="3">
        <v>245.97244052940269</v>
      </c>
    </row>
    <row r="6739" spans="1:2" x14ac:dyDescent="0.25">
      <c r="A6739" s="4">
        <v>45526</v>
      </c>
      <c r="B6739" s="3">
        <v>246.80801569892941</v>
      </c>
    </row>
    <row r="6740" spans="1:2" x14ac:dyDescent="0.25">
      <c r="A6740" s="4">
        <v>45527</v>
      </c>
      <c r="B6740" s="3">
        <v>248.27027224560101</v>
      </c>
    </row>
    <row r="6741" spans="1:2" x14ac:dyDescent="0.25">
      <c r="A6741" s="4">
        <v>45530</v>
      </c>
      <c r="B6741" s="3">
        <v>248.37471914179179</v>
      </c>
    </row>
    <row r="6742" spans="1:2" x14ac:dyDescent="0.25">
      <c r="A6742" s="4">
        <v>45531</v>
      </c>
      <c r="B6742" s="3">
        <v>248.4269425898872</v>
      </c>
    </row>
    <row r="6743" spans="1:2" x14ac:dyDescent="0.25">
      <c r="A6743" s="4">
        <v>45532</v>
      </c>
      <c r="B6743" s="3">
        <v>248.47916603798271</v>
      </c>
    </row>
    <row r="6744" spans="1:2" x14ac:dyDescent="0.25">
      <c r="A6744" s="4">
        <v>45533</v>
      </c>
      <c r="B6744" s="3">
        <v>249.6280818960818</v>
      </c>
    </row>
    <row r="6745" spans="1:2" x14ac:dyDescent="0.25">
      <c r="A6745" s="4">
        <v>45534</v>
      </c>
      <c r="B6745" s="3">
        <v>250.41143361751301</v>
      </c>
    </row>
    <row r="6746" spans="1:2" x14ac:dyDescent="0.25">
      <c r="A6746" s="4">
        <v>45537</v>
      </c>
      <c r="B6746" s="3">
        <v>246.42175887001849</v>
      </c>
    </row>
    <row r="6747" spans="1:2" x14ac:dyDescent="0.25">
      <c r="A6747" s="4">
        <v>45538</v>
      </c>
      <c r="B6747" s="3">
        <v>250.9889692281823</v>
      </c>
    </row>
    <row r="6748" spans="1:2" x14ac:dyDescent="0.25">
      <c r="A6748" s="4">
        <v>45539</v>
      </c>
      <c r="B6748" s="3">
        <v>252.85737346561291</v>
      </c>
    </row>
    <row r="6749" spans="1:2" x14ac:dyDescent="0.25">
      <c r="A6749" s="4">
        <v>45540</v>
      </c>
      <c r="B6749" s="3">
        <v>256.17898099882291</v>
      </c>
    </row>
    <row r="6750" spans="1:2" x14ac:dyDescent="0.25">
      <c r="A6750" s="4">
        <v>45541</v>
      </c>
      <c r="B6750" s="3">
        <v>256.28278123423581</v>
      </c>
    </row>
    <row r="6751" spans="1:2" x14ac:dyDescent="0.25">
      <c r="A6751" s="4">
        <v>45544</v>
      </c>
      <c r="B6751" s="3">
        <v>256.54228182276768</v>
      </c>
    </row>
    <row r="6752" spans="1:2" x14ac:dyDescent="0.25">
      <c r="A6752" s="4">
        <v>45545</v>
      </c>
      <c r="B6752" s="3">
        <v>256.59418194047407</v>
      </c>
    </row>
    <row r="6753" spans="1:2" x14ac:dyDescent="0.25">
      <c r="A6753" s="4">
        <v>45546</v>
      </c>
      <c r="B6753" s="3">
        <v>258.82588700184959</v>
      </c>
    </row>
    <row r="6754" spans="1:2" x14ac:dyDescent="0.25">
      <c r="A6754" s="4">
        <v>45547</v>
      </c>
      <c r="B6754" s="3">
        <v>260.90189171010587</v>
      </c>
    </row>
    <row r="6755" spans="1:2" x14ac:dyDescent="0.25">
      <c r="A6755" s="4">
        <v>45548</v>
      </c>
      <c r="B6755" s="3">
        <v>263.65259794854552</v>
      </c>
    </row>
    <row r="6756" spans="1:2" x14ac:dyDescent="0.25">
      <c r="A6756" s="4">
        <v>45551</v>
      </c>
      <c r="B6756" s="3">
        <v>262.0436942996468</v>
      </c>
    </row>
    <row r="6757" spans="1:2" x14ac:dyDescent="0.25">
      <c r="A6757" s="4">
        <v>45552</v>
      </c>
      <c r="B6757" s="3">
        <v>266.81850512863628</v>
      </c>
    </row>
    <row r="6758" spans="1:2" x14ac:dyDescent="0.25">
      <c r="A6758" s="4">
        <v>45553</v>
      </c>
      <c r="B6758" s="3">
        <v>267.07800571716831</v>
      </c>
    </row>
    <row r="6759" spans="1:2" x14ac:dyDescent="0.25">
      <c r="A6759" s="4">
        <v>45554</v>
      </c>
      <c r="B6759" s="3">
        <v>269.82871195560779</v>
      </c>
    </row>
    <row r="6760" spans="1:2" x14ac:dyDescent="0.25">
      <c r="A6760" s="4">
        <v>45555</v>
      </c>
      <c r="B6760" s="3">
        <v>270.97051454514877</v>
      </c>
    </row>
    <row r="6761" spans="1:2" x14ac:dyDescent="0.25">
      <c r="A6761" s="4">
        <v>45558</v>
      </c>
      <c r="B6761" s="3">
        <v>271.64521607533197</v>
      </c>
    </row>
    <row r="6762" spans="1:2" x14ac:dyDescent="0.25">
      <c r="A6762" s="4">
        <v>45559</v>
      </c>
      <c r="B6762" s="3">
        <v>275.12252396166127</v>
      </c>
    </row>
    <row r="6763" spans="1:2" x14ac:dyDescent="0.25">
      <c r="A6763" s="4">
        <v>45560</v>
      </c>
      <c r="B6763" s="3">
        <v>275.69342525643179</v>
      </c>
    </row>
    <row r="6764" spans="1:2" x14ac:dyDescent="0.25">
      <c r="A6764" s="4">
        <v>45561</v>
      </c>
      <c r="B6764" s="3">
        <v>280.83153690936598</v>
      </c>
    </row>
    <row r="6765" spans="1:2" x14ac:dyDescent="0.25">
      <c r="A6765" s="4">
        <v>45562</v>
      </c>
      <c r="B6765" s="3">
        <v>284.30884479569522</v>
      </c>
    </row>
    <row r="6766" spans="1:2" x14ac:dyDescent="0.25">
      <c r="A6766" s="4">
        <v>45565</v>
      </c>
      <c r="B6766" s="3">
        <v>284.77594585505301</v>
      </c>
    </row>
    <row r="6767" spans="1:2" x14ac:dyDescent="0.25">
      <c r="A6767" s="4">
        <v>45566</v>
      </c>
      <c r="B6767" s="3">
        <v>282.55286449262002</v>
      </c>
    </row>
    <row r="6768" spans="1:2" x14ac:dyDescent="0.25">
      <c r="A6768" s="4">
        <v>45567</v>
      </c>
      <c r="B6768" s="3">
        <v>287.30723691849539</v>
      </c>
    </row>
    <row r="6769" spans="1:2" x14ac:dyDescent="0.25">
      <c r="A6769" s="4">
        <v>45568</v>
      </c>
      <c r="B6769" s="3">
        <v>292.21497619681861</v>
      </c>
    </row>
    <row r="6770" spans="1:2" x14ac:dyDescent="0.25">
      <c r="A6770" s="4">
        <v>45569</v>
      </c>
      <c r="B6770" s="3">
        <v>298.34965029472232</v>
      </c>
    </row>
    <row r="6771" spans="1:2" x14ac:dyDescent="0.25">
      <c r="A6771" s="4">
        <v>45572</v>
      </c>
      <c r="B6771" s="3">
        <v>299.72995196675072</v>
      </c>
    </row>
    <row r="6772" spans="1:2" x14ac:dyDescent="0.25">
      <c r="A6772" s="4">
        <v>45573</v>
      </c>
      <c r="B6772" s="3">
        <v>300.80351993388382</v>
      </c>
    </row>
    <row r="6773" spans="1:2" x14ac:dyDescent="0.25">
      <c r="A6773" s="4">
        <v>45574</v>
      </c>
      <c r="B6773" s="3">
        <v>300.49678622898858</v>
      </c>
    </row>
    <row r="6774" spans="1:2" x14ac:dyDescent="0.25">
      <c r="A6774" s="4">
        <v>45575</v>
      </c>
      <c r="B6774" s="3">
        <v>301.110253638779</v>
      </c>
    </row>
    <row r="6775" spans="1:2" x14ac:dyDescent="0.25">
      <c r="A6775" s="4">
        <v>45576</v>
      </c>
      <c r="B6775" s="3">
        <v>304.17759068773091</v>
      </c>
    </row>
    <row r="6776" spans="1:2" x14ac:dyDescent="0.25">
      <c r="A6776" s="4">
        <v>45579</v>
      </c>
      <c r="B6776" s="3">
        <v>305.25115865486413</v>
      </c>
    </row>
    <row r="6777" spans="1:2" x14ac:dyDescent="0.25">
      <c r="A6777" s="4">
        <v>45580</v>
      </c>
      <c r="B6777" s="3">
        <v>305.96687063295292</v>
      </c>
    </row>
    <row r="6778" spans="1:2" x14ac:dyDescent="0.25">
      <c r="A6778" s="4">
        <v>45581</v>
      </c>
      <c r="B6778" s="3">
        <v>307.04043860008608</v>
      </c>
    </row>
    <row r="6779" spans="1:2" x14ac:dyDescent="0.25">
      <c r="A6779" s="4">
        <v>45582</v>
      </c>
      <c r="B6779" s="3">
        <v>308.72747397700959</v>
      </c>
    </row>
    <row r="6780" spans="1:2" x14ac:dyDescent="0.25">
      <c r="A6780" s="4">
        <v>45583</v>
      </c>
      <c r="B6780" s="3">
        <v>308.88084082945721</v>
      </c>
    </row>
    <row r="6781" spans="1:2" x14ac:dyDescent="0.25">
      <c r="A6781" s="4">
        <v>45586</v>
      </c>
      <c r="B6781" s="3">
        <v>313.17511269798979</v>
      </c>
    </row>
    <row r="6782" spans="1:2" x14ac:dyDescent="0.25">
      <c r="A6782" s="4">
        <v>45587</v>
      </c>
      <c r="B6782" s="3">
        <v>315.01551492736098</v>
      </c>
    </row>
    <row r="6783" spans="1:2" x14ac:dyDescent="0.25">
      <c r="A6783" s="4">
        <v>45588</v>
      </c>
      <c r="B6783" s="3">
        <v>315.73122690544977</v>
      </c>
    </row>
    <row r="6784" spans="1:2" x14ac:dyDescent="0.25">
      <c r="A6784" s="4">
        <v>45589</v>
      </c>
      <c r="B6784" s="3">
        <v>319.76988735323653</v>
      </c>
    </row>
    <row r="6785" spans="1:2" x14ac:dyDescent="0.25">
      <c r="A6785" s="4">
        <v>45590</v>
      </c>
      <c r="B6785" s="3">
        <v>320.12774334228089</v>
      </c>
    </row>
    <row r="6786" spans="1:2" x14ac:dyDescent="0.25">
      <c r="A6786" s="4">
        <v>45593</v>
      </c>
      <c r="B6786" s="3">
        <v>321.15018902526492</v>
      </c>
    </row>
    <row r="6787" spans="1:2" x14ac:dyDescent="0.25">
      <c r="A6787" s="4">
        <v>45594</v>
      </c>
      <c r="B6787" s="3">
        <v>322.78610211803908</v>
      </c>
    </row>
    <row r="6788" spans="1:2" x14ac:dyDescent="0.25">
      <c r="A6788" s="4">
        <v>45595</v>
      </c>
      <c r="B6788" s="3">
        <v>325.4444608937975</v>
      </c>
    </row>
    <row r="6789" spans="1:2" x14ac:dyDescent="0.25">
      <c r="A6789" s="4">
        <v>45596</v>
      </c>
      <c r="B6789" s="3">
        <v>325.75119459869268</v>
      </c>
    </row>
    <row r="6790" spans="1:2" x14ac:dyDescent="0.25">
      <c r="A6790" s="4">
        <v>45597</v>
      </c>
      <c r="B6790" s="3">
        <v>323.54892031940341</v>
      </c>
    </row>
    <row r="6791" spans="1:2" x14ac:dyDescent="0.25">
      <c r="A6791" s="4">
        <v>45600</v>
      </c>
      <c r="B6791" s="3">
        <v>323.80125920594168</v>
      </c>
    </row>
    <row r="6792" spans="1:2" x14ac:dyDescent="0.25">
      <c r="A6792" s="4">
        <v>45601</v>
      </c>
      <c r="B6792" s="3">
        <v>323.90219476055699</v>
      </c>
    </row>
    <row r="6793" spans="1:2" x14ac:dyDescent="0.25">
      <c r="A6793" s="4">
        <v>45602</v>
      </c>
      <c r="B6793" s="3">
        <v>328.54523027286172</v>
      </c>
    </row>
    <row r="6794" spans="1:2" x14ac:dyDescent="0.25">
      <c r="A6794" s="4">
        <v>45603</v>
      </c>
      <c r="B6794" s="3">
        <v>329.35271470978421</v>
      </c>
    </row>
    <row r="6795" spans="1:2" x14ac:dyDescent="0.25">
      <c r="A6795" s="4">
        <v>45604</v>
      </c>
      <c r="B6795" s="3">
        <v>332.12844246170539</v>
      </c>
    </row>
    <row r="6796" spans="1:2" x14ac:dyDescent="0.25">
      <c r="A6796" s="4">
        <v>45607</v>
      </c>
      <c r="B6796" s="3">
        <v>337.73036574285572</v>
      </c>
    </row>
    <row r="6797" spans="1:2" x14ac:dyDescent="0.25">
      <c r="A6797" s="4">
        <v>45608</v>
      </c>
      <c r="B6797" s="3">
        <v>338.28551129323978</v>
      </c>
    </row>
    <row r="6798" spans="1:2" x14ac:dyDescent="0.25">
      <c r="A6798" s="4">
        <v>45609</v>
      </c>
      <c r="B6798" s="3">
        <v>342.77714347362161</v>
      </c>
    </row>
    <row r="6799" spans="1:2" x14ac:dyDescent="0.25">
      <c r="A6799" s="4">
        <v>45610</v>
      </c>
      <c r="B6799" s="3">
        <v>345.40146789361978</v>
      </c>
    </row>
    <row r="6800" spans="1:2" x14ac:dyDescent="0.25">
      <c r="A6800" s="4">
        <v>45614</v>
      </c>
      <c r="B6800" s="3">
        <v>347.42017898592621</v>
      </c>
    </row>
    <row r="6801" spans="1:2" x14ac:dyDescent="0.25">
      <c r="A6801" s="4">
        <v>45615</v>
      </c>
      <c r="B6801" s="3">
        <v>347.67251787246448</v>
      </c>
    </row>
    <row r="6802" spans="1:2" x14ac:dyDescent="0.25">
      <c r="A6802" s="4">
        <v>45617</v>
      </c>
      <c r="B6802" s="3">
        <v>350.29684229246283</v>
      </c>
    </row>
    <row r="6803" spans="1:2" x14ac:dyDescent="0.25">
      <c r="A6803" s="4">
        <v>45618</v>
      </c>
      <c r="B6803" s="3">
        <v>350.80152006553942</v>
      </c>
    </row>
    <row r="6804" spans="1:2" x14ac:dyDescent="0.25">
      <c r="A6804" s="4">
        <v>45621</v>
      </c>
      <c r="B6804" s="3">
        <v>353.02210226707638</v>
      </c>
    </row>
    <row r="6805" spans="1:2" x14ac:dyDescent="0.25">
      <c r="A6805" s="4">
        <v>45622</v>
      </c>
      <c r="B6805" s="3">
        <v>355.29315224592102</v>
      </c>
    </row>
    <row r="6806" spans="1:2" x14ac:dyDescent="0.25">
      <c r="A6806" s="4">
        <v>45623</v>
      </c>
      <c r="B6806" s="3">
        <v>355.94923335092062</v>
      </c>
    </row>
    <row r="6807" spans="1:2" x14ac:dyDescent="0.25">
      <c r="A6807" s="4">
        <v>45624</v>
      </c>
      <c r="B6807" s="3">
        <v>355.39408780053628</v>
      </c>
    </row>
    <row r="6808" spans="1:2" x14ac:dyDescent="0.25">
      <c r="A6808" s="4">
        <v>45625</v>
      </c>
      <c r="B6808" s="3">
        <v>355.24268446861328</v>
      </c>
    </row>
    <row r="6809" spans="1:2" x14ac:dyDescent="0.25">
      <c r="A6809" s="4">
        <v>45628</v>
      </c>
      <c r="B6809" s="3">
        <v>351.8</v>
      </c>
    </row>
    <row r="6810" spans="1:2" x14ac:dyDescent="0.25">
      <c r="A6810" s="4">
        <v>45629</v>
      </c>
      <c r="B6810" s="3">
        <v>336.4</v>
      </c>
    </row>
    <row r="6811" spans="1:2" x14ac:dyDescent="0.25">
      <c r="A6811" s="4">
        <v>45630</v>
      </c>
      <c r="B6811" s="3">
        <v>332.35</v>
      </c>
    </row>
    <row r="6812" spans="1:2" x14ac:dyDescent="0.25">
      <c r="A6812" s="4">
        <v>45631</v>
      </c>
      <c r="B6812" s="3">
        <v>323.89999999999998</v>
      </c>
    </row>
    <row r="6813" spans="1:2" x14ac:dyDescent="0.25">
      <c r="A6813" s="4">
        <v>45632</v>
      </c>
      <c r="B6813" s="3">
        <v>323.7</v>
      </c>
    </row>
    <row r="6814" spans="1:2" x14ac:dyDescent="0.25">
      <c r="A6814" s="4">
        <v>45635</v>
      </c>
      <c r="B6814" s="3">
        <v>322.14999999999998</v>
      </c>
    </row>
    <row r="6815" spans="1:2" x14ac:dyDescent="0.25">
      <c r="A6815" s="4">
        <v>45636</v>
      </c>
      <c r="B6815" s="3">
        <v>316.10000000000002</v>
      </c>
    </row>
    <row r="6816" spans="1:2" x14ac:dyDescent="0.25">
      <c r="A6816" s="4">
        <v>45637</v>
      </c>
      <c r="B6816" s="3">
        <v>316.45</v>
      </c>
    </row>
    <row r="6817" spans="1:2" x14ac:dyDescent="0.25">
      <c r="A6817" s="4">
        <v>45638</v>
      </c>
      <c r="B6817" s="3">
        <v>316.85000000000002</v>
      </c>
    </row>
    <row r="6818" spans="1:2" x14ac:dyDescent="0.25">
      <c r="A6818" s="4">
        <v>45639</v>
      </c>
      <c r="B6818" s="3">
        <v>313.8</v>
      </c>
    </row>
    <row r="6819" spans="1:2" x14ac:dyDescent="0.25">
      <c r="A6819" s="4">
        <v>45642</v>
      </c>
      <c r="B6819" s="3">
        <v>309.8</v>
      </c>
    </row>
    <row r="6820" spans="1:2" x14ac:dyDescent="0.25">
      <c r="A6820" s="4">
        <v>45643</v>
      </c>
      <c r="B6820" s="3">
        <v>310.89999999999998</v>
      </c>
    </row>
    <row r="6821" spans="1:2" x14ac:dyDescent="0.25">
      <c r="A6821" s="4">
        <v>45644</v>
      </c>
      <c r="B6821" s="3">
        <v>315.14999999999998</v>
      </c>
    </row>
    <row r="6822" spans="1:2" x14ac:dyDescent="0.25">
      <c r="A6822" s="4">
        <v>45645</v>
      </c>
      <c r="B6822" s="3">
        <v>315.55</v>
      </c>
    </row>
    <row r="6823" spans="1:2" x14ac:dyDescent="0.25">
      <c r="A6823" s="4">
        <v>45646</v>
      </c>
      <c r="B6823" s="3">
        <v>315.10000000000002</v>
      </c>
    </row>
    <row r="6824" spans="1:2" x14ac:dyDescent="0.25">
      <c r="A6824" s="4">
        <v>45649</v>
      </c>
      <c r="B6824" s="3">
        <v>314.60000000000002</v>
      </c>
    </row>
    <row r="6825" spans="1:2" x14ac:dyDescent="0.25">
      <c r="A6825" s="4">
        <v>45652</v>
      </c>
      <c r="B6825" s="3">
        <v>315.85000000000002</v>
      </c>
    </row>
    <row r="6826" spans="1:2" x14ac:dyDescent="0.25">
      <c r="A6826" s="4">
        <v>45653</v>
      </c>
      <c r="B6826" s="3">
        <v>318.35000000000002</v>
      </c>
    </row>
    <row r="6827" spans="1:2" x14ac:dyDescent="0.25">
      <c r="A6827" s="4">
        <v>45656</v>
      </c>
      <c r="B6827" s="3">
        <v>317.39999999999998</v>
      </c>
    </row>
    <row r="6828" spans="1:2" x14ac:dyDescent="0.25">
      <c r="A6828" s="4">
        <v>45659</v>
      </c>
      <c r="B6828" s="3">
        <v>321.55</v>
      </c>
    </row>
    <row r="6829" spans="1:2" x14ac:dyDescent="0.25">
      <c r="A6829" s="4">
        <v>45660</v>
      </c>
      <c r="B6829" s="3">
        <v>321.85000000000002</v>
      </c>
    </row>
    <row r="6830" spans="1:2" x14ac:dyDescent="0.25">
      <c r="A6830" s="4">
        <v>45663</v>
      </c>
      <c r="B6830" s="3">
        <v>321.85000000000002</v>
      </c>
    </row>
    <row r="6831" spans="1:2" x14ac:dyDescent="0.25">
      <c r="A6831" s="4">
        <v>45664</v>
      </c>
      <c r="B6831" s="3">
        <v>322.5</v>
      </c>
    </row>
    <row r="6832" spans="1:2" x14ac:dyDescent="0.25">
      <c r="A6832" s="4">
        <v>45665</v>
      </c>
      <c r="B6832" s="3">
        <v>323.7</v>
      </c>
    </row>
    <row r="6833" spans="1:2" x14ac:dyDescent="0.25">
      <c r="A6833" s="4">
        <v>45666</v>
      </c>
      <c r="B6833" s="3">
        <v>323.89999999999998</v>
      </c>
    </row>
    <row r="6834" spans="1:2" x14ac:dyDescent="0.25">
      <c r="A6834" s="4">
        <v>45667</v>
      </c>
      <c r="B6834" s="3">
        <v>324.35000000000002</v>
      </c>
    </row>
    <row r="6835" spans="1:2" x14ac:dyDescent="0.25">
      <c r="A6835" s="4">
        <v>45670</v>
      </c>
      <c r="B6835" s="3">
        <v>325.60000000000002</v>
      </c>
    </row>
    <row r="6836" spans="1:2" x14ac:dyDescent="0.25">
      <c r="A6836" s="4">
        <v>45671</v>
      </c>
      <c r="B6836" s="3">
        <v>325.7</v>
      </c>
    </row>
    <row r="6837" spans="1:2" x14ac:dyDescent="0.25">
      <c r="A6837" s="4">
        <v>45672</v>
      </c>
      <c r="B6837" s="3">
        <v>326.95</v>
      </c>
    </row>
    <row r="6838" spans="1:2" x14ac:dyDescent="0.25">
      <c r="A6838" s="4">
        <v>45673</v>
      </c>
      <c r="B6838" s="3">
        <v>325.3</v>
      </c>
    </row>
    <row r="6839" spans="1:2" x14ac:dyDescent="0.25">
      <c r="A6839" s="4">
        <v>45674</v>
      </c>
      <c r="B6839" s="3">
        <v>326.64999999999998</v>
      </c>
    </row>
    <row r="6840" spans="1:2" x14ac:dyDescent="0.25">
      <c r="A6840" s="4">
        <v>45677</v>
      </c>
      <c r="B6840" s="3">
        <v>326.60000000000002</v>
      </c>
    </row>
    <row r="6841" spans="1:2" x14ac:dyDescent="0.25">
      <c r="A6841" s="4">
        <v>45678</v>
      </c>
      <c r="B6841" s="3">
        <v>326.60000000000002</v>
      </c>
    </row>
    <row r="6842" spans="1:2" x14ac:dyDescent="0.25">
      <c r="A6842" s="4">
        <v>45679</v>
      </c>
      <c r="B6842" s="3">
        <v>327.14999999999998</v>
      </c>
    </row>
    <row r="6843" spans="1:2" x14ac:dyDescent="0.25">
      <c r="A6843" s="4">
        <v>45680</v>
      </c>
      <c r="B6843" s="3">
        <v>325.39999999999998</v>
      </c>
    </row>
    <row r="6844" spans="1:2" x14ac:dyDescent="0.25">
      <c r="A6844" s="4">
        <v>45681</v>
      </c>
      <c r="B6844" s="3">
        <v>325.10000000000002</v>
      </c>
    </row>
    <row r="6845" spans="1:2" x14ac:dyDescent="0.25">
      <c r="A6845" s="4">
        <v>45684</v>
      </c>
      <c r="B6845" s="3">
        <v>326.7</v>
      </c>
    </row>
    <row r="6846" spans="1:2" x14ac:dyDescent="0.25">
      <c r="A6846" s="4">
        <v>45685</v>
      </c>
      <c r="B6846" s="3">
        <v>325.2</v>
      </c>
    </row>
    <row r="6847" spans="1:2" x14ac:dyDescent="0.25">
      <c r="A6847" s="4">
        <v>45686</v>
      </c>
      <c r="B6847" s="3">
        <v>325.85000000000002</v>
      </c>
    </row>
    <row r="6848" spans="1:2" x14ac:dyDescent="0.25">
      <c r="A6848" s="4">
        <v>45687</v>
      </c>
      <c r="B6848" s="3">
        <v>326</v>
      </c>
    </row>
    <row r="6849" spans="1:2" x14ac:dyDescent="0.25">
      <c r="A6849" s="4">
        <v>45688</v>
      </c>
      <c r="B6849" s="3">
        <v>324.45</v>
      </c>
    </row>
    <row r="6850" spans="1:2" x14ac:dyDescent="0.25">
      <c r="A6850" s="4">
        <v>45691</v>
      </c>
      <c r="B6850" s="3">
        <v>326.10000000000002</v>
      </c>
    </row>
    <row r="6851" spans="1:2" x14ac:dyDescent="0.25">
      <c r="A6851" s="4">
        <v>45692</v>
      </c>
      <c r="B6851" s="3">
        <v>327.10000000000002</v>
      </c>
    </row>
    <row r="6852" spans="1:2" x14ac:dyDescent="0.25">
      <c r="A6852" s="4">
        <v>45693</v>
      </c>
      <c r="B6852" s="3">
        <v>325.85000000000002</v>
      </c>
    </row>
    <row r="6853" spans="1:2" x14ac:dyDescent="0.25">
      <c r="A6853" s="4">
        <v>45694</v>
      </c>
      <c r="B6853" s="3">
        <v>326.89999999999998</v>
      </c>
    </row>
    <row r="6854" spans="1:2" x14ac:dyDescent="0.25">
      <c r="A6854" s="4">
        <v>45695</v>
      </c>
      <c r="B6854" s="3">
        <v>324.60000000000002</v>
      </c>
    </row>
    <row r="6855" spans="1:2" x14ac:dyDescent="0.25">
      <c r="A6855" s="4">
        <v>45698</v>
      </c>
      <c r="B6855" s="3">
        <v>324.64999999999998</v>
      </c>
    </row>
    <row r="6856" spans="1:2" x14ac:dyDescent="0.25">
      <c r="A6856" s="4">
        <v>45699</v>
      </c>
      <c r="B6856" s="3">
        <v>324.25</v>
      </c>
    </row>
    <row r="6857" spans="1:2" x14ac:dyDescent="0.25">
      <c r="A6857" s="4">
        <v>45700</v>
      </c>
      <c r="B6857" s="3">
        <v>322.8</v>
      </c>
    </row>
    <row r="6858" spans="1:2" x14ac:dyDescent="0.25">
      <c r="A6858" s="4">
        <v>45701</v>
      </c>
      <c r="B6858" s="3">
        <v>320.05</v>
      </c>
    </row>
    <row r="6859" spans="1:2" x14ac:dyDescent="0.25">
      <c r="A6859" s="4">
        <v>45702</v>
      </c>
      <c r="B6859" s="3">
        <v>320.3</v>
      </c>
    </row>
    <row r="6860" spans="1:2" x14ac:dyDescent="0.25">
      <c r="A6860" s="4">
        <v>45705</v>
      </c>
      <c r="B6860" s="3">
        <v>320.3</v>
      </c>
    </row>
    <row r="6861" spans="1:2" x14ac:dyDescent="0.25">
      <c r="A6861" s="4">
        <v>45706</v>
      </c>
      <c r="B6861" s="3">
        <v>317.45</v>
      </c>
    </row>
    <row r="6862" spans="1:2" x14ac:dyDescent="0.25">
      <c r="A6862" s="4">
        <v>45707</v>
      </c>
      <c r="B6862" s="3">
        <v>315.3</v>
      </c>
    </row>
    <row r="6863" spans="1:2" x14ac:dyDescent="0.25">
      <c r="A6863" s="4">
        <v>45708</v>
      </c>
      <c r="B6863" s="3">
        <v>314.2</v>
      </c>
    </row>
    <row r="6864" spans="1:2" x14ac:dyDescent="0.25">
      <c r="A6864" s="4">
        <v>45709</v>
      </c>
      <c r="B6864" s="3">
        <v>314.2</v>
      </c>
    </row>
    <row r="6865" spans="1:2" x14ac:dyDescent="0.25">
      <c r="A6865" s="4">
        <v>45712</v>
      </c>
      <c r="B6865" s="3">
        <v>314.25</v>
      </c>
    </row>
    <row r="6866" spans="1:2" x14ac:dyDescent="0.25">
      <c r="A6866" s="4">
        <v>45713</v>
      </c>
      <c r="B6866" s="3">
        <v>312.10000000000002</v>
      </c>
    </row>
    <row r="6867" spans="1:2" x14ac:dyDescent="0.25">
      <c r="A6867" s="4">
        <v>45714</v>
      </c>
      <c r="B6867" s="3">
        <v>311.39999999999998</v>
      </c>
    </row>
    <row r="6868" spans="1:2" x14ac:dyDescent="0.25">
      <c r="A6868" s="4">
        <v>45715</v>
      </c>
      <c r="B6868" s="3">
        <v>311.39999999999998</v>
      </c>
    </row>
    <row r="6869" spans="1:2" x14ac:dyDescent="0.25">
      <c r="A6869" s="4">
        <v>45716</v>
      </c>
      <c r="B6869" s="3">
        <v>310.95</v>
      </c>
    </row>
    <row r="6870" spans="1:2" x14ac:dyDescent="0.25">
      <c r="A6870" s="4">
        <v>45721</v>
      </c>
      <c r="B6870" s="3">
        <v>309.7</v>
      </c>
    </row>
    <row r="6871" spans="1:2" x14ac:dyDescent="0.25">
      <c r="A6871" s="4">
        <v>45722</v>
      </c>
      <c r="B6871" s="3">
        <v>311</v>
      </c>
    </row>
    <row r="6872" spans="1:2" x14ac:dyDescent="0.25">
      <c r="A6872" s="4">
        <v>45723</v>
      </c>
      <c r="B6872" s="3">
        <v>311.64999999999998</v>
      </c>
    </row>
    <row r="6873" spans="1:2" x14ac:dyDescent="0.25">
      <c r="A6873" s="4">
        <v>45726</v>
      </c>
      <c r="B6873" s="3">
        <v>311.45</v>
      </c>
    </row>
    <row r="6874" spans="1:2" x14ac:dyDescent="0.25">
      <c r="A6874" s="4">
        <v>45727</v>
      </c>
      <c r="B6874" s="3">
        <v>311.95</v>
      </c>
    </row>
    <row r="6875" spans="1:2" x14ac:dyDescent="0.25">
      <c r="A6875" s="4">
        <v>45728</v>
      </c>
      <c r="B6875" s="3">
        <v>312.10000000000002</v>
      </c>
    </row>
    <row r="6876" spans="1:2" x14ac:dyDescent="0.25">
      <c r="A6876" s="4">
        <v>45729</v>
      </c>
      <c r="B6876" s="3">
        <v>312.10000000000002</v>
      </c>
    </row>
    <row r="6877" spans="1:2" x14ac:dyDescent="0.25">
      <c r="A6877" s="4">
        <v>45730</v>
      </c>
      <c r="B6877" s="3">
        <v>309.7</v>
      </c>
    </row>
    <row r="6878" spans="1:2" x14ac:dyDescent="0.25">
      <c r="A6878" s="4">
        <v>45733</v>
      </c>
      <c r="B6878" s="3">
        <v>309.2</v>
      </c>
    </row>
    <row r="6879" spans="1:2" x14ac:dyDescent="0.25">
      <c r="A6879" s="4">
        <v>45734</v>
      </c>
      <c r="B6879" s="3">
        <v>310.10000000000002</v>
      </c>
    </row>
    <row r="6880" spans="1:2" x14ac:dyDescent="0.25">
      <c r="A6880" s="4">
        <v>45735</v>
      </c>
      <c r="B6880" s="3">
        <v>310.25</v>
      </c>
    </row>
    <row r="6881" spans="1:2" x14ac:dyDescent="0.25">
      <c r="A6881" s="4">
        <v>45736</v>
      </c>
      <c r="B6881" s="3">
        <v>311.25</v>
      </c>
    </row>
    <row r="6882" spans="1:2" x14ac:dyDescent="0.25">
      <c r="A6882" s="4">
        <v>45737</v>
      </c>
      <c r="B6882" s="3">
        <v>312.60000000000002</v>
      </c>
    </row>
    <row r="6883" spans="1:2" x14ac:dyDescent="0.25">
      <c r="A6883" s="4">
        <v>45740</v>
      </c>
      <c r="B6883" s="3">
        <v>312.75</v>
      </c>
    </row>
    <row r="6884" spans="1:2" x14ac:dyDescent="0.25">
      <c r="A6884" s="4">
        <v>45741</v>
      </c>
      <c r="B6884" s="3">
        <v>312.95</v>
      </c>
    </row>
    <row r="6885" spans="1:2" x14ac:dyDescent="0.25">
      <c r="A6885" s="4">
        <v>45742</v>
      </c>
      <c r="B6885" s="3">
        <v>312.95</v>
      </c>
    </row>
    <row r="6886" spans="1:2" x14ac:dyDescent="0.25">
      <c r="A6886" s="4">
        <v>45743</v>
      </c>
      <c r="B6886" s="3">
        <v>316.55</v>
      </c>
    </row>
    <row r="6887" spans="1:2" x14ac:dyDescent="0.25">
      <c r="A6887" s="4">
        <v>45744</v>
      </c>
      <c r="B6887" s="3">
        <v>319.10000000000002</v>
      </c>
    </row>
    <row r="6888" spans="1:2" x14ac:dyDescent="0.25">
      <c r="A6888" s="4">
        <v>45747</v>
      </c>
      <c r="B6888" s="3">
        <v>319.5</v>
      </c>
    </row>
    <row r="6889" spans="1:2" x14ac:dyDescent="0.25">
      <c r="A6889" s="4">
        <v>45748</v>
      </c>
      <c r="B6889" s="3">
        <v>320.75</v>
      </c>
    </row>
    <row r="6890" spans="1:2" x14ac:dyDescent="0.25">
      <c r="A6890" s="4">
        <v>45749</v>
      </c>
      <c r="B6890" s="3">
        <v>320.8</v>
      </c>
    </row>
    <row r="6891" spans="1:2" x14ac:dyDescent="0.25">
      <c r="A6891" s="4">
        <v>45750</v>
      </c>
      <c r="B6891" s="3">
        <v>321.60000000000002</v>
      </c>
    </row>
    <row r="6892" spans="1:2" x14ac:dyDescent="0.25">
      <c r="A6892" s="4">
        <v>45751</v>
      </c>
      <c r="B6892" s="3">
        <v>324.60000000000002</v>
      </c>
    </row>
    <row r="6893" spans="1:2" x14ac:dyDescent="0.25">
      <c r="A6893" s="4">
        <v>45754</v>
      </c>
      <c r="B6893" s="3">
        <v>324.60000000000002</v>
      </c>
    </row>
    <row r="6894" spans="1:2" x14ac:dyDescent="0.25">
      <c r="A6894" s="4">
        <v>45755</v>
      </c>
      <c r="B6894" s="3">
        <v>324.39999999999998</v>
      </c>
    </row>
    <row r="6895" spans="1:2" x14ac:dyDescent="0.25">
      <c r="A6895" s="4">
        <v>45756</v>
      </c>
      <c r="B6895" s="3">
        <v>322</v>
      </c>
    </row>
    <row r="6896" spans="1:2" x14ac:dyDescent="0.25">
      <c r="A6896" s="4">
        <v>45757</v>
      </c>
      <c r="B6896" s="3">
        <v>323.8</v>
      </c>
    </row>
    <row r="6897" spans="1:2" x14ac:dyDescent="0.25">
      <c r="A6897" s="4">
        <v>45758</v>
      </c>
      <c r="B6897" s="3">
        <v>324.5</v>
      </c>
    </row>
    <row r="6898" spans="1:2" x14ac:dyDescent="0.25">
      <c r="A6898" s="4">
        <v>45761</v>
      </c>
      <c r="B6898" s="3">
        <v>328.5</v>
      </c>
    </row>
    <row r="6899" spans="1:2" x14ac:dyDescent="0.25">
      <c r="A6899" s="4">
        <v>45762</v>
      </c>
      <c r="B6899" s="3">
        <v>327</v>
      </c>
    </row>
    <row r="6900" spans="1:2" x14ac:dyDescent="0.25">
      <c r="A6900" s="4">
        <v>45763</v>
      </c>
      <c r="B6900" s="3">
        <v>326</v>
      </c>
    </row>
    <row r="6901" spans="1:2" x14ac:dyDescent="0.25">
      <c r="A6901" s="4">
        <v>45764</v>
      </c>
      <c r="B6901" s="3">
        <v>326.64999999999998</v>
      </c>
    </row>
    <row r="6902" spans="1:2" x14ac:dyDescent="0.25">
      <c r="A6902" s="4">
        <v>45769</v>
      </c>
      <c r="B6902" s="3">
        <v>327.3</v>
      </c>
    </row>
    <row r="6903" spans="1:2" x14ac:dyDescent="0.25">
      <c r="A6903" s="4">
        <v>45770</v>
      </c>
      <c r="B6903" s="3">
        <v>325.95</v>
      </c>
    </row>
    <row r="6904" spans="1:2" x14ac:dyDescent="0.25">
      <c r="A6904" s="4">
        <v>45771</v>
      </c>
      <c r="B6904" s="3">
        <v>324.14999999999998</v>
      </c>
    </row>
    <row r="6905" spans="1:2" x14ac:dyDescent="0.25">
      <c r="A6905" s="4">
        <v>45772</v>
      </c>
      <c r="B6905" s="3">
        <v>323.89999999999998</v>
      </c>
    </row>
    <row r="6906" spans="1:2" x14ac:dyDescent="0.25">
      <c r="A6906" s="4">
        <v>45775</v>
      </c>
      <c r="B6906" s="3">
        <v>323.89999999999998</v>
      </c>
    </row>
    <row r="6907" spans="1:2" x14ac:dyDescent="0.25">
      <c r="A6907" s="4">
        <v>45776</v>
      </c>
      <c r="B6907" s="3">
        <v>319.89999999999998</v>
      </c>
    </row>
    <row r="6908" spans="1:2" x14ac:dyDescent="0.25">
      <c r="A6908" s="4">
        <v>45777</v>
      </c>
      <c r="B6908" s="3">
        <v>318.85000000000002</v>
      </c>
    </row>
    <row r="6909" spans="1:2" x14ac:dyDescent="0.25">
      <c r="A6909" s="4">
        <v>45779</v>
      </c>
      <c r="B6909" s="3">
        <v>318.85000000000002</v>
      </c>
    </row>
    <row r="6910" spans="1:2" x14ac:dyDescent="0.25">
      <c r="A6910" s="4">
        <v>45782</v>
      </c>
      <c r="B6910" s="3">
        <v>319.45</v>
      </c>
    </row>
    <row r="6911" spans="1:2" x14ac:dyDescent="0.25">
      <c r="A6911" s="4">
        <v>45783</v>
      </c>
      <c r="B6911" s="3">
        <v>316.5</v>
      </c>
    </row>
    <row r="6912" spans="1:2" x14ac:dyDescent="0.25">
      <c r="A6912" s="4">
        <v>45784</v>
      </c>
      <c r="B6912" s="3">
        <v>315.75</v>
      </c>
    </row>
    <row r="6913" spans="1:2" x14ac:dyDescent="0.25">
      <c r="A6913" s="4">
        <v>45785</v>
      </c>
      <c r="B6913" s="3">
        <v>309.2</v>
      </c>
    </row>
    <row r="6914" spans="1:2" x14ac:dyDescent="0.25">
      <c r="A6914" s="4">
        <v>45786</v>
      </c>
      <c r="B6914" s="3">
        <v>309.2</v>
      </c>
    </row>
    <row r="6915" spans="1:2" x14ac:dyDescent="0.25">
      <c r="A6915" s="4">
        <v>45789</v>
      </c>
      <c r="B6915" s="3">
        <v>313.8</v>
      </c>
    </row>
    <row r="6916" spans="1:2" x14ac:dyDescent="0.25">
      <c r="A6916" s="4">
        <v>45790</v>
      </c>
      <c r="B6916" s="3">
        <v>308.35000000000002</v>
      </c>
    </row>
    <row r="6917" spans="1:2" x14ac:dyDescent="0.25">
      <c r="A6917" s="4">
        <v>45791</v>
      </c>
      <c r="B6917" s="3">
        <v>308</v>
      </c>
    </row>
    <row r="6918" spans="1:2" x14ac:dyDescent="0.25">
      <c r="A6918" s="4">
        <v>45792</v>
      </c>
      <c r="B6918" s="3">
        <v>308</v>
      </c>
    </row>
    <row r="6919" spans="1:2" x14ac:dyDescent="0.25">
      <c r="A6919" s="4">
        <v>45793</v>
      </c>
      <c r="B6919" s="3">
        <v>302.60000000000002</v>
      </c>
    </row>
    <row r="6920" spans="1:2" x14ac:dyDescent="0.25">
      <c r="A6920" s="4">
        <v>45796</v>
      </c>
      <c r="B6920" s="3">
        <v>302.14999999999998</v>
      </c>
    </row>
    <row r="6921" spans="1:2" x14ac:dyDescent="0.25">
      <c r="A6921" s="4">
        <v>45797</v>
      </c>
      <c r="B6921" s="3">
        <v>306.39999999999998</v>
      </c>
    </row>
    <row r="6922" spans="1:2" x14ac:dyDescent="0.25">
      <c r="A6922" s="4">
        <v>45798</v>
      </c>
      <c r="B6922" s="3">
        <v>303.64999999999998</v>
      </c>
    </row>
    <row r="6923" spans="1:2" x14ac:dyDescent="0.25">
      <c r="A6923" s="4">
        <v>45799</v>
      </c>
      <c r="B6923" s="3">
        <v>303.64999999999998</v>
      </c>
    </row>
    <row r="6924" spans="1:2" x14ac:dyDescent="0.25">
      <c r="A6924" s="4">
        <v>45800</v>
      </c>
      <c r="B6924" s="3">
        <v>301</v>
      </c>
    </row>
    <row r="6925" spans="1:2" x14ac:dyDescent="0.25">
      <c r="A6925" s="4">
        <v>45803</v>
      </c>
      <c r="B6925" s="3">
        <v>301.39999999999998</v>
      </c>
    </row>
    <row r="6926" spans="1:2" x14ac:dyDescent="0.25">
      <c r="A6926" s="4">
        <v>45804</v>
      </c>
      <c r="B6926" s="3">
        <v>305.60000000000002</v>
      </c>
    </row>
    <row r="6927" spans="1:2" x14ac:dyDescent="0.25">
      <c r="A6927" s="4">
        <v>45805</v>
      </c>
      <c r="B6927" s="3">
        <v>305.10000000000002</v>
      </c>
    </row>
    <row r="6928" spans="1:2" x14ac:dyDescent="0.25">
      <c r="A6928" s="4">
        <v>45806</v>
      </c>
      <c r="B6928" s="3">
        <v>306.5</v>
      </c>
    </row>
    <row r="6929" spans="1:2" x14ac:dyDescent="0.25">
      <c r="A6929" s="4">
        <v>45807</v>
      </c>
      <c r="B6929" s="3">
        <v>306.10000000000002</v>
      </c>
    </row>
    <row r="6930" spans="1:2" x14ac:dyDescent="0.25">
      <c r="A6930" s="4">
        <v>45810</v>
      </c>
      <c r="B6930" s="3">
        <v>306.10000000000002</v>
      </c>
    </row>
    <row r="6931" spans="1:2" x14ac:dyDescent="0.25">
      <c r="A6931" s="4">
        <v>45811</v>
      </c>
      <c r="B6931" s="3">
        <v>306.39999999999998</v>
      </c>
    </row>
    <row r="6932" spans="1:2" x14ac:dyDescent="0.25">
      <c r="A6932" s="4">
        <v>45812</v>
      </c>
      <c r="B6932" s="3">
        <v>311.2</v>
      </c>
    </row>
    <row r="6933" spans="1:2" x14ac:dyDescent="0.25">
      <c r="A6933" s="4">
        <v>45813</v>
      </c>
      <c r="B6933" s="3">
        <v>311.14999999999998</v>
      </c>
    </row>
    <row r="6934" spans="1:2" x14ac:dyDescent="0.25">
      <c r="A6934" s="4">
        <v>45814</v>
      </c>
      <c r="B6934" s="3">
        <v>311.14999999999998</v>
      </c>
    </row>
    <row r="6935" spans="1:2" x14ac:dyDescent="0.25">
      <c r="A6935" s="4">
        <v>45817</v>
      </c>
      <c r="B6935" s="3">
        <v>311.75</v>
      </c>
    </row>
    <row r="6936" spans="1:2" x14ac:dyDescent="0.25">
      <c r="A6936" s="4">
        <v>45818</v>
      </c>
      <c r="B6936" s="3">
        <v>312.2</v>
      </c>
    </row>
    <row r="6937" spans="1:2" x14ac:dyDescent="0.25">
      <c r="A6937" s="4">
        <v>45819</v>
      </c>
      <c r="B6937" s="3">
        <v>314.2</v>
      </c>
    </row>
    <row r="6938" spans="1:2" x14ac:dyDescent="0.25">
      <c r="A6938" s="4">
        <v>45820</v>
      </c>
      <c r="B6938" s="3">
        <v>315.85000000000002</v>
      </c>
    </row>
    <row r="6939" spans="1:2" x14ac:dyDescent="0.25">
      <c r="A6939" s="4">
        <v>45821</v>
      </c>
      <c r="B6939" s="3">
        <v>314.35000000000002</v>
      </c>
    </row>
    <row r="6940" spans="1:2" x14ac:dyDescent="0.25">
      <c r="A6940" s="4">
        <v>45824</v>
      </c>
      <c r="B6940" s="3">
        <v>314.35000000000002</v>
      </c>
    </row>
    <row r="6941" spans="1:2" x14ac:dyDescent="0.25">
      <c r="A6941" s="4">
        <v>45825</v>
      </c>
      <c r="B6941" s="3">
        <v>313.85000000000002</v>
      </c>
    </row>
    <row r="6942" spans="1:2" x14ac:dyDescent="0.25">
      <c r="A6942" s="4">
        <v>45826</v>
      </c>
      <c r="B6942" s="3">
        <v>314.39999999999998</v>
      </c>
    </row>
    <row r="6943" spans="1:2" x14ac:dyDescent="0.25">
      <c r="A6943" s="4">
        <v>45828</v>
      </c>
      <c r="B6943" s="3">
        <v>314.39999999999998</v>
      </c>
    </row>
    <row r="6944" spans="1:2" x14ac:dyDescent="0.25">
      <c r="A6944" s="4">
        <v>45831</v>
      </c>
      <c r="B6944" s="3">
        <v>314.39999999999998</v>
      </c>
    </row>
    <row r="6945" spans="1:2" x14ac:dyDescent="0.25">
      <c r="A6945" s="4">
        <v>45832</v>
      </c>
      <c r="B6945" s="3">
        <v>317.7</v>
      </c>
    </row>
    <row r="6946" spans="1:2" x14ac:dyDescent="0.25">
      <c r="A6946" s="4">
        <v>45833</v>
      </c>
      <c r="B6946" s="3">
        <v>316.2</v>
      </c>
    </row>
    <row r="6947" spans="1:2" x14ac:dyDescent="0.25">
      <c r="A6947" s="4">
        <v>45834</v>
      </c>
      <c r="B6947" s="3">
        <v>315.75</v>
      </c>
    </row>
    <row r="6948" spans="1:2" x14ac:dyDescent="0.25">
      <c r="A6948" s="4">
        <v>45835</v>
      </c>
      <c r="B6948" s="3">
        <v>317.39999999999998</v>
      </c>
    </row>
    <row r="6949" spans="1:2" x14ac:dyDescent="0.25">
      <c r="A6949" s="4">
        <v>45838</v>
      </c>
      <c r="B6949" s="3">
        <v>317.39999999999998</v>
      </c>
    </row>
    <row r="6950" spans="1:2" x14ac:dyDescent="0.25">
      <c r="A6950" s="4">
        <v>45839</v>
      </c>
      <c r="B6950" s="3">
        <v>310.64999999999998</v>
      </c>
    </row>
    <row r="6951" spans="1:2" x14ac:dyDescent="0.25">
      <c r="A6951" s="4">
        <v>45840</v>
      </c>
      <c r="B6951" s="3">
        <v>310.64999999999998</v>
      </c>
    </row>
    <row r="6952" spans="1:2" x14ac:dyDescent="0.25">
      <c r="A6952" s="4">
        <v>45841</v>
      </c>
      <c r="B6952" s="3">
        <v>310.39999999999998</v>
      </c>
    </row>
    <row r="6953" spans="1:2" x14ac:dyDescent="0.25">
      <c r="A6953" s="4">
        <v>45842</v>
      </c>
      <c r="B6953" s="3">
        <v>310.39999999999998</v>
      </c>
    </row>
    <row r="6954" spans="1:2" x14ac:dyDescent="0.25">
      <c r="A6954" s="4">
        <v>45845</v>
      </c>
      <c r="B6954" s="3">
        <v>305.55</v>
      </c>
    </row>
    <row r="6955" spans="1:2" x14ac:dyDescent="0.25">
      <c r="A6955" s="4">
        <v>45846</v>
      </c>
      <c r="B6955" s="3">
        <v>305.60000000000002</v>
      </c>
    </row>
    <row r="6956" spans="1:2" x14ac:dyDescent="0.25">
      <c r="A6956" s="4">
        <v>45847</v>
      </c>
      <c r="B6956" s="3">
        <v>305</v>
      </c>
    </row>
    <row r="6957" spans="1:2" x14ac:dyDescent="0.25">
      <c r="A6957" s="4">
        <v>45848</v>
      </c>
      <c r="B6957" s="3">
        <v>299.7</v>
      </c>
    </row>
    <row r="6958" spans="1:2" x14ac:dyDescent="0.25">
      <c r="A6958" s="4">
        <v>45849</v>
      </c>
      <c r="B6958" s="3">
        <v>299.7</v>
      </c>
    </row>
    <row r="6959" spans="1:2" x14ac:dyDescent="0.25">
      <c r="A6959" s="4">
        <v>45852</v>
      </c>
      <c r="B6959" s="3">
        <v>299.25</v>
      </c>
    </row>
    <row r="6960" spans="1:2" x14ac:dyDescent="0.25">
      <c r="A6960" s="4">
        <v>45853</v>
      </c>
      <c r="B6960" s="3">
        <v>300.60000000000002</v>
      </c>
    </row>
    <row r="6961" spans="1:2" x14ac:dyDescent="0.25">
      <c r="A6961" s="4">
        <v>45854</v>
      </c>
      <c r="B6961" s="3">
        <v>298.5</v>
      </c>
    </row>
    <row r="6962" spans="1:2" x14ac:dyDescent="0.25">
      <c r="A6962" s="4">
        <v>45855</v>
      </c>
      <c r="B6962" s="3">
        <v>298.5</v>
      </c>
    </row>
    <row r="6963" spans="1:2" x14ac:dyDescent="0.25">
      <c r="A6963" s="4">
        <v>45856</v>
      </c>
      <c r="B6963" s="3">
        <v>296.75</v>
      </c>
    </row>
    <row r="6964" spans="1:2" x14ac:dyDescent="0.25">
      <c r="A6964" s="4">
        <v>45859</v>
      </c>
      <c r="B6964" s="3">
        <v>293.89999999999998</v>
      </c>
    </row>
    <row r="6965" spans="1:2" x14ac:dyDescent="0.25">
      <c r="A6965" s="4">
        <v>45860</v>
      </c>
      <c r="B6965" s="3">
        <v>296.10000000000002</v>
      </c>
    </row>
    <row r="6966" spans="1:2" x14ac:dyDescent="0.25">
      <c r="A6966" s="4">
        <v>45861</v>
      </c>
      <c r="B6966" s="3">
        <v>296.10000000000002</v>
      </c>
    </row>
    <row r="6967" spans="1:2" x14ac:dyDescent="0.25">
      <c r="A6967" s="4">
        <v>45862</v>
      </c>
      <c r="B6967" s="3">
        <v>294.45</v>
      </c>
    </row>
    <row r="6968" spans="1:2" x14ac:dyDescent="0.25">
      <c r="A6968" s="4">
        <v>45863</v>
      </c>
      <c r="B6968" s="3">
        <v>291.8</v>
      </c>
    </row>
    <row r="6969" spans="1:2" x14ac:dyDescent="0.25">
      <c r="A6969" s="4">
        <v>45866</v>
      </c>
      <c r="B6969" s="3">
        <v>292.64999999999998</v>
      </c>
    </row>
    <row r="6970" spans="1:2" x14ac:dyDescent="0.25">
      <c r="A6970" s="4">
        <v>45867</v>
      </c>
      <c r="B6970" s="3">
        <v>294.5</v>
      </c>
    </row>
    <row r="6971" spans="1:2" x14ac:dyDescent="0.25">
      <c r="A6971" s="4">
        <v>45868</v>
      </c>
      <c r="B6971" s="3">
        <v>294.2</v>
      </c>
    </row>
    <row r="6972" spans="1:2" x14ac:dyDescent="0.25">
      <c r="A6972" s="4">
        <v>45869</v>
      </c>
      <c r="B6972" s="3">
        <v>294.35000000000002</v>
      </c>
    </row>
    <row r="6973" spans="1:2" x14ac:dyDescent="0.25">
      <c r="A6973" s="4">
        <v>45870</v>
      </c>
      <c r="B6973" s="3">
        <v>294.35000000000002</v>
      </c>
    </row>
    <row r="6974" spans="1:2" x14ac:dyDescent="0.25">
      <c r="A6974" s="4">
        <v>45873</v>
      </c>
      <c r="B6974" s="3">
        <v>298.95</v>
      </c>
    </row>
    <row r="6975" spans="1:2" x14ac:dyDescent="0.25">
      <c r="A6975" s="4">
        <v>45874</v>
      </c>
      <c r="B6975" s="3">
        <v>301</v>
      </c>
    </row>
    <row r="6976" spans="1:2" x14ac:dyDescent="0.25">
      <c r="A6976" s="4">
        <v>45875</v>
      </c>
      <c r="B6976" s="3">
        <v>304.3</v>
      </c>
    </row>
    <row r="6977" spans="1:2" x14ac:dyDescent="0.25">
      <c r="A6977" s="4">
        <v>45876</v>
      </c>
      <c r="B6977" s="3">
        <v>305.3</v>
      </c>
    </row>
    <row r="6978" spans="1:2" x14ac:dyDescent="0.25">
      <c r="A6978" s="4">
        <v>45877</v>
      </c>
      <c r="B6978" s="3">
        <v>305.60000000000002</v>
      </c>
    </row>
    <row r="6979" spans="1:2" x14ac:dyDescent="0.25">
      <c r="A6979" s="4">
        <v>45880</v>
      </c>
      <c r="B6979" s="3">
        <v>305.60000000000002</v>
      </c>
    </row>
    <row r="6980" spans="1:2" x14ac:dyDescent="0.25">
      <c r="A6980" s="4">
        <v>45881</v>
      </c>
      <c r="B6980" s="3">
        <v>309.85000000000002</v>
      </c>
    </row>
    <row r="6981" spans="1:2" x14ac:dyDescent="0.25">
      <c r="A6981" s="4">
        <v>45882</v>
      </c>
      <c r="B6981" s="3">
        <v>308.7</v>
      </c>
    </row>
    <row r="6982" spans="1:2" x14ac:dyDescent="0.25">
      <c r="A6982" s="4">
        <v>45883</v>
      </c>
      <c r="B6982" s="3">
        <v>308.89999999999998</v>
      </c>
    </row>
    <row r="6983" spans="1:2" x14ac:dyDescent="0.25">
      <c r="A6983" s="4">
        <v>45884</v>
      </c>
      <c r="B6983" s="3">
        <v>308.3</v>
      </c>
    </row>
    <row r="6984" spans="1:2" x14ac:dyDescent="0.25">
      <c r="A6984" s="4">
        <v>45887</v>
      </c>
      <c r="B6984" s="3">
        <v>307.05</v>
      </c>
    </row>
    <row r="6985" spans="1:2" x14ac:dyDescent="0.25">
      <c r="A6985" s="4">
        <v>45888</v>
      </c>
      <c r="B6985" s="3">
        <v>307.75</v>
      </c>
    </row>
    <row r="6986" spans="1:2" x14ac:dyDescent="0.25">
      <c r="A6986" s="4">
        <v>45889</v>
      </c>
      <c r="B6986" s="3">
        <v>310.55</v>
      </c>
    </row>
    <row r="6987" spans="1:2" x14ac:dyDescent="0.25">
      <c r="A6987" s="4">
        <v>45890</v>
      </c>
      <c r="B6987" s="3">
        <v>310.75</v>
      </c>
    </row>
    <row r="6988" spans="1:2" x14ac:dyDescent="0.25">
      <c r="A6988" s="4">
        <v>45891</v>
      </c>
      <c r="B6988" s="3">
        <v>310.55</v>
      </c>
    </row>
    <row r="6989" spans="1:2" x14ac:dyDescent="0.25">
      <c r="A6989" s="4">
        <v>45894</v>
      </c>
      <c r="B6989" s="3">
        <v>310.55</v>
      </c>
    </row>
    <row r="6990" spans="1:2" x14ac:dyDescent="0.25">
      <c r="A6990" s="4">
        <v>45895</v>
      </c>
      <c r="B6990" s="3">
        <v>310.95</v>
      </c>
    </row>
    <row r="6991" spans="1:2" x14ac:dyDescent="0.25">
      <c r="A6991" s="4">
        <v>45896</v>
      </c>
      <c r="B6991" s="3">
        <v>311.35000000000002</v>
      </c>
    </row>
    <row r="6992" spans="1:2" x14ac:dyDescent="0.25">
      <c r="A6992" s="4">
        <v>45897</v>
      </c>
      <c r="B6992" s="3">
        <v>311.39999999999998</v>
      </c>
    </row>
    <row r="6993" spans="1:2" x14ac:dyDescent="0.25">
      <c r="A6993" s="4">
        <v>45898</v>
      </c>
      <c r="B6993" s="3">
        <v>310.5</v>
      </c>
    </row>
    <row r="6994" spans="1:2" x14ac:dyDescent="0.25">
      <c r="A6994" s="4">
        <v>45901</v>
      </c>
      <c r="B6994" s="3">
        <v>310.5</v>
      </c>
    </row>
    <row r="6995" spans="1:2" x14ac:dyDescent="0.25">
      <c r="A6995" s="4">
        <v>45902</v>
      </c>
      <c r="B6995" s="3">
        <v>313.64999999999998</v>
      </c>
    </row>
    <row r="6996" spans="1:2" x14ac:dyDescent="0.25">
      <c r="A6996" s="4">
        <v>45903</v>
      </c>
      <c r="B6996" s="3">
        <v>313.39999999999998</v>
      </c>
    </row>
    <row r="6997" spans="1:2" x14ac:dyDescent="0.25">
      <c r="A6997" s="4">
        <v>45904</v>
      </c>
      <c r="B6997" s="3">
        <v>313.39999999999998</v>
      </c>
    </row>
    <row r="6998" spans="1:2" x14ac:dyDescent="0.25">
      <c r="A6998" s="4">
        <v>45905</v>
      </c>
      <c r="B6998" s="3">
        <v>312.10000000000002</v>
      </c>
    </row>
    <row r="6999" spans="1:2" x14ac:dyDescent="0.25">
      <c r="A6999" s="4">
        <v>45908</v>
      </c>
      <c r="B6999" s="3">
        <v>312.25</v>
      </c>
    </row>
    <row r="7000" spans="1:2" x14ac:dyDescent="0.25">
      <c r="A7000" s="4">
        <v>45909</v>
      </c>
      <c r="B7000" s="3">
        <v>311.7</v>
      </c>
    </row>
    <row r="7001" spans="1:2" x14ac:dyDescent="0.25">
      <c r="A7001" s="4">
        <v>45910</v>
      </c>
      <c r="B7001" s="3">
        <v>311.64999999999998</v>
      </c>
    </row>
    <row r="7002" spans="1:2" x14ac:dyDescent="0.25">
      <c r="A7002" s="4">
        <v>45911</v>
      </c>
      <c r="B7002" s="3">
        <v>310.75</v>
      </c>
    </row>
    <row r="7003" spans="1:2" x14ac:dyDescent="0.25">
      <c r="A7003" s="4">
        <v>45912</v>
      </c>
      <c r="B7003" s="3">
        <v>310.75</v>
      </c>
    </row>
    <row r="7004" spans="1:2" x14ac:dyDescent="0.25">
      <c r="A7004" s="4">
        <v>45915</v>
      </c>
      <c r="B7004" s="3">
        <v>307.89999999999998</v>
      </c>
    </row>
    <row r="7005" spans="1:2" x14ac:dyDescent="0.25">
      <c r="A7005" s="4">
        <v>45916</v>
      </c>
      <c r="B7005" s="3">
        <v>307.05</v>
      </c>
    </row>
    <row r="7006" spans="1:2" x14ac:dyDescent="0.25">
      <c r="A7006" s="4">
        <v>45917</v>
      </c>
      <c r="B7006" s="3">
        <v>305.10000000000002</v>
      </c>
    </row>
    <row r="7007" spans="1:2" x14ac:dyDescent="0.25">
      <c r="A7007" s="4">
        <v>45918</v>
      </c>
      <c r="B7007" s="3">
        <v>305.2</v>
      </c>
    </row>
    <row r="7008" spans="1:2" x14ac:dyDescent="0.25">
      <c r="A7008" s="4">
        <v>45919</v>
      </c>
      <c r="B7008" s="3">
        <v>304.10000000000002</v>
      </c>
    </row>
    <row r="7009" spans="1:2" x14ac:dyDescent="0.25">
      <c r="A7009" s="4">
        <v>45922</v>
      </c>
      <c r="B7009" s="3">
        <v>304.45</v>
      </c>
    </row>
    <row r="7010" spans="1:2" x14ac:dyDescent="0.25">
      <c r="A7010" s="4">
        <v>45923</v>
      </c>
      <c r="B7010" s="3">
        <v>304.45</v>
      </c>
    </row>
    <row r="7011" spans="1:2" x14ac:dyDescent="0.25">
      <c r="A7011" s="4">
        <v>45924</v>
      </c>
      <c r="B7011" s="3">
        <v>301.8</v>
      </c>
    </row>
    <row r="7012" spans="1:2" x14ac:dyDescent="0.25">
      <c r="A7012" s="4">
        <v>45925</v>
      </c>
      <c r="B7012" s="3">
        <v>302</v>
      </c>
    </row>
    <row r="7013" spans="1:2" x14ac:dyDescent="0.25">
      <c r="A7013" s="4">
        <v>45926</v>
      </c>
      <c r="B7013" s="3">
        <v>302.95</v>
      </c>
    </row>
    <row r="7014" spans="1:2" x14ac:dyDescent="0.25">
      <c r="A7014" s="4">
        <v>45929</v>
      </c>
      <c r="B7014" s="3">
        <v>303.95</v>
      </c>
    </row>
    <row r="7015" spans="1:2" x14ac:dyDescent="0.25">
      <c r="A7015" s="4">
        <v>45930</v>
      </c>
      <c r="B7015" s="3">
        <v>304.10000000000002</v>
      </c>
    </row>
    <row r="7016" spans="1:2" x14ac:dyDescent="0.25">
      <c r="A7016" s="4">
        <v>45931</v>
      </c>
      <c r="B7016" s="3">
        <v>305.60000000000002</v>
      </c>
    </row>
    <row r="7017" spans="1:2" x14ac:dyDescent="0.25">
      <c r="A7017" s="4">
        <v>45932</v>
      </c>
      <c r="B7017" s="3">
        <v>305.8</v>
      </c>
    </row>
    <row r="7018" spans="1:2" x14ac:dyDescent="0.25">
      <c r="A7018" s="4">
        <v>45933</v>
      </c>
      <c r="B7018" s="3">
        <v>307.35000000000002</v>
      </c>
    </row>
    <row r="7019" spans="1:2" x14ac:dyDescent="0.25">
      <c r="A7019" s="4">
        <v>45936</v>
      </c>
      <c r="B7019" s="3">
        <v>307.35000000000002</v>
      </c>
    </row>
    <row r="7020" spans="1:2" x14ac:dyDescent="0.25">
      <c r="A7020" s="4">
        <v>45937</v>
      </c>
      <c r="B7020" s="3">
        <v>306.5</v>
      </c>
    </row>
    <row r="7021" spans="1:2" x14ac:dyDescent="0.25">
      <c r="A7021" s="4">
        <v>45938</v>
      </c>
      <c r="B7021" s="3">
        <v>307.60000000000002</v>
      </c>
    </row>
    <row r="7022" spans="1:2" x14ac:dyDescent="0.25">
      <c r="A7022" s="4">
        <v>45939</v>
      </c>
      <c r="B7022" s="3">
        <v>307.95</v>
      </c>
    </row>
    <row r="7023" spans="1:2" x14ac:dyDescent="0.25">
      <c r="A7023" s="4">
        <v>45940</v>
      </c>
      <c r="B7023" s="3">
        <v>307.95</v>
      </c>
    </row>
    <row r="7024" spans="1:2" x14ac:dyDescent="0.25">
      <c r="A7024" s="4">
        <v>45943</v>
      </c>
      <c r="B7024" s="3">
        <v>308.3</v>
      </c>
    </row>
    <row r="7025" spans="1:2" x14ac:dyDescent="0.25">
      <c r="A7025" s="4">
        <v>45944</v>
      </c>
      <c r="B7025" s="3">
        <v>308.7</v>
      </c>
    </row>
    <row r="7026" spans="1:2" x14ac:dyDescent="0.25">
      <c r="A7026" s="4">
        <v>45945</v>
      </c>
      <c r="B7026" s="3">
        <v>309.14999999999998</v>
      </c>
    </row>
    <row r="7027" spans="1:2" x14ac:dyDescent="0.25">
      <c r="A7027" s="4">
        <v>45946</v>
      </c>
      <c r="B7027" s="3">
        <v>309.14999999999998</v>
      </c>
    </row>
    <row r="7028" spans="1:2" x14ac:dyDescent="0.25">
      <c r="A7028" s="4">
        <v>45947</v>
      </c>
      <c r="B7028" s="3">
        <v>309.7</v>
      </c>
    </row>
    <row r="7029" spans="1:2" x14ac:dyDescent="0.25">
      <c r="A7029" s="4">
        <v>45950</v>
      </c>
      <c r="B7029" s="3">
        <v>310.2</v>
      </c>
    </row>
    <row r="7030" spans="1:2" x14ac:dyDescent="0.25">
      <c r="A7030" s="4">
        <v>45951</v>
      </c>
      <c r="B7030" s="3">
        <v>310.89999999999998</v>
      </c>
    </row>
    <row r="7031" spans="1:2" x14ac:dyDescent="0.25">
      <c r="A7031" s="4">
        <v>45952</v>
      </c>
      <c r="B7031" s="3">
        <v>311.39999999999998</v>
      </c>
    </row>
    <row r="7032" spans="1:2" x14ac:dyDescent="0.25">
      <c r="A7032" s="4">
        <v>45953</v>
      </c>
      <c r="B7032" s="3">
        <v>311.39999999999998</v>
      </c>
    </row>
    <row r="7033" spans="1:2" x14ac:dyDescent="0.25">
      <c r="A7033" s="4">
        <v>45954</v>
      </c>
      <c r="B7033" s="3">
        <v>313.14999999999998</v>
      </c>
    </row>
    <row r="7034" spans="1:2" x14ac:dyDescent="0.25">
      <c r="A7034" s="4">
        <v>45957</v>
      </c>
      <c r="B7034" s="3">
        <v>313.35000000000002</v>
      </c>
    </row>
    <row r="7035" spans="1:2" x14ac:dyDescent="0.25">
      <c r="A7035" s="4">
        <v>45958</v>
      </c>
      <c r="B7035" s="3">
        <v>314.64999999999998</v>
      </c>
    </row>
    <row r="7036" spans="1:2" x14ac:dyDescent="0.25">
      <c r="A7036" s="4">
        <v>45959</v>
      </c>
      <c r="B7036" s="3">
        <v>317.89999999999998</v>
      </c>
    </row>
    <row r="7037" spans="1:2" x14ac:dyDescent="0.25">
      <c r="A7037" s="4">
        <v>45960</v>
      </c>
      <c r="B7037" s="3">
        <v>318.85000000000002</v>
      </c>
    </row>
    <row r="7038" spans="1:2" x14ac:dyDescent="0.25">
      <c r="A7038" s="4">
        <v>45961</v>
      </c>
      <c r="B7038" s="3">
        <v>318.85000000000002</v>
      </c>
    </row>
    <row r="7039" spans="1:2" x14ac:dyDescent="0.25">
      <c r="A7039" s="4">
        <v>45964</v>
      </c>
      <c r="B7039" s="3">
        <v>320.2</v>
      </c>
    </row>
    <row r="7040" spans="1:2" x14ac:dyDescent="0.25">
      <c r="A7040" s="4">
        <v>45965</v>
      </c>
      <c r="B7040" s="3">
        <v>322.55</v>
      </c>
    </row>
    <row r="7041" spans="1:2" x14ac:dyDescent="0.25">
      <c r="A7041" s="4">
        <v>45966</v>
      </c>
      <c r="B7041" s="3">
        <v>323.39999999999998</v>
      </c>
    </row>
    <row r="7042" spans="1:2" x14ac:dyDescent="0.25">
      <c r="A7042" s="4">
        <v>45967</v>
      </c>
      <c r="B7042" s="3">
        <v>323.7</v>
      </c>
    </row>
    <row r="7043" spans="1:2" x14ac:dyDescent="0.25">
      <c r="A7043" s="4">
        <v>45968</v>
      </c>
      <c r="B7043" s="3">
        <v>323.7</v>
      </c>
    </row>
    <row r="7044" spans="1:2" x14ac:dyDescent="0.25">
      <c r="A7044" s="4">
        <v>45971</v>
      </c>
      <c r="B7044" s="3">
        <v>322.64999999999998</v>
      </c>
    </row>
    <row r="7045" spans="1:2" x14ac:dyDescent="0.25">
      <c r="A7045" s="4">
        <v>45972</v>
      </c>
      <c r="B7045" s="3">
        <v>322.14999999999998</v>
      </c>
    </row>
    <row r="7046" spans="1:2" x14ac:dyDescent="0.25">
      <c r="A7046" s="4">
        <v>45973</v>
      </c>
      <c r="B7046" s="3">
        <v>321.85000000000002</v>
      </c>
    </row>
    <row r="7047" spans="1:2" x14ac:dyDescent="0.25">
      <c r="A7047" s="4">
        <v>45974</v>
      </c>
      <c r="B7047" s="3">
        <v>322.45</v>
      </c>
    </row>
    <row r="7048" spans="1:2" x14ac:dyDescent="0.25">
      <c r="A7048" s="4">
        <v>45975</v>
      </c>
      <c r="B7048" s="3">
        <v>322.64999999999998</v>
      </c>
    </row>
    <row r="7049" spans="1:2" x14ac:dyDescent="0.25">
      <c r="A7049" s="4">
        <v>45978</v>
      </c>
      <c r="B7049" s="3">
        <v>321.35000000000002</v>
      </c>
    </row>
    <row r="7050" spans="1:2" x14ac:dyDescent="0.25">
      <c r="A7050" s="4">
        <v>45979</v>
      </c>
      <c r="B7050" s="3">
        <v>321.25</v>
      </c>
    </row>
    <row r="7051" spans="1:2" x14ac:dyDescent="0.25">
      <c r="A7051" s="4">
        <v>45980</v>
      </c>
      <c r="B7051" s="3">
        <v>321.5</v>
      </c>
    </row>
    <row r="7052" spans="1:2" x14ac:dyDescent="0.25">
      <c r="A7052" s="4">
        <v>45982</v>
      </c>
      <c r="B7052" s="3">
        <v>322.45</v>
      </c>
    </row>
    <row r="7053" spans="1:2" x14ac:dyDescent="0.25">
      <c r="A7053" s="4">
        <v>45985</v>
      </c>
      <c r="B7053" s="3">
        <v>322.45</v>
      </c>
    </row>
    <row r="7054" spans="1:2" x14ac:dyDescent="0.25">
      <c r="A7054" s="4">
        <v>45986</v>
      </c>
      <c r="B7054" s="3">
        <v>321.25</v>
      </c>
    </row>
    <row r="7055" spans="1:2" x14ac:dyDescent="0.25">
      <c r="A7055" s="4">
        <v>45987</v>
      </c>
      <c r="B7055" s="3">
        <v>321.10000000000002</v>
      </c>
    </row>
    <row r="7056" spans="1:2" x14ac:dyDescent="0.25">
      <c r="A7056" s="4">
        <v>45988</v>
      </c>
      <c r="B7056" s="3">
        <v>321.3</v>
      </c>
    </row>
    <row r="7057" spans="1:2" x14ac:dyDescent="0.25">
      <c r="A7057" s="4">
        <v>45989</v>
      </c>
      <c r="B7057" s="3">
        <v>321.60000000000002</v>
      </c>
    </row>
    <row r="7058" spans="1:2" x14ac:dyDescent="0.25">
      <c r="A7058" s="4">
        <v>45992</v>
      </c>
      <c r="B7058" s="3">
        <v>321.60000000000002</v>
      </c>
    </row>
    <row r="7059" spans="1:2" x14ac:dyDescent="0.25">
      <c r="A7059" s="4">
        <v>45993</v>
      </c>
      <c r="B7059" s="3">
        <v>321.75</v>
      </c>
    </row>
    <row r="7060" spans="1:2" x14ac:dyDescent="0.25">
      <c r="A7060" s="4">
        <v>45994</v>
      </c>
      <c r="B7060" s="3">
        <v>321.2</v>
      </c>
    </row>
    <row r="7061" spans="1:2" x14ac:dyDescent="0.25">
      <c r="A7061" s="4">
        <v>45995</v>
      </c>
      <c r="B7061" s="3">
        <v>322.05</v>
      </c>
    </row>
    <row r="7062" spans="1:2" x14ac:dyDescent="0.25">
      <c r="A7062" s="4">
        <v>45996</v>
      </c>
      <c r="B7062" s="3">
        <v>322.10000000000002</v>
      </c>
    </row>
    <row r="7063" spans="1:2" x14ac:dyDescent="0.25">
      <c r="A7063" s="4">
        <v>45999</v>
      </c>
      <c r="B7063" s="3">
        <v>322.10000000000002</v>
      </c>
    </row>
    <row r="7064" spans="1:2" x14ac:dyDescent="0.25">
      <c r="A7064" s="4">
        <v>46000</v>
      </c>
      <c r="B7064" s="3">
        <v>322.5</v>
      </c>
    </row>
    <row r="7065" spans="1:2" x14ac:dyDescent="0.25">
      <c r="A7065" s="4">
        <v>46001</v>
      </c>
      <c r="B7065" s="3">
        <v>320.89999999999998</v>
      </c>
    </row>
    <row r="7066" spans="1:2" x14ac:dyDescent="0.25">
      <c r="A7066" s="4">
        <f>'BOI GORDO'!A240</f>
        <v>46002</v>
      </c>
      <c r="B7066" s="3">
        <f>'BOI GORDO'!C240</f>
        <v>320.89999999999998</v>
      </c>
    </row>
    <row r="7067" spans="1:2" x14ac:dyDescent="0.25">
      <c r="A7067" s="4">
        <f>'BOI GORDO'!A241</f>
        <v>46003</v>
      </c>
      <c r="B7067" s="3">
        <f>'BOI GORDO'!C241</f>
        <v>320.8</v>
      </c>
    </row>
    <row r="7068" spans="1:2" x14ac:dyDescent="0.25">
      <c r="A7068" s="4">
        <f>'BOI GORDO'!A242</f>
        <v>46006</v>
      </c>
      <c r="B7068" s="3">
        <f>'BOI GORDO'!C242</f>
        <v>321.14999999999998</v>
      </c>
    </row>
    <row r="7069" spans="1:2" x14ac:dyDescent="0.25">
      <c r="A7069" s="4">
        <f>'BOI GORDO'!A243</f>
        <v>46007</v>
      </c>
      <c r="B7069" s="3">
        <f>'BOI GORDO'!C243</f>
        <v>319.25</v>
      </c>
    </row>
    <row r="7070" spans="1:2" x14ac:dyDescent="0.25">
      <c r="A7070" s="4">
        <f>'BOI GORDO'!A244</f>
        <v>46008</v>
      </c>
      <c r="B7070" s="3">
        <f>'BOI GORDO'!C244</f>
        <v>319.2</v>
      </c>
    </row>
    <row r="7071" spans="1:2" x14ac:dyDescent="0.25">
      <c r="A7071" s="4">
        <f>'BOI GORDO'!A245</f>
        <v>46009</v>
      </c>
      <c r="B7071" s="3">
        <f>'BOI GORDO'!C245</f>
        <v>318</v>
      </c>
    </row>
    <row r="7072" spans="1:2" x14ac:dyDescent="0.25">
      <c r="A7072" s="4">
        <f>'BOI GORDO'!A246</f>
        <v>46010</v>
      </c>
      <c r="B7072" s="3">
        <f>'BOI GORDO'!C246</f>
        <v>318</v>
      </c>
    </row>
    <row r="7073" spans="1:2" x14ac:dyDescent="0.25">
      <c r="A7073" s="4">
        <f>'BOI GORDO'!A247</f>
        <v>46013</v>
      </c>
      <c r="B7073" s="3">
        <f>'BOI GORDO'!C247</f>
        <v>317.85000000000002</v>
      </c>
    </row>
    <row r="7074" spans="1:2" x14ac:dyDescent="0.25">
      <c r="A7074" s="4">
        <f>'BOI GORDO'!A248</f>
        <v>46014</v>
      </c>
      <c r="B7074" s="3">
        <f>'BOI GORDO'!C248</f>
        <v>319.5</v>
      </c>
    </row>
    <row r="7075" spans="1:2" x14ac:dyDescent="0.25">
      <c r="A7075" s="4">
        <f>'BOI GORDO'!A249</f>
        <v>46017</v>
      </c>
      <c r="B7075" s="3">
        <f>'BOI GORDO'!C249</f>
        <v>319.5</v>
      </c>
    </row>
    <row r="7076" spans="1:2" x14ac:dyDescent="0.25">
      <c r="A7076" s="4">
        <f>'BOI GORDO'!A250</f>
        <v>46020</v>
      </c>
      <c r="B7076" s="3">
        <f>'BOI GORDO'!C250</f>
        <v>318</v>
      </c>
    </row>
    <row r="7077" spans="1:2" x14ac:dyDescent="0.25">
      <c r="A7077" s="4">
        <f>'BOI GORDO'!A251</f>
        <v>46021</v>
      </c>
      <c r="B7077" s="3">
        <f>'BOI GORDO'!C251</f>
        <v>319.2</v>
      </c>
    </row>
    <row r="7078" spans="1:2" x14ac:dyDescent="0.25">
      <c r="A7078" s="4">
        <f>'BOI GORDO'!A252</f>
        <v>46024</v>
      </c>
      <c r="B7078" s="3">
        <f>'BOI GORDO'!C252</f>
        <v>319.2</v>
      </c>
    </row>
    <row r="7079" spans="1:2" x14ac:dyDescent="0.25">
      <c r="A7079" s="4">
        <f>'BOI GORDO'!A253</f>
        <v>46027</v>
      </c>
      <c r="B7079" s="3">
        <f>'BOI GORDO'!C253</f>
        <v>318.5</v>
      </c>
    </row>
    <row r="7080" spans="1:2" x14ac:dyDescent="0.25">
      <c r="A7080" s="4">
        <v>46028</v>
      </c>
      <c r="B7080" s="3">
        <f>'BOI GORDO'!C254</f>
        <v>318.64999999999998</v>
      </c>
    </row>
    <row r="7081" spans="1:2" x14ac:dyDescent="0.25">
      <c r="A7081" s="4">
        <v>46029</v>
      </c>
      <c r="B7081" s="3">
        <f>'BOI GORDO'!C255</f>
        <v>318.14999999999998</v>
      </c>
    </row>
    <row r="7082" spans="1:2" x14ac:dyDescent="0.25">
      <c r="A7082" s="4">
        <v>46030</v>
      </c>
      <c r="B7082" s="3">
        <f>'BOI GORDO'!C256</f>
        <v>319.3</v>
      </c>
    </row>
    <row r="7083" spans="1:2" x14ac:dyDescent="0.25">
      <c r="A7083" s="4">
        <v>46031</v>
      </c>
      <c r="B7083" s="3">
        <f>'BOI GORDO'!C257</f>
        <v>319.39999999999998</v>
      </c>
    </row>
    <row r="7084" spans="1:2" x14ac:dyDescent="0.25">
      <c r="A7084" s="4">
        <v>46034</v>
      </c>
      <c r="B7084" s="3">
        <f>'BOI GORDO'!C258</f>
        <v>319.39999999999998</v>
      </c>
    </row>
    <row r="7085" spans="1:2" x14ac:dyDescent="0.25">
      <c r="A7085" s="4">
        <v>46035</v>
      </c>
      <c r="B7085" s="3">
        <f>'BOI GORDO'!C259</f>
        <v>318.64999999999998</v>
      </c>
    </row>
    <row r="7086" spans="1:2" x14ac:dyDescent="0.25">
      <c r="A7086" s="4">
        <v>46036</v>
      </c>
      <c r="B7086" s="3">
        <f>'BOI GORDO'!C260</f>
        <v>318.55</v>
      </c>
    </row>
    <row r="7087" spans="1:2" x14ac:dyDescent="0.25">
      <c r="A7087" s="4">
        <v>46037</v>
      </c>
      <c r="B7087" s="3">
        <f>'BOI GORDO'!C261</f>
        <v>317.85000000000002</v>
      </c>
    </row>
    <row r="7088" spans="1:2" x14ac:dyDescent="0.25">
      <c r="A7088" s="4">
        <v>46038</v>
      </c>
      <c r="B7088" s="3">
        <f>'BOI GORDO'!C262</f>
        <v>318.05</v>
      </c>
    </row>
    <row r="7089" spans="1:2" x14ac:dyDescent="0.25">
      <c r="A7089" s="4">
        <v>46041</v>
      </c>
      <c r="B7089" s="3">
        <f>'BOI GORDO'!C263</f>
        <v>318.64999999999998</v>
      </c>
    </row>
    <row r="7090" spans="1:2" x14ac:dyDescent="0.25">
      <c r="A7090" s="4">
        <v>46042</v>
      </c>
      <c r="B7090" s="3">
        <f>'BOI GORDO'!C264</f>
        <v>321</v>
      </c>
    </row>
    <row r="7091" spans="1:2" x14ac:dyDescent="0.25">
      <c r="A7091" s="4">
        <v>46043</v>
      </c>
      <c r="B7091" s="3">
        <f>'BOI GORDO'!C265</f>
        <v>319.10000000000002</v>
      </c>
    </row>
    <row r="7092" spans="1:2" x14ac:dyDescent="0.25">
      <c r="A7092" s="4">
        <v>46044</v>
      </c>
      <c r="B7092" s="3">
        <f>'BOI GORDO'!C266</f>
        <v>321.2</v>
      </c>
    </row>
    <row r="7093" spans="1:2" x14ac:dyDescent="0.25">
      <c r="A7093" s="4">
        <v>46045</v>
      </c>
      <c r="B7093" s="3">
        <f>'BOI GORDO'!C267</f>
        <v>321.39999999999998</v>
      </c>
    </row>
    <row r="7094" spans="1:2" x14ac:dyDescent="0.25">
      <c r="A7094" s="4">
        <v>46048</v>
      </c>
      <c r="B7094" s="3">
        <f>'BOI GORDO'!C268</f>
        <v>322.7</v>
      </c>
    </row>
    <row r="7095" spans="1:2" x14ac:dyDescent="0.25">
      <c r="A7095" s="4">
        <v>46049</v>
      </c>
      <c r="B7095" s="3">
        <f>'BOI GORDO'!C269</f>
        <v>323.10000000000002</v>
      </c>
    </row>
    <row r="7096" spans="1:2" x14ac:dyDescent="0.25">
      <c r="A7096" s="4">
        <v>46050</v>
      </c>
      <c r="B7096" s="3">
        <f>'BOI GORDO'!C270</f>
        <v>326</v>
      </c>
    </row>
    <row r="7097" spans="1:2" x14ac:dyDescent="0.25">
      <c r="A7097" s="4">
        <v>46051</v>
      </c>
      <c r="B7097" s="3">
        <f>'BOI GORDO'!C271</f>
        <v>326.8</v>
      </c>
    </row>
    <row r="7098" spans="1:2" x14ac:dyDescent="0.25">
      <c r="A7098" s="4">
        <v>46052</v>
      </c>
      <c r="B7098" s="3">
        <f>'BOI GORDO'!C272</f>
        <v>326.89999999999998</v>
      </c>
    </row>
    <row r="7099" spans="1:2" x14ac:dyDescent="0.25">
      <c r="A7099" s="4">
        <v>46055</v>
      </c>
      <c r="B7099" s="3">
        <f>'BOI GORDO'!C273</f>
        <v>327.2</v>
      </c>
    </row>
    <row r="7100" spans="1:2" x14ac:dyDescent="0.25">
      <c r="A7100" s="4">
        <v>46056</v>
      </c>
      <c r="B7100" s="3">
        <f>'BOI GORDO'!C274</f>
        <v>328.9</v>
      </c>
    </row>
    <row r="7101" spans="1:2" x14ac:dyDescent="0.25">
      <c r="A7101" s="4">
        <v>46057</v>
      </c>
      <c r="B7101" s="3">
        <f>'BOI GORDO'!C275</f>
        <v>333.25</v>
      </c>
    </row>
    <row r="7102" spans="1:2" x14ac:dyDescent="0.25">
      <c r="A7102" s="4">
        <v>46058</v>
      </c>
      <c r="B7102" s="3">
        <f>'BOI GORDO'!C276</f>
        <v>336.15</v>
      </c>
    </row>
    <row r="7103" spans="1:2" x14ac:dyDescent="0.25">
      <c r="A7103" s="4">
        <v>46059</v>
      </c>
      <c r="B7103" s="3">
        <f>'BOI GORDO'!C277</f>
        <v>336.95</v>
      </c>
    </row>
    <row r="7104" spans="1:2" x14ac:dyDescent="0.25">
      <c r="A7104" s="4">
        <v>46062</v>
      </c>
      <c r="B7104" s="3">
        <f>'BOI GORDO'!C278</f>
        <v>337.2</v>
      </c>
    </row>
    <row r="7105" spans="1:2" x14ac:dyDescent="0.25">
      <c r="A7105" s="4">
        <v>46063</v>
      </c>
      <c r="B7105" s="3">
        <f>'BOI GORDO'!C279</f>
        <v>337.3</v>
      </c>
    </row>
    <row r="7106" spans="1:2" x14ac:dyDescent="0.25">
      <c r="A7106" s="4">
        <v>46064</v>
      </c>
      <c r="B7106" s="3">
        <f>'BOI GORDO'!C280</f>
        <v>341.9</v>
      </c>
    </row>
    <row r="7107" spans="1:2" x14ac:dyDescent="0.25">
      <c r="A7107" s="4">
        <v>46065</v>
      </c>
      <c r="B7107" s="3">
        <f>'BOI GORDO'!C281</f>
        <v>342.95</v>
      </c>
    </row>
    <row r="7108" spans="1:2" x14ac:dyDescent="0.25">
      <c r="A7108" s="4">
        <v>46066</v>
      </c>
      <c r="B7108" s="3">
        <f>'BOI GORDO'!C282</f>
        <v>344.05</v>
      </c>
    </row>
    <row r="7109" spans="1:2" x14ac:dyDescent="0.25">
      <c r="A7109" s="4">
        <v>46071</v>
      </c>
      <c r="B7109" s="3">
        <f>'BOI GORDO'!C283</f>
        <v>343.9</v>
      </c>
    </row>
    <row r="7110" spans="1:2" x14ac:dyDescent="0.25">
      <c r="A7110" s="4">
        <v>46072</v>
      </c>
      <c r="B7110" s="3">
        <f>'BOI GORDO'!C284</f>
        <v>345.4</v>
      </c>
    </row>
    <row r="7111" spans="1:2" x14ac:dyDescent="0.25">
      <c r="A7111" s="4">
        <v>46073</v>
      </c>
      <c r="B7111" s="3">
        <f>'BOI GORDO'!C285</f>
        <v>348.55</v>
      </c>
    </row>
    <row r="7112" spans="1:2" x14ac:dyDescent="0.25">
      <c r="A7112" s="4">
        <v>46076</v>
      </c>
      <c r="B7112" s="3">
        <f>'BOI GORDO'!C286</f>
        <v>349.75</v>
      </c>
    </row>
    <row r="7113" spans="1:2" x14ac:dyDescent="0.25">
      <c r="A7113" s="4">
        <v>46077</v>
      </c>
      <c r="B7113" s="3">
        <f>'BOI GORDO'!C287</f>
        <v>350.1</v>
      </c>
    </row>
    <row r="7114" spans="1:2" x14ac:dyDescent="0.25">
      <c r="A7114" s="4">
        <v>46078</v>
      </c>
      <c r="B7114" s="3">
        <f>'BOI GORDO'!C288</f>
        <v>351</v>
      </c>
    </row>
    <row r="7115" spans="1:2" x14ac:dyDescent="0.25">
      <c r="A7115" s="4">
        <v>46079</v>
      </c>
      <c r="B7115" s="3">
        <f>'BOI GORDO'!C289</f>
        <v>352.8</v>
      </c>
    </row>
    <row r="7116" spans="1:2" x14ac:dyDescent="0.25">
      <c r="A7116" s="4">
        <v>46080</v>
      </c>
      <c r="B7116" s="3">
        <f>'BOI GORDO'!C290</f>
        <v>353.15</v>
      </c>
    </row>
    <row r="7117" spans="1:2" x14ac:dyDescent="0.25">
      <c r="A7117" s="4">
        <v>46083</v>
      </c>
      <c r="B7117" s="3">
        <f>'BOI GORDO'!C291</f>
        <v>353.1</v>
      </c>
    </row>
    <row r="7118" spans="1:2" x14ac:dyDescent="0.25">
      <c r="A7118" s="4">
        <v>46084</v>
      </c>
      <c r="B7118" s="3">
        <f>'BOI GORDO'!C292</f>
        <v>350.5</v>
      </c>
    </row>
    <row r="7119" spans="1:2" x14ac:dyDescent="0.25">
      <c r="A7119" s="4">
        <v>46085</v>
      </c>
      <c r="B7119" s="3">
        <f>'BOI GORDO'!C293</f>
        <v>348.65</v>
      </c>
    </row>
    <row r="7120" spans="1:2" x14ac:dyDescent="0.25">
      <c r="A7120" s="4">
        <v>46086</v>
      </c>
      <c r="B7120" s="3">
        <f>'BOI GORDO'!C294</f>
        <v>347.3</v>
      </c>
    </row>
    <row r="7121" spans="1:2" x14ac:dyDescent="0.25">
      <c r="A7121" s="25">
        <f>'BOI GORDO'!A322</f>
        <v>46128</v>
      </c>
      <c r="B7121" s="22">
        <f>'BOI GORDO'!C322</f>
        <v>365.5</v>
      </c>
    </row>
    <row r="7122" spans="1:2" x14ac:dyDescent="0.25">
      <c r="A7122" s="25">
        <f>'BOI GORDO'!A323</f>
        <v>46129</v>
      </c>
      <c r="B7122" s="22">
        <f>'BOI GORDO'!C323</f>
        <v>365.1</v>
      </c>
    </row>
    <row r="7123" spans="1:2" x14ac:dyDescent="0.25">
      <c r="A7123" s="25">
        <f>'BOI GORDO'!A324</f>
        <v>46132</v>
      </c>
      <c r="B7123" s="22">
        <f>'BOI GORDO'!C324</f>
        <v>366</v>
      </c>
    </row>
    <row r="7124" spans="1:2" x14ac:dyDescent="0.25">
      <c r="A7124" s="25">
        <f>'BOI GORDO'!A325</f>
        <v>46134</v>
      </c>
      <c r="B7124" s="22">
        <f>'BOI GORDO'!C325</f>
        <v>363.85</v>
      </c>
    </row>
    <row r="7125" spans="1:2" x14ac:dyDescent="0.25">
      <c r="A7125" s="25">
        <f>'BOI GORDO'!A326</f>
        <v>46135</v>
      </c>
      <c r="B7125" s="22">
        <f>'BOI GORDO'!C326</f>
        <v>362.4</v>
      </c>
    </row>
    <row r="7126" spans="1:2" x14ac:dyDescent="0.25">
      <c r="A7126" s="25">
        <f>'BOI GORDO'!A327</f>
        <v>46136</v>
      </c>
      <c r="B7126" s="22">
        <f>'BOI GORDO'!C327</f>
        <v>362</v>
      </c>
    </row>
    <row r="7127" spans="1:2" x14ac:dyDescent="0.25">
      <c r="A7127" s="25">
        <f>'BOI GORDO'!A328</f>
        <v>46139</v>
      </c>
      <c r="B7127" s="22">
        <f>'BOI GORDO'!C328</f>
        <v>360.7</v>
      </c>
    </row>
    <row r="7128" spans="1:2" x14ac:dyDescent="0.25">
      <c r="A7128" s="25">
        <f>'BOI GORDO'!A329</f>
        <v>46140</v>
      </c>
      <c r="B7128" s="22">
        <f>'BOI GORDO'!C329</f>
        <v>358.4</v>
      </c>
    </row>
    <row r="7129" spans="1:2" x14ac:dyDescent="0.25">
      <c r="A7129" s="25">
        <f>'BOI GORDO'!A330</f>
        <v>46141</v>
      </c>
      <c r="B7129" s="22">
        <f>'BOI GORDO'!C330</f>
        <v>355.25</v>
      </c>
    </row>
    <row r="7130" spans="1:2" x14ac:dyDescent="0.25">
      <c r="A7130" s="25">
        <f>'BOI GORDO'!A331</f>
        <v>46142</v>
      </c>
      <c r="B7130" s="22">
        <f>'BOI GORDO'!C331</f>
        <v>354.45</v>
      </c>
    </row>
    <row r="7131" spans="1:2" x14ac:dyDescent="0.25">
      <c r="A7131" s="25">
        <f>'BOI GORDO'!A332</f>
        <v>46146</v>
      </c>
      <c r="B7131" s="22">
        <f>'BOI GORDO'!C332</f>
        <v>354.2</v>
      </c>
    </row>
    <row r="7132" spans="1:2" x14ac:dyDescent="0.25">
      <c r="A7132" s="25">
        <f>'BOI GORDO'!A333</f>
        <v>46147</v>
      </c>
      <c r="B7132" s="22">
        <f>'BOI GORDO'!C333</f>
        <v>353.8</v>
      </c>
    </row>
    <row r="7133" spans="1:2" x14ac:dyDescent="0.25">
      <c r="A7133" s="25">
        <f>'BOI GORDO'!A334</f>
        <v>46148</v>
      </c>
      <c r="B7133" s="22">
        <f>'BOI GORDO'!C334</f>
        <v>354.05</v>
      </c>
    </row>
    <row r="7134" spans="1:2" x14ac:dyDescent="0.25">
      <c r="A7134" s="25">
        <f>'BOI GORDO'!A335</f>
        <v>46149</v>
      </c>
      <c r="B7134" s="22">
        <f>'BOI GORDO'!C335</f>
        <v>353.75</v>
      </c>
    </row>
    <row r="7135" spans="1:2" x14ac:dyDescent="0.25">
      <c r="A7135" s="25">
        <f>'BOI GORDO'!A336</f>
        <v>46150</v>
      </c>
      <c r="B7135" s="22">
        <f>'BOI GORDO'!C336</f>
        <v>352.55</v>
      </c>
    </row>
    <row r="7136" spans="1:2" x14ac:dyDescent="0.25">
      <c r="A7136" s="25">
        <f>'BOI GORDO'!A337</f>
        <v>46153</v>
      </c>
      <c r="B7136" s="22">
        <f>'BOI GORDO'!C337</f>
        <v>349.3</v>
      </c>
    </row>
    <row r="7137" spans="1:2" x14ac:dyDescent="0.25">
      <c r="A7137" s="25">
        <f>'BOI GORDO'!A338</f>
        <v>46154</v>
      </c>
      <c r="B7137" s="22">
        <f>'BOI GORDO'!C338</f>
        <v>348.8</v>
      </c>
    </row>
    <row r="7138" spans="1:2" x14ac:dyDescent="0.25">
      <c r="A7138" s="25">
        <f>'BOI GORDO'!A339</f>
        <v>46155</v>
      </c>
      <c r="B7138" s="22">
        <f>'BOI GORDO'!C339</f>
        <v>346</v>
      </c>
    </row>
    <row r="7139" spans="1:2" x14ac:dyDescent="0.25">
      <c r="A7139" s="25">
        <f>'BOI GORDO'!A340</f>
        <v>46156</v>
      </c>
      <c r="B7139" s="22">
        <f>'BOI GORDO'!C340</f>
        <v>344.6</v>
      </c>
    </row>
    <row r="7140" spans="1:2" x14ac:dyDescent="0.25">
      <c r="A7140" s="25">
        <f>'BOI GORDO'!A341</f>
        <v>46157</v>
      </c>
      <c r="B7140" s="22">
        <f>'BOI GORDO'!C341</f>
        <v>344.6</v>
      </c>
    </row>
    <row r="7141" spans="1:2" x14ac:dyDescent="0.25">
      <c r="A7141" s="25">
        <f>'BOI GORDO'!A342</f>
        <v>46160</v>
      </c>
      <c r="B7141" s="22">
        <f>'BOI GORDO'!C342</f>
        <v>345.3</v>
      </c>
    </row>
    <row r="7142" spans="1:2" x14ac:dyDescent="0.25">
      <c r="A7142" s="25">
        <f>'BOI GORDO'!A343</f>
        <v>46161</v>
      </c>
      <c r="B7142" s="22">
        <f>'BOI GORDO'!C343</f>
        <v>344.8</v>
      </c>
    </row>
    <row r="7143" spans="1:2" x14ac:dyDescent="0.25">
      <c r="A7143" s="25">
        <f>'BOI GORDO'!A344</f>
        <v>46162</v>
      </c>
      <c r="B7143" s="22">
        <f>'BOI GORDO'!C344</f>
        <v>345.1</v>
      </c>
    </row>
    <row r="7144" spans="1:2" x14ac:dyDescent="0.25">
      <c r="A7144" s="25">
        <f>'BOI GORDO'!A345</f>
        <v>46163</v>
      </c>
      <c r="B7144" s="22">
        <f>'BOI GORDO'!C345</f>
        <v>345.45</v>
      </c>
    </row>
    <row r="7145" spans="1:2" x14ac:dyDescent="0.25">
      <c r="A7145" s="25">
        <f>'BOI GORDO'!A346</f>
        <v>46164</v>
      </c>
      <c r="B7145" s="22">
        <f>'BOI GORDO'!C346</f>
        <v>345.75</v>
      </c>
    </row>
    <row r="7146" spans="1:2" x14ac:dyDescent="0.25">
      <c r="A7146" s="25">
        <f>'BOI GORDO'!A347</f>
        <v>46167</v>
      </c>
      <c r="B7146" s="22">
        <f>'BOI GORDO'!C347</f>
        <v>346.2</v>
      </c>
    </row>
    <row r="7147" spans="1:2" x14ac:dyDescent="0.25">
      <c r="A7147" s="25">
        <f>'BOI GORDO'!A348</f>
        <v>46168</v>
      </c>
      <c r="B7147" s="22">
        <f>'BOI GORDO'!C348</f>
        <v>347.8</v>
      </c>
    </row>
    <row r="7148" spans="1:2" x14ac:dyDescent="0.25">
      <c r="A7148" s="25">
        <f>'BOI GORDO'!A349</f>
        <v>46169</v>
      </c>
      <c r="B7148" s="22">
        <f>'BOI GORDO'!C349</f>
        <v>348.3</v>
      </c>
    </row>
    <row r="7149" spans="1:2" x14ac:dyDescent="0.25">
      <c r="A7149" s="25">
        <f>'BOI GORDO'!A350</f>
        <v>46170</v>
      </c>
      <c r="B7149" s="22">
        <f>'BOI GORDO'!C350</f>
        <v>349.25</v>
      </c>
    </row>
    <row r="7150" spans="1:2" x14ac:dyDescent="0.25">
      <c r="A7150" s="25">
        <f>'BOI GORDO'!A351</f>
        <v>46171</v>
      </c>
      <c r="B7150" s="22">
        <f>'BOI GORDO'!C351</f>
        <v>349.7</v>
      </c>
    </row>
    <row r="7151" spans="1:2" x14ac:dyDescent="0.25">
      <c r="A7151" s="25">
        <f>'BOI GORDO'!A352</f>
        <v>46174</v>
      </c>
      <c r="B7151" s="22">
        <f>'BOI GORDO'!C352</f>
        <v>350.2</v>
      </c>
    </row>
    <row r="7152" spans="1:2" x14ac:dyDescent="0.25">
      <c r="A7152" s="25">
        <f>'BOI GORDO'!A353</f>
        <v>46175</v>
      </c>
      <c r="B7152" s="22">
        <f>'BOI GORDO'!C353</f>
        <v>352.3</v>
      </c>
    </row>
    <row r="7153" spans="1:2" x14ac:dyDescent="0.25">
      <c r="A7153" s="25">
        <f>'BOI GORDO'!A354</f>
        <v>46176</v>
      </c>
      <c r="B7153" s="22">
        <f>'BOI GORDO'!C354</f>
        <v>353.5</v>
      </c>
    </row>
    <row r="7154" spans="1:2" x14ac:dyDescent="0.25">
      <c r="A7154" s="25">
        <f>'BOI GORDO'!A355</f>
        <v>46178</v>
      </c>
      <c r="B7154" s="22">
        <f>'BOI GORDO'!C355</f>
        <v>353.8</v>
      </c>
    </row>
    <row r="7155" spans="1:2" x14ac:dyDescent="0.25">
      <c r="A7155" s="25">
        <f>'BOI GORDO'!A356</f>
        <v>46181</v>
      </c>
      <c r="B7155" s="22">
        <f>'BOI GORDO'!C356</f>
        <v>353.15</v>
      </c>
    </row>
    <row r="7156" spans="1:2" x14ac:dyDescent="0.25">
      <c r="A7156" s="25">
        <f>'BOI GORDO'!A357</f>
        <v>46182</v>
      </c>
      <c r="B7156" s="22">
        <f>'BOI GORDO'!C357</f>
        <v>353.55</v>
      </c>
    </row>
    <row r="7157" spans="1:2" x14ac:dyDescent="0.25">
      <c r="A7157" s="25">
        <f>'BOI GORDO'!A358</f>
        <v>46183</v>
      </c>
      <c r="B7157" s="22">
        <f>'BOI GORDO'!C358</f>
        <v>353.15</v>
      </c>
    </row>
    <row r="7158" spans="1:2" x14ac:dyDescent="0.25">
      <c r="A7158" s="25">
        <f>'BOI GORDO'!A359</f>
        <v>46184</v>
      </c>
      <c r="B7158" s="22">
        <f>'BOI GORDO'!C359</f>
        <v>353.8</v>
      </c>
    </row>
    <row r="7159" spans="1:2" x14ac:dyDescent="0.25">
      <c r="A7159" s="25">
        <f>'BOI GORDO'!A360</f>
        <v>46185</v>
      </c>
      <c r="B7159" s="22">
        <f>'BOI GORDO'!C360</f>
        <v>353.4</v>
      </c>
    </row>
    <row r="7160" spans="1:2" x14ac:dyDescent="0.25">
      <c r="A7160" s="25">
        <f>IF('BOI GORDO'!C361&gt;0,'BOI GORDO'!A361,"")</f>
        <v>46188</v>
      </c>
      <c r="B7160" s="22">
        <f>IF('BOI GORDO'!C361&gt;0,'BOI GORDO'!C361,"")</f>
        <v>352.95</v>
      </c>
    </row>
    <row r="7161" spans="1:2" x14ac:dyDescent="0.25">
      <c r="A7161" s="25">
        <f>IF('BOI GORDO'!C362&gt;0,'BOI GORDO'!A362,"")</f>
        <v>46189</v>
      </c>
      <c r="B7161" s="22">
        <f>IF('BOI GORDO'!C362&gt;0,'BOI GORDO'!C362,"")</f>
        <v>349.45</v>
      </c>
    </row>
    <row r="7162" spans="1:2" x14ac:dyDescent="0.25">
      <c r="A7162" s="25">
        <f>IF('BOI GORDO'!C363&gt;0,'BOI GORDO'!A363,"")</f>
        <v>46190</v>
      </c>
      <c r="B7162" s="22">
        <f>IF('BOI GORDO'!C363&gt;0,'BOI GORDO'!C363,"")</f>
        <v>348.8</v>
      </c>
    </row>
    <row r="7163" spans="1:2" x14ac:dyDescent="0.25">
      <c r="A7163" s="25">
        <f>IF('BOI GORDO'!C364&gt;0,'BOI GORDO'!A364,"")</f>
        <v>46191</v>
      </c>
      <c r="B7163" s="22">
        <f>IF('BOI GORDO'!C364&gt;0,'BOI GORDO'!C364,"")</f>
        <v>347.15</v>
      </c>
    </row>
    <row r="7164" spans="1:2" x14ac:dyDescent="0.25">
      <c r="A7164" s="25">
        <f>IF('BOI GORDO'!C365&gt;0,'BOI GORDO'!A365,"")</f>
        <v>46192</v>
      </c>
      <c r="B7164" s="22">
        <f>IF('BOI GORDO'!C365&gt;0,'BOI GORDO'!C365,"")</f>
        <v>345.5</v>
      </c>
    </row>
    <row r="7165" spans="1:2" x14ac:dyDescent="0.25">
      <c r="A7165" s="25">
        <f>IF('BOI GORDO'!C366&gt;0,'BOI GORDO'!A366,"")</f>
        <v>46195</v>
      </c>
      <c r="B7165" s="22">
        <f>IF('BOI GORDO'!C366&gt;0,'BOI GORDO'!C366,"")</f>
        <v>343.9</v>
      </c>
    </row>
    <row r="7166" spans="1:2" x14ac:dyDescent="0.25">
      <c r="A7166" s="25">
        <f>IF('BOI GORDO'!C367&gt;0,'BOI GORDO'!A367,"")</f>
        <v>46196</v>
      </c>
      <c r="B7166" s="22">
        <f>IF('BOI GORDO'!C367&gt;0,'BOI GORDO'!C367,"")</f>
        <v>340.5</v>
      </c>
    </row>
    <row r="7167" spans="1:2" x14ac:dyDescent="0.25">
      <c r="A7167" s="25">
        <f>IF('BOI GORDO'!C368&gt;0,'BOI GORDO'!A368,"")</f>
        <v>46197</v>
      </c>
      <c r="B7167" s="22">
        <f>IF('BOI GORDO'!C368&gt;0,'BOI GORDO'!C368,"")</f>
        <v>340.5</v>
      </c>
    </row>
    <row r="7168" spans="1:2" x14ac:dyDescent="0.25">
      <c r="A7168" s="25">
        <f>IF('BOI GORDO'!C369&gt;0,'BOI GORDO'!A369,"")</f>
        <v>46198</v>
      </c>
      <c r="B7168" s="22">
        <f>IF('BOI GORDO'!C369&gt;0,'BOI GORDO'!C369,"")</f>
        <v>340</v>
      </c>
    </row>
    <row r="7169" spans="1:2" x14ac:dyDescent="0.25">
      <c r="A7169" s="25">
        <f>IF('BOI GORDO'!C370&gt;0,'BOI GORDO'!A370,"")</f>
        <v>46199</v>
      </c>
      <c r="B7169" s="22">
        <f>IF('BOI GORDO'!C370&gt;0,'BOI GORDO'!C370,"")</f>
        <v>338.65</v>
      </c>
    </row>
    <row r="7170" spans="1:2" x14ac:dyDescent="0.25">
      <c r="A7170" s="25">
        <f>IF('BOI GORDO'!C371&gt;0,'BOI GORDO'!A371,"")</f>
        <v>46202</v>
      </c>
      <c r="B7170" s="22">
        <f>IF('BOI GORDO'!C371&gt;0,'BOI GORDO'!C371,"")</f>
        <v>338.65</v>
      </c>
    </row>
    <row r="7171" spans="1:2" x14ac:dyDescent="0.25">
      <c r="A7171" s="25">
        <f>IF('BOI GORDO'!C372&gt;0,'BOI GORDO'!A372,"")</f>
        <v>46203</v>
      </c>
      <c r="B7171" s="22">
        <f>IF('BOI GORDO'!C372&gt;0,'BOI GORDO'!C372,"")</f>
        <v>336.4</v>
      </c>
    </row>
    <row r="7172" spans="1:2" x14ac:dyDescent="0.25">
      <c r="A7172" s="25">
        <f>IF('BOI GORDO'!C373&gt;0,'BOI GORDO'!A373,"")</f>
        <v>46204</v>
      </c>
      <c r="B7172" s="22">
        <f>IF('BOI GORDO'!C373&gt;0,'BOI GORDO'!C373,"")</f>
        <v>335.3</v>
      </c>
    </row>
    <row r="7173" spans="1:2" x14ac:dyDescent="0.25">
      <c r="A7173" s="25">
        <f>IF('BOI GORDO'!C374&gt;0,'BOI GORDO'!A374,"")</f>
        <v>46205</v>
      </c>
      <c r="B7173" s="22">
        <f>IF('BOI GORDO'!C374&gt;0,'BOI GORDO'!C374,"")</f>
        <v>332.75</v>
      </c>
    </row>
    <row r="7174" spans="1:2" x14ac:dyDescent="0.25">
      <c r="A7174" s="25">
        <f>IF('BOI GORDO'!C375&gt;0,'BOI GORDO'!A375,"")</f>
        <v>46206</v>
      </c>
      <c r="B7174" s="22">
        <f>IF('BOI GORDO'!C375&gt;0,'BOI GORDO'!C375,"")</f>
        <v>329.85</v>
      </c>
    </row>
    <row r="7175" spans="1:2" x14ac:dyDescent="0.25">
      <c r="A7175" s="25">
        <f>IF('BOI GORDO'!C376&gt;0,'BOI GORDO'!A376,"")</f>
        <v>46209</v>
      </c>
      <c r="B7175" s="22">
        <f>IF('BOI GORDO'!C376&gt;0,'BOI GORDO'!C376,"")</f>
        <v>326.45</v>
      </c>
    </row>
    <row r="7176" spans="1:2" x14ac:dyDescent="0.25">
      <c r="A7176" s="25">
        <f>IF('BOI GORDO'!C377&gt;0,'BOI GORDO'!A377,"")</f>
        <v>46210</v>
      </c>
      <c r="B7176" s="22">
        <f>IF('BOI GORDO'!C377&gt;0,'BOI GORDO'!C377,"")</f>
        <v>326.60000000000002</v>
      </c>
    </row>
    <row r="7177" spans="1:2" x14ac:dyDescent="0.25">
      <c r="A7177" s="25">
        <f>IF('BOI GORDO'!C378&gt;0,'BOI GORDO'!A378,"")</f>
        <v>46211</v>
      </c>
      <c r="B7177" s="22">
        <f>IF('BOI GORDO'!C378&gt;0,'BOI GORDO'!C378,"")</f>
        <v>324.7</v>
      </c>
    </row>
    <row r="7178" spans="1:2" x14ac:dyDescent="0.25">
      <c r="A7178" s="25">
        <f>IF('BOI GORDO'!C379&gt;0,'BOI GORDO'!A379,"")</f>
        <v>46212</v>
      </c>
      <c r="B7178" s="22">
        <f>IF('BOI GORDO'!C379&gt;0,'BOI GORDO'!C379,"")</f>
        <v>324.7</v>
      </c>
    </row>
    <row r="7179" spans="1:2" x14ac:dyDescent="0.25">
      <c r="A7179" s="25">
        <f>IF('BOI GORDO'!C380&gt;0,'BOI GORDO'!A380,"")</f>
        <v>46213</v>
      </c>
      <c r="B7179" s="22">
        <f>IF('BOI GORDO'!C380&gt;0,'BOI GORDO'!C380,"")</f>
        <v>326.64999999999998</v>
      </c>
    </row>
    <row r="7180" spans="1:2" x14ac:dyDescent="0.25">
      <c r="A7180" s="25">
        <f>IF('BOI GORDO'!C381&gt;0,'BOI GORDO'!A381,"")</f>
        <v>46216</v>
      </c>
      <c r="B7180" s="22">
        <f>IF('BOI GORDO'!C381&gt;0,'BOI GORDO'!C381,"")</f>
        <v>324.60000000000002</v>
      </c>
    </row>
    <row r="7181" spans="1:2" x14ac:dyDescent="0.25">
      <c r="A7181" s="25">
        <f>IF('BOI GORDO'!C382&gt;0,'BOI GORDO'!A382,"")</f>
        <v>46217</v>
      </c>
      <c r="B7181" s="22">
        <f>IF('BOI GORDO'!C382&gt;0,'BOI GORDO'!C382,"")</f>
        <v>328.1</v>
      </c>
    </row>
    <row r="7182" spans="1:2" x14ac:dyDescent="0.25">
      <c r="A7182" s="25">
        <f>IF('BOI GORDO'!C383&gt;0,'BOI GORDO'!A383,"")</f>
        <v>46218</v>
      </c>
      <c r="B7182" s="22">
        <f>IF('BOI GORDO'!C383&gt;0,'BOI GORDO'!C383,"")</f>
        <v>329.2</v>
      </c>
    </row>
    <row r="7183" spans="1:2" x14ac:dyDescent="0.25">
      <c r="A7183" s="25">
        <f>IF('BOI GORDO'!C384&gt;0,'BOI GORDO'!A384,"")</f>
        <v>46219</v>
      </c>
      <c r="B7183" s="22">
        <f>IF('BOI GORDO'!C384&gt;0,'BOI GORDO'!C384,"")</f>
        <v>331.15</v>
      </c>
    </row>
    <row r="7184" spans="1:2" x14ac:dyDescent="0.25">
      <c r="A7184" s="25">
        <f>IF('BOI GORDO'!C385&gt;0,'BOI GORDO'!A385,"")</f>
        <v>46220</v>
      </c>
      <c r="B7184" s="22">
        <f>IF('BOI GORDO'!C385&gt;0,'BOI GORDO'!C385,"")</f>
        <v>333.5</v>
      </c>
    </row>
    <row r="7185" spans="1:2" x14ac:dyDescent="0.25">
      <c r="A7185" s="25">
        <f>IF('BOI GORDO'!C386&gt;0,'BOI GORDO'!A386,"")</f>
        <v>46223</v>
      </c>
      <c r="B7185" s="22">
        <f>IF('BOI GORDO'!C386&gt;0,'BOI GORDO'!C386,"")</f>
        <v>337.1</v>
      </c>
    </row>
    <row r="7186" spans="1:2" x14ac:dyDescent="0.25">
      <c r="A7186" s="25">
        <f>IF('BOI GORDO'!C387&gt;0,'BOI GORDO'!A387,"")</f>
        <v>46224</v>
      </c>
      <c r="B7186" s="22">
        <f>IF('BOI GORDO'!C387&gt;0,'BOI GORDO'!C387,"")</f>
        <v>342.45</v>
      </c>
    </row>
    <row r="7187" spans="1:2" x14ac:dyDescent="0.25">
      <c r="A7187" s="25">
        <f>IF('BOI GORDO'!C388&gt;0,'BOI GORDO'!A388,"")</f>
        <v>46225</v>
      </c>
      <c r="B7187" s="22">
        <f>IF('BOI GORDO'!C388&gt;0,'BOI GORDO'!C388,"")</f>
        <v>342.65</v>
      </c>
    </row>
    <row r="7188" spans="1:2" x14ac:dyDescent="0.25">
      <c r="A7188" s="25">
        <f>IF('BOI GORDO'!C389&gt;0,'BOI GORDO'!A389,"")</f>
        <v>46226</v>
      </c>
      <c r="B7188" s="22">
        <f>IF('BOI GORDO'!C389&gt;0,'BOI GORDO'!C389,"")</f>
        <v>343.75</v>
      </c>
    </row>
    <row r="7189" spans="1:2" x14ac:dyDescent="0.25">
      <c r="A7189" s="25">
        <f>IF('BOI GORDO'!C390&gt;0,'BOI GORDO'!A390,"")</f>
        <v>46227</v>
      </c>
      <c r="B7189" s="22">
        <f>IF('BOI GORDO'!C390&gt;0,'BOI GORDO'!C390,"")</f>
        <v>344.2</v>
      </c>
    </row>
    <row r="7190" spans="1:2" x14ac:dyDescent="0.25">
      <c r="A7190" s="25">
        <f>IF('BOI GORDO'!C391&gt;0,'BOI GORDO'!A391,"")</f>
        <v>46230</v>
      </c>
      <c r="B7190" s="22">
        <f>IF('BOI GORDO'!C391&gt;0,'BOI GORDO'!C391,"")</f>
        <v>344.25</v>
      </c>
    </row>
    <row r="7191" spans="1:2" x14ac:dyDescent="0.25">
      <c r="A7191" s="25">
        <f>IF('BOI GORDO'!C392&gt;0,'BOI GORDO'!A392,"")</f>
        <v>46231</v>
      </c>
      <c r="B7191" s="22">
        <f>IF('BOI GORDO'!C392&gt;0,'BOI GORDO'!C392,"")</f>
        <v>347.7</v>
      </c>
    </row>
    <row r="7192" spans="1:2" x14ac:dyDescent="0.25">
      <c r="A7192" s="25">
        <f>IF('BOI GORDO'!C393&gt;0,'BOI GORDO'!A393,"")</f>
        <v>46232</v>
      </c>
      <c r="B7192" s="22">
        <f>IF('BOI GORDO'!C393&gt;0,'BOI GORDO'!C393,"")</f>
        <v>347.4</v>
      </c>
    </row>
    <row r="7193" spans="1:2" x14ac:dyDescent="0.25">
      <c r="A7193" s="25">
        <f>IF('BOI GORDO'!C394&gt;0,'BOI GORDO'!A394,"")</f>
        <v>46233</v>
      </c>
      <c r="B7193" s="22">
        <f>IF('BOI GORDO'!C394&gt;0,'BOI GORDO'!C394,"")</f>
        <v>346.9</v>
      </c>
    </row>
    <row r="7194" spans="1:2" x14ac:dyDescent="0.25">
      <c r="A7194" s="25">
        <f>IF('BOI GORDO'!C395&gt;0,'BOI GORDO'!A395,"")</f>
        <v>46234</v>
      </c>
      <c r="B7194" s="22">
        <f>IF('BOI GORDO'!C395&gt;0,'BOI GORDO'!C395,"")</f>
        <v>346.55</v>
      </c>
    </row>
    <row r="7195" spans="1:2" x14ac:dyDescent="0.25">
      <c r="A7195" s="25">
        <f>IF('BOI GORDO'!C396&gt;0,'BOI GORDO'!A396,"")</f>
        <v>46237</v>
      </c>
      <c r="B7195" s="22">
        <f>IF('BOI GORDO'!C396&gt;0,'BOI GORDO'!C396,"")</f>
        <v>347.9</v>
      </c>
    </row>
    <row r="7196" spans="1:2" x14ac:dyDescent="0.25">
      <c r="A7196" s="25" t="str">
        <f>IF('BOI GORDO'!C397&gt;0,'BOI GORDO'!A397,"")</f>
        <v/>
      </c>
      <c r="B7196" s="22" t="str">
        <f>IF('BOI GORDO'!C397&gt;0,'BOI GORDO'!C397,"")</f>
        <v/>
      </c>
    </row>
    <row r="7197" spans="1:2" x14ac:dyDescent="0.25">
      <c r="A7197" s="25" t="str">
        <f>IF('BOI GORDO'!C398&gt;0,'BOI GORDO'!A398,"")</f>
        <v/>
      </c>
      <c r="B7197" s="22" t="str">
        <f>IF('BOI GORDO'!C398&gt;0,'BOI GORDO'!C398,"")</f>
        <v/>
      </c>
    </row>
    <row r="7198" spans="1:2" x14ac:dyDescent="0.25">
      <c r="A7198" s="25" t="str">
        <f>IF('BOI GORDO'!C399&gt;0,'BOI GORDO'!A399,"")</f>
        <v/>
      </c>
      <c r="B7198" s="22" t="str">
        <f>IF('BOI GORDO'!C399&gt;0,'BOI GORDO'!C399,"")</f>
        <v/>
      </c>
    </row>
    <row r="7199" spans="1:2" x14ac:dyDescent="0.25">
      <c r="A7199" s="25" t="str">
        <f>IF('BOI GORDO'!C400&gt;0,'BOI GORDO'!A400,"")</f>
        <v/>
      </c>
      <c r="B7199" s="22" t="str">
        <f>IF('BOI GORDO'!C400&gt;0,'BOI GORDO'!C400,"")</f>
        <v/>
      </c>
    </row>
    <row r="7200" spans="1:2" x14ac:dyDescent="0.25">
      <c r="A7200" s="25" t="str">
        <f>IF('BOI GORDO'!C401&gt;0,'BOI GORDO'!A401,"")</f>
        <v/>
      </c>
      <c r="B7200" s="22" t="str">
        <f>IF('BOI GORDO'!C401&gt;0,'BOI GORDO'!C401,"")</f>
        <v/>
      </c>
    </row>
    <row r="7201" spans="1:2" x14ac:dyDescent="0.25">
      <c r="A7201" s="25" t="str">
        <f>IF('BOI GORDO'!C402&gt;0,'BOI GORDO'!A402,"")</f>
        <v/>
      </c>
      <c r="B7201" s="22" t="str">
        <f>IF('BOI GORDO'!C402&gt;0,'BOI GORDO'!C402,"")</f>
        <v/>
      </c>
    </row>
    <row r="7202" spans="1:2" x14ac:dyDescent="0.25">
      <c r="A7202" s="25" t="str">
        <f>IF('BOI GORDO'!C403&gt;0,'BOI GORDO'!A403,"")</f>
        <v/>
      </c>
      <c r="B7202" s="22" t="str">
        <f>IF('BOI GORDO'!C403&gt;0,'BOI GORDO'!C403,"")</f>
        <v/>
      </c>
    </row>
    <row r="7203" spans="1:2" x14ac:dyDescent="0.25">
      <c r="A7203" s="25" t="str">
        <f>IF('BOI GORDO'!C404&gt;0,'BOI GORDO'!A404,"")</f>
        <v/>
      </c>
      <c r="B7203" s="22" t="str">
        <f>IF('BOI GORDO'!C404&gt;0,'BOI GORDO'!C404,"")</f>
        <v/>
      </c>
    </row>
    <row r="7204" spans="1:2" x14ac:dyDescent="0.25">
      <c r="A7204" s="25" t="str">
        <f>IF('BOI GORDO'!C405&gt;0,'BOI GORDO'!A405,"")</f>
        <v/>
      </c>
      <c r="B7204" s="22" t="str">
        <f>IF('BOI GORDO'!C405&gt;0,'BOI GORDO'!C405,"")</f>
        <v/>
      </c>
    </row>
    <row r="7205" spans="1:2" x14ac:dyDescent="0.25">
      <c r="A7205" s="25" t="str">
        <f>IF('BOI GORDO'!C406&gt;0,'BOI GORDO'!A406,"")</f>
        <v/>
      </c>
      <c r="B7205" s="22" t="str">
        <f>IF('BOI GORDO'!C406&gt;0,'BOI GORDO'!C406,"")</f>
        <v/>
      </c>
    </row>
    <row r="7206" spans="1:2" x14ac:dyDescent="0.25">
      <c r="A7206" s="25" t="str">
        <f>IF('BOI GORDO'!C407&gt;0,'BOI GORDO'!A407,"")</f>
        <v/>
      </c>
      <c r="B7206" s="22" t="str">
        <f>IF('BOI GORDO'!C407&gt;0,'BOI GORDO'!C407,"")</f>
        <v/>
      </c>
    </row>
    <row r="7207" spans="1:2" x14ac:dyDescent="0.25">
      <c r="A7207" s="25" t="str">
        <f>IF('BOI GORDO'!C408&gt;0,'BOI GORDO'!A408,"")</f>
        <v/>
      </c>
      <c r="B7207" s="22" t="str">
        <f>IF('BOI GORDO'!C408&gt;0,'BOI GORDO'!C408,"")</f>
        <v/>
      </c>
    </row>
    <row r="7208" spans="1:2" x14ac:dyDescent="0.25">
      <c r="A7208" s="25" t="str">
        <f>IF('BOI GORDO'!C409&gt;0,'BOI GORDO'!A409,"")</f>
        <v/>
      </c>
      <c r="B7208" s="22" t="str">
        <f>IF('BOI GORDO'!C409&gt;0,'BOI GORDO'!C409,"")</f>
        <v/>
      </c>
    </row>
    <row r="7209" spans="1:2" x14ac:dyDescent="0.25">
      <c r="A7209" s="25" t="str">
        <f>IF('BOI GORDO'!C410&gt;0,'BOI GORDO'!A410,"")</f>
        <v/>
      </c>
      <c r="B7209" s="22" t="str">
        <f>IF('BOI GORDO'!C410&gt;0,'BOI GORDO'!C410,"")</f>
        <v/>
      </c>
    </row>
    <row r="7210" spans="1:2" x14ac:dyDescent="0.25">
      <c r="A7210" s="25" t="str">
        <f>IF('BOI GORDO'!C411&gt;0,'BOI GORDO'!A411,"")</f>
        <v/>
      </c>
      <c r="B7210" s="22" t="str">
        <f>IF('BOI GORDO'!C411&gt;0,'BOI GORDO'!C411,"")</f>
        <v/>
      </c>
    </row>
    <row r="7211" spans="1:2" x14ac:dyDescent="0.25">
      <c r="A7211" s="25" t="str">
        <f>IF('BOI GORDO'!C412&gt;0,'BOI GORDO'!A412,"")</f>
        <v/>
      </c>
      <c r="B7211" s="22" t="str">
        <f>IF('BOI GORDO'!C412&gt;0,'BOI GORDO'!C412,"")</f>
        <v/>
      </c>
    </row>
    <row r="7212" spans="1:2" x14ac:dyDescent="0.25">
      <c r="A7212" s="25" t="str">
        <f>IF('BOI GORDO'!C413&gt;0,'BOI GORDO'!A413,"")</f>
        <v/>
      </c>
      <c r="B7212" s="22" t="str">
        <f>IF('BOI GORDO'!C413&gt;0,'BOI GORDO'!C413,"")</f>
        <v/>
      </c>
    </row>
    <row r="7213" spans="1:2" x14ac:dyDescent="0.25">
      <c r="A7213" s="25" t="str">
        <f>IF('BOI GORDO'!C414&gt;0,'BOI GORDO'!A414,"")</f>
        <v/>
      </c>
      <c r="B7213" s="22" t="str">
        <f>IF('BOI GORDO'!C414&gt;0,'BOI GORDO'!C414,"")</f>
        <v/>
      </c>
    </row>
    <row r="7214" spans="1:2" x14ac:dyDescent="0.25">
      <c r="A7214" s="25" t="str">
        <f>IF('BOI GORDO'!C415&gt;0,'BOI GORDO'!A415,"")</f>
        <v/>
      </c>
      <c r="B7214" s="22" t="str">
        <f>IF('BOI GORDO'!C415&gt;0,'BOI GORDO'!C415,"")</f>
        <v/>
      </c>
    </row>
    <row r="7215" spans="1:2" x14ac:dyDescent="0.25">
      <c r="A7215" s="25" t="str">
        <f>IF('BOI GORDO'!C416&gt;0,'BOI GORDO'!A416,"")</f>
        <v/>
      </c>
      <c r="B7215" s="22" t="str">
        <f>IF('BOI GORDO'!C416&gt;0,'BOI GORDO'!C416,"")</f>
        <v/>
      </c>
    </row>
    <row r="7216" spans="1:2" x14ac:dyDescent="0.25">
      <c r="A7216" s="25" t="str">
        <f>IF('BOI GORDO'!C417&gt;0,'BOI GORDO'!A417,"")</f>
        <v/>
      </c>
      <c r="B7216" s="22" t="str">
        <f>IF('BOI GORDO'!C417&gt;0,'BOI GORDO'!C417,"")</f>
        <v/>
      </c>
    </row>
    <row r="7217" spans="1:2" x14ac:dyDescent="0.25">
      <c r="A7217" s="25" t="str">
        <f>IF('BOI GORDO'!C418&gt;0,'BOI GORDO'!A418,"")</f>
        <v/>
      </c>
      <c r="B7217" s="22" t="str">
        <f>IF('BOI GORDO'!C418&gt;0,'BOI GORDO'!C418,"")</f>
        <v/>
      </c>
    </row>
    <row r="7218" spans="1:2" x14ac:dyDescent="0.25">
      <c r="A7218" s="25" t="str">
        <f>IF('BOI GORDO'!C419&gt;0,'BOI GORDO'!A419,"")</f>
        <v/>
      </c>
      <c r="B7218" s="22" t="str">
        <f>IF('BOI GORDO'!C419&gt;0,'BOI GORDO'!C419,"")</f>
        <v/>
      </c>
    </row>
    <row r="7219" spans="1:2" x14ac:dyDescent="0.25">
      <c r="A7219" s="25" t="str">
        <f>IF('BOI GORDO'!C420&gt;0,'BOI GORDO'!A420,"")</f>
        <v/>
      </c>
      <c r="B7219" s="22" t="str">
        <f>IF('BOI GORDO'!C420&gt;0,'BOI GORDO'!C420,"")</f>
        <v/>
      </c>
    </row>
    <row r="7220" spans="1:2" x14ac:dyDescent="0.25">
      <c r="A7220" s="25" t="str">
        <f>IF('BOI GORDO'!C421&gt;0,'BOI GORDO'!A421,"")</f>
        <v/>
      </c>
      <c r="B7220" s="22" t="str">
        <f>IF('BOI GORDO'!C421&gt;0,'BOI GORDO'!C421,"")</f>
        <v/>
      </c>
    </row>
    <row r="7221" spans="1:2" x14ac:dyDescent="0.25">
      <c r="A7221" s="25" t="str">
        <f>IF('BOI GORDO'!C422&gt;0,'BOI GORDO'!A422,"")</f>
        <v/>
      </c>
      <c r="B7221" s="22" t="str">
        <f>IF('BOI GORDO'!C422&gt;0,'BOI GORDO'!C422,"")</f>
        <v/>
      </c>
    </row>
    <row r="7222" spans="1:2" x14ac:dyDescent="0.25">
      <c r="A7222" s="25" t="str">
        <f>IF('BOI GORDO'!C423&gt;0,'BOI GORDO'!A423,"")</f>
        <v/>
      </c>
      <c r="B7222" s="22" t="str">
        <f>IF('BOI GORDO'!C423&gt;0,'BOI GORDO'!C423,"")</f>
        <v/>
      </c>
    </row>
    <row r="7223" spans="1:2" x14ac:dyDescent="0.25">
      <c r="A7223" s="25" t="str">
        <f>IF('BOI GORDO'!C424&gt;0,'BOI GORDO'!A424,"")</f>
        <v/>
      </c>
      <c r="B7223" s="22" t="str">
        <f>IF('BOI GORDO'!C424&gt;0,'BOI GORDO'!C424,"")</f>
        <v/>
      </c>
    </row>
    <row r="7224" spans="1:2" x14ac:dyDescent="0.25">
      <c r="A7224" s="25" t="str">
        <f>IF('BOI GORDO'!C425&gt;0,'BOI GORDO'!A425,"")</f>
        <v/>
      </c>
      <c r="B7224" s="22" t="str">
        <f>IF('BOI GORDO'!C425&gt;0,'BOI GORDO'!C425,"")</f>
        <v/>
      </c>
    </row>
    <row r="7225" spans="1:2" x14ac:dyDescent="0.25">
      <c r="A7225" s="25" t="str">
        <f>IF('BOI GORDO'!C426&gt;0,'BOI GORDO'!A426,"")</f>
        <v/>
      </c>
      <c r="B7225" s="22" t="str">
        <f>IF('BOI GORDO'!C426&gt;0,'BOI GORDO'!C426,"")</f>
        <v/>
      </c>
    </row>
    <row r="7226" spans="1:2" x14ac:dyDescent="0.25">
      <c r="A7226" s="25" t="str">
        <f>IF('BOI GORDO'!C427&gt;0,'BOI GORDO'!A427,"")</f>
        <v/>
      </c>
      <c r="B7226" s="22" t="str">
        <f>IF('BOI GORDO'!C427&gt;0,'BOI GORDO'!C427,"")</f>
        <v/>
      </c>
    </row>
    <row r="7227" spans="1:2" x14ac:dyDescent="0.25">
      <c r="A7227" s="25" t="str">
        <f>IF('BOI GORDO'!C428&gt;0,'BOI GORDO'!A428,"")</f>
        <v/>
      </c>
      <c r="B7227" s="22" t="str">
        <f>IF('BOI GORDO'!C428&gt;0,'BOI GORDO'!C428,"")</f>
        <v/>
      </c>
    </row>
    <row r="7228" spans="1:2" x14ac:dyDescent="0.25">
      <c r="A7228" s="25" t="str">
        <f>IF('BOI GORDO'!C429&gt;0,'BOI GORDO'!A429,"")</f>
        <v/>
      </c>
      <c r="B7228" s="22" t="str">
        <f>IF('BOI GORDO'!C429&gt;0,'BOI GORDO'!C429,"")</f>
        <v/>
      </c>
    </row>
    <row r="7229" spans="1:2" x14ac:dyDescent="0.25">
      <c r="A7229" s="25" t="str">
        <f>IF('BOI GORDO'!C430&gt;0,'BOI GORDO'!A430,"")</f>
        <v/>
      </c>
      <c r="B7229" s="22" t="str">
        <f>IF('BOI GORDO'!C430&gt;0,'BOI GORDO'!C430,"")</f>
        <v/>
      </c>
    </row>
    <row r="7230" spans="1:2" x14ac:dyDescent="0.25">
      <c r="A7230" s="25" t="str">
        <f>IF('BOI GORDO'!C431&gt;0,'BOI GORDO'!A431,"")</f>
        <v/>
      </c>
      <c r="B7230" s="22" t="str">
        <f>IF('BOI GORDO'!C431&gt;0,'BOI GORDO'!C431,"")</f>
        <v/>
      </c>
    </row>
    <row r="7231" spans="1:2" x14ac:dyDescent="0.25">
      <c r="A7231" s="25" t="str">
        <f>IF('BOI GORDO'!C432&gt;0,'BOI GORDO'!A432,"")</f>
        <v/>
      </c>
      <c r="B7231" s="22" t="str">
        <f>IF('BOI GORDO'!C432&gt;0,'BOI GORDO'!C432,"")</f>
        <v/>
      </c>
    </row>
    <row r="7232" spans="1:2" x14ac:dyDescent="0.25">
      <c r="A7232" s="25" t="str">
        <f>IF('BOI GORDO'!C433&gt;0,'BOI GORDO'!A433,"")</f>
        <v/>
      </c>
      <c r="B7232" s="22" t="str">
        <f>IF('BOI GORDO'!C433&gt;0,'BOI GORDO'!C433,"")</f>
        <v/>
      </c>
    </row>
    <row r="7233" spans="1:2" x14ac:dyDescent="0.25">
      <c r="A7233" s="25" t="str">
        <f>IF('BOI GORDO'!C434&gt;0,'BOI GORDO'!A434,"")</f>
        <v/>
      </c>
      <c r="B7233" s="22" t="str">
        <f>IF('BOI GORDO'!C434&gt;0,'BOI GORDO'!C434,"")</f>
        <v/>
      </c>
    </row>
    <row r="7234" spans="1:2" x14ac:dyDescent="0.25">
      <c r="A7234" s="25" t="str">
        <f>IF('BOI GORDO'!C435&gt;0,'BOI GORDO'!A435,"")</f>
        <v/>
      </c>
      <c r="B7234" s="22" t="str">
        <f>IF('BOI GORDO'!C435&gt;0,'BOI GORDO'!C435,"")</f>
        <v/>
      </c>
    </row>
    <row r="7235" spans="1:2" x14ac:dyDescent="0.25">
      <c r="A7235" s="25" t="str">
        <f>IF('BOI GORDO'!C436&gt;0,'BOI GORDO'!A436,"")</f>
        <v/>
      </c>
      <c r="B7235" s="22" t="str">
        <f>IF('BOI GORDO'!C436&gt;0,'BOI GORDO'!C436,"")</f>
        <v/>
      </c>
    </row>
    <row r="7236" spans="1:2" x14ac:dyDescent="0.25">
      <c r="A7236" s="25" t="str">
        <f>IF('BOI GORDO'!C437&gt;0,'BOI GORDO'!A437,"")</f>
        <v/>
      </c>
      <c r="B7236" s="22" t="str">
        <f>IF('BOI GORDO'!C437&gt;0,'BOI GORDO'!C437,"")</f>
        <v/>
      </c>
    </row>
    <row r="7237" spans="1:2" x14ac:dyDescent="0.25">
      <c r="A7237" s="25" t="str">
        <f>IF('BOI GORDO'!C438&gt;0,'BOI GORDO'!A438,"")</f>
        <v/>
      </c>
      <c r="B7237" s="22" t="str">
        <f>IF('BOI GORDO'!C438&gt;0,'BOI GORDO'!C438,"")</f>
        <v/>
      </c>
    </row>
    <row r="7238" spans="1:2" x14ac:dyDescent="0.25">
      <c r="A7238" s="25" t="str">
        <f>IF('BOI GORDO'!C439&gt;0,'BOI GORDO'!A439,"")</f>
        <v/>
      </c>
      <c r="B7238" s="22" t="str">
        <f>IF('BOI GORDO'!C439&gt;0,'BOI GORDO'!C439,"")</f>
        <v/>
      </c>
    </row>
    <row r="7239" spans="1:2" x14ac:dyDescent="0.25">
      <c r="A7239" s="25" t="str">
        <f>IF('BOI GORDO'!C440&gt;0,'BOI GORDO'!A440,"")</f>
        <v/>
      </c>
      <c r="B7239" s="22" t="str">
        <f>IF('BOI GORDO'!C440&gt;0,'BOI GORDO'!C440,"")</f>
        <v/>
      </c>
    </row>
    <row r="7240" spans="1:2" x14ac:dyDescent="0.25">
      <c r="A7240" s="25" t="str">
        <f>IF('BOI GORDO'!C441&gt;0,'BOI GORDO'!A441,"")</f>
        <v/>
      </c>
      <c r="B7240" s="22" t="str">
        <f>IF('BOI GORDO'!C441&gt;0,'BOI GORDO'!C441,"")</f>
        <v/>
      </c>
    </row>
    <row r="7241" spans="1:2" x14ac:dyDescent="0.25">
      <c r="A7241" s="25" t="str">
        <f>IF('BOI GORDO'!C442&gt;0,'BOI GORDO'!A442,"")</f>
        <v/>
      </c>
      <c r="B7241" s="22" t="str">
        <f>IF('BOI GORDO'!C442&gt;0,'BOI GORDO'!C442,"")</f>
        <v/>
      </c>
    </row>
    <row r="7242" spans="1:2" x14ac:dyDescent="0.25">
      <c r="A7242" s="25" t="str">
        <f>IF('BOI GORDO'!C443&gt;0,'BOI GORDO'!A443,"")</f>
        <v/>
      </c>
      <c r="B7242" s="22" t="str">
        <f>IF('BOI GORDO'!C443&gt;0,'BOI GORDO'!C443,"")</f>
        <v/>
      </c>
    </row>
    <row r="7243" spans="1:2" x14ac:dyDescent="0.25">
      <c r="A7243" s="25" t="str">
        <f>IF('BOI GORDO'!C444&gt;0,'BOI GORDO'!A444,"")</f>
        <v/>
      </c>
      <c r="B7243" s="22" t="str">
        <f>IF('BOI GORDO'!C444&gt;0,'BOI GORDO'!C444,"")</f>
        <v/>
      </c>
    </row>
    <row r="7244" spans="1:2" x14ac:dyDescent="0.25">
      <c r="A7244" s="25" t="str">
        <f>IF('BOI GORDO'!C445&gt;0,'BOI GORDO'!A445,"")</f>
        <v/>
      </c>
      <c r="B7244" s="22" t="str">
        <f>IF('BOI GORDO'!C445&gt;0,'BOI GORDO'!C445,"")</f>
        <v/>
      </c>
    </row>
    <row r="7245" spans="1:2" x14ac:dyDescent="0.25">
      <c r="A7245" s="25" t="str">
        <f>IF('BOI GORDO'!C446&gt;0,'BOI GORDO'!A446,"")</f>
        <v/>
      </c>
      <c r="B7245" s="22" t="str">
        <f>IF('BOI GORDO'!C446&gt;0,'BOI GORDO'!C446,"")</f>
        <v/>
      </c>
    </row>
    <row r="7246" spans="1:2" x14ac:dyDescent="0.25">
      <c r="A7246" s="25" t="str">
        <f>IF('BOI GORDO'!C447&gt;0,'BOI GORDO'!A447,"")</f>
        <v/>
      </c>
      <c r="B7246" s="22" t="str">
        <f>IF('BOI GORDO'!C447&gt;0,'BOI GORDO'!C447,"")</f>
        <v/>
      </c>
    </row>
    <row r="7247" spans="1:2" x14ac:dyDescent="0.25">
      <c r="A7247" s="25" t="str">
        <f>IF('BOI GORDO'!C448&gt;0,'BOI GORDO'!A448,"")</f>
        <v/>
      </c>
      <c r="B7247" s="22" t="str">
        <f>IF('BOI GORDO'!C448&gt;0,'BOI GORDO'!C448,"")</f>
        <v/>
      </c>
    </row>
    <row r="7248" spans="1:2" x14ac:dyDescent="0.25">
      <c r="A7248" s="25" t="str">
        <f>IF('BOI GORDO'!C449&gt;0,'BOI GORDO'!A449,"")</f>
        <v/>
      </c>
      <c r="B7248" s="22" t="str">
        <f>IF('BOI GORDO'!C449&gt;0,'BOI GORDO'!C449,"")</f>
        <v/>
      </c>
    </row>
    <row r="7249" spans="1:2" x14ac:dyDescent="0.25">
      <c r="A7249" s="25" t="str">
        <f>IF('BOI GORDO'!C450&gt;0,'BOI GORDO'!A450,"")</f>
        <v/>
      </c>
      <c r="B7249" s="22" t="str">
        <f>IF('BOI GORDO'!C450&gt;0,'BOI GORDO'!C450,"")</f>
        <v/>
      </c>
    </row>
    <row r="7250" spans="1:2" x14ac:dyDescent="0.25">
      <c r="A7250" s="25" t="str">
        <f>IF('BOI GORDO'!C451&gt;0,'BOI GORDO'!A451,"")</f>
        <v/>
      </c>
      <c r="B7250" s="22" t="str">
        <f>IF('BOI GORDO'!C451&gt;0,'BOI GORDO'!C451,"")</f>
        <v/>
      </c>
    </row>
    <row r="7251" spans="1:2" x14ac:dyDescent="0.25">
      <c r="A7251" s="25" t="str">
        <f>IF('BOI GORDO'!C452&gt;0,'BOI GORDO'!A452,"")</f>
        <v/>
      </c>
      <c r="B7251" s="22" t="str">
        <f>IF('BOI GORDO'!C452&gt;0,'BOI GORDO'!C452,"")</f>
        <v/>
      </c>
    </row>
    <row r="7252" spans="1:2" x14ac:dyDescent="0.25">
      <c r="A7252" s="25" t="str">
        <f>IF('BOI GORDO'!C453&gt;0,'BOI GORDO'!A453,"")</f>
        <v/>
      </c>
      <c r="B7252" s="22" t="str">
        <f>IF('BOI GORDO'!C453&gt;0,'BOI GORDO'!C453,"")</f>
        <v/>
      </c>
    </row>
    <row r="7253" spans="1:2" x14ac:dyDescent="0.25">
      <c r="A7253" s="25" t="str">
        <f>IF('BOI GORDO'!C454&gt;0,'BOI GORDO'!A454,"")</f>
        <v/>
      </c>
      <c r="B7253" s="22" t="str">
        <f>IF('BOI GORDO'!C454&gt;0,'BOI GORDO'!C454,"")</f>
        <v/>
      </c>
    </row>
    <row r="7254" spans="1:2" x14ac:dyDescent="0.25">
      <c r="A7254" s="25" t="str">
        <f>IF('BOI GORDO'!C455&gt;0,'BOI GORDO'!A455,"")</f>
        <v/>
      </c>
      <c r="B7254" s="22" t="str">
        <f>IF('BOI GORDO'!C455&gt;0,'BOI GORDO'!C455,"")</f>
        <v/>
      </c>
    </row>
    <row r="7255" spans="1:2" x14ac:dyDescent="0.25">
      <c r="A7255" s="25" t="str">
        <f>IF('BOI GORDO'!C456&gt;0,'BOI GORDO'!A456,"")</f>
        <v/>
      </c>
      <c r="B7255" s="22" t="str">
        <f>IF('BOI GORDO'!C456&gt;0,'BOI GORDO'!C456,"")</f>
        <v/>
      </c>
    </row>
    <row r="7256" spans="1:2" x14ac:dyDescent="0.25">
      <c r="A7256" s="25" t="str">
        <f>IF('BOI GORDO'!C457&gt;0,'BOI GORDO'!A457,"")</f>
        <v/>
      </c>
      <c r="B7256" s="22" t="str">
        <f>IF('BOI GORDO'!C457&gt;0,'BOI GORDO'!C457,"")</f>
        <v/>
      </c>
    </row>
    <row r="7257" spans="1:2" x14ac:dyDescent="0.25">
      <c r="A7257" s="25" t="str">
        <f>IF('BOI GORDO'!C458&gt;0,'BOI GORDO'!A458,"")</f>
        <v/>
      </c>
      <c r="B7257" s="22" t="str">
        <f>IF('BOI GORDO'!C458&gt;0,'BOI GORDO'!C458,"")</f>
        <v/>
      </c>
    </row>
    <row r="7258" spans="1:2" x14ac:dyDescent="0.25">
      <c r="A7258" s="25" t="str">
        <f>IF('BOI GORDO'!C459&gt;0,'BOI GORDO'!A459,"")</f>
        <v/>
      </c>
      <c r="B7258" s="22" t="str">
        <f>IF('BOI GORDO'!C459&gt;0,'BOI GORDO'!C459,"")</f>
        <v/>
      </c>
    </row>
    <row r="7259" spans="1:2" x14ac:dyDescent="0.25">
      <c r="A7259" s="25" t="str">
        <f>IF('BOI GORDO'!C460&gt;0,'BOI GORDO'!A460,"")</f>
        <v/>
      </c>
      <c r="B7259" s="22" t="str">
        <f>IF('BOI GORDO'!C460&gt;0,'BOI GORDO'!C460,"")</f>
        <v/>
      </c>
    </row>
    <row r="7260" spans="1:2" x14ac:dyDescent="0.25">
      <c r="A7260" s="25" t="str">
        <f>IF('BOI GORDO'!C461&gt;0,'BOI GORDO'!A461,"")</f>
        <v/>
      </c>
      <c r="B7260" s="22" t="str">
        <f>IF('BOI GORDO'!C461&gt;0,'BOI GORDO'!C461,"")</f>
        <v/>
      </c>
    </row>
    <row r="7261" spans="1:2" x14ac:dyDescent="0.25">
      <c r="A7261" s="25" t="str">
        <f>IF('BOI GORDO'!C462&gt;0,'BOI GORDO'!A462,"")</f>
        <v/>
      </c>
      <c r="B7261" s="22" t="str">
        <f>IF('BOI GORDO'!C462&gt;0,'BOI GORDO'!C462,"")</f>
        <v/>
      </c>
    </row>
    <row r="7262" spans="1:2" x14ac:dyDescent="0.25">
      <c r="A7262" s="25" t="str">
        <f>IF('BOI GORDO'!C463&gt;0,'BOI GORDO'!A463,"")</f>
        <v/>
      </c>
      <c r="B7262" s="22" t="str">
        <f>IF('BOI GORDO'!C463&gt;0,'BOI GORDO'!C463,"")</f>
        <v/>
      </c>
    </row>
    <row r="7263" spans="1:2" x14ac:dyDescent="0.25">
      <c r="A7263" s="25" t="str">
        <f>IF('BOI GORDO'!C464&gt;0,'BOI GORDO'!A464,"")</f>
        <v/>
      </c>
      <c r="B7263" s="22" t="str">
        <f>IF('BOI GORDO'!C464&gt;0,'BOI GORDO'!C464,"")</f>
        <v/>
      </c>
    </row>
    <row r="7264" spans="1:2" x14ac:dyDescent="0.25">
      <c r="A7264" s="25" t="str">
        <f>IF('BOI GORDO'!C465&gt;0,'BOI GORDO'!A465,"")</f>
        <v/>
      </c>
      <c r="B7264" s="22" t="str">
        <f>IF('BOI GORDO'!C465&gt;0,'BOI GORDO'!C465,"")</f>
        <v/>
      </c>
    </row>
    <row r="7265" spans="1:2" x14ac:dyDescent="0.25">
      <c r="A7265" s="25" t="str">
        <f>IF('BOI GORDO'!C466&gt;0,'BOI GORDO'!A466,"")</f>
        <v/>
      </c>
      <c r="B7265" s="22" t="str">
        <f>IF('BOI GORDO'!C466&gt;0,'BOI GORDO'!C466,"")</f>
        <v/>
      </c>
    </row>
    <row r="7266" spans="1:2" x14ac:dyDescent="0.25">
      <c r="A7266" s="25" t="str">
        <f>IF('BOI GORDO'!C467&gt;0,'BOI GORDO'!A467,"")</f>
        <v/>
      </c>
      <c r="B7266" s="22" t="str">
        <f>IF('BOI GORDO'!C467&gt;0,'BOI GORDO'!C467,"")</f>
        <v/>
      </c>
    </row>
    <row r="7267" spans="1:2" x14ac:dyDescent="0.25">
      <c r="A7267" s="25" t="str">
        <f>IF('BOI GORDO'!C468&gt;0,'BOI GORDO'!A468,"")</f>
        <v/>
      </c>
      <c r="B7267" s="22" t="str">
        <f>IF('BOI GORDO'!C468&gt;0,'BOI GORDO'!C468,"")</f>
        <v/>
      </c>
    </row>
    <row r="7268" spans="1:2" x14ac:dyDescent="0.25">
      <c r="A7268" s="25" t="str">
        <f>IF('BOI GORDO'!C469&gt;0,'BOI GORDO'!A469,"")</f>
        <v/>
      </c>
      <c r="B7268" s="22" t="str">
        <f>IF('BOI GORDO'!C469&gt;0,'BOI GORDO'!C469,"")</f>
        <v/>
      </c>
    </row>
    <row r="7269" spans="1:2" x14ac:dyDescent="0.25">
      <c r="A7269" s="25" t="str">
        <f>IF('BOI GORDO'!C470&gt;0,'BOI GORDO'!A470,"")</f>
        <v/>
      </c>
      <c r="B7269" s="22" t="str">
        <f>IF('BOI GORDO'!C470&gt;0,'BOI GORDO'!C470,"")</f>
        <v/>
      </c>
    </row>
    <row r="7270" spans="1:2" x14ac:dyDescent="0.25">
      <c r="A7270" s="25" t="str">
        <f>IF('BOI GORDO'!C471&gt;0,'BOI GORDO'!A471,"")</f>
        <v/>
      </c>
      <c r="B7270" s="22" t="str">
        <f>IF('BOI GORDO'!C471&gt;0,'BOI GORDO'!C471,"")</f>
        <v/>
      </c>
    </row>
    <row r="7271" spans="1:2" x14ac:dyDescent="0.25">
      <c r="A7271" s="25" t="str">
        <f>IF('BOI GORDO'!C472&gt;0,'BOI GORDO'!A472,"")</f>
        <v/>
      </c>
      <c r="B7271" s="22" t="str">
        <f>IF('BOI GORDO'!C472&gt;0,'BOI GORDO'!C472,"")</f>
        <v/>
      </c>
    </row>
    <row r="7272" spans="1:2" x14ac:dyDescent="0.25">
      <c r="A7272" s="25" t="str">
        <f>IF('BOI GORDO'!C473&gt;0,'BOI GORDO'!A473,"")</f>
        <v/>
      </c>
      <c r="B7272" s="22" t="str">
        <f>IF('BOI GORDO'!C473&gt;0,'BOI GORDO'!C473,"")</f>
        <v/>
      </c>
    </row>
    <row r="7273" spans="1:2" x14ac:dyDescent="0.25">
      <c r="A7273" s="25" t="str">
        <f>IF('BOI GORDO'!C474&gt;0,'BOI GORDO'!A474,"")</f>
        <v/>
      </c>
      <c r="B7273" s="22" t="str">
        <f>IF('BOI GORDO'!C474&gt;0,'BOI GORDO'!C474,"")</f>
        <v/>
      </c>
    </row>
    <row r="7274" spans="1:2" x14ac:dyDescent="0.25">
      <c r="A7274" s="25" t="str">
        <f>IF('BOI GORDO'!C475&gt;0,'BOI GORDO'!A475,"")</f>
        <v/>
      </c>
      <c r="B7274" s="22" t="str">
        <f>IF('BOI GORDO'!C475&gt;0,'BOI GORDO'!C475,"")</f>
        <v/>
      </c>
    </row>
    <row r="7275" spans="1:2" x14ac:dyDescent="0.25">
      <c r="A7275" s="25" t="str">
        <f>IF('BOI GORDO'!C476&gt;0,'BOI GORDO'!A476,"")</f>
        <v/>
      </c>
      <c r="B7275" s="22" t="str">
        <f>IF('BOI GORDO'!C476&gt;0,'BOI GORDO'!C476,"")</f>
        <v/>
      </c>
    </row>
    <row r="7276" spans="1:2" x14ac:dyDescent="0.25">
      <c r="A7276" s="25" t="str">
        <f>IF('BOI GORDO'!C477&gt;0,'BOI GORDO'!A477,"")</f>
        <v/>
      </c>
      <c r="B7276" s="22" t="str">
        <f>IF('BOI GORDO'!C477&gt;0,'BOI GORDO'!C477,"")</f>
        <v/>
      </c>
    </row>
    <row r="7277" spans="1:2" x14ac:dyDescent="0.25">
      <c r="A7277" s="25" t="str">
        <f>IF('BOI GORDO'!C478&gt;0,'BOI GORDO'!A478,"")</f>
        <v/>
      </c>
      <c r="B7277" s="22" t="str">
        <f>IF('BOI GORDO'!C478&gt;0,'BOI GORDO'!C478,"")</f>
        <v/>
      </c>
    </row>
    <row r="7278" spans="1:2" x14ac:dyDescent="0.25">
      <c r="A7278" s="25" t="str">
        <f>IF('BOI GORDO'!C479&gt;0,'BOI GORDO'!A479,"")</f>
        <v/>
      </c>
      <c r="B7278" s="22" t="str">
        <f>IF('BOI GORDO'!C479&gt;0,'BOI GORDO'!C479,"")</f>
        <v/>
      </c>
    </row>
    <row r="7279" spans="1:2" x14ac:dyDescent="0.25">
      <c r="A7279" s="25" t="str">
        <f>IF('BOI GORDO'!C480&gt;0,'BOI GORDO'!A480,"")</f>
        <v/>
      </c>
      <c r="B7279" s="22" t="str">
        <f>IF('BOI GORDO'!C480&gt;0,'BOI GORDO'!C480,"")</f>
        <v/>
      </c>
    </row>
    <row r="7280" spans="1:2" x14ac:dyDescent="0.25">
      <c r="A7280" s="25" t="str">
        <f>IF('BOI GORDO'!C481&gt;0,'BOI GORDO'!A481,"")</f>
        <v/>
      </c>
      <c r="B7280" s="22" t="str">
        <f>IF('BOI GORDO'!C481&gt;0,'BOI GORDO'!C481,"")</f>
        <v/>
      </c>
    </row>
    <row r="7281" spans="1:2" x14ac:dyDescent="0.25">
      <c r="A7281" s="25" t="str">
        <f>IF('BOI GORDO'!C482&gt;0,'BOI GORDO'!A482,"")</f>
        <v/>
      </c>
      <c r="B7281" s="22" t="str">
        <f>IF('BOI GORDO'!C482&gt;0,'BOI GORDO'!C482,"")</f>
        <v/>
      </c>
    </row>
    <row r="7282" spans="1:2" x14ac:dyDescent="0.25">
      <c r="A7282" s="25" t="str">
        <f>IF('BOI GORDO'!C483&gt;0,'BOI GORDO'!A483,"")</f>
        <v/>
      </c>
      <c r="B7282" s="22" t="str">
        <f>IF('BOI GORDO'!C483&gt;0,'BOI GORDO'!C483,"")</f>
        <v/>
      </c>
    </row>
    <row r="7283" spans="1:2" x14ac:dyDescent="0.25">
      <c r="A7283" s="25" t="str">
        <f>IF('BOI GORDO'!C484&gt;0,'BOI GORDO'!A484,"")</f>
        <v/>
      </c>
      <c r="B7283" s="22" t="str">
        <f>IF('BOI GORDO'!C484&gt;0,'BOI GORDO'!C484,"")</f>
        <v/>
      </c>
    </row>
    <row r="7284" spans="1:2" x14ac:dyDescent="0.25">
      <c r="A7284" s="25" t="str">
        <f>IF('BOI GORDO'!C485&gt;0,'BOI GORDO'!A485,"")</f>
        <v/>
      </c>
      <c r="B7284" s="22" t="str">
        <f>IF('BOI GORDO'!C485&gt;0,'BOI GORDO'!C485,"")</f>
        <v/>
      </c>
    </row>
    <row r="7285" spans="1:2" x14ac:dyDescent="0.25">
      <c r="A7285" s="25" t="str">
        <f>IF('BOI GORDO'!C486&gt;0,'BOI GORDO'!A486,"")</f>
        <v/>
      </c>
      <c r="B7285" s="22" t="str">
        <f>IF('BOI GORDO'!C486&gt;0,'BOI GORDO'!C486,"")</f>
        <v/>
      </c>
    </row>
    <row r="7286" spans="1:2" x14ac:dyDescent="0.25">
      <c r="A7286" s="25" t="str">
        <f>IF('BOI GORDO'!C487&gt;0,'BOI GORDO'!A487,"")</f>
        <v/>
      </c>
      <c r="B7286" s="22" t="str">
        <f>IF('BOI GORDO'!C487&gt;0,'BOI GORDO'!C487,"")</f>
        <v/>
      </c>
    </row>
    <row r="7287" spans="1:2" x14ac:dyDescent="0.25">
      <c r="A7287" s="25" t="str">
        <f>IF('BOI GORDO'!C488&gt;0,'BOI GORDO'!A488,"")</f>
        <v/>
      </c>
      <c r="B7287" s="22" t="str">
        <f>IF('BOI GORDO'!C488&gt;0,'BOI GORDO'!C488,"")</f>
        <v/>
      </c>
    </row>
    <row r="7288" spans="1:2" x14ac:dyDescent="0.25">
      <c r="A7288" s="25" t="str">
        <f>IF('BOI GORDO'!C489&gt;0,'BOI GORDO'!A489,"")</f>
        <v/>
      </c>
      <c r="B7288" s="22" t="str">
        <f>IF('BOI GORDO'!C489&gt;0,'BOI GORDO'!C489,"")</f>
        <v/>
      </c>
    </row>
    <row r="7289" spans="1:2" x14ac:dyDescent="0.25">
      <c r="A7289" s="25" t="str">
        <f>IF('BOI GORDO'!C490&gt;0,'BOI GORDO'!A490,"")</f>
        <v/>
      </c>
      <c r="B7289" s="22" t="str">
        <f>IF('BOI GORDO'!C490&gt;0,'BOI GORDO'!C490,"")</f>
        <v/>
      </c>
    </row>
    <row r="7290" spans="1:2" x14ac:dyDescent="0.25">
      <c r="A7290" s="25" t="str">
        <f>IF('BOI GORDO'!C491&gt;0,'BOI GORDO'!A491,"")</f>
        <v/>
      </c>
      <c r="B7290" s="22" t="str">
        <f>IF('BOI GORDO'!C491&gt;0,'BOI GORDO'!C491,"")</f>
        <v/>
      </c>
    </row>
    <row r="7291" spans="1:2" x14ac:dyDescent="0.25">
      <c r="A7291" s="25" t="str">
        <f>IF('BOI GORDO'!C492&gt;0,'BOI GORDO'!A492,"")</f>
        <v/>
      </c>
      <c r="B7291" s="22" t="str">
        <f>IF('BOI GORDO'!C492&gt;0,'BOI GORDO'!C492,"")</f>
        <v/>
      </c>
    </row>
    <row r="7292" spans="1:2" x14ac:dyDescent="0.25">
      <c r="A7292" s="25" t="str">
        <f>IF('BOI GORDO'!C493&gt;0,'BOI GORDO'!A493,"")</f>
        <v/>
      </c>
      <c r="B7292" s="22" t="str">
        <f>IF('BOI GORDO'!C493&gt;0,'BOI GORDO'!C493,"")</f>
        <v/>
      </c>
    </row>
    <row r="7293" spans="1:2" x14ac:dyDescent="0.25">
      <c r="A7293" s="25" t="str">
        <f>IF('BOI GORDO'!C494&gt;0,'BOI GORDO'!A494,"")</f>
        <v/>
      </c>
      <c r="B7293" s="22" t="str">
        <f>IF('BOI GORDO'!C494&gt;0,'BOI GORDO'!C494,"")</f>
        <v/>
      </c>
    </row>
    <row r="7294" spans="1:2" x14ac:dyDescent="0.25">
      <c r="A7294" s="25" t="str">
        <f>IF('BOI GORDO'!C495&gt;0,'BOI GORDO'!A495,"")</f>
        <v/>
      </c>
      <c r="B7294" s="22" t="str">
        <f>IF('BOI GORDO'!C495&gt;0,'BOI GORDO'!C495,"")</f>
        <v/>
      </c>
    </row>
    <row r="7295" spans="1:2" x14ac:dyDescent="0.25">
      <c r="A7295" s="25" t="str">
        <f>IF('BOI GORDO'!C496&gt;0,'BOI GORDO'!A496,"")</f>
        <v/>
      </c>
      <c r="B7295" s="22" t="str">
        <f>IF('BOI GORDO'!C496&gt;0,'BOI GORDO'!C496,"")</f>
        <v/>
      </c>
    </row>
    <row r="7296" spans="1:2" x14ac:dyDescent="0.25">
      <c r="A7296" s="25" t="str">
        <f>IF('BOI GORDO'!C497&gt;0,'BOI GORDO'!A497,"")</f>
        <v/>
      </c>
      <c r="B7296" s="22" t="str">
        <f>IF('BOI GORDO'!C497&gt;0,'BOI GORDO'!C497,"")</f>
        <v/>
      </c>
    </row>
    <row r="7297" spans="1:2" x14ac:dyDescent="0.25">
      <c r="A7297" s="25" t="str">
        <f>IF('BOI GORDO'!C498&gt;0,'BOI GORDO'!A498,"")</f>
        <v/>
      </c>
      <c r="B7297" s="22" t="str">
        <f>IF('BOI GORDO'!C498&gt;0,'BOI GORDO'!C498,"")</f>
        <v/>
      </c>
    </row>
    <row r="7298" spans="1:2" x14ac:dyDescent="0.25">
      <c r="A7298" s="25" t="str">
        <f>IF('BOI GORDO'!C499&gt;0,'BOI GORDO'!A499,"")</f>
        <v/>
      </c>
      <c r="B7298" s="22" t="str">
        <f>IF('BOI GORDO'!C499&gt;0,'BOI GORDO'!C499,"")</f>
        <v/>
      </c>
    </row>
    <row r="7299" spans="1:2" x14ac:dyDescent="0.25">
      <c r="A7299" s="25" t="str">
        <f>IF('BOI GORDO'!C500&gt;0,'BOI GORDO'!A500,"")</f>
        <v/>
      </c>
      <c r="B7299" s="22" t="str">
        <f>IF('BOI GORDO'!C500&gt;0,'BOI GORDO'!C500,"")</f>
        <v/>
      </c>
    </row>
    <row r="7300" spans="1:2" x14ac:dyDescent="0.25">
      <c r="A7300" s="25" t="str">
        <f>IF('BOI GORDO'!C501&gt;0,'BOI GORDO'!A501,"")</f>
        <v/>
      </c>
      <c r="B7300" s="22" t="str">
        <f>IF('BOI GORDO'!C501&gt;0,'BOI GORDO'!C501,"")</f>
        <v/>
      </c>
    </row>
    <row r="7301" spans="1:2" x14ac:dyDescent="0.25">
      <c r="A7301" s="25" t="str">
        <f>IF('BOI GORDO'!C502&gt;0,'BOI GORDO'!A502,"")</f>
        <v/>
      </c>
      <c r="B7301" s="22" t="str">
        <f>IF('BOI GORDO'!C502&gt;0,'BOI GORDO'!C502,"")</f>
        <v/>
      </c>
    </row>
    <row r="7302" spans="1:2" x14ac:dyDescent="0.25">
      <c r="A7302" s="25" t="str">
        <f>IF('BOI GORDO'!C503&gt;0,'BOI GORDO'!A503,"")</f>
        <v/>
      </c>
      <c r="B7302" s="22" t="str">
        <f>IF('BOI GORDO'!C503&gt;0,'BOI GORDO'!C503,"")</f>
        <v/>
      </c>
    </row>
    <row r="7303" spans="1:2" x14ac:dyDescent="0.25">
      <c r="A7303" s="25" t="str">
        <f>IF('BOI GORDO'!C504&gt;0,'BOI GORDO'!A504,"")</f>
        <v/>
      </c>
      <c r="B7303" s="22" t="str">
        <f>IF('BOI GORDO'!C504&gt;0,'BOI GORDO'!C504,"")</f>
        <v/>
      </c>
    </row>
    <row r="7304" spans="1:2" x14ac:dyDescent="0.25">
      <c r="A7304" s="25" t="str">
        <f>IF('BOI GORDO'!C505&gt;0,'BOI GORDO'!A505,"")</f>
        <v/>
      </c>
      <c r="B7304" s="22" t="str">
        <f>IF('BOI GORDO'!C505&gt;0,'BOI GORDO'!C505,"")</f>
        <v/>
      </c>
    </row>
    <row r="7305" spans="1:2" x14ac:dyDescent="0.25">
      <c r="A7305" s="25" t="str">
        <f>IF('BOI GORDO'!C506&gt;0,'BOI GORDO'!A506,"")</f>
        <v/>
      </c>
      <c r="B7305" s="22" t="str">
        <f>IF('BOI GORDO'!C506&gt;0,'BOI GORDO'!C506,"")</f>
        <v/>
      </c>
    </row>
    <row r="7306" spans="1:2" x14ac:dyDescent="0.25">
      <c r="A7306" s="25" t="str">
        <f>IF('BOI GORDO'!C507&gt;0,'BOI GORDO'!A507,"")</f>
        <v/>
      </c>
      <c r="B7306" s="22" t="str">
        <f>IF('BOI GORDO'!C507&gt;0,'BOI GORDO'!C507,"")</f>
        <v/>
      </c>
    </row>
    <row r="7307" spans="1:2" x14ac:dyDescent="0.25">
      <c r="A7307" s="25" t="str">
        <f>IF('BOI GORDO'!C508&gt;0,'BOI GORDO'!A508,"")</f>
        <v/>
      </c>
      <c r="B7307" s="22" t="str">
        <f>IF('BOI GORDO'!C508&gt;0,'BOI GORDO'!C508,"")</f>
        <v/>
      </c>
    </row>
    <row r="7308" spans="1:2" x14ac:dyDescent="0.25">
      <c r="A7308" s="25" t="str">
        <f>IF('BOI GORDO'!C509&gt;0,'BOI GORDO'!A509,"")</f>
        <v/>
      </c>
      <c r="B7308" s="22" t="str">
        <f>IF('BOI GORDO'!C509&gt;0,'BOI GORDO'!C509,"")</f>
        <v/>
      </c>
    </row>
    <row r="7309" spans="1:2" x14ac:dyDescent="0.25">
      <c r="A7309" s="25" t="str">
        <f>IF('BOI GORDO'!C510&gt;0,'BOI GORDO'!A510,"")</f>
        <v/>
      </c>
      <c r="B7309" s="22" t="str">
        <f>IF('BOI GORDO'!C510&gt;0,'BOI GORDO'!C510,"")</f>
        <v/>
      </c>
    </row>
    <row r="7310" spans="1:2" x14ac:dyDescent="0.25">
      <c r="A7310" s="25" t="str">
        <f>IF('BOI GORDO'!C511&gt;0,'BOI GORDO'!A511,"")</f>
        <v/>
      </c>
      <c r="B7310" s="22" t="str">
        <f>IF('BOI GORDO'!C511&gt;0,'BOI GORDO'!C511,"")</f>
        <v/>
      </c>
    </row>
    <row r="7311" spans="1:2" x14ac:dyDescent="0.25">
      <c r="A7311" s="25" t="str">
        <f>IF('BOI GORDO'!C512&gt;0,'BOI GORDO'!A512,"")</f>
        <v/>
      </c>
      <c r="B7311" s="22" t="str">
        <f>IF('BOI GORDO'!C512&gt;0,'BOI GORDO'!C512,"")</f>
        <v/>
      </c>
    </row>
    <row r="7312" spans="1:2" x14ac:dyDescent="0.25">
      <c r="A7312" s="25" t="str">
        <f>IF('BOI GORDO'!C513&gt;0,'BOI GORDO'!A513,"")</f>
        <v/>
      </c>
      <c r="B7312" s="22" t="str">
        <f>IF('BOI GORDO'!C513&gt;0,'BOI GORDO'!C513,"")</f>
        <v/>
      </c>
    </row>
    <row r="7313" spans="1:2" x14ac:dyDescent="0.25">
      <c r="A7313" s="25" t="str">
        <f>IF('BOI GORDO'!C514&gt;0,'BOI GORDO'!A514,"")</f>
        <v/>
      </c>
      <c r="B7313" s="22" t="str">
        <f>IF('BOI GORDO'!C514&gt;0,'BOI GORDO'!C514,"")</f>
        <v/>
      </c>
    </row>
    <row r="7314" spans="1:2" x14ac:dyDescent="0.25">
      <c r="A7314" s="25" t="str">
        <f>IF('BOI GORDO'!C515&gt;0,'BOI GORDO'!A515,"")</f>
        <v/>
      </c>
      <c r="B7314" s="22" t="str">
        <f>IF('BOI GORDO'!C515&gt;0,'BOI GORDO'!C515,"")</f>
        <v/>
      </c>
    </row>
    <row r="7315" spans="1:2" x14ac:dyDescent="0.25">
      <c r="A7315" s="25" t="str">
        <f>IF('BOI GORDO'!C516&gt;0,'BOI GORDO'!A516,"")</f>
        <v/>
      </c>
      <c r="B7315" s="22" t="str">
        <f>IF('BOI GORDO'!C516&gt;0,'BOI GORDO'!C516,"")</f>
        <v/>
      </c>
    </row>
    <row r="7316" spans="1:2" x14ac:dyDescent="0.25">
      <c r="A7316" s="25" t="str">
        <f>IF('BOI GORDO'!C517&gt;0,'BOI GORDO'!A517,"")</f>
        <v/>
      </c>
      <c r="B7316" s="22" t="str">
        <f>IF('BOI GORDO'!C517&gt;0,'BOI GORDO'!C517,"")</f>
        <v/>
      </c>
    </row>
    <row r="7317" spans="1:2" x14ac:dyDescent="0.25">
      <c r="A7317" s="25" t="str">
        <f>IF('BOI GORDO'!C518&gt;0,'BOI GORDO'!A518,"")</f>
        <v/>
      </c>
      <c r="B7317" s="22" t="str">
        <f>IF('BOI GORDO'!C518&gt;0,'BOI GORDO'!C518,"")</f>
        <v/>
      </c>
    </row>
    <row r="7318" spans="1:2" x14ac:dyDescent="0.25">
      <c r="A7318" s="25" t="str">
        <f>IF('BOI GORDO'!C519&gt;0,'BOI GORDO'!A519,"")</f>
        <v/>
      </c>
      <c r="B7318" s="22" t="str">
        <f>IF('BOI GORDO'!C519&gt;0,'BOI GORDO'!C519,"")</f>
        <v/>
      </c>
    </row>
    <row r="7319" spans="1:2" x14ac:dyDescent="0.25">
      <c r="A7319" s="25" t="str">
        <f>IF('BOI GORDO'!C520&gt;0,'BOI GORDO'!A520,"")</f>
        <v/>
      </c>
      <c r="B7319" s="22" t="str">
        <f>IF('BOI GORDO'!C520&gt;0,'BOI GORDO'!C520,"")</f>
        <v/>
      </c>
    </row>
    <row r="7320" spans="1:2" x14ac:dyDescent="0.25">
      <c r="A7320" s="25" t="str">
        <f>IF('BOI GORDO'!C521&gt;0,'BOI GORDO'!A521,"")</f>
        <v/>
      </c>
      <c r="B7320" s="22" t="str">
        <f>IF('BOI GORDO'!C521&gt;0,'BOI GORDO'!C521,"")</f>
        <v/>
      </c>
    </row>
    <row r="7321" spans="1:2" x14ac:dyDescent="0.25">
      <c r="A7321" s="25" t="str">
        <f>IF('BOI GORDO'!C522&gt;0,'BOI GORDO'!A522,"")</f>
        <v/>
      </c>
      <c r="B7321" s="22" t="str">
        <f>IF('BOI GORDO'!C522&gt;0,'BOI GORDO'!C522,"")</f>
        <v/>
      </c>
    </row>
    <row r="7322" spans="1:2" x14ac:dyDescent="0.25">
      <c r="A7322" s="25" t="str">
        <f>IF('BOI GORDO'!C523&gt;0,'BOI GORDO'!A523,"")</f>
        <v/>
      </c>
      <c r="B7322" s="22" t="str">
        <f>IF('BOI GORDO'!C523&gt;0,'BOI GORDO'!C523,"")</f>
        <v/>
      </c>
    </row>
    <row r="7323" spans="1:2" x14ac:dyDescent="0.25">
      <c r="A7323" s="25" t="str">
        <f>IF('BOI GORDO'!C524&gt;0,'BOI GORDO'!A524,"")</f>
        <v/>
      </c>
      <c r="B7323" s="22" t="str">
        <f>IF('BOI GORDO'!C524&gt;0,'BOI GORDO'!C524,"")</f>
        <v/>
      </c>
    </row>
    <row r="7324" spans="1:2" x14ac:dyDescent="0.25">
      <c r="A7324" s="25" t="str">
        <f>IF('BOI GORDO'!C525&gt;0,'BOI GORDO'!A525,"")</f>
        <v/>
      </c>
      <c r="B7324" s="22" t="str">
        <f>IF('BOI GORDO'!C525&gt;0,'BOI GORDO'!C525,"")</f>
        <v/>
      </c>
    </row>
    <row r="7325" spans="1:2" x14ac:dyDescent="0.25">
      <c r="A7325" s="25" t="str">
        <f>IF('BOI GORDO'!C526&gt;0,'BOI GORDO'!A526,"")</f>
        <v/>
      </c>
      <c r="B7325" s="22" t="str">
        <f>IF('BOI GORDO'!C526&gt;0,'BOI GORDO'!C526,"")</f>
        <v/>
      </c>
    </row>
    <row r="7326" spans="1:2" x14ac:dyDescent="0.25">
      <c r="A7326" s="25" t="str">
        <f>IF('BOI GORDO'!C527&gt;0,'BOI GORDO'!A527,"")</f>
        <v/>
      </c>
      <c r="B7326" s="22" t="str">
        <f>IF('BOI GORDO'!C527&gt;0,'BOI GORDO'!C527,"")</f>
        <v/>
      </c>
    </row>
    <row r="7327" spans="1:2" x14ac:dyDescent="0.25">
      <c r="A7327" s="25" t="str">
        <f>IF('BOI GORDO'!C528&gt;0,'BOI GORDO'!A528,"")</f>
        <v/>
      </c>
      <c r="B7327" s="22" t="str">
        <f>IF('BOI GORDO'!C528&gt;0,'BOI GORDO'!C528,"")</f>
        <v/>
      </c>
    </row>
    <row r="7328" spans="1:2" x14ac:dyDescent="0.25">
      <c r="A7328" s="25" t="str">
        <f>IF('BOI GORDO'!C529&gt;0,'BOI GORDO'!A529,"")</f>
        <v/>
      </c>
      <c r="B7328" s="22" t="str">
        <f>IF('BOI GORDO'!C529&gt;0,'BOI GORDO'!C529,"")</f>
        <v/>
      </c>
    </row>
    <row r="7329" spans="1:2" x14ac:dyDescent="0.25">
      <c r="A7329" s="25" t="str">
        <f>IF('BOI GORDO'!C530&gt;0,'BOI GORDO'!A530,"")</f>
        <v/>
      </c>
      <c r="B7329" s="22" t="str">
        <f>IF('BOI GORDO'!C530&gt;0,'BOI GORDO'!C530,"")</f>
        <v/>
      </c>
    </row>
    <row r="7330" spans="1:2" x14ac:dyDescent="0.25">
      <c r="A7330" s="25" t="str">
        <f>IF('BOI GORDO'!C531&gt;0,'BOI GORDO'!A531,"")</f>
        <v/>
      </c>
      <c r="B7330" s="22" t="str">
        <f>IF('BOI GORDO'!C531&gt;0,'BOI GORDO'!C531,"")</f>
        <v/>
      </c>
    </row>
    <row r="7331" spans="1:2" x14ac:dyDescent="0.25">
      <c r="A7331" s="25" t="str">
        <f>IF('BOI GORDO'!C532&gt;0,'BOI GORDO'!A532,"")</f>
        <v/>
      </c>
      <c r="B7331" s="22" t="str">
        <f>IF('BOI GORDO'!C532&gt;0,'BOI GORDO'!C532,"")</f>
        <v/>
      </c>
    </row>
    <row r="7332" spans="1:2" x14ac:dyDescent="0.25">
      <c r="A7332" s="25" t="str">
        <f>IF('BOI GORDO'!C533&gt;0,'BOI GORDO'!A533,"")</f>
        <v/>
      </c>
      <c r="B7332" s="22" t="str">
        <f>IF('BOI GORDO'!C533&gt;0,'BOI GORDO'!C533,"")</f>
        <v/>
      </c>
    </row>
    <row r="7333" spans="1:2" x14ac:dyDescent="0.25">
      <c r="A7333" s="25" t="str">
        <f>IF('BOI GORDO'!C534&gt;0,'BOI GORDO'!A534,"")</f>
        <v/>
      </c>
      <c r="B7333" s="22" t="str">
        <f>IF('BOI GORDO'!C534&gt;0,'BOI GORDO'!C534,"")</f>
        <v/>
      </c>
    </row>
    <row r="7334" spans="1:2" x14ac:dyDescent="0.25">
      <c r="A7334" s="25" t="str">
        <f>IF('BOI GORDO'!C535&gt;0,'BOI GORDO'!A535,"")</f>
        <v/>
      </c>
      <c r="B7334" s="22" t="str">
        <f>IF('BOI GORDO'!C535&gt;0,'BOI GORDO'!C535,"")</f>
        <v/>
      </c>
    </row>
    <row r="7335" spans="1:2" x14ac:dyDescent="0.25">
      <c r="A7335" s="25" t="str">
        <f>IF('BOI GORDO'!C536&gt;0,'BOI GORDO'!A536,"")</f>
        <v/>
      </c>
      <c r="B7335" s="22" t="str">
        <f>IF('BOI GORDO'!C536&gt;0,'BOI GORDO'!C536,"")</f>
        <v/>
      </c>
    </row>
    <row r="7336" spans="1:2" x14ac:dyDescent="0.25">
      <c r="A7336" s="25" t="str">
        <f>IF('BOI GORDO'!C537&gt;0,'BOI GORDO'!A537,"")</f>
        <v/>
      </c>
      <c r="B7336" s="22" t="str">
        <f>IF('BOI GORDO'!C537&gt;0,'BOI GORDO'!C537,"")</f>
        <v/>
      </c>
    </row>
    <row r="7337" spans="1:2" x14ac:dyDescent="0.25">
      <c r="A7337" s="25" t="str">
        <f>IF('BOI GORDO'!C538&gt;0,'BOI GORDO'!A538,"")</f>
        <v/>
      </c>
      <c r="B7337" s="22" t="str">
        <f>IF('BOI GORDO'!C538&gt;0,'BOI GORDO'!C538,"")</f>
        <v/>
      </c>
    </row>
    <row r="7338" spans="1:2" x14ac:dyDescent="0.25">
      <c r="A7338" s="25" t="str">
        <f>IF('BOI GORDO'!C539&gt;0,'BOI GORDO'!A539,"")</f>
        <v/>
      </c>
      <c r="B7338" s="22" t="str">
        <f>IF('BOI GORDO'!C539&gt;0,'BOI GORDO'!C539,"")</f>
        <v/>
      </c>
    </row>
    <row r="7339" spans="1:2" x14ac:dyDescent="0.25">
      <c r="A7339" s="25" t="str">
        <f>IF('BOI GORDO'!C540&gt;0,'BOI GORDO'!A540,"")</f>
        <v/>
      </c>
      <c r="B7339" s="22" t="str">
        <f>IF('BOI GORDO'!C540&gt;0,'BOI GORDO'!C540,"")</f>
        <v/>
      </c>
    </row>
    <row r="7340" spans="1:2" x14ac:dyDescent="0.25">
      <c r="A7340" s="25" t="str">
        <f>IF('BOI GORDO'!C541&gt;0,'BOI GORDO'!A541,"")</f>
        <v/>
      </c>
      <c r="B7340" s="22" t="str">
        <f>IF('BOI GORDO'!C541&gt;0,'BOI GORDO'!C541,"")</f>
        <v/>
      </c>
    </row>
    <row r="7341" spans="1:2" x14ac:dyDescent="0.25">
      <c r="A7341" s="25" t="str">
        <f>IF('BOI GORDO'!C542&gt;0,'BOI GORDO'!A542,"")</f>
        <v/>
      </c>
      <c r="B7341" s="22" t="str">
        <f>IF('BOI GORDO'!C542&gt;0,'BOI GORDO'!C542,"")</f>
        <v/>
      </c>
    </row>
    <row r="7342" spans="1:2" x14ac:dyDescent="0.25">
      <c r="A7342" s="25" t="str">
        <f>IF('BOI GORDO'!C543&gt;0,'BOI GORDO'!A543,"")</f>
        <v/>
      </c>
      <c r="B7342" s="22" t="str">
        <f>IF('BOI GORDO'!C543&gt;0,'BOI GORDO'!C543,"")</f>
        <v/>
      </c>
    </row>
    <row r="7343" spans="1:2" x14ac:dyDescent="0.25">
      <c r="A7343" s="25" t="str">
        <f>IF('BOI GORDO'!C544&gt;0,'BOI GORDO'!A544,"")</f>
        <v/>
      </c>
      <c r="B7343" s="22" t="str">
        <f>IF('BOI GORDO'!C544&gt;0,'BOI GORDO'!C544,"")</f>
        <v/>
      </c>
    </row>
    <row r="7344" spans="1:2" x14ac:dyDescent="0.25">
      <c r="A7344" s="25" t="str">
        <f>IF('BOI GORDO'!C545&gt;0,'BOI GORDO'!A545,"")</f>
        <v/>
      </c>
      <c r="B7344" s="22" t="str">
        <f>IF('BOI GORDO'!C545&gt;0,'BOI GORDO'!C545,"")</f>
        <v/>
      </c>
    </row>
    <row r="7345" spans="1:2" x14ac:dyDescent="0.25">
      <c r="A7345" s="25" t="str">
        <f>IF('BOI GORDO'!C546&gt;0,'BOI GORDO'!A546,"")</f>
        <v/>
      </c>
      <c r="B7345" s="22" t="str">
        <f>IF('BOI GORDO'!C546&gt;0,'BOI GORDO'!C546,"")</f>
        <v/>
      </c>
    </row>
    <row r="7346" spans="1:2" x14ac:dyDescent="0.25">
      <c r="A7346" s="25" t="str">
        <f>IF('BOI GORDO'!C547&gt;0,'BOI GORDO'!A547,"")</f>
        <v/>
      </c>
      <c r="B7346" s="22" t="str">
        <f>IF('BOI GORDO'!C547&gt;0,'BOI GORDO'!C547,"")</f>
        <v/>
      </c>
    </row>
    <row r="7347" spans="1:2" x14ac:dyDescent="0.25">
      <c r="A7347" s="25" t="str">
        <f>IF('BOI GORDO'!C548&gt;0,'BOI GORDO'!A548,"")</f>
        <v/>
      </c>
      <c r="B7347" s="22" t="str">
        <f>IF('BOI GORDO'!C548&gt;0,'BOI GORDO'!C548,"")</f>
        <v/>
      </c>
    </row>
    <row r="7348" spans="1:2" x14ac:dyDescent="0.25">
      <c r="A7348" s="25" t="str">
        <f>IF('BOI GORDO'!C549&gt;0,'BOI GORDO'!A549,"")</f>
        <v/>
      </c>
      <c r="B7348" s="22" t="str">
        <f>IF('BOI GORDO'!C549&gt;0,'BOI GORDO'!C549,"")</f>
        <v/>
      </c>
    </row>
    <row r="7349" spans="1:2" x14ac:dyDescent="0.25">
      <c r="A7349" s="25" t="str">
        <f>IF('BOI GORDO'!C550&gt;0,'BOI GORDO'!A550,"")</f>
        <v/>
      </c>
      <c r="B7349" s="22" t="str">
        <f>IF('BOI GORDO'!C550&gt;0,'BOI GORDO'!C550,"")</f>
        <v/>
      </c>
    </row>
    <row r="7350" spans="1:2" x14ac:dyDescent="0.25">
      <c r="A7350" s="25" t="str">
        <f>IF('BOI GORDO'!C551&gt;0,'BOI GORDO'!A551,"")</f>
        <v/>
      </c>
      <c r="B7350" s="22" t="str">
        <f>IF('BOI GORDO'!C551&gt;0,'BOI GORDO'!C551,"")</f>
        <v/>
      </c>
    </row>
    <row r="7351" spans="1:2" x14ac:dyDescent="0.25">
      <c r="A7351" s="25" t="str">
        <f>IF('BOI GORDO'!C552&gt;0,'BOI GORDO'!A552,"")</f>
        <v/>
      </c>
      <c r="B7351" s="22" t="str">
        <f>IF('BOI GORDO'!C552&gt;0,'BOI GORDO'!C552,"")</f>
        <v/>
      </c>
    </row>
    <row r="7352" spans="1:2" x14ac:dyDescent="0.25">
      <c r="A7352" s="25" t="str">
        <f>IF('BOI GORDO'!C553&gt;0,'BOI GORDO'!A553,"")</f>
        <v/>
      </c>
      <c r="B7352" s="22" t="str">
        <f>IF('BOI GORDO'!C553&gt;0,'BOI GORDO'!C553,"")</f>
        <v/>
      </c>
    </row>
    <row r="7353" spans="1:2" x14ac:dyDescent="0.25">
      <c r="A7353" s="25" t="str">
        <f>IF('BOI GORDO'!C554&gt;0,'BOI GORDO'!A554,"")</f>
        <v/>
      </c>
      <c r="B7353" s="22" t="str">
        <f>IF('BOI GORDO'!C554&gt;0,'BOI GORDO'!C554,"")</f>
        <v/>
      </c>
    </row>
    <row r="7354" spans="1:2" x14ac:dyDescent="0.25">
      <c r="A7354" s="25" t="str">
        <f>IF('BOI GORDO'!C555&gt;0,'BOI GORDO'!A555,"")</f>
        <v/>
      </c>
      <c r="B7354" s="22" t="str">
        <f>IF('BOI GORDO'!C555&gt;0,'BOI GORDO'!C555,"")</f>
        <v/>
      </c>
    </row>
    <row r="7355" spans="1:2" x14ac:dyDescent="0.25">
      <c r="A7355" s="25" t="str">
        <f>IF('BOI GORDO'!C556&gt;0,'BOI GORDO'!A556,"")</f>
        <v/>
      </c>
      <c r="B7355" s="22" t="str">
        <f>IF('BOI GORDO'!C556&gt;0,'BOI GORDO'!C556,"")</f>
        <v/>
      </c>
    </row>
    <row r="7356" spans="1:2" x14ac:dyDescent="0.25">
      <c r="A7356" s="25" t="str">
        <f>IF('BOI GORDO'!C557&gt;0,'BOI GORDO'!A557,"")</f>
        <v/>
      </c>
      <c r="B7356" s="22" t="str">
        <f>IF('BOI GORDO'!C557&gt;0,'BOI GORDO'!C557,"")</f>
        <v/>
      </c>
    </row>
    <row r="7357" spans="1:2" x14ac:dyDescent="0.25">
      <c r="A7357" s="25" t="str">
        <f>IF('BOI GORDO'!C558&gt;0,'BOI GORDO'!A558,"")</f>
        <v/>
      </c>
      <c r="B7357" s="22" t="str">
        <f>IF('BOI GORDO'!C558&gt;0,'BOI GORDO'!C558,"")</f>
        <v/>
      </c>
    </row>
    <row r="7358" spans="1:2" x14ac:dyDescent="0.25">
      <c r="A7358" s="25" t="str">
        <f>IF('BOI GORDO'!C559&gt;0,'BOI GORDO'!A559,"")</f>
        <v/>
      </c>
      <c r="B7358" s="22" t="str">
        <f>IF('BOI GORDO'!C559&gt;0,'BOI GORDO'!C559,"")</f>
        <v/>
      </c>
    </row>
    <row r="7359" spans="1:2" x14ac:dyDescent="0.25">
      <c r="A7359" s="25" t="str">
        <f>IF('BOI GORDO'!C560&gt;0,'BOI GORDO'!A560,"")</f>
        <v/>
      </c>
      <c r="B7359" s="22" t="str">
        <f>IF('BOI GORDO'!C560&gt;0,'BOI GORDO'!C560,"")</f>
        <v/>
      </c>
    </row>
    <row r="7360" spans="1:2" x14ac:dyDescent="0.25">
      <c r="A7360" s="25" t="str">
        <f>IF('BOI GORDO'!C561&gt;0,'BOI GORDO'!A561,"")</f>
        <v/>
      </c>
      <c r="B7360" s="22" t="str">
        <f>IF('BOI GORDO'!C561&gt;0,'BOI GORDO'!C561,"")</f>
        <v/>
      </c>
    </row>
    <row r="7361" spans="1:2" x14ac:dyDescent="0.25">
      <c r="A7361" s="25" t="str">
        <f>IF('BOI GORDO'!C562&gt;0,'BOI GORDO'!A562,"")</f>
        <v/>
      </c>
      <c r="B7361" s="22" t="str">
        <f>IF('BOI GORDO'!C562&gt;0,'BOI GORDO'!C562,"")</f>
        <v/>
      </c>
    </row>
    <row r="7362" spans="1:2" x14ac:dyDescent="0.25">
      <c r="A7362" s="25" t="str">
        <f>IF('BOI GORDO'!C563&gt;0,'BOI GORDO'!A563,"")</f>
        <v/>
      </c>
      <c r="B7362" s="22" t="str">
        <f>IF('BOI GORDO'!C563&gt;0,'BOI GORDO'!C563,"")</f>
        <v/>
      </c>
    </row>
    <row r="7363" spans="1:2" x14ac:dyDescent="0.25">
      <c r="A7363" s="25" t="str">
        <f>IF('BOI GORDO'!C564&gt;0,'BOI GORDO'!A564,"")</f>
        <v/>
      </c>
      <c r="B7363" s="22" t="str">
        <f>IF('BOI GORDO'!C564&gt;0,'BOI GORDO'!C564,"")</f>
        <v/>
      </c>
    </row>
    <row r="7364" spans="1:2" x14ac:dyDescent="0.25">
      <c r="A7364" s="25" t="str">
        <f>IF('BOI GORDO'!C565&gt;0,'BOI GORDO'!A565,"")</f>
        <v/>
      </c>
      <c r="B7364" s="22" t="str">
        <f>IF('BOI GORDO'!C565&gt;0,'BOI GORDO'!C565,"")</f>
        <v/>
      </c>
    </row>
    <row r="7365" spans="1:2" x14ac:dyDescent="0.25">
      <c r="A7365" s="25" t="str">
        <f>IF('BOI GORDO'!C566&gt;0,'BOI GORDO'!A566,"")</f>
        <v/>
      </c>
      <c r="B7365" s="22" t="str">
        <f>IF('BOI GORDO'!C566&gt;0,'BOI GORDO'!C566,"")</f>
        <v/>
      </c>
    </row>
    <row r="7366" spans="1:2" x14ac:dyDescent="0.25">
      <c r="A7366" s="25" t="str">
        <f>IF('BOI GORDO'!C567&gt;0,'BOI GORDO'!A567,"")</f>
        <v/>
      </c>
      <c r="B7366" s="22" t="str">
        <f>IF('BOI GORDO'!C567&gt;0,'BOI GORDO'!C567,"")</f>
        <v/>
      </c>
    </row>
    <row r="7367" spans="1:2" x14ac:dyDescent="0.25">
      <c r="A7367" s="25" t="str">
        <f>IF('BOI GORDO'!C568&gt;0,'BOI GORDO'!A568,"")</f>
        <v/>
      </c>
      <c r="B7367" s="22" t="str">
        <f>IF('BOI GORDO'!C568&gt;0,'BOI GORDO'!C568,"")</f>
        <v/>
      </c>
    </row>
    <row r="7368" spans="1:2" x14ac:dyDescent="0.25">
      <c r="A7368" s="25" t="str">
        <f>IF('BOI GORDO'!C569&gt;0,'BOI GORDO'!A569,"")</f>
        <v/>
      </c>
      <c r="B7368" s="22" t="str">
        <f>IF('BOI GORDO'!C569&gt;0,'BOI GORDO'!C569,"")</f>
        <v/>
      </c>
    </row>
    <row r="7369" spans="1:2" x14ac:dyDescent="0.25">
      <c r="A7369" s="25" t="str">
        <f>IF('BOI GORDO'!C570&gt;0,'BOI GORDO'!A570,"")</f>
        <v/>
      </c>
      <c r="B7369" s="22" t="str">
        <f>IF('BOI GORDO'!C570&gt;0,'BOI GORDO'!C570,"")</f>
        <v/>
      </c>
    </row>
    <row r="7370" spans="1:2" x14ac:dyDescent="0.25">
      <c r="A7370" s="25" t="str">
        <f>IF('BOI GORDO'!C571&gt;0,'BOI GORDO'!A571,"")</f>
        <v/>
      </c>
      <c r="B7370" s="22" t="str">
        <f>IF('BOI GORDO'!C571&gt;0,'BOI GORDO'!C571,"")</f>
        <v/>
      </c>
    </row>
    <row r="7371" spans="1:2" x14ac:dyDescent="0.25">
      <c r="A7371" s="25" t="str">
        <f>IF('BOI GORDO'!C572&gt;0,'BOI GORDO'!A572,"")</f>
        <v/>
      </c>
      <c r="B7371" s="22" t="str">
        <f>IF('BOI GORDO'!C572&gt;0,'BOI GORDO'!C572,"")</f>
        <v/>
      </c>
    </row>
    <row r="7372" spans="1:2" x14ac:dyDescent="0.25">
      <c r="A7372" s="25" t="str">
        <f>IF('BOI GORDO'!C573&gt;0,'BOI GORDO'!A573,"")</f>
        <v/>
      </c>
      <c r="B7372" s="22" t="str">
        <f>IF('BOI GORDO'!C573&gt;0,'BOI GORDO'!C573,"")</f>
        <v/>
      </c>
    </row>
    <row r="7373" spans="1:2" x14ac:dyDescent="0.25">
      <c r="A7373" s="25" t="str">
        <f>IF('BOI GORDO'!C574&gt;0,'BOI GORDO'!A574,"")</f>
        <v/>
      </c>
      <c r="B7373" s="22" t="str">
        <f>IF('BOI GORDO'!C574&gt;0,'BOI GORDO'!C574,"")</f>
        <v/>
      </c>
    </row>
    <row r="7374" spans="1:2" x14ac:dyDescent="0.25">
      <c r="A7374" s="25" t="str">
        <f>IF('BOI GORDO'!C575&gt;0,'BOI GORDO'!A575,"")</f>
        <v/>
      </c>
      <c r="B7374" s="22" t="str">
        <f>IF('BOI GORDO'!C575&gt;0,'BOI GORDO'!C575,"")</f>
        <v/>
      </c>
    </row>
    <row r="7375" spans="1:2" x14ac:dyDescent="0.25">
      <c r="A7375" s="25" t="str">
        <f>IF('BOI GORDO'!C576&gt;0,'BOI GORDO'!A576,"")</f>
        <v/>
      </c>
      <c r="B7375" s="22" t="str">
        <f>IF('BOI GORDO'!C576&gt;0,'BOI GORDO'!C576,"")</f>
        <v/>
      </c>
    </row>
    <row r="7376" spans="1:2" x14ac:dyDescent="0.25">
      <c r="A7376" s="25" t="str">
        <f>IF('BOI GORDO'!C577&gt;0,'BOI GORDO'!A577,"")</f>
        <v/>
      </c>
      <c r="B7376" s="22" t="str">
        <f>IF('BOI GORDO'!C577&gt;0,'BOI GORDO'!C577,"")</f>
        <v/>
      </c>
    </row>
    <row r="7377" spans="1:2" x14ac:dyDescent="0.25">
      <c r="A7377" s="25" t="str">
        <f>IF('BOI GORDO'!C578&gt;0,'BOI GORDO'!A578,"")</f>
        <v/>
      </c>
      <c r="B7377" s="22" t="str">
        <f>IF('BOI GORDO'!C578&gt;0,'BOI GORDO'!C578,"")</f>
        <v/>
      </c>
    </row>
    <row r="7378" spans="1:2" x14ac:dyDescent="0.25">
      <c r="A7378" s="25" t="str">
        <f>IF('BOI GORDO'!C579&gt;0,'BOI GORDO'!A579,"")</f>
        <v/>
      </c>
      <c r="B7378" s="22" t="str">
        <f>IF('BOI GORDO'!C579&gt;0,'BOI GORDO'!C579,"")</f>
        <v/>
      </c>
    </row>
    <row r="7379" spans="1:2" x14ac:dyDescent="0.25">
      <c r="A7379" s="25" t="str">
        <f>IF('BOI GORDO'!C580&gt;0,'BOI GORDO'!A580,"")</f>
        <v/>
      </c>
      <c r="B7379" s="22" t="str">
        <f>IF('BOI GORDO'!C580&gt;0,'BOI GORDO'!C580,"")</f>
        <v/>
      </c>
    </row>
    <row r="7380" spans="1:2" x14ac:dyDescent="0.25">
      <c r="A7380" s="25" t="str">
        <f>IF('BOI GORDO'!C581&gt;0,'BOI GORDO'!A581,"")</f>
        <v/>
      </c>
      <c r="B7380" s="22" t="str">
        <f>IF('BOI GORDO'!C581&gt;0,'BOI GORDO'!C581,"")</f>
        <v/>
      </c>
    </row>
    <row r="7381" spans="1:2" x14ac:dyDescent="0.25">
      <c r="A7381" s="25" t="str">
        <f>IF('BOI GORDO'!C582&gt;0,'BOI GORDO'!A582,"")</f>
        <v/>
      </c>
      <c r="B7381" s="22" t="str">
        <f>IF('BOI GORDO'!C582&gt;0,'BOI GORDO'!C582,"")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5"/>
  <dimension ref="A1:AR5571"/>
  <sheetViews>
    <sheetView workbookViewId="0">
      <selection activeCell="G282" sqref="G282"/>
    </sheetView>
  </sheetViews>
  <sheetFormatPr defaultRowHeight="15" x14ac:dyDescent="0.25"/>
  <cols>
    <col min="1" max="1" width="10.42578125" bestFit="1" customWidth="1"/>
    <col min="2" max="2" width="14.7109375" bestFit="1" customWidth="1"/>
    <col min="3" max="3" width="10.42578125" bestFit="1" customWidth="1"/>
    <col min="4" max="4" width="15.28515625" bestFit="1" customWidth="1"/>
    <col min="5" max="5" width="8.7109375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4" width="18.85546875" bestFit="1" customWidth="1"/>
    <col min="15" max="15" width="11.85546875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44" x14ac:dyDescent="0.25">
      <c r="A1" s="58" t="s">
        <v>0</v>
      </c>
      <c r="B1" s="58" t="s">
        <v>1</v>
      </c>
      <c r="C1" s="58" t="s">
        <v>2</v>
      </c>
      <c r="D1" s="58" t="s">
        <v>3</v>
      </c>
      <c r="E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  <c r="K1" s="58" t="s">
        <v>9</v>
      </c>
      <c r="L1" s="58" t="s">
        <v>10</v>
      </c>
      <c r="M1" s="59" t="str">
        <f ca="1">"M.B 100 - Safra "&amp;IF(MONTH(TODAY())&gt;=7,YEAR(TODAY()),YEAR(TODAY())-1)&amp;"/"&amp;RIGHT(IF(MONTH(TODAY())&gt;=7,YEAR(TODAY())+1,YEAR(TODAY())),2)</f>
        <v>M.B 100 - Safra 2026/27</v>
      </c>
      <c r="N1" s="59" t="str">
        <f ca="1">"Média Safra "&amp;IF(MONTH(TODAY())&gt;=7,YEAR(TODAY()),YEAR(TODAY())-1)&amp;"/"&amp;RIGHT(IF(MONTH(TODAY())&gt;=7,YEAR(TODAY())+1,YEAR(TODAY())),2)</f>
        <v>Média Safra 2026/27</v>
      </c>
      <c r="O1" s="58" t="s">
        <v>11</v>
      </c>
      <c r="P1" s="58" t="s">
        <v>10</v>
      </c>
      <c r="Q1" s="58" t="s">
        <v>6</v>
      </c>
      <c r="R1" s="58" t="s">
        <v>7</v>
      </c>
      <c r="S1" s="58" t="s">
        <v>8</v>
      </c>
      <c r="T1" s="58" t="s">
        <v>9</v>
      </c>
      <c r="U1" s="58" t="s">
        <v>5770</v>
      </c>
      <c r="V1" s="58" t="s">
        <v>6</v>
      </c>
      <c r="W1" s="58" t="s">
        <v>7</v>
      </c>
      <c r="X1" s="58" t="s">
        <v>8</v>
      </c>
      <c r="Y1" s="58" t="s">
        <v>9</v>
      </c>
      <c r="Z1" s="58" t="s">
        <v>10</v>
      </c>
      <c r="AA1" s="58" t="s">
        <v>5771</v>
      </c>
      <c r="AB1" s="58" t="s">
        <v>10</v>
      </c>
      <c r="AC1" s="58" t="s">
        <v>6</v>
      </c>
      <c r="AD1" s="58" t="s">
        <v>7</v>
      </c>
      <c r="AE1" s="58" t="s">
        <v>8</v>
      </c>
      <c r="AF1" s="58" t="s">
        <v>9</v>
      </c>
      <c r="AG1" s="58" t="s">
        <v>5772</v>
      </c>
      <c r="AH1" s="58" t="s">
        <v>6</v>
      </c>
      <c r="AI1" s="58" t="s">
        <v>7</v>
      </c>
      <c r="AJ1" s="58" t="s">
        <v>8</v>
      </c>
      <c r="AK1" s="58" t="s">
        <v>9</v>
      </c>
      <c r="AL1" s="58" t="s">
        <v>10</v>
      </c>
      <c r="AM1" s="58" t="s">
        <v>5773</v>
      </c>
      <c r="AN1" s="58" t="s">
        <v>10</v>
      </c>
      <c r="AO1" s="58" t="s">
        <v>6</v>
      </c>
      <c r="AP1" s="58" t="s">
        <v>7</v>
      </c>
      <c r="AQ1" s="58" t="s">
        <v>8</v>
      </c>
      <c r="AR1" s="58" t="s">
        <v>9</v>
      </c>
    </row>
    <row r="2" spans="1:44" x14ac:dyDescent="0.25">
      <c r="A2" s="66" t="s">
        <v>313</v>
      </c>
      <c r="B2" s="28">
        <v>67.08</v>
      </c>
      <c r="C2" s="4">
        <f>DATE(2004,8,1)</f>
        <v>38200</v>
      </c>
      <c r="D2">
        <f t="array" ref="D2">IFERROR(AVERAGE(_xlfn._xlws.FILTER($B$2:$B$9999,(IFERROR(VALUE(MID($A$2:$A$9999,4,2)),0)=MONTH(C2))*(IFERROR(VALUE(RIGHT($A$2:$A$9999,4)),0)=YEAR(C2)))),"")</f>
        <v>67.551363636363632</v>
      </c>
      <c r="E2" t="str">
        <f t="shared" ref="E2:E65" si="0">IF(ISNUMBER(D2),IF(MONTH(C2)=7,100,IFERROR(100*D2/INDEX($D$2:$D$9999,MATCH(DATE(IF(MONTH(C2)&gt;=7,YEAR(C2),YEAR(C2)-1),7,1),$C$2:$C$9999,0)),"")),"")</f>
        <v/>
      </c>
      <c r="G2">
        <f t="shared" ref="G2:G7" ca="1" si="1">G$8*O2/O$8</f>
        <v>112.71622818119914</v>
      </c>
      <c r="H2">
        <f t="shared" ref="H2:H13" ca="1" si="2">$G2+(1*$L2)</f>
        <v>134.48473791822957</v>
      </c>
      <c r="I2">
        <f t="shared" ref="I2:I13" ca="1" si="3">$G2+(2*$L2)</f>
        <v>156.25324765526</v>
      </c>
      <c r="J2">
        <f t="shared" ref="J2:J13" ca="1" si="4">$G2+(-1*$L2)</f>
        <v>90.947718444168714</v>
      </c>
      <c r="K2">
        <f t="shared" ref="K2:K13" ca="1" si="5">$G2+(-2*$L2)</f>
        <v>69.179208707138301</v>
      </c>
      <c r="L2">
        <f t="array" aca="1" ref="L2" ca="1">IFERROR(_xlfn.STDEV.P(_xlfn._xlws.FILTER($E$2:$E$9999,(MONTH($C$2:$C$9999)=ROW()-1)*ISNUMBER($D$2:$D$9999)*(IF(MONTH($C$2:$C$9999)&gt;=7,YEAR($C$2:$C$9999)&lt;=YEAR(TODAY()),YEAR($C$2:$C$9999)&lt;=YEAR(TODAY())+1)))),0)</f>
        <v>21.768509737030421</v>
      </c>
      <c r="M2">
        <f t="shared" ref="M2:M7" ca="1" si="6">IFERROR($M$8*N2/$N$8,"")</f>
        <v>119.89073881373569</v>
      </c>
      <c r="N2">
        <f t="array" aca="1" ref="N2" ca="1">IFERROR(AVERAGE(_xlfn._xlws.FILTER($D$2:$D$9999,(MONTH($C$2:$C$9999)=ROW()-1)*(YEAR($C$2:$C$9999)=IF(ROW()-1&gt;=7,IF(MONTH(TODAY())&gt;=7,YEAR(TODAY()),YEAR(TODAY())-1),IF(MONTH(TODAY())&gt;=7,YEAR(TODAY())+1,YEAR(TODAY())))))),"")</f>
        <v>76.81</v>
      </c>
      <c r="O2">
        <f t="array" aca="1" ref="O2" ca="1">AVERAGE(_xlfn._xlws.FILTER($D$2:$D$9999,(MONTH($C$2:$C$9999)=ROW()-1)*ISNUMBER($D$2:$D$9999)*(IF(MONTH($C$2:$C$9999)&gt;=7,YEAR($C$2:$C$9999)&lt;=YEAR(TODAY()),YEAR($C$2:$C$9999)&lt;=YEAR(TODAY())+1))))</f>
        <v>74.259897139092772</v>
      </c>
      <c r="P2">
        <f t="array" aca="1" ref="P2" ca="1">_xlfn.STDEV.P(_xlfn._xlws.FILTER($D$2:$D$9999,(MONTH($C$2:$C$9999)=ROW()-1)*ISNUMBER($D$2:$D$9999)*(IF(MONTH($C$2:$C$9999)&gt;=7,YEAR($C$2:$C$9999)&lt;=YEAR(TODAY()),YEAR($C$2:$C$9999)&lt;=YEAR(TODAY())+1))))</f>
        <v>13.35117412847733</v>
      </c>
      <c r="Q2">
        <f t="shared" ref="Q2:Q13" ca="1" si="7">O2+(1*P2)</f>
        <v>87.611071267570097</v>
      </c>
      <c r="R2">
        <f t="shared" ref="R2:R13" ca="1" si="8">O2+(2*P2)</f>
        <v>100.96224539604744</v>
      </c>
      <c r="S2">
        <f t="shared" ref="S2:S13" ca="1" si="9">O2+(-1*P2)</f>
        <v>60.908723010615439</v>
      </c>
      <c r="T2">
        <f t="shared" ref="T2:T13" ca="1" si="10">O2+(-2*P2)</f>
        <v>47.557548882138107</v>
      </c>
      <c r="U2" t="str">
        <f t="shared" ref="U2:U7" si="11">IFERROR(U$8*AA2/AA$8,"")</f>
        <v/>
      </c>
      <c r="V2" t="str">
        <f t="shared" ref="V2:V13" si="12">IFERROR($U2+(1*$Z2),"")</f>
        <v/>
      </c>
      <c r="W2" t="str">
        <f t="shared" ref="W2:W13" si="13">IFERROR($U2+(2*$Z2),"")</f>
        <v/>
      </c>
      <c r="X2" t="str">
        <f t="shared" ref="X2:X13" si="14">IFERROR($U2+(-1*$Z2),"")</f>
        <v/>
      </c>
      <c r="Y2" t="str">
        <f t="shared" ref="Y2:Y13" si="15">IFERROR($U2+(-2*$Z2),"")</f>
        <v/>
      </c>
      <c r="Z2">
        <f t="array" ref="Z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2" t="str">
        <f t="array" ref="AA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2" t="str">
        <f t="array" ref="AB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2" t="str">
        <f t="shared" ref="AC2:AC13" si="16">IFERROR(AA2+(1*AB2),"")</f>
        <v/>
      </c>
      <c r="AD2" t="str">
        <f t="shared" ref="AD2:AD13" si="17">IFERROR(AA2+(2*AB2),"")</f>
        <v/>
      </c>
      <c r="AE2" t="str">
        <f t="shared" ref="AE2:AE13" si="18">IFERROR(AA2+(-1*AB2),"")</f>
        <v/>
      </c>
      <c r="AF2" t="str">
        <f t="shared" ref="AF2:AF13" si="19">IFERROR(AA2+(-2*AB2),"")</f>
        <v/>
      </c>
      <c r="AG2" t="str">
        <f t="shared" ref="AG2:AG7" si="20">IFERROR(AG$8*AM2/AM$8,"")</f>
        <v/>
      </c>
      <c r="AH2" t="str">
        <f t="shared" ref="AH2:AH13" si="21">IFERROR($AG2+(1*$AL2),"")</f>
        <v/>
      </c>
      <c r="AI2" t="str">
        <f t="shared" ref="AI2:AI13" si="22">IFERROR($AG2+(2*$AL2),"")</f>
        <v/>
      </c>
      <c r="AJ2" t="str">
        <f t="shared" ref="AJ2:AJ13" si="23">IFERROR($AG2+(-1*$AL2),"")</f>
        <v/>
      </c>
      <c r="AK2" t="str">
        <f t="shared" ref="AK2:AK13" si="24">IFERROR($AG2+(-2*$AL2),"")</f>
        <v/>
      </c>
      <c r="AL2">
        <f t="array" ref="AL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2" t="str">
        <f t="array" ref="AM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2" t="str">
        <f t="array" ref="AN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2" t="str">
        <f t="shared" ref="AO2:AO13" si="25">IFERROR(AM2+(1*AN2),"")</f>
        <v/>
      </c>
      <c r="AP2" t="str">
        <f t="shared" ref="AP2:AP13" si="26">IFERROR(AM2+(2*AN2),"")</f>
        <v/>
      </c>
      <c r="AQ2" t="str">
        <f t="shared" ref="AQ2:AQ13" si="27">IFERROR(AM2+(-1*AN2),"")</f>
        <v/>
      </c>
      <c r="AR2" t="str">
        <f t="shared" ref="AR2:AR13" si="28">IFERROR(AM2+(-2*AN2),"")</f>
        <v/>
      </c>
    </row>
    <row r="3" spans="1:44" x14ac:dyDescent="0.25">
      <c r="A3" s="66" t="s">
        <v>314</v>
      </c>
      <c r="B3" s="28">
        <v>66.349999999999994</v>
      </c>
      <c r="C3" s="4">
        <f t="shared" ref="C3:C66" si="29">EOMONTH(C2,0)+1</f>
        <v>38231</v>
      </c>
      <c r="D3">
        <f t="array" ref="D3">IFERROR(AVERAGE(_xlfn._xlws.FILTER($B$2:$B$9999,(IFERROR(VALUE(MID($A$2:$A$9999,4,2)),0)=MONTH(C3))*(IFERROR(VALUE(RIGHT($A$2:$A$9999,4)),0)=YEAR(C3)))),"")</f>
        <v>69.576999999999998</v>
      </c>
      <c r="E3" t="str">
        <f t="shared" si="0"/>
        <v/>
      </c>
      <c r="G3">
        <f t="shared" ca="1" si="1"/>
        <v>111.32432097180197</v>
      </c>
      <c r="H3">
        <f t="shared" ca="1" si="2"/>
        <v>133.42999318074254</v>
      </c>
      <c r="I3">
        <f t="shared" ca="1" si="3"/>
        <v>155.53566538968315</v>
      </c>
      <c r="J3">
        <f t="shared" ca="1" si="4"/>
        <v>89.218648762861378</v>
      </c>
      <c r="K3">
        <f t="shared" ca="1" si="5"/>
        <v>67.112976553920788</v>
      </c>
      <c r="L3">
        <f t="array" aca="1" ref="L3" ca="1">IFERROR(_xlfn.STDEV.P(_xlfn._xlws.FILTER($E$2:$E$9999,(MONTH($C$2:$C$9999)=ROW()-1)*ISNUMBER($D$2:$D$9999)*(IF(MONTH($C$2:$C$9999)&gt;=7,YEAR($C$2:$C$9999)&lt;=YEAR(TODAY()),YEAR($C$2:$C$9999)&lt;=YEAR(TODAY())+1)))),0)</f>
        <v>22.105672208940586</v>
      </c>
      <c r="M3">
        <f t="shared" ca="1" si="6"/>
        <v>121.39698231009368</v>
      </c>
      <c r="N3">
        <f t="array" aca="1" ref="N3" ca="1">IFERROR(AVERAGE(_xlfn._xlws.FILTER($D$2:$D$9999,(MONTH($C$2:$C$9999)=ROW()-1)*(YEAR($C$2:$C$9999)=IF(ROW()-1&gt;=7,IF(MONTH(TODAY())&gt;=7,YEAR(TODAY()),YEAR(TODAY())-1),IF(MONTH(TODAY())&gt;=7,YEAR(TODAY())+1,YEAR(TODAY())))))),"")</f>
        <v>77.775000000000006</v>
      </c>
      <c r="O3">
        <f t="array" aca="1" ref="O3" ca="1">AVERAGE(_xlfn._xlws.FILTER($D$2:$D$9999,(MONTH($C$2:$C$9999)=ROW()-1)*ISNUMBER($D$2:$D$9999)*(IF(MONTH($C$2:$C$9999)&gt;=7,YEAR($C$2:$C$9999)&lt;=YEAR(TODAY()),YEAR($C$2:$C$9999)&lt;=YEAR(TODAY())+1))))</f>
        <v>73.342878464276637</v>
      </c>
      <c r="P3">
        <f t="array" aca="1" ref="P3" ca="1">_xlfn.STDEV.P(_xlfn._xlws.FILTER($D$2:$D$9999,(MONTH($C$2:$C$9999)=ROW()-1)*ISNUMBER($D$2:$D$9999)*(IF(MONTH($C$2:$C$9999)&gt;=7,YEAR($C$2:$C$9999)&lt;=YEAR(TODAY()),YEAR($C$2:$C$9999)&lt;=YEAR(TODAY())+1))))</f>
        <v>12.425736661917542</v>
      </c>
      <c r="Q3">
        <f t="shared" ca="1" si="7"/>
        <v>85.768615126194177</v>
      </c>
      <c r="R3">
        <f t="shared" ca="1" si="8"/>
        <v>98.194351788111717</v>
      </c>
      <c r="S3">
        <f t="shared" ca="1" si="9"/>
        <v>60.917141802359097</v>
      </c>
      <c r="T3">
        <f t="shared" ca="1" si="10"/>
        <v>48.491405140441557</v>
      </c>
      <c r="U3" t="str">
        <f t="shared" si="11"/>
        <v/>
      </c>
      <c r="V3" t="str">
        <f t="shared" si="12"/>
        <v/>
      </c>
      <c r="W3" t="str">
        <f t="shared" si="13"/>
        <v/>
      </c>
      <c r="X3" t="str">
        <f t="shared" si="14"/>
        <v/>
      </c>
      <c r="Y3" t="str">
        <f t="shared" si="15"/>
        <v/>
      </c>
      <c r="Z3">
        <f t="array" ref="Z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3" t="str">
        <f t="array" ref="AA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3" t="str">
        <f t="array" ref="AB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3" t="str">
        <f t="shared" si="16"/>
        <v/>
      </c>
      <c r="AD3" t="str">
        <f t="shared" si="17"/>
        <v/>
      </c>
      <c r="AE3" t="str">
        <f t="shared" si="18"/>
        <v/>
      </c>
      <c r="AF3" t="str">
        <f t="shared" si="19"/>
        <v/>
      </c>
      <c r="AG3" t="str">
        <f t="shared" si="20"/>
        <v/>
      </c>
      <c r="AH3" t="str">
        <f t="shared" si="21"/>
        <v/>
      </c>
      <c r="AI3" t="str">
        <f t="shared" si="22"/>
        <v/>
      </c>
      <c r="AJ3" t="str">
        <f t="shared" si="23"/>
        <v/>
      </c>
      <c r="AK3" t="str">
        <f t="shared" si="24"/>
        <v/>
      </c>
      <c r="AL3">
        <f t="array" ref="AL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3" t="str">
        <f t="array" ref="AM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3" t="str">
        <f t="array" ref="AN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3" t="str">
        <f t="shared" si="25"/>
        <v/>
      </c>
      <c r="AP3" t="str">
        <f t="shared" si="26"/>
        <v/>
      </c>
      <c r="AQ3" t="str">
        <f t="shared" si="27"/>
        <v/>
      </c>
      <c r="AR3" t="str">
        <f t="shared" si="28"/>
        <v/>
      </c>
    </row>
    <row r="4" spans="1:44" x14ac:dyDescent="0.25">
      <c r="A4" s="66" t="s">
        <v>315</v>
      </c>
      <c r="B4" s="28">
        <v>66.27</v>
      </c>
      <c r="C4" s="4">
        <f t="shared" si="29"/>
        <v>38261</v>
      </c>
      <c r="D4">
        <f t="array" ref="D4">IFERROR(AVERAGE(_xlfn._xlws.FILTER($B$2:$B$9999,(IFERROR(VALUE(MID($A$2:$A$9999,4,2)),0)=MONTH(C4))*(IFERROR(VALUE(RIGHT($A$2:$A$9999,4)),0)=YEAR(C4)))),"")</f>
        <v>66.458499999999987</v>
      </c>
      <c r="E4" t="str">
        <f t="shared" si="0"/>
        <v/>
      </c>
      <c r="G4">
        <f t="shared" ca="1" si="1"/>
        <v>113.34476876049672</v>
      </c>
      <c r="H4">
        <f t="shared" ca="1" si="2"/>
        <v>140.65940123559875</v>
      </c>
      <c r="I4">
        <f t="shared" ca="1" si="3"/>
        <v>167.97403371070078</v>
      </c>
      <c r="J4">
        <f t="shared" ca="1" si="4"/>
        <v>86.03013628539469</v>
      </c>
      <c r="K4">
        <f t="shared" ca="1" si="5"/>
        <v>58.715503810292653</v>
      </c>
      <c r="L4">
        <f t="array" aca="1" ref="L4" ca="1">IFERROR(_xlfn.STDEV.P(_xlfn._xlws.FILTER($E$2:$E$9999,(MONTH($C$2:$C$9999)=ROW()-1)*ISNUMBER($D$2:$D$9999)*(IF(MONTH($C$2:$C$9999)&gt;=7,YEAR($C$2:$C$9999)&lt;=YEAR(TODAY()),YEAR($C$2:$C$9999)&lt;=YEAR(TODAY())+1)))),0)</f>
        <v>27.314632475102034</v>
      </c>
      <c r="M4">
        <f t="shared" ca="1" si="6"/>
        <v>122.9032258064516</v>
      </c>
      <c r="N4">
        <f t="array" aca="1" ref="N4" ca="1">IFERROR(AVERAGE(_xlfn._xlws.FILTER($D$2:$D$9999,(MONTH($C$2:$C$9999)=ROW()-1)*(YEAR($C$2:$C$9999)=IF(ROW()-1&gt;=7,IF(MONTH(TODAY())&gt;=7,YEAR(TODAY()),YEAR(TODAY())-1),IF(MONTH(TODAY())&gt;=7,YEAR(TODAY())+1,YEAR(TODAY())))))),"")</f>
        <v>78.739999999999995</v>
      </c>
      <c r="O4">
        <f t="array" aca="1" ref="O4" ca="1">AVERAGE(_xlfn._xlws.FILTER($D$2:$D$9999,(MONTH($C$2:$C$9999)=ROW()-1)*ISNUMBER($D$2:$D$9999)*(IF(MONTH($C$2:$C$9999)&gt;=7,YEAR($C$2:$C$9999)&lt;=YEAR(TODAY()),YEAR($C$2:$C$9999)&lt;=YEAR(TODAY())+1))))</f>
        <v>74.673993312461434</v>
      </c>
      <c r="P4">
        <f t="array" aca="1" ref="P4" ca="1">_xlfn.STDEV.P(_xlfn._xlws.FILTER($D$2:$D$9999,(MONTH($C$2:$C$9999)=ROW()-1)*ISNUMBER($D$2:$D$9999)*(IF(MONTH($C$2:$C$9999)&gt;=7,YEAR($C$2:$C$9999)&lt;=YEAR(TODAY()),YEAR($C$2:$C$9999)&lt;=YEAR(TODAY())+1))))</f>
        <v>14.020692885667582</v>
      </c>
      <c r="Q4">
        <f t="shared" ca="1" si="7"/>
        <v>88.69468619812902</v>
      </c>
      <c r="R4">
        <f t="shared" ca="1" si="8"/>
        <v>102.71537908379659</v>
      </c>
      <c r="S4">
        <f t="shared" ca="1" si="9"/>
        <v>60.653300426793848</v>
      </c>
      <c r="T4">
        <f t="shared" ca="1" si="10"/>
        <v>46.632607541126269</v>
      </c>
      <c r="U4" t="str">
        <f t="shared" si="11"/>
        <v/>
      </c>
      <c r="V4" t="str">
        <f t="shared" si="12"/>
        <v/>
      </c>
      <c r="W4" t="str">
        <f t="shared" si="13"/>
        <v/>
      </c>
      <c r="X4" t="str">
        <f t="shared" si="14"/>
        <v/>
      </c>
      <c r="Y4" t="str">
        <f t="shared" si="15"/>
        <v/>
      </c>
      <c r="Z4">
        <f t="array" ref="Z4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4" t="str">
        <f t="array" ref="AA4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4" t="str">
        <f t="array" ref="AB4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4" t="str">
        <f t="shared" si="16"/>
        <v/>
      </c>
      <c r="AD4" t="str">
        <f t="shared" si="17"/>
        <v/>
      </c>
      <c r="AE4" t="str">
        <f t="shared" si="18"/>
        <v/>
      </c>
      <c r="AF4" t="str">
        <f t="shared" si="19"/>
        <v/>
      </c>
      <c r="AG4" t="str">
        <f t="shared" si="20"/>
        <v/>
      </c>
      <c r="AH4" t="str">
        <f t="shared" si="21"/>
        <v/>
      </c>
      <c r="AI4" t="str">
        <f t="shared" si="22"/>
        <v/>
      </c>
      <c r="AJ4" t="str">
        <f t="shared" si="23"/>
        <v/>
      </c>
      <c r="AK4" t="str">
        <f t="shared" si="24"/>
        <v/>
      </c>
      <c r="AL4">
        <f t="array" ref="AL4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4" t="str">
        <f t="array" ref="AM4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4" t="str">
        <f t="array" ref="AN4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4" t="str">
        <f t="shared" si="25"/>
        <v/>
      </c>
      <c r="AP4" t="str">
        <f t="shared" si="26"/>
        <v/>
      </c>
      <c r="AQ4" t="str">
        <f t="shared" si="27"/>
        <v/>
      </c>
      <c r="AR4" t="str">
        <f t="shared" si="28"/>
        <v/>
      </c>
    </row>
    <row r="5" spans="1:44" x14ac:dyDescent="0.25">
      <c r="A5" s="66" t="s">
        <v>316</v>
      </c>
      <c r="B5" s="28">
        <v>66.42</v>
      </c>
      <c r="C5" s="4">
        <f t="shared" si="29"/>
        <v>38292</v>
      </c>
      <c r="D5">
        <f t="array" ref="D5">IFERROR(AVERAGE(_xlfn._xlws.FILTER($B$2:$B$9999,(IFERROR(VALUE(MID($A$2:$A$9999,4,2)),0)=MONTH(C5))*(IFERROR(VALUE(RIGHT($A$2:$A$9999,4)),0)=YEAR(C5)))),"")</f>
        <v>63.880500000000005</v>
      </c>
      <c r="E5" t="str">
        <f t="shared" si="0"/>
        <v/>
      </c>
      <c r="G5">
        <f t="shared" ca="1" si="1"/>
        <v>107.20741109446038</v>
      </c>
      <c r="H5">
        <f t="shared" ca="1" si="2"/>
        <v>135.91268839890114</v>
      </c>
      <c r="I5">
        <f t="shared" ca="1" si="3"/>
        <v>164.61796570334189</v>
      </c>
      <c r="J5">
        <f t="shared" ca="1" si="4"/>
        <v>78.502133790019627</v>
      </c>
      <c r="K5">
        <f t="shared" ca="1" si="5"/>
        <v>49.796856485578871</v>
      </c>
      <c r="L5">
        <f t="array" aca="1" ref="L5" ca="1">IFERROR(_xlfn.STDEV.P(_xlfn._xlws.FILTER($E$2:$E$9999,(MONTH($C$2:$C$9999)=ROW()-1)*ISNUMBER($D$2:$D$9999)*(IF(MONTH($C$2:$C$9999)&gt;=7,YEAR($C$2:$C$9999)&lt;=YEAR(TODAY()),YEAR($C$2:$C$9999)&lt;=YEAR(TODAY())+1)))),0)</f>
        <v>28.705277304440756</v>
      </c>
      <c r="M5">
        <f t="shared" ca="1" si="6"/>
        <v>121.72476586888658</v>
      </c>
      <c r="N5">
        <f t="array" aca="1" ref="N5" ca="1">IFERROR(AVERAGE(_xlfn._xlws.FILTER($D$2:$D$9999,(MONTH($C$2:$C$9999)=ROW()-1)*(YEAR($C$2:$C$9999)=IF(ROW()-1&gt;=7,IF(MONTH(TODAY())&gt;=7,YEAR(TODAY()),YEAR(TODAY())-1),IF(MONTH(TODAY())&gt;=7,YEAR(TODAY())+1,YEAR(TODAY())))))),"")</f>
        <v>77.984999999999999</v>
      </c>
      <c r="O5">
        <f t="array" aca="1" ref="O5" ca="1">AVERAGE(_xlfn._xlws.FILTER($D$2:$D$9999,(MONTH($C$2:$C$9999)=ROW()-1)*ISNUMBER($D$2:$D$9999)*(IF(MONTH($C$2:$C$9999)&gt;=7,YEAR($C$2:$C$9999)&lt;=YEAR(TODAY()),YEAR($C$2:$C$9999)&lt;=YEAR(TODAY())+1))))</f>
        <v>70.630568897540314</v>
      </c>
      <c r="P5">
        <f t="array" aca="1" ref="P5" ca="1">_xlfn.STDEV.P(_xlfn._xlws.FILTER($D$2:$D$9999,(MONTH($C$2:$C$9999)=ROW()-1)*ISNUMBER($D$2:$D$9999)*(IF(MONTH($C$2:$C$9999)&gt;=7,YEAR($C$2:$C$9999)&lt;=YEAR(TODAY()),YEAR($C$2:$C$9999)&lt;=YEAR(TODAY())+1))))</f>
        <v>14.396630439173416</v>
      </c>
      <c r="Q5">
        <f t="shared" ca="1" si="7"/>
        <v>85.027199336713736</v>
      </c>
      <c r="R5">
        <f t="shared" ca="1" si="8"/>
        <v>99.423829775887143</v>
      </c>
      <c r="S5">
        <f t="shared" ca="1" si="9"/>
        <v>56.2339384583669</v>
      </c>
      <c r="T5">
        <f t="shared" ca="1" si="10"/>
        <v>41.837308019193486</v>
      </c>
      <c r="U5" t="str">
        <f t="shared" si="11"/>
        <v/>
      </c>
      <c r="V5" t="str">
        <f t="shared" si="12"/>
        <v/>
      </c>
      <c r="W5" t="str">
        <f t="shared" si="13"/>
        <v/>
      </c>
      <c r="X5" t="str">
        <f t="shared" si="14"/>
        <v/>
      </c>
      <c r="Y5" t="str">
        <f t="shared" si="15"/>
        <v/>
      </c>
      <c r="Z5">
        <f t="array" ref="Z5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5" t="str">
        <f t="array" ref="AA5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5" t="str">
        <f t="array" ref="AB5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5" t="str">
        <f t="shared" si="16"/>
        <v/>
      </c>
      <c r="AD5" t="str">
        <f t="shared" si="17"/>
        <v/>
      </c>
      <c r="AE5" t="str">
        <f t="shared" si="18"/>
        <v/>
      </c>
      <c r="AF5" t="str">
        <f t="shared" si="19"/>
        <v/>
      </c>
      <c r="AG5" t="str">
        <f t="shared" si="20"/>
        <v/>
      </c>
      <c r="AH5" t="str">
        <f t="shared" si="21"/>
        <v/>
      </c>
      <c r="AI5" t="str">
        <f t="shared" si="22"/>
        <v/>
      </c>
      <c r="AJ5" t="str">
        <f t="shared" si="23"/>
        <v/>
      </c>
      <c r="AK5" t="str">
        <f t="shared" si="24"/>
        <v/>
      </c>
      <c r="AL5">
        <f t="array" ref="AL5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5" t="str">
        <f t="array" ref="AM5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5" t="str">
        <f t="array" ref="AN5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5" t="str">
        <f t="shared" si="25"/>
        <v/>
      </c>
      <c r="AP5" t="str">
        <f t="shared" si="26"/>
        <v/>
      </c>
      <c r="AQ5" t="str">
        <f t="shared" si="27"/>
        <v/>
      </c>
      <c r="AR5" t="str">
        <f t="shared" si="28"/>
        <v/>
      </c>
    </row>
    <row r="6" spans="1:44" x14ac:dyDescent="0.25">
      <c r="A6" s="66" t="s">
        <v>317</v>
      </c>
      <c r="B6" s="28">
        <v>66.680000000000007</v>
      </c>
      <c r="C6" s="4">
        <f t="shared" si="29"/>
        <v>38322</v>
      </c>
      <c r="D6">
        <f t="array" ref="D6">IFERROR(AVERAGE(_xlfn._xlws.FILTER($B$2:$B$9999,(IFERROR(VALUE(MID($A$2:$A$9999,4,2)),0)=MONTH(C6))*(IFERROR(VALUE(RIGHT($A$2:$A$9999,4)),0)=YEAR(C6)))),"")</f>
        <v>61.414761904761903</v>
      </c>
      <c r="E6" t="str">
        <f t="shared" si="0"/>
        <v/>
      </c>
      <c r="G6">
        <f t="shared" ca="1" si="1"/>
        <v>104.28550954189276</v>
      </c>
      <c r="H6">
        <f t="shared" ca="1" si="2"/>
        <v>133.96706387907827</v>
      </c>
      <c r="I6">
        <f t="shared" ca="1" si="3"/>
        <v>163.64861821626377</v>
      </c>
      <c r="J6">
        <f t="shared" ca="1" si="4"/>
        <v>74.603955204707262</v>
      </c>
      <c r="K6">
        <f t="shared" ca="1" si="5"/>
        <v>44.922400867521766</v>
      </c>
      <c r="L6">
        <f t="array" aca="1" ref="L6" ca="1">IFERROR(_xlfn.STDEV.P(_xlfn._xlws.FILTER($E$2:$E$9999,(MONTH($C$2:$C$9999)=ROW()-1)*ISNUMBER($D$2:$D$9999)*(IF(MONTH($C$2:$C$9999)&gt;=7,YEAR($C$2:$C$9999)&lt;=YEAR(TODAY()),YEAR($C$2:$C$9999)&lt;=YEAR(TODAY())+1)))),0)</f>
        <v>29.681554337185499</v>
      </c>
      <c r="M6">
        <f t="shared" ca="1" si="6"/>
        <v>120.54630593132154</v>
      </c>
      <c r="N6">
        <f t="array" aca="1" ref="N6" ca="1">IFERROR(AVERAGE(_xlfn._xlws.FILTER($D$2:$D$9999,(MONTH($C$2:$C$9999)=ROW()-1)*(YEAR($C$2:$C$9999)=IF(ROW()-1&gt;=7,IF(MONTH(TODAY())&gt;=7,YEAR(TODAY()),YEAR(TODAY())-1),IF(MONTH(TODAY())&gt;=7,YEAR(TODAY())+1,YEAR(TODAY())))))),"")</f>
        <v>77.23</v>
      </c>
      <c r="O6">
        <f t="array" aca="1" ref="O6" ca="1">AVERAGE(_xlfn._xlws.FILTER($D$2:$D$9999,(MONTH($C$2:$C$9999)=ROW()-1)*ISNUMBER($D$2:$D$9999)*(IF(MONTH($C$2:$C$9999)&gt;=7,YEAR($C$2:$C$9999)&lt;=YEAR(TODAY()),YEAR($C$2:$C$9999)&lt;=YEAR(TODAY())+1))))</f>
        <v>68.705556747600227</v>
      </c>
      <c r="P6">
        <f t="array" aca="1" ref="P6" ca="1">_xlfn.STDEV.P(_xlfn._xlws.FILTER($D$2:$D$9999,(MONTH($C$2:$C$9999)=ROW()-1)*ISNUMBER($D$2:$D$9999)*(IF(MONTH($C$2:$C$9999)&gt;=7,YEAR($C$2:$C$9999)&lt;=YEAR(TODAY()),YEAR($C$2:$C$9999)&lt;=YEAR(TODAY())+1))))</f>
        <v>14.584995481114305</v>
      </c>
      <c r="Q6">
        <f t="shared" ca="1" si="7"/>
        <v>83.290552228714532</v>
      </c>
      <c r="R6">
        <f t="shared" ca="1" si="8"/>
        <v>97.875547709828837</v>
      </c>
      <c r="S6">
        <f t="shared" ca="1" si="9"/>
        <v>54.120561266485922</v>
      </c>
      <c r="T6">
        <f t="shared" ca="1" si="10"/>
        <v>39.535565785371617</v>
      </c>
      <c r="U6" t="str">
        <f t="shared" si="11"/>
        <v/>
      </c>
      <c r="V6" t="str">
        <f t="shared" si="12"/>
        <v/>
      </c>
      <c r="W6" t="str">
        <f t="shared" si="13"/>
        <v/>
      </c>
      <c r="X6" t="str">
        <f t="shared" si="14"/>
        <v/>
      </c>
      <c r="Y6" t="str">
        <f t="shared" si="15"/>
        <v/>
      </c>
      <c r="Z6">
        <f t="array" ref="Z6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6" t="str">
        <f t="array" ref="AA6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6" t="str">
        <f t="array" ref="AB6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6" t="str">
        <f t="shared" si="16"/>
        <v/>
      </c>
      <c r="AD6" t="str">
        <f t="shared" si="17"/>
        <v/>
      </c>
      <c r="AE6" t="str">
        <f t="shared" si="18"/>
        <v/>
      </c>
      <c r="AF6" t="str">
        <f t="shared" si="19"/>
        <v/>
      </c>
      <c r="AG6" t="str">
        <f t="shared" si="20"/>
        <v/>
      </c>
      <c r="AH6" t="str">
        <f t="shared" si="21"/>
        <v/>
      </c>
      <c r="AI6" t="str">
        <f t="shared" si="22"/>
        <v/>
      </c>
      <c r="AJ6" t="str">
        <f t="shared" si="23"/>
        <v/>
      </c>
      <c r="AK6" t="str">
        <f t="shared" si="24"/>
        <v/>
      </c>
      <c r="AL6">
        <f t="array" ref="AL6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6" t="str">
        <f t="array" ref="AM6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6" t="str">
        <f t="array" ref="AN6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6" t="str">
        <f t="shared" si="25"/>
        <v/>
      </c>
      <c r="AP6" t="str">
        <f t="shared" si="26"/>
        <v/>
      </c>
      <c r="AQ6" t="str">
        <f t="shared" si="27"/>
        <v/>
      </c>
      <c r="AR6" t="str">
        <f t="shared" si="28"/>
        <v/>
      </c>
    </row>
    <row r="7" spans="1:44" x14ac:dyDescent="0.25">
      <c r="A7" s="66" t="s">
        <v>318</v>
      </c>
      <c r="B7" s="28">
        <v>66.09</v>
      </c>
      <c r="C7" s="4">
        <f t="shared" si="29"/>
        <v>38353</v>
      </c>
      <c r="D7">
        <f t="array" ref="D7">IFERROR(AVERAGE(_xlfn._xlws.FILTER($B$2:$B$9999,(IFERROR(VALUE(MID($A$2:$A$9999,4,2)),0)=MONTH(C7))*(IFERROR(VALUE(RIGHT($A$2:$A$9999,4)),0)=YEAR(C7)))),"")</f>
        <v>63.574761904761893</v>
      </c>
      <c r="E7" t="str">
        <f t="shared" si="0"/>
        <v/>
      </c>
      <c r="G7">
        <f t="shared" ca="1" si="1"/>
        <v>102.20721943630026</v>
      </c>
      <c r="H7">
        <f t="shared" ca="1" si="2"/>
        <v>129.2843122613001</v>
      </c>
      <c r="I7">
        <f t="shared" ca="1" si="3"/>
        <v>156.36140508629992</v>
      </c>
      <c r="J7">
        <f t="shared" ca="1" si="4"/>
        <v>75.130126611300426</v>
      </c>
      <c r="K7">
        <f t="shared" ca="1" si="5"/>
        <v>48.053033786300603</v>
      </c>
      <c r="L7">
        <f t="array" aca="1" ref="L7" ca="1">IFERROR(_xlfn.STDEV.P(_xlfn._xlws.FILTER($E$2:$E$9999,(MONTH($C$2:$C$9999)=ROW()-1)*ISNUMBER($D$2:$D$9999)*(IF(MONTH($C$2:$C$9999)&gt;=7,YEAR($C$2:$C$9999)&lt;=YEAR(TODAY()),YEAR($C$2:$C$9999)&lt;=YEAR(TODAY())+1)))),0)</f>
        <v>27.077092824999831</v>
      </c>
      <c r="M7">
        <f t="shared" ca="1" si="6"/>
        <v>118.05671175858483</v>
      </c>
      <c r="N7">
        <f t="array" aca="1" ref="N7" ca="1">IFERROR(AVERAGE(_xlfn._xlws.FILTER($D$2:$D$9999,(MONTH($C$2:$C$9999)=ROW()-1)*(YEAR($C$2:$C$9999)=IF(ROW()-1&gt;=7,IF(MONTH(TODAY())&gt;=7,YEAR(TODAY()),YEAR(TODAY())-1),IF(MONTH(TODAY())&gt;=7,YEAR(TODAY())+1,YEAR(TODAY())))))),"")</f>
        <v>75.635000000000005</v>
      </c>
      <c r="O7">
        <f t="array" aca="1" ref="O7" ca="1">AVERAGE(_xlfn._xlws.FILTER($D$2:$D$9999,(MONTH($C$2:$C$9999)=ROW()-1)*ISNUMBER($D$2:$D$9999)*(IF(MONTH($C$2:$C$9999)&gt;=7,YEAR($C$2:$C$9999)&lt;=YEAR(TODAY()),YEAR($C$2:$C$9999)&lt;=YEAR(TODAY())+1))))</f>
        <v>67.336334125828401</v>
      </c>
      <c r="P7">
        <f t="array" aca="1" ref="P7" ca="1">_xlfn.STDEV.P(_xlfn._xlws.FILTER($D$2:$D$9999,(MONTH($C$2:$C$9999)=ROW()-1)*ISNUMBER($D$2:$D$9999)*(IF(MONTH($C$2:$C$9999)&gt;=7,YEAR($C$2:$C$9999)&lt;=YEAR(TODAY()),YEAR($C$2:$C$9999)&lt;=YEAR(TODAY())+1))))</f>
        <v>12.566738663188927</v>
      </c>
      <c r="Q7">
        <f t="shared" ca="1" si="7"/>
        <v>79.90307278901733</v>
      </c>
      <c r="R7">
        <f t="shared" ca="1" si="8"/>
        <v>92.469811452206258</v>
      </c>
      <c r="S7">
        <f t="shared" ca="1" si="9"/>
        <v>54.769595462639472</v>
      </c>
      <c r="T7">
        <f t="shared" ca="1" si="10"/>
        <v>42.202856799450544</v>
      </c>
      <c r="U7" t="str">
        <f t="shared" si="11"/>
        <v/>
      </c>
      <c r="V7" t="str">
        <f t="shared" si="12"/>
        <v/>
      </c>
      <c r="W7" t="str">
        <f t="shared" si="13"/>
        <v/>
      </c>
      <c r="X7" t="str">
        <f t="shared" si="14"/>
        <v/>
      </c>
      <c r="Y7" t="str">
        <f t="shared" si="15"/>
        <v/>
      </c>
      <c r="Z7">
        <f t="array" ref="Z7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7" t="str">
        <f t="array" ref="AA7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7" t="str">
        <f t="array" ref="AB7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7" t="str">
        <f t="shared" si="16"/>
        <v/>
      </c>
      <c r="AD7" t="str">
        <f t="shared" si="17"/>
        <v/>
      </c>
      <c r="AE7" t="str">
        <f t="shared" si="18"/>
        <v/>
      </c>
      <c r="AF7" t="str">
        <f t="shared" si="19"/>
        <v/>
      </c>
      <c r="AG7" t="str">
        <f t="shared" si="20"/>
        <v/>
      </c>
      <c r="AH7" t="str">
        <f t="shared" si="21"/>
        <v/>
      </c>
      <c r="AI7" t="str">
        <f t="shared" si="22"/>
        <v/>
      </c>
      <c r="AJ7" t="str">
        <f t="shared" si="23"/>
        <v/>
      </c>
      <c r="AK7" t="str">
        <f t="shared" si="24"/>
        <v/>
      </c>
      <c r="AL7">
        <f t="array" ref="AL7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7" t="str">
        <f t="array" ref="AM7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7" t="str">
        <f t="array" ref="AN7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7" t="str">
        <f t="shared" si="25"/>
        <v/>
      </c>
      <c r="AP7" t="str">
        <f t="shared" si="26"/>
        <v/>
      </c>
      <c r="AQ7" t="str">
        <f t="shared" si="27"/>
        <v/>
      </c>
      <c r="AR7" t="str">
        <f t="shared" si="28"/>
        <v/>
      </c>
    </row>
    <row r="8" spans="1:44" x14ac:dyDescent="0.25">
      <c r="A8" s="66" t="s">
        <v>319</v>
      </c>
      <c r="B8" s="28">
        <v>66.13</v>
      </c>
      <c r="C8" s="4">
        <f t="shared" si="29"/>
        <v>38384</v>
      </c>
      <c r="D8">
        <f t="array" ref="D8">IFERROR(AVERAGE(_xlfn._xlws.FILTER($B$2:$B$9999,(IFERROR(VALUE(MID($A$2:$A$9999,4,2)),0)=MONTH(C8))*(IFERROR(VALUE(RIGHT($A$2:$A$9999,4)),0)=YEAR(C8)))),"")</f>
        <v>62.163888888888891</v>
      </c>
      <c r="E8" t="str">
        <f t="shared" si="0"/>
        <v/>
      </c>
      <c r="G8">
        <v>100</v>
      </c>
      <c r="H8">
        <f t="shared" ca="1" si="2"/>
        <v>100</v>
      </c>
      <c r="I8">
        <f t="shared" ca="1" si="3"/>
        <v>100</v>
      </c>
      <c r="J8">
        <f t="shared" ca="1" si="4"/>
        <v>100</v>
      </c>
      <c r="K8">
        <f t="shared" ca="1" si="5"/>
        <v>100</v>
      </c>
      <c r="L8">
        <f t="array" aca="1" ref="L8" ca="1">IFERROR(_xlfn.STDEV.P(_xlfn._xlws.FILTER($E$2:$E$9999,(MONTH($C$2:$C$9999)=ROW()-1)*ISNUMBER($D$2:$D$9999)*(IF(MONTH($C$2:$C$9999)&gt;=7,YEAR($C$2:$C$9999)&lt;=YEAR(TODAY()),YEAR($C$2:$C$9999)&lt;=YEAR(TODAY())+1)))),0)</f>
        <v>0</v>
      </c>
      <c r="M8">
        <v>100</v>
      </c>
      <c r="N8">
        <f t="array" aca="1" ref="N8" ca="1">IFERROR(AVERAGE(_xlfn._xlws.FILTER($D$2:$D$9999,(MONTH($C$2:$C$9999)=ROW()-1)*(YEAR($C$2:$C$9999)=IF(ROW()-1&gt;=7,IF(MONTH(TODAY())&gt;=7,YEAR(TODAY()),YEAR(TODAY())-1),IF(MONTH(TODAY())&gt;=7,YEAR(TODAY())+1,YEAR(TODAY())))))),"")</f>
        <v>64.066666666666663</v>
      </c>
      <c r="O8">
        <f t="array" aca="1" ref="O8" ca="1">AVERAGE(_xlfn._xlws.FILTER($D$2:$D$9999,(MONTH($C$2:$C$9999)=ROW()-1)*ISNUMBER($D$2:$D$9999)*(IF(MONTH($C$2:$C$9999)&gt;=7,YEAR($C$2:$C$9999)&lt;=YEAR(TODAY()),YEAR($C$2:$C$9999)&lt;=YEAR(TODAY())+1))))</f>
        <v>65.882170063138418</v>
      </c>
      <c r="P8">
        <f t="array" aca="1" ref="P8" ca="1">_xlfn.STDEV.P(_xlfn._xlws.FILTER($D$2:$D$9999,(MONTH($C$2:$C$9999)=ROW()-1)*ISNUMBER($D$2:$D$9999)*(IF(MONTH($C$2:$C$9999)&gt;=7,YEAR($C$2:$C$9999)&lt;=YEAR(TODAY()),YEAR($C$2:$C$9999)&lt;=YEAR(TODAY())+1))))</f>
        <v>13.03162397861338</v>
      </c>
      <c r="Q8">
        <f t="shared" ca="1" si="7"/>
        <v>78.9137940417518</v>
      </c>
      <c r="R8">
        <f t="shared" ca="1" si="8"/>
        <v>91.945418020365182</v>
      </c>
      <c r="S8">
        <f t="shared" ca="1" si="9"/>
        <v>52.850546084525035</v>
      </c>
      <c r="T8">
        <f t="shared" ca="1" si="10"/>
        <v>39.818922105911653</v>
      </c>
      <c r="U8">
        <v>100</v>
      </c>
      <c r="V8">
        <f t="shared" si="12"/>
        <v>100</v>
      </c>
      <c r="W8">
        <f t="shared" si="13"/>
        <v>100</v>
      </c>
      <c r="X8">
        <f t="shared" si="14"/>
        <v>100</v>
      </c>
      <c r="Y8">
        <f t="shared" si="15"/>
        <v>100</v>
      </c>
      <c r="Z8">
        <f t="array" ref="Z8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8" t="str">
        <f t="array" ref="AA8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8" t="str">
        <f t="array" ref="AB8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8" t="str">
        <f t="shared" si="16"/>
        <v/>
      </c>
      <c r="AD8" t="str">
        <f t="shared" si="17"/>
        <v/>
      </c>
      <c r="AE8" t="str">
        <f t="shared" si="18"/>
        <v/>
      </c>
      <c r="AF8" t="str">
        <f t="shared" si="19"/>
        <v/>
      </c>
      <c r="AG8">
        <v>100</v>
      </c>
      <c r="AH8">
        <f t="shared" si="21"/>
        <v>100</v>
      </c>
      <c r="AI8">
        <f t="shared" si="22"/>
        <v>100</v>
      </c>
      <c r="AJ8">
        <f t="shared" si="23"/>
        <v>100</v>
      </c>
      <c r="AK8">
        <f t="shared" si="24"/>
        <v>100</v>
      </c>
      <c r="AL8">
        <f t="array" ref="AL8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8" t="str">
        <f t="array" ref="AM8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8" t="str">
        <f t="array" ref="AN8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8" t="str">
        <f t="shared" si="25"/>
        <v/>
      </c>
      <c r="AP8" t="str">
        <f t="shared" si="26"/>
        <v/>
      </c>
      <c r="AQ8" t="str">
        <f t="shared" si="27"/>
        <v/>
      </c>
      <c r="AR8" t="str">
        <f t="shared" si="28"/>
        <v/>
      </c>
    </row>
    <row r="9" spans="1:44" x14ac:dyDescent="0.25">
      <c r="A9" s="66" t="s">
        <v>320</v>
      </c>
      <c r="B9" s="28">
        <v>66.489999999999995</v>
      </c>
      <c r="C9" s="4">
        <f t="shared" si="29"/>
        <v>38412</v>
      </c>
      <c r="D9">
        <f t="array" ref="D9">IFERROR(AVERAGE(_xlfn._xlws.FILTER($B$2:$B$9999,(IFERROR(VALUE(MID($A$2:$A$9999,4,2)),0)=MONTH(C9))*(IFERROR(VALUE(RIGHT($A$2:$A$9999,4)),0)=YEAR(C9)))),"")</f>
        <v>70.754999999999995</v>
      </c>
      <c r="E9" t="str">
        <f t="shared" si="0"/>
        <v/>
      </c>
      <c r="G9">
        <f ca="1">G$8*O9/O$8</f>
        <v>102.00003340643481</v>
      </c>
      <c r="H9">
        <f t="shared" ca="1" si="2"/>
        <v>108.25165026300107</v>
      </c>
      <c r="I9">
        <f t="shared" ca="1" si="3"/>
        <v>114.50326711956734</v>
      </c>
      <c r="J9">
        <f t="shared" ca="1" si="4"/>
        <v>95.748416549868551</v>
      </c>
      <c r="K9">
        <f t="shared" ca="1" si="5"/>
        <v>89.496799693302279</v>
      </c>
      <c r="L9">
        <f t="array" aca="1" ref="L9" ca="1">IFERROR(_xlfn.STDEV.P(_xlfn._xlws.FILTER($E$2:$E$9999,(MONTH($C$2:$C$9999)=ROW()-1)*ISNUMBER($D$2:$D$9999)*(IF(MONTH($C$2:$C$9999)&gt;=7,YEAR($C$2:$C$9999)&lt;=YEAR(TODAY()),YEAR($C$2:$C$9999)&lt;=YEAR(TODAY())+1)))),0)</f>
        <v>6.2516168565662626</v>
      </c>
      <c r="M9">
        <f ca="1">IFERROR($M$8*N9/$N$8,"")</f>
        <v>104.12591050988556</v>
      </c>
      <c r="N9">
        <f t="array" aca="1" ref="N9" ca="1">IFERROR(AVERAGE(_xlfn._xlws.FILTER($D$2:$D$9999,(MONTH($C$2:$C$9999)=ROW()-1)*(YEAR($C$2:$C$9999)=IF(ROW()-1&gt;=7,IF(MONTH(TODAY())&gt;=7,YEAR(TODAY()),YEAR(TODAY())-1),IF(MONTH(TODAY())&gt;=7,YEAR(TODAY())+1,YEAR(TODAY())))))),"")</f>
        <v>66.710000000000008</v>
      </c>
      <c r="O9">
        <f t="array" aca="1" ref="O9" ca="1">AVERAGE(_xlfn._xlws.FILTER($D$2:$D$9999,(MONTH($C$2:$C$9999)=ROW()-1)*ISNUMBER($D$2:$D$9999)*(IF(MONTH($C$2:$C$9999)&gt;=7,YEAR($C$2:$C$9999)&lt;=YEAR(TODAY()),YEAR($C$2:$C$9999)&lt;=YEAR(TODAY())+1))))</f>
        <v>67.199835473285376</v>
      </c>
      <c r="P9">
        <f t="array" aca="1" ref="P9" ca="1">_xlfn.STDEV.P(_xlfn._xlws.FILTER($D$2:$D$9999,(MONTH($C$2:$C$9999)=ROW()-1)*ISNUMBER($D$2:$D$9999)*(IF(MONTH($C$2:$C$9999)&gt;=7,YEAR($C$2:$C$9999)&lt;=YEAR(TODAY()),YEAR($C$2:$C$9999)&lt;=YEAR(TODAY())+1))))</f>
        <v>13.117166673061377</v>
      </c>
      <c r="Q9">
        <f t="shared" ca="1" si="7"/>
        <v>80.317002146346752</v>
      </c>
      <c r="R9">
        <f t="shared" ca="1" si="8"/>
        <v>93.434168819408129</v>
      </c>
      <c r="S9">
        <f t="shared" ca="1" si="9"/>
        <v>54.082668800223999</v>
      </c>
      <c r="T9">
        <f t="shared" ca="1" si="10"/>
        <v>40.965502127162623</v>
      </c>
      <c r="U9" t="str">
        <f>IFERROR(U$8*AA9/AA$8,"")</f>
        <v/>
      </c>
      <c r="V9" t="str">
        <f t="shared" si="12"/>
        <v/>
      </c>
      <c r="W9" t="str">
        <f t="shared" si="13"/>
        <v/>
      </c>
      <c r="X9" t="str">
        <f t="shared" si="14"/>
        <v/>
      </c>
      <c r="Y9" t="str">
        <f t="shared" si="15"/>
        <v/>
      </c>
      <c r="Z9">
        <f t="array" ref="Z9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9" t="str">
        <f t="array" ref="AA9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9" t="str">
        <f t="array" ref="AB9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9" t="str">
        <f t="shared" si="16"/>
        <v/>
      </c>
      <c r="AD9" t="str">
        <f t="shared" si="17"/>
        <v/>
      </c>
      <c r="AE9" t="str">
        <f t="shared" si="18"/>
        <v/>
      </c>
      <c r="AF9" t="str">
        <f t="shared" si="19"/>
        <v/>
      </c>
      <c r="AG9" t="str">
        <f>IFERROR(AG$8*AM9/AM$8,"")</f>
        <v/>
      </c>
      <c r="AH9" t="str">
        <f t="shared" si="21"/>
        <v/>
      </c>
      <c r="AI9" t="str">
        <f t="shared" si="22"/>
        <v/>
      </c>
      <c r="AJ9" t="str">
        <f t="shared" si="23"/>
        <v/>
      </c>
      <c r="AK9" t="str">
        <f t="shared" si="24"/>
        <v/>
      </c>
      <c r="AL9">
        <f t="array" ref="AL9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9" t="str">
        <f t="array" ref="AM9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9" t="str">
        <f t="array" ref="AN9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9" t="str">
        <f t="shared" si="25"/>
        <v/>
      </c>
      <c r="AP9" t="str">
        <f t="shared" si="26"/>
        <v/>
      </c>
      <c r="AQ9" t="str">
        <f t="shared" si="27"/>
        <v/>
      </c>
      <c r="AR9" t="str">
        <f t="shared" si="28"/>
        <v/>
      </c>
    </row>
    <row r="10" spans="1:44" x14ac:dyDescent="0.25">
      <c r="A10" s="66" t="s">
        <v>321</v>
      </c>
      <c r="B10" s="28">
        <v>66.459999999999994</v>
      </c>
      <c r="C10" s="4">
        <f t="shared" si="29"/>
        <v>38443</v>
      </c>
      <c r="D10">
        <f t="array" ref="D10">IFERROR(AVERAGE(_xlfn._xlws.FILTER($B$2:$B$9999,(IFERROR(VALUE(MID($A$2:$A$9999,4,2)),0)=MONTH(C10))*(IFERROR(VALUE(RIGHT($A$2:$A$9999,4)),0)=YEAR(C10)))),"")</f>
        <v>67.669000000000011</v>
      </c>
      <c r="E10" t="str">
        <f t="shared" si="0"/>
        <v/>
      </c>
      <c r="G10">
        <f ca="1">G$8*O10/O$8</f>
        <v>104.2688351627009</v>
      </c>
      <c r="H10">
        <f t="shared" ca="1" si="2"/>
        <v>115.87026906661688</v>
      </c>
      <c r="I10">
        <f t="shared" ca="1" si="3"/>
        <v>127.47170297053287</v>
      </c>
      <c r="J10">
        <f t="shared" ca="1" si="4"/>
        <v>92.667401258784906</v>
      </c>
      <c r="K10">
        <f t="shared" ca="1" si="5"/>
        <v>81.065967354868917</v>
      </c>
      <c r="L10">
        <f t="array" aca="1" ref="L10" ca="1">IFERROR(_xlfn.STDEV.P(_xlfn._xlws.FILTER($E$2:$E$9999,(MONTH($C$2:$C$9999)=ROW()-1)*ISNUMBER($D$2:$D$9999)*(IF(MONTH($C$2:$C$9999)&gt;=7,YEAR($C$2:$C$9999)&lt;=YEAR(TODAY()),YEAR($C$2:$C$9999)&lt;=YEAR(TODAY())+1)))),0)</f>
        <v>11.601433903915989</v>
      </c>
      <c r="M10">
        <f ca="1">IFERROR($M$8*N10/$N$8,"")</f>
        <v>107.29448491155046</v>
      </c>
      <c r="N10">
        <f t="array" aca="1" ref="N10" ca="1">IFERROR(AVERAGE(_xlfn._xlws.FILTER($D$2:$D$9999,(MONTH($C$2:$C$9999)=ROW()-1)*(YEAR($C$2:$C$9999)=IF(ROW()-1&gt;=7,IF(MONTH(TODAY())&gt;=7,YEAR(TODAY()),YEAR(TODAY())-1),IF(MONTH(TODAY())&gt;=7,YEAR(TODAY())+1,YEAR(TODAY())))))),"")</f>
        <v>68.739999999999995</v>
      </c>
      <c r="O10">
        <f t="array" aca="1" ref="O10" ca="1">AVERAGE(_xlfn._xlws.FILTER($D$2:$D$9999,(MONTH($C$2:$C$9999)=ROW()-1)*ISNUMBER($D$2:$D$9999)*(IF(MONTH($C$2:$C$9999)&gt;=7,YEAR($C$2:$C$9999)&lt;=YEAR(TODAY()),YEAR($C$2:$C$9999)&lt;=YEAR(TODAY())+1))))</f>
        <v>68.694571304744073</v>
      </c>
      <c r="P10">
        <f t="array" aca="1" ref="P10" ca="1">_xlfn.STDEV.P(_xlfn._xlws.FILTER($D$2:$D$9999,(MONTH($C$2:$C$9999)=ROW()-1)*ISNUMBER($D$2:$D$9999)*(IF(MONTH($C$2:$C$9999)&gt;=7,YEAR($C$2:$C$9999)&lt;=YEAR(TODAY()),YEAR($C$2:$C$9999)&lt;=YEAR(TODAY())+1))))</f>
        <v>12.179101169328813</v>
      </c>
      <c r="Q10">
        <f t="shared" ca="1" si="7"/>
        <v>80.87367247407289</v>
      </c>
      <c r="R10">
        <f t="shared" ca="1" si="8"/>
        <v>93.052773643401707</v>
      </c>
      <c r="S10">
        <f t="shared" ca="1" si="9"/>
        <v>56.515470135415256</v>
      </c>
      <c r="T10">
        <f t="shared" ca="1" si="10"/>
        <v>44.336368966086447</v>
      </c>
      <c r="U10" t="str">
        <f>IFERROR(U$8*AA10/AA$8,"")</f>
        <v/>
      </c>
      <c r="V10" t="str">
        <f t="shared" si="12"/>
        <v/>
      </c>
      <c r="W10" t="str">
        <f t="shared" si="13"/>
        <v/>
      </c>
      <c r="X10" t="str">
        <f t="shared" si="14"/>
        <v/>
      </c>
      <c r="Y10" t="str">
        <f t="shared" si="15"/>
        <v/>
      </c>
      <c r="Z10">
        <f t="array" ref="Z10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0" t="str">
        <f t="array" ref="AA10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0" t="str">
        <f t="array" ref="AB10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0" t="str">
        <f t="shared" si="16"/>
        <v/>
      </c>
      <c r="AD10" t="str">
        <f t="shared" si="17"/>
        <v/>
      </c>
      <c r="AE10" t="str">
        <f t="shared" si="18"/>
        <v/>
      </c>
      <c r="AF10" t="str">
        <f t="shared" si="19"/>
        <v/>
      </c>
      <c r="AG10" t="str">
        <f>IFERROR(AG$8*AM10/AM$8,"")</f>
        <v/>
      </c>
      <c r="AH10" t="str">
        <f t="shared" si="21"/>
        <v/>
      </c>
      <c r="AI10" t="str">
        <f t="shared" si="22"/>
        <v/>
      </c>
      <c r="AJ10" t="str">
        <f t="shared" si="23"/>
        <v/>
      </c>
      <c r="AK10" t="str">
        <f t="shared" si="24"/>
        <v/>
      </c>
      <c r="AL10">
        <f t="array" ref="AL10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0" t="str">
        <f t="array" ref="AM10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0" t="str">
        <f t="array" ref="AN10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0" t="str">
        <f t="shared" si="25"/>
        <v/>
      </c>
      <c r="AP10" t="str">
        <f t="shared" si="26"/>
        <v/>
      </c>
      <c r="AQ10" t="str">
        <f t="shared" si="27"/>
        <v/>
      </c>
      <c r="AR10" t="str">
        <f t="shared" si="28"/>
        <v/>
      </c>
    </row>
    <row r="11" spans="1:44" x14ac:dyDescent="0.25">
      <c r="A11" s="66" t="s">
        <v>322</v>
      </c>
      <c r="B11" s="28">
        <v>66.349999999999994</v>
      </c>
      <c r="C11" s="4">
        <f t="shared" si="29"/>
        <v>38473</v>
      </c>
      <c r="D11">
        <f t="array" ref="D11">IFERROR(AVERAGE(_xlfn._xlws.FILTER($B$2:$B$9999,(IFERROR(VALUE(MID($A$2:$A$9999,4,2)),0)=MONTH(C11))*(IFERROR(VALUE(RIGHT($A$2:$A$9999,4)),0)=YEAR(C11)))),"")</f>
        <v>66.686666666666667</v>
      </c>
      <c r="E11" t="str">
        <f t="shared" si="0"/>
        <v/>
      </c>
      <c r="G11">
        <f ca="1">G$8*O11/O$8</f>
        <v>106.3792134549939</v>
      </c>
      <c r="H11">
        <f t="shared" ca="1" si="2"/>
        <v>121.21628850525013</v>
      </c>
      <c r="I11">
        <f t="shared" ca="1" si="3"/>
        <v>136.05336355550639</v>
      </c>
      <c r="J11">
        <f t="shared" ca="1" si="4"/>
        <v>91.54213840473767</v>
      </c>
      <c r="K11">
        <f t="shared" ca="1" si="5"/>
        <v>76.705063354481425</v>
      </c>
      <c r="L11">
        <f t="array" aca="1" ref="L11" ca="1">IFERROR(_xlfn.STDEV.P(_xlfn._xlws.FILTER($E$2:$E$9999,(MONTH($C$2:$C$9999)=ROW()-1)*ISNUMBER($D$2:$D$9999)*(IF(MONTH($C$2:$C$9999)&gt;=7,YEAR($C$2:$C$9999)&lt;=YEAR(TODAY()),YEAR($C$2:$C$9999)&lt;=YEAR(TODAY())+1)))),0)</f>
        <v>14.837075050256239</v>
      </c>
      <c r="M11">
        <f ca="1">IFERROR($M$8*N11/$N$8,"")</f>
        <v>111.12643080124869</v>
      </c>
      <c r="N11">
        <f t="array" aca="1" ref="N11" ca="1">IFERROR(AVERAGE(_xlfn._xlws.FILTER($D$2:$D$9999,(MONTH($C$2:$C$9999)=ROW()-1)*(YEAR($C$2:$C$9999)=IF(ROW()-1&gt;=7,IF(MONTH(TODAY())&gt;=7,YEAR(TODAY()),YEAR(TODAY())-1),IF(MONTH(TODAY())&gt;=7,YEAR(TODAY())+1,YEAR(TODAY())))))),"")</f>
        <v>71.194999999999993</v>
      </c>
      <c r="O11">
        <f t="array" aca="1" ref="O11" ca="1">AVERAGE(_xlfn._xlws.FILTER($D$2:$D$9999,(MONTH($C$2:$C$9999)=ROW()-1)*ISNUMBER($D$2:$D$9999)*(IF(MONTH($C$2:$C$9999)&gt;=7,YEAR($C$2:$C$9999)&lt;=YEAR(TODAY()),YEAR($C$2:$C$9999)&lt;=YEAR(TODAY())+1))))</f>
        <v>70.084934320248109</v>
      </c>
      <c r="P11">
        <f t="array" aca="1" ref="P11" ca="1">_xlfn.STDEV.P(_xlfn._xlws.FILTER($D$2:$D$9999,(MONTH($C$2:$C$9999)=ROW()-1)*ISNUMBER($D$2:$D$9999)*(IF(MONTH($C$2:$C$9999)&gt;=7,YEAR($C$2:$C$9999)&lt;=YEAR(TODAY()),YEAR($C$2:$C$9999)&lt;=YEAR(TODAY())+1))))</f>
        <v>12.092482398855264</v>
      </c>
      <c r="Q11">
        <f t="shared" ca="1" si="7"/>
        <v>82.177416719103377</v>
      </c>
      <c r="R11">
        <f t="shared" ca="1" si="8"/>
        <v>94.26989911795863</v>
      </c>
      <c r="S11">
        <f t="shared" ca="1" si="9"/>
        <v>57.992451921392842</v>
      </c>
      <c r="T11">
        <f t="shared" ca="1" si="10"/>
        <v>45.899969522537582</v>
      </c>
      <c r="U11" t="str">
        <f>IFERROR(U$8*AA11/AA$8,"")</f>
        <v/>
      </c>
      <c r="V11" t="str">
        <f t="shared" si="12"/>
        <v/>
      </c>
      <c r="W11" t="str">
        <f t="shared" si="13"/>
        <v/>
      </c>
      <c r="X11" t="str">
        <f t="shared" si="14"/>
        <v/>
      </c>
      <c r="Y11" t="str">
        <f t="shared" si="15"/>
        <v/>
      </c>
      <c r="Z11">
        <f t="array" ref="Z11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1" t="str">
        <f t="array" ref="AA1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1" t="str">
        <f t="array" ref="AB1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1" t="str">
        <f t="shared" si="16"/>
        <v/>
      </c>
      <c r="AD11" t="str">
        <f t="shared" si="17"/>
        <v/>
      </c>
      <c r="AE11" t="str">
        <f t="shared" si="18"/>
        <v/>
      </c>
      <c r="AF11" t="str">
        <f t="shared" si="19"/>
        <v/>
      </c>
      <c r="AG11" t="str">
        <f>IFERROR(AG$8*AM11/AM$8,"")</f>
        <v/>
      </c>
      <c r="AH11" t="str">
        <f t="shared" si="21"/>
        <v/>
      </c>
      <c r="AI11" t="str">
        <f t="shared" si="22"/>
        <v/>
      </c>
      <c r="AJ11" t="str">
        <f t="shared" si="23"/>
        <v/>
      </c>
      <c r="AK11" t="str">
        <f t="shared" si="24"/>
        <v/>
      </c>
      <c r="AL11">
        <f t="array" ref="AL11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1" t="str">
        <f t="array" ref="AM1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1" t="str">
        <f t="array" ref="AN1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1" t="str">
        <f t="shared" si="25"/>
        <v/>
      </c>
      <c r="AP11" t="str">
        <f t="shared" si="26"/>
        <v/>
      </c>
      <c r="AQ11" t="str">
        <f t="shared" si="27"/>
        <v/>
      </c>
      <c r="AR11" t="str">
        <f t="shared" si="28"/>
        <v/>
      </c>
    </row>
    <row r="12" spans="1:44" x14ac:dyDescent="0.25">
      <c r="A12" s="66" t="s">
        <v>323</v>
      </c>
      <c r="B12" s="28">
        <v>66.94</v>
      </c>
      <c r="C12" s="4">
        <f t="shared" si="29"/>
        <v>38504</v>
      </c>
      <c r="D12">
        <f t="array" ref="D12">IFERROR(AVERAGE(_xlfn._xlws.FILTER($B$2:$B$9999,(IFERROR(VALUE(MID($A$2:$A$9999,4,2)),0)=MONTH(C12))*(IFERROR(VALUE(RIGHT($A$2:$A$9999,4)),0)=YEAR(C12)))),"")</f>
        <v>68.829545454545453</v>
      </c>
      <c r="E12" t="str">
        <f t="shared" si="0"/>
        <v/>
      </c>
      <c r="G12">
        <f ca="1">G$8*O12/O$8</f>
        <v>108.9712368184564</v>
      </c>
      <c r="H12">
        <f t="shared" ca="1" si="2"/>
        <v>129.86662487440287</v>
      </c>
      <c r="I12">
        <f t="shared" ca="1" si="3"/>
        <v>150.76201293034933</v>
      </c>
      <c r="J12">
        <f t="shared" ca="1" si="4"/>
        <v>88.075848762509935</v>
      </c>
      <c r="K12">
        <f t="shared" ca="1" si="5"/>
        <v>67.18046070656348</v>
      </c>
      <c r="L12">
        <f t="array" aca="1" ref="L12" ca="1">IFERROR(_xlfn.STDEV.P(_xlfn._xlws.FILTER($E$2:$E$9999,(MONTH($C$2:$C$9999)=ROW()-1)*ISNUMBER($D$2:$D$9999)*(IF(MONTH($C$2:$C$9999)&gt;=7,YEAR($C$2:$C$9999)&lt;=YEAR(TODAY()),YEAR($C$2:$C$9999)&lt;=YEAR(TODAY())+1)))),0)</f>
        <v>20.895388055946462</v>
      </c>
      <c r="M12">
        <f ca="1">IFERROR($M$8*N12/$N$8,"")</f>
        <v>114.95837669094695</v>
      </c>
      <c r="N12">
        <f t="array" aca="1" ref="N12" ca="1">IFERROR(AVERAGE(_xlfn._xlws.FILTER($D$2:$D$9999,(MONTH($C$2:$C$9999)=ROW()-1)*(YEAR($C$2:$C$9999)=IF(ROW()-1&gt;=7,IF(MONTH(TODAY())&gt;=7,YEAR(TODAY()),YEAR(TODAY())-1),IF(MONTH(TODAY())&gt;=7,YEAR(TODAY())+1,YEAR(TODAY())))))),"")</f>
        <v>73.650000000000006</v>
      </c>
      <c r="O12">
        <f t="array" aca="1" ref="O12" ca="1">AVERAGE(_xlfn._xlws.FILTER($D$2:$D$9999,(MONTH($C$2:$C$9999)=ROW()-1)*ISNUMBER($D$2:$D$9999)*(IF(MONTH($C$2:$C$9999)&gt;=7,YEAR($C$2:$C$9999)&lt;=YEAR(TODAY()),YEAR($C$2:$C$9999)&lt;=YEAR(TODAY())+1))))</f>
        <v>71.792615560640755</v>
      </c>
      <c r="P12">
        <f t="array" aca="1" ref="P12" ca="1">_xlfn.STDEV.P(_xlfn._xlws.FILTER($D$2:$D$9999,(MONTH($C$2:$C$9999)=ROW()-1)*ISNUMBER($D$2:$D$9999)*(IF(MONTH($C$2:$C$9999)&gt;=7,YEAR($C$2:$C$9999)&lt;=YEAR(TODAY()),YEAR($C$2:$C$9999)&lt;=YEAR(TODAY())+1))))</f>
        <v>13.227867796234021</v>
      </c>
      <c r="Q12">
        <f t="shared" ca="1" si="7"/>
        <v>85.020483356874777</v>
      </c>
      <c r="R12">
        <f t="shared" ca="1" si="8"/>
        <v>98.2483511531088</v>
      </c>
      <c r="S12">
        <f t="shared" ca="1" si="9"/>
        <v>58.564747764406732</v>
      </c>
      <c r="T12">
        <f t="shared" ca="1" si="10"/>
        <v>45.33687996817271</v>
      </c>
      <c r="U12" t="str">
        <f>IFERROR(U$8*AA12/AA$8,"")</f>
        <v/>
      </c>
      <c r="V12" t="str">
        <f t="shared" si="12"/>
        <v/>
      </c>
      <c r="W12" t="str">
        <f t="shared" si="13"/>
        <v/>
      </c>
      <c r="X12" t="str">
        <f t="shared" si="14"/>
        <v/>
      </c>
      <c r="Y12" t="str">
        <f t="shared" si="15"/>
        <v/>
      </c>
      <c r="Z12">
        <f t="array" ref="Z1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2" t="str">
        <f t="array" ref="AA1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2" t="str">
        <f t="array" ref="AB1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2" t="str">
        <f t="shared" si="16"/>
        <v/>
      </c>
      <c r="AD12" t="str">
        <f t="shared" si="17"/>
        <v/>
      </c>
      <c r="AE12" t="str">
        <f t="shared" si="18"/>
        <v/>
      </c>
      <c r="AF12" t="str">
        <f t="shared" si="19"/>
        <v/>
      </c>
      <c r="AG12" t="str">
        <f>IFERROR(AG$8*AM12/AM$8,"")</f>
        <v/>
      </c>
      <c r="AH12" t="str">
        <f t="shared" si="21"/>
        <v/>
      </c>
      <c r="AI12" t="str">
        <f t="shared" si="22"/>
        <v/>
      </c>
      <c r="AJ12" t="str">
        <f t="shared" si="23"/>
        <v/>
      </c>
      <c r="AK12" t="str">
        <f t="shared" si="24"/>
        <v/>
      </c>
      <c r="AL12">
        <f t="array" ref="AL1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2" t="str">
        <f t="array" ref="AM1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2" t="str">
        <f t="array" ref="AN1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2" t="str">
        <f t="shared" si="25"/>
        <v/>
      </c>
      <c r="AP12" t="str">
        <f t="shared" si="26"/>
        <v/>
      </c>
      <c r="AQ12" t="str">
        <f t="shared" si="27"/>
        <v/>
      </c>
      <c r="AR12" t="str">
        <f t="shared" si="28"/>
        <v/>
      </c>
    </row>
    <row r="13" spans="1:44" x14ac:dyDescent="0.25">
      <c r="A13" s="66" t="s">
        <v>324</v>
      </c>
      <c r="B13" s="28">
        <v>67.010000000000005</v>
      </c>
      <c r="C13" s="4">
        <f t="shared" si="29"/>
        <v>38534</v>
      </c>
      <c r="D13">
        <f t="array" ref="D13">IFERROR(AVERAGE(_xlfn._xlws.FILTER($B$2:$B$9999,(IFERROR(VALUE(MID($A$2:$A$9999,4,2)),0)=MONTH(C13))*(IFERROR(VALUE(RIGHT($A$2:$A$9999,4)),0)=YEAR(C13)))),"")</f>
        <v>68.056666666666672</v>
      </c>
      <c r="E13">
        <f t="shared" si="0"/>
        <v>100</v>
      </c>
      <c r="G13">
        <f ca="1">G$8*O13/O$8</f>
        <v>110.44857556024388</v>
      </c>
      <c r="H13">
        <f t="shared" ca="1" si="2"/>
        <v>132.43897447302467</v>
      </c>
      <c r="I13">
        <f t="shared" ca="1" si="3"/>
        <v>154.42937338580543</v>
      </c>
      <c r="J13">
        <f t="shared" ca="1" si="4"/>
        <v>88.458176647463105</v>
      </c>
      <c r="K13">
        <f t="shared" ca="1" si="5"/>
        <v>66.467777734682329</v>
      </c>
      <c r="L13">
        <f t="array" aca="1" ref="L13" ca="1">IFERROR(_xlfn.STDEV.P(_xlfn._xlws.FILTER($E$2:$E$9999,(MONTH($C$2:$C$9999)=ROW()-1)*ISNUMBER($D$2:$D$9999)*(IF(MONTH($C$2:$C$9999)&gt;=7,YEAR($C$2:$C$9999)&lt;=YEAR(TODAY()),YEAR($C$2:$C$9999)&lt;=YEAR(TODAY())+1)))),0)</f>
        <v>21.99039891278078</v>
      </c>
      <c r="M13">
        <f ca="1">IFERROR($M$8*N13/$N$8,"")</f>
        <v>117.42455775234131</v>
      </c>
      <c r="N13">
        <f t="array" aca="1" ref="N13" ca="1">IFERROR(AVERAGE(_xlfn._xlws.FILTER($D$2:$D$9999,(MONTH($C$2:$C$9999)=ROW()-1)*(YEAR($C$2:$C$9999)=IF(ROW()-1&gt;=7,IF(MONTH(TODAY())&gt;=7,YEAR(TODAY()),YEAR(TODAY())-1),IF(MONTH(TODAY())&gt;=7,YEAR(TODAY())+1,YEAR(TODAY())))))),"")</f>
        <v>75.23</v>
      </c>
      <c r="O13">
        <f t="array" aca="1" ref="O13" ca="1">AVERAGE(_xlfn._xlws.FILTER($D$2:$D$9999,(MONTH($C$2:$C$9999)=ROW()-1)*ISNUMBER($D$2:$D$9999)*(IF(MONTH($C$2:$C$9999)&gt;=7,YEAR($C$2:$C$9999)&lt;=YEAR(TODAY()),YEAR($C$2:$C$9999)&lt;=YEAR(TODAY())+1))))</f>
        <v>72.76591838291381</v>
      </c>
      <c r="P13">
        <f t="array" aca="1" ref="P13" ca="1">_xlfn.STDEV.P(_xlfn._xlws.FILTER($D$2:$D$9999,(MONTH($C$2:$C$9999)=ROW()-1)*ISNUMBER($D$2:$D$9999)*(IF(MONTH($C$2:$C$9999)&gt;=7,YEAR($C$2:$C$9999)&lt;=YEAR(TODAY()),YEAR($C$2:$C$9999)&lt;=YEAR(TODAY())+1))))</f>
        <v>13.311366277371128</v>
      </c>
      <c r="Q13">
        <f t="shared" ca="1" si="7"/>
        <v>86.077284660284931</v>
      </c>
      <c r="R13">
        <f t="shared" ca="1" si="8"/>
        <v>99.388650937656067</v>
      </c>
      <c r="S13">
        <f t="shared" ca="1" si="9"/>
        <v>59.454552105542682</v>
      </c>
      <c r="T13">
        <f t="shared" ca="1" si="10"/>
        <v>46.143185828171553</v>
      </c>
      <c r="U13" t="str">
        <f>IFERROR(U$8*AA13/AA$8,"")</f>
        <v/>
      </c>
      <c r="V13" t="str">
        <f t="shared" si="12"/>
        <v/>
      </c>
      <c r="W13" t="str">
        <f t="shared" si="13"/>
        <v/>
      </c>
      <c r="X13" t="str">
        <f t="shared" si="14"/>
        <v/>
      </c>
      <c r="Y13" t="str">
        <f t="shared" si="15"/>
        <v/>
      </c>
      <c r="Z13">
        <f t="array" ref="Z1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3" t="str">
        <f t="array" ref="AA1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3" t="str">
        <f t="array" ref="AB1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3" t="str">
        <f t="shared" si="16"/>
        <v/>
      </c>
      <c r="AD13" t="str">
        <f t="shared" si="17"/>
        <v/>
      </c>
      <c r="AE13" t="str">
        <f t="shared" si="18"/>
        <v/>
      </c>
      <c r="AF13" t="str">
        <f t="shared" si="19"/>
        <v/>
      </c>
      <c r="AG13" t="str">
        <f>IFERROR(AG$8*AM13/AM$8,"")</f>
        <v/>
      </c>
      <c r="AH13" t="str">
        <f t="shared" si="21"/>
        <v/>
      </c>
      <c r="AI13" t="str">
        <f t="shared" si="22"/>
        <v/>
      </c>
      <c r="AJ13" t="str">
        <f t="shared" si="23"/>
        <v/>
      </c>
      <c r="AK13" t="str">
        <f t="shared" si="24"/>
        <v/>
      </c>
      <c r="AL13">
        <f t="array" ref="AL1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3" t="str">
        <f t="array" ref="AM1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3" t="str">
        <f t="array" ref="AN1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3" t="str">
        <f t="shared" si="25"/>
        <v/>
      </c>
      <c r="AP13" t="str">
        <f t="shared" si="26"/>
        <v/>
      </c>
      <c r="AQ13" t="str">
        <f t="shared" si="27"/>
        <v/>
      </c>
      <c r="AR13" t="str">
        <f t="shared" si="28"/>
        <v/>
      </c>
    </row>
    <row r="14" spans="1:44" x14ac:dyDescent="0.25">
      <c r="A14" s="66" t="s">
        <v>325</v>
      </c>
      <c r="B14" s="28">
        <v>67.16</v>
      </c>
      <c r="C14" s="4">
        <f t="shared" si="29"/>
        <v>38565</v>
      </c>
      <c r="D14">
        <f t="array" ref="D14">IFERROR(AVERAGE(_xlfn._xlws.FILTER($B$2:$B$9999,(IFERROR(VALUE(MID($A$2:$A$9999,4,2)),0)=MONTH(C14))*(IFERROR(VALUE(RIGHT($A$2:$A$9999,4)),0)=YEAR(C14)))),"")</f>
        <v>66.295217391304362</v>
      </c>
      <c r="E14">
        <f t="shared" si="0"/>
        <v>97.411790260034806</v>
      </c>
    </row>
    <row r="15" spans="1:44" x14ac:dyDescent="0.25">
      <c r="A15" s="66" t="s">
        <v>326</v>
      </c>
      <c r="B15" s="28">
        <v>67.489999999999995</v>
      </c>
      <c r="C15" s="4">
        <f t="shared" si="29"/>
        <v>38596</v>
      </c>
      <c r="D15">
        <f t="array" ref="D15">IFERROR(AVERAGE(_xlfn._xlws.FILTER($B$2:$B$9999,(IFERROR(VALUE(MID($A$2:$A$9999,4,2)),0)=MONTH(C15))*(IFERROR(VALUE(RIGHT($A$2:$A$9999,4)),0)=YEAR(C15)))),"")</f>
        <v>65.637619047619054</v>
      </c>
      <c r="E15">
        <f t="shared" si="0"/>
        <v>96.445539081577678</v>
      </c>
    </row>
    <row r="16" spans="1:44" x14ac:dyDescent="0.25">
      <c r="A16" s="66" t="s">
        <v>327</v>
      </c>
      <c r="B16" s="28">
        <v>68.33</v>
      </c>
      <c r="C16" s="4">
        <f t="shared" si="29"/>
        <v>38626</v>
      </c>
      <c r="D16">
        <f t="array" ref="D16">IFERROR(AVERAGE(_xlfn._xlws.FILTER($B$2:$B$9999,(IFERROR(VALUE(MID($A$2:$A$9999,4,2)),0)=MONTH(C16))*(IFERROR(VALUE(RIGHT($A$2:$A$9999,4)),0)=YEAR(C16)))),"")</f>
        <v>63.16999999999998</v>
      </c>
      <c r="E16">
        <f t="shared" si="0"/>
        <v>92.819709065974394</v>
      </c>
    </row>
    <row r="17" spans="1:5" x14ac:dyDescent="0.25">
      <c r="A17" s="66" t="s">
        <v>328</v>
      </c>
      <c r="B17" s="28">
        <v>68.59</v>
      </c>
      <c r="C17" s="4">
        <f t="shared" si="29"/>
        <v>38657</v>
      </c>
      <c r="D17">
        <f t="array" ref="D17">IFERROR(AVERAGE(_xlfn._xlws.FILTER($B$2:$B$9999,(IFERROR(VALUE(MID($A$2:$A$9999,4,2)),0)=MONTH(C17))*(IFERROR(VALUE(RIGHT($A$2:$A$9999,4)),0)=YEAR(C17)))),"")</f>
        <v>58.390000000000008</v>
      </c>
      <c r="E17">
        <f t="shared" si="0"/>
        <v>85.796150266934418</v>
      </c>
    </row>
    <row r="18" spans="1:5" x14ac:dyDescent="0.25">
      <c r="A18" s="66" t="s">
        <v>329</v>
      </c>
      <c r="B18" s="28">
        <v>69.180000000000007</v>
      </c>
      <c r="C18" s="4">
        <f t="shared" si="29"/>
        <v>38687</v>
      </c>
      <c r="D18">
        <f t="array" ref="D18">IFERROR(AVERAGE(_xlfn._xlws.FILTER($B$2:$B$9999,(IFERROR(VALUE(MID($A$2:$A$9999,4,2)),0)=MONTH(C18))*(IFERROR(VALUE(RIGHT($A$2:$A$9999,4)),0)=YEAR(C18)))),"")</f>
        <v>59.23952380952381</v>
      </c>
      <c r="E18">
        <f t="shared" si="0"/>
        <v>87.044409770569331</v>
      </c>
    </row>
    <row r="19" spans="1:5" x14ac:dyDescent="0.25">
      <c r="A19" s="66" t="s">
        <v>330</v>
      </c>
      <c r="B19" s="28">
        <v>69.03</v>
      </c>
      <c r="C19" s="4">
        <f t="shared" si="29"/>
        <v>38718</v>
      </c>
      <c r="D19">
        <f t="array" ref="D19">IFERROR(AVERAGE(_xlfn._xlws.FILTER($B$2:$B$9999,(IFERROR(VALUE(MID($A$2:$A$9999,4,2)),0)=MONTH(C19))*(IFERROR(VALUE(RIGHT($A$2:$A$9999,4)),0)=YEAR(C19)))),"")</f>
        <v>61.57090909090909</v>
      </c>
      <c r="E19">
        <f t="shared" si="0"/>
        <v>90.47006282643251</v>
      </c>
    </row>
    <row r="20" spans="1:5" x14ac:dyDescent="0.25">
      <c r="A20" s="66" t="s">
        <v>331</v>
      </c>
      <c r="B20" s="28">
        <v>68.88</v>
      </c>
      <c r="C20" s="4">
        <f t="shared" si="29"/>
        <v>38749</v>
      </c>
      <c r="D20">
        <f t="array" ref="D20">IFERROR(AVERAGE(_xlfn._xlws.FILTER($B$2:$B$9999,(IFERROR(VALUE(MID($A$2:$A$9999,4,2)),0)=MONTH(C20))*(IFERROR(VALUE(RIGHT($A$2:$A$9999,4)),0)=YEAR(C20)))),"")</f>
        <v>57.948333333333331</v>
      </c>
      <c r="E20">
        <f t="shared" si="0"/>
        <v>85.147181270509861</v>
      </c>
    </row>
    <row r="21" spans="1:5" x14ac:dyDescent="0.25">
      <c r="A21" s="66" t="s">
        <v>332</v>
      </c>
      <c r="B21" s="28">
        <v>69.77</v>
      </c>
      <c r="C21" s="4">
        <f t="shared" si="29"/>
        <v>38777</v>
      </c>
      <c r="D21">
        <f t="array" ref="D21">IFERROR(AVERAGE(_xlfn._xlws.FILTER($B$2:$B$9999,(IFERROR(VALUE(MID($A$2:$A$9999,4,2)),0)=MONTH(C21))*(IFERROR(VALUE(RIGHT($A$2:$A$9999,4)),0)=YEAR(C21)))),"")</f>
        <v>51.40173913043477</v>
      </c>
      <c r="E21">
        <f t="shared" si="0"/>
        <v>75.527852961406822</v>
      </c>
    </row>
    <row r="22" spans="1:5" x14ac:dyDescent="0.25">
      <c r="A22" s="66" t="s">
        <v>333</v>
      </c>
      <c r="B22" s="28">
        <v>69.66</v>
      </c>
      <c r="C22" s="4">
        <f t="shared" si="29"/>
        <v>38808</v>
      </c>
      <c r="D22">
        <f t="array" ref="D22">IFERROR(AVERAGE(_xlfn._xlws.FILTER($B$2:$B$9999,(IFERROR(VALUE(MID($A$2:$A$9999,4,2)),0)=MONTH(C22))*(IFERROR(VALUE(RIGHT($A$2:$A$9999,4)),0)=YEAR(C22)))),"")</f>
        <v>50.973333333333329</v>
      </c>
      <c r="E22">
        <f t="shared" si="0"/>
        <v>74.898369006220292</v>
      </c>
    </row>
    <row r="23" spans="1:5" x14ac:dyDescent="0.25">
      <c r="A23" s="66" t="s">
        <v>334</v>
      </c>
      <c r="B23" s="28">
        <v>69.77</v>
      </c>
      <c r="C23" s="4">
        <f t="shared" si="29"/>
        <v>38838</v>
      </c>
      <c r="D23">
        <f t="array" ref="D23">IFERROR(AVERAGE(_xlfn._xlws.FILTER($B$2:$B$9999,(IFERROR(VALUE(MID($A$2:$A$9999,4,2)),0)=MONTH(C23))*(IFERROR(VALUE(RIGHT($A$2:$A$9999,4)),0)=YEAR(C23)))),"")</f>
        <v>53.643636363636368</v>
      </c>
      <c r="E23">
        <f t="shared" si="0"/>
        <v>78.822015521824511</v>
      </c>
    </row>
    <row r="24" spans="1:5" x14ac:dyDescent="0.25">
      <c r="A24" s="66" t="s">
        <v>335</v>
      </c>
      <c r="B24" s="28">
        <v>69.8</v>
      </c>
      <c r="C24" s="4">
        <f t="shared" si="29"/>
        <v>38869</v>
      </c>
      <c r="D24">
        <f t="array" ref="D24">IFERROR(AVERAGE(_xlfn._xlws.FILTER($B$2:$B$9999,(IFERROR(VALUE(MID($A$2:$A$9999,4,2)),0)=MONTH(C24))*(IFERROR(VALUE(RIGHT($A$2:$A$9999,4)),0)=YEAR(C24)))),"")</f>
        <v>57.489523809523817</v>
      </c>
      <c r="E24">
        <f t="shared" si="0"/>
        <v>84.473023180962642</v>
      </c>
    </row>
    <row r="25" spans="1:5" x14ac:dyDescent="0.25">
      <c r="A25" s="66" t="s">
        <v>336</v>
      </c>
      <c r="B25" s="28">
        <v>69.87</v>
      </c>
      <c r="C25" s="4">
        <f t="shared" si="29"/>
        <v>38899</v>
      </c>
      <c r="D25">
        <f t="array" ref="D25">IFERROR(AVERAGE(_xlfn._xlws.FILTER($B$2:$B$9999,(IFERROR(VALUE(MID($A$2:$A$9999,4,2)),0)=MONTH(C25))*(IFERROR(VALUE(RIGHT($A$2:$A$9999,4)),0)=YEAR(C25)))),"")</f>
        <v>58.150476190476184</v>
      </c>
      <c r="E25">
        <f t="shared" si="0"/>
        <v>100</v>
      </c>
    </row>
    <row r="26" spans="1:5" x14ac:dyDescent="0.25">
      <c r="A26" s="66" t="s">
        <v>337</v>
      </c>
      <c r="B26" s="28">
        <v>69.36</v>
      </c>
      <c r="C26" s="4">
        <f t="shared" si="29"/>
        <v>38930</v>
      </c>
      <c r="D26">
        <f t="array" ref="D26">IFERROR(AVERAGE(_xlfn._xlws.FILTER($B$2:$B$9999,(IFERROR(VALUE(MID($A$2:$A$9999,4,2)),0)=MONTH(C26))*(IFERROR(VALUE(RIGHT($A$2:$A$9999,4)),0)=YEAR(C26)))),"")</f>
        <v>58.522608695652174</v>
      </c>
      <c r="E26">
        <f t="shared" si="0"/>
        <v>100.63994747688228</v>
      </c>
    </row>
    <row r="27" spans="1:5" x14ac:dyDescent="0.25">
      <c r="A27" s="66" t="s">
        <v>338</v>
      </c>
      <c r="B27" s="28">
        <v>69.8</v>
      </c>
      <c r="C27" s="4">
        <f t="shared" si="29"/>
        <v>38961</v>
      </c>
      <c r="D27">
        <f t="array" ref="D27">IFERROR(AVERAGE(_xlfn._xlws.FILTER($B$2:$B$9999,(IFERROR(VALUE(MID($A$2:$A$9999,4,2)),0)=MONTH(C27))*(IFERROR(VALUE(RIGHT($A$2:$A$9999,4)),0)=YEAR(C27)))),"")</f>
        <v>62.105000000000004</v>
      </c>
      <c r="E27">
        <f t="shared" si="0"/>
        <v>106.80050116282879</v>
      </c>
    </row>
    <row r="28" spans="1:5" x14ac:dyDescent="0.25">
      <c r="A28" s="66" t="s">
        <v>340</v>
      </c>
      <c r="B28" s="28">
        <v>69.47</v>
      </c>
      <c r="C28" s="4">
        <f t="shared" si="29"/>
        <v>38991</v>
      </c>
      <c r="D28">
        <f t="array" ref="D28">IFERROR(AVERAGE(_xlfn._xlws.FILTER($B$2:$B$9999,(IFERROR(VALUE(MID($A$2:$A$9999,4,2)),0)=MONTH(C28))*(IFERROR(VALUE(RIGHT($A$2:$A$9999,4)),0)=YEAR(C28)))),"")</f>
        <v>72.662380952380957</v>
      </c>
      <c r="E28">
        <f t="shared" si="0"/>
        <v>124.95577975040128</v>
      </c>
    </row>
    <row r="29" spans="1:5" x14ac:dyDescent="0.25">
      <c r="A29" s="66" t="s">
        <v>341</v>
      </c>
      <c r="B29" s="28">
        <v>69.650000000000006</v>
      </c>
      <c r="C29" s="4">
        <f t="shared" si="29"/>
        <v>39022</v>
      </c>
      <c r="D29">
        <f t="array" ref="D29">IFERROR(AVERAGE(_xlfn._xlws.FILTER($B$2:$B$9999,(IFERROR(VALUE(MID($A$2:$A$9999,4,2)),0)=MONTH(C29))*(IFERROR(VALUE(RIGHT($A$2:$A$9999,4)),0)=YEAR(C29)))),"")</f>
        <v>78.418000000000006</v>
      </c>
      <c r="E29">
        <f t="shared" si="0"/>
        <v>134.85358184021754</v>
      </c>
    </row>
    <row r="30" spans="1:5" x14ac:dyDescent="0.25">
      <c r="A30" s="66" t="s">
        <v>342</v>
      </c>
      <c r="B30" s="28">
        <v>69.760000000000005</v>
      </c>
      <c r="C30" s="4">
        <f t="shared" si="29"/>
        <v>39052</v>
      </c>
      <c r="D30">
        <f t="array" ref="D30">IFERROR(AVERAGE(_xlfn._xlws.FILTER($B$2:$B$9999,(IFERROR(VALUE(MID($A$2:$A$9999,4,2)),0)=MONTH(C30))*(IFERROR(VALUE(RIGHT($A$2:$A$9999,4)),0)=YEAR(C30)))),"")</f>
        <v>85.077894736842111</v>
      </c>
      <c r="E30">
        <f t="shared" si="0"/>
        <v>146.30644546772615</v>
      </c>
    </row>
    <row r="31" spans="1:5" x14ac:dyDescent="0.25">
      <c r="A31" s="66" t="s">
        <v>343</v>
      </c>
      <c r="B31" s="28">
        <v>69.69</v>
      </c>
      <c r="C31" s="4">
        <f t="shared" si="29"/>
        <v>39083</v>
      </c>
      <c r="D31">
        <f t="array" ref="D31">IFERROR(AVERAGE(_xlfn._xlws.FILTER($B$2:$B$9999,(IFERROR(VALUE(MID($A$2:$A$9999,4,2)),0)=MONTH(C31))*(IFERROR(VALUE(RIGHT($A$2:$A$9999,4)),0)=YEAR(C31)))),"")</f>
        <v>84.870909090909109</v>
      </c>
      <c r="E31">
        <f t="shared" si="0"/>
        <v>145.95049714280617</v>
      </c>
    </row>
    <row r="32" spans="1:5" x14ac:dyDescent="0.25">
      <c r="A32" s="66" t="s">
        <v>344</v>
      </c>
      <c r="B32" s="28">
        <v>70.13</v>
      </c>
      <c r="C32" s="4">
        <f t="shared" si="29"/>
        <v>39114</v>
      </c>
      <c r="D32">
        <f t="array" ref="D32">IFERROR(AVERAGE(_xlfn._xlws.FILTER($B$2:$B$9999,(IFERROR(VALUE(MID($A$2:$A$9999,4,2)),0)=MONTH(C32))*(IFERROR(VALUE(RIGHT($A$2:$A$9999,4)),0)=YEAR(C32)))),"")</f>
        <v>74.493888888888875</v>
      </c>
      <c r="E32">
        <f t="shared" si="0"/>
        <v>128.10538067629685</v>
      </c>
    </row>
    <row r="33" spans="1:5" x14ac:dyDescent="0.25">
      <c r="A33" s="66" t="s">
        <v>345</v>
      </c>
      <c r="B33" s="28">
        <v>70.42</v>
      </c>
      <c r="C33" s="4">
        <f t="shared" si="29"/>
        <v>39142</v>
      </c>
      <c r="D33">
        <f t="array" ref="D33">IFERROR(AVERAGE(_xlfn._xlws.FILTER($B$2:$B$9999,(IFERROR(VALUE(MID($A$2:$A$9999,4,2)),0)=MONTH(C33))*(IFERROR(VALUE(RIGHT($A$2:$A$9999,4)),0)=YEAR(C33)))),"")</f>
        <v>68.080909090909088</v>
      </c>
      <c r="E33">
        <f t="shared" si="0"/>
        <v>117.07713083536073</v>
      </c>
    </row>
    <row r="34" spans="1:5" x14ac:dyDescent="0.25">
      <c r="A34" s="66" t="s">
        <v>346</v>
      </c>
      <c r="B34" s="28">
        <v>70.09</v>
      </c>
      <c r="C34" s="4">
        <f t="shared" si="29"/>
        <v>39173</v>
      </c>
      <c r="D34">
        <f t="array" ref="D34">IFERROR(AVERAGE(_xlfn._xlws.FILTER($B$2:$B$9999,(IFERROR(VALUE(MID($A$2:$A$9999,4,2)),0)=MONTH(C34))*(IFERROR(VALUE(RIGHT($A$2:$A$9999,4)),0)=YEAR(C34)))),"")</f>
        <v>64.719500000000011</v>
      </c>
      <c r="E34">
        <f t="shared" si="0"/>
        <v>111.29659504078093</v>
      </c>
    </row>
    <row r="35" spans="1:5" x14ac:dyDescent="0.25">
      <c r="A35" s="66" t="s">
        <v>347</v>
      </c>
      <c r="B35" s="28">
        <v>69.91</v>
      </c>
      <c r="C35" s="4">
        <f t="shared" si="29"/>
        <v>39203</v>
      </c>
      <c r="D35">
        <f t="array" ref="D35">IFERROR(AVERAGE(_xlfn._xlws.FILTER($B$2:$B$9999,(IFERROR(VALUE(MID($A$2:$A$9999,4,2)),0)=MONTH(C35))*(IFERROR(VALUE(RIGHT($A$2:$A$9999,4)),0)=YEAR(C35)))),"")</f>
        <v>63.769090909090913</v>
      </c>
      <c r="E35">
        <f t="shared" si="0"/>
        <v>109.66219898218982</v>
      </c>
    </row>
    <row r="36" spans="1:5" x14ac:dyDescent="0.25">
      <c r="A36" s="66" t="s">
        <v>348</v>
      </c>
      <c r="B36" s="28">
        <v>69.760000000000005</v>
      </c>
      <c r="C36" s="4">
        <f t="shared" si="29"/>
        <v>39234</v>
      </c>
      <c r="D36">
        <f t="array" ref="D36">IFERROR(AVERAGE(_xlfn._xlws.FILTER($B$2:$B$9999,(IFERROR(VALUE(MID($A$2:$A$9999,4,2)),0)=MONTH(C36))*(IFERROR(VALUE(RIGHT($A$2:$A$9999,4)),0)=YEAR(C36)))),"")</f>
        <v>65.782999999999987</v>
      </c>
      <c r="E36">
        <f t="shared" si="0"/>
        <v>113.12547086376885</v>
      </c>
    </row>
    <row r="37" spans="1:5" x14ac:dyDescent="0.25">
      <c r="A37" s="66" t="s">
        <v>349</v>
      </c>
      <c r="B37" s="28">
        <v>69.62</v>
      </c>
      <c r="C37" s="4">
        <f t="shared" si="29"/>
        <v>39264</v>
      </c>
      <c r="D37">
        <f t="array" ref="D37">IFERROR(AVERAGE(_xlfn._xlws.FILTER($B$2:$B$9999,(IFERROR(VALUE(MID($A$2:$A$9999,4,2)),0)=MONTH(C37))*(IFERROR(VALUE(RIGHT($A$2:$A$9999,4)),0)=YEAR(C37)))),"")</f>
        <v>63.554285714285719</v>
      </c>
      <c r="E37">
        <f t="shared" si="0"/>
        <v>100</v>
      </c>
    </row>
    <row r="38" spans="1:5" x14ac:dyDescent="0.25">
      <c r="A38" s="66" t="s">
        <v>350</v>
      </c>
      <c r="B38" s="28">
        <v>69.180000000000007</v>
      </c>
      <c r="C38" s="4">
        <f t="shared" si="29"/>
        <v>39295</v>
      </c>
      <c r="D38">
        <f t="array" ref="D38">IFERROR(AVERAGE(_xlfn._xlws.FILTER($B$2:$B$9999,(IFERROR(VALUE(MID($A$2:$A$9999,4,2)),0)=MONTH(C38))*(IFERROR(VALUE(RIGHT($A$2:$A$9999,4)),0)=YEAR(C38)))),"")</f>
        <v>73.430869565217407</v>
      </c>
      <c r="E38">
        <f t="shared" si="0"/>
        <v>115.54038998303403</v>
      </c>
    </row>
    <row r="39" spans="1:5" x14ac:dyDescent="0.25">
      <c r="A39" s="66" t="s">
        <v>351</v>
      </c>
      <c r="B39" s="28">
        <v>69.290000000000006</v>
      </c>
      <c r="C39" s="4">
        <f t="shared" si="29"/>
        <v>39326</v>
      </c>
      <c r="D39">
        <f t="array" ref="D39">IFERROR(AVERAGE(_xlfn._xlws.FILTER($B$2:$B$9999,(IFERROR(VALUE(MID($A$2:$A$9999,4,2)),0)=MONTH(C39))*(IFERROR(VALUE(RIGHT($A$2:$A$9999,4)),0)=YEAR(C39)))),"")</f>
        <v>88.286315789473676</v>
      </c>
      <c r="E39">
        <f t="shared" si="0"/>
        <v>138.91481085378433</v>
      </c>
    </row>
    <row r="40" spans="1:5" x14ac:dyDescent="0.25">
      <c r="A40" s="66" t="s">
        <v>352</v>
      </c>
      <c r="B40" s="28">
        <v>69.91</v>
      </c>
      <c r="C40" s="4">
        <f t="shared" si="29"/>
        <v>39356</v>
      </c>
      <c r="D40">
        <f t="array" ref="D40">IFERROR(AVERAGE(_xlfn._xlws.FILTER($B$2:$B$9999,(IFERROR(VALUE(MID($A$2:$A$9999,4,2)),0)=MONTH(C40))*(IFERROR(VALUE(RIGHT($A$2:$A$9999,4)),0)=YEAR(C40)))),"")</f>
        <v>88.694545454545448</v>
      </c>
      <c r="E40">
        <f t="shared" si="0"/>
        <v>139.5571430906802</v>
      </c>
    </row>
    <row r="41" spans="1:5" x14ac:dyDescent="0.25">
      <c r="A41" s="66" t="s">
        <v>353</v>
      </c>
      <c r="B41" s="28">
        <v>69.44</v>
      </c>
      <c r="C41" s="4">
        <f t="shared" si="29"/>
        <v>39387</v>
      </c>
      <c r="D41">
        <f t="array" ref="D41">IFERROR(AVERAGE(_xlfn._xlws.FILTER($B$2:$B$9999,(IFERROR(VALUE(MID($A$2:$A$9999,4,2)),0)=MONTH(C41))*(IFERROR(VALUE(RIGHT($A$2:$A$9999,4)),0)=YEAR(C41)))),"")</f>
        <v>102.10800000000002</v>
      </c>
      <c r="E41">
        <f t="shared" si="0"/>
        <v>160.66265060240966</v>
      </c>
    </row>
    <row r="42" spans="1:5" x14ac:dyDescent="0.25">
      <c r="A42" s="66" t="s">
        <v>354</v>
      </c>
      <c r="B42" s="28">
        <v>68.27</v>
      </c>
      <c r="C42" s="4">
        <f t="shared" si="29"/>
        <v>39417</v>
      </c>
      <c r="D42">
        <f t="array" ref="D42">IFERROR(AVERAGE(_xlfn._xlws.FILTER($B$2:$B$9999,(IFERROR(VALUE(MID($A$2:$A$9999,4,2)),0)=MONTH(C42))*(IFERROR(VALUE(RIGHT($A$2:$A$9999,4)),0)=YEAR(C42)))),"")</f>
        <v>106.91333333333334</v>
      </c>
      <c r="E42">
        <f t="shared" si="0"/>
        <v>168.22364083198465</v>
      </c>
    </row>
    <row r="43" spans="1:5" x14ac:dyDescent="0.25">
      <c r="A43" s="66" t="s">
        <v>355</v>
      </c>
      <c r="B43" s="28">
        <v>68.12</v>
      </c>
      <c r="C43" s="4">
        <f t="shared" si="29"/>
        <v>39448</v>
      </c>
      <c r="D43">
        <f t="array" ref="D43">IFERROR(AVERAGE(_xlfn._xlws.FILTER($B$2:$B$9999,(IFERROR(VALUE(MID($A$2:$A$9999,4,2)),0)=MONTH(C43))*(IFERROR(VALUE(RIGHT($A$2:$A$9999,4)),0)=YEAR(C43)))),"")</f>
        <v>96.781818181818167</v>
      </c>
      <c r="E43">
        <f t="shared" si="0"/>
        <v>152.28212715175488</v>
      </c>
    </row>
    <row r="44" spans="1:5" x14ac:dyDescent="0.25">
      <c r="A44" s="66" t="s">
        <v>356</v>
      </c>
      <c r="B44" s="28">
        <v>67.349999999999994</v>
      </c>
      <c r="C44" s="4">
        <f t="shared" si="29"/>
        <v>39479</v>
      </c>
      <c r="D44">
        <f t="array" ref="D44">IFERROR(AVERAGE(_xlfn._xlws.FILTER($B$2:$B$9999,(IFERROR(VALUE(MID($A$2:$A$9999,4,2)),0)=MONTH(C44))*(IFERROR(VALUE(RIGHT($A$2:$A$9999,4)),0)=YEAR(C44)))),"")</f>
        <v>86.520526315789482</v>
      </c>
      <c r="E44">
        <f t="shared" si="0"/>
        <v>136.13641526041323</v>
      </c>
    </row>
    <row r="45" spans="1:5" x14ac:dyDescent="0.25">
      <c r="A45" s="66" t="s">
        <v>357</v>
      </c>
      <c r="B45" s="28">
        <v>66.98</v>
      </c>
      <c r="C45" s="4">
        <f t="shared" si="29"/>
        <v>39508</v>
      </c>
      <c r="D45">
        <f t="array" ref="D45">IFERROR(AVERAGE(_xlfn._xlws.FILTER($B$2:$B$9999,(IFERROR(VALUE(MID($A$2:$A$9999,4,2)),0)=MONTH(C45))*(IFERROR(VALUE(RIGHT($A$2:$A$9999,4)),0)=YEAR(C45)))),"")</f>
        <v>84.020499999999998</v>
      </c>
      <c r="E45">
        <f t="shared" si="0"/>
        <v>132.20272882575074</v>
      </c>
    </row>
    <row r="46" spans="1:5" x14ac:dyDescent="0.25">
      <c r="A46" s="66" t="s">
        <v>358</v>
      </c>
      <c r="B46" s="28">
        <v>67.16</v>
      </c>
      <c r="C46" s="4">
        <f t="shared" si="29"/>
        <v>39539</v>
      </c>
      <c r="D46">
        <f t="array" ref="D46">IFERROR(AVERAGE(_xlfn._xlws.FILTER($B$2:$B$9999,(IFERROR(VALUE(MID($A$2:$A$9999,4,2)),0)=MONTH(C46))*(IFERROR(VALUE(RIGHT($A$2:$A$9999,4)),0)=YEAR(C46)))),"")</f>
        <v>81.692380952380972</v>
      </c>
      <c r="E46">
        <f t="shared" si="0"/>
        <v>128.53953125936584</v>
      </c>
    </row>
    <row r="47" spans="1:5" x14ac:dyDescent="0.25">
      <c r="A47" s="66" t="s">
        <v>359</v>
      </c>
      <c r="B47" s="28">
        <v>66.47</v>
      </c>
      <c r="C47" s="4">
        <f t="shared" si="29"/>
        <v>39569</v>
      </c>
      <c r="D47">
        <f t="array" ref="D47">IFERROR(AVERAGE(_xlfn._xlws.FILTER($B$2:$B$9999,(IFERROR(VALUE(MID($A$2:$A$9999,4,2)),0)=MONTH(C47))*(IFERROR(VALUE(RIGHT($A$2:$A$9999,4)),0)=YEAR(C47)))),"")</f>
        <v>82.85799999999999</v>
      </c>
      <c r="E47">
        <f t="shared" si="0"/>
        <v>130.37358388778995</v>
      </c>
    </row>
    <row r="48" spans="1:5" x14ac:dyDescent="0.25">
      <c r="A48" s="66" t="s">
        <v>360</v>
      </c>
      <c r="B48" s="28">
        <v>66.55</v>
      </c>
      <c r="C48" s="4">
        <f t="shared" si="29"/>
        <v>39600</v>
      </c>
      <c r="D48">
        <f t="array" ref="D48">IFERROR(AVERAGE(_xlfn._xlws.FILTER($B$2:$B$9999,(IFERROR(VALUE(MID($A$2:$A$9999,4,2)),0)=MONTH(C48))*(IFERROR(VALUE(RIGHT($A$2:$A$9999,4)),0)=YEAR(C48)))),"")</f>
        <v>79.612380952380946</v>
      </c>
      <c r="E48">
        <f t="shared" si="0"/>
        <v>125.26673859617573</v>
      </c>
    </row>
    <row r="49" spans="1:5" x14ac:dyDescent="0.25">
      <c r="A49" s="66" t="s">
        <v>361</v>
      </c>
      <c r="B49" s="28">
        <v>66.69</v>
      </c>
      <c r="C49" s="4">
        <f t="shared" si="29"/>
        <v>39630</v>
      </c>
      <c r="D49">
        <f t="array" ref="D49">IFERROR(AVERAGE(_xlfn._xlws.FILTER($B$2:$B$9999,(IFERROR(VALUE(MID($A$2:$A$9999,4,2)),0)=MONTH(C49))*(IFERROR(VALUE(RIGHT($A$2:$A$9999,4)),0)=YEAR(C49)))),"")</f>
        <v>80.788181818181812</v>
      </c>
      <c r="E49">
        <f t="shared" si="0"/>
        <v>100</v>
      </c>
    </row>
    <row r="50" spans="1:5" x14ac:dyDescent="0.25">
      <c r="A50" s="66" t="s">
        <v>362</v>
      </c>
      <c r="B50" s="28">
        <v>66.62</v>
      </c>
      <c r="C50" s="4">
        <f t="shared" si="29"/>
        <v>39661</v>
      </c>
      <c r="D50">
        <f t="array" ref="D50">IFERROR(AVERAGE(_xlfn._xlws.FILTER($B$2:$B$9999,(IFERROR(VALUE(MID($A$2:$A$9999,4,2)),0)=MONTH(C50))*(IFERROR(VALUE(RIGHT($A$2:$A$9999,4)),0)=YEAR(C50)))),"")</f>
        <v>71.722857142857151</v>
      </c>
      <c r="E50">
        <f t="shared" si="0"/>
        <v>88.778897517799493</v>
      </c>
    </row>
    <row r="51" spans="1:5" x14ac:dyDescent="0.25">
      <c r="A51" s="66" t="s">
        <v>363</v>
      </c>
      <c r="B51" s="28">
        <v>67.02</v>
      </c>
      <c r="C51" s="4">
        <f t="shared" si="29"/>
        <v>39692</v>
      </c>
      <c r="D51">
        <f t="array" ref="D51">IFERROR(AVERAGE(_xlfn._xlws.FILTER($B$2:$B$9999,(IFERROR(VALUE(MID($A$2:$A$9999,4,2)),0)=MONTH(C51))*(IFERROR(VALUE(RIGHT($A$2:$A$9999,4)),0)=YEAR(C51)))),"")</f>
        <v>69.355000000000004</v>
      </c>
      <c r="E51">
        <f t="shared" si="0"/>
        <v>85.847952558317488</v>
      </c>
    </row>
    <row r="52" spans="1:5" x14ac:dyDescent="0.25">
      <c r="A52" s="66" t="s">
        <v>364</v>
      </c>
      <c r="B52" s="28">
        <v>67.2</v>
      </c>
      <c r="C52" s="4">
        <f t="shared" si="29"/>
        <v>39722</v>
      </c>
      <c r="D52">
        <f t="array" ref="D52">IFERROR(AVERAGE(_xlfn._xlws.FILTER($B$2:$B$9999,(IFERROR(VALUE(MID($A$2:$A$9999,4,2)),0)=MONTH(C52))*(IFERROR(VALUE(RIGHT($A$2:$A$9999,4)),0)=YEAR(C52)))),"")</f>
        <v>64.475652173913033</v>
      </c>
      <c r="E52">
        <f t="shared" si="0"/>
        <v>79.808272352284135</v>
      </c>
    </row>
    <row r="53" spans="1:5" x14ac:dyDescent="0.25">
      <c r="A53" s="66" t="s">
        <v>365</v>
      </c>
      <c r="B53" s="28">
        <v>67.27</v>
      </c>
      <c r="C53" s="4">
        <f t="shared" si="29"/>
        <v>39753</v>
      </c>
      <c r="D53">
        <f t="array" ref="D53">IFERROR(AVERAGE(_xlfn._xlws.FILTER($B$2:$B$9999,(IFERROR(VALUE(MID($A$2:$A$9999,4,2)),0)=MONTH(C53))*(IFERROR(VALUE(RIGHT($A$2:$A$9999,4)),0)=YEAR(C53)))),"")</f>
        <v>59.001999999999995</v>
      </c>
      <c r="E53">
        <f t="shared" si="0"/>
        <v>73.032959366243944</v>
      </c>
    </row>
    <row r="54" spans="1:5" x14ac:dyDescent="0.25">
      <c r="A54" s="66" t="s">
        <v>366</v>
      </c>
      <c r="B54" s="28">
        <v>66.8</v>
      </c>
      <c r="C54" s="4">
        <f t="shared" si="29"/>
        <v>39783</v>
      </c>
      <c r="D54">
        <f t="array" ref="D54">IFERROR(AVERAGE(_xlfn._xlws.FILTER($B$2:$B$9999,(IFERROR(VALUE(MID($A$2:$A$9999,4,2)),0)=MONTH(C54))*(IFERROR(VALUE(RIGHT($A$2:$A$9999,4)),0)=YEAR(C54)))),"")</f>
        <v>59.778999999999996</v>
      </c>
      <c r="E54">
        <f t="shared" si="0"/>
        <v>73.994733703174404</v>
      </c>
    </row>
    <row r="55" spans="1:5" x14ac:dyDescent="0.25">
      <c r="A55" s="66" t="s">
        <v>367</v>
      </c>
      <c r="B55" s="28">
        <v>66.91</v>
      </c>
      <c r="C55" s="4">
        <f t="shared" si="29"/>
        <v>39814</v>
      </c>
      <c r="D55">
        <f t="array" ref="D55">IFERROR(AVERAGE(_xlfn._xlws.FILTER($B$2:$B$9999,(IFERROR(VALUE(MID($A$2:$A$9999,4,2)),0)=MONTH(C55))*(IFERROR(VALUE(RIGHT($A$2:$A$9999,4)),0)=YEAR(C55)))),"")</f>
        <v>68.489523809523817</v>
      </c>
      <c r="E55">
        <f t="shared" si="0"/>
        <v>84.776661967295169</v>
      </c>
    </row>
    <row r="56" spans="1:5" x14ac:dyDescent="0.25">
      <c r="A56" s="66" t="s">
        <v>368</v>
      </c>
      <c r="B56" s="28">
        <v>66.36</v>
      </c>
      <c r="C56" s="4">
        <f t="shared" si="29"/>
        <v>39845</v>
      </c>
      <c r="D56">
        <f t="array" ref="D56">IFERROR(AVERAGE(_xlfn._xlws.FILTER($B$2:$B$9999,(IFERROR(VALUE(MID($A$2:$A$9999,4,2)),0)=MONTH(C56))*(IFERROR(VALUE(RIGHT($A$2:$A$9999,4)),0)=YEAR(C56)))),"")</f>
        <v>64.24388888888889</v>
      </c>
      <c r="E56">
        <f t="shared" si="0"/>
        <v>79.521394643430952</v>
      </c>
    </row>
    <row r="57" spans="1:5" x14ac:dyDescent="0.25">
      <c r="A57" s="66" t="s">
        <v>369</v>
      </c>
      <c r="B57" s="28">
        <v>65.67</v>
      </c>
      <c r="C57" s="4">
        <f t="shared" si="29"/>
        <v>39873</v>
      </c>
      <c r="D57">
        <f t="array" ref="D57">IFERROR(AVERAGE(_xlfn._xlws.FILTER($B$2:$B$9999,(IFERROR(VALUE(MID($A$2:$A$9999,4,2)),0)=MONTH(C57))*(IFERROR(VALUE(RIGHT($A$2:$A$9999,4)),0)=YEAR(C57)))),"")</f>
        <v>59.945909090909097</v>
      </c>
      <c r="E57">
        <f t="shared" si="0"/>
        <v>74.201334578640001</v>
      </c>
    </row>
    <row r="58" spans="1:5" x14ac:dyDescent="0.25">
      <c r="A58" s="66" t="s">
        <v>370</v>
      </c>
      <c r="B58" s="28">
        <v>65.819999999999993</v>
      </c>
      <c r="C58" s="4">
        <f t="shared" si="29"/>
        <v>39904</v>
      </c>
      <c r="D58">
        <f t="array" ref="D58">IFERROR(AVERAGE(_xlfn._xlws.FILTER($B$2:$B$9999,(IFERROR(VALUE(MID($A$2:$A$9999,4,2)),0)=MONTH(C58))*(IFERROR(VALUE(RIGHT($A$2:$A$9999,4)),0)=YEAR(C58)))),"")</f>
        <v>62.00200000000001</v>
      </c>
      <c r="E58">
        <f t="shared" si="0"/>
        <v>76.746373794546926</v>
      </c>
    </row>
    <row r="59" spans="1:5" x14ac:dyDescent="0.25">
      <c r="A59" s="66" t="s">
        <v>371</v>
      </c>
      <c r="B59" s="28">
        <v>65.849999999999994</v>
      </c>
      <c r="C59" s="4">
        <f t="shared" si="29"/>
        <v>39934</v>
      </c>
      <c r="D59">
        <f t="array" ref="D59">IFERROR(AVERAGE(_xlfn._xlws.FILTER($B$2:$B$9999,(IFERROR(VALUE(MID($A$2:$A$9999,4,2)),0)=MONTH(C59))*(IFERROR(VALUE(RIGHT($A$2:$A$9999,4)),0)=YEAR(C59)))),"")</f>
        <v>64.852000000000004</v>
      </c>
      <c r="E59">
        <f t="shared" si="0"/>
        <v>80.274117501434745</v>
      </c>
    </row>
    <row r="60" spans="1:5" x14ac:dyDescent="0.25">
      <c r="A60" s="66" t="s">
        <v>372</v>
      </c>
      <c r="B60" s="28">
        <v>65.64</v>
      </c>
      <c r="C60" s="4">
        <f t="shared" si="29"/>
        <v>39965</v>
      </c>
      <c r="D60">
        <f t="array" ref="D60">IFERROR(AVERAGE(_xlfn._xlws.FILTER($B$2:$B$9999,(IFERROR(VALUE(MID($A$2:$A$9999,4,2)),0)=MONTH(C60))*(IFERROR(VALUE(RIGHT($A$2:$A$9999,4)),0)=YEAR(C60)))),"")</f>
        <v>64.888095238095246</v>
      </c>
      <c r="E60">
        <f t="shared" si="0"/>
        <v>80.318796360746703</v>
      </c>
    </row>
    <row r="61" spans="1:5" x14ac:dyDescent="0.25">
      <c r="A61" s="66" t="s">
        <v>373</v>
      </c>
      <c r="B61" s="28">
        <v>65.75</v>
      </c>
      <c r="C61" s="4">
        <f t="shared" si="29"/>
        <v>39995</v>
      </c>
      <c r="D61">
        <f t="array" ref="D61">IFERROR(AVERAGE(_xlfn._xlws.FILTER($B$2:$B$9999,(IFERROR(VALUE(MID($A$2:$A$9999,4,2)),0)=MONTH(C61))*(IFERROR(VALUE(RIGHT($A$2:$A$9999,4)),0)=YEAR(C61)))),"")</f>
        <v>60.203181818181811</v>
      </c>
      <c r="E61">
        <f t="shared" si="0"/>
        <v>100</v>
      </c>
    </row>
    <row r="62" spans="1:5" x14ac:dyDescent="0.25">
      <c r="A62" s="66" t="s">
        <v>374</v>
      </c>
      <c r="B62" s="28">
        <v>65.53</v>
      </c>
      <c r="C62" s="4">
        <f t="shared" si="29"/>
        <v>40026</v>
      </c>
      <c r="D62">
        <f t="array" ref="D62">IFERROR(AVERAGE(_xlfn._xlws.FILTER($B$2:$B$9999,(IFERROR(VALUE(MID($A$2:$A$9999,4,2)),0)=MONTH(C62))*(IFERROR(VALUE(RIGHT($A$2:$A$9999,4)),0)=YEAR(C62)))),"")</f>
        <v>57.088095238095242</v>
      </c>
      <c r="E62">
        <f t="shared" si="0"/>
        <v>94.825711057109288</v>
      </c>
    </row>
    <row r="63" spans="1:5" x14ac:dyDescent="0.25">
      <c r="A63" s="66" t="s">
        <v>375</v>
      </c>
      <c r="B63" s="28">
        <v>65.53</v>
      </c>
      <c r="C63" s="4">
        <f t="shared" si="29"/>
        <v>40057</v>
      </c>
      <c r="D63">
        <f t="array" ref="D63">IFERROR(AVERAGE(_xlfn._xlws.FILTER($B$2:$B$9999,(IFERROR(VALUE(MID($A$2:$A$9999,4,2)),0)=MONTH(C63))*(IFERROR(VALUE(RIGHT($A$2:$A$9999,4)),0)=YEAR(C63)))),"")</f>
        <v>55.997619047619047</v>
      </c>
      <c r="E63">
        <f t="shared" si="0"/>
        <v>93.014384549866676</v>
      </c>
    </row>
    <row r="64" spans="1:5" x14ac:dyDescent="0.25">
      <c r="A64" s="66" t="s">
        <v>376</v>
      </c>
      <c r="B64" s="28">
        <v>64.489999999999995</v>
      </c>
      <c r="C64" s="4">
        <f t="shared" si="29"/>
        <v>40087</v>
      </c>
      <c r="D64">
        <f t="array" ref="D64">IFERROR(AVERAGE(_xlfn._xlws.FILTER($B$2:$B$9999,(IFERROR(VALUE(MID($A$2:$A$9999,4,2)),0)=MONTH(C64))*(IFERROR(VALUE(RIGHT($A$2:$A$9999,4)),0)=YEAR(C64)))),"")</f>
        <v>60.298571428571414</v>
      </c>
      <c r="E64">
        <f t="shared" si="0"/>
        <v>100.15844612777724</v>
      </c>
    </row>
    <row r="65" spans="1:5" x14ac:dyDescent="0.25">
      <c r="A65" s="66" t="s">
        <v>377</v>
      </c>
      <c r="B65" s="28">
        <v>64.38</v>
      </c>
      <c r="C65" s="4">
        <f t="shared" si="29"/>
        <v>40118</v>
      </c>
      <c r="D65">
        <f t="array" ref="D65">IFERROR(AVERAGE(_xlfn._xlws.FILTER($B$2:$B$9999,(IFERROR(VALUE(MID($A$2:$A$9999,4,2)),0)=MONTH(C65))*(IFERROR(VALUE(RIGHT($A$2:$A$9999,4)),0)=YEAR(C65)))),"")</f>
        <v>59.677500000000009</v>
      </c>
      <c r="E65">
        <f t="shared" si="0"/>
        <v>99.126820539536595</v>
      </c>
    </row>
    <row r="66" spans="1:5" x14ac:dyDescent="0.25">
      <c r="A66" s="66" t="s">
        <v>378</v>
      </c>
      <c r="B66" s="28">
        <v>64.45</v>
      </c>
      <c r="C66" s="4">
        <f t="shared" si="29"/>
        <v>40148</v>
      </c>
      <c r="D66">
        <f t="array" ref="D66">IFERROR(AVERAGE(_xlfn._xlws.FILTER($B$2:$B$9999,(IFERROR(VALUE(MID($A$2:$A$9999,4,2)),0)=MONTH(C66))*(IFERROR(VALUE(RIGHT($A$2:$A$9999,4)),0)=YEAR(C66)))),"")</f>
        <v>58.682500000000005</v>
      </c>
      <c r="E66">
        <f t="shared" ref="E66:E129" si="30">IF(ISNUMBER(D66),IF(MONTH(C66)=7,100,IFERROR(100*D66/INDEX($D$2:$D$9999,MATCH(DATE(IF(MONTH(C66)&gt;=7,YEAR(C66),YEAR(C66)-1),7,1),$C$2:$C$9999,0)),"")),"")</f>
        <v>97.474083973211933</v>
      </c>
    </row>
    <row r="67" spans="1:5" x14ac:dyDescent="0.25">
      <c r="A67" s="66" t="s">
        <v>379</v>
      </c>
      <c r="B67" s="28">
        <v>64.45</v>
      </c>
      <c r="C67" s="4">
        <f t="shared" ref="C67:C130" si="31">EOMONTH(C66,0)+1</f>
        <v>40179</v>
      </c>
      <c r="D67">
        <f t="array" ref="D67">IFERROR(AVERAGE(_xlfn._xlws.FILTER($B$2:$B$9999,(IFERROR(VALUE(MID($A$2:$A$9999,4,2)),0)=MONTH(C67))*(IFERROR(VALUE(RIGHT($A$2:$A$9999,4)),0)=YEAR(C67)))),"")</f>
        <v>57.274999999999991</v>
      </c>
      <c r="E67">
        <f t="shared" si="30"/>
        <v>95.136167674617013</v>
      </c>
    </row>
    <row r="68" spans="1:5" x14ac:dyDescent="0.25">
      <c r="A68" s="66" t="s">
        <v>380</v>
      </c>
      <c r="B68" s="28">
        <v>64.38</v>
      </c>
      <c r="C68" s="4">
        <f t="shared" si="31"/>
        <v>40210</v>
      </c>
      <c r="D68">
        <f t="array" ref="D68">IFERROR(AVERAGE(_xlfn._xlws.FILTER($B$2:$B$9999,(IFERROR(VALUE(MID($A$2:$A$9999,4,2)),0)=MONTH(C68))*(IFERROR(VALUE(RIGHT($A$2:$A$9999,4)),0)=YEAR(C68)))),"")</f>
        <v>52.818888888888893</v>
      </c>
      <c r="E68">
        <f t="shared" si="30"/>
        <v>87.73438096412572</v>
      </c>
    </row>
    <row r="69" spans="1:5" x14ac:dyDescent="0.25">
      <c r="A69" s="66" t="s">
        <v>381</v>
      </c>
      <c r="B69" s="28">
        <v>64.31</v>
      </c>
      <c r="C69" s="4">
        <f t="shared" si="31"/>
        <v>40238</v>
      </c>
      <c r="D69">
        <f t="array" ref="D69">IFERROR(AVERAGE(_xlfn._xlws.FILTER($B$2:$B$9999,(IFERROR(VALUE(MID($A$2:$A$9999,4,2)),0)=MONTH(C69))*(IFERROR(VALUE(RIGHT($A$2:$A$9999,4)),0)=YEAR(C69)))),"")</f>
        <v>52.671739130434794</v>
      </c>
      <c r="E69">
        <f t="shared" si="30"/>
        <v>87.489959068122772</v>
      </c>
    </row>
    <row r="70" spans="1:5" x14ac:dyDescent="0.25">
      <c r="A70" s="66" t="s">
        <v>382</v>
      </c>
      <c r="B70" s="28">
        <v>63.84</v>
      </c>
      <c r="C70" s="4">
        <f t="shared" si="31"/>
        <v>40269</v>
      </c>
      <c r="D70">
        <f t="array" ref="D70">IFERROR(AVERAGE(_xlfn._xlws.FILTER($B$2:$B$9999,(IFERROR(VALUE(MID($A$2:$A$9999,4,2)),0)=MONTH(C70))*(IFERROR(VALUE(RIGHT($A$2:$A$9999,4)),0)=YEAR(C70)))),"")</f>
        <v>51.388999999999996</v>
      </c>
      <c r="E70">
        <f t="shared" si="30"/>
        <v>85.359275785786011</v>
      </c>
    </row>
    <row r="71" spans="1:5" x14ac:dyDescent="0.25">
      <c r="A71" s="66" t="s">
        <v>383</v>
      </c>
      <c r="B71" s="28">
        <v>63.66</v>
      </c>
      <c r="C71" s="4">
        <f t="shared" si="31"/>
        <v>40299</v>
      </c>
      <c r="D71">
        <f t="array" ref="D71">IFERROR(AVERAGE(_xlfn._xlws.FILTER($B$2:$B$9999,(IFERROR(VALUE(MID($A$2:$A$9999,4,2)),0)=MONTH(C71))*(IFERROR(VALUE(RIGHT($A$2:$A$9999,4)),0)=YEAR(C71)))),"")</f>
        <v>52.224285714285728</v>
      </c>
      <c r="E71">
        <f t="shared" si="30"/>
        <v>86.746720251442923</v>
      </c>
    </row>
    <row r="72" spans="1:5" x14ac:dyDescent="0.25">
      <c r="A72" s="66" t="s">
        <v>384</v>
      </c>
      <c r="B72" s="28">
        <v>63.73</v>
      </c>
      <c r="C72" s="4">
        <f t="shared" si="31"/>
        <v>40330</v>
      </c>
      <c r="D72">
        <f t="array" ref="D72">IFERROR(AVERAGE(_xlfn._xlws.FILTER($B$2:$B$9999,(IFERROR(VALUE(MID($A$2:$A$9999,4,2)),0)=MONTH(C72))*(IFERROR(VALUE(RIGHT($A$2:$A$9999,4)),0)=YEAR(C72)))),"")</f>
        <v>53.875238095238103</v>
      </c>
      <c r="E72">
        <f t="shared" si="30"/>
        <v>89.489021125071787</v>
      </c>
    </row>
    <row r="73" spans="1:5" x14ac:dyDescent="0.25">
      <c r="A73" s="66" t="s">
        <v>385</v>
      </c>
      <c r="B73" s="28">
        <v>64.239999999999995</v>
      </c>
      <c r="C73" s="4">
        <f t="shared" si="31"/>
        <v>40360</v>
      </c>
      <c r="D73">
        <f t="array" ref="D73">IFERROR(AVERAGE(_xlfn._xlws.FILTER($B$2:$B$9999,(IFERROR(VALUE(MID($A$2:$A$9999,4,2)),0)=MONTH(C73))*(IFERROR(VALUE(RIGHT($A$2:$A$9999,4)),0)=YEAR(C73)))),"")</f>
        <v>52.165238095238095</v>
      </c>
      <c r="E73">
        <f t="shared" si="30"/>
        <v>100</v>
      </c>
    </row>
    <row r="74" spans="1:5" x14ac:dyDescent="0.25">
      <c r="A74" s="66" t="s">
        <v>386</v>
      </c>
      <c r="B74" s="28">
        <v>64.2</v>
      </c>
      <c r="C74" s="4">
        <f t="shared" si="31"/>
        <v>40391</v>
      </c>
      <c r="D74">
        <f t="array" ref="D74">IFERROR(AVERAGE(_xlfn._xlws.FILTER($B$2:$B$9999,(IFERROR(VALUE(MID($A$2:$A$9999,4,2)),0)=MONTH(C74))*(IFERROR(VALUE(RIGHT($A$2:$A$9999,4)),0)=YEAR(C74)))),"")</f>
        <v>56.499545454545455</v>
      </c>
      <c r="E74">
        <f t="shared" si="30"/>
        <v>108.30880394218505</v>
      </c>
    </row>
    <row r="75" spans="1:5" x14ac:dyDescent="0.25">
      <c r="A75" s="66" t="s">
        <v>387</v>
      </c>
      <c r="B75" s="28">
        <v>64.45</v>
      </c>
      <c r="C75" s="4">
        <f t="shared" si="31"/>
        <v>40422</v>
      </c>
      <c r="D75">
        <f t="array" ref="D75">IFERROR(AVERAGE(_xlfn._xlws.FILTER($B$2:$B$9999,(IFERROR(VALUE(MID($A$2:$A$9999,4,2)),0)=MONTH(C75))*(IFERROR(VALUE(RIGHT($A$2:$A$9999,4)),0)=YEAR(C75)))),"")</f>
        <v>66.183333333333337</v>
      </c>
      <c r="E75">
        <f t="shared" si="30"/>
        <v>126.87248395665789</v>
      </c>
    </row>
    <row r="76" spans="1:5" x14ac:dyDescent="0.25">
      <c r="A76" s="66" t="s">
        <v>388</v>
      </c>
      <c r="B76" s="28">
        <v>64.38</v>
      </c>
      <c r="C76" s="4">
        <f t="shared" si="31"/>
        <v>40452</v>
      </c>
      <c r="D76">
        <f t="array" ref="D76">IFERROR(AVERAGE(_xlfn._xlws.FILTER($B$2:$B$9999,(IFERROR(VALUE(MID($A$2:$A$9999,4,2)),0)=MONTH(C76))*(IFERROR(VALUE(RIGHT($A$2:$A$9999,4)),0)=YEAR(C76)))),"")</f>
        <v>67.654499999999999</v>
      </c>
      <c r="E76">
        <f t="shared" si="30"/>
        <v>129.69268898281103</v>
      </c>
    </row>
    <row r="77" spans="1:5" x14ac:dyDescent="0.25">
      <c r="A77" s="66" t="s">
        <v>389</v>
      </c>
      <c r="B77" s="28">
        <v>63.44</v>
      </c>
      <c r="C77" s="4">
        <f t="shared" si="31"/>
        <v>40483</v>
      </c>
      <c r="D77">
        <f t="array" ref="D77">IFERROR(AVERAGE(_xlfn._xlws.FILTER($B$2:$B$9999,(IFERROR(VALUE(MID($A$2:$A$9999,4,2)),0)=MONTH(C77))*(IFERROR(VALUE(RIGHT($A$2:$A$9999,4)),0)=YEAR(C77)))),"")</f>
        <v>74.994</v>
      </c>
      <c r="E77">
        <f t="shared" si="30"/>
        <v>143.76240335198591</v>
      </c>
    </row>
    <row r="78" spans="1:5" x14ac:dyDescent="0.25">
      <c r="A78" s="66" t="s">
        <v>390</v>
      </c>
      <c r="B78" s="28">
        <v>63.66</v>
      </c>
      <c r="C78" s="4">
        <f t="shared" si="31"/>
        <v>40513</v>
      </c>
      <c r="D78">
        <f t="array" ref="D78">IFERROR(AVERAGE(_xlfn._xlws.FILTER($B$2:$B$9999,(IFERROR(VALUE(MID($A$2:$A$9999,4,2)),0)=MONTH(C78))*(IFERROR(VALUE(RIGHT($A$2:$A$9999,4)),0)=YEAR(C78)))),"")</f>
        <v>74.683333333333323</v>
      </c>
      <c r="E78">
        <f t="shared" si="30"/>
        <v>143.166859886624</v>
      </c>
    </row>
    <row r="79" spans="1:5" x14ac:dyDescent="0.25">
      <c r="A79" s="66" t="s">
        <v>391</v>
      </c>
      <c r="B79" s="28">
        <v>63.55</v>
      </c>
      <c r="C79" s="4">
        <f t="shared" si="31"/>
        <v>40544</v>
      </c>
      <c r="D79">
        <f t="array" ref="D79">IFERROR(AVERAGE(_xlfn._xlws.FILTER($B$2:$B$9999,(IFERROR(VALUE(MID($A$2:$A$9999,4,2)),0)=MONTH(C79))*(IFERROR(VALUE(RIGHT($A$2:$A$9999,4)),0)=YEAR(C79)))),"")</f>
        <v>79.28761904761906</v>
      </c>
      <c r="E79">
        <f t="shared" si="30"/>
        <v>151.99320839457039</v>
      </c>
    </row>
    <row r="80" spans="1:5" x14ac:dyDescent="0.25">
      <c r="A80" s="66" t="s">
        <v>392</v>
      </c>
      <c r="B80" s="28">
        <v>63.3</v>
      </c>
      <c r="C80" s="4">
        <f t="shared" si="31"/>
        <v>40575</v>
      </c>
      <c r="D80">
        <f t="array" ref="D80">IFERROR(AVERAGE(_xlfn._xlws.FILTER($B$2:$B$9999,(IFERROR(VALUE(MID($A$2:$A$9999,4,2)),0)=MONTH(C80))*(IFERROR(VALUE(RIGHT($A$2:$A$9999,4)),0)=YEAR(C80)))),"")</f>
        <v>81.941999999999979</v>
      </c>
      <c r="E80">
        <f t="shared" si="30"/>
        <v>157.08161793568053</v>
      </c>
    </row>
    <row r="81" spans="1:5" x14ac:dyDescent="0.25">
      <c r="A81" s="66" t="s">
        <v>393</v>
      </c>
      <c r="B81" s="28">
        <v>63.23</v>
      </c>
      <c r="C81" s="4">
        <f t="shared" si="31"/>
        <v>40603</v>
      </c>
      <c r="D81">
        <f t="array" ref="D81">IFERROR(AVERAGE(_xlfn._xlws.FILTER($B$2:$B$9999,(IFERROR(VALUE(MID($A$2:$A$9999,4,2)),0)=MONTH(C81))*(IFERROR(VALUE(RIGHT($A$2:$A$9999,4)),0)=YEAR(C81)))),"")</f>
        <v>80.810952380952386</v>
      </c>
      <c r="E81">
        <f t="shared" si="30"/>
        <v>154.91341615927411</v>
      </c>
    </row>
    <row r="82" spans="1:5" x14ac:dyDescent="0.25">
      <c r="A82" s="66" t="s">
        <v>394</v>
      </c>
      <c r="B82" s="28">
        <v>62.79</v>
      </c>
      <c r="C82" s="4">
        <f t="shared" si="31"/>
        <v>40634</v>
      </c>
      <c r="D82">
        <f t="array" ref="D82">IFERROR(AVERAGE(_xlfn._xlws.FILTER($B$2:$B$9999,(IFERROR(VALUE(MID($A$2:$A$9999,4,2)),0)=MONTH(C82))*(IFERROR(VALUE(RIGHT($A$2:$A$9999,4)),0)=YEAR(C82)))),"")</f>
        <v>76.618421052631561</v>
      </c>
      <c r="E82">
        <f t="shared" si="30"/>
        <v>146.87639479906002</v>
      </c>
    </row>
    <row r="83" spans="1:5" x14ac:dyDescent="0.25">
      <c r="A83" s="66" t="s">
        <v>395</v>
      </c>
      <c r="B83" s="28">
        <v>62.68</v>
      </c>
      <c r="C83" s="4">
        <f t="shared" si="31"/>
        <v>40664</v>
      </c>
      <c r="D83">
        <f t="array" ref="D83">IFERROR(AVERAGE(_xlfn._xlws.FILTER($B$2:$B$9999,(IFERROR(VALUE(MID($A$2:$A$9999,4,2)),0)=MONTH(C83))*(IFERROR(VALUE(RIGHT($A$2:$A$9999,4)),0)=YEAR(C83)))),"")</f>
        <v>73.106818181818184</v>
      </c>
      <c r="E83">
        <f t="shared" si="30"/>
        <v>140.14470335273279</v>
      </c>
    </row>
    <row r="84" spans="1:5" x14ac:dyDescent="0.25">
      <c r="A84" s="66" t="s">
        <v>396</v>
      </c>
      <c r="B84" s="28">
        <v>62.15</v>
      </c>
      <c r="C84" s="4">
        <f t="shared" si="31"/>
        <v>40695</v>
      </c>
      <c r="D84">
        <f t="array" ref="D84">IFERROR(AVERAGE(_xlfn._xlws.FILTER($B$2:$B$9999,(IFERROR(VALUE(MID($A$2:$A$9999,4,2)),0)=MONTH(C84))*(IFERROR(VALUE(RIGHT($A$2:$A$9999,4)),0)=YEAR(C84)))),"")</f>
        <v>78.489047619047639</v>
      </c>
      <c r="E84">
        <f t="shared" si="30"/>
        <v>150.46235862232655</v>
      </c>
    </row>
    <row r="85" spans="1:5" x14ac:dyDescent="0.25">
      <c r="A85" s="66" t="s">
        <v>397</v>
      </c>
      <c r="B85" s="28">
        <v>61.51</v>
      </c>
      <c r="C85" s="4">
        <f t="shared" si="31"/>
        <v>40725</v>
      </c>
      <c r="D85">
        <f t="array" ref="D85">IFERROR(AVERAGE(_xlfn._xlws.FILTER($B$2:$B$9999,(IFERROR(VALUE(MID($A$2:$A$9999,4,2)),0)=MONTH(C85))*(IFERROR(VALUE(RIGHT($A$2:$A$9999,4)),0)=YEAR(C85)))),"")</f>
        <v>77.4647619047619</v>
      </c>
      <c r="E85">
        <f t="shared" si="30"/>
        <v>100</v>
      </c>
    </row>
    <row r="86" spans="1:5" x14ac:dyDescent="0.25">
      <c r="A86" s="66" t="s">
        <v>398</v>
      </c>
      <c r="B86" s="28">
        <v>61.72</v>
      </c>
      <c r="C86" s="4">
        <f t="shared" si="31"/>
        <v>40756</v>
      </c>
      <c r="D86">
        <f t="array" ref="D86">IFERROR(AVERAGE(_xlfn._xlws.FILTER($B$2:$B$9999,(IFERROR(VALUE(MID($A$2:$A$9999,4,2)),0)=MONTH(C86))*(IFERROR(VALUE(RIGHT($A$2:$A$9999,4)),0)=YEAR(C86)))),"")</f>
        <v>76.850434782608687</v>
      </c>
      <c r="E86">
        <f t="shared" si="30"/>
        <v>99.206959258574258</v>
      </c>
    </row>
    <row r="87" spans="1:5" x14ac:dyDescent="0.25">
      <c r="A87" s="66" t="s">
        <v>399</v>
      </c>
      <c r="B87" s="28">
        <v>61.22</v>
      </c>
      <c r="C87" s="4">
        <f t="shared" si="31"/>
        <v>40787</v>
      </c>
      <c r="D87">
        <f t="array" ref="D87">IFERROR(AVERAGE(_xlfn._xlws.FILTER($B$2:$B$9999,(IFERROR(VALUE(MID($A$2:$A$9999,4,2)),0)=MONTH(C87))*(IFERROR(VALUE(RIGHT($A$2:$A$9999,4)),0)=YEAR(C87)))),"")</f>
        <v>80.699999999999989</v>
      </c>
      <c r="E87">
        <f t="shared" si="30"/>
        <v>104.17639971477045</v>
      </c>
    </row>
    <row r="88" spans="1:5" x14ac:dyDescent="0.25">
      <c r="A88" s="66" t="s">
        <v>400</v>
      </c>
      <c r="B88" s="28">
        <v>61.36</v>
      </c>
      <c r="C88" s="4">
        <f t="shared" si="31"/>
        <v>40817</v>
      </c>
      <c r="D88">
        <f t="array" ref="D88">IFERROR(AVERAGE(_xlfn._xlws.FILTER($B$2:$B$9999,(IFERROR(VALUE(MID($A$2:$A$9999,4,2)),0)=MONTH(C88))*(IFERROR(VALUE(RIGHT($A$2:$A$9999,4)),0)=YEAR(C88)))),"")</f>
        <v>77.330499999999986</v>
      </c>
      <c r="E88">
        <f t="shared" si="30"/>
        <v>99.826680026555835</v>
      </c>
    </row>
    <row r="89" spans="1:5" x14ac:dyDescent="0.25">
      <c r="A89" s="66" t="s">
        <v>401</v>
      </c>
      <c r="B89" s="28">
        <v>60.97</v>
      </c>
      <c r="C89" s="4">
        <f t="shared" si="31"/>
        <v>40848</v>
      </c>
      <c r="D89">
        <f t="array" ref="D89">IFERROR(AVERAGE(_xlfn._xlws.FILTER($B$2:$B$9999,(IFERROR(VALUE(MID($A$2:$A$9999,4,2)),0)=MONTH(C89))*(IFERROR(VALUE(RIGHT($A$2:$A$9999,4)),0)=YEAR(C89)))),"")</f>
        <v>74.598500000000001</v>
      </c>
      <c r="E89">
        <f t="shared" si="30"/>
        <v>96.299915168801803</v>
      </c>
    </row>
    <row r="90" spans="1:5" x14ac:dyDescent="0.25">
      <c r="A90" s="66" t="s">
        <v>402</v>
      </c>
      <c r="B90" s="28">
        <v>61.04</v>
      </c>
      <c r="C90" s="4">
        <f t="shared" si="31"/>
        <v>40878</v>
      </c>
      <c r="D90">
        <f t="array" ref="D90">IFERROR(AVERAGE(_xlfn._xlws.FILTER($B$2:$B$9999,(IFERROR(VALUE(MID($A$2:$A$9999,4,2)),0)=MONTH(C90))*(IFERROR(VALUE(RIGHT($A$2:$A$9999,4)),0)=YEAR(C90)))),"")</f>
        <v>70.615238095238098</v>
      </c>
      <c r="E90">
        <f t="shared" si="30"/>
        <v>91.157884383682912</v>
      </c>
    </row>
    <row r="91" spans="1:5" x14ac:dyDescent="0.25">
      <c r="A91" s="66" t="s">
        <v>403</v>
      </c>
      <c r="B91" s="28">
        <v>60.97</v>
      </c>
      <c r="C91" s="4">
        <f t="shared" si="31"/>
        <v>40909</v>
      </c>
      <c r="D91">
        <f t="array" ref="D91">IFERROR(AVERAGE(_xlfn._xlws.FILTER($B$2:$B$9999,(IFERROR(VALUE(MID($A$2:$A$9999,4,2)),0)=MONTH(C91))*(IFERROR(VALUE(RIGHT($A$2:$A$9999,4)),0)=YEAR(C91)))),"")</f>
        <v>77.667272727272731</v>
      </c>
      <c r="E91">
        <f t="shared" si="30"/>
        <v>100.26142315232286</v>
      </c>
    </row>
    <row r="92" spans="1:5" x14ac:dyDescent="0.25">
      <c r="A92" s="66" t="s">
        <v>404</v>
      </c>
      <c r="B92" s="28">
        <v>60.97</v>
      </c>
      <c r="C92" s="4">
        <f t="shared" si="31"/>
        <v>40940</v>
      </c>
      <c r="D92">
        <f t="array" ref="D92">IFERROR(AVERAGE(_xlfn._xlws.FILTER($B$2:$B$9999,(IFERROR(VALUE(MID($A$2:$A$9999,4,2)),0)=MONTH(C92))*(IFERROR(VALUE(RIGHT($A$2:$A$9999,4)),0)=YEAR(C92)))),"")</f>
        <v>71.011578947368406</v>
      </c>
      <c r="E92">
        <f t="shared" si="30"/>
        <v>91.669524569987985</v>
      </c>
    </row>
    <row r="93" spans="1:5" x14ac:dyDescent="0.25">
      <c r="A93" s="66" t="s">
        <v>405</v>
      </c>
      <c r="B93" s="28">
        <v>60.9</v>
      </c>
      <c r="C93" s="4">
        <f t="shared" si="31"/>
        <v>40969</v>
      </c>
      <c r="D93">
        <f t="array" ref="D93">IFERROR(AVERAGE(_xlfn._xlws.FILTER($B$2:$B$9999,(IFERROR(VALUE(MID($A$2:$A$9999,4,2)),0)=MONTH(C93))*(IFERROR(VALUE(RIGHT($A$2:$A$9999,4)),0)=YEAR(C93)))),"")</f>
        <v>71.925454545454556</v>
      </c>
      <c r="E93">
        <f t="shared" si="30"/>
        <v>92.849255296082134</v>
      </c>
    </row>
    <row r="94" spans="1:5" x14ac:dyDescent="0.25">
      <c r="A94" s="66" t="s">
        <v>406</v>
      </c>
      <c r="B94" s="28">
        <v>60.97</v>
      </c>
      <c r="C94" s="4">
        <f t="shared" si="31"/>
        <v>41000</v>
      </c>
      <c r="D94">
        <f t="array" ref="D94">IFERROR(AVERAGE(_xlfn._xlws.FILTER($B$2:$B$9999,(IFERROR(VALUE(MID($A$2:$A$9999,4,2)),0)=MONTH(C94))*(IFERROR(VALUE(RIGHT($A$2:$A$9999,4)),0)=YEAR(C94)))),"")</f>
        <v>63.765499999999996</v>
      </c>
      <c r="E94">
        <f t="shared" si="30"/>
        <v>82.31549214389338</v>
      </c>
    </row>
    <row r="95" spans="1:5" x14ac:dyDescent="0.25">
      <c r="A95" s="66" t="s">
        <v>407</v>
      </c>
      <c r="B95" s="28">
        <v>61.04</v>
      </c>
      <c r="C95" s="4">
        <f t="shared" si="31"/>
        <v>41030</v>
      </c>
      <c r="D95">
        <f t="array" ref="D95">IFERROR(AVERAGE(_xlfn._xlws.FILTER($B$2:$B$9999,(IFERROR(VALUE(MID($A$2:$A$9999,4,2)),0)=MONTH(C95))*(IFERROR(VALUE(RIGHT($A$2:$A$9999,4)),0)=YEAR(C95)))),"")</f>
        <v>60.890454545454553</v>
      </c>
      <c r="E95">
        <f t="shared" si="30"/>
        <v>78.604068544502297</v>
      </c>
    </row>
    <row r="96" spans="1:5" x14ac:dyDescent="0.25">
      <c r="A96" s="66" t="s">
        <v>408</v>
      </c>
      <c r="B96" s="28">
        <v>60.61</v>
      </c>
      <c r="C96" s="4">
        <f t="shared" si="31"/>
        <v>41061</v>
      </c>
      <c r="D96">
        <f t="array" ref="D96">IFERROR(AVERAGE(_xlfn._xlws.FILTER($B$2:$B$9999,(IFERROR(VALUE(MID($A$2:$A$9999,4,2)),0)=MONTH(C96))*(IFERROR(VALUE(RIGHT($A$2:$A$9999,4)),0)=YEAR(C96)))),"")</f>
        <v>58.585000000000001</v>
      </c>
      <c r="E96">
        <f t="shared" si="30"/>
        <v>75.627935282401836</v>
      </c>
    </row>
    <row r="97" spans="1:5" x14ac:dyDescent="0.25">
      <c r="A97" s="66" t="s">
        <v>409</v>
      </c>
      <c r="B97" s="28">
        <v>60.54</v>
      </c>
      <c r="C97" s="4">
        <f t="shared" si="31"/>
        <v>41091</v>
      </c>
      <c r="D97">
        <f t="array" ref="D97">IFERROR(AVERAGE(_xlfn._xlws.FILTER($B$2:$B$9999,(IFERROR(VALUE(MID($A$2:$A$9999,4,2)),0)=MONTH(C97))*(IFERROR(VALUE(RIGHT($A$2:$A$9999,4)),0)=YEAR(C97)))),"")</f>
        <v>69.496190476190463</v>
      </c>
      <c r="E97">
        <f t="shared" si="30"/>
        <v>100</v>
      </c>
    </row>
    <row r="98" spans="1:5" x14ac:dyDescent="0.25">
      <c r="A98" s="66" t="s">
        <v>410</v>
      </c>
      <c r="B98" s="28">
        <v>61.44</v>
      </c>
      <c r="C98" s="4">
        <f t="shared" si="31"/>
        <v>41122</v>
      </c>
      <c r="D98">
        <f t="array" ref="D98">IFERROR(AVERAGE(_xlfn._xlws.FILTER($B$2:$B$9999,(IFERROR(VALUE(MID($A$2:$A$9999,4,2)),0)=MONTH(C98))*(IFERROR(VALUE(RIGHT($A$2:$A$9999,4)),0)=YEAR(C98)))),"")</f>
        <v>78.529999999999973</v>
      </c>
      <c r="E98">
        <f t="shared" si="30"/>
        <v>112.99899960258183</v>
      </c>
    </row>
    <row r="99" spans="1:5" x14ac:dyDescent="0.25">
      <c r="A99" s="66" t="s">
        <v>411</v>
      </c>
      <c r="B99" s="28">
        <v>61.87</v>
      </c>
      <c r="C99" s="4">
        <f t="shared" si="31"/>
        <v>41153</v>
      </c>
      <c r="D99">
        <f t="array" ref="D99">IFERROR(AVERAGE(_xlfn._xlws.FILTER($B$2:$B$9999,(IFERROR(VALUE(MID($A$2:$A$9999,4,2)),0)=MONTH(C99))*(IFERROR(VALUE(RIGHT($A$2:$A$9999,4)),0)=YEAR(C99)))),"")</f>
        <v>75.398947368421062</v>
      </c>
      <c r="E99">
        <f t="shared" si="30"/>
        <v>108.49364094892783</v>
      </c>
    </row>
    <row r="100" spans="1:5" x14ac:dyDescent="0.25">
      <c r="A100" s="66" t="s">
        <v>412</v>
      </c>
      <c r="B100" s="28">
        <v>61.79</v>
      </c>
      <c r="C100" s="4">
        <f t="shared" si="31"/>
        <v>41183</v>
      </c>
      <c r="D100">
        <f t="array" ref="D100">IFERROR(AVERAGE(_xlfn._xlws.FILTER($B$2:$B$9999,(IFERROR(VALUE(MID($A$2:$A$9999,4,2)),0)=MONTH(C100))*(IFERROR(VALUE(RIGHT($A$2:$A$9999,4)),0)=YEAR(C100)))),"")</f>
        <v>73.333181818181814</v>
      </c>
      <c r="E100">
        <f t="shared" si="30"/>
        <v>105.52115348438547</v>
      </c>
    </row>
    <row r="101" spans="1:5" x14ac:dyDescent="0.25">
      <c r="A101" s="66" t="s">
        <v>413</v>
      </c>
      <c r="B101" s="28">
        <v>62.15</v>
      </c>
      <c r="C101" s="4">
        <f t="shared" si="31"/>
        <v>41214</v>
      </c>
      <c r="D101">
        <f t="array" ref="D101">IFERROR(AVERAGE(_xlfn._xlws.FILTER($B$2:$B$9999,(IFERROR(VALUE(MID($A$2:$A$9999,4,2)),0)=MONTH(C101))*(IFERROR(VALUE(RIGHT($A$2:$A$9999,4)),0)=YEAR(C101)))),"")</f>
        <v>79.759499999999989</v>
      </c>
      <c r="E101">
        <f t="shared" si="30"/>
        <v>114.76816132436174</v>
      </c>
    </row>
    <row r="102" spans="1:5" x14ac:dyDescent="0.25">
      <c r="A102" s="66" t="s">
        <v>414</v>
      </c>
      <c r="B102" s="28">
        <v>62.08</v>
      </c>
      <c r="C102" s="4">
        <f t="shared" si="31"/>
        <v>41244</v>
      </c>
      <c r="D102">
        <f t="array" ref="D102">IFERROR(AVERAGE(_xlfn._xlws.FILTER($B$2:$B$9999,(IFERROR(VALUE(MID($A$2:$A$9999,4,2)),0)=MONTH(C102))*(IFERROR(VALUE(RIGHT($A$2:$A$9999,4)),0)=YEAR(C102)))),"")</f>
        <v>81.244444444444454</v>
      </c>
      <c r="E102">
        <f t="shared" si="30"/>
        <v>116.9048891568797</v>
      </c>
    </row>
    <row r="103" spans="1:5" x14ac:dyDescent="0.25">
      <c r="A103" s="66" t="s">
        <v>415</v>
      </c>
      <c r="B103" s="28">
        <v>62.19</v>
      </c>
      <c r="C103" s="4">
        <f t="shared" si="31"/>
        <v>41275</v>
      </c>
      <c r="D103">
        <f t="array" ref="D103">IFERROR(AVERAGE(_xlfn._xlws.FILTER($B$2:$B$9999,(IFERROR(VALUE(MID($A$2:$A$9999,4,2)),0)=MONTH(C103))*(IFERROR(VALUE(RIGHT($A$2:$A$9999,4)),0)=YEAR(C103)))),"")</f>
        <v>75.858181818181819</v>
      </c>
      <c r="E103">
        <f t="shared" si="30"/>
        <v>109.15444616229863</v>
      </c>
    </row>
    <row r="104" spans="1:5" x14ac:dyDescent="0.25">
      <c r="A104" s="66" t="s">
        <v>416</v>
      </c>
      <c r="B104" s="28">
        <v>62.22</v>
      </c>
      <c r="C104" s="4">
        <f t="shared" si="31"/>
        <v>41306</v>
      </c>
      <c r="D104">
        <f t="array" ref="D104">IFERROR(AVERAGE(_xlfn._xlws.FILTER($B$2:$B$9999,(IFERROR(VALUE(MID($A$2:$A$9999,4,2)),0)=MONTH(C104))*(IFERROR(VALUE(RIGHT($A$2:$A$9999,4)),0)=YEAR(C104)))),"")</f>
        <v>74.690000000000012</v>
      </c>
      <c r="E104">
        <f t="shared" si="30"/>
        <v>107.47351687656743</v>
      </c>
    </row>
    <row r="105" spans="1:5" x14ac:dyDescent="0.25">
      <c r="A105" s="66" t="s">
        <v>417</v>
      </c>
      <c r="B105" s="28">
        <v>60.77</v>
      </c>
      <c r="C105" s="4">
        <f t="shared" si="31"/>
        <v>41334</v>
      </c>
      <c r="D105">
        <f t="array" ref="D105">IFERROR(AVERAGE(_xlfn._xlws.FILTER($B$2:$B$9999,(IFERROR(VALUE(MID($A$2:$A$9999,4,2)),0)=MONTH(C105))*(IFERROR(VALUE(RIGHT($A$2:$A$9999,4)),0)=YEAR(C105)))),"")</f>
        <v>70.779500000000013</v>
      </c>
      <c r="E105">
        <f t="shared" si="30"/>
        <v>101.84658974113007</v>
      </c>
    </row>
    <row r="106" spans="1:5" x14ac:dyDescent="0.25">
      <c r="A106" s="66" t="s">
        <v>418</v>
      </c>
      <c r="B106" s="28">
        <v>62.87</v>
      </c>
      <c r="C106" s="4">
        <f t="shared" si="31"/>
        <v>41365</v>
      </c>
      <c r="D106">
        <f t="array" ref="D106">IFERROR(AVERAGE(_xlfn._xlws.FILTER($B$2:$B$9999,(IFERROR(VALUE(MID($A$2:$A$9999,4,2)),0)=MONTH(C106))*(IFERROR(VALUE(RIGHT($A$2:$A$9999,4)),0)=YEAR(C106)))),"")</f>
        <v>60.761363636363626</v>
      </c>
      <c r="E106">
        <f t="shared" si="30"/>
        <v>87.431214891096204</v>
      </c>
    </row>
    <row r="107" spans="1:5" x14ac:dyDescent="0.25">
      <c r="A107" s="66" t="s">
        <v>419</v>
      </c>
      <c r="B107" s="28">
        <v>63.8</v>
      </c>
      <c r="C107" s="4">
        <f t="shared" si="31"/>
        <v>41395</v>
      </c>
      <c r="D107">
        <f t="array" ref="D107">IFERROR(AVERAGE(_xlfn._xlws.FILTER($B$2:$B$9999,(IFERROR(VALUE(MID($A$2:$A$9999,4,2)),0)=MONTH(C107))*(IFERROR(VALUE(RIGHT($A$2:$A$9999,4)),0)=YEAR(C107)))),"")</f>
        <v>59.862857142857123</v>
      </c>
      <c r="E107">
        <f t="shared" si="30"/>
        <v>86.138328925189441</v>
      </c>
    </row>
    <row r="108" spans="1:5" x14ac:dyDescent="0.25">
      <c r="A108" s="66" t="s">
        <v>420</v>
      </c>
      <c r="B108" s="28">
        <v>63.77</v>
      </c>
      <c r="C108" s="4">
        <f t="shared" si="31"/>
        <v>41426</v>
      </c>
      <c r="D108">
        <f t="array" ref="D108">IFERROR(AVERAGE(_xlfn._xlws.FILTER($B$2:$B$9999,(IFERROR(VALUE(MID($A$2:$A$9999,4,2)),0)=MONTH(C108))*(IFERROR(VALUE(RIGHT($A$2:$A$9999,4)),0)=YEAR(C108)))),"")</f>
        <v>60.418000000000006</v>
      </c>
      <c r="E108">
        <f t="shared" si="30"/>
        <v>86.937139411547079</v>
      </c>
    </row>
    <row r="109" spans="1:5" x14ac:dyDescent="0.25">
      <c r="A109" s="66" t="s">
        <v>421</v>
      </c>
      <c r="B109" s="28">
        <v>63.87</v>
      </c>
      <c r="C109" s="4">
        <f t="shared" si="31"/>
        <v>41456</v>
      </c>
      <c r="D109">
        <f t="array" ref="D109">IFERROR(AVERAGE(_xlfn._xlws.FILTER($B$2:$B$9999,(IFERROR(VALUE(MID($A$2:$A$9999,4,2)),0)=MONTH(C109))*(IFERROR(VALUE(RIGHT($A$2:$A$9999,4)),0)=YEAR(C109)))),"")</f>
        <v>56.937727272727287</v>
      </c>
      <c r="E109">
        <f t="shared" si="30"/>
        <v>100</v>
      </c>
    </row>
    <row r="110" spans="1:5" x14ac:dyDescent="0.25">
      <c r="A110" s="66" t="s">
        <v>422</v>
      </c>
      <c r="B110" s="28">
        <v>64.09</v>
      </c>
      <c r="C110" s="4">
        <f t="shared" si="31"/>
        <v>41487</v>
      </c>
      <c r="D110">
        <f t="array" ref="D110">IFERROR(AVERAGE(_xlfn._xlws.FILTER($B$2:$B$9999,(IFERROR(VALUE(MID($A$2:$A$9999,4,2)),0)=MONTH(C110))*(IFERROR(VALUE(RIGHT($A$2:$A$9999,4)),0)=YEAR(C110)))),"")</f>
        <v>54.669545454545457</v>
      </c>
      <c r="E110">
        <f t="shared" si="30"/>
        <v>96.01638153325402</v>
      </c>
    </row>
    <row r="111" spans="1:5" x14ac:dyDescent="0.25">
      <c r="A111" s="66" t="s">
        <v>423</v>
      </c>
      <c r="B111" s="28">
        <v>64.09</v>
      </c>
      <c r="C111" s="4">
        <f t="shared" si="31"/>
        <v>41518</v>
      </c>
      <c r="D111">
        <f t="array" ref="D111">IFERROR(AVERAGE(_xlfn._xlws.FILTER($B$2:$B$9999,(IFERROR(VALUE(MID($A$2:$A$9999,4,2)),0)=MONTH(C111))*(IFERROR(VALUE(RIGHT($A$2:$A$9999,4)),0)=YEAR(C111)))),"")</f>
        <v>56.184761904761899</v>
      </c>
      <c r="E111">
        <f t="shared" si="30"/>
        <v>98.677563359073432</v>
      </c>
    </row>
    <row r="112" spans="1:5" x14ac:dyDescent="0.25">
      <c r="A112" s="66" t="s">
        <v>424</v>
      </c>
      <c r="B112" s="28">
        <v>63.34</v>
      </c>
      <c r="C112" s="4">
        <f t="shared" si="31"/>
        <v>41548</v>
      </c>
      <c r="D112">
        <f t="array" ref="D112">IFERROR(AVERAGE(_xlfn._xlws.FILTER($B$2:$B$9999,(IFERROR(VALUE(MID($A$2:$A$9999,4,2)),0)=MONTH(C112))*(IFERROR(VALUE(RIGHT($A$2:$A$9999,4)),0)=YEAR(C112)))),"")</f>
        <v>53.6</v>
      </c>
      <c r="E112">
        <f t="shared" si="30"/>
        <v>94.137933787311468</v>
      </c>
    </row>
    <row r="113" spans="1:5" x14ac:dyDescent="0.25">
      <c r="A113" s="66" t="s">
        <v>425</v>
      </c>
      <c r="B113" s="28">
        <v>64.05</v>
      </c>
      <c r="C113" s="4">
        <f t="shared" si="31"/>
        <v>41579</v>
      </c>
      <c r="D113">
        <f t="array" ref="D113">IFERROR(AVERAGE(_xlfn._xlws.FILTER($B$2:$B$9999,(IFERROR(VALUE(MID($A$2:$A$9999,4,2)),0)=MONTH(C113))*(IFERROR(VALUE(RIGHT($A$2:$A$9999,4)),0)=YEAR(C113)))),"")</f>
        <v>56.698</v>
      </c>
      <c r="E113">
        <f t="shared" si="30"/>
        <v>99.578965855839286</v>
      </c>
    </row>
    <row r="114" spans="1:5" x14ac:dyDescent="0.25">
      <c r="A114" s="66" t="s">
        <v>426</v>
      </c>
      <c r="B114" s="28">
        <v>64.3</v>
      </c>
      <c r="C114" s="4">
        <f t="shared" si="31"/>
        <v>41609</v>
      </c>
      <c r="D114">
        <f t="array" ref="D114">IFERROR(AVERAGE(_xlfn._xlws.FILTER($B$2:$B$9999,(IFERROR(VALUE(MID($A$2:$A$9999,4,2)),0)=MONTH(C114))*(IFERROR(VALUE(RIGHT($A$2:$A$9999,4)),0)=YEAR(C114)))),"")</f>
        <v>58.247894736842106</v>
      </c>
      <c r="E114">
        <f t="shared" si="30"/>
        <v>102.30105332065543</v>
      </c>
    </row>
    <row r="115" spans="1:5" x14ac:dyDescent="0.25">
      <c r="A115" s="66" t="s">
        <v>427</v>
      </c>
      <c r="B115" s="28">
        <v>64.27</v>
      </c>
      <c r="C115" s="4">
        <f t="shared" si="31"/>
        <v>41640</v>
      </c>
      <c r="D115">
        <f t="array" ref="D115">IFERROR(AVERAGE(_xlfn._xlws.FILTER($B$2:$B$9999,(IFERROR(VALUE(MID($A$2:$A$9999,4,2)),0)=MONTH(C115))*(IFERROR(VALUE(RIGHT($A$2:$A$9999,4)),0)=YEAR(C115)))),"")</f>
        <v>58.80409090909091</v>
      </c>
      <c r="E115">
        <f t="shared" si="30"/>
        <v>103.27790329147471</v>
      </c>
    </row>
    <row r="116" spans="1:5" x14ac:dyDescent="0.25">
      <c r="A116" s="66" t="s">
        <v>428</v>
      </c>
      <c r="B116" s="28">
        <v>64.12</v>
      </c>
      <c r="C116" s="4">
        <f t="shared" si="31"/>
        <v>41671</v>
      </c>
      <c r="D116">
        <f t="array" ref="D116">IFERROR(AVERAGE(_xlfn._xlws.FILTER($B$2:$B$9999,(IFERROR(VALUE(MID($A$2:$A$9999,4,2)),0)=MONTH(C116))*(IFERROR(VALUE(RIGHT($A$2:$A$9999,4)),0)=YEAR(C116)))),"")</f>
        <v>66.861500000000021</v>
      </c>
      <c r="E116">
        <f t="shared" si="30"/>
        <v>117.42916902836433</v>
      </c>
    </row>
    <row r="117" spans="1:5" x14ac:dyDescent="0.25">
      <c r="A117" s="66" t="s">
        <v>429</v>
      </c>
      <c r="B117" s="28">
        <v>63.91</v>
      </c>
      <c r="C117" s="4">
        <f t="shared" si="31"/>
        <v>41699</v>
      </c>
      <c r="D117">
        <f t="array" ref="D117">IFERROR(AVERAGE(_xlfn._xlws.FILTER($B$2:$B$9999,(IFERROR(VALUE(MID($A$2:$A$9999,4,2)),0)=MONTH(C117))*(IFERROR(VALUE(RIGHT($A$2:$A$9999,4)),0)=YEAR(C117)))),"")</f>
        <v>70.532631578947345</v>
      </c>
      <c r="E117">
        <f t="shared" si="30"/>
        <v>123.87679480268245</v>
      </c>
    </row>
    <row r="118" spans="1:5" x14ac:dyDescent="0.25">
      <c r="A118" s="66" t="s">
        <v>430</v>
      </c>
      <c r="B118" s="28">
        <v>63.77</v>
      </c>
      <c r="C118" s="4">
        <f t="shared" si="31"/>
        <v>41730</v>
      </c>
      <c r="D118">
        <f t="array" ref="D118">IFERROR(AVERAGE(_xlfn._xlws.FILTER($B$2:$B$9999,(IFERROR(VALUE(MID($A$2:$A$9999,4,2)),0)=MONTH(C118))*(IFERROR(VALUE(RIGHT($A$2:$A$9999,4)),0)=YEAR(C118)))),"")</f>
        <v>66.441000000000003</v>
      </c>
      <c r="E118">
        <f t="shared" si="30"/>
        <v>116.69064288736496</v>
      </c>
    </row>
    <row r="119" spans="1:5" x14ac:dyDescent="0.25">
      <c r="A119" s="66" t="s">
        <v>431</v>
      </c>
      <c r="B119" s="28">
        <v>63.55</v>
      </c>
      <c r="C119" s="4">
        <f t="shared" si="31"/>
        <v>41760</v>
      </c>
      <c r="D119">
        <f t="array" ref="D119">IFERROR(AVERAGE(_xlfn._xlws.FILTER($B$2:$B$9999,(IFERROR(VALUE(MID($A$2:$A$9999,4,2)),0)=MONTH(C119))*(IFERROR(VALUE(RIGHT($A$2:$A$9999,4)),0)=YEAR(C119)))),"")</f>
        <v>61.342380952380942</v>
      </c>
      <c r="E119">
        <f t="shared" si="30"/>
        <v>107.73591411289691</v>
      </c>
    </row>
    <row r="120" spans="1:5" x14ac:dyDescent="0.25">
      <c r="A120" s="66" t="s">
        <v>432</v>
      </c>
      <c r="B120" s="28">
        <v>63.52</v>
      </c>
      <c r="C120" s="4">
        <f t="shared" si="31"/>
        <v>41791</v>
      </c>
      <c r="D120">
        <f t="array" ref="D120">IFERROR(AVERAGE(_xlfn._xlws.FILTER($B$2:$B$9999,(IFERROR(VALUE(MID($A$2:$A$9999,4,2)),0)=MONTH(C120))*(IFERROR(VALUE(RIGHT($A$2:$A$9999,4)),0)=YEAR(C120)))),"")</f>
        <v>56.701499999999996</v>
      </c>
      <c r="E120">
        <f t="shared" si="30"/>
        <v>99.585112922411213</v>
      </c>
    </row>
    <row r="121" spans="1:5" x14ac:dyDescent="0.25">
      <c r="A121" s="66" t="s">
        <v>433</v>
      </c>
      <c r="B121" s="28">
        <v>63.16</v>
      </c>
      <c r="C121" s="4">
        <f t="shared" si="31"/>
        <v>41821</v>
      </c>
      <c r="D121">
        <f t="array" ref="D121">IFERROR(AVERAGE(_xlfn._xlws.FILTER($B$2:$B$9999,(IFERROR(VALUE(MID($A$2:$A$9999,4,2)),0)=MONTH(C121))*(IFERROR(VALUE(RIGHT($A$2:$A$9999,4)),0)=YEAR(C121)))),"")</f>
        <v>51.164090909090916</v>
      </c>
      <c r="E121">
        <f t="shared" si="30"/>
        <v>100</v>
      </c>
    </row>
    <row r="122" spans="1:5" x14ac:dyDescent="0.25">
      <c r="A122" s="66" t="s">
        <v>434</v>
      </c>
      <c r="B122" s="28">
        <v>63.66</v>
      </c>
      <c r="C122" s="4">
        <f t="shared" si="31"/>
        <v>41852</v>
      </c>
      <c r="D122">
        <f t="array" ref="D122">IFERROR(AVERAGE(_xlfn._xlws.FILTER($B$2:$B$9999,(IFERROR(VALUE(MID($A$2:$A$9999,4,2)),0)=MONTH(C122))*(IFERROR(VALUE(RIGHT($A$2:$A$9999,4)),0)=YEAR(C122)))),"")</f>
        <v>49.679047619047608</v>
      </c>
      <c r="E122">
        <f t="shared" si="30"/>
        <v>97.09748914979852</v>
      </c>
    </row>
    <row r="123" spans="1:5" x14ac:dyDescent="0.25">
      <c r="A123" s="66" t="s">
        <v>435</v>
      </c>
      <c r="B123" s="28">
        <v>63.34</v>
      </c>
      <c r="C123" s="4">
        <f t="shared" si="31"/>
        <v>41883</v>
      </c>
      <c r="D123">
        <f t="array" ref="D123">IFERROR(AVERAGE(_xlfn._xlws.FILTER($B$2:$B$9999,(IFERROR(VALUE(MID($A$2:$A$9999,4,2)),0)=MONTH(C123))*(IFERROR(VALUE(RIGHT($A$2:$A$9999,4)),0)=YEAR(C123)))),"")</f>
        <v>47.665909090909103</v>
      </c>
      <c r="E123">
        <f t="shared" si="30"/>
        <v>93.162818382921259</v>
      </c>
    </row>
    <row r="124" spans="1:5" x14ac:dyDescent="0.25">
      <c r="A124" s="66" t="s">
        <v>436</v>
      </c>
      <c r="B124" s="28">
        <v>63.48</v>
      </c>
      <c r="C124" s="4">
        <f t="shared" si="31"/>
        <v>41913</v>
      </c>
      <c r="D124">
        <f t="array" ref="D124">IFERROR(AVERAGE(_xlfn._xlws.FILTER($B$2:$B$9999,(IFERROR(VALUE(MID($A$2:$A$9999,4,2)),0)=MONTH(C124))*(IFERROR(VALUE(RIGHT($A$2:$A$9999,4)),0)=YEAR(C124)))),"")</f>
        <v>50.983043478260853</v>
      </c>
      <c r="E124">
        <f t="shared" si="30"/>
        <v>99.646143559646646</v>
      </c>
    </row>
    <row r="125" spans="1:5" x14ac:dyDescent="0.25">
      <c r="A125" s="66" t="s">
        <v>437</v>
      </c>
      <c r="B125" s="28">
        <v>63.34</v>
      </c>
      <c r="C125" s="4">
        <f t="shared" si="31"/>
        <v>41944</v>
      </c>
      <c r="D125">
        <f t="array" ref="D125">IFERROR(AVERAGE(_xlfn._xlws.FILTER($B$2:$B$9999,(IFERROR(VALUE(MID($A$2:$A$9999,4,2)),0)=MONTH(C125))*(IFERROR(VALUE(RIGHT($A$2:$A$9999,4)),0)=YEAR(C125)))),"")</f>
        <v>59.112500000000011</v>
      </c>
      <c r="E125">
        <f t="shared" si="30"/>
        <v>115.53513206172653</v>
      </c>
    </row>
    <row r="126" spans="1:5" x14ac:dyDescent="0.25">
      <c r="A126" s="66" t="s">
        <v>438</v>
      </c>
      <c r="B126" s="28">
        <v>63.04</v>
      </c>
      <c r="C126" s="4">
        <f t="shared" si="31"/>
        <v>41974</v>
      </c>
      <c r="D126">
        <f t="array" ref="D126">IFERROR(AVERAGE(_xlfn._xlws.FILTER($B$2:$B$9999,(IFERROR(VALUE(MID($A$2:$A$9999,4,2)),0)=MONTH(C126))*(IFERROR(VALUE(RIGHT($A$2:$A$9999,4)),0)=YEAR(C126)))),"")</f>
        <v>58.773000000000003</v>
      </c>
      <c r="E126">
        <f t="shared" si="30"/>
        <v>114.87158074288607</v>
      </c>
    </row>
    <row r="127" spans="1:5" x14ac:dyDescent="0.25">
      <c r="A127" s="66" t="s">
        <v>439</v>
      </c>
      <c r="B127" s="28">
        <v>62.79</v>
      </c>
      <c r="C127" s="4">
        <f t="shared" si="31"/>
        <v>42005</v>
      </c>
      <c r="D127">
        <f t="array" ref="D127">IFERROR(AVERAGE(_xlfn._xlws.FILTER($B$2:$B$9999,(IFERROR(VALUE(MID($A$2:$A$9999,4,2)),0)=MONTH(C127))*(IFERROR(VALUE(RIGHT($A$2:$A$9999,4)),0)=YEAR(C127)))),"")</f>
        <v>57.782380952380947</v>
      </c>
      <c r="E127">
        <f t="shared" si="30"/>
        <v>112.93541999026134</v>
      </c>
    </row>
    <row r="128" spans="1:5" x14ac:dyDescent="0.25">
      <c r="A128" s="66" t="s">
        <v>440</v>
      </c>
      <c r="B128" s="28">
        <v>62.51</v>
      </c>
      <c r="C128" s="4">
        <f t="shared" si="31"/>
        <v>42036</v>
      </c>
      <c r="D128">
        <f t="array" ref="D128">IFERROR(AVERAGE(_xlfn._xlws.FILTER($B$2:$B$9999,(IFERROR(VALUE(MID($A$2:$A$9999,4,2)),0)=MONTH(C128))*(IFERROR(VALUE(RIGHT($A$2:$A$9999,4)),0)=YEAR(C128)))),"")</f>
        <v>58.851111111111123</v>
      </c>
      <c r="E128">
        <f t="shared" si="30"/>
        <v>115.02424858027598</v>
      </c>
    </row>
    <row r="129" spans="1:5" x14ac:dyDescent="0.25">
      <c r="A129" s="66" t="s">
        <v>441</v>
      </c>
      <c r="B129" s="28">
        <v>62.76</v>
      </c>
      <c r="C129" s="4">
        <f t="shared" si="31"/>
        <v>42064</v>
      </c>
      <c r="D129">
        <f t="array" ref="D129">IFERROR(AVERAGE(_xlfn._xlws.FILTER($B$2:$B$9999,(IFERROR(VALUE(MID($A$2:$A$9999,4,2)),0)=MONTH(C129))*(IFERROR(VALUE(RIGHT($A$2:$A$9999,4)),0)=YEAR(C129)))),"")</f>
        <v>61.283636363636361</v>
      </c>
      <c r="E129">
        <f t="shared" si="30"/>
        <v>119.77860893204571</v>
      </c>
    </row>
    <row r="130" spans="1:5" x14ac:dyDescent="0.25">
      <c r="A130" s="66" t="s">
        <v>442</v>
      </c>
      <c r="B130" s="28">
        <v>62.22</v>
      </c>
      <c r="C130" s="4">
        <f t="shared" si="31"/>
        <v>42095</v>
      </c>
      <c r="D130">
        <f t="array" ref="D130">IFERROR(AVERAGE(_xlfn._xlws.FILTER($B$2:$B$9999,(IFERROR(VALUE(MID($A$2:$A$9999,4,2)),0)=MONTH(C130))*(IFERROR(VALUE(RIGHT($A$2:$A$9999,4)),0)=YEAR(C130)))),"")</f>
        <v>56.825499999999998</v>
      </c>
      <c r="E130">
        <f t="shared" ref="E130:E193" si="32">IF(ISNUMBER(D130),IF(MONTH(C130)=7,100,IFERROR(100*D130/INDEX($D$2:$D$9999,MATCH(DATE(IF(MONTH(C130)&gt;=7,YEAR(C130),YEAR(C130)-1),7,1),$C$2:$C$9999,0)),"")),"")</f>
        <v>111.06520020255682</v>
      </c>
    </row>
    <row r="131" spans="1:5" x14ac:dyDescent="0.25">
      <c r="A131" s="66" t="s">
        <v>443</v>
      </c>
      <c r="B131" s="28">
        <v>62.54</v>
      </c>
      <c r="C131" s="4">
        <f t="shared" ref="C131:C194" si="33">EOMONTH(C130,0)+1</f>
        <v>42125</v>
      </c>
      <c r="D131">
        <f t="array" ref="D131">IFERROR(AVERAGE(_xlfn._xlws.FILTER($B$2:$B$9999,(IFERROR(VALUE(MID($A$2:$A$9999,4,2)),0)=MONTH(C131))*(IFERROR(VALUE(RIGHT($A$2:$A$9999,4)),0)=YEAR(C131)))),"")</f>
        <v>51.929499999999997</v>
      </c>
      <c r="E131">
        <f t="shared" si="32"/>
        <v>101.49598884160586</v>
      </c>
    </row>
    <row r="132" spans="1:5" x14ac:dyDescent="0.25">
      <c r="A132" s="66" t="s">
        <v>444</v>
      </c>
      <c r="B132" s="28">
        <v>62.47</v>
      </c>
      <c r="C132" s="4">
        <f t="shared" si="33"/>
        <v>42156</v>
      </c>
      <c r="D132">
        <f t="array" ref="D132">IFERROR(AVERAGE(_xlfn._xlws.FILTER($B$2:$B$9999,(IFERROR(VALUE(MID($A$2:$A$9999,4,2)),0)=MONTH(C132))*(IFERROR(VALUE(RIGHT($A$2:$A$9999,4)),0)=YEAR(C132)))),"")</f>
        <v>50.958095238095233</v>
      </c>
      <c r="E132">
        <f t="shared" si="32"/>
        <v>99.597382329412042</v>
      </c>
    </row>
    <row r="133" spans="1:5" x14ac:dyDescent="0.25">
      <c r="A133" s="66" t="s">
        <v>445</v>
      </c>
      <c r="B133" s="28">
        <v>61.65</v>
      </c>
      <c r="C133" s="4">
        <f t="shared" si="33"/>
        <v>42186</v>
      </c>
      <c r="D133">
        <f t="array" ref="D133">IFERROR(AVERAGE(_xlfn._xlws.FILTER($B$2:$B$9999,(IFERROR(VALUE(MID($A$2:$A$9999,4,2)),0)=MONTH(C133))*(IFERROR(VALUE(RIGHT($A$2:$A$9999,4)),0)=YEAR(C133)))),"")</f>
        <v>52.558260869565217</v>
      </c>
      <c r="E133">
        <f t="shared" si="32"/>
        <v>100</v>
      </c>
    </row>
    <row r="134" spans="1:5" x14ac:dyDescent="0.25">
      <c r="A134" s="66" t="s">
        <v>446</v>
      </c>
      <c r="B134" s="28">
        <v>61.65</v>
      </c>
      <c r="C134" s="4">
        <f t="shared" si="33"/>
        <v>42217</v>
      </c>
      <c r="D134">
        <f t="array" ref="D134">IFERROR(AVERAGE(_xlfn._xlws.FILTER($B$2:$B$9999,(IFERROR(VALUE(MID($A$2:$A$9999,4,2)),0)=MONTH(C134))*(IFERROR(VALUE(RIGHT($A$2:$A$9999,4)),0)=YEAR(C134)))),"")</f>
        <v>55.253809523809529</v>
      </c>
      <c r="E134">
        <f t="shared" si="32"/>
        <v>105.12868692693982</v>
      </c>
    </row>
    <row r="135" spans="1:5" x14ac:dyDescent="0.25">
      <c r="A135" s="66" t="s">
        <v>447</v>
      </c>
      <c r="B135" s="28">
        <v>61.48</v>
      </c>
      <c r="C135" s="4">
        <f t="shared" si="33"/>
        <v>42248</v>
      </c>
      <c r="D135">
        <f t="array" ref="D135">IFERROR(AVERAGE(_xlfn._xlws.FILTER($B$2:$B$9999,(IFERROR(VALUE(MID($A$2:$A$9999,4,2)),0)=MONTH(C135))*(IFERROR(VALUE(RIGHT($A$2:$A$9999,4)),0)=YEAR(C135)))),"")</f>
        <v>61.98952380952381</v>
      </c>
      <c r="E135">
        <f t="shared" si="32"/>
        <v>117.94439691100953</v>
      </c>
    </row>
    <row r="136" spans="1:5" x14ac:dyDescent="0.25">
      <c r="A136" s="66" t="s">
        <v>448</v>
      </c>
      <c r="B136" s="28">
        <v>61.55</v>
      </c>
      <c r="C136" s="4">
        <f t="shared" si="33"/>
        <v>42278</v>
      </c>
      <c r="D136">
        <f t="array" ref="D136">IFERROR(AVERAGE(_xlfn._xlws.FILTER($B$2:$B$9999,(IFERROR(VALUE(MID($A$2:$A$9999,4,2)),0)=MONTH(C136))*(IFERROR(VALUE(RIGHT($A$2:$A$9999,4)),0)=YEAR(C136)))),"")</f>
        <v>64.348571428571432</v>
      </c>
      <c r="E136">
        <f t="shared" si="32"/>
        <v>122.43283998354975</v>
      </c>
    </row>
    <row r="137" spans="1:5" x14ac:dyDescent="0.25">
      <c r="A137" s="66" t="s">
        <v>449</v>
      </c>
      <c r="B137" s="28">
        <v>61.48</v>
      </c>
      <c r="C137" s="4">
        <f t="shared" si="33"/>
        <v>42309</v>
      </c>
      <c r="D137">
        <f t="array" ref="D137">IFERROR(AVERAGE(_xlfn._xlws.FILTER($B$2:$B$9999,(IFERROR(VALUE(MID($A$2:$A$9999,4,2)),0)=MONTH(C137))*(IFERROR(VALUE(RIGHT($A$2:$A$9999,4)),0)=YEAR(C137)))),"")</f>
        <v>64.813500000000005</v>
      </c>
      <c r="E137">
        <f t="shared" si="32"/>
        <v>123.31743655074287</v>
      </c>
    </row>
    <row r="138" spans="1:5" x14ac:dyDescent="0.25">
      <c r="A138" s="66" t="s">
        <v>450</v>
      </c>
      <c r="B138" s="28">
        <v>61.48</v>
      </c>
      <c r="C138" s="4">
        <f t="shared" si="33"/>
        <v>42339</v>
      </c>
      <c r="D138">
        <f t="array" ref="D138">IFERROR(AVERAGE(_xlfn._xlws.FILTER($B$2:$B$9999,(IFERROR(VALUE(MID($A$2:$A$9999,4,2)),0)=MONTH(C138))*(IFERROR(VALUE(RIGHT($A$2:$A$9999,4)),0)=YEAR(C138)))),"")</f>
        <v>67.887</v>
      </c>
      <c r="E138">
        <f t="shared" si="32"/>
        <v>129.16523278514939</v>
      </c>
    </row>
    <row r="139" spans="1:5" x14ac:dyDescent="0.25">
      <c r="A139" s="66" t="s">
        <v>451</v>
      </c>
      <c r="B139" s="28">
        <v>61.51</v>
      </c>
      <c r="C139" s="4">
        <f t="shared" si="33"/>
        <v>42370</v>
      </c>
      <c r="D139">
        <f t="array" ref="D139">IFERROR(AVERAGE(_xlfn._xlws.FILTER($B$2:$B$9999,(IFERROR(VALUE(MID($A$2:$A$9999,4,2)),0)=MONTH(C139))*(IFERROR(VALUE(RIGHT($A$2:$A$9999,4)),0)=YEAR(C139)))),"")</f>
        <v>79.132500000000007</v>
      </c>
      <c r="E139">
        <f t="shared" si="32"/>
        <v>150.56148869991068</v>
      </c>
    </row>
    <row r="140" spans="1:5" x14ac:dyDescent="0.25">
      <c r="A140" s="66" t="s">
        <v>452</v>
      </c>
      <c r="B140" s="28">
        <v>61.51</v>
      </c>
      <c r="C140" s="4">
        <f t="shared" si="33"/>
        <v>42401</v>
      </c>
      <c r="D140">
        <f t="array" ref="D140">IFERROR(AVERAGE(_xlfn._xlws.FILTER($B$2:$B$9999,(IFERROR(VALUE(MID($A$2:$A$9999,4,2)),0)=MONTH(C140))*(IFERROR(VALUE(RIGHT($A$2:$A$9999,4)),0)=YEAR(C140)))),"")</f>
        <v>80.62</v>
      </c>
      <c r="E140">
        <f t="shared" si="32"/>
        <v>153.39168128122827</v>
      </c>
    </row>
    <row r="141" spans="1:5" x14ac:dyDescent="0.25">
      <c r="A141" s="66" t="s">
        <v>453</v>
      </c>
      <c r="B141" s="28">
        <v>62.12</v>
      </c>
      <c r="C141" s="4">
        <f t="shared" si="33"/>
        <v>42430</v>
      </c>
      <c r="D141">
        <f t="array" ref="D141">IFERROR(AVERAGE(_xlfn._xlws.FILTER($B$2:$B$9999,(IFERROR(VALUE(MID($A$2:$A$9999,4,2)),0)=MONTH(C141))*(IFERROR(VALUE(RIGHT($A$2:$A$9999,4)),0)=YEAR(C141)))),"")</f>
        <v>89.175909090909073</v>
      </c>
      <c r="E141">
        <f t="shared" si="32"/>
        <v>169.67058577569478</v>
      </c>
    </row>
    <row r="142" spans="1:5" x14ac:dyDescent="0.25">
      <c r="A142" s="66" t="s">
        <v>454</v>
      </c>
      <c r="B142" s="28">
        <v>62.51</v>
      </c>
      <c r="C142" s="4">
        <f t="shared" si="33"/>
        <v>42461</v>
      </c>
      <c r="D142">
        <f t="array" ref="D142">IFERROR(AVERAGE(_xlfn._xlws.FILTER($B$2:$B$9999,(IFERROR(VALUE(MID($A$2:$A$9999,4,2)),0)=MONTH(C142))*(IFERROR(VALUE(RIGHT($A$2:$A$9999,4)),0)=YEAR(C142)))),"")</f>
        <v>90.987499999999997</v>
      </c>
      <c r="E142">
        <f t="shared" si="32"/>
        <v>173.1174100790841</v>
      </c>
    </row>
    <row r="143" spans="1:5" x14ac:dyDescent="0.25">
      <c r="A143" s="66" t="s">
        <v>455</v>
      </c>
      <c r="B143" s="28">
        <v>63.68</v>
      </c>
      <c r="C143" s="4">
        <f t="shared" si="33"/>
        <v>42491</v>
      </c>
      <c r="D143">
        <f t="array" ref="D143">IFERROR(AVERAGE(_xlfn._xlws.FILTER($B$2:$B$9999,(IFERROR(VALUE(MID($A$2:$A$9999,4,2)),0)=MONTH(C143))*(IFERROR(VALUE(RIGHT($A$2:$A$9999,4)),0)=YEAR(C143)))),"")</f>
        <v>94.972857142857151</v>
      </c>
      <c r="E143">
        <f t="shared" si="32"/>
        <v>180.70015173932981</v>
      </c>
    </row>
    <row r="144" spans="1:5" x14ac:dyDescent="0.25">
      <c r="A144" s="66" t="s">
        <v>456</v>
      </c>
      <c r="B144" s="28">
        <v>64.2</v>
      </c>
      <c r="C144" s="4">
        <f t="shared" si="33"/>
        <v>42522</v>
      </c>
      <c r="D144">
        <f t="array" ref="D144">IFERROR(AVERAGE(_xlfn._xlws.FILTER($B$2:$B$9999,(IFERROR(VALUE(MID($A$2:$A$9999,4,2)),0)=MONTH(C144))*(IFERROR(VALUE(RIGHT($A$2:$A$9999,4)),0)=YEAR(C144)))),"")</f>
        <v>89.11454545454545</v>
      </c>
      <c r="E144">
        <f t="shared" si="32"/>
        <v>169.55383222382989</v>
      </c>
    </row>
    <row r="145" spans="1:5" x14ac:dyDescent="0.25">
      <c r="A145" s="66" t="s">
        <v>457</v>
      </c>
      <c r="B145" s="28">
        <v>64.98</v>
      </c>
      <c r="C145" s="4">
        <f t="shared" si="33"/>
        <v>42552</v>
      </c>
      <c r="D145">
        <f t="array" ref="D145">IFERROR(AVERAGE(_xlfn._xlws.FILTER($B$2:$B$9999,(IFERROR(VALUE(MID($A$2:$A$9999,4,2)),0)=MONTH(C145))*(IFERROR(VALUE(RIGHT($A$2:$A$9999,4)),0)=YEAR(C145)))),"")</f>
        <v>80.450952380952387</v>
      </c>
      <c r="E145">
        <f t="shared" si="32"/>
        <v>100</v>
      </c>
    </row>
    <row r="146" spans="1:5" x14ac:dyDescent="0.25">
      <c r="A146" s="66" t="s">
        <v>458</v>
      </c>
      <c r="B146" s="28">
        <v>66.36</v>
      </c>
      <c r="C146" s="4">
        <f t="shared" si="33"/>
        <v>42583</v>
      </c>
      <c r="D146">
        <f t="array" ref="D146">IFERROR(AVERAGE(_xlfn._xlws.FILTER($B$2:$B$9999,(IFERROR(VALUE(MID($A$2:$A$9999,4,2)),0)=MONTH(C146))*(IFERROR(VALUE(RIGHT($A$2:$A$9999,4)),0)=YEAR(C146)))),"")</f>
        <v>82.145652173913035</v>
      </c>
      <c r="E146">
        <f t="shared" si="32"/>
        <v>102.10650059794928</v>
      </c>
    </row>
    <row r="147" spans="1:5" x14ac:dyDescent="0.25">
      <c r="A147" s="66" t="s">
        <v>459</v>
      </c>
      <c r="B147" s="28">
        <v>66.53</v>
      </c>
      <c r="C147" s="4">
        <f t="shared" si="33"/>
        <v>42614</v>
      </c>
      <c r="D147">
        <f t="array" ref="D147">IFERROR(AVERAGE(_xlfn._xlws.FILTER($B$2:$B$9999,(IFERROR(VALUE(MID($A$2:$A$9999,4,2)),0)=MONTH(C147))*(IFERROR(VALUE(RIGHT($A$2:$A$9999,4)),0)=YEAR(C147)))),"")</f>
        <v>75.637142857142862</v>
      </c>
      <c r="E147">
        <f t="shared" si="32"/>
        <v>94.016466702575357</v>
      </c>
    </row>
    <row r="148" spans="1:5" x14ac:dyDescent="0.25">
      <c r="A148" s="66" t="s">
        <v>460</v>
      </c>
      <c r="B148" s="28">
        <v>66.459999999999994</v>
      </c>
      <c r="C148" s="4">
        <f t="shared" si="33"/>
        <v>42644</v>
      </c>
      <c r="D148">
        <f t="array" ref="D148">IFERROR(AVERAGE(_xlfn._xlws.FILTER($B$2:$B$9999,(IFERROR(VALUE(MID($A$2:$A$9999,4,2)),0)=MONTH(C148))*(IFERROR(VALUE(RIGHT($A$2:$A$9999,4)),0)=YEAR(C148)))),"")</f>
        <v>75.881999999999991</v>
      </c>
      <c r="E148">
        <f t="shared" si="32"/>
        <v>94.320822506466499</v>
      </c>
    </row>
    <row r="149" spans="1:5" x14ac:dyDescent="0.25">
      <c r="A149" s="66" t="s">
        <v>461</v>
      </c>
      <c r="B149" s="28">
        <v>67.7</v>
      </c>
      <c r="C149" s="4">
        <f t="shared" si="33"/>
        <v>42675</v>
      </c>
      <c r="D149">
        <f t="array" ref="D149">IFERROR(AVERAGE(_xlfn._xlws.FILTER($B$2:$B$9999,(IFERROR(VALUE(MID($A$2:$A$9999,4,2)),0)=MONTH(C149))*(IFERROR(VALUE(RIGHT($A$2:$A$9999,4)),0)=YEAR(C149)))),"")</f>
        <v>69.872</v>
      </c>
      <c r="E149">
        <f t="shared" si="32"/>
        <v>86.850432384120452</v>
      </c>
    </row>
    <row r="150" spans="1:5" x14ac:dyDescent="0.25">
      <c r="A150" s="66" t="s">
        <v>462</v>
      </c>
      <c r="B150" s="28">
        <v>68.010000000000005</v>
      </c>
      <c r="C150" s="4">
        <f t="shared" si="33"/>
        <v>42705</v>
      </c>
      <c r="D150">
        <f t="array" ref="D150">IFERROR(AVERAGE(_xlfn._xlws.FILTER($B$2:$B$9999,(IFERROR(VALUE(MID($A$2:$A$9999,4,2)),0)=MONTH(C150))*(IFERROR(VALUE(RIGHT($A$2:$A$9999,4)),0)=YEAR(C150)))),"")</f>
        <v>68.645238095238085</v>
      </c>
      <c r="E150">
        <f t="shared" si="32"/>
        <v>85.325575476332787</v>
      </c>
    </row>
    <row r="151" spans="1:5" x14ac:dyDescent="0.25">
      <c r="A151" s="66" t="s">
        <v>463</v>
      </c>
      <c r="B151" s="28">
        <v>68.680000000000007</v>
      </c>
      <c r="C151" s="4">
        <f t="shared" si="33"/>
        <v>42736</v>
      </c>
      <c r="D151">
        <f t="array" ref="D151">IFERROR(AVERAGE(_xlfn._xlws.FILTER($B$2:$B$9999,(IFERROR(VALUE(MID($A$2:$A$9999,4,2)),0)=MONTH(C151))*(IFERROR(VALUE(RIGHT($A$2:$A$9999,4)),0)=YEAR(C151)))),"")</f>
        <v>63.987272727272718</v>
      </c>
      <c r="E151">
        <f t="shared" si="32"/>
        <v>79.535755430562659</v>
      </c>
    </row>
    <row r="152" spans="1:5" x14ac:dyDescent="0.25">
      <c r="A152" s="66" t="s">
        <v>464</v>
      </c>
      <c r="B152" s="28">
        <v>69.569999999999993</v>
      </c>
      <c r="C152" s="4">
        <f t="shared" si="33"/>
        <v>42767</v>
      </c>
      <c r="D152">
        <f t="array" ref="D152">IFERROR(AVERAGE(_xlfn._xlws.FILTER($B$2:$B$9999,(IFERROR(VALUE(MID($A$2:$A$9999,4,2)),0)=MONTH(C152))*(IFERROR(VALUE(RIGHT($A$2:$A$9999,4)),0)=YEAR(C152)))),"")</f>
        <v>64.446111111111108</v>
      </c>
      <c r="E152">
        <f t="shared" si="32"/>
        <v>80.106088497181545</v>
      </c>
    </row>
    <row r="153" spans="1:5" x14ac:dyDescent="0.25">
      <c r="A153" s="66" t="s">
        <v>465</v>
      </c>
      <c r="B153" s="28">
        <v>70.13</v>
      </c>
      <c r="C153" s="4">
        <f t="shared" si="33"/>
        <v>42795</v>
      </c>
      <c r="D153">
        <f t="array" ref="D153">IFERROR(AVERAGE(_xlfn._xlws.FILTER($B$2:$B$9999,(IFERROR(VALUE(MID($A$2:$A$9999,4,2)),0)=MONTH(C153))*(IFERROR(VALUE(RIGHT($A$2:$A$9999,4)),0)=YEAR(C153)))),"")</f>
        <v>60.093478260869567</v>
      </c>
      <c r="E153">
        <f t="shared" si="32"/>
        <v>74.695794744994629</v>
      </c>
    </row>
    <row r="154" spans="1:5" x14ac:dyDescent="0.25">
      <c r="A154" s="66" t="s">
        <v>466</v>
      </c>
      <c r="B154" s="28">
        <v>72.319999999999993</v>
      </c>
      <c r="C154" s="4">
        <f t="shared" si="33"/>
        <v>42826</v>
      </c>
      <c r="D154">
        <f t="array" ref="D154">IFERROR(AVERAGE(_xlfn._xlws.FILTER($B$2:$B$9999,(IFERROR(VALUE(MID($A$2:$A$9999,4,2)),0)=MONTH(C154))*(IFERROR(VALUE(RIGHT($A$2:$A$9999,4)),0)=YEAR(C154)))),"")</f>
        <v>50.957222222222221</v>
      </c>
      <c r="E154">
        <f t="shared" si="32"/>
        <v>63.339489109997011</v>
      </c>
    </row>
    <row r="155" spans="1:5" x14ac:dyDescent="0.25">
      <c r="A155" s="66" t="s">
        <v>467</v>
      </c>
      <c r="B155" s="28">
        <v>74.47</v>
      </c>
      <c r="C155" s="4">
        <f t="shared" si="33"/>
        <v>42856</v>
      </c>
      <c r="D155">
        <f t="array" ref="D155">IFERROR(AVERAGE(_xlfn._xlws.FILTER($B$2:$B$9999,(IFERROR(VALUE(MID($A$2:$A$9999,4,2)),0)=MONTH(C155))*(IFERROR(VALUE(RIGHT($A$2:$A$9999,4)),0)=YEAR(C155)))),"")</f>
        <v>50.42818181818182</v>
      </c>
      <c r="E155">
        <f t="shared" si="32"/>
        <v>62.681895398072655</v>
      </c>
    </row>
    <row r="156" spans="1:5" x14ac:dyDescent="0.25">
      <c r="A156" s="66" t="s">
        <v>468</v>
      </c>
      <c r="B156" s="28">
        <v>74.930000000000007</v>
      </c>
      <c r="C156" s="4">
        <f t="shared" si="33"/>
        <v>42887</v>
      </c>
      <c r="D156">
        <f t="array" ref="D156">IFERROR(AVERAGE(_xlfn._xlws.FILTER($B$2:$B$9999,(IFERROR(VALUE(MID($A$2:$A$9999,4,2)),0)=MONTH(C156))*(IFERROR(VALUE(RIGHT($A$2:$A$9999,4)),0)=YEAR(C156)))),"")</f>
        <v>48.922857142857147</v>
      </c>
      <c r="E156">
        <f t="shared" si="32"/>
        <v>60.810786814799911</v>
      </c>
    </row>
    <row r="157" spans="1:5" x14ac:dyDescent="0.25">
      <c r="A157" s="66" t="s">
        <v>469</v>
      </c>
      <c r="B157" s="28">
        <v>74.790000000000006</v>
      </c>
      <c r="C157" s="4">
        <f t="shared" si="33"/>
        <v>42917</v>
      </c>
      <c r="D157">
        <f t="array" ref="D157">IFERROR(AVERAGE(_xlfn._xlws.FILTER($B$2:$B$9999,(IFERROR(VALUE(MID($A$2:$A$9999,4,2)),0)=MONTH(C157))*(IFERROR(VALUE(RIGHT($A$2:$A$9999,4)),0)=YEAR(C157)))),"")</f>
        <v>48.498571428571438</v>
      </c>
      <c r="E157">
        <f t="shared" si="32"/>
        <v>100</v>
      </c>
    </row>
    <row r="158" spans="1:5" x14ac:dyDescent="0.25">
      <c r="A158" s="66" t="s">
        <v>470</v>
      </c>
      <c r="B158" s="28">
        <v>74.58</v>
      </c>
      <c r="C158" s="4">
        <f t="shared" si="33"/>
        <v>42948</v>
      </c>
      <c r="D158">
        <f t="array" ref="D158">IFERROR(AVERAGE(_xlfn._xlws.FILTER($B$2:$B$9999,(IFERROR(VALUE(MID($A$2:$A$9999,4,2)),0)=MONTH(C158))*(IFERROR(VALUE(RIGHT($A$2:$A$9999,4)),0)=YEAR(C158)))),"")</f>
        <v>49.063913043478259</v>
      </c>
      <c r="E158">
        <f t="shared" si="32"/>
        <v>101.16568714965028</v>
      </c>
    </row>
    <row r="159" spans="1:5" x14ac:dyDescent="0.25">
      <c r="A159" s="66" t="s">
        <v>471</v>
      </c>
      <c r="B159" s="28">
        <v>74.540000000000006</v>
      </c>
      <c r="C159" s="4">
        <f t="shared" si="33"/>
        <v>42979</v>
      </c>
      <c r="D159">
        <f t="array" ref="D159">IFERROR(AVERAGE(_xlfn._xlws.FILTER($B$2:$B$9999,(IFERROR(VALUE(MID($A$2:$A$9999,4,2)),0)=MONTH(C159))*(IFERROR(VALUE(RIGHT($A$2:$A$9999,4)),0)=YEAR(C159)))),"")</f>
        <v>53.305000000000007</v>
      </c>
      <c r="E159">
        <f t="shared" si="32"/>
        <v>109.91045391616836</v>
      </c>
    </row>
    <row r="160" spans="1:5" x14ac:dyDescent="0.25">
      <c r="A160" s="66" t="s">
        <v>472</v>
      </c>
      <c r="B160" s="28">
        <v>74.510000000000005</v>
      </c>
      <c r="C160" s="4">
        <f t="shared" si="33"/>
        <v>43009</v>
      </c>
      <c r="D160">
        <f t="array" ref="D160">IFERROR(AVERAGE(_xlfn._xlws.FILTER($B$2:$B$9999,(IFERROR(VALUE(MID($A$2:$A$9999,4,2)),0)=MONTH(C160))*(IFERROR(VALUE(RIGHT($A$2:$A$9999,4)),0)=YEAR(C160)))),"")</f>
        <v>57.12952380952381</v>
      </c>
      <c r="E160">
        <f t="shared" si="32"/>
        <v>117.7963022965821</v>
      </c>
    </row>
    <row r="161" spans="1:5" x14ac:dyDescent="0.25">
      <c r="A161" s="66" t="s">
        <v>473</v>
      </c>
      <c r="B161" s="28">
        <v>73.239999999999995</v>
      </c>
      <c r="C161" s="4">
        <f t="shared" si="33"/>
        <v>43040</v>
      </c>
      <c r="D161">
        <f t="array" ref="D161">IFERROR(AVERAGE(_xlfn._xlws.FILTER($B$2:$B$9999,(IFERROR(VALUE(MID($A$2:$A$9999,4,2)),0)=MONTH(C161))*(IFERROR(VALUE(RIGHT($A$2:$A$9999,4)),0)=YEAR(C161)))),"")</f>
        <v>57.730500000000006</v>
      </c>
      <c r="E161">
        <f t="shared" si="32"/>
        <v>119.03546496214911</v>
      </c>
    </row>
    <row r="162" spans="1:5" x14ac:dyDescent="0.25">
      <c r="A162" s="66" t="s">
        <v>474</v>
      </c>
      <c r="B162" s="28">
        <v>72.81</v>
      </c>
      <c r="C162" s="4">
        <f t="shared" si="33"/>
        <v>43070</v>
      </c>
      <c r="D162">
        <f t="array" ref="D162">IFERROR(AVERAGE(_xlfn._xlws.FILTER($B$2:$B$9999,(IFERROR(VALUE(MID($A$2:$A$9999,4,2)),0)=MONTH(C162))*(IFERROR(VALUE(RIGHT($A$2:$A$9999,4)),0)=YEAR(C162)))),"")</f>
        <v>58.351578947368424</v>
      </c>
      <c r="E162">
        <f t="shared" si="32"/>
        <v>120.31607783191814</v>
      </c>
    </row>
    <row r="163" spans="1:5" x14ac:dyDescent="0.25">
      <c r="A163" s="66" t="s">
        <v>475</v>
      </c>
      <c r="B163" s="28">
        <v>72.599999999999994</v>
      </c>
      <c r="C163" s="4">
        <f t="shared" si="33"/>
        <v>43101</v>
      </c>
      <c r="D163">
        <f t="array" ref="D163">IFERROR(AVERAGE(_xlfn._xlws.FILTER($B$2:$B$9999,(IFERROR(VALUE(MID($A$2:$A$9999,4,2)),0)=MONTH(C163))*(IFERROR(VALUE(RIGHT($A$2:$A$9999,4)),0)=YEAR(C163)))),"")</f>
        <v>58.492272727272734</v>
      </c>
      <c r="E163">
        <f t="shared" si="32"/>
        <v>120.60617664464611</v>
      </c>
    </row>
    <row r="164" spans="1:5" x14ac:dyDescent="0.25">
      <c r="A164" s="66" t="s">
        <v>476</v>
      </c>
      <c r="B164" s="28">
        <v>73.16</v>
      </c>
      <c r="C164" s="4">
        <f t="shared" si="33"/>
        <v>43132</v>
      </c>
      <c r="D164">
        <f t="array" ref="D164">IFERROR(AVERAGE(_xlfn._xlws.FILTER($B$2:$B$9999,(IFERROR(VALUE(MID($A$2:$A$9999,4,2)),0)=MONTH(C164))*(IFERROR(VALUE(RIGHT($A$2:$A$9999,4)),0)=YEAR(C164)))),"")</f>
        <v>62.130555555555553</v>
      </c>
      <c r="E164">
        <f t="shared" si="32"/>
        <v>128.10801169073869</v>
      </c>
    </row>
    <row r="165" spans="1:5" x14ac:dyDescent="0.25">
      <c r="A165" s="66" t="s">
        <v>477</v>
      </c>
      <c r="B165" s="28">
        <v>72.040000000000006</v>
      </c>
      <c r="C165" s="4">
        <f t="shared" si="33"/>
        <v>43160</v>
      </c>
      <c r="D165">
        <f t="array" ref="D165">IFERROR(AVERAGE(_xlfn._xlws.FILTER($B$2:$B$9999,(IFERROR(VALUE(MID($A$2:$A$9999,4,2)),0)=MONTH(C165))*(IFERROR(VALUE(RIGHT($A$2:$A$9999,4)),0)=YEAR(C165)))),"")</f>
        <v>73.465238095238107</v>
      </c>
      <c r="E165">
        <f t="shared" si="32"/>
        <v>151.4791795536442</v>
      </c>
    </row>
    <row r="166" spans="1:5" x14ac:dyDescent="0.25">
      <c r="A166" s="66" t="s">
        <v>478</v>
      </c>
      <c r="B166" s="28">
        <v>70.510000000000005</v>
      </c>
      <c r="C166" s="4">
        <f t="shared" si="33"/>
        <v>43191</v>
      </c>
      <c r="D166">
        <f t="array" ref="D166">IFERROR(AVERAGE(_xlfn._xlws.FILTER($B$2:$B$9999,(IFERROR(VALUE(MID($A$2:$A$9999,4,2)),0)=MONTH(C166))*(IFERROR(VALUE(RIGHT($A$2:$A$9999,4)),0)=YEAR(C166)))),"")</f>
        <v>70.504761904761907</v>
      </c>
      <c r="E166">
        <f t="shared" si="32"/>
        <v>145.37492513279722</v>
      </c>
    </row>
    <row r="167" spans="1:5" x14ac:dyDescent="0.25">
      <c r="A167" s="66" t="s">
        <v>479</v>
      </c>
      <c r="B167" s="28">
        <v>70.69</v>
      </c>
      <c r="C167" s="4">
        <f t="shared" si="33"/>
        <v>43221</v>
      </c>
      <c r="D167">
        <f t="array" ref="D167">IFERROR(AVERAGE(_xlfn._xlws.FILTER($B$2:$B$9999,(IFERROR(VALUE(MID($A$2:$A$9999,4,2)),0)=MONTH(C167))*(IFERROR(VALUE(RIGHT($A$2:$A$9999,4)),0)=YEAR(C167)))),"")</f>
        <v>74.353809523809531</v>
      </c>
      <c r="E167">
        <f t="shared" si="32"/>
        <v>153.31133955835713</v>
      </c>
    </row>
    <row r="168" spans="1:5" x14ac:dyDescent="0.25">
      <c r="A168" s="66" t="s">
        <v>480</v>
      </c>
      <c r="B168" s="28">
        <v>70.41</v>
      </c>
      <c r="C168" s="4">
        <f t="shared" si="33"/>
        <v>43252</v>
      </c>
      <c r="D168">
        <f t="array" ref="D168">IFERROR(AVERAGE(_xlfn._xlws.FILTER($B$2:$B$9999,(IFERROR(VALUE(MID($A$2:$A$9999,4,2)),0)=MONTH(C168))*(IFERROR(VALUE(RIGHT($A$2:$A$9999,4)),0)=YEAR(C168)))),"")</f>
        <v>69.346190476190472</v>
      </c>
      <c r="E168">
        <f t="shared" si="32"/>
        <v>142.98604769899944</v>
      </c>
    </row>
    <row r="169" spans="1:5" x14ac:dyDescent="0.25">
      <c r="A169" s="66" t="s">
        <v>481</v>
      </c>
      <c r="B169" s="28">
        <v>69.39</v>
      </c>
      <c r="C169" s="4">
        <f t="shared" si="33"/>
        <v>43282</v>
      </c>
      <c r="D169">
        <f t="array" ref="D169">IFERROR(AVERAGE(_xlfn._xlws.FILTER($B$2:$B$9999,(IFERROR(VALUE(MID($A$2:$A$9999,4,2)),0)=MONTH(C169))*(IFERROR(VALUE(RIGHT($A$2:$A$9999,4)),0)=YEAR(C169)))),"")</f>
        <v>63.31318181818181</v>
      </c>
      <c r="E169">
        <f t="shared" si="32"/>
        <v>100</v>
      </c>
    </row>
    <row r="170" spans="1:5" x14ac:dyDescent="0.25">
      <c r="A170" s="66" t="s">
        <v>482</v>
      </c>
      <c r="B170" s="28">
        <v>68.94</v>
      </c>
      <c r="C170" s="4">
        <f t="shared" si="33"/>
        <v>43313</v>
      </c>
      <c r="D170">
        <f t="array" ref="D170">IFERROR(AVERAGE(_xlfn._xlws.FILTER($B$2:$B$9999,(IFERROR(VALUE(MID($A$2:$A$9999,4,2)),0)=MONTH(C170))*(IFERROR(VALUE(RIGHT($A$2:$A$9999,4)),0)=YEAR(C170)))),"")</f>
        <v>69.553913043478261</v>
      </c>
      <c r="E170">
        <f t="shared" si="32"/>
        <v>109.85692243870815</v>
      </c>
    </row>
    <row r="171" spans="1:5" x14ac:dyDescent="0.25">
      <c r="A171" s="66" t="s">
        <v>483</v>
      </c>
      <c r="B171" s="28">
        <v>69.290000000000006</v>
      </c>
      <c r="C171" s="4">
        <f t="shared" si="33"/>
        <v>43344</v>
      </c>
      <c r="D171">
        <f t="array" ref="D171">IFERROR(AVERAGE(_xlfn._xlws.FILTER($B$2:$B$9999,(IFERROR(VALUE(MID($A$2:$A$9999,4,2)),0)=MONTH(C171))*(IFERROR(VALUE(RIGHT($A$2:$A$9999,4)),0)=YEAR(C171)))),"")</f>
        <v>67.073684210526295</v>
      </c>
      <c r="E171">
        <f t="shared" si="32"/>
        <v>105.93952520526236</v>
      </c>
    </row>
    <row r="172" spans="1:5" x14ac:dyDescent="0.25">
      <c r="A172" s="66" t="s">
        <v>484</v>
      </c>
      <c r="B172" s="28">
        <v>69.459999999999994</v>
      </c>
      <c r="C172" s="4">
        <f t="shared" si="33"/>
        <v>43374</v>
      </c>
      <c r="D172">
        <f t="array" ref="D172">IFERROR(AVERAGE(_xlfn._xlws.FILTER($B$2:$B$9999,(IFERROR(VALUE(MID($A$2:$A$9999,4,2)),0)=MONTH(C172))*(IFERROR(VALUE(RIGHT($A$2:$A$9999,4)),0)=YEAR(C172)))),"")</f>
        <v>60.095909090909089</v>
      </c>
      <c r="E172">
        <f t="shared" si="32"/>
        <v>94.918478846140047</v>
      </c>
    </row>
    <row r="173" spans="1:5" x14ac:dyDescent="0.25">
      <c r="A173" s="66" t="s">
        <v>485</v>
      </c>
      <c r="B173" s="28">
        <v>68.66</v>
      </c>
      <c r="C173" s="4">
        <f t="shared" si="33"/>
        <v>43405</v>
      </c>
      <c r="D173">
        <f t="array" ref="D173">IFERROR(AVERAGE(_xlfn._xlws.FILTER($B$2:$B$9999,(IFERROR(VALUE(MID($A$2:$A$9999,4,2)),0)=MONTH(C173))*(IFERROR(VALUE(RIGHT($A$2:$A$9999,4)),0)=YEAR(C173)))),"")</f>
        <v>60.606999999999992</v>
      </c>
      <c r="E173">
        <f t="shared" si="32"/>
        <v>95.725721341958078</v>
      </c>
    </row>
    <row r="174" spans="1:5" x14ac:dyDescent="0.25">
      <c r="A174" s="66" t="s">
        <v>486</v>
      </c>
      <c r="B174" s="28">
        <v>67.61</v>
      </c>
      <c r="C174" s="4">
        <f t="shared" si="33"/>
        <v>43435</v>
      </c>
      <c r="D174">
        <f t="array" ref="D174">IFERROR(AVERAGE(_xlfn._xlws.FILTER($B$2:$B$9999,(IFERROR(VALUE(MID($A$2:$A$9999,4,2)),0)=MONTH(C174))*(IFERROR(VALUE(RIGHT($A$2:$A$9999,4)),0)=YEAR(C174)))),"")</f>
        <v>63.383888888888883</v>
      </c>
      <c r="E174">
        <f t="shared" si="32"/>
        <v>100.111678277219</v>
      </c>
    </row>
    <row r="175" spans="1:5" x14ac:dyDescent="0.25">
      <c r="A175" s="66" t="s">
        <v>487</v>
      </c>
      <c r="B175" s="28">
        <v>67.680000000000007</v>
      </c>
      <c r="C175" s="4">
        <f t="shared" si="33"/>
        <v>43466</v>
      </c>
      <c r="D175">
        <f t="array" ref="D175">IFERROR(AVERAGE(_xlfn._xlws.FILTER($B$2:$B$9999,(IFERROR(VALUE(MID($A$2:$A$9999,4,2)),0)=MONTH(C175))*(IFERROR(VALUE(RIGHT($A$2:$A$9999,4)),0)=YEAR(C175)))),"")</f>
        <v>65.189090909090908</v>
      </c>
      <c r="E175">
        <f t="shared" si="32"/>
        <v>102.96290446481777</v>
      </c>
    </row>
    <row r="176" spans="1:5" x14ac:dyDescent="0.25">
      <c r="A176" s="66" t="s">
        <v>488</v>
      </c>
      <c r="B176" s="28">
        <v>66.98</v>
      </c>
      <c r="C176" s="4">
        <f t="shared" si="33"/>
        <v>43497</v>
      </c>
      <c r="D176">
        <f t="array" ref="D176">IFERROR(AVERAGE(_xlfn._xlws.FILTER($B$2:$B$9999,(IFERROR(VALUE(MID($A$2:$A$9999,4,2)),0)=MONTH(C176))*(IFERROR(VALUE(RIGHT($A$2:$A$9999,4)),0)=YEAR(C176)))),"")</f>
        <v>67.92049999999999</v>
      </c>
      <c r="E176">
        <f t="shared" si="32"/>
        <v>107.27702833676744</v>
      </c>
    </row>
    <row r="177" spans="1:5" x14ac:dyDescent="0.25">
      <c r="A177" s="66" t="s">
        <v>489</v>
      </c>
      <c r="B177" s="28">
        <v>66.209999999999994</v>
      </c>
      <c r="C177" s="4">
        <f t="shared" si="33"/>
        <v>43525</v>
      </c>
      <c r="D177">
        <f t="array" ref="D177">IFERROR(AVERAGE(_xlfn._xlws.FILTER($B$2:$B$9999,(IFERROR(VALUE(MID($A$2:$A$9999,4,2)),0)=MONTH(C177))*(IFERROR(VALUE(RIGHT($A$2:$A$9999,4)),0)=YEAR(C177)))),"")</f>
        <v>65.318421052631578</v>
      </c>
      <c r="E177">
        <f t="shared" si="32"/>
        <v>103.16717494977313</v>
      </c>
    </row>
    <row r="178" spans="1:5" x14ac:dyDescent="0.25">
      <c r="A178" s="66" t="s">
        <v>490</v>
      </c>
      <c r="B178" s="28">
        <v>65.58</v>
      </c>
      <c r="C178" s="4">
        <f t="shared" si="33"/>
        <v>43556</v>
      </c>
      <c r="D178">
        <f t="array" ref="D178">IFERROR(AVERAGE(_xlfn._xlws.FILTER($B$2:$B$9999,(IFERROR(VALUE(MID($A$2:$A$9999,4,2)),0)=MONTH(C178))*(IFERROR(VALUE(RIGHT($A$2:$A$9999,4)),0)=YEAR(C178)))),"")</f>
        <v>59.196666666666673</v>
      </c>
      <c r="E178">
        <f t="shared" si="32"/>
        <v>93.498170470508569</v>
      </c>
    </row>
    <row r="179" spans="1:5" x14ac:dyDescent="0.25">
      <c r="A179" s="66" t="s">
        <v>491</v>
      </c>
      <c r="B179" s="28">
        <v>66</v>
      </c>
      <c r="C179" s="4">
        <f t="shared" si="33"/>
        <v>43586</v>
      </c>
      <c r="D179">
        <f t="array" ref="D179">IFERROR(AVERAGE(_xlfn._xlws.FILTER($B$2:$B$9999,(IFERROR(VALUE(MID($A$2:$A$9999,4,2)),0)=MONTH(C179))*(IFERROR(VALUE(RIGHT($A$2:$A$9999,4)),0)=YEAR(C179)))),"")</f>
        <v>56.367272727272734</v>
      </c>
      <c r="E179">
        <f t="shared" si="32"/>
        <v>89.029284437392789</v>
      </c>
    </row>
    <row r="180" spans="1:5" x14ac:dyDescent="0.25">
      <c r="A180" s="66" t="s">
        <v>492</v>
      </c>
      <c r="B180" s="28">
        <v>65.44</v>
      </c>
      <c r="C180" s="4">
        <f t="shared" si="33"/>
        <v>43617</v>
      </c>
      <c r="D180">
        <f t="array" ref="D180">IFERROR(AVERAGE(_xlfn._xlws.FILTER($B$2:$B$9999,(IFERROR(VALUE(MID($A$2:$A$9999,4,2)),0)=MONTH(C180))*(IFERROR(VALUE(RIGHT($A$2:$A$9999,4)),0)=YEAR(C180)))),"")</f>
        <v>61.05473684210525</v>
      </c>
      <c r="E180">
        <f t="shared" si="32"/>
        <v>96.432899261701621</v>
      </c>
    </row>
    <row r="181" spans="1:5" x14ac:dyDescent="0.25">
      <c r="A181" s="66" t="s">
        <v>493</v>
      </c>
      <c r="B181" s="28">
        <v>65.900000000000006</v>
      </c>
      <c r="C181" s="4">
        <f t="shared" si="33"/>
        <v>43647</v>
      </c>
      <c r="D181">
        <f t="array" ref="D181">IFERROR(AVERAGE(_xlfn._xlws.FILTER($B$2:$B$9999,(IFERROR(VALUE(MID($A$2:$A$9999,4,2)),0)=MONTH(C181))*(IFERROR(VALUE(RIGHT($A$2:$A$9999,4)),0)=YEAR(C181)))),"")</f>
        <v>59.306956521739139</v>
      </c>
      <c r="E181">
        <f t="shared" si="32"/>
        <v>100</v>
      </c>
    </row>
    <row r="182" spans="1:5" x14ac:dyDescent="0.25">
      <c r="A182" s="66" t="s">
        <v>494</v>
      </c>
      <c r="B182" s="28">
        <v>65.97</v>
      </c>
      <c r="C182" s="4">
        <f t="shared" si="33"/>
        <v>43678</v>
      </c>
      <c r="D182">
        <f t="array" ref="D182">IFERROR(AVERAGE(_xlfn._xlws.FILTER($B$2:$B$9999,(IFERROR(VALUE(MID($A$2:$A$9999,4,2)),0)=MONTH(C182))*(IFERROR(VALUE(RIGHT($A$2:$A$9999,4)),0)=YEAR(C182)))),"")</f>
        <v>58.606363636363625</v>
      </c>
      <c r="E182">
        <f t="shared" si="32"/>
        <v>98.818700323766038</v>
      </c>
    </row>
    <row r="183" spans="1:5" x14ac:dyDescent="0.25">
      <c r="A183" s="66" t="s">
        <v>495</v>
      </c>
      <c r="B183" s="28">
        <v>65.97</v>
      </c>
      <c r="C183" s="4">
        <f t="shared" si="33"/>
        <v>43709</v>
      </c>
      <c r="D183">
        <f t="array" ref="D183">IFERROR(AVERAGE(_xlfn._xlws.FILTER($B$2:$B$9999,(IFERROR(VALUE(MID($A$2:$A$9999,4,2)),0)=MONTH(C183))*(IFERROR(VALUE(RIGHT($A$2:$A$9999,4)),0)=YEAR(C183)))),"")</f>
        <v>60.596190476190465</v>
      </c>
      <c r="E183">
        <f t="shared" si="32"/>
        <v>102.17383259918043</v>
      </c>
    </row>
    <row r="184" spans="1:5" x14ac:dyDescent="0.25">
      <c r="A184" s="66" t="s">
        <v>496</v>
      </c>
      <c r="B184" s="28">
        <v>66.45</v>
      </c>
      <c r="C184" s="4">
        <f t="shared" si="33"/>
        <v>43739</v>
      </c>
      <c r="D184">
        <f t="array" ref="D184">IFERROR(AVERAGE(_xlfn._xlws.FILTER($B$2:$B$9999,(IFERROR(VALUE(MID($A$2:$A$9999,4,2)),0)=MONTH(C184))*(IFERROR(VALUE(RIGHT($A$2:$A$9999,4)),0)=YEAR(C184)))),"")</f>
        <v>66.364347826086941</v>
      </c>
      <c r="E184">
        <f t="shared" si="32"/>
        <v>111.89976980484725</v>
      </c>
    </row>
    <row r="185" spans="1:5" x14ac:dyDescent="0.25">
      <c r="A185" s="66" t="s">
        <v>497</v>
      </c>
      <c r="B185" s="28">
        <v>66.239999999999995</v>
      </c>
      <c r="C185" s="4">
        <f t="shared" si="33"/>
        <v>43770</v>
      </c>
      <c r="D185">
        <f t="array" ref="D185">IFERROR(AVERAGE(_xlfn._xlws.FILTER($B$2:$B$9999,(IFERROR(VALUE(MID($A$2:$A$9999,4,2)),0)=MONTH(C185))*(IFERROR(VALUE(RIGHT($A$2:$A$9999,4)),0)=YEAR(C185)))),"")</f>
        <v>71.001999999999981</v>
      </c>
      <c r="E185">
        <f t="shared" si="32"/>
        <v>119.71951380437805</v>
      </c>
    </row>
    <row r="186" spans="1:5" x14ac:dyDescent="0.25">
      <c r="A186" s="66" t="s">
        <v>498</v>
      </c>
      <c r="B186" s="28">
        <v>66.849999999999994</v>
      </c>
      <c r="C186" s="4">
        <f t="shared" si="33"/>
        <v>43800</v>
      </c>
      <c r="D186">
        <f t="array" ref="D186">IFERROR(AVERAGE(_xlfn._xlws.FILTER($B$2:$B$9999,(IFERROR(VALUE(MID($A$2:$A$9999,4,2)),0)=MONTH(C186))*(IFERROR(VALUE(RIGHT($A$2:$A$9999,4)),0)=YEAR(C186)))),"")</f>
        <v>75.196842105263158</v>
      </c>
      <c r="E186">
        <f t="shared" si="32"/>
        <v>126.7926167779315</v>
      </c>
    </row>
    <row r="187" spans="1:5" x14ac:dyDescent="0.25">
      <c r="A187" s="66" t="s">
        <v>499</v>
      </c>
      <c r="B187" s="28">
        <v>66.88</v>
      </c>
      <c r="C187" s="4">
        <f t="shared" si="33"/>
        <v>43831</v>
      </c>
      <c r="D187">
        <f t="array" ref="D187">IFERROR(AVERAGE(_xlfn._xlws.FILTER($B$2:$B$9999,(IFERROR(VALUE(MID($A$2:$A$9999,4,2)),0)=MONTH(C187))*(IFERROR(VALUE(RIGHT($A$2:$A$9999,4)),0)=YEAR(C187)))),"")</f>
        <v>79.367727272727294</v>
      </c>
      <c r="E187">
        <f t="shared" si="32"/>
        <v>133.8253249323877</v>
      </c>
    </row>
    <row r="188" spans="1:5" x14ac:dyDescent="0.25">
      <c r="A188" s="66" t="s">
        <v>500</v>
      </c>
      <c r="B188" s="28">
        <v>67.13</v>
      </c>
      <c r="C188" s="4">
        <f t="shared" si="33"/>
        <v>43862</v>
      </c>
      <c r="D188">
        <f t="array" ref="D188">IFERROR(AVERAGE(_xlfn._xlws.FILTER($B$2:$B$9999,(IFERROR(VALUE(MID($A$2:$A$9999,4,2)),0)=MONTH(C188))*(IFERROR(VALUE(RIGHT($A$2:$A$9999,4)),0)=YEAR(C188)))),"")</f>
        <v>80.35777777777777</v>
      </c>
      <c r="E188">
        <f t="shared" si="32"/>
        <v>135.4946915010255</v>
      </c>
    </row>
    <row r="189" spans="1:5" x14ac:dyDescent="0.25">
      <c r="A189" s="66" t="s">
        <v>501</v>
      </c>
      <c r="B189" s="28">
        <v>67.3</v>
      </c>
      <c r="C189" s="4">
        <f t="shared" si="33"/>
        <v>43891</v>
      </c>
      <c r="D189">
        <f t="array" ref="D189">IFERROR(AVERAGE(_xlfn._xlws.FILTER($B$2:$B$9999,(IFERROR(VALUE(MID($A$2:$A$9999,4,2)),0)=MONTH(C189))*(IFERROR(VALUE(RIGHT($A$2:$A$9999,4)),0)=YEAR(C189)))),"")</f>
        <v>88.158636363636361</v>
      </c>
      <c r="E189">
        <f t="shared" si="32"/>
        <v>148.64805333809628</v>
      </c>
    </row>
    <row r="190" spans="1:5" x14ac:dyDescent="0.25">
      <c r="A190" s="66" t="s">
        <v>502</v>
      </c>
      <c r="B190" s="28">
        <v>67.48</v>
      </c>
      <c r="C190" s="4">
        <f t="shared" si="33"/>
        <v>43922</v>
      </c>
      <c r="D190">
        <f t="array" ref="D190">IFERROR(AVERAGE(_xlfn._xlws.FILTER($B$2:$B$9999,(IFERROR(VALUE(MID($A$2:$A$9999,4,2)),0)=MONTH(C190))*(IFERROR(VALUE(RIGHT($A$2:$A$9999,4)),0)=YEAR(C190)))),"")</f>
        <v>80.615499999999997</v>
      </c>
      <c r="E190">
        <f t="shared" si="32"/>
        <v>135.92924798029409</v>
      </c>
    </row>
    <row r="191" spans="1:5" x14ac:dyDescent="0.25">
      <c r="A191" s="66" t="s">
        <v>503</v>
      </c>
      <c r="B191" s="28">
        <v>67.16</v>
      </c>
      <c r="C191" s="4">
        <f t="shared" si="33"/>
        <v>43952</v>
      </c>
      <c r="D191">
        <f t="array" ref="D191">IFERROR(AVERAGE(_xlfn._xlws.FILTER($B$2:$B$9999,(IFERROR(VALUE(MID($A$2:$A$9999,4,2)),0)=MONTH(C191))*(IFERROR(VALUE(RIGHT($A$2:$A$9999,4)),0)=YEAR(C191)))),"")</f>
        <v>76.131500000000003</v>
      </c>
      <c r="E191">
        <f t="shared" si="32"/>
        <v>128.36858349339471</v>
      </c>
    </row>
    <row r="192" spans="1:5" x14ac:dyDescent="0.25">
      <c r="A192" s="66" t="s">
        <v>504</v>
      </c>
      <c r="B192" s="28">
        <v>66.25</v>
      </c>
      <c r="C192" s="4">
        <f t="shared" si="33"/>
        <v>43983</v>
      </c>
      <c r="D192">
        <f t="array" ref="D192">IFERROR(AVERAGE(_xlfn._xlws.FILTER($B$2:$B$9999,(IFERROR(VALUE(MID($A$2:$A$9999,4,2)),0)=MONTH(C192))*(IFERROR(VALUE(RIGHT($A$2:$A$9999,4)),0)=YEAR(C192)))),"")</f>
        <v>71.430000000000007</v>
      </c>
      <c r="E192">
        <f t="shared" si="32"/>
        <v>120.44118293916689</v>
      </c>
    </row>
    <row r="193" spans="1:5" x14ac:dyDescent="0.25">
      <c r="A193" s="66" t="s">
        <v>505</v>
      </c>
      <c r="B193" s="28">
        <v>66.36</v>
      </c>
      <c r="C193" s="4">
        <f t="shared" si="33"/>
        <v>44013</v>
      </c>
      <c r="D193">
        <f t="array" ref="D193">IFERROR(AVERAGE(_xlfn._xlws.FILTER($B$2:$B$9999,(IFERROR(VALUE(MID($A$2:$A$9999,4,2)),0)=MONTH(C193))*(IFERROR(VALUE(RIGHT($A$2:$A$9999,4)),0)=YEAR(C193)))),"")</f>
        <v>72.716521739130428</v>
      </c>
      <c r="E193">
        <f t="shared" si="32"/>
        <v>100</v>
      </c>
    </row>
    <row r="194" spans="1:5" x14ac:dyDescent="0.25">
      <c r="A194" s="66" t="s">
        <v>506</v>
      </c>
      <c r="B194" s="28">
        <v>66.25</v>
      </c>
      <c r="C194" s="4">
        <f t="shared" si="33"/>
        <v>44044</v>
      </c>
      <c r="D194">
        <f t="array" ref="D194">IFERROR(AVERAGE(_xlfn._xlws.FILTER($B$2:$B$9999,(IFERROR(VALUE(MID($A$2:$A$9999,4,2)),0)=MONTH(C194))*(IFERROR(VALUE(RIGHT($A$2:$A$9999,4)),0)=YEAR(C194)))),"")</f>
        <v>80.633809523809504</v>
      </c>
      <c r="E194">
        <f t="shared" ref="E194:E257" si="34">IF(ISNUMBER(D194),IF(MONTH(C194)=7,100,IFERROR(100*D194/INDEX($D$2:$D$9999,MATCH(DATE(IF(MONTH(C194)&gt;=7,YEAR(C194),YEAR(C194)-1),7,1),$C$2:$C$9999,0)),"")),"")</f>
        <v>110.88788021666142</v>
      </c>
    </row>
    <row r="195" spans="1:5" x14ac:dyDescent="0.25">
      <c r="A195" s="66" t="s">
        <v>507</v>
      </c>
      <c r="B195" s="28">
        <v>66.709999999999994</v>
      </c>
      <c r="C195" s="4">
        <f t="shared" ref="C195:C258" si="35">EOMONTH(C194,0)+1</f>
        <v>44075</v>
      </c>
      <c r="D195">
        <f t="array" ref="D195">IFERROR(AVERAGE(_xlfn._xlws.FILTER($B$2:$B$9999,(IFERROR(VALUE(MID($A$2:$A$9999,4,2)),0)=MONTH(C195))*(IFERROR(VALUE(RIGHT($A$2:$A$9999,4)),0)=YEAR(C195)))),"")</f>
        <v>81.973333333333329</v>
      </c>
      <c r="E195">
        <f t="shared" si="34"/>
        <v>112.72999776778596</v>
      </c>
    </row>
    <row r="196" spans="1:5" x14ac:dyDescent="0.25">
      <c r="A196" s="66" t="s">
        <v>508</v>
      </c>
      <c r="B196" s="28">
        <v>66.739999999999995</v>
      </c>
      <c r="C196" s="4">
        <f t="shared" si="35"/>
        <v>44105</v>
      </c>
      <c r="D196">
        <f t="array" ref="D196">IFERROR(AVERAGE(_xlfn._xlws.FILTER($B$2:$B$9999,(IFERROR(VALUE(MID($A$2:$A$9999,4,2)),0)=MONTH(C196))*(IFERROR(VALUE(RIGHT($A$2:$A$9999,4)),0)=YEAR(C196)))),"")</f>
        <v>96.14</v>
      </c>
      <c r="E196">
        <f t="shared" si="34"/>
        <v>132.21204438917059</v>
      </c>
    </row>
    <row r="197" spans="1:5" x14ac:dyDescent="0.25">
      <c r="A197" s="66" t="s">
        <v>509</v>
      </c>
      <c r="B197" s="28">
        <v>66.92</v>
      </c>
      <c r="C197" s="4">
        <f t="shared" si="35"/>
        <v>44136</v>
      </c>
      <c r="D197">
        <f t="array" ref="D197">IFERROR(AVERAGE(_xlfn._xlws.FILTER($B$2:$B$9999,(IFERROR(VALUE(MID($A$2:$A$9999,4,2)),0)=MONTH(C197))*(IFERROR(VALUE(RIGHT($A$2:$A$9999,4)),0)=YEAR(C197)))),"")</f>
        <v>102.81500000000001</v>
      </c>
      <c r="E197">
        <f t="shared" si="34"/>
        <v>141.39152635607007</v>
      </c>
    </row>
    <row r="198" spans="1:5" x14ac:dyDescent="0.25">
      <c r="A198" s="66" t="s">
        <v>510</v>
      </c>
      <c r="B198" s="28">
        <v>67.09</v>
      </c>
      <c r="C198" s="4">
        <f t="shared" si="35"/>
        <v>44166</v>
      </c>
      <c r="D198">
        <f t="array" ref="D198">IFERROR(AVERAGE(_xlfn._xlws.FILTER($B$2:$B$9999,(IFERROR(VALUE(MID($A$2:$A$9999,4,2)),0)=MONTH(C198))*(IFERROR(VALUE(RIGHT($A$2:$A$9999,4)),0)=YEAR(C198)))),"")</f>
        <v>95.525500000000008</v>
      </c>
      <c r="E198">
        <f t="shared" si="34"/>
        <v>131.36698196689949</v>
      </c>
    </row>
    <row r="199" spans="1:5" x14ac:dyDescent="0.25">
      <c r="A199" s="66" t="s">
        <v>511</v>
      </c>
      <c r="B199" s="28">
        <v>67.06</v>
      </c>
      <c r="C199" s="4">
        <f t="shared" si="35"/>
        <v>44197</v>
      </c>
      <c r="D199">
        <f t="array" ref="D199">IFERROR(AVERAGE(_xlfn._xlws.FILTER($B$2:$B$9999,(IFERROR(VALUE(MID($A$2:$A$9999,4,2)),0)=MONTH(C199))*(IFERROR(VALUE(RIGHT($A$2:$A$9999,4)),0)=YEAR(C199)))),"")</f>
        <v>103.396</v>
      </c>
      <c r="E199">
        <f t="shared" si="34"/>
        <v>142.19051946809529</v>
      </c>
    </row>
    <row r="200" spans="1:5" x14ac:dyDescent="0.25">
      <c r="A200" s="66" t="s">
        <v>512</v>
      </c>
      <c r="B200" s="28">
        <v>66.81</v>
      </c>
      <c r="C200" s="4">
        <f t="shared" si="35"/>
        <v>44228</v>
      </c>
      <c r="D200">
        <f t="array" ref="D200">IFERROR(AVERAGE(_xlfn._xlws.FILTER($B$2:$B$9999,(IFERROR(VALUE(MID($A$2:$A$9999,4,2)),0)=MONTH(C200))*(IFERROR(VALUE(RIGHT($A$2:$A$9999,4)),0)=YEAR(C200)))),"")</f>
        <v>101.14111111111112</v>
      </c>
      <c r="E200">
        <f t="shared" si="34"/>
        <v>139.0895888474335</v>
      </c>
    </row>
    <row r="201" spans="1:5" x14ac:dyDescent="0.25">
      <c r="A201" s="66" t="s">
        <v>513</v>
      </c>
      <c r="B201" s="28">
        <v>66.849999999999994</v>
      </c>
      <c r="C201" s="4">
        <f t="shared" si="35"/>
        <v>44256</v>
      </c>
      <c r="D201">
        <f t="array" ref="D201">IFERROR(AVERAGE(_xlfn._xlws.FILTER($B$2:$B$9999,(IFERROR(VALUE(MID($A$2:$A$9999,4,2)),0)=MONTH(C201))*(IFERROR(VALUE(RIGHT($A$2:$A$9999,4)),0)=YEAR(C201)))),"")</f>
        <v>107.17956521739131</v>
      </c>
      <c r="E201">
        <f t="shared" si="34"/>
        <v>147.39369080646708</v>
      </c>
    </row>
    <row r="202" spans="1:5" x14ac:dyDescent="0.25">
      <c r="A202" s="66" t="s">
        <v>514</v>
      </c>
      <c r="B202" s="28">
        <v>66.67</v>
      </c>
      <c r="C202" s="4">
        <f t="shared" si="35"/>
        <v>44287</v>
      </c>
      <c r="D202">
        <f t="array" ref="D202">IFERROR(AVERAGE(_xlfn._xlws.FILTER($B$2:$B$9999,(IFERROR(VALUE(MID($A$2:$A$9999,4,2)),0)=MONTH(C202))*(IFERROR(VALUE(RIGHT($A$2:$A$9999,4)),0)=YEAR(C202)))),"")</f>
        <v>112.09100000000001</v>
      </c>
      <c r="E202">
        <f t="shared" si="34"/>
        <v>154.14791208265572</v>
      </c>
    </row>
    <row r="203" spans="1:5" x14ac:dyDescent="0.25">
      <c r="A203" s="66" t="s">
        <v>515</v>
      </c>
      <c r="B203" s="28">
        <v>66.319999999999993</v>
      </c>
      <c r="C203" s="4">
        <f t="shared" si="35"/>
        <v>44317</v>
      </c>
      <c r="D203">
        <f t="array" ref="D203">IFERROR(AVERAGE(_xlfn._xlws.FILTER($B$2:$B$9999,(IFERROR(VALUE(MID($A$2:$A$9999,4,2)),0)=MONTH(C203))*(IFERROR(VALUE(RIGHT($A$2:$A$9999,4)),0)=YEAR(C203)))),"")</f>
        <v>111.62857142857141</v>
      </c>
      <c r="E203">
        <f t="shared" si="34"/>
        <v>153.5119787894111</v>
      </c>
    </row>
    <row r="204" spans="1:5" x14ac:dyDescent="0.25">
      <c r="A204" s="66" t="s">
        <v>516</v>
      </c>
      <c r="B204" s="28">
        <v>65.72</v>
      </c>
      <c r="C204" s="4">
        <f t="shared" si="35"/>
        <v>44348</v>
      </c>
      <c r="D204">
        <f t="array" ref="D204">IFERROR(AVERAGE(_xlfn._xlws.FILTER($B$2:$B$9999,(IFERROR(VALUE(MID($A$2:$A$9999,4,2)),0)=MONTH(C204))*(IFERROR(VALUE(RIGHT($A$2:$A$9999,4)),0)=YEAR(C204)))),"")</f>
        <v>101.4561904761905</v>
      </c>
      <c r="E204">
        <f t="shared" si="34"/>
        <v>139.52288702719204</v>
      </c>
    </row>
    <row r="205" spans="1:5" x14ac:dyDescent="0.25">
      <c r="A205" s="66" t="s">
        <v>517</v>
      </c>
      <c r="B205" s="28">
        <v>65.900000000000006</v>
      </c>
      <c r="C205" s="4">
        <f t="shared" si="35"/>
        <v>44378</v>
      </c>
      <c r="D205">
        <f t="array" ref="D205">IFERROR(AVERAGE(_xlfn._xlws.FILTER($B$2:$B$9999,(IFERROR(VALUE(MID($A$2:$A$9999,4,2)),0)=MONTH(C205))*(IFERROR(VALUE(RIGHT($A$2:$A$9999,4)),0)=YEAR(C205)))),"")</f>
        <v>106.56454545454544</v>
      </c>
      <c r="E205">
        <f t="shared" si="34"/>
        <v>100</v>
      </c>
    </row>
    <row r="206" spans="1:5" x14ac:dyDescent="0.25">
      <c r="A206" s="66" t="s">
        <v>518</v>
      </c>
      <c r="B206" s="28">
        <v>65.97</v>
      </c>
      <c r="C206" s="4">
        <f t="shared" si="35"/>
        <v>44409</v>
      </c>
      <c r="D206">
        <f t="array" ref="D206">IFERROR(AVERAGE(_xlfn._xlws.FILTER($B$2:$B$9999,(IFERROR(VALUE(MID($A$2:$A$9999,4,2)),0)=MONTH(C206))*(IFERROR(VALUE(RIGHT($A$2:$A$9999,4)),0)=YEAR(C206)))),"")</f>
        <v>107.12136363636364</v>
      </c>
      <c r="E206">
        <f t="shared" si="34"/>
        <v>100.52251729638888</v>
      </c>
    </row>
    <row r="207" spans="1:5" x14ac:dyDescent="0.25">
      <c r="A207" s="66" t="s">
        <v>519</v>
      </c>
      <c r="B207" s="28">
        <v>66.260000000000005</v>
      </c>
      <c r="C207" s="4">
        <f t="shared" si="35"/>
        <v>44440</v>
      </c>
      <c r="D207">
        <f t="array" ref="D207">IFERROR(AVERAGE(_xlfn._xlws.FILTER($B$2:$B$9999,(IFERROR(VALUE(MID($A$2:$A$9999,4,2)),0)=MONTH(C207))*(IFERROR(VALUE(RIGHT($A$2:$A$9999,4)),0)=YEAR(C207)))),"")</f>
        <v>101.03857142857143</v>
      </c>
      <c r="E207">
        <f t="shared" si="34"/>
        <v>94.814434761201994</v>
      </c>
    </row>
    <row r="208" spans="1:5" x14ac:dyDescent="0.25">
      <c r="A208" s="66" t="s">
        <v>520</v>
      </c>
      <c r="B208" s="28">
        <v>66.510000000000005</v>
      </c>
      <c r="C208" s="4">
        <f t="shared" si="35"/>
        <v>44470</v>
      </c>
      <c r="D208">
        <f t="array" ref="D208">IFERROR(AVERAGE(_xlfn._xlws.FILTER($B$2:$B$9999,(IFERROR(VALUE(MID($A$2:$A$9999,4,2)),0)=MONTH(C208))*(IFERROR(VALUE(RIGHT($A$2:$A$9999,4)),0)=YEAR(C208)))),"")</f>
        <v>97.661500000000004</v>
      </c>
      <c r="E208">
        <f t="shared" si="34"/>
        <v>91.645396302710282</v>
      </c>
    </row>
    <row r="209" spans="1:5" x14ac:dyDescent="0.25">
      <c r="A209" s="66" t="s">
        <v>521</v>
      </c>
      <c r="B209" s="28">
        <v>66.900000000000006</v>
      </c>
      <c r="C209" s="4">
        <f t="shared" si="35"/>
        <v>44501</v>
      </c>
      <c r="D209">
        <f t="array" ref="D209">IFERROR(AVERAGE(_xlfn._xlws.FILTER($B$2:$B$9999,(IFERROR(VALUE(MID($A$2:$A$9999,4,2)),0)=MONTH(C209))*(IFERROR(VALUE(RIGHT($A$2:$A$9999,4)),0)=YEAR(C209)))),"")</f>
        <v>91.421000000000021</v>
      </c>
      <c r="E209">
        <f t="shared" si="34"/>
        <v>85.789321026096033</v>
      </c>
    </row>
    <row r="210" spans="1:5" x14ac:dyDescent="0.25">
      <c r="A210" s="66" t="s">
        <v>522</v>
      </c>
      <c r="B210" s="28">
        <v>67.88</v>
      </c>
      <c r="C210" s="4">
        <f t="shared" si="35"/>
        <v>44531</v>
      </c>
      <c r="D210">
        <f t="array" ref="D210">IFERROR(AVERAGE(_xlfn._xlws.FILTER($B$2:$B$9999,(IFERROR(VALUE(MID($A$2:$A$9999,4,2)),0)=MONTH(C210))*(IFERROR(VALUE(RIGHT($A$2:$A$9999,4)),0)=YEAR(C210)))),"")</f>
        <v>94.761428571428581</v>
      </c>
      <c r="E210">
        <f t="shared" si="34"/>
        <v>88.923973885712854</v>
      </c>
    </row>
    <row r="211" spans="1:5" x14ac:dyDescent="0.25">
      <c r="A211" s="66" t="s">
        <v>523</v>
      </c>
      <c r="B211" s="28">
        <v>68.62</v>
      </c>
      <c r="C211" s="4">
        <f t="shared" si="35"/>
        <v>44562</v>
      </c>
      <c r="D211">
        <f t="array" ref="D211">IFERROR(AVERAGE(_xlfn._xlws.FILTER($B$2:$B$9999,(IFERROR(VALUE(MID($A$2:$A$9999,4,2)),0)=MONTH(C211))*(IFERROR(VALUE(RIGHT($A$2:$A$9999,4)),0)=YEAR(C211)))),"")</f>
        <v>101.54</v>
      </c>
      <c r="E211">
        <f t="shared" si="34"/>
        <v>95.284974535279531</v>
      </c>
    </row>
    <row r="212" spans="1:5" x14ac:dyDescent="0.25">
      <c r="A212" s="66" t="s">
        <v>524</v>
      </c>
      <c r="B212" s="28">
        <v>68.900000000000006</v>
      </c>
      <c r="C212" s="4">
        <f t="shared" si="35"/>
        <v>44593</v>
      </c>
      <c r="D212">
        <f t="array" ref="D212">IFERROR(AVERAGE(_xlfn._xlws.FILTER($B$2:$B$9999,(IFERROR(VALUE(MID($A$2:$A$9999,4,2)),0)=MONTH(C212))*(IFERROR(VALUE(RIGHT($A$2:$A$9999,4)),0)=YEAR(C212)))),"")</f>
        <v>100.55</v>
      </c>
      <c r="E212">
        <f t="shared" si="34"/>
        <v>94.355960109536696</v>
      </c>
    </row>
    <row r="213" spans="1:5" x14ac:dyDescent="0.25">
      <c r="A213" s="66" t="s">
        <v>525</v>
      </c>
      <c r="B213" s="28">
        <v>68.94</v>
      </c>
      <c r="C213" s="4">
        <f t="shared" si="35"/>
        <v>44621</v>
      </c>
      <c r="D213">
        <f t="array" ref="D213">IFERROR(AVERAGE(_xlfn._xlws.FILTER($B$2:$B$9999,(IFERROR(VALUE(MID($A$2:$A$9999,4,2)),0)=MONTH(C213))*(IFERROR(VALUE(RIGHT($A$2:$A$9999,4)),0)=YEAR(C213)))),"")</f>
        <v>101.73590909090909</v>
      </c>
      <c r="E213">
        <f t="shared" si="34"/>
        <v>95.468815314662052</v>
      </c>
    </row>
    <row r="214" spans="1:5" x14ac:dyDescent="0.25">
      <c r="A214" s="66" t="s">
        <v>526</v>
      </c>
      <c r="B214" s="28">
        <v>69.08</v>
      </c>
      <c r="C214" s="4">
        <f t="shared" si="35"/>
        <v>44652</v>
      </c>
      <c r="D214">
        <f t="array" ref="D214">IFERROR(AVERAGE(_xlfn._xlws.FILTER($B$2:$B$9999,(IFERROR(VALUE(MID($A$2:$A$9999,4,2)),0)=MONTH(C214))*(IFERROR(VALUE(RIGHT($A$2:$A$9999,4)),0)=YEAR(C214)))),"")</f>
        <v>89.335263157894744</v>
      </c>
      <c r="E214">
        <f t="shared" si="34"/>
        <v>83.832068890117171</v>
      </c>
    </row>
    <row r="215" spans="1:5" x14ac:dyDescent="0.25">
      <c r="A215" s="66" t="s">
        <v>527</v>
      </c>
      <c r="B215" s="28">
        <v>69.150000000000006</v>
      </c>
      <c r="C215" s="4">
        <f t="shared" si="35"/>
        <v>44682</v>
      </c>
      <c r="D215">
        <f t="array" ref="D215">IFERROR(AVERAGE(_xlfn._xlws.FILTER($B$2:$B$9999,(IFERROR(VALUE(MID($A$2:$A$9999,4,2)),0)=MONTH(C215))*(IFERROR(VALUE(RIGHT($A$2:$A$9999,4)),0)=YEAR(C215)))),"")</f>
        <v>87.449999999999989</v>
      </c>
      <c r="E215">
        <f t="shared" si="34"/>
        <v>82.062940940616443</v>
      </c>
    </row>
    <row r="216" spans="1:5" x14ac:dyDescent="0.25">
      <c r="A216" s="66" t="s">
        <v>528</v>
      </c>
      <c r="B216" s="28">
        <v>68.87</v>
      </c>
      <c r="C216" s="4">
        <f t="shared" si="35"/>
        <v>44713</v>
      </c>
      <c r="D216">
        <f t="array" ref="D216">IFERROR(AVERAGE(_xlfn._xlws.FILTER($B$2:$B$9999,(IFERROR(VALUE(MID($A$2:$A$9999,4,2)),0)=MONTH(C216))*(IFERROR(VALUE(RIGHT($A$2:$A$9999,4)),0)=YEAR(C216)))),"")</f>
        <v>85.232857142857142</v>
      </c>
      <c r="E216">
        <f t="shared" si="34"/>
        <v>79.982377609082732</v>
      </c>
    </row>
    <row r="217" spans="1:5" x14ac:dyDescent="0.25">
      <c r="A217" s="66" t="s">
        <v>529</v>
      </c>
      <c r="B217" s="28">
        <v>69.569999999999993</v>
      </c>
      <c r="C217" s="4">
        <f t="shared" si="35"/>
        <v>44743</v>
      </c>
      <c r="D217">
        <f t="array" ref="D217">IFERROR(AVERAGE(_xlfn._xlws.FILTER($B$2:$B$9999,(IFERROR(VALUE(MID($A$2:$A$9999,4,2)),0)=MONTH(C217))*(IFERROR(VALUE(RIGHT($A$2:$A$9999,4)),0)=YEAR(C217)))),"")</f>
        <v>81.414285714285697</v>
      </c>
      <c r="E217">
        <f t="shared" si="34"/>
        <v>100</v>
      </c>
    </row>
    <row r="218" spans="1:5" x14ac:dyDescent="0.25">
      <c r="A218" s="66" t="s">
        <v>530</v>
      </c>
      <c r="B218" s="28">
        <v>69.819999999999993</v>
      </c>
      <c r="C218" s="4">
        <f t="shared" si="35"/>
        <v>44774</v>
      </c>
      <c r="D218">
        <f t="array" ref="D218">IFERROR(AVERAGE(_xlfn._xlws.FILTER($B$2:$B$9999,(IFERROR(VALUE(MID($A$2:$A$9999,4,2)),0)=MONTH(C218))*(IFERROR(VALUE(RIGHT($A$2:$A$9999,4)),0)=YEAR(C218)))),"")</f>
        <v>82.531739130434786</v>
      </c>
      <c r="E218">
        <f t="shared" si="34"/>
        <v>101.37255201141316</v>
      </c>
    </row>
    <row r="219" spans="1:5" x14ac:dyDescent="0.25">
      <c r="A219" s="66" t="s">
        <v>531</v>
      </c>
      <c r="B219" s="28">
        <v>69.36</v>
      </c>
      <c r="C219" s="4">
        <f t="shared" si="35"/>
        <v>44805</v>
      </c>
      <c r="D219">
        <f t="array" ref="D219">IFERROR(AVERAGE(_xlfn._xlws.FILTER($B$2:$B$9999,(IFERROR(VALUE(MID($A$2:$A$9999,4,2)),0)=MONTH(C219))*(IFERROR(VALUE(RIGHT($A$2:$A$9999,4)),0)=YEAR(C219)))),"")</f>
        <v>84.871904761904744</v>
      </c>
      <c r="E219">
        <f t="shared" si="34"/>
        <v>104.24694390828802</v>
      </c>
    </row>
    <row r="220" spans="1:5" x14ac:dyDescent="0.25">
      <c r="A220" s="66" t="s">
        <v>532</v>
      </c>
      <c r="B220" s="28">
        <v>69.430000000000007</v>
      </c>
      <c r="C220" s="4">
        <f t="shared" si="35"/>
        <v>44835</v>
      </c>
      <c r="D220">
        <f t="array" ref="D220">IFERROR(AVERAGE(_xlfn._xlws.FILTER($B$2:$B$9999,(IFERROR(VALUE(MID($A$2:$A$9999,4,2)),0)=MONTH(C220))*(IFERROR(VALUE(RIGHT($A$2:$A$9999,4)),0)=YEAR(C220)))),"")</f>
        <v>86.180999999999997</v>
      </c>
      <c r="E220">
        <f t="shared" si="34"/>
        <v>105.85488682224954</v>
      </c>
    </row>
    <row r="221" spans="1:5" x14ac:dyDescent="0.25">
      <c r="A221" s="66" t="s">
        <v>533</v>
      </c>
      <c r="B221" s="28">
        <v>69.430000000000007</v>
      </c>
      <c r="C221" s="4">
        <f t="shared" si="35"/>
        <v>44866</v>
      </c>
      <c r="D221">
        <f t="array" ref="D221">IFERROR(AVERAGE(_xlfn._xlws.FILTER($B$2:$B$9999,(IFERROR(VALUE(MID($A$2:$A$9999,4,2)),0)=MONTH(C221))*(IFERROR(VALUE(RIGHT($A$2:$A$9999,4)),0)=YEAR(C221)))),"")</f>
        <v>87.147500000000008</v>
      </c>
      <c r="E221">
        <f t="shared" si="34"/>
        <v>107.04202491665207</v>
      </c>
    </row>
    <row r="222" spans="1:5" x14ac:dyDescent="0.25">
      <c r="A222" s="66" t="s">
        <v>534</v>
      </c>
      <c r="B222" s="28">
        <v>69.569999999999993</v>
      </c>
      <c r="C222" s="4">
        <f t="shared" si="35"/>
        <v>44896</v>
      </c>
      <c r="D222">
        <f t="array" ref="D222">IFERROR(AVERAGE(_xlfn._xlws.FILTER($B$2:$B$9999,(IFERROR(VALUE(MID($A$2:$A$9999,4,2)),0)=MONTH(C222))*(IFERROR(VALUE(RIGHT($A$2:$A$9999,4)),0)=YEAR(C222)))),"")</f>
        <v>87.797142857142831</v>
      </c>
      <c r="E222">
        <f t="shared" si="34"/>
        <v>107.83997192489909</v>
      </c>
    </row>
    <row r="223" spans="1:5" x14ac:dyDescent="0.25">
      <c r="A223" s="66" t="s">
        <v>535</v>
      </c>
      <c r="B223" s="28">
        <v>69.430000000000007</v>
      </c>
      <c r="C223" s="4">
        <f t="shared" si="35"/>
        <v>44927</v>
      </c>
      <c r="D223">
        <f t="array" ref="D223">IFERROR(AVERAGE(_xlfn._xlws.FILTER($B$2:$B$9999,(IFERROR(VALUE(MID($A$2:$A$9999,4,2)),0)=MONTH(C223))*(IFERROR(VALUE(RIGHT($A$2:$A$9999,4)),0)=YEAR(C223)))),"")</f>
        <v>87.708636363636359</v>
      </c>
      <c r="E223">
        <f t="shared" si="34"/>
        <v>107.73126066774077</v>
      </c>
    </row>
    <row r="224" spans="1:5" x14ac:dyDescent="0.25">
      <c r="A224" s="66" t="s">
        <v>536</v>
      </c>
      <c r="B224" s="28">
        <v>69.33</v>
      </c>
      <c r="C224" s="4">
        <f t="shared" si="35"/>
        <v>44958</v>
      </c>
      <c r="D224">
        <f t="array" ref="D224">IFERROR(AVERAGE(_xlfn._xlws.FILTER($B$2:$B$9999,(IFERROR(VALUE(MID($A$2:$A$9999,4,2)),0)=MONTH(C224))*(IFERROR(VALUE(RIGHT($A$2:$A$9999,4)),0)=YEAR(C224)))),"")</f>
        <v>87.39166666666668</v>
      </c>
      <c r="E224">
        <f t="shared" si="34"/>
        <v>107.34193133298243</v>
      </c>
    </row>
    <row r="225" spans="1:5" x14ac:dyDescent="0.25">
      <c r="A225" s="66" t="s">
        <v>537</v>
      </c>
      <c r="B225" s="28">
        <v>69.47</v>
      </c>
      <c r="C225" s="4">
        <f t="shared" si="35"/>
        <v>44986</v>
      </c>
      <c r="D225">
        <f t="array" ref="D225">IFERROR(AVERAGE(_xlfn._xlws.FILTER($B$2:$B$9999,(IFERROR(VALUE(MID($A$2:$A$9999,4,2)),0)=MONTH(C225))*(IFERROR(VALUE(RIGHT($A$2:$A$9999,4)),0)=YEAR(C225)))),"")</f>
        <v>86.470000000000013</v>
      </c>
      <c r="E225">
        <f t="shared" si="34"/>
        <v>106.20986137918938</v>
      </c>
    </row>
    <row r="226" spans="1:5" x14ac:dyDescent="0.25">
      <c r="A226" s="66" t="s">
        <v>538</v>
      </c>
      <c r="B226" s="28">
        <v>69.150000000000006</v>
      </c>
      <c r="C226" s="4">
        <f t="shared" si="35"/>
        <v>45017</v>
      </c>
      <c r="D226">
        <f t="array" ref="D226">IFERROR(AVERAGE(_xlfn._xlws.FILTER($B$2:$B$9999,(IFERROR(VALUE(MID($A$2:$A$9999,4,2)),0)=MONTH(C226))*(IFERROR(VALUE(RIGHT($A$2:$A$9999,4)),0)=YEAR(C226)))),"")</f>
        <v>76.984444444444449</v>
      </c>
      <c r="E226">
        <f t="shared" si="34"/>
        <v>94.558889473786849</v>
      </c>
    </row>
    <row r="227" spans="1:5" x14ac:dyDescent="0.25">
      <c r="A227" s="66" t="s">
        <v>539</v>
      </c>
      <c r="B227" s="28">
        <v>69.22</v>
      </c>
      <c r="C227" s="4">
        <f t="shared" si="35"/>
        <v>45047</v>
      </c>
      <c r="D227">
        <f t="array" ref="D227">IFERROR(AVERAGE(_xlfn._xlws.FILTER($B$2:$B$9999,(IFERROR(VALUE(MID($A$2:$A$9999,4,2)),0)=MONTH(C227))*(IFERROR(VALUE(RIGHT($A$2:$A$9999,4)),0)=YEAR(C227)))),"")</f>
        <v>60.93863636363637</v>
      </c>
      <c r="E227">
        <f t="shared" si="34"/>
        <v>74.850053438402298</v>
      </c>
    </row>
    <row r="228" spans="1:5" x14ac:dyDescent="0.25">
      <c r="A228" s="66" t="s">
        <v>540</v>
      </c>
      <c r="B228" s="28">
        <v>69.36</v>
      </c>
      <c r="C228" s="4">
        <f t="shared" si="35"/>
        <v>45078</v>
      </c>
      <c r="D228">
        <f t="array" ref="D228">IFERROR(AVERAGE(_xlfn._xlws.FILTER($B$2:$B$9999,(IFERROR(VALUE(MID($A$2:$A$9999,4,2)),0)=MONTH(C228))*(IFERROR(VALUE(RIGHT($A$2:$A$9999,4)),0)=YEAR(C228)))),"")</f>
        <v>58.803333333333349</v>
      </c>
      <c r="E228">
        <f t="shared" si="34"/>
        <v>72.227291337661612</v>
      </c>
    </row>
    <row r="229" spans="1:5" x14ac:dyDescent="0.25">
      <c r="A229" s="66" t="s">
        <v>541</v>
      </c>
      <c r="B229" s="28">
        <v>69.42</v>
      </c>
      <c r="C229" s="4">
        <f t="shared" si="35"/>
        <v>45108</v>
      </c>
      <c r="D229">
        <f t="array" ref="D229">IFERROR(AVERAGE(_xlfn._xlws.FILTER($B$2:$B$9999,(IFERROR(VALUE(MID($A$2:$A$9999,4,2)),0)=MONTH(C229))*(IFERROR(VALUE(RIGHT($A$2:$A$9999,4)),0)=YEAR(C229)))),"")</f>
        <v>59.160476190476196</v>
      </c>
      <c r="E229">
        <f t="shared" si="34"/>
        <v>100</v>
      </c>
    </row>
    <row r="230" spans="1:5" x14ac:dyDescent="0.25">
      <c r="A230" s="66" t="s">
        <v>542</v>
      </c>
      <c r="B230" s="28">
        <v>69.209999999999994</v>
      </c>
      <c r="C230" s="4">
        <f t="shared" si="35"/>
        <v>45139</v>
      </c>
      <c r="D230">
        <f t="array" ref="D230">IFERROR(AVERAGE(_xlfn._xlws.FILTER($B$2:$B$9999,(IFERROR(VALUE(MID($A$2:$A$9999,4,2)),0)=MONTH(C230))*(IFERROR(VALUE(RIGHT($A$2:$A$9999,4)),0)=YEAR(C230)))),"")</f>
        <v>57.486521739130438</v>
      </c>
      <c r="E230">
        <f t="shared" si="34"/>
        <v>97.170485163175144</v>
      </c>
    </row>
    <row r="231" spans="1:5" x14ac:dyDescent="0.25">
      <c r="A231" s="66" t="s">
        <v>543</v>
      </c>
      <c r="B231" s="28">
        <v>69.14</v>
      </c>
      <c r="C231" s="4">
        <f t="shared" si="35"/>
        <v>45170</v>
      </c>
      <c r="D231">
        <f t="array" ref="D231">IFERROR(AVERAGE(_xlfn._xlws.FILTER($B$2:$B$9999,(IFERROR(VALUE(MID($A$2:$A$9999,4,2)),0)=MONTH(C231))*(IFERROR(VALUE(RIGHT($A$2:$A$9999,4)),0)=YEAR(C231)))),"")</f>
        <v>58.648499999999999</v>
      </c>
      <c r="E231">
        <f t="shared" si="34"/>
        <v>99.134597583650589</v>
      </c>
    </row>
    <row r="232" spans="1:5" x14ac:dyDescent="0.25">
      <c r="A232" s="66" t="s">
        <v>544</v>
      </c>
      <c r="B232" s="28">
        <v>69.03</v>
      </c>
      <c r="C232" s="4">
        <f t="shared" si="35"/>
        <v>45200</v>
      </c>
      <c r="D232">
        <f t="array" ref="D232">IFERROR(AVERAGE(_xlfn._xlws.FILTER($B$2:$B$9999,(IFERROR(VALUE(MID($A$2:$A$9999,4,2)),0)=MONTH(C232))*(IFERROR(VALUE(RIGHT($A$2:$A$9999,4)),0)=YEAR(C232)))),"")</f>
        <v>63.174761904761908</v>
      </c>
      <c r="E232">
        <f t="shared" si="34"/>
        <v>106.78541819264792</v>
      </c>
    </row>
    <row r="233" spans="1:5" x14ac:dyDescent="0.25">
      <c r="A233" s="66" t="s">
        <v>545</v>
      </c>
      <c r="B233" s="28">
        <v>69.099999999999994</v>
      </c>
      <c r="C233" s="4">
        <f t="shared" si="35"/>
        <v>45231</v>
      </c>
      <c r="D233">
        <f t="array" ref="D233">IFERROR(AVERAGE(_xlfn._xlws.FILTER($B$2:$B$9999,(IFERROR(VALUE(MID($A$2:$A$9999,4,2)),0)=MONTH(C233))*(IFERROR(VALUE(RIGHT($A$2:$A$9999,4)),0)=YEAR(C233)))),"")</f>
        <v>64.41</v>
      </c>
      <c r="E233">
        <f t="shared" si="34"/>
        <v>108.8733630077996</v>
      </c>
    </row>
    <row r="234" spans="1:5" x14ac:dyDescent="0.25">
      <c r="A234" s="66" t="s">
        <v>546</v>
      </c>
      <c r="B234" s="28">
        <v>69.14</v>
      </c>
      <c r="C234" s="4">
        <f t="shared" si="35"/>
        <v>45261</v>
      </c>
      <c r="D234">
        <f t="array" ref="D234">IFERROR(AVERAGE(_xlfn._xlws.FILTER($B$2:$B$9999,(IFERROR(VALUE(MID($A$2:$A$9999,4,2)),0)=MONTH(C234))*(IFERROR(VALUE(RIGHT($A$2:$A$9999,4)),0)=YEAR(C234)))),"")</f>
        <v>70.395263157894746</v>
      </c>
      <c r="E234">
        <f t="shared" si="34"/>
        <v>118.99035925817506</v>
      </c>
    </row>
    <row r="235" spans="1:5" x14ac:dyDescent="0.25">
      <c r="A235" s="66" t="s">
        <v>547</v>
      </c>
      <c r="B235" s="28">
        <v>69.099999999999994</v>
      </c>
      <c r="C235" s="4">
        <f t="shared" si="35"/>
        <v>45292</v>
      </c>
      <c r="D235">
        <f t="array" ref="D235">IFERROR(AVERAGE(_xlfn._xlws.FILTER($B$2:$B$9999,(IFERROR(VALUE(MID($A$2:$A$9999,4,2)),0)=MONTH(C235))*(IFERROR(VALUE(RIGHT($A$2:$A$9999,4)),0)=YEAR(C235)))),"")</f>
        <v>69.351818181818189</v>
      </c>
      <c r="E235">
        <f t="shared" si="34"/>
        <v>117.22660574693383</v>
      </c>
    </row>
    <row r="236" spans="1:5" x14ac:dyDescent="0.25">
      <c r="A236" s="66" t="s">
        <v>548</v>
      </c>
      <c r="B236" s="28">
        <v>68.819999999999993</v>
      </c>
      <c r="C236" s="4">
        <f t="shared" si="35"/>
        <v>45323</v>
      </c>
      <c r="D236">
        <f t="array" ref="D236">IFERROR(AVERAGE(_xlfn._xlws.FILTER($B$2:$B$9999,(IFERROR(VALUE(MID($A$2:$A$9999,4,2)),0)=MONTH(C236))*(IFERROR(VALUE(RIGHT($A$2:$A$9999,4)),0)=YEAR(C236)))),"")</f>
        <v>66.274210526315798</v>
      </c>
      <c r="E236">
        <f t="shared" si="34"/>
        <v>112.02447105553351</v>
      </c>
    </row>
    <row r="237" spans="1:5" x14ac:dyDescent="0.25">
      <c r="A237" s="66" t="s">
        <v>549</v>
      </c>
      <c r="B237" s="28">
        <v>68.89</v>
      </c>
      <c r="C237" s="4">
        <f t="shared" si="35"/>
        <v>45352</v>
      </c>
      <c r="D237">
        <f t="array" ref="D237">IFERROR(AVERAGE(_xlfn._xlws.FILTER($B$2:$B$9999,(IFERROR(VALUE(MID($A$2:$A$9999,4,2)),0)=MONTH(C237))*(IFERROR(VALUE(RIGHT($A$2:$A$9999,4)),0)=YEAR(C237)))),"")</f>
        <v>66.73599999999999</v>
      </c>
      <c r="E237">
        <f t="shared" si="34"/>
        <v>112.80504197622282</v>
      </c>
    </row>
    <row r="238" spans="1:5" x14ac:dyDescent="0.25">
      <c r="A238" s="66" t="s">
        <v>550</v>
      </c>
      <c r="B238" s="28">
        <v>68.64</v>
      </c>
      <c r="C238" s="4">
        <f t="shared" si="35"/>
        <v>45383</v>
      </c>
      <c r="D238">
        <f t="array" ref="D238">IFERROR(AVERAGE(_xlfn._xlws.FILTER($B$2:$B$9999,(IFERROR(VALUE(MID($A$2:$A$9999,4,2)),0)=MONTH(C238))*(IFERROR(VALUE(RIGHT($A$2:$A$9999,4)),0)=YEAR(C238)))),"")</f>
        <v>63.252727272727277</v>
      </c>
      <c r="E238">
        <f t="shared" si="34"/>
        <v>106.91720443404725</v>
      </c>
    </row>
    <row r="239" spans="1:5" x14ac:dyDescent="0.25">
      <c r="A239" s="66" t="s">
        <v>551</v>
      </c>
      <c r="B239" s="28">
        <v>68.25</v>
      </c>
      <c r="C239" s="4">
        <f t="shared" si="35"/>
        <v>45413</v>
      </c>
      <c r="D239">
        <f t="array" ref="D239">IFERROR(AVERAGE(_xlfn._xlws.FILTER($B$2:$B$9999,(IFERROR(VALUE(MID($A$2:$A$9999,4,2)),0)=MONTH(C239))*(IFERROR(VALUE(RIGHT($A$2:$A$9999,4)),0)=YEAR(C239)))),"")</f>
        <v>61.952857142857141</v>
      </c>
      <c r="E239">
        <f t="shared" si="34"/>
        <v>104.72001094681937</v>
      </c>
    </row>
    <row r="240" spans="1:5" x14ac:dyDescent="0.25">
      <c r="A240" s="66" t="s">
        <v>552</v>
      </c>
      <c r="B240" s="28">
        <v>68.430000000000007</v>
      </c>
      <c r="C240" s="4">
        <f t="shared" si="35"/>
        <v>45444</v>
      </c>
      <c r="D240">
        <f t="array" ref="D240">IFERROR(AVERAGE(_xlfn._xlws.FILTER($B$2:$B$9999,(IFERROR(VALUE(MID($A$2:$A$9999,4,2)),0)=MONTH(C240))*(IFERROR(VALUE(RIGHT($A$2:$A$9999,4)),0)=YEAR(C240)))),"")</f>
        <v>60.345000000000006</v>
      </c>
      <c r="E240">
        <f t="shared" si="34"/>
        <v>102.00222156040472</v>
      </c>
    </row>
    <row r="241" spans="1:5" x14ac:dyDescent="0.25">
      <c r="A241" s="66" t="s">
        <v>553</v>
      </c>
      <c r="B241" s="28">
        <v>68.150000000000006</v>
      </c>
      <c r="C241" s="4">
        <f t="shared" si="35"/>
        <v>45474</v>
      </c>
      <c r="D241">
        <f t="array" ref="D241">IFERROR(AVERAGE(_xlfn._xlws.FILTER($B$2:$B$9999,(IFERROR(VALUE(MID($A$2:$A$9999,4,2)),0)=MONTH(C241))*(IFERROR(VALUE(RIGHT($A$2:$A$9999,4)),0)=YEAR(C241)))),"")</f>
        <v>59.313043478260852</v>
      </c>
      <c r="E241">
        <f t="shared" si="34"/>
        <v>100</v>
      </c>
    </row>
    <row r="242" spans="1:5" x14ac:dyDescent="0.25">
      <c r="A242" s="66" t="s">
        <v>554</v>
      </c>
      <c r="B242" s="28">
        <v>67.12</v>
      </c>
      <c r="C242" s="4">
        <f t="shared" si="35"/>
        <v>45505</v>
      </c>
      <c r="D242">
        <f t="array" ref="D242">IFERROR(AVERAGE(_xlfn._xlws.FILTER($B$2:$B$9999,(IFERROR(VALUE(MID($A$2:$A$9999,4,2)),0)=MONTH(C242))*(IFERROR(VALUE(RIGHT($A$2:$A$9999,4)),0)=YEAR(C242)))),"")</f>
        <v>61.579545454545467</v>
      </c>
      <c r="E242">
        <f t="shared" si="34"/>
        <v>103.82125388172894</v>
      </c>
    </row>
    <row r="243" spans="1:5" x14ac:dyDescent="0.25">
      <c r="A243" s="66" t="s">
        <v>555</v>
      </c>
      <c r="B243" s="28">
        <v>66.91</v>
      </c>
      <c r="C243" s="4">
        <f t="shared" si="35"/>
        <v>45536</v>
      </c>
      <c r="D243">
        <f t="array" ref="D243">IFERROR(AVERAGE(_xlfn._xlws.FILTER($B$2:$B$9999,(IFERROR(VALUE(MID($A$2:$A$9999,4,2)),0)=MONTH(C243))*(IFERROR(VALUE(RIGHT($A$2:$A$9999,4)),0)=YEAR(C243)))),"")</f>
        <v>64.305238095238082</v>
      </c>
      <c r="E243">
        <f t="shared" si="34"/>
        <v>108.41668935570124</v>
      </c>
    </row>
    <row r="244" spans="1:5" x14ac:dyDescent="0.25">
      <c r="A244" s="66" t="s">
        <v>556</v>
      </c>
      <c r="B244" s="28">
        <v>66.84</v>
      </c>
      <c r="C244" s="4">
        <f t="shared" si="35"/>
        <v>45566</v>
      </c>
      <c r="D244">
        <f t="array" ref="D244">IFERROR(AVERAGE(_xlfn._xlws.FILTER($B$2:$B$9999,(IFERROR(VALUE(MID($A$2:$A$9999,4,2)),0)=MONTH(C244))*(IFERROR(VALUE(RIGHT($A$2:$A$9999,4)),0)=YEAR(C244)))),"")</f>
        <v>69.604782608695658</v>
      </c>
      <c r="E244">
        <f t="shared" si="34"/>
        <v>117.35156135464013</v>
      </c>
    </row>
    <row r="245" spans="1:5" x14ac:dyDescent="0.25">
      <c r="A245" s="66" t="s">
        <v>557</v>
      </c>
      <c r="B245" s="28">
        <v>66.7</v>
      </c>
      <c r="C245" s="4">
        <f t="shared" si="35"/>
        <v>45597</v>
      </c>
      <c r="D245">
        <f t="array" ref="D245">IFERROR(AVERAGE(_xlfn._xlws.FILTER($B$2:$B$9999,(IFERROR(VALUE(MID($A$2:$A$9999,4,2)),0)=MONTH(C245))*(IFERROR(VALUE(RIGHT($A$2:$A$9999,4)),0)=YEAR(C245)))),"")</f>
        <v>73.595263157894763</v>
      </c>
      <c r="E245">
        <f t="shared" si="34"/>
        <v>124.07939104468406</v>
      </c>
    </row>
    <row r="246" spans="1:5" x14ac:dyDescent="0.25">
      <c r="A246" s="66" t="s">
        <v>558</v>
      </c>
      <c r="B246" s="28">
        <v>66.63</v>
      </c>
      <c r="C246" s="4">
        <f t="shared" si="35"/>
        <v>45627</v>
      </c>
      <c r="D246">
        <f t="array" ref="D246">IFERROR(AVERAGE(_xlfn._xlws.FILTER($B$2:$B$9999,(IFERROR(VALUE(MID($A$2:$A$9999,4,2)),0)=MONTH(C246))*(IFERROR(VALUE(RIGHT($A$2:$A$9999,4)),0)=YEAR(C246)))),"")</f>
        <v>72.15631578947368</v>
      </c>
      <c r="E246">
        <f t="shared" si="34"/>
        <v>121.65336923896021</v>
      </c>
    </row>
    <row r="247" spans="1:5" x14ac:dyDescent="0.25">
      <c r="A247" s="66" t="s">
        <v>559</v>
      </c>
      <c r="B247" s="28">
        <v>66.45</v>
      </c>
      <c r="C247" s="4">
        <f t="shared" si="35"/>
        <v>45658</v>
      </c>
      <c r="D247">
        <f t="array" ref="D247">IFERROR(AVERAGE(_xlfn._xlws.FILTER($B$2:$B$9999,(IFERROR(VALUE(MID($A$2:$A$9999,4,2)),0)=MONTH(C247))*(IFERROR(VALUE(RIGHT($A$2:$A$9999,4)),0)=YEAR(C247)))),"")</f>
        <v>73.203181818181804</v>
      </c>
      <c r="E247">
        <f t="shared" si="34"/>
        <v>123.41835374711786</v>
      </c>
    </row>
    <row r="248" spans="1:5" x14ac:dyDescent="0.25">
      <c r="A248" s="66" t="s">
        <v>560</v>
      </c>
      <c r="B248" s="28">
        <v>66.7</v>
      </c>
      <c r="C248" s="4">
        <f t="shared" si="35"/>
        <v>45689</v>
      </c>
      <c r="D248">
        <f t="array" ref="D248">IFERROR(AVERAGE(_xlfn._xlws.FILTER($B$2:$B$9999,(IFERROR(VALUE(MID($A$2:$A$9999,4,2)),0)=MONTH(C248))*(IFERROR(VALUE(RIGHT($A$2:$A$9999,4)),0)=YEAR(C248)))),"")</f>
        <v>78.872</v>
      </c>
      <c r="E248">
        <f t="shared" si="34"/>
        <v>132.97580999853398</v>
      </c>
    </row>
    <row r="249" spans="1:5" x14ac:dyDescent="0.25">
      <c r="A249" s="66" t="s">
        <v>561</v>
      </c>
      <c r="B249" s="28">
        <v>66.52</v>
      </c>
      <c r="C249" s="4">
        <f t="shared" si="35"/>
        <v>45717</v>
      </c>
      <c r="D249">
        <f t="array" ref="D249">IFERROR(AVERAGE(_xlfn._xlws.FILTER($B$2:$B$9999,(IFERROR(VALUE(MID($A$2:$A$9999,4,2)),0)=MONTH(C249))*(IFERROR(VALUE(RIGHT($A$2:$A$9999,4)),0)=YEAR(C249)))),"")</f>
        <v>87.325263157894753</v>
      </c>
      <c r="E249">
        <f t="shared" si="34"/>
        <v>147.22775638700924</v>
      </c>
    </row>
    <row r="250" spans="1:5" x14ac:dyDescent="0.25">
      <c r="A250" s="66" t="s">
        <v>562</v>
      </c>
      <c r="B250" s="28">
        <v>67.069999999999993</v>
      </c>
      <c r="C250" s="4">
        <f t="shared" si="35"/>
        <v>45748</v>
      </c>
      <c r="D250">
        <f t="array" ref="D250">IFERROR(AVERAGE(_xlfn._xlws.FILTER($B$2:$B$9999,(IFERROR(VALUE(MID($A$2:$A$9999,4,2)),0)=MONTH(C250))*(IFERROR(VALUE(RIGHT($A$2:$A$9999,4)),0)=YEAR(C250)))),"")</f>
        <v>81.790000000000006</v>
      </c>
      <c r="E250">
        <f t="shared" si="34"/>
        <v>137.89546987245276</v>
      </c>
    </row>
    <row r="251" spans="1:5" x14ac:dyDescent="0.25">
      <c r="A251" s="66" t="s">
        <v>563</v>
      </c>
      <c r="B251" s="28">
        <v>66.959999999999994</v>
      </c>
      <c r="C251" s="4">
        <f t="shared" si="35"/>
        <v>45778</v>
      </c>
      <c r="D251">
        <f t="array" ref="D251">IFERROR(AVERAGE(_xlfn._xlws.FILTER($B$2:$B$9999,(IFERROR(VALUE(MID($A$2:$A$9999,4,2)),0)=MONTH(C251))*(IFERROR(VALUE(RIGHT($A$2:$A$9999,4)),0)=YEAR(C251)))),"")</f>
        <v>72.011428571428567</v>
      </c>
      <c r="E251">
        <f t="shared" si="34"/>
        <v>121.40909376505333</v>
      </c>
    </row>
    <row r="252" spans="1:5" x14ac:dyDescent="0.25">
      <c r="A252" s="66" t="s">
        <v>564</v>
      </c>
      <c r="B252" s="28">
        <v>66.53</v>
      </c>
      <c r="C252" s="4">
        <f t="shared" si="35"/>
        <v>45809</v>
      </c>
      <c r="D252">
        <f t="array" ref="D252">IFERROR(AVERAGE(_xlfn._xlws.FILTER($B$2:$B$9999,(IFERROR(VALUE(MID($A$2:$A$9999,4,2)),0)=MONTH(C252))*(IFERROR(VALUE(RIGHT($A$2:$A$9999,4)),0)=YEAR(C252)))),"")</f>
        <v>68.086499999999987</v>
      </c>
      <c r="E252">
        <f t="shared" si="34"/>
        <v>114.79178272980502</v>
      </c>
    </row>
    <row r="253" spans="1:5" x14ac:dyDescent="0.25">
      <c r="A253" s="66" t="s">
        <v>565</v>
      </c>
      <c r="B253" s="28">
        <v>66.92</v>
      </c>
      <c r="C253" s="4">
        <f t="shared" si="35"/>
        <v>45839</v>
      </c>
      <c r="D253">
        <f t="array" ref="D253">IFERROR(AVERAGE(_xlfn._xlws.FILTER($B$2:$B$9999,(IFERROR(VALUE(MID($A$2:$A$9999,4,2)),0)=MONTH(C253))*(IFERROR(VALUE(RIGHT($A$2:$A$9999,4)),0)=YEAR(C253)))),"")</f>
        <v>64.063478260869573</v>
      </c>
      <c r="E253">
        <f t="shared" si="34"/>
        <v>100</v>
      </c>
    </row>
    <row r="254" spans="1:5" x14ac:dyDescent="0.25">
      <c r="A254" s="66" t="s">
        <v>566</v>
      </c>
      <c r="B254" s="28">
        <v>66.92</v>
      </c>
      <c r="C254" s="4">
        <f t="shared" si="35"/>
        <v>45870</v>
      </c>
      <c r="D254">
        <f t="array" ref="D254">IFERROR(AVERAGE(_xlfn._xlws.FILTER($B$2:$B$9999,(IFERROR(VALUE(MID($A$2:$A$9999,4,2)),0)=MONTH(C254))*(IFERROR(VALUE(RIGHT($A$2:$A$9999,4)),0)=YEAR(C254)))),"")</f>
        <v>64.070000000000007</v>
      </c>
      <c r="E254">
        <f t="shared" si="34"/>
        <v>100.01018012026115</v>
      </c>
    </row>
    <row r="255" spans="1:5" x14ac:dyDescent="0.25">
      <c r="A255" s="66" t="s">
        <v>567</v>
      </c>
      <c r="B255" s="28">
        <v>66.709999999999994</v>
      </c>
      <c r="C255" s="4">
        <f t="shared" si="35"/>
        <v>45901</v>
      </c>
      <c r="D255">
        <f t="array" ref="D255">IFERROR(AVERAGE(_xlfn._xlws.FILTER($B$2:$B$9999,(IFERROR(VALUE(MID($A$2:$A$9999,4,2)),0)=MONTH(C255))*(IFERROR(VALUE(RIGHT($A$2:$A$9999,4)),0)=YEAR(C255)))),"")</f>
        <v>64.704545454545439</v>
      </c>
      <c r="E255">
        <f t="shared" si="34"/>
        <v>101.00067497282213</v>
      </c>
    </row>
    <row r="256" spans="1:5" x14ac:dyDescent="0.25">
      <c r="A256" s="66" t="s">
        <v>568</v>
      </c>
      <c r="B256" s="28">
        <v>66.67</v>
      </c>
      <c r="C256" s="4">
        <f t="shared" si="35"/>
        <v>45931</v>
      </c>
      <c r="D256">
        <f t="array" ref="D256">IFERROR(AVERAGE(_xlfn._xlws.FILTER($B$2:$B$9999,(IFERROR(VALUE(MID($A$2:$A$9999,4,2)),0)=MONTH(C256))*(IFERROR(VALUE(RIGHT($A$2:$A$9999,4)),0)=YEAR(C256)))),"")</f>
        <v>65.515217391304347</v>
      </c>
      <c r="E256">
        <f t="shared" si="34"/>
        <v>102.26609477013288</v>
      </c>
    </row>
    <row r="257" spans="1:5" x14ac:dyDescent="0.25">
      <c r="A257" s="66" t="s">
        <v>569</v>
      </c>
      <c r="B257" s="28">
        <v>66.709999999999994</v>
      </c>
      <c r="C257" s="4">
        <f t="shared" si="35"/>
        <v>45962</v>
      </c>
      <c r="D257">
        <f t="array" ref="D257">IFERROR(AVERAGE(_xlfn._xlws.FILTER($B$2:$B$9999,(IFERROR(VALUE(MID($A$2:$A$9999,4,2)),0)=MONTH(C257))*(IFERROR(VALUE(RIGHT($A$2:$A$9999,4)),0)=YEAR(C257)))),"")</f>
        <v>67.5278947368421</v>
      </c>
      <c r="E257">
        <f t="shared" si="34"/>
        <v>105.40778704188564</v>
      </c>
    </row>
    <row r="258" spans="1:5" x14ac:dyDescent="0.25">
      <c r="A258" s="66" t="s">
        <v>570</v>
      </c>
      <c r="B258" s="28">
        <v>66.53</v>
      </c>
      <c r="C258" s="4">
        <f t="shared" si="35"/>
        <v>45992</v>
      </c>
      <c r="D258">
        <f t="array" ref="D258">IFERROR(AVERAGE(_xlfn._xlws.FILTER($B$2:$B$9999,(IFERROR(VALUE(MID($A$2:$A$9999,4,2)),0)=MONTH(C258))*(IFERROR(VALUE(RIGHT($A$2:$A$9999,4)),0)=YEAR(C258)))),"")</f>
        <v>69.615000000000023</v>
      </c>
      <c r="E258">
        <f t="shared" ref="E258:E321" si="36">IF(ISNUMBER(D258),IF(MONTH(C258)=7,100,IFERROR(100*D258/INDEX($D$2:$D$9999,MATCH(DATE(IF(MONTH(C258)&gt;=7,YEAR(C258),YEAR(C258)-1),7,1),$C$2:$C$9999,0)),"")),"")</f>
        <v>108.66565770363637</v>
      </c>
    </row>
    <row r="259" spans="1:5" x14ac:dyDescent="0.25">
      <c r="A259" s="66" t="s">
        <v>571</v>
      </c>
      <c r="B259" s="28">
        <v>66.430000000000007</v>
      </c>
      <c r="C259" s="4">
        <f t="shared" ref="C259:C300" si="37">EOMONTH(C258,0)+1</f>
        <v>46023</v>
      </c>
      <c r="D259">
        <f t="array" ref="D259">IFERROR(AVERAGE(_xlfn._xlws.FILTER($B$2:$B$9999,(IFERROR(VALUE(MID($A$2:$A$9999,4,2)),0)=MONTH(C259))*(IFERROR(VALUE(RIGHT($A$2:$A$9999,4)),0)=YEAR(C259)))),"")</f>
        <v>67.836666666666673</v>
      </c>
      <c r="E259">
        <f t="shared" si="36"/>
        <v>105.88976513331433</v>
      </c>
    </row>
    <row r="260" spans="1:5" x14ac:dyDescent="0.25">
      <c r="A260" s="66" t="s">
        <v>572</v>
      </c>
      <c r="B260" s="28">
        <v>66.319999999999993</v>
      </c>
      <c r="C260" s="4">
        <f t="shared" si="37"/>
        <v>46054</v>
      </c>
      <c r="D260">
        <f t="array" ref="D260">IFERROR(AVERAGE(_xlfn._xlws.FILTER($B$2:$B$9999,(IFERROR(VALUE(MID($A$2:$A$9999,4,2)),0)=MONTH(C260))*(IFERROR(VALUE(RIGHT($A$2:$A$9999,4)),0)=YEAR(C260)))),"")</f>
        <v>67.86166666666665</v>
      </c>
      <c r="E260">
        <f t="shared" si="36"/>
        <v>105.92878892764871</v>
      </c>
    </row>
    <row r="261" spans="1:5" x14ac:dyDescent="0.25">
      <c r="A261" s="66" t="s">
        <v>573</v>
      </c>
      <c r="B261" s="28">
        <v>66.03</v>
      </c>
      <c r="C261" s="4">
        <f t="shared" si="37"/>
        <v>46082</v>
      </c>
      <c r="D261">
        <f t="array" ref="D261">IFERROR(AVERAGE(_xlfn._xlws.FILTER($B$2:$B$9999,(IFERROR(VALUE(MID($A$2:$A$9999,4,2)),0)=MONTH(C261))*(IFERROR(VALUE(RIGHT($A$2:$A$9999,4)),0)=YEAR(C261)))),"")</f>
        <v>70.895454545454541</v>
      </c>
      <c r="E261">
        <f t="shared" si="36"/>
        <v>110.66438549709217</v>
      </c>
    </row>
    <row r="262" spans="1:5" x14ac:dyDescent="0.25">
      <c r="A262" s="66" t="s">
        <v>574</v>
      </c>
      <c r="B262" s="28">
        <v>65.709999999999994</v>
      </c>
      <c r="C262" s="4">
        <f t="shared" si="37"/>
        <v>46113</v>
      </c>
      <c r="D262">
        <f t="array" ref="D262">IFERROR(AVERAGE(_xlfn._xlws.FILTER($B$2:$B$9999,(IFERROR(VALUE(MID($A$2:$A$9999,4,2)),0)=MONTH(C262))*(IFERROR(VALUE(RIGHT($A$2:$A$9999,4)),0)=YEAR(C262)))),"")</f>
        <v>67.946000000000026</v>
      </c>
      <c r="E262">
        <f t="shared" si="36"/>
        <v>106.06042919387023</v>
      </c>
    </row>
    <row r="263" spans="1:5" x14ac:dyDescent="0.25">
      <c r="A263" s="66" t="s">
        <v>575</v>
      </c>
      <c r="B263" s="28">
        <v>65.709999999999994</v>
      </c>
      <c r="C263" s="4">
        <f t="shared" si="37"/>
        <v>46143</v>
      </c>
      <c r="D263">
        <f t="array" ref="D263">IFERROR(AVERAGE(_xlfn._xlws.FILTER($B$2:$B$9999,(IFERROR(VALUE(MID($A$2:$A$9999,4,2)),0)=MONTH(C263))*(IFERROR(VALUE(RIGHT($A$2:$A$9999,4)),0)=YEAR(C263)))),"")</f>
        <v>65.597000000000008</v>
      </c>
      <c r="E263">
        <f t="shared" si="36"/>
        <v>102.39375347820776</v>
      </c>
    </row>
    <row r="264" spans="1:5" x14ac:dyDescent="0.25">
      <c r="A264" s="66" t="s">
        <v>576</v>
      </c>
      <c r="B264" s="28">
        <v>65.680000000000007</v>
      </c>
      <c r="C264" s="4">
        <f t="shared" si="37"/>
        <v>46174</v>
      </c>
      <c r="D264">
        <f t="array" ref="D264">IFERROR(AVERAGE(_xlfn._xlws.FILTER($B$2:$B$9999,(IFERROR(VALUE(MID($A$2:$A$9999,4,2)),0)=MONTH(C264))*(IFERROR(VALUE(RIGHT($A$2:$A$9999,4)),0)=YEAR(C264)))),"")</f>
        <v>63.679047619047616</v>
      </c>
      <c r="E264">
        <f t="shared" si="36"/>
        <v>99.399922307907573</v>
      </c>
    </row>
    <row r="265" spans="1:5" x14ac:dyDescent="0.25">
      <c r="A265" s="66" t="s">
        <v>577</v>
      </c>
      <c r="B265" s="28">
        <v>65.790000000000006</v>
      </c>
      <c r="C265" s="4">
        <f t="shared" si="37"/>
        <v>46204</v>
      </c>
      <c r="D265">
        <f t="array" ref="D265">IFERROR(AVERAGE(_xlfn._xlws.FILTER($B$2:$B$9999,(IFERROR(VALUE(MID($A$2:$A$9999,4,2)),0)=MONTH(C265))*(IFERROR(VALUE(RIGHT($A$2:$A$9999,4)),0)=YEAR(C265)))),IFERROR(LOOKUP(2,1/(ISNUMBER(CCMN26!C:C)),CCMN26!C:C),""))</f>
        <v>64.066666666666663</v>
      </c>
      <c r="E265">
        <f t="shared" si="36"/>
        <v>100</v>
      </c>
    </row>
    <row r="266" spans="1:5" x14ac:dyDescent="0.25">
      <c r="A266" s="66" t="s">
        <v>578</v>
      </c>
      <c r="B266" s="28">
        <v>65.709999999999994</v>
      </c>
      <c r="C266" s="4">
        <f t="shared" si="37"/>
        <v>46235</v>
      </c>
      <c r="D266">
        <f t="array" ref="D266">IFERROR(AVERAGE(_xlfn._xlws.FILTER($B$2:$B$9999,(IFERROR(VALUE(MID($A$2:$A$9999,4,2)),0)=MONTH(C266))*(IFERROR(VALUE(RIGHT($A$2:$A$9999,4)),0)=YEAR(C266)))),IFERROR((LOOKUP(2,1/(ISNUMBER(CCMN26!C:C)),CCMN26!C:C)+LOOKUP(2,1/(ISNUMBER(CCMU26!C:C)),CCMU26!C:C))/2,""))</f>
        <v>66.710000000000008</v>
      </c>
      <c r="E266">
        <f t="shared" si="36"/>
        <v>104.12591050988556</v>
      </c>
    </row>
    <row r="267" spans="1:5" x14ac:dyDescent="0.25">
      <c r="A267" s="66" t="s">
        <v>579</v>
      </c>
      <c r="B267" s="28">
        <v>65.930000000000007</v>
      </c>
      <c r="C267" s="4">
        <f t="shared" si="37"/>
        <v>46266</v>
      </c>
      <c r="D267">
        <f t="array" ref="D267">IFERROR(AVERAGE(_xlfn._xlws.FILTER($B$2:$B$9999,(IFERROR(VALUE(MID($A$2:$A$9999,4,2)),0)=MONTH(C267))*(IFERROR(VALUE(RIGHT($A$2:$A$9999,4)),0)=YEAR(C267)))),IFERROR(LOOKUP(2,1/(ISNUMBER(CCMU26!C:C)),CCMU26!C:C),""))</f>
        <v>68.739999999999995</v>
      </c>
      <c r="E267">
        <f t="shared" si="36"/>
        <v>107.29448491155046</v>
      </c>
    </row>
    <row r="268" spans="1:5" x14ac:dyDescent="0.25">
      <c r="A268" s="66" t="s">
        <v>580</v>
      </c>
      <c r="B268" s="28">
        <v>66.069999999999993</v>
      </c>
      <c r="C268" s="4">
        <f t="shared" si="37"/>
        <v>46296</v>
      </c>
      <c r="D268">
        <f t="array" ref="D268">IFERROR(AVERAGE(_xlfn._xlws.FILTER($B$2:$B$9999,(IFERROR(VALUE(MID($A$2:$A$9999,4,2)),0)=MONTH(C268))*(IFERROR(VALUE(RIGHT($A$2:$A$9999,4)),0)=YEAR(C268)))),IFERROR((LOOKUP(2,1/(ISNUMBER(CCMU26!C:C)),CCMU26!C:C)+LOOKUP(2,1/(ISNUMBER(CCMX26!C:C)),CCMX26!C:C))/2,""))</f>
        <v>71.194999999999993</v>
      </c>
      <c r="E268">
        <f t="shared" si="36"/>
        <v>111.12643080124869</v>
      </c>
    </row>
    <row r="269" spans="1:5" x14ac:dyDescent="0.25">
      <c r="A269" s="66" t="s">
        <v>581</v>
      </c>
      <c r="B269" s="28">
        <v>66.14</v>
      </c>
      <c r="C269" s="4">
        <f t="shared" si="37"/>
        <v>46327</v>
      </c>
      <c r="D269">
        <f t="array" ref="D269">IFERROR(AVERAGE(_xlfn._xlws.FILTER($B$2:$B$9999,(IFERROR(VALUE(MID($A$2:$A$9999,4,2)),0)=MONTH(C269))*(IFERROR(VALUE(RIGHT($A$2:$A$9999,4)),0)=YEAR(C269)))),IFERROR(LOOKUP(2,1/(ISNUMBER(CCMX26!C:C)),CCMX26!C:C),""))</f>
        <v>73.650000000000006</v>
      </c>
      <c r="E269">
        <f t="shared" si="36"/>
        <v>114.95837669094695</v>
      </c>
    </row>
    <row r="270" spans="1:5" x14ac:dyDescent="0.25">
      <c r="A270" s="66" t="s">
        <v>582</v>
      </c>
      <c r="B270" s="28">
        <v>66.11</v>
      </c>
      <c r="C270" s="4">
        <f t="shared" si="37"/>
        <v>46357</v>
      </c>
      <c r="D270">
        <f t="array" ref="D270">IFERROR(AVERAGE(_xlfn._xlws.FILTER($B$2:$B$9999,(IFERROR(VALUE(MID($A$2:$A$9999,4,2)),0)=MONTH(C270))*(IFERROR(VALUE(RIGHT($A$2:$A$9999,4)),0)=YEAR(C270)))),IFERROR((LOOKUP(2,1/(ISNUMBER(CCMX26!C:C)),CCMX26!C:C)+LOOKUP(2,1/(ISNUMBER(CCMF27!C:C)),CCMF27!C:C))/2,""))</f>
        <v>75.23</v>
      </c>
      <c r="E270">
        <f t="shared" si="36"/>
        <v>117.42455775234131</v>
      </c>
    </row>
    <row r="271" spans="1:5" x14ac:dyDescent="0.25">
      <c r="A271" s="66" t="s">
        <v>583</v>
      </c>
      <c r="B271" s="28">
        <v>65.959999999999994</v>
      </c>
      <c r="C271" s="4">
        <f t="shared" si="37"/>
        <v>46388</v>
      </c>
      <c r="D271">
        <f t="array" ref="D271">IFERROR(AVERAGE(_xlfn._xlws.FILTER($B$2:$B$9999,(IFERROR(VALUE(MID($A$2:$A$9999,4,2)),0)=MONTH(C271))*(IFERROR(VALUE(RIGHT($A$2:$A$9999,4)),0)=YEAR(C271)))),IFERROR(LOOKUP(2,1/(ISNUMBER(CCMF27!C:C)),CCMF27!C:C),""))</f>
        <v>76.81</v>
      </c>
      <c r="E271">
        <f t="shared" si="36"/>
        <v>119.89073881373569</v>
      </c>
    </row>
    <row r="272" spans="1:5" x14ac:dyDescent="0.25">
      <c r="A272" s="66" t="s">
        <v>584</v>
      </c>
      <c r="B272" s="28">
        <v>66.180000000000007</v>
      </c>
      <c r="C272" s="4">
        <f t="shared" si="37"/>
        <v>46419</v>
      </c>
      <c r="D272">
        <f t="array" ref="D272">IFERROR(AVERAGE(_xlfn._xlws.FILTER($B$2:$B$9999,(IFERROR(VALUE(MID($A$2:$A$9999,4,2)),0)=MONTH(C272))*(IFERROR(VALUE(RIGHT($A$2:$A$9999,4)),0)=YEAR(C272)))),IFERROR((LOOKUP(2,1/(ISNUMBER(CCMF27!C:C)),CCMF27!C:C)+LOOKUP(2,1/(ISNUMBER(CCMH27!C:C)),CCMH27!C:C))/2,""))</f>
        <v>77.775000000000006</v>
      </c>
      <c r="E272">
        <f t="shared" si="36"/>
        <v>121.39698231009368</v>
      </c>
    </row>
    <row r="273" spans="1:5" x14ac:dyDescent="0.25">
      <c r="A273" s="66" t="s">
        <v>585</v>
      </c>
      <c r="B273" s="28">
        <v>66.42</v>
      </c>
      <c r="C273" s="4">
        <f t="shared" si="37"/>
        <v>46447</v>
      </c>
      <c r="D273">
        <f t="array" ref="D273">IFERROR(AVERAGE(_xlfn._xlws.FILTER($B$2:$B$9999,(IFERROR(VALUE(MID($A$2:$A$9999,4,2)),0)=MONTH(C273))*(IFERROR(VALUE(RIGHT($A$2:$A$9999,4)),0)=YEAR(C273)))),IFERROR(LOOKUP(2,1/(ISNUMBER(CCMH27!C:C)),CCMH27!C:C),""))</f>
        <v>78.739999999999995</v>
      </c>
      <c r="E273">
        <f t="shared" si="36"/>
        <v>122.9032258064516</v>
      </c>
    </row>
    <row r="274" spans="1:5" x14ac:dyDescent="0.25">
      <c r="A274" s="66" t="s">
        <v>586</v>
      </c>
      <c r="B274" s="28">
        <v>66.31</v>
      </c>
      <c r="C274" s="4">
        <f t="shared" si="37"/>
        <v>46478</v>
      </c>
      <c r="D274">
        <f t="array" ref="D274">IFERROR(AVERAGE(_xlfn._xlws.FILTER($B$2:$B$9999,(IFERROR(VALUE(MID($A$2:$A$9999,4,2)),0)=MONTH(C274))*(IFERROR(VALUE(RIGHT($A$2:$A$9999,4)),0)=YEAR(C274)))),IFERROR((LOOKUP(2,1/(ISNUMBER(CCMH27!C:C)),CCMH27!C:C)+LOOKUP(2,1/(ISNUMBER(CCMK27!C:C)),CCMK27!C:C))/2,""))</f>
        <v>77.984999999999999</v>
      </c>
      <c r="E274">
        <f t="shared" si="36"/>
        <v>121.72476586888658</v>
      </c>
    </row>
    <row r="275" spans="1:5" x14ac:dyDescent="0.25">
      <c r="A275" s="66" t="s">
        <v>587</v>
      </c>
      <c r="B275" s="28">
        <v>66.17</v>
      </c>
      <c r="C275" s="4">
        <f t="shared" si="37"/>
        <v>46508</v>
      </c>
      <c r="D275">
        <f t="array" ref="D275">IFERROR(AVERAGE(_xlfn._xlws.FILTER($B$2:$B$9999,(IFERROR(VALUE(MID($A$2:$A$9999,4,2)),0)=MONTH(C275))*(IFERROR(VALUE(RIGHT($A$2:$A$9999,4)),0)=YEAR(C275)))),IFERROR(LOOKUP(2,1/(ISNUMBER(CCMK27!C:C)),CCMK27!C:C),""))</f>
        <v>77.23</v>
      </c>
      <c r="E275">
        <f t="shared" si="36"/>
        <v>120.54630593132154</v>
      </c>
    </row>
    <row r="276" spans="1:5" x14ac:dyDescent="0.25">
      <c r="A276" s="66" t="s">
        <v>588</v>
      </c>
      <c r="B276" s="28">
        <v>66.239999999999995</v>
      </c>
      <c r="C276" s="4">
        <f t="shared" si="37"/>
        <v>46539</v>
      </c>
      <c r="D276">
        <f t="array" ref="D276">IFERROR(AVERAGE(_xlfn._xlws.FILTER($B$2:$B$9999,(IFERROR(VALUE(MID($A$2:$A$9999,4,2)),0)=MONTH(C276))*(IFERROR(VALUE(RIGHT($A$2:$A$9999,4)),0)=YEAR(C276)))),IFERROR((LOOKUP(2,1/(ISNUMBER(CCMK27!C:C)),CCMK27!C:C)+LOOKUP(2,1/(ISNUMBER(CCMN27!C:C)),CCMN27!C:C))/2,""))</f>
        <v>75.635000000000005</v>
      </c>
      <c r="E276">
        <f t="shared" si="36"/>
        <v>118.05671175858483</v>
      </c>
    </row>
    <row r="277" spans="1:5" x14ac:dyDescent="0.25">
      <c r="A277" s="66" t="s">
        <v>589</v>
      </c>
      <c r="B277" s="28">
        <v>65.989999999999995</v>
      </c>
      <c r="C277" s="4">
        <f t="shared" si="37"/>
        <v>46569</v>
      </c>
      <c r="D277">
        <f t="array" ref="D277">IFERROR(AVERAGE(_xlfn._xlws.FILTER($B$2:$B$9999,(IFERROR(VALUE(MID($A$2:$A$9999,4,2)),0)=MONTH(C277))*(IFERROR(VALUE(RIGHT($A$2:$A$9999,4)),0)=YEAR(C277)))),IFERROR(LOOKUP(2,1/(ISNUMBER(CCMN27!C:C)),CCMN27!C:C),""))</f>
        <v>74.040000000000006</v>
      </c>
      <c r="E277">
        <f t="shared" si="36"/>
        <v>100</v>
      </c>
    </row>
    <row r="278" spans="1:5" x14ac:dyDescent="0.25">
      <c r="A278" s="66" t="s">
        <v>590</v>
      </c>
      <c r="B278" s="28">
        <v>65.67</v>
      </c>
      <c r="C278" s="4">
        <f t="shared" si="37"/>
        <v>46600</v>
      </c>
      <c r="D278">
        <f t="array" ref="D278">IFERROR(AVERAGE(_xlfn._xlws.FILTER($B$2:$B$9999,(IFERROR(VALUE(MID($A$2:$A$9999,4,2)),0)=MONTH(C278))*(IFERROR(VALUE(RIGHT($A$2:$A$9999,4)),0)=YEAR(C278)))),IFERROR((LOOKUP(2,1/(ISNUMBER(CCMN27!C:C)),CCMN27!C:C)+LOOKUP(2,1/(ISNUMBER(CCMU27!C:C)),CCMU27!C:C))/2,""))</f>
        <v>74.03</v>
      </c>
      <c r="E278">
        <f t="shared" si="36"/>
        <v>99.986493787142081</v>
      </c>
    </row>
    <row r="279" spans="1:5" x14ac:dyDescent="0.25">
      <c r="A279" s="66" t="s">
        <v>591</v>
      </c>
      <c r="B279" s="28">
        <v>65.53</v>
      </c>
      <c r="C279" s="4">
        <f t="shared" si="37"/>
        <v>46631</v>
      </c>
      <c r="D279">
        <f t="array" ref="D279">IFERROR(AVERAGE(_xlfn._xlws.FILTER($B$2:$B$9999,(IFERROR(VALUE(MID($A$2:$A$9999,4,2)),0)=MONTH(C279))*(IFERROR(VALUE(RIGHT($A$2:$A$9999,4)),0)=YEAR(C279)))),IFERROR(LOOKUP(2,1/(ISNUMBER(CCMU27!C:C)),CCMU27!C:C),""))</f>
        <v>74.02</v>
      </c>
      <c r="E279">
        <f t="shared" si="36"/>
        <v>99.972987574284161</v>
      </c>
    </row>
    <row r="280" spans="1:5" x14ac:dyDescent="0.25">
      <c r="A280" s="66" t="s">
        <v>592</v>
      </c>
      <c r="B280" s="28">
        <v>65.709999999999994</v>
      </c>
      <c r="C280" s="4">
        <f t="shared" si="37"/>
        <v>46661</v>
      </c>
      <c r="D280">
        <f t="array" ref="D280">IFERROR(AVERAGE(_xlfn._xlws.FILTER($B$2:$B$9999,(IFERROR(VALUE(MID($A$2:$A$9999,4,2)),0)=MONTH(C280))*(IFERROR(VALUE(RIGHT($A$2:$A$9999,4)),0)=YEAR(C280)))),IFERROR((LOOKUP(2,1/(ISNUMBER(CCMU27!C:C)),CCMU27!C:C)+LOOKUP(2,1/(ISNUMBER(CCMX27!C:C)),CCMX27!C:C))/2,""))</f>
        <v>75.419999999999987</v>
      </c>
      <c r="E280">
        <f t="shared" si="36"/>
        <v>101.8638573743922</v>
      </c>
    </row>
    <row r="281" spans="1:5" x14ac:dyDescent="0.25">
      <c r="A281" s="66" t="s">
        <v>593</v>
      </c>
      <c r="B281" s="28">
        <v>65.56</v>
      </c>
      <c r="C281" s="4">
        <f t="shared" si="37"/>
        <v>46692</v>
      </c>
      <c r="D281">
        <f t="array" ref="D281">IFERROR(AVERAGE(_xlfn._xlws.FILTER($B$2:$B$9999,(IFERROR(VALUE(MID($A$2:$A$9999,4,2)),0)=MONTH(C281))*(IFERROR(VALUE(RIGHT($A$2:$A$9999,4)),0)=YEAR(C281)))),IFERROR(LOOKUP(2,1/(ISNUMBER(CCMX27!C:C)),CCMX27!C:C),""))</f>
        <v>76.819999999999993</v>
      </c>
      <c r="E281">
        <f t="shared" si="36"/>
        <v>103.75472717450025</v>
      </c>
    </row>
    <row r="282" spans="1:5" x14ac:dyDescent="0.25">
      <c r="A282" s="66" t="s">
        <v>594</v>
      </c>
      <c r="B282" s="28">
        <v>65.599999999999994</v>
      </c>
      <c r="C282" s="4">
        <f t="shared" si="37"/>
        <v>46722</v>
      </c>
      <c r="D282" t="str">
        <f t="array" ref="D282">IFERROR(AVERAGE(_xlfn._xlws.FILTER($B$2:$B$9999,(IFERROR(VALUE(MID($A$2:$A$9999,4,2)),0)=MONTH(C282))*(IFERROR(VALUE(RIGHT($A$2:$A$9999,4)),0)=YEAR(C282)))),"")</f>
        <v/>
      </c>
      <c r="E282" t="str">
        <f t="shared" si="36"/>
        <v/>
      </c>
    </row>
    <row r="283" spans="1:5" x14ac:dyDescent="0.25">
      <c r="A283" s="66" t="s">
        <v>595</v>
      </c>
      <c r="B283" s="28">
        <v>65.56</v>
      </c>
      <c r="C283" s="4">
        <f t="shared" si="37"/>
        <v>46753</v>
      </c>
      <c r="D283" t="str">
        <f t="array" ref="D283">IFERROR(AVERAGE(_xlfn._xlws.FILTER($B$2:$B$9999,(IFERROR(VALUE(MID($A$2:$A$9999,4,2)),0)=MONTH(C283))*(IFERROR(VALUE(RIGHT($A$2:$A$9999,4)),0)=YEAR(C283)))),"")</f>
        <v/>
      </c>
      <c r="E283" t="str">
        <f t="shared" si="36"/>
        <v/>
      </c>
    </row>
    <row r="284" spans="1:5" x14ac:dyDescent="0.25">
      <c r="A284" s="66" t="s">
        <v>596</v>
      </c>
      <c r="B284" s="28">
        <v>65.31</v>
      </c>
      <c r="C284" s="4">
        <f t="shared" si="37"/>
        <v>46784</v>
      </c>
      <c r="D284" t="str">
        <f t="array" ref="D284">IFERROR(AVERAGE(_xlfn._xlws.FILTER($B$2:$B$9999,(IFERROR(VALUE(MID($A$2:$A$9999,4,2)),0)=MONTH(C284))*(IFERROR(VALUE(RIGHT($A$2:$A$9999,4)),0)=YEAR(C284)))),"")</f>
        <v/>
      </c>
      <c r="E284" t="str">
        <f t="shared" si="36"/>
        <v/>
      </c>
    </row>
    <row r="285" spans="1:5" x14ac:dyDescent="0.25">
      <c r="A285" s="66" t="s">
        <v>597</v>
      </c>
      <c r="B285" s="28">
        <v>65.709999999999994</v>
      </c>
      <c r="C285" s="4">
        <f t="shared" si="37"/>
        <v>46813</v>
      </c>
      <c r="D285" t="str">
        <f t="array" ref="D285">IFERROR(AVERAGE(_xlfn._xlws.FILTER($B$2:$B$9999,(IFERROR(VALUE(MID($A$2:$A$9999,4,2)),0)=MONTH(C285))*(IFERROR(VALUE(RIGHT($A$2:$A$9999,4)),0)=YEAR(C285)))),"")</f>
        <v/>
      </c>
      <c r="E285" t="str">
        <f t="shared" si="36"/>
        <v/>
      </c>
    </row>
    <row r="286" spans="1:5" x14ac:dyDescent="0.25">
      <c r="A286" s="66" t="s">
        <v>598</v>
      </c>
      <c r="B286" s="28">
        <v>65.709999999999994</v>
      </c>
      <c r="C286" s="4">
        <f t="shared" si="37"/>
        <v>46844</v>
      </c>
      <c r="D286" t="str">
        <f t="array" ref="D286">IFERROR(AVERAGE(_xlfn._xlws.FILTER($B$2:$B$9999,(IFERROR(VALUE(MID($A$2:$A$9999,4,2)),0)=MONTH(C286))*(IFERROR(VALUE(RIGHT($A$2:$A$9999,4)),0)=YEAR(C286)))),"")</f>
        <v/>
      </c>
      <c r="E286" t="str">
        <f t="shared" si="36"/>
        <v/>
      </c>
    </row>
    <row r="287" spans="1:5" x14ac:dyDescent="0.25">
      <c r="A287" s="66" t="s">
        <v>599</v>
      </c>
      <c r="B287" s="28">
        <v>65.489999999999995</v>
      </c>
      <c r="C287" s="4">
        <f t="shared" si="37"/>
        <v>46874</v>
      </c>
      <c r="D287" t="str">
        <f t="array" ref="D287">IFERROR(AVERAGE(_xlfn._xlws.FILTER($B$2:$B$9999,(IFERROR(VALUE(MID($A$2:$A$9999,4,2)),0)=MONTH(C287))*(IFERROR(VALUE(RIGHT($A$2:$A$9999,4)),0)=YEAR(C287)))),"")</f>
        <v/>
      </c>
      <c r="E287" t="str">
        <f t="shared" si="36"/>
        <v/>
      </c>
    </row>
    <row r="288" spans="1:5" x14ac:dyDescent="0.25">
      <c r="A288" s="66" t="s">
        <v>600</v>
      </c>
      <c r="B288" s="28">
        <v>65.56</v>
      </c>
      <c r="C288" s="4">
        <f t="shared" si="37"/>
        <v>46905</v>
      </c>
      <c r="D288" t="str">
        <f t="array" ref="D288">IFERROR(AVERAGE(_xlfn._xlws.FILTER($B$2:$B$9999,(IFERROR(VALUE(MID($A$2:$A$9999,4,2)),0)=MONTH(C288))*(IFERROR(VALUE(RIGHT($A$2:$A$9999,4)),0)=YEAR(C288)))),"")</f>
        <v/>
      </c>
      <c r="E288" t="str">
        <f t="shared" si="36"/>
        <v/>
      </c>
    </row>
    <row r="289" spans="1:5" x14ac:dyDescent="0.25">
      <c r="A289" s="66" t="s">
        <v>601</v>
      </c>
      <c r="B289" s="28">
        <v>65.31</v>
      </c>
      <c r="C289" s="4">
        <f t="shared" si="37"/>
        <v>46935</v>
      </c>
      <c r="D289" t="str">
        <f t="array" ref="D289">IFERROR(AVERAGE(_xlfn._xlws.FILTER($B$2:$B$9999,(IFERROR(VALUE(MID($A$2:$A$9999,4,2)),0)=MONTH(C289))*(IFERROR(VALUE(RIGHT($A$2:$A$9999,4)),0)=YEAR(C289)))),"")</f>
        <v/>
      </c>
      <c r="E289" t="str">
        <f t="shared" si="36"/>
        <v/>
      </c>
    </row>
    <row r="290" spans="1:5" x14ac:dyDescent="0.25">
      <c r="A290" s="66" t="s">
        <v>602</v>
      </c>
      <c r="B290" s="28">
        <v>65.459999999999994</v>
      </c>
      <c r="C290" s="4">
        <f t="shared" si="37"/>
        <v>46966</v>
      </c>
      <c r="D290" t="str">
        <f t="array" ref="D290">IFERROR(AVERAGE(_xlfn._xlws.FILTER($B$2:$B$9999,(IFERROR(VALUE(MID($A$2:$A$9999,4,2)),0)=MONTH(C290))*(IFERROR(VALUE(RIGHT($A$2:$A$9999,4)),0)=YEAR(C290)))),"")</f>
        <v/>
      </c>
      <c r="E290" t="str">
        <f t="shared" si="36"/>
        <v/>
      </c>
    </row>
    <row r="291" spans="1:5" x14ac:dyDescent="0.25">
      <c r="A291" s="66" t="s">
        <v>603</v>
      </c>
      <c r="B291" s="28">
        <v>65.28</v>
      </c>
      <c r="C291" s="4">
        <f t="shared" si="37"/>
        <v>46997</v>
      </c>
      <c r="D291" t="str">
        <f t="array" ref="D291">IFERROR(AVERAGE(_xlfn._xlws.FILTER($B$2:$B$9999,(IFERROR(VALUE(MID($A$2:$A$9999,4,2)),0)=MONTH(C291))*(IFERROR(VALUE(RIGHT($A$2:$A$9999,4)),0)=YEAR(C291)))),"")</f>
        <v/>
      </c>
      <c r="E291" t="str">
        <f t="shared" si="36"/>
        <v/>
      </c>
    </row>
    <row r="292" spans="1:5" x14ac:dyDescent="0.25">
      <c r="A292" s="66" t="s">
        <v>604</v>
      </c>
      <c r="B292" s="28">
        <v>64.81</v>
      </c>
      <c r="C292" s="4">
        <f t="shared" si="37"/>
        <v>47027</v>
      </c>
      <c r="D292" t="str">
        <f t="array" ref="D292">IFERROR(AVERAGE(_xlfn._xlws.FILTER($B$2:$B$9999,(IFERROR(VALUE(MID($A$2:$A$9999,4,2)),0)=MONTH(C292))*(IFERROR(VALUE(RIGHT($A$2:$A$9999,4)),0)=YEAR(C292)))),"")</f>
        <v/>
      </c>
      <c r="E292" t="str">
        <f t="shared" si="36"/>
        <v/>
      </c>
    </row>
    <row r="293" spans="1:5" x14ac:dyDescent="0.25">
      <c r="A293" s="66" t="s">
        <v>605</v>
      </c>
      <c r="B293" s="28">
        <v>64.989999999999995</v>
      </c>
      <c r="C293" s="4">
        <f t="shared" si="37"/>
        <v>47058</v>
      </c>
      <c r="D293" t="str">
        <f t="array" ref="D293">IFERROR(AVERAGE(_xlfn._xlws.FILTER($B$2:$B$9999,(IFERROR(VALUE(MID($A$2:$A$9999,4,2)),0)=MONTH(C293))*(IFERROR(VALUE(RIGHT($A$2:$A$9999,4)),0)=YEAR(C293)))),"")</f>
        <v/>
      </c>
      <c r="E293" t="str">
        <f t="shared" si="36"/>
        <v/>
      </c>
    </row>
    <row r="294" spans="1:5" x14ac:dyDescent="0.25">
      <c r="A294" s="66" t="s">
        <v>606</v>
      </c>
      <c r="B294" s="28">
        <v>64.28</v>
      </c>
      <c r="C294" s="4">
        <f t="shared" si="37"/>
        <v>47088</v>
      </c>
      <c r="D294" t="str">
        <f t="array" ref="D294">IFERROR(AVERAGE(_xlfn._xlws.FILTER($B$2:$B$9999,(IFERROR(VALUE(MID($A$2:$A$9999,4,2)),0)=MONTH(C294))*(IFERROR(VALUE(RIGHT($A$2:$A$9999,4)),0)=YEAR(C294)))),"")</f>
        <v/>
      </c>
      <c r="E294" t="str">
        <f t="shared" si="36"/>
        <v/>
      </c>
    </row>
    <row r="295" spans="1:5" x14ac:dyDescent="0.25">
      <c r="A295" s="66" t="s">
        <v>607</v>
      </c>
      <c r="B295" s="28">
        <v>64.180000000000007</v>
      </c>
      <c r="C295" s="4">
        <f t="shared" si="37"/>
        <v>47119</v>
      </c>
      <c r="D295" t="str">
        <f t="array" ref="D295">IFERROR(AVERAGE(_xlfn._xlws.FILTER($B$2:$B$9999,(IFERROR(VALUE(MID($A$2:$A$9999,4,2)),0)=MONTH(C295))*(IFERROR(VALUE(RIGHT($A$2:$A$9999,4)),0)=YEAR(C295)))),"")</f>
        <v/>
      </c>
      <c r="E295" t="str">
        <f t="shared" si="36"/>
        <v/>
      </c>
    </row>
    <row r="296" spans="1:5" x14ac:dyDescent="0.25">
      <c r="A296" s="66" t="s">
        <v>608</v>
      </c>
      <c r="B296" s="28">
        <v>64.319999999999993</v>
      </c>
      <c r="C296" s="4">
        <f t="shared" si="37"/>
        <v>47150</v>
      </c>
      <c r="D296" t="str">
        <f t="array" ref="D296">IFERROR(AVERAGE(_xlfn._xlws.FILTER($B$2:$B$9999,(IFERROR(VALUE(MID($A$2:$A$9999,4,2)),0)=MONTH(C296))*(IFERROR(VALUE(RIGHT($A$2:$A$9999,4)),0)=YEAR(C296)))),"")</f>
        <v/>
      </c>
      <c r="E296" t="str">
        <f t="shared" si="36"/>
        <v/>
      </c>
    </row>
    <row r="297" spans="1:5" x14ac:dyDescent="0.25">
      <c r="A297" s="66" t="s">
        <v>609</v>
      </c>
      <c r="B297" s="28">
        <v>64.319999999999993</v>
      </c>
      <c r="C297" s="4">
        <f t="shared" si="37"/>
        <v>47178</v>
      </c>
      <c r="D297" t="str">
        <f t="array" ref="D297">IFERROR(AVERAGE(_xlfn._xlws.FILTER($B$2:$B$9999,(IFERROR(VALUE(MID($A$2:$A$9999,4,2)),0)=MONTH(C297))*(IFERROR(VALUE(RIGHT($A$2:$A$9999,4)),0)=YEAR(C297)))),"")</f>
        <v/>
      </c>
      <c r="E297" t="str">
        <f t="shared" si="36"/>
        <v/>
      </c>
    </row>
    <row r="298" spans="1:5" x14ac:dyDescent="0.25">
      <c r="A298" s="66" t="s">
        <v>610</v>
      </c>
      <c r="B298" s="28">
        <v>64.069999999999993</v>
      </c>
      <c r="C298" s="4">
        <f t="shared" si="37"/>
        <v>47209</v>
      </c>
      <c r="D298" t="str">
        <f t="array" ref="D298">IFERROR(AVERAGE(_xlfn._xlws.FILTER($B$2:$B$9999,(IFERROR(VALUE(MID($A$2:$A$9999,4,2)),0)=MONTH(C298))*(IFERROR(VALUE(RIGHT($A$2:$A$9999,4)),0)=YEAR(C298)))),"")</f>
        <v/>
      </c>
      <c r="E298" t="str">
        <f t="shared" si="36"/>
        <v/>
      </c>
    </row>
    <row r="299" spans="1:5" x14ac:dyDescent="0.25">
      <c r="A299" s="66" t="s">
        <v>611</v>
      </c>
      <c r="B299" s="28">
        <v>64.28</v>
      </c>
      <c r="C299" s="4">
        <f t="shared" si="37"/>
        <v>47239</v>
      </c>
      <c r="D299" t="str">
        <f t="array" ref="D299">IFERROR(AVERAGE(_xlfn._xlws.FILTER($B$2:$B$9999,(IFERROR(VALUE(MID($A$2:$A$9999,4,2)),0)=MONTH(C299))*(IFERROR(VALUE(RIGHT($A$2:$A$9999,4)),0)=YEAR(C299)))),"")</f>
        <v/>
      </c>
      <c r="E299" t="str">
        <f t="shared" si="36"/>
        <v/>
      </c>
    </row>
    <row r="300" spans="1:5" x14ac:dyDescent="0.25">
      <c r="A300" s="66" t="s">
        <v>612</v>
      </c>
      <c r="B300" s="28">
        <v>64.11</v>
      </c>
      <c r="C300" s="4">
        <f t="shared" si="37"/>
        <v>47270</v>
      </c>
      <c r="D300" t="str">
        <f t="array" ref="D300">IFERROR(AVERAGE(_xlfn._xlws.FILTER($B$2:$B$9999,(IFERROR(VALUE(MID($A$2:$A$9999,4,2)),0)=MONTH(C300))*(IFERROR(VALUE(RIGHT($A$2:$A$9999,4)),0)=YEAR(C300)))),"")</f>
        <v/>
      </c>
      <c r="E300" t="str">
        <f t="shared" si="36"/>
        <v/>
      </c>
    </row>
    <row r="301" spans="1:5" x14ac:dyDescent="0.25">
      <c r="A301" s="66" t="s">
        <v>613</v>
      </c>
      <c r="B301" s="28">
        <v>64.180000000000007</v>
      </c>
    </row>
    <row r="302" spans="1:5" x14ac:dyDescent="0.25">
      <c r="A302" s="66" t="s">
        <v>614</v>
      </c>
      <c r="B302" s="28">
        <v>63.75</v>
      </c>
    </row>
    <row r="303" spans="1:5" x14ac:dyDescent="0.25">
      <c r="A303" s="66" t="s">
        <v>615</v>
      </c>
      <c r="B303" s="28">
        <v>64</v>
      </c>
    </row>
    <row r="304" spans="1:5" x14ac:dyDescent="0.25">
      <c r="A304" s="66" t="s">
        <v>616</v>
      </c>
      <c r="B304" s="28">
        <v>63.64</v>
      </c>
    </row>
    <row r="305" spans="1:2" x14ac:dyDescent="0.25">
      <c r="A305" s="66" t="s">
        <v>617</v>
      </c>
      <c r="B305" s="28">
        <v>63.29</v>
      </c>
    </row>
    <row r="306" spans="1:2" x14ac:dyDescent="0.25">
      <c r="A306" s="66" t="s">
        <v>618</v>
      </c>
      <c r="B306" s="28">
        <v>62.72</v>
      </c>
    </row>
    <row r="307" spans="1:2" x14ac:dyDescent="0.25">
      <c r="A307" s="66" t="s">
        <v>619</v>
      </c>
      <c r="B307" s="28">
        <v>62.29</v>
      </c>
    </row>
    <row r="308" spans="1:2" x14ac:dyDescent="0.25">
      <c r="A308" s="66" t="s">
        <v>620</v>
      </c>
      <c r="B308" s="28">
        <v>62.05</v>
      </c>
    </row>
    <row r="309" spans="1:2" x14ac:dyDescent="0.25">
      <c r="A309" s="66" t="s">
        <v>621</v>
      </c>
      <c r="B309" s="28">
        <v>62.01</v>
      </c>
    </row>
    <row r="310" spans="1:2" x14ac:dyDescent="0.25">
      <c r="A310" s="66" t="s">
        <v>622</v>
      </c>
      <c r="B310" s="28">
        <v>62.22</v>
      </c>
    </row>
    <row r="311" spans="1:2" x14ac:dyDescent="0.25">
      <c r="A311" s="66" t="s">
        <v>623</v>
      </c>
      <c r="B311" s="28">
        <v>61.87</v>
      </c>
    </row>
    <row r="312" spans="1:2" x14ac:dyDescent="0.25">
      <c r="A312" s="66" t="s">
        <v>624</v>
      </c>
      <c r="B312" s="28">
        <v>61.48</v>
      </c>
    </row>
    <row r="313" spans="1:2" x14ac:dyDescent="0.25">
      <c r="A313" s="66" t="s">
        <v>625</v>
      </c>
      <c r="B313" s="28">
        <v>60.34</v>
      </c>
    </row>
    <row r="314" spans="1:2" x14ac:dyDescent="0.25">
      <c r="A314" s="66" t="s">
        <v>626</v>
      </c>
      <c r="B314" s="28">
        <v>59.96</v>
      </c>
    </row>
    <row r="315" spans="1:2" x14ac:dyDescent="0.25">
      <c r="A315" s="66" t="s">
        <v>627</v>
      </c>
      <c r="B315" s="28">
        <v>59.43</v>
      </c>
    </row>
    <row r="316" spans="1:2" x14ac:dyDescent="0.25">
      <c r="A316" s="66" t="s">
        <v>628</v>
      </c>
      <c r="B316" s="28">
        <v>59.5</v>
      </c>
    </row>
    <row r="317" spans="1:2" x14ac:dyDescent="0.25">
      <c r="A317" s="66" t="s">
        <v>629</v>
      </c>
      <c r="B317" s="28">
        <v>59.07</v>
      </c>
    </row>
    <row r="318" spans="1:2" x14ac:dyDescent="0.25">
      <c r="A318" s="66" t="s">
        <v>630</v>
      </c>
      <c r="B318" s="28">
        <v>59.53</v>
      </c>
    </row>
    <row r="319" spans="1:2" x14ac:dyDescent="0.25">
      <c r="A319" s="66" t="s">
        <v>631</v>
      </c>
      <c r="B319" s="28">
        <v>59.14</v>
      </c>
    </row>
    <row r="320" spans="1:2" x14ac:dyDescent="0.25">
      <c r="A320" s="66" t="s">
        <v>632</v>
      </c>
      <c r="B320" s="28">
        <v>59.04</v>
      </c>
    </row>
    <row r="321" spans="1:2" x14ac:dyDescent="0.25">
      <c r="A321" s="66" t="s">
        <v>633</v>
      </c>
      <c r="B321" s="28">
        <v>58.33</v>
      </c>
    </row>
    <row r="322" spans="1:2" x14ac:dyDescent="0.25">
      <c r="A322" s="66" t="s">
        <v>634</v>
      </c>
      <c r="B322" s="28">
        <v>58.19</v>
      </c>
    </row>
    <row r="323" spans="1:2" x14ac:dyDescent="0.25">
      <c r="A323" s="66" t="s">
        <v>635</v>
      </c>
      <c r="B323" s="28">
        <v>58.51</v>
      </c>
    </row>
    <row r="324" spans="1:2" x14ac:dyDescent="0.25">
      <c r="A324" s="66" t="s">
        <v>636</v>
      </c>
      <c r="B324" s="28">
        <v>58.51</v>
      </c>
    </row>
    <row r="325" spans="1:2" x14ac:dyDescent="0.25">
      <c r="A325" s="66" t="s">
        <v>637</v>
      </c>
      <c r="B325" s="28">
        <v>58.65</v>
      </c>
    </row>
    <row r="326" spans="1:2" x14ac:dyDescent="0.25">
      <c r="A326" s="66" t="s">
        <v>638</v>
      </c>
      <c r="B326" s="28">
        <v>58.19</v>
      </c>
    </row>
    <row r="327" spans="1:2" x14ac:dyDescent="0.25">
      <c r="A327" s="66" t="s">
        <v>639</v>
      </c>
      <c r="B327" s="28">
        <v>58.08</v>
      </c>
    </row>
    <row r="328" spans="1:2" x14ac:dyDescent="0.25">
      <c r="A328" s="66" t="s">
        <v>640</v>
      </c>
      <c r="B328" s="28">
        <v>57.9</v>
      </c>
    </row>
    <row r="329" spans="1:2" x14ac:dyDescent="0.25">
      <c r="A329" s="66" t="s">
        <v>641</v>
      </c>
      <c r="B329" s="28">
        <v>57.66</v>
      </c>
    </row>
    <row r="330" spans="1:2" x14ac:dyDescent="0.25">
      <c r="A330" s="66" t="s">
        <v>642</v>
      </c>
      <c r="B330" s="28">
        <v>57.37</v>
      </c>
    </row>
    <row r="331" spans="1:2" x14ac:dyDescent="0.25">
      <c r="A331" s="66" t="s">
        <v>643</v>
      </c>
      <c r="B331" s="28">
        <v>57.13</v>
      </c>
    </row>
    <row r="332" spans="1:2" x14ac:dyDescent="0.25">
      <c r="A332" s="66" t="s">
        <v>644</v>
      </c>
      <c r="B332" s="28">
        <v>56.91</v>
      </c>
    </row>
    <row r="333" spans="1:2" x14ac:dyDescent="0.25">
      <c r="A333" s="66" t="s">
        <v>645</v>
      </c>
      <c r="B333" s="28">
        <v>56.7</v>
      </c>
    </row>
    <row r="334" spans="1:2" x14ac:dyDescent="0.25">
      <c r="A334" s="66" t="s">
        <v>646</v>
      </c>
      <c r="B334" s="28">
        <v>56.74</v>
      </c>
    </row>
    <row r="335" spans="1:2" x14ac:dyDescent="0.25">
      <c r="A335" s="66" t="s">
        <v>647</v>
      </c>
      <c r="B335" s="28">
        <v>56.64</v>
      </c>
    </row>
    <row r="336" spans="1:2" x14ac:dyDescent="0.25">
      <c r="A336" s="66" t="s">
        <v>648</v>
      </c>
      <c r="B336" s="28">
        <v>57.06</v>
      </c>
    </row>
    <row r="337" spans="1:2" x14ac:dyDescent="0.25">
      <c r="A337" s="66" t="s">
        <v>649</v>
      </c>
      <c r="B337" s="28">
        <v>57.2</v>
      </c>
    </row>
    <row r="338" spans="1:2" x14ac:dyDescent="0.25">
      <c r="A338" s="66" t="s">
        <v>650</v>
      </c>
      <c r="B338" s="28">
        <v>56.92</v>
      </c>
    </row>
    <row r="339" spans="1:2" x14ac:dyDescent="0.25">
      <c r="A339" s="66" t="s">
        <v>651</v>
      </c>
      <c r="B339" s="28">
        <v>57.7</v>
      </c>
    </row>
    <row r="340" spans="1:2" x14ac:dyDescent="0.25">
      <c r="A340" s="66" t="s">
        <v>652</v>
      </c>
      <c r="B340" s="28">
        <v>57.7</v>
      </c>
    </row>
    <row r="341" spans="1:2" x14ac:dyDescent="0.25">
      <c r="A341" s="66" t="s">
        <v>653</v>
      </c>
      <c r="B341" s="28">
        <v>57.38</v>
      </c>
    </row>
    <row r="342" spans="1:2" x14ac:dyDescent="0.25">
      <c r="A342" s="66" t="s">
        <v>654</v>
      </c>
      <c r="B342" s="28">
        <v>57.56</v>
      </c>
    </row>
    <row r="343" spans="1:2" x14ac:dyDescent="0.25">
      <c r="A343" s="66" t="s">
        <v>655</v>
      </c>
      <c r="B343" s="28">
        <v>58.65</v>
      </c>
    </row>
    <row r="344" spans="1:2" x14ac:dyDescent="0.25">
      <c r="A344" s="66" t="s">
        <v>656</v>
      </c>
      <c r="B344" s="28">
        <v>59.57</v>
      </c>
    </row>
    <row r="345" spans="1:2" x14ac:dyDescent="0.25">
      <c r="A345" s="66" t="s">
        <v>657</v>
      </c>
      <c r="B345" s="28">
        <v>59.26</v>
      </c>
    </row>
    <row r="346" spans="1:2" x14ac:dyDescent="0.25">
      <c r="A346" s="66" t="s">
        <v>658</v>
      </c>
      <c r="B346" s="28">
        <v>60.21</v>
      </c>
    </row>
    <row r="347" spans="1:2" x14ac:dyDescent="0.25">
      <c r="A347" s="66" t="s">
        <v>659</v>
      </c>
      <c r="B347" s="28">
        <v>60.64</v>
      </c>
    </row>
    <row r="348" spans="1:2" x14ac:dyDescent="0.25">
      <c r="A348" s="66" t="s">
        <v>660</v>
      </c>
      <c r="B348" s="28">
        <v>60.74</v>
      </c>
    </row>
    <row r="349" spans="1:2" x14ac:dyDescent="0.25">
      <c r="A349" s="66" t="s">
        <v>661</v>
      </c>
      <c r="B349" s="28">
        <v>61.17</v>
      </c>
    </row>
    <row r="350" spans="1:2" x14ac:dyDescent="0.25">
      <c r="A350" s="66" t="s">
        <v>662</v>
      </c>
      <c r="B350" s="28">
        <v>61.42</v>
      </c>
    </row>
    <row r="351" spans="1:2" x14ac:dyDescent="0.25">
      <c r="A351" s="66" t="s">
        <v>663</v>
      </c>
      <c r="B351" s="28">
        <v>61.42</v>
      </c>
    </row>
    <row r="352" spans="1:2" x14ac:dyDescent="0.25">
      <c r="A352" s="66" t="s">
        <v>664</v>
      </c>
      <c r="B352" s="28">
        <v>61.95</v>
      </c>
    </row>
    <row r="353" spans="1:2" x14ac:dyDescent="0.25">
      <c r="A353" s="66" t="s">
        <v>665</v>
      </c>
      <c r="B353" s="28">
        <v>61.98</v>
      </c>
    </row>
    <row r="354" spans="1:2" x14ac:dyDescent="0.25">
      <c r="A354" s="66" t="s">
        <v>666</v>
      </c>
      <c r="B354" s="28">
        <v>62.12</v>
      </c>
    </row>
    <row r="355" spans="1:2" x14ac:dyDescent="0.25">
      <c r="A355" s="66" t="s">
        <v>667</v>
      </c>
      <c r="B355" s="28">
        <v>61.73</v>
      </c>
    </row>
    <row r="356" spans="1:2" x14ac:dyDescent="0.25">
      <c r="A356" s="66" t="s">
        <v>668</v>
      </c>
      <c r="B356" s="28">
        <v>61.87</v>
      </c>
    </row>
    <row r="357" spans="1:2" x14ac:dyDescent="0.25">
      <c r="A357" s="66" t="s">
        <v>669</v>
      </c>
      <c r="B357" s="28">
        <v>62.12</v>
      </c>
    </row>
    <row r="358" spans="1:2" x14ac:dyDescent="0.25">
      <c r="A358" s="66" t="s">
        <v>670</v>
      </c>
      <c r="B358" s="28">
        <v>62.68</v>
      </c>
    </row>
    <row r="359" spans="1:2" x14ac:dyDescent="0.25">
      <c r="A359" s="66" t="s">
        <v>671</v>
      </c>
      <c r="B359" s="28">
        <v>62.92</v>
      </c>
    </row>
    <row r="360" spans="1:2" x14ac:dyDescent="0.25">
      <c r="A360" s="66" t="s">
        <v>672</v>
      </c>
      <c r="B360" s="28">
        <v>63.24</v>
      </c>
    </row>
    <row r="361" spans="1:2" x14ac:dyDescent="0.25">
      <c r="A361" s="66" t="s">
        <v>673</v>
      </c>
      <c r="B361" s="28">
        <v>63.35</v>
      </c>
    </row>
    <row r="362" spans="1:2" x14ac:dyDescent="0.25">
      <c r="A362" s="66" t="s">
        <v>674</v>
      </c>
      <c r="B362" s="28">
        <v>62.4</v>
      </c>
    </row>
    <row r="363" spans="1:2" x14ac:dyDescent="0.25">
      <c r="A363" s="66" t="s">
        <v>675</v>
      </c>
      <c r="B363" s="28">
        <v>61.91</v>
      </c>
    </row>
    <row r="364" spans="1:2" x14ac:dyDescent="0.25">
      <c r="A364" s="66" t="s">
        <v>676</v>
      </c>
      <c r="B364" s="28">
        <v>62.4</v>
      </c>
    </row>
    <row r="365" spans="1:2" x14ac:dyDescent="0.25">
      <c r="A365" s="66" t="s">
        <v>677</v>
      </c>
      <c r="B365" s="28">
        <v>62.4</v>
      </c>
    </row>
    <row r="366" spans="1:2" x14ac:dyDescent="0.25">
      <c r="A366" s="66" t="s">
        <v>678</v>
      </c>
      <c r="B366" s="28">
        <v>61.8</v>
      </c>
    </row>
    <row r="367" spans="1:2" x14ac:dyDescent="0.25">
      <c r="A367" s="66" t="s">
        <v>679</v>
      </c>
      <c r="B367" s="28">
        <v>62.26</v>
      </c>
    </row>
    <row r="368" spans="1:2" x14ac:dyDescent="0.25">
      <c r="A368" s="66" t="s">
        <v>680</v>
      </c>
      <c r="B368" s="28">
        <v>61.73</v>
      </c>
    </row>
    <row r="369" spans="1:2" x14ac:dyDescent="0.25">
      <c r="A369" s="66" t="s">
        <v>681</v>
      </c>
      <c r="B369" s="28">
        <v>61.38</v>
      </c>
    </row>
    <row r="370" spans="1:2" x14ac:dyDescent="0.25">
      <c r="A370" s="66" t="s">
        <v>682</v>
      </c>
      <c r="B370" s="28">
        <v>60.79</v>
      </c>
    </row>
    <row r="371" spans="1:2" x14ac:dyDescent="0.25">
      <c r="A371" s="66" t="s">
        <v>683</v>
      </c>
      <c r="B371" s="28">
        <v>60.29</v>
      </c>
    </row>
    <row r="372" spans="1:2" x14ac:dyDescent="0.25">
      <c r="A372" s="66" t="s">
        <v>684</v>
      </c>
      <c r="B372" s="28">
        <v>60.47</v>
      </c>
    </row>
    <row r="373" spans="1:2" x14ac:dyDescent="0.25">
      <c r="A373" s="66" t="s">
        <v>685</v>
      </c>
      <c r="B373" s="28">
        <v>60.01</v>
      </c>
    </row>
    <row r="374" spans="1:2" x14ac:dyDescent="0.25">
      <c r="A374" s="66" t="s">
        <v>686</v>
      </c>
      <c r="B374" s="28">
        <v>59.84</v>
      </c>
    </row>
    <row r="375" spans="1:2" x14ac:dyDescent="0.25">
      <c r="A375" s="66" t="s">
        <v>687</v>
      </c>
      <c r="B375" s="28">
        <v>59.66</v>
      </c>
    </row>
    <row r="376" spans="1:2" x14ac:dyDescent="0.25">
      <c r="A376" s="66" t="s">
        <v>688</v>
      </c>
      <c r="B376" s="28">
        <v>59.31</v>
      </c>
    </row>
    <row r="377" spans="1:2" x14ac:dyDescent="0.25">
      <c r="A377" s="66" t="s">
        <v>689</v>
      </c>
      <c r="B377" s="28">
        <v>59.59</v>
      </c>
    </row>
    <row r="378" spans="1:2" x14ac:dyDescent="0.25">
      <c r="A378" s="66" t="s">
        <v>690</v>
      </c>
      <c r="B378" s="28">
        <v>59.87</v>
      </c>
    </row>
    <row r="379" spans="1:2" x14ac:dyDescent="0.25">
      <c r="A379" s="66" t="s">
        <v>691</v>
      </c>
      <c r="B379" s="28">
        <v>59.45</v>
      </c>
    </row>
    <row r="380" spans="1:2" x14ac:dyDescent="0.25">
      <c r="A380" s="66" t="s">
        <v>692</v>
      </c>
      <c r="B380" s="28">
        <v>58.67</v>
      </c>
    </row>
    <row r="381" spans="1:2" x14ac:dyDescent="0.25">
      <c r="A381" s="66" t="s">
        <v>693</v>
      </c>
      <c r="B381" s="28">
        <v>58.53</v>
      </c>
    </row>
    <row r="382" spans="1:2" x14ac:dyDescent="0.25">
      <c r="A382" s="66" t="s">
        <v>694</v>
      </c>
      <c r="B382" s="28">
        <v>58.15</v>
      </c>
    </row>
    <row r="383" spans="1:2" x14ac:dyDescent="0.25">
      <c r="A383" s="66" t="s">
        <v>695</v>
      </c>
      <c r="B383" s="28">
        <v>58.01</v>
      </c>
    </row>
    <row r="384" spans="1:2" x14ac:dyDescent="0.25">
      <c r="A384" s="66" t="s">
        <v>696</v>
      </c>
      <c r="B384" s="28">
        <v>57.94</v>
      </c>
    </row>
    <row r="385" spans="1:2" x14ac:dyDescent="0.25">
      <c r="A385" s="66" t="s">
        <v>697</v>
      </c>
      <c r="B385" s="28">
        <v>57.9</v>
      </c>
    </row>
    <row r="386" spans="1:2" x14ac:dyDescent="0.25">
      <c r="A386" s="66" t="s">
        <v>698</v>
      </c>
      <c r="B386" s="28">
        <v>57.27</v>
      </c>
    </row>
    <row r="387" spans="1:2" x14ac:dyDescent="0.25">
      <c r="A387" s="66" t="s">
        <v>699</v>
      </c>
      <c r="B387" s="28">
        <v>57.24</v>
      </c>
    </row>
    <row r="388" spans="1:2" x14ac:dyDescent="0.25">
      <c r="A388" s="66" t="s">
        <v>700</v>
      </c>
      <c r="B388" s="28">
        <v>57.17</v>
      </c>
    </row>
    <row r="389" spans="1:2" x14ac:dyDescent="0.25">
      <c r="A389" s="66" t="s">
        <v>701</v>
      </c>
      <c r="B389" s="28">
        <v>57.27</v>
      </c>
    </row>
    <row r="390" spans="1:2" x14ac:dyDescent="0.25">
      <c r="A390" s="66" t="s">
        <v>702</v>
      </c>
      <c r="B390" s="28">
        <v>57.13</v>
      </c>
    </row>
    <row r="391" spans="1:2" x14ac:dyDescent="0.25">
      <c r="A391" s="66" t="s">
        <v>703</v>
      </c>
      <c r="B391" s="28">
        <v>57.27</v>
      </c>
    </row>
    <row r="392" spans="1:2" x14ac:dyDescent="0.25">
      <c r="A392" s="66" t="s">
        <v>704</v>
      </c>
      <c r="B392" s="28">
        <v>57.24</v>
      </c>
    </row>
    <row r="393" spans="1:2" x14ac:dyDescent="0.25">
      <c r="A393" s="66" t="s">
        <v>705</v>
      </c>
      <c r="B393" s="28">
        <v>57.24</v>
      </c>
    </row>
    <row r="394" spans="1:2" x14ac:dyDescent="0.25">
      <c r="A394" s="66" t="s">
        <v>706</v>
      </c>
      <c r="B394" s="28">
        <v>57.13</v>
      </c>
    </row>
    <row r="395" spans="1:2" x14ac:dyDescent="0.25">
      <c r="A395" s="66" t="s">
        <v>707</v>
      </c>
      <c r="B395" s="28">
        <v>57.16</v>
      </c>
    </row>
    <row r="396" spans="1:2" x14ac:dyDescent="0.25">
      <c r="A396" s="66" t="s">
        <v>708</v>
      </c>
      <c r="B396" s="28">
        <v>56.45</v>
      </c>
    </row>
    <row r="397" spans="1:2" x14ac:dyDescent="0.25">
      <c r="A397" s="66" t="s">
        <v>709</v>
      </c>
      <c r="B397" s="28">
        <v>56.03</v>
      </c>
    </row>
    <row r="398" spans="1:2" x14ac:dyDescent="0.25">
      <c r="A398" s="66" t="s">
        <v>710</v>
      </c>
      <c r="B398" s="28">
        <v>55.75</v>
      </c>
    </row>
    <row r="399" spans="1:2" x14ac:dyDescent="0.25">
      <c r="A399" s="66" t="s">
        <v>711</v>
      </c>
      <c r="B399" s="28">
        <v>55.4</v>
      </c>
    </row>
    <row r="400" spans="1:2" x14ac:dyDescent="0.25">
      <c r="A400" s="66" t="s">
        <v>712</v>
      </c>
      <c r="B400" s="28">
        <v>54.49</v>
      </c>
    </row>
    <row r="401" spans="1:2" x14ac:dyDescent="0.25">
      <c r="A401" s="66" t="s">
        <v>713</v>
      </c>
      <c r="B401" s="28">
        <v>54.2</v>
      </c>
    </row>
    <row r="402" spans="1:2" x14ac:dyDescent="0.25">
      <c r="A402" s="66" t="s">
        <v>714</v>
      </c>
      <c r="B402" s="28">
        <v>54.17</v>
      </c>
    </row>
    <row r="403" spans="1:2" x14ac:dyDescent="0.25">
      <c r="A403" s="66" t="s">
        <v>715</v>
      </c>
      <c r="B403" s="28">
        <v>53.47</v>
      </c>
    </row>
    <row r="404" spans="1:2" x14ac:dyDescent="0.25">
      <c r="A404" s="66" t="s">
        <v>716</v>
      </c>
      <c r="B404" s="28">
        <v>53.01</v>
      </c>
    </row>
    <row r="405" spans="1:2" x14ac:dyDescent="0.25">
      <c r="A405" s="66" t="s">
        <v>717</v>
      </c>
      <c r="B405" s="28">
        <v>51.39</v>
      </c>
    </row>
    <row r="406" spans="1:2" x14ac:dyDescent="0.25">
      <c r="A406" s="66" t="s">
        <v>718</v>
      </c>
      <c r="B406" s="28">
        <v>49.88</v>
      </c>
    </row>
    <row r="407" spans="1:2" x14ac:dyDescent="0.25">
      <c r="A407" s="66" t="s">
        <v>719</v>
      </c>
      <c r="B407" s="28">
        <v>50.27</v>
      </c>
    </row>
    <row r="408" spans="1:2" x14ac:dyDescent="0.25">
      <c r="A408" s="66" t="s">
        <v>720</v>
      </c>
      <c r="B408" s="28">
        <v>50.34</v>
      </c>
    </row>
    <row r="409" spans="1:2" x14ac:dyDescent="0.25">
      <c r="A409" s="66" t="s">
        <v>721</v>
      </c>
      <c r="B409" s="28">
        <v>49.53</v>
      </c>
    </row>
    <row r="410" spans="1:2" x14ac:dyDescent="0.25">
      <c r="A410" s="66" t="s">
        <v>722</v>
      </c>
      <c r="B410" s="28">
        <v>48.3</v>
      </c>
    </row>
    <row r="411" spans="1:2" x14ac:dyDescent="0.25">
      <c r="A411" s="66" t="s">
        <v>723</v>
      </c>
      <c r="B411" s="28">
        <v>48.4</v>
      </c>
    </row>
    <row r="412" spans="1:2" x14ac:dyDescent="0.25">
      <c r="A412" s="66" t="s">
        <v>724</v>
      </c>
      <c r="B412" s="28">
        <v>48.16</v>
      </c>
    </row>
    <row r="413" spans="1:2" x14ac:dyDescent="0.25">
      <c r="A413" s="66" t="s">
        <v>725</v>
      </c>
      <c r="B413" s="28">
        <v>47.46</v>
      </c>
    </row>
    <row r="414" spans="1:2" x14ac:dyDescent="0.25">
      <c r="A414" s="66" t="s">
        <v>726</v>
      </c>
      <c r="B414" s="28">
        <v>47.46</v>
      </c>
    </row>
    <row r="415" spans="1:2" x14ac:dyDescent="0.25">
      <c r="A415" s="66" t="s">
        <v>727</v>
      </c>
      <c r="B415" s="28">
        <v>47.24</v>
      </c>
    </row>
    <row r="416" spans="1:2" x14ac:dyDescent="0.25">
      <c r="A416" s="66" t="s">
        <v>728</v>
      </c>
      <c r="B416" s="28">
        <v>46.82</v>
      </c>
    </row>
    <row r="417" spans="1:2" x14ac:dyDescent="0.25">
      <c r="A417" s="66" t="s">
        <v>729</v>
      </c>
      <c r="B417" s="28">
        <v>46.86</v>
      </c>
    </row>
    <row r="418" spans="1:2" x14ac:dyDescent="0.25">
      <c r="A418" s="66" t="s">
        <v>730</v>
      </c>
      <c r="B418" s="28">
        <v>47.09</v>
      </c>
    </row>
    <row r="419" spans="1:2" x14ac:dyDescent="0.25">
      <c r="A419" s="66" t="s">
        <v>731</v>
      </c>
      <c r="B419" s="28">
        <v>47.23</v>
      </c>
    </row>
    <row r="420" spans="1:2" x14ac:dyDescent="0.25">
      <c r="A420" s="66" t="s">
        <v>732</v>
      </c>
      <c r="B420" s="28">
        <v>47.55</v>
      </c>
    </row>
    <row r="421" spans="1:2" x14ac:dyDescent="0.25">
      <c r="A421" s="66" t="s">
        <v>733</v>
      </c>
      <c r="B421" s="28">
        <v>47.41</v>
      </c>
    </row>
    <row r="422" spans="1:2" x14ac:dyDescent="0.25">
      <c r="A422" s="66" t="s">
        <v>734</v>
      </c>
      <c r="B422" s="28">
        <v>47.48</v>
      </c>
    </row>
    <row r="423" spans="1:2" x14ac:dyDescent="0.25">
      <c r="A423" s="66" t="s">
        <v>735</v>
      </c>
      <c r="B423" s="28">
        <v>47.62</v>
      </c>
    </row>
    <row r="424" spans="1:2" x14ac:dyDescent="0.25">
      <c r="A424" s="66" t="s">
        <v>736</v>
      </c>
      <c r="B424" s="28">
        <v>49.03</v>
      </c>
    </row>
    <row r="425" spans="1:2" x14ac:dyDescent="0.25">
      <c r="A425" s="66" t="s">
        <v>737</v>
      </c>
      <c r="B425" s="28">
        <v>49.63</v>
      </c>
    </row>
    <row r="426" spans="1:2" x14ac:dyDescent="0.25">
      <c r="A426" s="66" t="s">
        <v>738</v>
      </c>
      <c r="B426" s="28">
        <v>49.81</v>
      </c>
    </row>
    <row r="427" spans="1:2" x14ac:dyDescent="0.25">
      <c r="A427" s="66" t="s">
        <v>739</v>
      </c>
      <c r="B427" s="28">
        <v>50.48</v>
      </c>
    </row>
    <row r="428" spans="1:2" x14ac:dyDescent="0.25">
      <c r="A428" s="66" t="s">
        <v>740</v>
      </c>
      <c r="B428" s="28">
        <v>52.42</v>
      </c>
    </row>
    <row r="429" spans="1:2" x14ac:dyDescent="0.25">
      <c r="A429" s="66" t="s">
        <v>741</v>
      </c>
      <c r="B429" s="28">
        <v>54.15</v>
      </c>
    </row>
    <row r="430" spans="1:2" x14ac:dyDescent="0.25">
      <c r="A430" s="66" t="s">
        <v>742</v>
      </c>
      <c r="B430" s="28">
        <v>53.94</v>
      </c>
    </row>
    <row r="431" spans="1:2" x14ac:dyDescent="0.25">
      <c r="A431" s="66" t="s">
        <v>743</v>
      </c>
      <c r="B431" s="28">
        <v>54.61</v>
      </c>
    </row>
    <row r="432" spans="1:2" x14ac:dyDescent="0.25">
      <c r="A432" s="66" t="s">
        <v>744</v>
      </c>
      <c r="B432" s="28">
        <v>55.14</v>
      </c>
    </row>
    <row r="433" spans="1:2" x14ac:dyDescent="0.25">
      <c r="A433" s="66" t="s">
        <v>745</v>
      </c>
      <c r="B433" s="28">
        <v>55.1</v>
      </c>
    </row>
    <row r="434" spans="1:2" x14ac:dyDescent="0.25">
      <c r="A434" s="66" t="s">
        <v>746</v>
      </c>
      <c r="B434" s="28">
        <v>54.4</v>
      </c>
    </row>
    <row r="435" spans="1:2" x14ac:dyDescent="0.25">
      <c r="A435" s="66" t="s">
        <v>747</v>
      </c>
      <c r="B435" s="28">
        <v>54.43</v>
      </c>
    </row>
    <row r="436" spans="1:2" x14ac:dyDescent="0.25">
      <c r="A436" s="66" t="s">
        <v>748</v>
      </c>
      <c r="B436" s="28">
        <v>54.05</v>
      </c>
    </row>
    <row r="437" spans="1:2" x14ac:dyDescent="0.25">
      <c r="A437" s="66" t="s">
        <v>749</v>
      </c>
      <c r="B437" s="28">
        <v>53.81</v>
      </c>
    </row>
    <row r="438" spans="1:2" x14ac:dyDescent="0.25">
      <c r="A438" s="66" t="s">
        <v>750</v>
      </c>
      <c r="B438" s="28">
        <v>53.49</v>
      </c>
    </row>
    <row r="439" spans="1:2" x14ac:dyDescent="0.25">
      <c r="A439" s="66" t="s">
        <v>751</v>
      </c>
      <c r="B439" s="28">
        <v>53.42</v>
      </c>
    </row>
    <row r="440" spans="1:2" x14ac:dyDescent="0.25">
      <c r="A440" s="66" t="s">
        <v>752</v>
      </c>
      <c r="B440" s="28">
        <v>53.24</v>
      </c>
    </row>
    <row r="441" spans="1:2" x14ac:dyDescent="0.25">
      <c r="A441" s="66" t="s">
        <v>753</v>
      </c>
      <c r="B441" s="28">
        <v>53</v>
      </c>
    </row>
    <row r="442" spans="1:2" x14ac:dyDescent="0.25">
      <c r="A442" s="66" t="s">
        <v>754</v>
      </c>
      <c r="B442" s="28">
        <v>52.96</v>
      </c>
    </row>
    <row r="443" spans="1:2" x14ac:dyDescent="0.25">
      <c r="A443" s="66" t="s">
        <v>755</v>
      </c>
      <c r="B443" s="28">
        <v>52.79</v>
      </c>
    </row>
    <row r="444" spans="1:2" x14ac:dyDescent="0.25">
      <c r="A444" s="66" t="s">
        <v>756</v>
      </c>
      <c r="B444" s="28">
        <v>52.82</v>
      </c>
    </row>
    <row r="445" spans="1:2" x14ac:dyDescent="0.25">
      <c r="A445" s="66" t="s">
        <v>757</v>
      </c>
      <c r="B445" s="28">
        <v>52.93</v>
      </c>
    </row>
    <row r="446" spans="1:2" x14ac:dyDescent="0.25">
      <c r="A446" s="66" t="s">
        <v>758</v>
      </c>
      <c r="B446" s="28">
        <v>52.75</v>
      </c>
    </row>
    <row r="447" spans="1:2" x14ac:dyDescent="0.25">
      <c r="A447" s="66" t="s">
        <v>759</v>
      </c>
      <c r="B447" s="28">
        <v>53.07</v>
      </c>
    </row>
    <row r="448" spans="1:2" x14ac:dyDescent="0.25">
      <c r="A448" s="66" t="s">
        <v>760</v>
      </c>
      <c r="B448" s="28">
        <v>53.17</v>
      </c>
    </row>
    <row r="449" spans="1:2" x14ac:dyDescent="0.25">
      <c r="A449" s="66" t="s">
        <v>761</v>
      </c>
      <c r="B449" s="28">
        <v>52.93</v>
      </c>
    </row>
    <row r="450" spans="1:2" x14ac:dyDescent="0.25">
      <c r="A450" s="66" t="s">
        <v>762</v>
      </c>
      <c r="B450" s="28">
        <v>53.1</v>
      </c>
    </row>
    <row r="451" spans="1:2" x14ac:dyDescent="0.25">
      <c r="A451" s="66" t="s">
        <v>763</v>
      </c>
      <c r="B451" s="28">
        <v>53.77</v>
      </c>
    </row>
    <row r="452" spans="1:2" x14ac:dyDescent="0.25">
      <c r="A452" s="66" t="s">
        <v>764</v>
      </c>
      <c r="B452" s="28">
        <v>54.44</v>
      </c>
    </row>
    <row r="453" spans="1:2" x14ac:dyDescent="0.25">
      <c r="A453" s="66" t="s">
        <v>765</v>
      </c>
      <c r="B453" s="28">
        <v>54.79</v>
      </c>
    </row>
    <row r="454" spans="1:2" x14ac:dyDescent="0.25">
      <c r="A454" s="66" t="s">
        <v>766</v>
      </c>
      <c r="B454" s="28">
        <v>54.86</v>
      </c>
    </row>
    <row r="455" spans="1:2" x14ac:dyDescent="0.25">
      <c r="A455" s="66" t="s">
        <v>767</v>
      </c>
      <c r="B455" s="28">
        <v>54.83</v>
      </c>
    </row>
    <row r="456" spans="1:2" x14ac:dyDescent="0.25">
      <c r="A456" s="66" t="s">
        <v>768</v>
      </c>
      <c r="B456" s="28">
        <v>54.76</v>
      </c>
    </row>
    <row r="457" spans="1:2" x14ac:dyDescent="0.25">
      <c r="A457" s="66" t="s">
        <v>769</v>
      </c>
      <c r="B457" s="28">
        <v>55.18</v>
      </c>
    </row>
    <row r="458" spans="1:2" x14ac:dyDescent="0.25">
      <c r="A458" s="66" t="s">
        <v>770</v>
      </c>
      <c r="B458" s="28">
        <v>54.91</v>
      </c>
    </row>
    <row r="459" spans="1:2" x14ac:dyDescent="0.25">
      <c r="A459" s="66" t="s">
        <v>771</v>
      </c>
      <c r="B459" s="28">
        <v>55.81</v>
      </c>
    </row>
    <row r="460" spans="1:2" x14ac:dyDescent="0.25">
      <c r="A460" s="66" t="s">
        <v>772</v>
      </c>
      <c r="B460" s="28">
        <v>55.99</v>
      </c>
    </row>
    <row r="461" spans="1:2" x14ac:dyDescent="0.25">
      <c r="A461" s="66" t="s">
        <v>773</v>
      </c>
      <c r="B461" s="28">
        <v>56.06</v>
      </c>
    </row>
    <row r="462" spans="1:2" x14ac:dyDescent="0.25">
      <c r="A462" s="66" t="s">
        <v>774</v>
      </c>
      <c r="B462" s="28">
        <v>56.51</v>
      </c>
    </row>
    <row r="463" spans="1:2" x14ac:dyDescent="0.25">
      <c r="A463" s="66" t="s">
        <v>775</v>
      </c>
      <c r="B463" s="28">
        <v>56.97</v>
      </c>
    </row>
    <row r="464" spans="1:2" x14ac:dyDescent="0.25">
      <c r="A464" s="66" t="s">
        <v>776</v>
      </c>
      <c r="B464" s="28">
        <v>57.21</v>
      </c>
    </row>
    <row r="465" spans="1:2" x14ac:dyDescent="0.25">
      <c r="A465" s="66" t="s">
        <v>777</v>
      </c>
      <c r="B465" s="28">
        <v>56.83</v>
      </c>
    </row>
    <row r="466" spans="1:2" x14ac:dyDescent="0.25">
      <c r="A466" s="66" t="s">
        <v>778</v>
      </c>
      <c r="B466" s="28">
        <v>56.93</v>
      </c>
    </row>
    <row r="467" spans="1:2" x14ac:dyDescent="0.25">
      <c r="A467" s="66" t="s">
        <v>779</v>
      </c>
      <c r="B467" s="28">
        <v>57.8</v>
      </c>
    </row>
    <row r="468" spans="1:2" x14ac:dyDescent="0.25">
      <c r="A468" s="66" t="s">
        <v>780</v>
      </c>
      <c r="B468" s="28">
        <v>57.8</v>
      </c>
    </row>
    <row r="469" spans="1:2" x14ac:dyDescent="0.25">
      <c r="A469" s="66" t="s">
        <v>781</v>
      </c>
      <c r="B469" s="28">
        <v>57.94</v>
      </c>
    </row>
    <row r="470" spans="1:2" x14ac:dyDescent="0.25">
      <c r="A470" s="66" t="s">
        <v>782</v>
      </c>
      <c r="B470" s="28">
        <v>57.87</v>
      </c>
    </row>
    <row r="471" spans="1:2" x14ac:dyDescent="0.25">
      <c r="A471" s="66" t="s">
        <v>783</v>
      </c>
      <c r="B471" s="28">
        <v>58.61</v>
      </c>
    </row>
    <row r="472" spans="1:2" x14ac:dyDescent="0.25">
      <c r="A472" s="66" t="s">
        <v>784</v>
      </c>
      <c r="B472" s="28">
        <v>58.57</v>
      </c>
    </row>
    <row r="473" spans="1:2" x14ac:dyDescent="0.25">
      <c r="A473" s="66" t="s">
        <v>785</v>
      </c>
      <c r="B473" s="28">
        <v>58.57</v>
      </c>
    </row>
    <row r="474" spans="1:2" x14ac:dyDescent="0.25">
      <c r="A474" s="66" t="s">
        <v>786</v>
      </c>
      <c r="B474" s="28">
        <v>58.19</v>
      </c>
    </row>
    <row r="475" spans="1:2" x14ac:dyDescent="0.25">
      <c r="A475" s="66" t="s">
        <v>787</v>
      </c>
      <c r="B475" s="28">
        <v>58.43</v>
      </c>
    </row>
    <row r="476" spans="1:2" x14ac:dyDescent="0.25">
      <c r="A476" s="66" t="s">
        <v>788</v>
      </c>
      <c r="B476" s="28">
        <v>58.68</v>
      </c>
    </row>
    <row r="477" spans="1:2" x14ac:dyDescent="0.25">
      <c r="A477" s="66" t="s">
        <v>789</v>
      </c>
      <c r="B477" s="28">
        <v>58.82</v>
      </c>
    </row>
    <row r="478" spans="1:2" x14ac:dyDescent="0.25">
      <c r="A478" s="66" t="s">
        <v>790</v>
      </c>
      <c r="B478" s="28">
        <v>58.78</v>
      </c>
    </row>
    <row r="479" spans="1:2" x14ac:dyDescent="0.25">
      <c r="A479" s="66" t="s">
        <v>791</v>
      </c>
      <c r="B479" s="28">
        <v>58.74</v>
      </c>
    </row>
    <row r="480" spans="1:2" x14ac:dyDescent="0.25">
      <c r="A480" s="66" t="s">
        <v>792</v>
      </c>
      <c r="B480" s="28">
        <v>58.74</v>
      </c>
    </row>
    <row r="481" spans="1:2" x14ac:dyDescent="0.25">
      <c r="A481" s="66" t="s">
        <v>793</v>
      </c>
      <c r="B481" s="28">
        <v>58.78</v>
      </c>
    </row>
    <row r="482" spans="1:2" x14ac:dyDescent="0.25">
      <c r="A482" s="66" t="s">
        <v>794</v>
      </c>
      <c r="B482" s="28">
        <v>58.78</v>
      </c>
    </row>
    <row r="483" spans="1:2" x14ac:dyDescent="0.25">
      <c r="A483" s="66" t="s">
        <v>795</v>
      </c>
      <c r="B483" s="28">
        <v>58.67</v>
      </c>
    </row>
    <row r="484" spans="1:2" x14ac:dyDescent="0.25">
      <c r="A484" s="66" t="s">
        <v>796</v>
      </c>
      <c r="B484" s="28">
        <v>58.78</v>
      </c>
    </row>
    <row r="485" spans="1:2" x14ac:dyDescent="0.25">
      <c r="A485" s="66" t="s">
        <v>797</v>
      </c>
      <c r="B485" s="28">
        <v>58.95</v>
      </c>
    </row>
    <row r="486" spans="1:2" x14ac:dyDescent="0.25">
      <c r="A486" s="66" t="s">
        <v>798</v>
      </c>
      <c r="B486" s="28">
        <v>59.09</v>
      </c>
    </row>
    <row r="487" spans="1:2" x14ac:dyDescent="0.25">
      <c r="A487" s="66" t="s">
        <v>799</v>
      </c>
      <c r="B487" s="28">
        <v>58.99</v>
      </c>
    </row>
    <row r="488" spans="1:2" x14ac:dyDescent="0.25">
      <c r="A488" s="66" t="s">
        <v>800</v>
      </c>
      <c r="B488" s="28">
        <v>58.78</v>
      </c>
    </row>
    <row r="489" spans="1:2" x14ac:dyDescent="0.25">
      <c r="A489" s="66" t="s">
        <v>801</v>
      </c>
      <c r="B489" s="28">
        <v>58.74</v>
      </c>
    </row>
    <row r="490" spans="1:2" x14ac:dyDescent="0.25">
      <c r="A490" s="66" t="s">
        <v>802</v>
      </c>
      <c r="B490" s="28">
        <v>58.78</v>
      </c>
    </row>
    <row r="491" spans="1:2" x14ac:dyDescent="0.25">
      <c r="A491" s="66" t="s">
        <v>803</v>
      </c>
      <c r="B491" s="28">
        <v>58.47</v>
      </c>
    </row>
    <row r="492" spans="1:2" x14ac:dyDescent="0.25">
      <c r="A492" s="66" t="s">
        <v>804</v>
      </c>
      <c r="B492" s="28">
        <v>57.8</v>
      </c>
    </row>
    <row r="493" spans="1:2" x14ac:dyDescent="0.25">
      <c r="A493" s="66" t="s">
        <v>805</v>
      </c>
      <c r="B493" s="28">
        <v>57.52</v>
      </c>
    </row>
    <row r="494" spans="1:2" x14ac:dyDescent="0.25">
      <c r="A494" s="66" t="s">
        <v>806</v>
      </c>
      <c r="B494" s="28">
        <v>57.59</v>
      </c>
    </row>
    <row r="495" spans="1:2" x14ac:dyDescent="0.25">
      <c r="A495" s="66" t="s">
        <v>807</v>
      </c>
      <c r="B495" s="28">
        <v>57.28</v>
      </c>
    </row>
    <row r="496" spans="1:2" x14ac:dyDescent="0.25">
      <c r="A496" s="66" t="s">
        <v>808</v>
      </c>
      <c r="B496" s="28">
        <v>56.97</v>
      </c>
    </row>
    <row r="497" spans="1:2" x14ac:dyDescent="0.25">
      <c r="A497" s="66" t="s">
        <v>809</v>
      </c>
      <c r="B497" s="28">
        <v>56.79</v>
      </c>
    </row>
    <row r="498" spans="1:2" x14ac:dyDescent="0.25">
      <c r="A498" s="66" t="s">
        <v>810</v>
      </c>
      <c r="B498" s="28">
        <v>56.44</v>
      </c>
    </row>
    <row r="499" spans="1:2" x14ac:dyDescent="0.25">
      <c r="A499" s="66" t="s">
        <v>811</v>
      </c>
      <c r="B499" s="28">
        <v>56.48</v>
      </c>
    </row>
    <row r="500" spans="1:2" x14ac:dyDescent="0.25">
      <c r="A500" s="66" t="s">
        <v>812</v>
      </c>
      <c r="B500" s="28">
        <v>56.38</v>
      </c>
    </row>
    <row r="501" spans="1:2" x14ac:dyDescent="0.25">
      <c r="A501" s="66" t="s">
        <v>813</v>
      </c>
      <c r="B501" s="28">
        <v>56.79</v>
      </c>
    </row>
    <row r="502" spans="1:2" x14ac:dyDescent="0.25">
      <c r="A502" s="66" t="s">
        <v>814</v>
      </c>
      <c r="B502" s="28">
        <v>56.72</v>
      </c>
    </row>
    <row r="503" spans="1:2" x14ac:dyDescent="0.25">
      <c r="A503" s="66" t="s">
        <v>815</v>
      </c>
      <c r="B503" s="28">
        <v>56.79</v>
      </c>
    </row>
    <row r="504" spans="1:2" x14ac:dyDescent="0.25">
      <c r="A504" s="66" t="s">
        <v>816</v>
      </c>
      <c r="B504" s="28">
        <v>56.79</v>
      </c>
    </row>
    <row r="505" spans="1:2" x14ac:dyDescent="0.25">
      <c r="A505" s="66" t="s">
        <v>817</v>
      </c>
      <c r="B505" s="28">
        <v>56.58</v>
      </c>
    </row>
    <row r="506" spans="1:2" x14ac:dyDescent="0.25">
      <c r="A506" s="66" t="s">
        <v>818</v>
      </c>
      <c r="B506" s="28">
        <v>57.94</v>
      </c>
    </row>
    <row r="507" spans="1:2" x14ac:dyDescent="0.25">
      <c r="A507" s="66" t="s">
        <v>819</v>
      </c>
      <c r="B507" s="28">
        <v>58.35</v>
      </c>
    </row>
    <row r="508" spans="1:2" x14ac:dyDescent="0.25">
      <c r="A508" s="66" t="s">
        <v>820</v>
      </c>
      <c r="B508" s="28">
        <v>58.25</v>
      </c>
    </row>
    <row r="509" spans="1:2" x14ac:dyDescent="0.25">
      <c r="A509" s="66" t="s">
        <v>821</v>
      </c>
      <c r="B509" s="28">
        <v>58.7</v>
      </c>
    </row>
    <row r="510" spans="1:2" x14ac:dyDescent="0.25">
      <c r="A510" s="66" t="s">
        <v>822</v>
      </c>
      <c r="B510" s="28">
        <v>58.84</v>
      </c>
    </row>
    <row r="511" spans="1:2" x14ac:dyDescent="0.25">
      <c r="A511" s="66" t="s">
        <v>823</v>
      </c>
      <c r="B511" s="28">
        <v>59.08</v>
      </c>
    </row>
    <row r="512" spans="1:2" x14ac:dyDescent="0.25">
      <c r="A512" s="66" t="s">
        <v>824</v>
      </c>
      <c r="B512" s="28">
        <v>59.12</v>
      </c>
    </row>
    <row r="513" spans="1:2" x14ac:dyDescent="0.25">
      <c r="A513" s="66" t="s">
        <v>825</v>
      </c>
      <c r="B513" s="28">
        <v>59.19</v>
      </c>
    </row>
    <row r="514" spans="1:2" x14ac:dyDescent="0.25">
      <c r="A514" s="66" t="s">
        <v>826</v>
      </c>
      <c r="B514" s="28">
        <v>59.47</v>
      </c>
    </row>
    <row r="515" spans="1:2" x14ac:dyDescent="0.25">
      <c r="A515" s="66" t="s">
        <v>827</v>
      </c>
      <c r="B515" s="28">
        <v>59.85</v>
      </c>
    </row>
    <row r="516" spans="1:2" x14ac:dyDescent="0.25">
      <c r="A516" s="66" t="s">
        <v>828</v>
      </c>
      <c r="B516" s="28">
        <v>59.6</v>
      </c>
    </row>
    <row r="517" spans="1:2" x14ac:dyDescent="0.25">
      <c r="A517" s="66" t="s">
        <v>829</v>
      </c>
      <c r="B517" s="28">
        <v>59.6</v>
      </c>
    </row>
    <row r="518" spans="1:2" x14ac:dyDescent="0.25">
      <c r="A518" s="66" t="s">
        <v>830</v>
      </c>
      <c r="B518" s="28">
        <v>59.53</v>
      </c>
    </row>
    <row r="519" spans="1:2" x14ac:dyDescent="0.25">
      <c r="A519" s="66" t="s">
        <v>831</v>
      </c>
      <c r="B519" s="28">
        <v>59.71</v>
      </c>
    </row>
    <row r="520" spans="1:2" x14ac:dyDescent="0.25">
      <c r="A520" s="66" t="s">
        <v>832</v>
      </c>
      <c r="B520" s="28">
        <v>59.53</v>
      </c>
    </row>
    <row r="521" spans="1:2" x14ac:dyDescent="0.25">
      <c r="A521" s="66" t="s">
        <v>833</v>
      </c>
      <c r="B521" s="28">
        <v>59.74</v>
      </c>
    </row>
    <row r="522" spans="1:2" x14ac:dyDescent="0.25">
      <c r="A522" s="66" t="s">
        <v>834</v>
      </c>
      <c r="B522" s="28">
        <v>59.47</v>
      </c>
    </row>
    <row r="523" spans="1:2" x14ac:dyDescent="0.25">
      <c r="A523" s="66" t="s">
        <v>835</v>
      </c>
      <c r="B523" s="28">
        <v>59.4</v>
      </c>
    </row>
    <row r="524" spans="1:2" x14ac:dyDescent="0.25">
      <c r="A524" s="66" t="s">
        <v>836</v>
      </c>
      <c r="B524" s="28">
        <v>59.43</v>
      </c>
    </row>
    <row r="525" spans="1:2" x14ac:dyDescent="0.25">
      <c r="A525" s="66" t="s">
        <v>837</v>
      </c>
      <c r="B525" s="28">
        <v>59.5</v>
      </c>
    </row>
    <row r="526" spans="1:2" x14ac:dyDescent="0.25">
      <c r="A526" s="66" t="s">
        <v>838</v>
      </c>
      <c r="B526" s="28">
        <v>59.5</v>
      </c>
    </row>
    <row r="527" spans="1:2" x14ac:dyDescent="0.25">
      <c r="A527" s="66" t="s">
        <v>839</v>
      </c>
      <c r="B527" s="28">
        <v>59.81</v>
      </c>
    </row>
    <row r="528" spans="1:2" x14ac:dyDescent="0.25">
      <c r="A528" s="66" t="s">
        <v>840</v>
      </c>
      <c r="B528" s="28">
        <v>60.02</v>
      </c>
    </row>
    <row r="529" spans="1:2" x14ac:dyDescent="0.25">
      <c r="A529" s="66" t="s">
        <v>841</v>
      </c>
      <c r="B529" s="28">
        <v>60.12</v>
      </c>
    </row>
    <row r="530" spans="1:2" x14ac:dyDescent="0.25">
      <c r="A530" s="66" t="s">
        <v>842</v>
      </c>
      <c r="B530" s="28">
        <v>60.99</v>
      </c>
    </row>
    <row r="531" spans="1:2" x14ac:dyDescent="0.25">
      <c r="A531" s="66" t="s">
        <v>843</v>
      </c>
      <c r="B531" s="28">
        <v>61.13</v>
      </c>
    </row>
    <row r="532" spans="1:2" x14ac:dyDescent="0.25">
      <c r="A532" s="66" t="s">
        <v>844</v>
      </c>
      <c r="B532" s="28">
        <v>61.72</v>
      </c>
    </row>
    <row r="533" spans="1:2" x14ac:dyDescent="0.25">
      <c r="A533" s="66" t="s">
        <v>845</v>
      </c>
      <c r="B533" s="28">
        <v>62.89</v>
      </c>
    </row>
    <row r="534" spans="1:2" x14ac:dyDescent="0.25">
      <c r="A534" s="66" t="s">
        <v>846</v>
      </c>
      <c r="B534" s="28">
        <v>62.96</v>
      </c>
    </row>
    <row r="535" spans="1:2" x14ac:dyDescent="0.25">
      <c r="A535" s="66" t="s">
        <v>847</v>
      </c>
      <c r="B535" s="28">
        <v>63.59</v>
      </c>
    </row>
    <row r="536" spans="1:2" x14ac:dyDescent="0.25">
      <c r="A536" s="66" t="s">
        <v>848</v>
      </c>
      <c r="B536" s="28">
        <v>63.79</v>
      </c>
    </row>
    <row r="537" spans="1:2" x14ac:dyDescent="0.25">
      <c r="A537" s="66" t="s">
        <v>849</v>
      </c>
      <c r="B537" s="28">
        <v>63.9</v>
      </c>
    </row>
    <row r="538" spans="1:2" x14ac:dyDescent="0.25">
      <c r="A538" s="66" t="s">
        <v>850</v>
      </c>
      <c r="B538" s="28">
        <v>63.69</v>
      </c>
    </row>
    <row r="539" spans="1:2" x14ac:dyDescent="0.25">
      <c r="A539" s="66" t="s">
        <v>851</v>
      </c>
      <c r="B539" s="28">
        <v>63.93</v>
      </c>
    </row>
    <row r="540" spans="1:2" x14ac:dyDescent="0.25">
      <c r="A540" s="66" t="s">
        <v>852</v>
      </c>
      <c r="B540" s="28">
        <v>64.760000000000005</v>
      </c>
    </row>
    <row r="541" spans="1:2" x14ac:dyDescent="0.25">
      <c r="A541" s="66" t="s">
        <v>853</v>
      </c>
      <c r="B541" s="28">
        <v>65.45</v>
      </c>
    </row>
    <row r="542" spans="1:2" x14ac:dyDescent="0.25">
      <c r="A542" s="66" t="s">
        <v>854</v>
      </c>
      <c r="B542" s="28">
        <v>65.52</v>
      </c>
    </row>
    <row r="543" spans="1:2" x14ac:dyDescent="0.25">
      <c r="A543" s="66" t="s">
        <v>855</v>
      </c>
      <c r="B543" s="28">
        <v>66.8</v>
      </c>
    </row>
    <row r="544" spans="1:2" x14ac:dyDescent="0.25">
      <c r="A544" s="66" t="s">
        <v>856</v>
      </c>
      <c r="B544" s="28">
        <v>67.97</v>
      </c>
    </row>
    <row r="545" spans="1:2" x14ac:dyDescent="0.25">
      <c r="A545" s="66" t="s">
        <v>857</v>
      </c>
      <c r="B545" s="28">
        <v>68.39</v>
      </c>
    </row>
    <row r="546" spans="1:2" x14ac:dyDescent="0.25">
      <c r="A546" s="66" t="s">
        <v>858</v>
      </c>
      <c r="B546" s="28">
        <v>68.73</v>
      </c>
    </row>
    <row r="547" spans="1:2" x14ac:dyDescent="0.25">
      <c r="A547" s="66" t="s">
        <v>859</v>
      </c>
      <c r="B547" s="28">
        <v>71.180000000000007</v>
      </c>
    </row>
    <row r="548" spans="1:2" x14ac:dyDescent="0.25">
      <c r="A548" s="66" t="s">
        <v>860</v>
      </c>
      <c r="B548" s="28">
        <v>72.209999999999994</v>
      </c>
    </row>
    <row r="549" spans="1:2" x14ac:dyDescent="0.25">
      <c r="A549" s="66" t="s">
        <v>861</v>
      </c>
      <c r="B549" s="28">
        <v>72.349999999999994</v>
      </c>
    </row>
    <row r="550" spans="1:2" x14ac:dyDescent="0.25">
      <c r="A550" s="66" t="s">
        <v>862</v>
      </c>
      <c r="B550" s="28">
        <v>72.97</v>
      </c>
    </row>
    <row r="551" spans="1:2" x14ac:dyDescent="0.25">
      <c r="A551" s="66" t="s">
        <v>863</v>
      </c>
      <c r="B551" s="28">
        <v>73.73</v>
      </c>
    </row>
    <row r="552" spans="1:2" x14ac:dyDescent="0.25">
      <c r="A552" s="66" t="s">
        <v>864</v>
      </c>
      <c r="B552" s="28">
        <v>74.11</v>
      </c>
    </row>
    <row r="553" spans="1:2" x14ac:dyDescent="0.25">
      <c r="A553" s="66" t="s">
        <v>865</v>
      </c>
      <c r="B553" s="28">
        <v>74.17</v>
      </c>
    </row>
    <row r="554" spans="1:2" x14ac:dyDescent="0.25">
      <c r="A554" s="66" t="s">
        <v>866</v>
      </c>
      <c r="B554" s="28">
        <v>74.14</v>
      </c>
    </row>
    <row r="555" spans="1:2" x14ac:dyDescent="0.25">
      <c r="A555" s="66" t="s">
        <v>867</v>
      </c>
      <c r="B555" s="28">
        <v>75.48</v>
      </c>
    </row>
    <row r="556" spans="1:2" x14ac:dyDescent="0.25">
      <c r="A556" s="66" t="s">
        <v>868</v>
      </c>
      <c r="B556" s="28">
        <v>75.86</v>
      </c>
    </row>
    <row r="557" spans="1:2" x14ac:dyDescent="0.25">
      <c r="A557" s="66" t="s">
        <v>869</v>
      </c>
      <c r="B557" s="28">
        <v>74.45</v>
      </c>
    </row>
    <row r="558" spans="1:2" x14ac:dyDescent="0.25">
      <c r="A558" s="66" t="s">
        <v>870</v>
      </c>
      <c r="B558" s="28">
        <v>74.42</v>
      </c>
    </row>
    <row r="559" spans="1:2" x14ac:dyDescent="0.25">
      <c r="A559" s="66" t="s">
        <v>871</v>
      </c>
      <c r="B559" s="28">
        <v>73.83</v>
      </c>
    </row>
    <row r="560" spans="1:2" x14ac:dyDescent="0.25">
      <c r="A560" s="66" t="s">
        <v>872</v>
      </c>
      <c r="B560" s="28">
        <v>74.040000000000006</v>
      </c>
    </row>
    <row r="561" spans="1:2" x14ac:dyDescent="0.25">
      <c r="A561" s="66" t="s">
        <v>873</v>
      </c>
      <c r="B561" s="28">
        <v>73.900000000000006</v>
      </c>
    </row>
    <row r="562" spans="1:2" x14ac:dyDescent="0.25">
      <c r="A562" s="66" t="s">
        <v>874</v>
      </c>
      <c r="B562" s="28">
        <v>73.66</v>
      </c>
    </row>
    <row r="563" spans="1:2" x14ac:dyDescent="0.25">
      <c r="A563" s="66" t="s">
        <v>875</v>
      </c>
      <c r="B563" s="28">
        <v>73.52</v>
      </c>
    </row>
    <row r="564" spans="1:2" x14ac:dyDescent="0.25">
      <c r="A564" s="66" t="s">
        <v>876</v>
      </c>
      <c r="B564" s="28">
        <v>72.94</v>
      </c>
    </row>
    <row r="565" spans="1:2" x14ac:dyDescent="0.25">
      <c r="A565" s="66" t="s">
        <v>877</v>
      </c>
      <c r="B565" s="28">
        <v>72.7</v>
      </c>
    </row>
    <row r="566" spans="1:2" x14ac:dyDescent="0.25">
      <c r="A566" s="66" t="s">
        <v>878</v>
      </c>
      <c r="B566" s="28">
        <v>73.790000000000006</v>
      </c>
    </row>
    <row r="567" spans="1:2" x14ac:dyDescent="0.25">
      <c r="A567" s="66" t="s">
        <v>879</v>
      </c>
      <c r="B567" s="28">
        <v>75.709999999999994</v>
      </c>
    </row>
    <row r="568" spans="1:2" x14ac:dyDescent="0.25">
      <c r="A568" s="66" t="s">
        <v>880</v>
      </c>
      <c r="B568" s="28">
        <v>76.459999999999994</v>
      </c>
    </row>
    <row r="569" spans="1:2" x14ac:dyDescent="0.25">
      <c r="A569" s="66" t="s">
        <v>881</v>
      </c>
      <c r="B569" s="28">
        <v>77.42</v>
      </c>
    </row>
    <row r="570" spans="1:2" x14ac:dyDescent="0.25">
      <c r="A570" s="66" t="s">
        <v>882</v>
      </c>
      <c r="B570" s="28">
        <v>77.11</v>
      </c>
    </row>
    <row r="571" spans="1:2" x14ac:dyDescent="0.25">
      <c r="A571" s="66" t="s">
        <v>883</v>
      </c>
      <c r="B571" s="28">
        <v>77.349999999999994</v>
      </c>
    </row>
    <row r="572" spans="1:2" x14ac:dyDescent="0.25">
      <c r="A572" s="66" t="s">
        <v>884</v>
      </c>
      <c r="B572" s="28">
        <v>77.14</v>
      </c>
    </row>
    <row r="573" spans="1:2" x14ac:dyDescent="0.25">
      <c r="A573" s="66" t="s">
        <v>885</v>
      </c>
      <c r="B573" s="28">
        <v>77.319999999999993</v>
      </c>
    </row>
    <row r="574" spans="1:2" x14ac:dyDescent="0.25">
      <c r="A574" s="66" t="s">
        <v>886</v>
      </c>
      <c r="B574" s="28">
        <v>77.38</v>
      </c>
    </row>
    <row r="575" spans="1:2" x14ac:dyDescent="0.25">
      <c r="A575" s="66" t="s">
        <v>887</v>
      </c>
      <c r="B575" s="28">
        <v>78.48</v>
      </c>
    </row>
    <row r="576" spans="1:2" x14ac:dyDescent="0.25">
      <c r="A576" s="66" t="s">
        <v>888</v>
      </c>
      <c r="B576" s="28">
        <v>78.790000000000006</v>
      </c>
    </row>
    <row r="577" spans="1:2" x14ac:dyDescent="0.25">
      <c r="A577" s="66" t="s">
        <v>889</v>
      </c>
      <c r="B577" s="28">
        <v>79.64</v>
      </c>
    </row>
    <row r="578" spans="1:2" x14ac:dyDescent="0.25">
      <c r="A578" s="66" t="s">
        <v>890</v>
      </c>
      <c r="B578" s="28">
        <v>80.63</v>
      </c>
    </row>
    <row r="579" spans="1:2" x14ac:dyDescent="0.25">
      <c r="A579" s="66" t="s">
        <v>891</v>
      </c>
      <c r="B579" s="28">
        <v>81.59</v>
      </c>
    </row>
    <row r="580" spans="1:2" x14ac:dyDescent="0.25">
      <c r="A580" s="66" t="s">
        <v>892</v>
      </c>
      <c r="B580" s="28">
        <v>82.41</v>
      </c>
    </row>
    <row r="581" spans="1:2" x14ac:dyDescent="0.25">
      <c r="A581" s="66" t="s">
        <v>893</v>
      </c>
      <c r="B581" s="28">
        <v>83.23</v>
      </c>
    </row>
    <row r="582" spans="1:2" x14ac:dyDescent="0.25">
      <c r="A582" s="66" t="s">
        <v>894</v>
      </c>
      <c r="B582" s="28">
        <v>83.57</v>
      </c>
    </row>
    <row r="583" spans="1:2" x14ac:dyDescent="0.25">
      <c r="A583" s="66" t="s">
        <v>895</v>
      </c>
      <c r="B583" s="28">
        <v>84.7</v>
      </c>
    </row>
    <row r="584" spans="1:2" x14ac:dyDescent="0.25">
      <c r="A584" s="66" t="s">
        <v>896</v>
      </c>
      <c r="B584" s="28">
        <v>84.77</v>
      </c>
    </row>
    <row r="585" spans="1:2" x14ac:dyDescent="0.25">
      <c r="A585" s="66" t="s">
        <v>897</v>
      </c>
      <c r="B585" s="28">
        <v>84.87</v>
      </c>
    </row>
    <row r="586" spans="1:2" x14ac:dyDescent="0.25">
      <c r="A586" s="66" t="s">
        <v>898</v>
      </c>
      <c r="B586" s="28">
        <v>85.05</v>
      </c>
    </row>
    <row r="587" spans="1:2" x14ac:dyDescent="0.25">
      <c r="A587" s="66" t="s">
        <v>899</v>
      </c>
      <c r="B587" s="28">
        <v>85.39</v>
      </c>
    </row>
    <row r="588" spans="1:2" x14ac:dyDescent="0.25">
      <c r="A588" s="66" t="s">
        <v>900</v>
      </c>
      <c r="B588" s="28">
        <v>85.22</v>
      </c>
    </row>
    <row r="589" spans="1:2" x14ac:dyDescent="0.25">
      <c r="A589" s="66" t="s">
        <v>901</v>
      </c>
      <c r="B589" s="28">
        <v>85.42</v>
      </c>
    </row>
    <row r="590" spans="1:2" x14ac:dyDescent="0.25">
      <c r="A590" s="66" t="s">
        <v>902</v>
      </c>
      <c r="B590" s="28">
        <v>85.62</v>
      </c>
    </row>
    <row r="591" spans="1:2" x14ac:dyDescent="0.25">
      <c r="A591" s="66" t="s">
        <v>903</v>
      </c>
      <c r="B591" s="28">
        <v>85.66</v>
      </c>
    </row>
    <row r="592" spans="1:2" x14ac:dyDescent="0.25">
      <c r="A592" s="66" t="s">
        <v>904</v>
      </c>
      <c r="B592" s="28">
        <v>85.59</v>
      </c>
    </row>
    <row r="593" spans="1:2" x14ac:dyDescent="0.25">
      <c r="A593" s="66" t="s">
        <v>905</v>
      </c>
      <c r="B593" s="28">
        <v>85.97</v>
      </c>
    </row>
    <row r="594" spans="1:2" x14ac:dyDescent="0.25">
      <c r="A594" s="66" t="s">
        <v>906</v>
      </c>
      <c r="B594" s="28">
        <v>85.62</v>
      </c>
    </row>
    <row r="595" spans="1:2" x14ac:dyDescent="0.25">
      <c r="A595" s="66" t="s">
        <v>907</v>
      </c>
      <c r="B595" s="28">
        <v>85.32</v>
      </c>
    </row>
    <row r="596" spans="1:2" x14ac:dyDescent="0.25">
      <c r="A596" s="66" t="s">
        <v>908</v>
      </c>
      <c r="B596" s="28">
        <v>85.25</v>
      </c>
    </row>
    <row r="597" spans="1:2" x14ac:dyDescent="0.25">
      <c r="A597" s="66" t="s">
        <v>909</v>
      </c>
      <c r="B597" s="28">
        <v>85.05</v>
      </c>
    </row>
    <row r="598" spans="1:2" x14ac:dyDescent="0.25">
      <c r="A598" s="66" t="s">
        <v>910</v>
      </c>
      <c r="B598" s="28">
        <v>84.74</v>
      </c>
    </row>
    <row r="599" spans="1:2" x14ac:dyDescent="0.25">
      <c r="A599" s="66" t="s">
        <v>911</v>
      </c>
      <c r="B599" s="28">
        <v>84.47</v>
      </c>
    </row>
    <row r="600" spans="1:2" x14ac:dyDescent="0.25">
      <c r="A600" s="66" t="s">
        <v>912</v>
      </c>
      <c r="B600" s="28">
        <v>84.02</v>
      </c>
    </row>
    <row r="601" spans="1:2" x14ac:dyDescent="0.25">
      <c r="A601" s="66" t="s">
        <v>913</v>
      </c>
      <c r="B601" s="28">
        <v>84.12</v>
      </c>
    </row>
    <row r="602" spans="1:2" x14ac:dyDescent="0.25">
      <c r="A602" s="66" t="s">
        <v>914</v>
      </c>
      <c r="B602" s="28">
        <v>84.33</v>
      </c>
    </row>
    <row r="603" spans="1:2" x14ac:dyDescent="0.25">
      <c r="A603" s="66" t="s">
        <v>915</v>
      </c>
      <c r="B603" s="28">
        <v>84.11</v>
      </c>
    </row>
    <row r="604" spans="1:2" x14ac:dyDescent="0.25">
      <c r="A604" s="66" t="s">
        <v>916</v>
      </c>
      <c r="B604" s="28">
        <v>84.11</v>
      </c>
    </row>
    <row r="605" spans="1:2" x14ac:dyDescent="0.25">
      <c r="A605" s="66" t="s">
        <v>917</v>
      </c>
      <c r="B605" s="28">
        <v>84.49</v>
      </c>
    </row>
    <row r="606" spans="1:2" x14ac:dyDescent="0.25">
      <c r="A606" s="66" t="s">
        <v>918</v>
      </c>
      <c r="B606" s="28">
        <v>84.96</v>
      </c>
    </row>
    <row r="607" spans="1:2" x14ac:dyDescent="0.25">
      <c r="A607" s="66" t="s">
        <v>919</v>
      </c>
      <c r="B607" s="28">
        <v>85.3</v>
      </c>
    </row>
    <row r="608" spans="1:2" x14ac:dyDescent="0.25">
      <c r="A608" s="66" t="s">
        <v>920</v>
      </c>
      <c r="B608" s="28">
        <v>85.88</v>
      </c>
    </row>
    <row r="609" spans="1:2" x14ac:dyDescent="0.25">
      <c r="A609" s="66" t="s">
        <v>921</v>
      </c>
      <c r="B609" s="28">
        <v>85.98</v>
      </c>
    </row>
    <row r="610" spans="1:2" x14ac:dyDescent="0.25">
      <c r="A610" s="66" t="s">
        <v>922</v>
      </c>
      <c r="B610" s="28">
        <v>85.91</v>
      </c>
    </row>
    <row r="611" spans="1:2" x14ac:dyDescent="0.25">
      <c r="A611" s="66" t="s">
        <v>923</v>
      </c>
      <c r="B611" s="28">
        <v>86.25</v>
      </c>
    </row>
    <row r="612" spans="1:2" x14ac:dyDescent="0.25">
      <c r="A612" s="66" t="s">
        <v>924</v>
      </c>
      <c r="B612" s="28">
        <v>85.81</v>
      </c>
    </row>
    <row r="613" spans="1:2" x14ac:dyDescent="0.25">
      <c r="A613" s="66" t="s">
        <v>925</v>
      </c>
      <c r="B613" s="28">
        <v>84.18</v>
      </c>
    </row>
    <row r="614" spans="1:2" x14ac:dyDescent="0.25">
      <c r="A614" s="66" t="s">
        <v>926</v>
      </c>
      <c r="B614" s="28">
        <v>84.83</v>
      </c>
    </row>
    <row r="615" spans="1:2" x14ac:dyDescent="0.25">
      <c r="A615" s="66" t="s">
        <v>927</v>
      </c>
      <c r="B615" s="28">
        <v>85.2</v>
      </c>
    </row>
    <row r="616" spans="1:2" x14ac:dyDescent="0.25">
      <c r="A616" s="66" t="s">
        <v>928</v>
      </c>
      <c r="B616" s="28">
        <v>85.27</v>
      </c>
    </row>
    <row r="617" spans="1:2" x14ac:dyDescent="0.25">
      <c r="A617" s="66" t="s">
        <v>929</v>
      </c>
      <c r="B617" s="28">
        <v>85.37</v>
      </c>
    </row>
    <row r="618" spans="1:2" x14ac:dyDescent="0.25">
      <c r="A618" s="66" t="s">
        <v>930</v>
      </c>
      <c r="B618" s="28">
        <v>85.47</v>
      </c>
    </row>
    <row r="619" spans="1:2" x14ac:dyDescent="0.25">
      <c r="A619" s="66" t="s">
        <v>931</v>
      </c>
      <c r="B619" s="28">
        <v>84.42</v>
      </c>
    </row>
    <row r="620" spans="1:2" x14ac:dyDescent="0.25">
      <c r="A620" s="66" t="s">
        <v>932</v>
      </c>
      <c r="B620" s="28">
        <v>84.32</v>
      </c>
    </row>
    <row r="621" spans="1:2" x14ac:dyDescent="0.25">
      <c r="A621" s="66" t="s">
        <v>933</v>
      </c>
      <c r="B621" s="28">
        <v>84.18</v>
      </c>
    </row>
    <row r="622" spans="1:2" x14ac:dyDescent="0.25">
      <c r="A622" s="66" t="s">
        <v>934</v>
      </c>
      <c r="B622" s="28">
        <v>84.15</v>
      </c>
    </row>
    <row r="623" spans="1:2" x14ac:dyDescent="0.25">
      <c r="A623" s="66" t="s">
        <v>935</v>
      </c>
      <c r="B623" s="28">
        <v>83.67</v>
      </c>
    </row>
    <row r="624" spans="1:2" x14ac:dyDescent="0.25">
      <c r="A624" s="66" t="s">
        <v>936</v>
      </c>
      <c r="B624" s="28">
        <v>83.3</v>
      </c>
    </row>
    <row r="625" spans="1:2" x14ac:dyDescent="0.25">
      <c r="A625" s="66" t="s">
        <v>937</v>
      </c>
      <c r="B625" s="28">
        <v>82.91</v>
      </c>
    </row>
    <row r="626" spans="1:2" x14ac:dyDescent="0.25">
      <c r="A626" s="66" t="s">
        <v>938</v>
      </c>
      <c r="B626" s="28">
        <v>80.98</v>
      </c>
    </row>
    <row r="627" spans="1:2" x14ac:dyDescent="0.25">
      <c r="A627" s="66" t="s">
        <v>939</v>
      </c>
      <c r="B627" s="28">
        <v>79.959999999999994</v>
      </c>
    </row>
    <row r="628" spans="1:2" x14ac:dyDescent="0.25">
      <c r="A628" s="66" t="s">
        <v>940</v>
      </c>
      <c r="B628" s="28">
        <v>78.069999999999993</v>
      </c>
    </row>
    <row r="629" spans="1:2" x14ac:dyDescent="0.25">
      <c r="A629" s="66" t="s">
        <v>941</v>
      </c>
      <c r="B629" s="28">
        <v>76.819999999999993</v>
      </c>
    </row>
    <row r="630" spans="1:2" x14ac:dyDescent="0.25">
      <c r="A630" s="66" t="s">
        <v>942</v>
      </c>
      <c r="B630" s="28">
        <v>76.75</v>
      </c>
    </row>
    <row r="631" spans="1:2" x14ac:dyDescent="0.25">
      <c r="A631" s="66" t="s">
        <v>943</v>
      </c>
      <c r="B631" s="28">
        <v>76.239999999999995</v>
      </c>
    </row>
    <row r="632" spans="1:2" x14ac:dyDescent="0.25">
      <c r="A632" s="66" t="s">
        <v>944</v>
      </c>
      <c r="B632" s="28">
        <v>75.430000000000007</v>
      </c>
    </row>
    <row r="633" spans="1:2" x14ac:dyDescent="0.25">
      <c r="A633" s="66" t="s">
        <v>945</v>
      </c>
      <c r="B633" s="28">
        <v>73.94</v>
      </c>
    </row>
    <row r="634" spans="1:2" x14ac:dyDescent="0.25">
      <c r="A634" s="66" t="s">
        <v>946</v>
      </c>
      <c r="B634" s="28">
        <v>72.28</v>
      </c>
    </row>
    <row r="635" spans="1:2" x14ac:dyDescent="0.25">
      <c r="A635" s="66" t="s">
        <v>947</v>
      </c>
      <c r="B635" s="28">
        <v>72.349999999999994</v>
      </c>
    </row>
    <row r="636" spans="1:2" x14ac:dyDescent="0.25">
      <c r="A636" s="66" t="s">
        <v>948</v>
      </c>
      <c r="B636" s="28">
        <v>72.05</v>
      </c>
    </row>
    <row r="637" spans="1:2" x14ac:dyDescent="0.25">
      <c r="A637" s="66" t="s">
        <v>949</v>
      </c>
      <c r="B637" s="28">
        <v>72.05</v>
      </c>
    </row>
    <row r="638" spans="1:2" x14ac:dyDescent="0.25">
      <c r="A638" s="66" t="s">
        <v>950</v>
      </c>
      <c r="B638" s="28">
        <v>70.59</v>
      </c>
    </row>
    <row r="639" spans="1:2" x14ac:dyDescent="0.25">
      <c r="A639" s="66" t="s">
        <v>951</v>
      </c>
      <c r="B639" s="28">
        <v>70.42</v>
      </c>
    </row>
    <row r="640" spans="1:2" x14ac:dyDescent="0.25">
      <c r="A640" s="66" t="s">
        <v>952</v>
      </c>
      <c r="B640" s="28">
        <v>70.489999999999995</v>
      </c>
    </row>
    <row r="641" spans="1:2" x14ac:dyDescent="0.25">
      <c r="A641" s="66" t="s">
        <v>953</v>
      </c>
      <c r="B641" s="28">
        <v>69.98</v>
      </c>
    </row>
    <row r="642" spans="1:2" x14ac:dyDescent="0.25">
      <c r="A642" s="66" t="s">
        <v>954</v>
      </c>
      <c r="B642" s="28">
        <v>69.58</v>
      </c>
    </row>
    <row r="643" spans="1:2" x14ac:dyDescent="0.25">
      <c r="A643" s="66" t="s">
        <v>955</v>
      </c>
      <c r="B643" s="28">
        <v>69.209999999999994</v>
      </c>
    </row>
    <row r="644" spans="1:2" x14ac:dyDescent="0.25">
      <c r="A644" s="66" t="s">
        <v>956</v>
      </c>
      <c r="B644" s="28">
        <v>68.63</v>
      </c>
    </row>
    <row r="645" spans="1:2" x14ac:dyDescent="0.25">
      <c r="A645" s="66" t="s">
        <v>957</v>
      </c>
      <c r="B645" s="28">
        <v>68.599999999999994</v>
      </c>
    </row>
    <row r="646" spans="1:2" x14ac:dyDescent="0.25">
      <c r="A646" s="66" t="s">
        <v>958</v>
      </c>
      <c r="B646" s="28">
        <v>68.7</v>
      </c>
    </row>
    <row r="647" spans="1:2" x14ac:dyDescent="0.25">
      <c r="A647" s="66" t="s">
        <v>959</v>
      </c>
      <c r="B647" s="28">
        <v>68.8</v>
      </c>
    </row>
    <row r="648" spans="1:2" x14ac:dyDescent="0.25">
      <c r="A648" s="66" t="s">
        <v>960</v>
      </c>
      <c r="B648" s="28">
        <v>68.430000000000007</v>
      </c>
    </row>
    <row r="649" spans="1:2" x14ac:dyDescent="0.25">
      <c r="A649" s="66" t="s">
        <v>961</v>
      </c>
      <c r="B649" s="28">
        <v>68.13</v>
      </c>
    </row>
    <row r="650" spans="1:2" x14ac:dyDescent="0.25">
      <c r="A650" s="66" t="s">
        <v>962</v>
      </c>
      <c r="B650" s="28">
        <v>67.89</v>
      </c>
    </row>
    <row r="651" spans="1:2" x14ac:dyDescent="0.25">
      <c r="A651" s="66" t="s">
        <v>963</v>
      </c>
      <c r="B651" s="28">
        <v>67.69</v>
      </c>
    </row>
    <row r="652" spans="1:2" x14ac:dyDescent="0.25">
      <c r="A652" s="66" t="s">
        <v>964</v>
      </c>
      <c r="B652" s="28">
        <v>67.39</v>
      </c>
    </row>
    <row r="653" spans="1:2" x14ac:dyDescent="0.25">
      <c r="A653" s="66" t="s">
        <v>965</v>
      </c>
      <c r="B653" s="28">
        <v>67.89</v>
      </c>
    </row>
    <row r="654" spans="1:2" x14ac:dyDescent="0.25">
      <c r="A654" s="66" t="s">
        <v>966</v>
      </c>
      <c r="B654" s="28">
        <v>67.89</v>
      </c>
    </row>
    <row r="655" spans="1:2" x14ac:dyDescent="0.25">
      <c r="A655" s="66" t="s">
        <v>967</v>
      </c>
      <c r="B655" s="28">
        <v>67.86</v>
      </c>
    </row>
    <row r="656" spans="1:2" x14ac:dyDescent="0.25">
      <c r="A656" s="66" t="s">
        <v>968</v>
      </c>
      <c r="B656" s="28">
        <v>67.86</v>
      </c>
    </row>
    <row r="657" spans="1:2" x14ac:dyDescent="0.25">
      <c r="A657" s="66" t="s">
        <v>969</v>
      </c>
      <c r="B657" s="28">
        <v>68.06</v>
      </c>
    </row>
    <row r="658" spans="1:2" x14ac:dyDescent="0.25">
      <c r="A658" s="66" t="s">
        <v>970</v>
      </c>
      <c r="B658" s="28">
        <v>68.260000000000005</v>
      </c>
    </row>
    <row r="659" spans="1:2" x14ac:dyDescent="0.25">
      <c r="A659" s="66" t="s">
        <v>971</v>
      </c>
      <c r="B659" s="28">
        <v>68.400000000000006</v>
      </c>
    </row>
    <row r="660" spans="1:2" x14ac:dyDescent="0.25">
      <c r="A660" s="66" t="s">
        <v>972</v>
      </c>
      <c r="B660" s="28">
        <v>67.930000000000007</v>
      </c>
    </row>
    <row r="661" spans="1:2" x14ac:dyDescent="0.25">
      <c r="A661" s="66" t="s">
        <v>973</v>
      </c>
      <c r="B661" s="28">
        <v>67.86</v>
      </c>
    </row>
    <row r="662" spans="1:2" x14ac:dyDescent="0.25">
      <c r="A662" s="66" t="s">
        <v>974</v>
      </c>
      <c r="B662" s="28">
        <v>67.459999999999994</v>
      </c>
    </row>
    <row r="663" spans="1:2" x14ac:dyDescent="0.25">
      <c r="A663" s="66" t="s">
        <v>975</v>
      </c>
      <c r="B663" s="28">
        <v>67.59</v>
      </c>
    </row>
    <row r="664" spans="1:2" x14ac:dyDescent="0.25">
      <c r="A664" s="66" t="s">
        <v>976</v>
      </c>
      <c r="B664" s="28">
        <v>67.25</v>
      </c>
    </row>
    <row r="665" spans="1:2" x14ac:dyDescent="0.25">
      <c r="A665" s="66" t="s">
        <v>977</v>
      </c>
      <c r="B665" s="28">
        <v>66.72</v>
      </c>
    </row>
    <row r="666" spans="1:2" x14ac:dyDescent="0.25">
      <c r="A666" s="66" t="s">
        <v>978</v>
      </c>
      <c r="B666" s="28">
        <v>66.72</v>
      </c>
    </row>
    <row r="667" spans="1:2" x14ac:dyDescent="0.25">
      <c r="A667" s="66" t="s">
        <v>979</v>
      </c>
      <c r="B667" s="28">
        <v>66.180000000000007</v>
      </c>
    </row>
    <row r="668" spans="1:2" x14ac:dyDescent="0.25">
      <c r="A668" s="66" t="s">
        <v>980</v>
      </c>
      <c r="B668" s="28">
        <v>65.91</v>
      </c>
    </row>
    <row r="669" spans="1:2" x14ac:dyDescent="0.25">
      <c r="A669" s="66" t="s">
        <v>981</v>
      </c>
      <c r="B669" s="28">
        <v>65.64</v>
      </c>
    </row>
    <row r="670" spans="1:2" x14ac:dyDescent="0.25">
      <c r="A670" s="66" t="s">
        <v>982</v>
      </c>
      <c r="B670" s="28">
        <v>65.510000000000005</v>
      </c>
    </row>
    <row r="671" spans="1:2" x14ac:dyDescent="0.25">
      <c r="A671" s="66" t="s">
        <v>983</v>
      </c>
      <c r="B671" s="28">
        <v>65.040000000000006</v>
      </c>
    </row>
    <row r="672" spans="1:2" x14ac:dyDescent="0.25">
      <c r="A672" s="66" t="s">
        <v>984</v>
      </c>
      <c r="B672" s="28">
        <v>64.7</v>
      </c>
    </row>
    <row r="673" spans="1:2" x14ac:dyDescent="0.25">
      <c r="A673" s="66" t="s">
        <v>985</v>
      </c>
      <c r="B673" s="28">
        <v>64.77</v>
      </c>
    </row>
    <row r="674" spans="1:2" x14ac:dyDescent="0.25">
      <c r="A674" s="66" t="s">
        <v>986</v>
      </c>
      <c r="B674" s="28">
        <v>64.599999999999994</v>
      </c>
    </row>
    <row r="675" spans="1:2" x14ac:dyDescent="0.25">
      <c r="A675" s="66" t="s">
        <v>987</v>
      </c>
      <c r="B675" s="28">
        <v>64.5</v>
      </c>
    </row>
    <row r="676" spans="1:2" x14ac:dyDescent="0.25">
      <c r="A676" s="66" t="s">
        <v>988</v>
      </c>
      <c r="B676" s="28">
        <v>64.599999999999994</v>
      </c>
    </row>
    <row r="677" spans="1:2" x14ac:dyDescent="0.25">
      <c r="A677" s="66" t="s">
        <v>989</v>
      </c>
      <c r="B677" s="28">
        <v>64.09</v>
      </c>
    </row>
    <row r="678" spans="1:2" x14ac:dyDescent="0.25">
      <c r="A678" s="66" t="s">
        <v>990</v>
      </c>
      <c r="B678" s="28">
        <v>64.02</v>
      </c>
    </row>
    <row r="679" spans="1:2" x14ac:dyDescent="0.25">
      <c r="A679" s="66" t="s">
        <v>991</v>
      </c>
      <c r="B679" s="28">
        <v>63.86</v>
      </c>
    </row>
    <row r="680" spans="1:2" x14ac:dyDescent="0.25">
      <c r="A680" s="66" t="s">
        <v>992</v>
      </c>
      <c r="B680" s="28">
        <v>63.76</v>
      </c>
    </row>
    <row r="681" spans="1:2" x14ac:dyDescent="0.25">
      <c r="A681" s="66" t="s">
        <v>993</v>
      </c>
      <c r="B681" s="28">
        <v>63.38</v>
      </c>
    </row>
    <row r="682" spans="1:2" x14ac:dyDescent="0.25">
      <c r="A682" s="66" t="s">
        <v>994</v>
      </c>
      <c r="B682" s="28">
        <v>63.52</v>
      </c>
    </row>
    <row r="683" spans="1:2" x14ac:dyDescent="0.25">
      <c r="A683" s="66" t="s">
        <v>995</v>
      </c>
      <c r="B683" s="28">
        <v>63.76</v>
      </c>
    </row>
    <row r="684" spans="1:2" x14ac:dyDescent="0.25">
      <c r="A684" s="66" t="s">
        <v>996</v>
      </c>
      <c r="B684" s="28">
        <v>63.11</v>
      </c>
    </row>
    <row r="685" spans="1:2" x14ac:dyDescent="0.25">
      <c r="A685" s="66" t="s">
        <v>997</v>
      </c>
      <c r="B685" s="28">
        <v>62.92</v>
      </c>
    </row>
    <row r="686" spans="1:2" x14ac:dyDescent="0.25">
      <c r="A686" s="66" t="s">
        <v>998</v>
      </c>
      <c r="B686" s="28">
        <v>63.06</v>
      </c>
    </row>
    <row r="687" spans="1:2" x14ac:dyDescent="0.25">
      <c r="A687" s="66" t="s">
        <v>999</v>
      </c>
      <c r="B687" s="28">
        <v>63.16</v>
      </c>
    </row>
    <row r="688" spans="1:2" x14ac:dyDescent="0.25">
      <c r="A688" s="66" t="s">
        <v>1000</v>
      </c>
      <c r="B688" s="28">
        <v>62.95</v>
      </c>
    </row>
    <row r="689" spans="1:2" x14ac:dyDescent="0.25">
      <c r="A689" s="66" t="s">
        <v>1001</v>
      </c>
      <c r="B689" s="28">
        <v>62.99</v>
      </c>
    </row>
    <row r="690" spans="1:2" x14ac:dyDescent="0.25">
      <c r="A690" s="66" t="s">
        <v>1002</v>
      </c>
      <c r="B690" s="28">
        <v>63.19</v>
      </c>
    </row>
    <row r="691" spans="1:2" x14ac:dyDescent="0.25">
      <c r="A691" s="66" t="s">
        <v>1003</v>
      </c>
      <c r="B691" s="28">
        <v>62.99</v>
      </c>
    </row>
    <row r="692" spans="1:2" x14ac:dyDescent="0.25">
      <c r="A692" s="66" t="s">
        <v>1004</v>
      </c>
      <c r="B692" s="28">
        <v>62.72</v>
      </c>
    </row>
    <row r="693" spans="1:2" x14ac:dyDescent="0.25">
      <c r="A693" s="66" t="s">
        <v>1005</v>
      </c>
      <c r="B693" s="28">
        <v>62.75</v>
      </c>
    </row>
    <row r="694" spans="1:2" x14ac:dyDescent="0.25">
      <c r="A694" s="66" t="s">
        <v>1006</v>
      </c>
      <c r="B694" s="28">
        <v>62.65</v>
      </c>
    </row>
    <row r="695" spans="1:2" x14ac:dyDescent="0.25">
      <c r="A695" s="66" t="s">
        <v>1007</v>
      </c>
      <c r="B695" s="28">
        <v>62.99</v>
      </c>
    </row>
    <row r="696" spans="1:2" x14ac:dyDescent="0.25">
      <c r="A696" s="66" t="s">
        <v>1008</v>
      </c>
      <c r="B696" s="28">
        <v>62.92</v>
      </c>
    </row>
    <row r="697" spans="1:2" x14ac:dyDescent="0.25">
      <c r="A697" s="66" t="s">
        <v>1009</v>
      </c>
      <c r="B697" s="28">
        <v>63.19</v>
      </c>
    </row>
    <row r="698" spans="1:2" x14ac:dyDescent="0.25">
      <c r="A698" s="66" t="s">
        <v>1010</v>
      </c>
      <c r="B698" s="28">
        <v>63.49</v>
      </c>
    </row>
    <row r="699" spans="1:2" x14ac:dyDescent="0.25">
      <c r="A699" s="66" t="s">
        <v>1011</v>
      </c>
      <c r="B699" s="28">
        <v>63.66</v>
      </c>
    </row>
    <row r="700" spans="1:2" x14ac:dyDescent="0.25">
      <c r="A700" s="66" t="s">
        <v>1012</v>
      </c>
      <c r="B700" s="28">
        <v>64.47</v>
      </c>
    </row>
    <row r="701" spans="1:2" x14ac:dyDescent="0.25">
      <c r="A701" s="66" t="s">
        <v>1013</v>
      </c>
      <c r="B701" s="28">
        <v>64.739999999999995</v>
      </c>
    </row>
    <row r="702" spans="1:2" x14ac:dyDescent="0.25">
      <c r="A702" s="66" t="s">
        <v>1014</v>
      </c>
      <c r="B702" s="28">
        <v>64.87</v>
      </c>
    </row>
    <row r="703" spans="1:2" x14ac:dyDescent="0.25">
      <c r="A703" s="66" t="s">
        <v>1015</v>
      </c>
      <c r="B703" s="28">
        <v>65.31</v>
      </c>
    </row>
    <row r="704" spans="1:2" x14ac:dyDescent="0.25">
      <c r="A704" s="66" t="s">
        <v>1016</v>
      </c>
      <c r="B704" s="28">
        <v>65.72</v>
      </c>
    </row>
    <row r="705" spans="1:2" x14ac:dyDescent="0.25">
      <c r="A705" s="66" t="s">
        <v>1017</v>
      </c>
      <c r="B705" s="28">
        <v>65.92</v>
      </c>
    </row>
    <row r="706" spans="1:2" x14ac:dyDescent="0.25">
      <c r="A706" s="66" t="s">
        <v>1018</v>
      </c>
      <c r="B706" s="28">
        <v>66.260000000000005</v>
      </c>
    </row>
    <row r="707" spans="1:2" x14ac:dyDescent="0.25">
      <c r="A707" s="66" t="s">
        <v>1019</v>
      </c>
      <c r="B707" s="28">
        <v>66.08</v>
      </c>
    </row>
    <row r="708" spans="1:2" x14ac:dyDescent="0.25">
      <c r="A708" s="66" t="s">
        <v>1020</v>
      </c>
      <c r="B708" s="28">
        <v>65.88</v>
      </c>
    </row>
    <row r="709" spans="1:2" x14ac:dyDescent="0.25">
      <c r="A709" s="66" t="s">
        <v>1021</v>
      </c>
      <c r="B709" s="28">
        <v>66.12</v>
      </c>
    </row>
    <row r="710" spans="1:2" x14ac:dyDescent="0.25">
      <c r="A710" s="66" t="s">
        <v>1022</v>
      </c>
      <c r="B710" s="28">
        <v>66.180000000000007</v>
      </c>
    </row>
    <row r="711" spans="1:2" x14ac:dyDescent="0.25">
      <c r="A711" s="66" t="s">
        <v>1023</v>
      </c>
      <c r="B711" s="28">
        <v>66.55</v>
      </c>
    </row>
    <row r="712" spans="1:2" x14ac:dyDescent="0.25">
      <c r="A712" s="66" t="s">
        <v>1024</v>
      </c>
      <c r="B712" s="28">
        <v>66.66</v>
      </c>
    </row>
    <row r="713" spans="1:2" x14ac:dyDescent="0.25">
      <c r="A713" s="66" t="s">
        <v>1025</v>
      </c>
      <c r="B713" s="28">
        <v>66.55</v>
      </c>
    </row>
    <row r="714" spans="1:2" x14ac:dyDescent="0.25">
      <c r="A714" s="66" t="s">
        <v>1026</v>
      </c>
      <c r="B714" s="28">
        <v>66.489999999999995</v>
      </c>
    </row>
    <row r="715" spans="1:2" x14ac:dyDescent="0.25">
      <c r="A715" s="66" t="s">
        <v>1027</v>
      </c>
      <c r="B715" s="28">
        <v>66.349999999999994</v>
      </c>
    </row>
    <row r="716" spans="1:2" x14ac:dyDescent="0.25">
      <c r="A716" s="66" t="s">
        <v>1028</v>
      </c>
      <c r="B716" s="28">
        <v>66.72</v>
      </c>
    </row>
    <row r="717" spans="1:2" x14ac:dyDescent="0.25">
      <c r="A717" s="66" t="s">
        <v>1029</v>
      </c>
      <c r="B717" s="28">
        <v>66.72</v>
      </c>
    </row>
    <row r="718" spans="1:2" x14ac:dyDescent="0.25">
      <c r="A718" s="66" t="s">
        <v>1030</v>
      </c>
      <c r="B718" s="28">
        <v>66.25</v>
      </c>
    </row>
    <row r="719" spans="1:2" x14ac:dyDescent="0.25">
      <c r="A719" s="66" t="s">
        <v>1031</v>
      </c>
      <c r="B719" s="28">
        <v>65.849999999999994</v>
      </c>
    </row>
    <row r="720" spans="1:2" x14ac:dyDescent="0.25">
      <c r="A720" s="66" t="s">
        <v>1032</v>
      </c>
      <c r="B720" s="28">
        <v>65.58</v>
      </c>
    </row>
    <row r="721" spans="1:2" x14ac:dyDescent="0.25">
      <c r="A721" s="66" t="s">
        <v>1033</v>
      </c>
      <c r="B721" s="28">
        <v>65.48</v>
      </c>
    </row>
    <row r="722" spans="1:2" x14ac:dyDescent="0.25">
      <c r="A722" s="66" t="s">
        <v>1034</v>
      </c>
      <c r="B722" s="28">
        <v>65.11</v>
      </c>
    </row>
    <row r="723" spans="1:2" x14ac:dyDescent="0.25">
      <c r="A723" s="66" t="s">
        <v>1035</v>
      </c>
      <c r="B723" s="28">
        <v>64.540000000000006</v>
      </c>
    </row>
    <row r="724" spans="1:2" x14ac:dyDescent="0.25">
      <c r="A724" s="66" t="s">
        <v>1036</v>
      </c>
      <c r="B724" s="28">
        <v>64.61</v>
      </c>
    </row>
    <row r="725" spans="1:2" x14ac:dyDescent="0.25">
      <c r="A725" s="66" t="s">
        <v>1037</v>
      </c>
      <c r="B725" s="28">
        <v>64.069999999999993</v>
      </c>
    </row>
    <row r="726" spans="1:2" x14ac:dyDescent="0.25">
      <c r="A726" s="66" t="s">
        <v>1038</v>
      </c>
      <c r="B726" s="28">
        <v>63.87</v>
      </c>
    </row>
    <row r="727" spans="1:2" x14ac:dyDescent="0.25">
      <c r="A727" s="66" t="s">
        <v>1039</v>
      </c>
      <c r="B727" s="28">
        <v>63.69</v>
      </c>
    </row>
    <row r="728" spans="1:2" x14ac:dyDescent="0.25">
      <c r="A728" s="66" t="s">
        <v>1040</v>
      </c>
      <c r="B728" s="28">
        <v>63.39</v>
      </c>
    </row>
    <row r="729" spans="1:2" x14ac:dyDescent="0.25">
      <c r="A729" s="66" t="s">
        <v>1041</v>
      </c>
      <c r="B729" s="28">
        <v>63.15</v>
      </c>
    </row>
    <row r="730" spans="1:2" x14ac:dyDescent="0.25">
      <c r="A730" s="66" t="s">
        <v>1042</v>
      </c>
      <c r="B730" s="28">
        <v>62.88</v>
      </c>
    </row>
    <row r="731" spans="1:2" x14ac:dyDescent="0.25">
      <c r="A731" s="66" t="s">
        <v>1043</v>
      </c>
      <c r="B731" s="28">
        <v>62.78</v>
      </c>
    </row>
    <row r="732" spans="1:2" x14ac:dyDescent="0.25">
      <c r="A732" s="66" t="s">
        <v>1044</v>
      </c>
      <c r="B732" s="28">
        <v>62.45</v>
      </c>
    </row>
    <row r="733" spans="1:2" x14ac:dyDescent="0.25">
      <c r="A733" s="66" t="s">
        <v>1045</v>
      </c>
      <c r="B733" s="28">
        <v>62.62</v>
      </c>
    </row>
    <row r="734" spans="1:2" x14ac:dyDescent="0.25">
      <c r="A734" s="66" t="s">
        <v>1046</v>
      </c>
      <c r="B734" s="28">
        <v>62.72</v>
      </c>
    </row>
    <row r="735" spans="1:2" x14ac:dyDescent="0.25">
      <c r="A735" s="66" t="s">
        <v>1047</v>
      </c>
      <c r="B735" s="28">
        <v>62.48</v>
      </c>
    </row>
    <row r="736" spans="1:2" x14ac:dyDescent="0.25">
      <c r="A736" s="66" t="s">
        <v>1048</v>
      </c>
      <c r="B736" s="28">
        <v>62.52</v>
      </c>
    </row>
    <row r="737" spans="1:2" x14ac:dyDescent="0.25">
      <c r="A737" s="66" t="s">
        <v>1049</v>
      </c>
      <c r="B737" s="28">
        <v>62.78</v>
      </c>
    </row>
    <row r="738" spans="1:2" x14ac:dyDescent="0.25">
      <c r="A738" s="66" t="s">
        <v>1050</v>
      </c>
      <c r="B738" s="28">
        <v>63.09</v>
      </c>
    </row>
    <row r="739" spans="1:2" x14ac:dyDescent="0.25">
      <c r="A739" s="66" t="s">
        <v>1051</v>
      </c>
      <c r="B739" s="28">
        <v>63.52</v>
      </c>
    </row>
    <row r="740" spans="1:2" x14ac:dyDescent="0.25">
      <c r="A740" s="66" t="s">
        <v>1052</v>
      </c>
      <c r="B740" s="28">
        <v>63.72</v>
      </c>
    </row>
    <row r="741" spans="1:2" x14ac:dyDescent="0.25">
      <c r="A741" s="66" t="s">
        <v>1053</v>
      </c>
      <c r="B741" s="28">
        <v>64.19</v>
      </c>
    </row>
    <row r="742" spans="1:2" x14ac:dyDescent="0.25">
      <c r="A742" s="66" t="s">
        <v>1054</v>
      </c>
      <c r="B742" s="28">
        <v>64.489999999999995</v>
      </c>
    </row>
    <row r="743" spans="1:2" x14ac:dyDescent="0.25">
      <c r="A743" s="66" t="s">
        <v>1055</v>
      </c>
      <c r="B743" s="28">
        <v>64.53</v>
      </c>
    </row>
    <row r="744" spans="1:2" x14ac:dyDescent="0.25">
      <c r="A744" s="66" t="s">
        <v>1056</v>
      </c>
      <c r="B744" s="28">
        <v>64.760000000000005</v>
      </c>
    </row>
    <row r="745" spans="1:2" x14ac:dyDescent="0.25">
      <c r="A745" s="66" t="s">
        <v>1057</v>
      </c>
      <c r="B745" s="28">
        <v>64.89</v>
      </c>
    </row>
    <row r="746" spans="1:2" x14ac:dyDescent="0.25">
      <c r="A746" s="66" t="s">
        <v>1058</v>
      </c>
      <c r="B746" s="28">
        <v>64.959999999999994</v>
      </c>
    </row>
    <row r="747" spans="1:2" x14ac:dyDescent="0.25">
      <c r="A747" s="66" t="s">
        <v>1059</v>
      </c>
      <c r="B747" s="28">
        <v>65.03</v>
      </c>
    </row>
    <row r="748" spans="1:2" x14ac:dyDescent="0.25">
      <c r="A748" s="66" t="s">
        <v>1060</v>
      </c>
      <c r="B748" s="28">
        <v>64.989999999999995</v>
      </c>
    </row>
    <row r="749" spans="1:2" x14ac:dyDescent="0.25">
      <c r="A749" s="66" t="s">
        <v>1061</v>
      </c>
      <c r="B749" s="28">
        <v>65.66</v>
      </c>
    </row>
    <row r="750" spans="1:2" x14ac:dyDescent="0.25">
      <c r="A750" s="66" t="s">
        <v>1062</v>
      </c>
      <c r="B750" s="28">
        <v>66.650000000000006</v>
      </c>
    </row>
    <row r="751" spans="1:2" x14ac:dyDescent="0.25">
      <c r="A751" s="66" t="s">
        <v>1063</v>
      </c>
      <c r="B751" s="28">
        <v>67.22</v>
      </c>
    </row>
    <row r="752" spans="1:2" x14ac:dyDescent="0.25">
      <c r="A752" s="66" t="s">
        <v>1064</v>
      </c>
      <c r="B752" s="28">
        <v>68.11</v>
      </c>
    </row>
    <row r="753" spans="1:2" x14ac:dyDescent="0.25">
      <c r="A753" s="66" t="s">
        <v>1065</v>
      </c>
      <c r="B753" s="28">
        <v>69.11</v>
      </c>
    </row>
    <row r="754" spans="1:2" x14ac:dyDescent="0.25">
      <c r="A754" s="66" t="s">
        <v>1066</v>
      </c>
      <c r="B754" s="28">
        <v>68.81</v>
      </c>
    </row>
    <row r="755" spans="1:2" x14ac:dyDescent="0.25">
      <c r="A755" s="66" t="s">
        <v>1067</v>
      </c>
      <c r="B755" s="28">
        <v>69.77</v>
      </c>
    </row>
    <row r="756" spans="1:2" x14ac:dyDescent="0.25">
      <c r="A756" s="66" t="s">
        <v>1068</v>
      </c>
      <c r="B756" s="28">
        <v>71.23</v>
      </c>
    </row>
    <row r="757" spans="1:2" x14ac:dyDescent="0.25">
      <c r="A757" s="66" t="s">
        <v>1069</v>
      </c>
      <c r="B757" s="28">
        <v>72.36</v>
      </c>
    </row>
    <row r="758" spans="1:2" x14ac:dyDescent="0.25">
      <c r="A758" s="66" t="s">
        <v>1070</v>
      </c>
      <c r="B758" s="28">
        <v>73.45</v>
      </c>
    </row>
    <row r="759" spans="1:2" x14ac:dyDescent="0.25">
      <c r="A759" s="66" t="s">
        <v>1071</v>
      </c>
      <c r="B759" s="28">
        <v>74.62</v>
      </c>
    </row>
    <row r="760" spans="1:2" x14ac:dyDescent="0.25">
      <c r="A760" s="66" t="s">
        <v>1072</v>
      </c>
      <c r="B760" s="28">
        <v>76.87</v>
      </c>
    </row>
    <row r="761" spans="1:2" x14ac:dyDescent="0.25">
      <c r="A761" s="66" t="s">
        <v>1073</v>
      </c>
      <c r="B761" s="28">
        <v>77.099999999999994</v>
      </c>
    </row>
    <row r="762" spans="1:2" x14ac:dyDescent="0.25">
      <c r="A762" s="66" t="s">
        <v>1074</v>
      </c>
      <c r="B762" s="28">
        <v>77.7</v>
      </c>
    </row>
    <row r="763" spans="1:2" x14ac:dyDescent="0.25">
      <c r="A763" s="66" t="s">
        <v>1075</v>
      </c>
      <c r="B763" s="28">
        <v>77.77</v>
      </c>
    </row>
    <row r="764" spans="1:2" x14ac:dyDescent="0.25">
      <c r="A764" s="66" t="s">
        <v>1076</v>
      </c>
      <c r="B764" s="28">
        <v>77.47</v>
      </c>
    </row>
    <row r="765" spans="1:2" x14ac:dyDescent="0.25">
      <c r="A765" s="66" t="s">
        <v>1077</v>
      </c>
      <c r="B765" s="28">
        <v>77.44</v>
      </c>
    </row>
    <row r="766" spans="1:2" x14ac:dyDescent="0.25">
      <c r="A766" s="66" t="s">
        <v>1078</v>
      </c>
      <c r="B766" s="28">
        <v>77.400000000000006</v>
      </c>
    </row>
    <row r="767" spans="1:2" x14ac:dyDescent="0.25">
      <c r="A767" s="66" t="s">
        <v>1079</v>
      </c>
      <c r="B767" s="28">
        <v>78</v>
      </c>
    </row>
    <row r="768" spans="1:2" x14ac:dyDescent="0.25">
      <c r="A768" s="66" t="s">
        <v>1080</v>
      </c>
      <c r="B768" s="28">
        <v>78.66</v>
      </c>
    </row>
    <row r="769" spans="1:2" x14ac:dyDescent="0.25">
      <c r="A769" s="66" t="s">
        <v>1081</v>
      </c>
      <c r="B769" s="28">
        <v>79.290000000000006</v>
      </c>
    </row>
    <row r="770" spans="1:2" x14ac:dyDescent="0.25">
      <c r="A770" s="66" t="s">
        <v>1082</v>
      </c>
      <c r="B770" s="28">
        <v>79.23</v>
      </c>
    </row>
    <row r="771" spans="1:2" x14ac:dyDescent="0.25">
      <c r="A771" s="66" t="s">
        <v>1083</v>
      </c>
      <c r="B771" s="28">
        <v>79.459999999999994</v>
      </c>
    </row>
    <row r="772" spans="1:2" x14ac:dyDescent="0.25">
      <c r="A772" s="66" t="s">
        <v>1084</v>
      </c>
      <c r="B772" s="28">
        <v>81.459999999999994</v>
      </c>
    </row>
    <row r="773" spans="1:2" x14ac:dyDescent="0.25">
      <c r="A773" s="66" t="s">
        <v>1085</v>
      </c>
      <c r="B773" s="28">
        <v>83.36</v>
      </c>
    </row>
    <row r="774" spans="1:2" x14ac:dyDescent="0.25">
      <c r="A774" s="66" t="s">
        <v>1086</v>
      </c>
      <c r="B774" s="28">
        <v>84.7</v>
      </c>
    </row>
    <row r="775" spans="1:2" x14ac:dyDescent="0.25">
      <c r="A775" s="66" t="s">
        <v>1087</v>
      </c>
      <c r="B775" s="28">
        <v>86.6</v>
      </c>
    </row>
    <row r="776" spans="1:2" x14ac:dyDescent="0.25">
      <c r="A776" s="66" t="s">
        <v>1088</v>
      </c>
      <c r="B776" s="28">
        <v>87.55</v>
      </c>
    </row>
    <row r="777" spans="1:2" x14ac:dyDescent="0.25">
      <c r="A777" s="66" t="s">
        <v>1089</v>
      </c>
      <c r="B777" s="28">
        <v>87.91</v>
      </c>
    </row>
    <row r="778" spans="1:2" x14ac:dyDescent="0.25">
      <c r="A778" s="66" t="s">
        <v>1090</v>
      </c>
      <c r="B778" s="28">
        <v>89.09</v>
      </c>
    </row>
    <row r="779" spans="1:2" x14ac:dyDescent="0.25">
      <c r="A779" s="66" t="s">
        <v>1091</v>
      </c>
      <c r="B779" s="28">
        <v>90.04</v>
      </c>
    </row>
    <row r="780" spans="1:2" x14ac:dyDescent="0.25">
      <c r="A780" s="66" t="s">
        <v>1092</v>
      </c>
      <c r="B780" s="28">
        <v>90.27</v>
      </c>
    </row>
    <row r="781" spans="1:2" x14ac:dyDescent="0.25">
      <c r="A781" s="66" t="s">
        <v>1093</v>
      </c>
      <c r="B781" s="28">
        <v>90.5</v>
      </c>
    </row>
    <row r="782" spans="1:2" x14ac:dyDescent="0.25">
      <c r="A782" s="66" t="s">
        <v>1094</v>
      </c>
      <c r="B782" s="28">
        <v>90.17</v>
      </c>
    </row>
    <row r="783" spans="1:2" x14ac:dyDescent="0.25">
      <c r="A783" s="66" t="s">
        <v>1095</v>
      </c>
      <c r="B783" s="28">
        <v>91.03</v>
      </c>
    </row>
    <row r="784" spans="1:2" x14ac:dyDescent="0.25">
      <c r="A784" s="66" t="s">
        <v>1096</v>
      </c>
      <c r="B784" s="28">
        <v>90.63</v>
      </c>
    </row>
    <row r="785" spans="1:2" x14ac:dyDescent="0.25">
      <c r="A785" s="66" t="s">
        <v>1097</v>
      </c>
      <c r="B785" s="28">
        <v>92.24</v>
      </c>
    </row>
    <row r="786" spans="1:2" x14ac:dyDescent="0.25">
      <c r="A786" s="66" t="s">
        <v>1098</v>
      </c>
      <c r="B786" s="28">
        <v>91.84</v>
      </c>
    </row>
    <row r="787" spans="1:2" x14ac:dyDescent="0.25">
      <c r="A787" s="66" t="s">
        <v>1099</v>
      </c>
      <c r="B787" s="28">
        <v>90.76</v>
      </c>
    </row>
    <row r="788" spans="1:2" x14ac:dyDescent="0.25">
      <c r="A788" s="66" t="s">
        <v>1100</v>
      </c>
      <c r="B788" s="28">
        <v>90.34</v>
      </c>
    </row>
    <row r="789" spans="1:2" x14ac:dyDescent="0.25">
      <c r="A789" s="66" t="s">
        <v>1101</v>
      </c>
      <c r="B789" s="28">
        <v>89.49</v>
      </c>
    </row>
    <row r="790" spans="1:2" x14ac:dyDescent="0.25">
      <c r="A790" s="66" t="s">
        <v>1102</v>
      </c>
      <c r="B790" s="28">
        <v>87.84</v>
      </c>
    </row>
    <row r="791" spans="1:2" x14ac:dyDescent="0.25">
      <c r="A791" s="66" t="s">
        <v>1103</v>
      </c>
      <c r="B791" s="28">
        <v>87.42</v>
      </c>
    </row>
    <row r="792" spans="1:2" x14ac:dyDescent="0.25">
      <c r="A792" s="66" t="s">
        <v>1104</v>
      </c>
      <c r="B792" s="28">
        <v>87.23</v>
      </c>
    </row>
    <row r="793" spans="1:2" x14ac:dyDescent="0.25">
      <c r="A793" s="66" t="s">
        <v>1105</v>
      </c>
      <c r="B793" s="28">
        <v>86.81</v>
      </c>
    </row>
    <row r="794" spans="1:2" x14ac:dyDescent="0.25">
      <c r="A794" s="66" t="s">
        <v>1106</v>
      </c>
      <c r="B794" s="28">
        <v>86.87</v>
      </c>
    </row>
    <row r="795" spans="1:2" x14ac:dyDescent="0.25">
      <c r="A795" s="66" t="s">
        <v>1107</v>
      </c>
      <c r="B795" s="28">
        <v>86.61</v>
      </c>
    </row>
    <row r="796" spans="1:2" x14ac:dyDescent="0.25">
      <c r="A796" s="66" t="s">
        <v>1108</v>
      </c>
      <c r="B796" s="28">
        <v>86.71</v>
      </c>
    </row>
    <row r="797" spans="1:2" x14ac:dyDescent="0.25">
      <c r="A797" s="66" t="s">
        <v>1109</v>
      </c>
      <c r="B797" s="28">
        <v>85.96</v>
      </c>
    </row>
    <row r="798" spans="1:2" x14ac:dyDescent="0.25">
      <c r="A798" s="66" t="s">
        <v>1110</v>
      </c>
      <c r="B798" s="28">
        <v>86.09</v>
      </c>
    </row>
    <row r="799" spans="1:2" x14ac:dyDescent="0.25">
      <c r="A799" s="66" t="s">
        <v>1111</v>
      </c>
      <c r="B799" s="28">
        <v>86.51</v>
      </c>
    </row>
    <row r="800" spans="1:2" x14ac:dyDescent="0.25">
      <c r="A800" s="66" t="s">
        <v>1112</v>
      </c>
      <c r="B800" s="28">
        <v>86.94</v>
      </c>
    </row>
    <row r="801" spans="1:2" x14ac:dyDescent="0.25">
      <c r="A801" s="66" t="s">
        <v>1113</v>
      </c>
      <c r="B801" s="28">
        <v>87.13</v>
      </c>
    </row>
    <row r="802" spans="1:2" x14ac:dyDescent="0.25">
      <c r="A802" s="66" t="s">
        <v>1114</v>
      </c>
      <c r="B802" s="28">
        <v>88.04</v>
      </c>
    </row>
    <row r="803" spans="1:2" x14ac:dyDescent="0.25">
      <c r="A803" s="66" t="s">
        <v>1115</v>
      </c>
      <c r="B803" s="28">
        <v>88.23</v>
      </c>
    </row>
    <row r="804" spans="1:2" x14ac:dyDescent="0.25">
      <c r="A804" s="66" t="s">
        <v>1116</v>
      </c>
      <c r="B804" s="28">
        <v>88.59</v>
      </c>
    </row>
    <row r="805" spans="1:2" x14ac:dyDescent="0.25">
      <c r="A805" s="66" t="s">
        <v>1117</v>
      </c>
      <c r="B805" s="28">
        <v>90.08</v>
      </c>
    </row>
    <row r="806" spans="1:2" x14ac:dyDescent="0.25">
      <c r="A806" s="66" t="s">
        <v>1118</v>
      </c>
      <c r="B806" s="28">
        <v>90.89</v>
      </c>
    </row>
    <row r="807" spans="1:2" x14ac:dyDescent="0.25">
      <c r="A807" s="66" t="s">
        <v>1119</v>
      </c>
      <c r="B807" s="28">
        <v>91.57</v>
      </c>
    </row>
    <row r="808" spans="1:2" x14ac:dyDescent="0.25">
      <c r="A808" s="66" t="s">
        <v>1120</v>
      </c>
      <c r="B808" s="28">
        <v>91.31</v>
      </c>
    </row>
    <row r="809" spans="1:2" x14ac:dyDescent="0.25">
      <c r="A809" s="66" t="s">
        <v>1121</v>
      </c>
      <c r="B809" s="28">
        <v>92.38</v>
      </c>
    </row>
    <row r="810" spans="1:2" x14ac:dyDescent="0.25">
      <c r="A810" s="66" t="s">
        <v>1122</v>
      </c>
      <c r="B810" s="28">
        <v>93.65</v>
      </c>
    </row>
    <row r="811" spans="1:2" x14ac:dyDescent="0.25">
      <c r="A811" s="66" t="s">
        <v>1123</v>
      </c>
      <c r="B811" s="28">
        <v>94.42</v>
      </c>
    </row>
    <row r="812" spans="1:2" x14ac:dyDescent="0.25">
      <c r="A812" s="66" t="s">
        <v>1124</v>
      </c>
      <c r="B812" s="28">
        <v>94.52</v>
      </c>
    </row>
    <row r="813" spans="1:2" x14ac:dyDescent="0.25">
      <c r="A813" s="66" t="s">
        <v>1125</v>
      </c>
      <c r="B813" s="28">
        <v>94.61</v>
      </c>
    </row>
    <row r="814" spans="1:2" x14ac:dyDescent="0.25">
      <c r="A814" s="66" t="s">
        <v>1126</v>
      </c>
      <c r="B814" s="28">
        <v>96.55</v>
      </c>
    </row>
    <row r="815" spans="1:2" x14ac:dyDescent="0.25">
      <c r="A815" s="66" t="s">
        <v>1127</v>
      </c>
      <c r="B815" s="28">
        <v>97.77</v>
      </c>
    </row>
    <row r="816" spans="1:2" x14ac:dyDescent="0.25">
      <c r="A816" s="66" t="s">
        <v>1128</v>
      </c>
      <c r="B816" s="28">
        <v>98.86</v>
      </c>
    </row>
    <row r="817" spans="1:2" x14ac:dyDescent="0.25">
      <c r="A817" s="66" t="s">
        <v>1129</v>
      </c>
      <c r="B817" s="28">
        <v>98.77</v>
      </c>
    </row>
    <row r="818" spans="1:2" x14ac:dyDescent="0.25">
      <c r="A818" s="66" t="s">
        <v>1130</v>
      </c>
      <c r="B818" s="28">
        <v>99.38</v>
      </c>
    </row>
    <row r="819" spans="1:2" x14ac:dyDescent="0.25">
      <c r="A819" s="66" t="s">
        <v>1131</v>
      </c>
      <c r="B819" s="28">
        <v>99.89</v>
      </c>
    </row>
    <row r="820" spans="1:2" x14ac:dyDescent="0.25">
      <c r="A820" s="66" t="s">
        <v>1132</v>
      </c>
      <c r="B820" s="28">
        <v>100.05</v>
      </c>
    </row>
    <row r="821" spans="1:2" x14ac:dyDescent="0.25">
      <c r="A821" s="66" t="s">
        <v>1133</v>
      </c>
      <c r="B821" s="28">
        <v>100.31</v>
      </c>
    </row>
    <row r="822" spans="1:2" x14ac:dyDescent="0.25">
      <c r="A822" s="66" t="s">
        <v>1134</v>
      </c>
      <c r="B822" s="28">
        <v>102.02</v>
      </c>
    </row>
    <row r="823" spans="1:2" x14ac:dyDescent="0.25">
      <c r="A823" s="66" t="s">
        <v>1135</v>
      </c>
      <c r="B823" s="28">
        <v>101.95</v>
      </c>
    </row>
    <row r="824" spans="1:2" x14ac:dyDescent="0.25">
      <c r="A824" s="66" t="s">
        <v>1136</v>
      </c>
      <c r="B824" s="28">
        <v>103.27</v>
      </c>
    </row>
    <row r="825" spans="1:2" x14ac:dyDescent="0.25">
      <c r="A825" s="66" t="s">
        <v>1137</v>
      </c>
      <c r="B825" s="28">
        <v>104.37</v>
      </c>
    </row>
    <row r="826" spans="1:2" x14ac:dyDescent="0.25">
      <c r="A826" s="66" t="s">
        <v>1138</v>
      </c>
      <c r="B826" s="28">
        <v>105.43</v>
      </c>
    </row>
    <row r="827" spans="1:2" x14ac:dyDescent="0.25">
      <c r="A827" s="66" t="s">
        <v>1139</v>
      </c>
      <c r="B827" s="28">
        <v>105.98</v>
      </c>
    </row>
    <row r="828" spans="1:2" x14ac:dyDescent="0.25">
      <c r="A828" s="66" t="s">
        <v>1140</v>
      </c>
      <c r="B828" s="28">
        <v>108.87</v>
      </c>
    </row>
    <row r="829" spans="1:2" x14ac:dyDescent="0.25">
      <c r="A829" s="66" t="s">
        <v>1141</v>
      </c>
      <c r="B829" s="28">
        <v>109.13</v>
      </c>
    </row>
    <row r="830" spans="1:2" x14ac:dyDescent="0.25">
      <c r="A830" s="66" t="s">
        <v>1142</v>
      </c>
      <c r="B830" s="28">
        <v>109.33</v>
      </c>
    </row>
    <row r="831" spans="1:2" x14ac:dyDescent="0.25">
      <c r="A831" s="66" t="s">
        <v>1143</v>
      </c>
      <c r="B831" s="28">
        <v>111.1</v>
      </c>
    </row>
    <row r="832" spans="1:2" x14ac:dyDescent="0.25">
      <c r="A832" s="66" t="s">
        <v>1144</v>
      </c>
      <c r="B832" s="28">
        <v>109.05</v>
      </c>
    </row>
    <row r="833" spans="1:2" x14ac:dyDescent="0.25">
      <c r="A833" s="66" t="s">
        <v>1145</v>
      </c>
      <c r="B833" s="28">
        <v>109.21</v>
      </c>
    </row>
    <row r="834" spans="1:2" x14ac:dyDescent="0.25">
      <c r="A834" s="66" t="s">
        <v>1146</v>
      </c>
      <c r="B834" s="28">
        <v>109.4</v>
      </c>
    </row>
    <row r="835" spans="1:2" x14ac:dyDescent="0.25">
      <c r="A835" s="66" t="s">
        <v>1147</v>
      </c>
      <c r="B835" s="28">
        <v>109.52</v>
      </c>
    </row>
    <row r="836" spans="1:2" x14ac:dyDescent="0.25">
      <c r="A836" s="66" t="s">
        <v>1148</v>
      </c>
      <c r="B836" s="28">
        <v>109.3</v>
      </c>
    </row>
    <row r="837" spans="1:2" x14ac:dyDescent="0.25">
      <c r="A837" s="66" t="s">
        <v>1149</v>
      </c>
      <c r="B837" s="28">
        <v>109.27</v>
      </c>
    </row>
    <row r="838" spans="1:2" x14ac:dyDescent="0.25">
      <c r="A838" s="66" t="s">
        <v>1150</v>
      </c>
      <c r="B838" s="28">
        <v>109.02</v>
      </c>
    </row>
    <row r="839" spans="1:2" x14ac:dyDescent="0.25">
      <c r="A839" s="66" t="s">
        <v>1151</v>
      </c>
      <c r="B839" s="28">
        <v>108.61</v>
      </c>
    </row>
    <row r="840" spans="1:2" x14ac:dyDescent="0.25">
      <c r="A840" s="66" t="s">
        <v>1152</v>
      </c>
      <c r="B840" s="28">
        <v>107.34</v>
      </c>
    </row>
    <row r="841" spans="1:2" x14ac:dyDescent="0.25">
      <c r="A841" s="66" t="s">
        <v>1153</v>
      </c>
      <c r="B841" s="28">
        <v>106.8</v>
      </c>
    </row>
    <row r="842" spans="1:2" x14ac:dyDescent="0.25">
      <c r="A842" s="66" t="s">
        <v>1154</v>
      </c>
      <c r="B842" s="28">
        <v>106.33</v>
      </c>
    </row>
    <row r="843" spans="1:2" x14ac:dyDescent="0.25">
      <c r="A843" s="66" t="s">
        <v>1155</v>
      </c>
      <c r="B843" s="28">
        <v>105.41</v>
      </c>
    </row>
    <row r="844" spans="1:2" x14ac:dyDescent="0.25">
      <c r="A844" s="66" t="s">
        <v>1156</v>
      </c>
      <c r="B844" s="28">
        <v>105.22</v>
      </c>
    </row>
    <row r="845" spans="1:2" x14ac:dyDescent="0.25">
      <c r="A845" s="66" t="s">
        <v>1157</v>
      </c>
      <c r="B845" s="28">
        <v>104.9</v>
      </c>
    </row>
    <row r="846" spans="1:2" x14ac:dyDescent="0.25">
      <c r="A846" s="66" t="s">
        <v>1158</v>
      </c>
      <c r="B846" s="28">
        <v>104.49</v>
      </c>
    </row>
    <row r="847" spans="1:2" x14ac:dyDescent="0.25">
      <c r="A847" s="66" t="s">
        <v>1159</v>
      </c>
      <c r="B847" s="28">
        <v>103.58</v>
      </c>
    </row>
    <row r="848" spans="1:2" x14ac:dyDescent="0.25">
      <c r="A848" s="66" t="s">
        <v>1160</v>
      </c>
      <c r="B848" s="28">
        <v>103.45</v>
      </c>
    </row>
    <row r="849" spans="1:2" x14ac:dyDescent="0.25">
      <c r="A849" s="66" t="s">
        <v>1161</v>
      </c>
      <c r="B849" s="28">
        <v>103.54</v>
      </c>
    </row>
    <row r="850" spans="1:2" x14ac:dyDescent="0.25">
      <c r="A850" s="66" t="s">
        <v>1162</v>
      </c>
      <c r="B850" s="28">
        <v>102.58</v>
      </c>
    </row>
    <row r="851" spans="1:2" x14ac:dyDescent="0.25">
      <c r="A851" s="66" t="s">
        <v>1163</v>
      </c>
      <c r="B851" s="28">
        <v>103.02</v>
      </c>
    </row>
    <row r="852" spans="1:2" x14ac:dyDescent="0.25">
      <c r="A852" s="66" t="s">
        <v>1164</v>
      </c>
      <c r="B852" s="28">
        <v>103.12</v>
      </c>
    </row>
    <row r="853" spans="1:2" x14ac:dyDescent="0.25">
      <c r="A853" s="66" t="s">
        <v>1165</v>
      </c>
      <c r="B853" s="28">
        <v>103.52</v>
      </c>
    </row>
    <row r="854" spans="1:2" x14ac:dyDescent="0.25">
      <c r="A854" s="66" t="s">
        <v>1166</v>
      </c>
      <c r="B854" s="28">
        <v>102.55</v>
      </c>
    </row>
    <row r="855" spans="1:2" x14ac:dyDescent="0.25">
      <c r="A855" s="66" t="s">
        <v>1167</v>
      </c>
      <c r="B855" s="28">
        <v>102.58</v>
      </c>
    </row>
    <row r="856" spans="1:2" x14ac:dyDescent="0.25">
      <c r="A856" s="66" t="s">
        <v>1168</v>
      </c>
      <c r="B856" s="28">
        <v>102.11</v>
      </c>
    </row>
    <row r="857" spans="1:2" x14ac:dyDescent="0.25">
      <c r="A857" s="66" t="s">
        <v>1169</v>
      </c>
      <c r="B857" s="28">
        <v>101.8</v>
      </c>
    </row>
    <row r="858" spans="1:2" x14ac:dyDescent="0.25">
      <c r="A858" s="66" t="s">
        <v>1170</v>
      </c>
      <c r="B858" s="28">
        <v>100.74</v>
      </c>
    </row>
    <row r="859" spans="1:2" x14ac:dyDescent="0.25">
      <c r="A859" s="66" t="s">
        <v>1171</v>
      </c>
      <c r="B859" s="28">
        <v>99.95</v>
      </c>
    </row>
    <row r="860" spans="1:2" x14ac:dyDescent="0.25">
      <c r="A860" s="66" t="s">
        <v>1172</v>
      </c>
      <c r="B860" s="28">
        <v>99.39</v>
      </c>
    </row>
    <row r="861" spans="1:2" x14ac:dyDescent="0.25">
      <c r="A861" s="66" t="s">
        <v>1173</v>
      </c>
      <c r="B861" s="28">
        <v>96.2</v>
      </c>
    </row>
    <row r="862" spans="1:2" x14ac:dyDescent="0.25">
      <c r="A862" s="66" t="s">
        <v>1174</v>
      </c>
      <c r="B862" s="28">
        <v>94.88</v>
      </c>
    </row>
    <row r="863" spans="1:2" x14ac:dyDescent="0.25">
      <c r="A863" s="66" t="s">
        <v>1175</v>
      </c>
      <c r="B863" s="28">
        <v>93.57</v>
      </c>
    </row>
    <row r="864" spans="1:2" x14ac:dyDescent="0.25">
      <c r="A864" s="66" t="s">
        <v>1176</v>
      </c>
      <c r="B864" s="28">
        <v>92.57</v>
      </c>
    </row>
    <row r="865" spans="1:2" x14ac:dyDescent="0.25">
      <c r="A865" s="66" t="s">
        <v>1177</v>
      </c>
      <c r="B865" s="28">
        <v>91.54</v>
      </c>
    </row>
    <row r="866" spans="1:2" x14ac:dyDescent="0.25">
      <c r="A866" s="66" t="s">
        <v>1178</v>
      </c>
      <c r="B866" s="28">
        <v>90.57</v>
      </c>
    </row>
    <row r="867" spans="1:2" x14ac:dyDescent="0.25">
      <c r="A867" s="66" t="s">
        <v>1179</v>
      </c>
      <c r="B867" s="28">
        <v>90.19</v>
      </c>
    </row>
    <row r="868" spans="1:2" x14ac:dyDescent="0.25">
      <c r="A868" s="66" t="s">
        <v>1180</v>
      </c>
      <c r="B868" s="28">
        <v>90.16</v>
      </c>
    </row>
    <row r="869" spans="1:2" x14ac:dyDescent="0.25">
      <c r="A869" s="66" t="s">
        <v>1181</v>
      </c>
      <c r="B869" s="28">
        <v>89.94</v>
      </c>
    </row>
    <row r="870" spans="1:2" x14ac:dyDescent="0.25">
      <c r="A870" s="66" t="s">
        <v>1182</v>
      </c>
      <c r="B870" s="28">
        <v>89.31</v>
      </c>
    </row>
    <row r="871" spans="1:2" x14ac:dyDescent="0.25">
      <c r="A871" s="66" t="s">
        <v>1183</v>
      </c>
      <c r="B871" s="28">
        <v>88.91</v>
      </c>
    </row>
    <row r="872" spans="1:2" x14ac:dyDescent="0.25">
      <c r="A872" s="66" t="s">
        <v>1184</v>
      </c>
      <c r="B872" s="28">
        <v>87.97</v>
      </c>
    </row>
    <row r="873" spans="1:2" x14ac:dyDescent="0.25">
      <c r="A873" s="66" t="s">
        <v>1185</v>
      </c>
      <c r="B873" s="28">
        <v>87.29</v>
      </c>
    </row>
    <row r="874" spans="1:2" x14ac:dyDescent="0.25">
      <c r="A874" s="66" t="s">
        <v>1186</v>
      </c>
      <c r="B874" s="28">
        <v>86.2</v>
      </c>
    </row>
    <row r="875" spans="1:2" x14ac:dyDescent="0.25">
      <c r="A875" s="66" t="s">
        <v>1187</v>
      </c>
      <c r="B875" s="28">
        <v>85.98</v>
      </c>
    </row>
    <row r="876" spans="1:2" x14ac:dyDescent="0.25">
      <c r="A876" s="66" t="s">
        <v>1188</v>
      </c>
      <c r="B876" s="28">
        <v>85.79</v>
      </c>
    </row>
    <row r="877" spans="1:2" x14ac:dyDescent="0.25">
      <c r="A877" s="66" t="s">
        <v>1189</v>
      </c>
      <c r="B877" s="28">
        <v>85.82</v>
      </c>
    </row>
    <row r="878" spans="1:2" x14ac:dyDescent="0.25">
      <c r="A878" s="66" t="s">
        <v>1190</v>
      </c>
      <c r="B878" s="28">
        <v>86.1</v>
      </c>
    </row>
    <row r="879" spans="1:2" x14ac:dyDescent="0.25">
      <c r="A879" s="66" t="s">
        <v>1191</v>
      </c>
      <c r="B879" s="28">
        <v>86.14</v>
      </c>
    </row>
    <row r="880" spans="1:2" x14ac:dyDescent="0.25">
      <c r="A880" s="66" t="s">
        <v>1192</v>
      </c>
      <c r="B880" s="28">
        <v>85.98</v>
      </c>
    </row>
    <row r="881" spans="1:2" x14ac:dyDescent="0.25">
      <c r="A881" s="66" t="s">
        <v>1193</v>
      </c>
      <c r="B881" s="28">
        <v>85.92</v>
      </c>
    </row>
    <row r="882" spans="1:2" x14ac:dyDescent="0.25">
      <c r="A882" s="66" t="s">
        <v>1194</v>
      </c>
      <c r="B882" s="28">
        <v>86.2</v>
      </c>
    </row>
    <row r="883" spans="1:2" x14ac:dyDescent="0.25">
      <c r="A883" s="66" t="s">
        <v>1195</v>
      </c>
      <c r="B883" s="28">
        <v>86.29</v>
      </c>
    </row>
    <row r="884" spans="1:2" x14ac:dyDescent="0.25">
      <c r="A884" s="66" t="s">
        <v>1196</v>
      </c>
      <c r="B884" s="28">
        <v>86.45</v>
      </c>
    </row>
    <row r="885" spans="1:2" x14ac:dyDescent="0.25">
      <c r="A885" s="66" t="s">
        <v>1197</v>
      </c>
      <c r="B885" s="28">
        <v>86.35</v>
      </c>
    </row>
    <row r="886" spans="1:2" x14ac:dyDescent="0.25">
      <c r="A886" s="66" t="s">
        <v>1198</v>
      </c>
      <c r="B886" s="28">
        <v>86.04</v>
      </c>
    </row>
    <row r="887" spans="1:2" x14ac:dyDescent="0.25">
      <c r="A887" s="66" t="s">
        <v>1199</v>
      </c>
      <c r="B887" s="28">
        <v>86.2</v>
      </c>
    </row>
    <row r="888" spans="1:2" x14ac:dyDescent="0.25">
      <c r="A888" s="66" t="s">
        <v>1200</v>
      </c>
      <c r="B888" s="28">
        <v>87.16</v>
      </c>
    </row>
    <row r="889" spans="1:2" x14ac:dyDescent="0.25">
      <c r="A889" s="66" t="s">
        <v>1201</v>
      </c>
      <c r="B889" s="28">
        <v>87.51</v>
      </c>
    </row>
    <row r="890" spans="1:2" x14ac:dyDescent="0.25">
      <c r="A890" s="66" t="s">
        <v>1202</v>
      </c>
      <c r="B890" s="28">
        <v>88.5</v>
      </c>
    </row>
    <row r="891" spans="1:2" x14ac:dyDescent="0.25">
      <c r="A891" s="66" t="s">
        <v>1203</v>
      </c>
      <c r="B891" s="28">
        <v>87.76</v>
      </c>
    </row>
    <row r="892" spans="1:2" x14ac:dyDescent="0.25">
      <c r="A892" s="66" t="s">
        <v>1204</v>
      </c>
      <c r="B892" s="28">
        <v>88.81</v>
      </c>
    </row>
    <row r="893" spans="1:2" x14ac:dyDescent="0.25">
      <c r="A893" s="66" t="s">
        <v>1205</v>
      </c>
      <c r="B893" s="28">
        <v>88.13</v>
      </c>
    </row>
    <row r="894" spans="1:2" x14ac:dyDescent="0.25">
      <c r="A894" s="66" t="s">
        <v>1206</v>
      </c>
      <c r="B894" s="28">
        <v>87.39</v>
      </c>
    </row>
    <row r="895" spans="1:2" x14ac:dyDescent="0.25">
      <c r="A895" s="66" t="s">
        <v>1207</v>
      </c>
      <c r="B895" s="28">
        <v>85.22</v>
      </c>
    </row>
    <row r="896" spans="1:2" x14ac:dyDescent="0.25">
      <c r="A896" s="66" t="s">
        <v>1208</v>
      </c>
      <c r="B896" s="28">
        <v>85.5</v>
      </c>
    </row>
    <row r="897" spans="1:2" x14ac:dyDescent="0.25">
      <c r="A897" s="66" t="s">
        <v>1209</v>
      </c>
      <c r="B897" s="28">
        <v>84.73</v>
      </c>
    </row>
    <row r="898" spans="1:2" x14ac:dyDescent="0.25">
      <c r="A898" s="66" t="s">
        <v>1210</v>
      </c>
      <c r="B898" s="28">
        <v>83.56</v>
      </c>
    </row>
    <row r="899" spans="1:2" x14ac:dyDescent="0.25">
      <c r="A899" s="66" t="s">
        <v>1211</v>
      </c>
      <c r="B899" s="28">
        <v>83.56</v>
      </c>
    </row>
    <row r="900" spans="1:2" x14ac:dyDescent="0.25">
      <c r="A900" s="66" t="s">
        <v>1212</v>
      </c>
      <c r="B900" s="28">
        <v>83.56</v>
      </c>
    </row>
    <row r="901" spans="1:2" x14ac:dyDescent="0.25">
      <c r="A901" s="66" t="s">
        <v>1213</v>
      </c>
      <c r="B901" s="28">
        <v>84.58</v>
      </c>
    </row>
    <row r="902" spans="1:2" x14ac:dyDescent="0.25">
      <c r="A902" s="66" t="s">
        <v>1214</v>
      </c>
      <c r="B902" s="28">
        <v>83.96</v>
      </c>
    </row>
    <row r="903" spans="1:2" x14ac:dyDescent="0.25">
      <c r="A903" s="66" t="s">
        <v>1215</v>
      </c>
      <c r="B903" s="28">
        <v>83.77</v>
      </c>
    </row>
    <row r="904" spans="1:2" x14ac:dyDescent="0.25">
      <c r="A904" s="66" t="s">
        <v>1216</v>
      </c>
      <c r="B904" s="28">
        <v>83.09</v>
      </c>
    </row>
    <row r="905" spans="1:2" x14ac:dyDescent="0.25">
      <c r="A905" s="66" t="s">
        <v>1217</v>
      </c>
      <c r="B905" s="28">
        <v>82.35</v>
      </c>
    </row>
    <row r="906" spans="1:2" x14ac:dyDescent="0.25">
      <c r="A906" s="66" t="s">
        <v>1218</v>
      </c>
      <c r="B906" s="28">
        <v>81.209999999999994</v>
      </c>
    </row>
    <row r="907" spans="1:2" x14ac:dyDescent="0.25">
      <c r="A907" s="66" t="s">
        <v>1219</v>
      </c>
      <c r="B907" s="28">
        <v>81.150000000000006</v>
      </c>
    </row>
    <row r="908" spans="1:2" x14ac:dyDescent="0.25">
      <c r="A908" s="66" t="s">
        <v>1220</v>
      </c>
      <c r="B908" s="28">
        <v>80.900000000000006</v>
      </c>
    </row>
    <row r="909" spans="1:2" x14ac:dyDescent="0.25">
      <c r="A909" s="66" t="s">
        <v>1221</v>
      </c>
      <c r="B909" s="28">
        <v>80.62</v>
      </c>
    </row>
    <row r="910" spans="1:2" x14ac:dyDescent="0.25">
      <c r="A910" s="66" t="s">
        <v>1222</v>
      </c>
      <c r="B910" s="28">
        <v>80.56</v>
      </c>
    </row>
    <row r="911" spans="1:2" x14ac:dyDescent="0.25">
      <c r="A911" s="66" t="s">
        <v>1223</v>
      </c>
      <c r="B911" s="28">
        <v>79.36</v>
      </c>
    </row>
    <row r="912" spans="1:2" x14ac:dyDescent="0.25">
      <c r="A912" s="66" t="s">
        <v>1224</v>
      </c>
      <c r="B912" s="28">
        <v>78.930000000000007</v>
      </c>
    </row>
    <row r="913" spans="1:2" x14ac:dyDescent="0.25">
      <c r="A913" s="66" t="s">
        <v>1225</v>
      </c>
      <c r="B913" s="28">
        <v>78.5</v>
      </c>
    </row>
    <row r="914" spans="1:2" x14ac:dyDescent="0.25">
      <c r="A914" s="66" t="s">
        <v>1226</v>
      </c>
      <c r="B914" s="28">
        <v>78.53</v>
      </c>
    </row>
    <row r="915" spans="1:2" x14ac:dyDescent="0.25">
      <c r="A915" s="66" t="s">
        <v>1227</v>
      </c>
      <c r="B915" s="28">
        <v>78.59</v>
      </c>
    </row>
    <row r="916" spans="1:2" x14ac:dyDescent="0.25">
      <c r="A916" s="66" t="s">
        <v>1228</v>
      </c>
      <c r="B916" s="28">
        <v>78.87</v>
      </c>
    </row>
    <row r="917" spans="1:2" x14ac:dyDescent="0.25">
      <c r="A917" s="66" t="s">
        <v>1229</v>
      </c>
      <c r="B917" s="28">
        <v>79.73</v>
      </c>
    </row>
    <row r="918" spans="1:2" x14ac:dyDescent="0.25">
      <c r="A918" s="66" t="s">
        <v>1230</v>
      </c>
      <c r="B918" s="28">
        <v>79.760000000000005</v>
      </c>
    </row>
    <row r="919" spans="1:2" x14ac:dyDescent="0.25">
      <c r="A919" s="66" t="s">
        <v>1231</v>
      </c>
      <c r="B919" s="28">
        <v>80.44</v>
      </c>
    </row>
    <row r="920" spans="1:2" x14ac:dyDescent="0.25">
      <c r="A920" s="66" t="s">
        <v>1232</v>
      </c>
      <c r="B920" s="28">
        <v>81.23</v>
      </c>
    </row>
    <row r="921" spans="1:2" x14ac:dyDescent="0.25">
      <c r="A921" s="66" t="s">
        <v>1233</v>
      </c>
      <c r="B921" s="28">
        <v>82.71</v>
      </c>
    </row>
    <row r="922" spans="1:2" x14ac:dyDescent="0.25">
      <c r="A922" s="66" t="s">
        <v>1234</v>
      </c>
      <c r="B922" s="28">
        <v>82.89</v>
      </c>
    </row>
    <row r="923" spans="1:2" x14ac:dyDescent="0.25">
      <c r="A923" s="66" t="s">
        <v>1235</v>
      </c>
      <c r="B923" s="28">
        <v>83.81</v>
      </c>
    </row>
    <row r="924" spans="1:2" x14ac:dyDescent="0.25">
      <c r="A924" s="66" t="s">
        <v>1236</v>
      </c>
      <c r="B924" s="28">
        <v>83.93</v>
      </c>
    </row>
    <row r="925" spans="1:2" x14ac:dyDescent="0.25">
      <c r="A925" s="66" t="s">
        <v>1237</v>
      </c>
      <c r="B925" s="28">
        <v>83.9</v>
      </c>
    </row>
    <row r="926" spans="1:2" x14ac:dyDescent="0.25">
      <c r="A926" s="66" t="s">
        <v>1238</v>
      </c>
      <c r="B926" s="28">
        <v>83.72</v>
      </c>
    </row>
    <row r="927" spans="1:2" x14ac:dyDescent="0.25">
      <c r="A927" s="66" t="s">
        <v>1239</v>
      </c>
      <c r="B927" s="28">
        <v>83.6</v>
      </c>
    </row>
    <row r="928" spans="1:2" x14ac:dyDescent="0.25">
      <c r="A928" s="66" t="s">
        <v>1240</v>
      </c>
      <c r="B928" s="28">
        <v>84.12</v>
      </c>
    </row>
    <row r="929" spans="1:2" x14ac:dyDescent="0.25">
      <c r="A929" s="66" t="s">
        <v>1241</v>
      </c>
      <c r="B929" s="28">
        <v>84.4</v>
      </c>
    </row>
    <row r="930" spans="1:2" x14ac:dyDescent="0.25">
      <c r="A930" s="66" t="s">
        <v>1242</v>
      </c>
      <c r="B930" s="28">
        <v>84.46</v>
      </c>
    </row>
    <row r="931" spans="1:2" x14ac:dyDescent="0.25">
      <c r="A931" s="66" t="s">
        <v>1243</v>
      </c>
      <c r="B931" s="28">
        <v>84.06</v>
      </c>
    </row>
    <row r="932" spans="1:2" x14ac:dyDescent="0.25">
      <c r="A932" s="66" t="s">
        <v>1244</v>
      </c>
      <c r="B932" s="28">
        <v>83.54</v>
      </c>
    </row>
    <row r="933" spans="1:2" x14ac:dyDescent="0.25">
      <c r="A933" s="66" t="s">
        <v>1245</v>
      </c>
      <c r="B933" s="28">
        <v>83.78</v>
      </c>
    </row>
    <row r="934" spans="1:2" x14ac:dyDescent="0.25">
      <c r="A934" s="66" t="s">
        <v>1246</v>
      </c>
      <c r="B934" s="28">
        <v>84.75</v>
      </c>
    </row>
    <row r="935" spans="1:2" x14ac:dyDescent="0.25">
      <c r="A935" s="66" t="s">
        <v>1247</v>
      </c>
      <c r="B935" s="28">
        <v>85.08</v>
      </c>
    </row>
    <row r="936" spans="1:2" x14ac:dyDescent="0.25">
      <c r="A936" s="66" t="s">
        <v>1248</v>
      </c>
      <c r="B936" s="28">
        <v>85.2</v>
      </c>
    </row>
    <row r="937" spans="1:2" x14ac:dyDescent="0.25">
      <c r="A937" s="66" t="s">
        <v>1249</v>
      </c>
      <c r="B937" s="28">
        <v>85.35</v>
      </c>
    </row>
    <row r="938" spans="1:2" x14ac:dyDescent="0.25">
      <c r="A938" s="66" t="s">
        <v>1250</v>
      </c>
      <c r="B938" s="28">
        <v>85.69</v>
      </c>
    </row>
    <row r="939" spans="1:2" x14ac:dyDescent="0.25">
      <c r="A939" s="66" t="s">
        <v>1251</v>
      </c>
      <c r="B939" s="28">
        <v>85.66</v>
      </c>
    </row>
    <row r="940" spans="1:2" x14ac:dyDescent="0.25">
      <c r="A940" s="66" t="s">
        <v>1252</v>
      </c>
      <c r="B940" s="28">
        <v>84.93</v>
      </c>
    </row>
    <row r="941" spans="1:2" x14ac:dyDescent="0.25">
      <c r="A941" s="66" t="s">
        <v>1253</v>
      </c>
      <c r="B941" s="28">
        <v>84.24</v>
      </c>
    </row>
    <row r="942" spans="1:2" x14ac:dyDescent="0.25">
      <c r="A942" s="66" t="s">
        <v>1254</v>
      </c>
      <c r="B942" s="28">
        <v>84.08</v>
      </c>
    </row>
    <row r="943" spans="1:2" x14ac:dyDescent="0.25">
      <c r="A943" s="66" t="s">
        <v>1255</v>
      </c>
      <c r="B943" s="28">
        <v>83.63</v>
      </c>
    </row>
    <row r="944" spans="1:2" x14ac:dyDescent="0.25">
      <c r="A944" s="66" t="s">
        <v>1256</v>
      </c>
      <c r="B944" s="28">
        <v>82.48</v>
      </c>
    </row>
    <row r="945" spans="1:2" x14ac:dyDescent="0.25">
      <c r="A945" s="66" t="s">
        <v>1257</v>
      </c>
      <c r="B945" s="28">
        <v>81.88</v>
      </c>
    </row>
    <row r="946" spans="1:2" x14ac:dyDescent="0.25">
      <c r="A946" s="66" t="s">
        <v>1258</v>
      </c>
      <c r="B946" s="28">
        <v>81.67</v>
      </c>
    </row>
    <row r="947" spans="1:2" x14ac:dyDescent="0.25">
      <c r="A947" s="66" t="s">
        <v>1259</v>
      </c>
      <c r="B947" s="28">
        <v>80.430000000000007</v>
      </c>
    </row>
    <row r="948" spans="1:2" x14ac:dyDescent="0.25">
      <c r="A948" s="66" t="s">
        <v>1260</v>
      </c>
      <c r="B948" s="28">
        <v>79.77</v>
      </c>
    </row>
    <row r="949" spans="1:2" x14ac:dyDescent="0.25">
      <c r="A949" s="66" t="s">
        <v>1261</v>
      </c>
      <c r="B949" s="28">
        <v>79.34</v>
      </c>
    </row>
    <row r="950" spans="1:2" x14ac:dyDescent="0.25">
      <c r="A950" s="66" t="s">
        <v>1262</v>
      </c>
      <c r="B950" s="28">
        <v>77.8</v>
      </c>
    </row>
    <row r="951" spans="1:2" x14ac:dyDescent="0.25">
      <c r="A951" s="66" t="s">
        <v>1263</v>
      </c>
      <c r="B951" s="28">
        <v>77.86</v>
      </c>
    </row>
    <row r="952" spans="1:2" x14ac:dyDescent="0.25">
      <c r="A952" s="66" t="s">
        <v>1264</v>
      </c>
      <c r="B952" s="28">
        <v>75.88</v>
      </c>
    </row>
    <row r="953" spans="1:2" x14ac:dyDescent="0.25">
      <c r="A953" s="66" t="s">
        <v>1265</v>
      </c>
      <c r="B953" s="28">
        <v>75.88</v>
      </c>
    </row>
    <row r="954" spans="1:2" x14ac:dyDescent="0.25">
      <c r="A954" s="66" t="s">
        <v>1266</v>
      </c>
      <c r="B954" s="28">
        <v>75.760000000000005</v>
      </c>
    </row>
    <row r="955" spans="1:2" x14ac:dyDescent="0.25">
      <c r="A955" s="66" t="s">
        <v>1267</v>
      </c>
      <c r="B955" s="28">
        <v>75.58</v>
      </c>
    </row>
    <row r="956" spans="1:2" x14ac:dyDescent="0.25">
      <c r="A956" s="66" t="s">
        <v>1268</v>
      </c>
      <c r="B956" s="28">
        <v>74.569999999999993</v>
      </c>
    </row>
    <row r="957" spans="1:2" x14ac:dyDescent="0.25">
      <c r="A957" s="66" t="s">
        <v>1269</v>
      </c>
      <c r="B957" s="28">
        <v>74.37</v>
      </c>
    </row>
    <row r="958" spans="1:2" x14ac:dyDescent="0.25">
      <c r="A958" s="66" t="s">
        <v>1270</v>
      </c>
      <c r="B958" s="28">
        <v>73.92</v>
      </c>
    </row>
    <row r="959" spans="1:2" x14ac:dyDescent="0.25">
      <c r="A959" s="66" t="s">
        <v>1271</v>
      </c>
      <c r="B959" s="28">
        <v>74.489999999999995</v>
      </c>
    </row>
    <row r="960" spans="1:2" x14ac:dyDescent="0.25">
      <c r="A960" s="66" t="s">
        <v>1272</v>
      </c>
      <c r="B960" s="28">
        <v>75.64</v>
      </c>
    </row>
    <row r="961" spans="1:2" x14ac:dyDescent="0.25">
      <c r="A961" s="66" t="s">
        <v>1273</v>
      </c>
      <c r="B961" s="28">
        <v>76.56</v>
      </c>
    </row>
    <row r="962" spans="1:2" x14ac:dyDescent="0.25">
      <c r="A962" s="66" t="s">
        <v>1274</v>
      </c>
      <c r="B962" s="28">
        <v>77.92</v>
      </c>
    </row>
    <row r="963" spans="1:2" x14ac:dyDescent="0.25">
      <c r="A963" s="66" t="s">
        <v>1275</v>
      </c>
      <c r="B963" s="28">
        <v>80.02</v>
      </c>
    </row>
    <row r="964" spans="1:2" x14ac:dyDescent="0.25">
      <c r="A964" s="66" t="s">
        <v>1276</v>
      </c>
      <c r="B964" s="28">
        <v>81.239999999999995</v>
      </c>
    </row>
    <row r="965" spans="1:2" x14ac:dyDescent="0.25">
      <c r="A965" s="66" t="s">
        <v>1277</v>
      </c>
      <c r="B965" s="28">
        <v>83.46</v>
      </c>
    </row>
    <row r="966" spans="1:2" x14ac:dyDescent="0.25">
      <c r="A966" s="66" t="s">
        <v>1278</v>
      </c>
      <c r="B966" s="28">
        <v>84.29</v>
      </c>
    </row>
    <row r="967" spans="1:2" x14ac:dyDescent="0.25">
      <c r="A967" s="66" t="s">
        <v>1279</v>
      </c>
      <c r="B967" s="28">
        <v>84.76</v>
      </c>
    </row>
    <row r="968" spans="1:2" x14ac:dyDescent="0.25">
      <c r="A968" s="66" t="s">
        <v>1280</v>
      </c>
      <c r="B968" s="28">
        <v>85</v>
      </c>
    </row>
    <row r="969" spans="1:2" x14ac:dyDescent="0.25">
      <c r="A969" s="66" t="s">
        <v>1281</v>
      </c>
      <c r="B969" s="28">
        <v>85.27</v>
      </c>
    </row>
    <row r="970" spans="1:2" x14ac:dyDescent="0.25">
      <c r="A970" s="66" t="s">
        <v>1282</v>
      </c>
      <c r="B970" s="28">
        <v>85.44</v>
      </c>
    </row>
    <row r="971" spans="1:2" x14ac:dyDescent="0.25">
      <c r="A971" s="66" t="s">
        <v>1283</v>
      </c>
      <c r="B971" s="28">
        <v>85.92</v>
      </c>
    </row>
    <row r="972" spans="1:2" x14ac:dyDescent="0.25">
      <c r="A972" s="66" t="s">
        <v>1284</v>
      </c>
      <c r="B972" s="28">
        <v>85.89</v>
      </c>
    </row>
    <row r="973" spans="1:2" x14ac:dyDescent="0.25">
      <c r="A973" s="66" t="s">
        <v>1285</v>
      </c>
      <c r="B973" s="28">
        <v>84.61</v>
      </c>
    </row>
    <row r="974" spans="1:2" x14ac:dyDescent="0.25">
      <c r="A974" s="66" t="s">
        <v>1286</v>
      </c>
      <c r="B974" s="28">
        <v>84.9</v>
      </c>
    </row>
    <row r="975" spans="1:2" x14ac:dyDescent="0.25">
      <c r="A975" s="66" t="s">
        <v>1287</v>
      </c>
      <c r="B975" s="28">
        <v>84.96</v>
      </c>
    </row>
    <row r="976" spans="1:2" x14ac:dyDescent="0.25">
      <c r="A976" s="66" t="s">
        <v>1288</v>
      </c>
      <c r="B976" s="28">
        <v>84.9</v>
      </c>
    </row>
    <row r="977" spans="1:2" x14ac:dyDescent="0.25">
      <c r="A977" s="66" t="s">
        <v>1289</v>
      </c>
      <c r="B977" s="28">
        <v>84.49</v>
      </c>
    </row>
    <row r="978" spans="1:2" x14ac:dyDescent="0.25">
      <c r="A978" s="66" t="s">
        <v>1290</v>
      </c>
      <c r="B978" s="28">
        <v>84.49</v>
      </c>
    </row>
    <row r="979" spans="1:2" x14ac:dyDescent="0.25">
      <c r="A979" s="66" t="s">
        <v>1291</v>
      </c>
      <c r="B979" s="28">
        <v>83.47</v>
      </c>
    </row>
    <row r="980" spans="1:2" x14ac:dyDescent="0.25">
      <c r="A980" s="66" t="s">
        <v>1292</v>
      </c>
      <c r="B980" s="28">
        <v>83.44</v>
      </c>
    </row>
    <row r="981" spans="1:2" x14ac:dyDescent="0.25">
      <c r="A981" s="66" t="s">
        <v>1293</v>
      </c>
      <c r="B981" s="28">
        <v>82.42</v>
      </c>
    </row>
    <row r="982" spans="1:2" x14ac:dyDescent="0.25">
      <c r="A982" s="66" t="s">
        <v>1294</v>
      </c>
      <c r="B982" s="28">
        <v>82.07</v>
      </c>
    </row>
    <row r="983" spans="1:2" x14ac:dyDescent="0.25">
      <c r="A983" s="66" t="s">
        <v>1295</v>
      </c>
      <c r="B983" s="28">
        <v>82.07</v>
      </c>
    </row>
    <row r="984" spans="1:2" x14ac:dyDescent="0.25">
      <c r="A984" s="66" t="s">
        <v>1296</v>
      </c>
      <c r="B984" s="28">
        <v>81.61</v>
      </c>
    </row>
    <row r="985" spans="1:2" x14ac:dyDescent="0.25">
      <c r="A985" s="66" t="s">
        <v>1297</v>
      </c>
      <c r="B985" s="28">
        <v>80.819999999999993</v>
      </c>
    </row>
    <row r="986" spans="1:2" x14ac:dyDescent="0.25">
      <c r="A986" s="66" t="s">
        <v>1298</v>
      </c>
      <c r="B986" s="28">
        <v>80.33</v>
      </c>
    </row>
    <row r="987" spans="1:2" x14ac:dyDescent="0.25">
      <c r="A987" s="66" t="s">
        <v>1299</v>
      </c>
      <c r="B987" s="28">
        <v>79.11</v>
      </c>
    </row>
    <row r="988" spans="1:2" x14ac:dyDescent="0.25">
      <c r="A988" s="66" t="s">
        <v>1300</v>
      </c>
      <c r="B988" s="28">
        <v>78.260000000000005</v>
      </c>
    </row>
    <row r="989" spans="1:2" x14ac:dyDescent="0.25">
      <c r="A989" s="66" t="s">
        <v>1301</v>
      </c>
      <c r="B989" s="28">
        <v>77.94</v>
      </c>
    </row>
    <row r="990" spans="1:2" x14ac:dyDescent="0.25">
      <c r="A990" s="66" t="s">
        <v>1302</v>
      </c>
      <c r="B990" s="28">
        <v>76.599999999999994</v>
      </c>
    </row>
    <row r="991" spans="1:2" x14ac:dyDescent="0.25">
      <c r="A991" s="66" t="s">
        <v>1303</v>
      </c>
      <c r="B991" s="28">
        <v>75.73</v>
      </c>
    </row>
    <row r="992" spans="1:2" x14ac:dyDescent="0.25">
      <c r="A992" s="66" t="s">
        <v>1304</v>
      </c>
      <c r="B992" s="28">
        <v>75.47</v>
      </c>
    </row>
    <row r="993" spans="1:2" x14ac:dyDescent="0.25">
      <c r="A993" s="66" t="s">
        <v>1305</v>
      </c>
      <c r="B993" s="28">
        <v>74.94</v>
      </c>
    </row>
    <row r="994" spans="1:2" x14ac:dyDescent="0.25">
      <c r="A994" s="66" t="s">
        <v>1306</v>
      </c>
      <c r="B994" s="28">
        <v>74.709999999999994</v>
      </c>
    </row>
    <row r="995" spans="1:2" x14ac:dyDescent="0.25">
      <c r="A995" s="66" t="s">
        <v>1307</v>
      </c>
      <c r="B995" s="28">
        <v>74.540000000000006</v>
      </c>
    </row>
    <row r="996" spans="1:2" x14ac:dyDescent="0.25">
      <c r="A996" s="66" t="s">
        <v>1308</v>
      </c>
      <c r="B996" s="28">
        <v>74.400000000000006</v>
      </c>
    </row>
    <row r="997" spans="1:2" x14ac:dyDescent="0.25">
      <c r="A997" s="66" t="s">
        <v>1309</v>
      </c>
      <c r="B997" s="28">
        <v>73.989999999999995</v>
      </c>
    </row>
    <row r="998" spans="1:2" x14ac:dyDescent="0.25">
      <c r="A998" s="66" t="s">
        <v>1310</v>
      </c>
      <c r="B998" s="28">
        <v>73.459999999999994</v>
      </c>
    </row>
    <row r="999" spans="1:2" x14ac:dyDescent="0.25">
      <c r="A999" s="66" t="s">
        <v>1311</v>
      </c>
      <c r="B999" s="28">
        <v>72.989999999999995</v>
      </c>
    </row>
    <row r="1000" spans="1:2" x14ac:dyDescent="0.25">
      <c r="A1000" s="66" t="s">
        <v>1312</v>
      </c>
      <c r="B1000" s="28">
        <v>72.290000000000006</v>
      </c>
    </row>
    <row r="1001" spans="1:2" x14ac:dyDescent="0.25">
      <c r="A1001" s="66" t="s">
        <v>1313</v>
      </c>
      <c r="B1001" s="28">
        <v>72.12</v>
      </c>
    </row>
    <row r="1002" spans="1:2" x14ac:dyDescent="0.25">
      <c r="A1002" s="66" t="s">
        <v>1314</v>
      </c>
      <c r="B1002" s="28">
        <v>71.62</v>
      </c>
    </row>
    <row r="1003" spans="1:2" x14ac:dyDescent="0.25">
      <c r="A1003" s="66" t="s">
        <v>1315</v>
      </c>
      <c r="B1003" s="28">
        <v>71.36</v>
      </c>
    </row>
    <row r="1004" spans="1:2" x14ac:dyDescent="0.25">
      <c r="A1004" s="66" t="s">
        <v>1316</v>
      </c>
      <c r="B1004" s="28">
        <v>70.83</v>
      </c>
    </row>
    <row r="1005" spans="1:2" x14ac:dyDescent="0.25">
      <c r="A1005" s="66" t="s">
        <v>1317</v>
      </c>
      <c r="B1005" s="28">
        <v>70.22</v>
      </c>
    </row>
    <row r="1006" spans="1:2" x14ac:dyDescent="0.25">
      <c r="A1006" s="66" t="s">
        <v>1318</v>
      </c>
      <c r="B1006" s="28">
        <v>70.25</v>
      </c>
    </row>
    <row r="1007" spans="1:2" x14ac:dyDescent="0.25">
      <c r="A1007" s="66" t="s">
        <v>1319</v>
      </c>
      <c r="B1007" s="28">
        <v>69.959999999999994</v>
      </c>
    </row>
    <row r="1008" spans="1:2" x14ac:dyDescent="0.25">
      <c r="A1008" s="66" t="s">
        <v>1320</v>
      </c>
      <c r="B1008" s="28">
        <v>70.510000000000005</v>
      </c>
    </row>
    <row r="1009" spans="1:2" x14ac:dyDescent="0.25">
      <c r="A1009" s="66" t="s">
        <v>1321</v>
      </c>
      <c r="B1009" s="28">
        <v>70.599999999999994</v>
      </c>
    </row>
    <row r="1010" spans="1:2" x14ac:dyDescent="0.25">
      <c r="A1010" s="66" t="s">
        <v>1322</v>
      </c>
      <c r="B1010" s="28">
        <v>70.66</v>
      </c>
    </row>
    <row r="1011" spans="1:2" x14ac:dyDescent="0.25">
      <c r="A1011" s="66" t="s">
        <v>1323</v>
      </c>
      <c r="B1011" s="28">
        <v>70.69</v>
      </c>
    </row>
    <row r="1012" spans="1:2" x14ac:dyDescent="0.25">
      <c r="A1012" s="66" t="s">
        <v>1324</v>
      </c>
      <c r="B1012" s="28">
        <v>70.92</v>
      </c>
    </row>
    <row r="1013" spans="1:2" x14ac:dyDescent="0.25">
      <c r="A1013" s="66" t="s">
        <v>1325</v>
      </c>
      <c r="B1013" s="28">
        <v>71.56</v>
      </c>
    </row>
    <row r="1014" spans="1:2" x14ac:dyDescent="0.25">
      <c r="A1014" s="66" t="s">
        <v>1326</v>
      </c>
      <c r="B1014" s="28">
        <v>71.59</v>
      </c>
    </row>
    <row r="1015" spans="1:2" x14ac:dyDescent="0.25">
      <c r="A1015" s="66" t="s">
        <v>1327</v>
      </c>
      <c r="B1015" s="28">
        <v>71.62</v>
      </c>
    </row>
    <row r="1016" spans="1:2" x14ac:dyDescent="0.25">
      <c r="A1016" s="66" t="s">
        <v>1328</v>
      </c>
      <c r="B1016" s="28">
        <v>71.69</v>
      </c>
    </row>
    <row r="1017" spans="1:2" x14ac:dyDescent="0.25">
      <c r="A1017" s="66" t="s">
        <v>1329</v>
      </c>
      <c r="B1017" s="28">
        <v>71.19</v>
      </c>
    </row>
    <row r="1018" spans="1:2" x14ac:dyDescent="0.25">
      <c r="A1018" s="66" t="s">
        <v>1330</v>
      </c>
      <c r="B1018" s="28">
        <v>70.930000000000007</v>
      </c>
    </row>
    <row r="1019" spans="1:2" x14ac:dyDescent="0.25">
      <c r="A1019" s="66" t="s">
        <v>1331</v>
      </c>
      <c r="B1019" s="28">
        <v>70.900000000000006</v>
      </c>
    </row>
    <row r="1020" spans="1:2" x14ac:dyDescent="0.25">
      <c r="A1020" s="66" t="s">
        <v>1332</v>
      </c>
      <c r="B1020" s="28">
        <v>70.84</v>
      </c>
    </row>
    <row r="1021" spans="1:2" x14ac:dyDescent="0.25">
      <c r="A1021" s="66" t="s">
        <v>1333</v>
      </c>
      <c r="B1021" s="28">
        <v>70.87</v>
      </c>
    </row>
    <row r="1022" spans="1:2" x14ac:dyDescent="0.25">
      <c r="A1022" s="66" t="s">
        <v>1334</v>
      </c>
      <c r="B1022" s="28">
        <v>70.459999999999994</v>
      </c>
    </row>
    <row r="1023" spans="1:2" x14ac:dyDescent="0.25">
      <c r="A1023" s="66" t="s">
        <v>1335</v>
      </c>
      <c r="B1023" s="28">
        <v>70.290000000000006</v>
      </c>
    </row>
    <row r="1024" spans="1:2" x14ac:dyDescent="0.25">
      <c r="A1024" s="66" t="s">
        <v>1336</v>
      </c>
      <c r="B1024" s="28">
        <v>70.349999999999994</v>
      </c>
    </row>
    <row r="1025" spans="1:2" x14ac:dyDescent="0.25">
      <c r="A1025" s="66" t="s">
        <v>1337</v>
      </c>
      <c r="B1025" s="28">
        <v>69.38</v>
      </c>
    </row>
    <row r="1026" spans="1:2" x14ac:dyDescent="0.25">
      <c r="A1026" s="66" t="s">
        <v>1338</v>
      </c>
      <c r="B1026" s="28">
        <v>69.88</v>
      </c>
    </row>
    <row r="1027" spans="1:2" x14ac:dyDescent="0.25">
      <c r="A1027" s="66" t="s">
        <v>1339</v>
      </c>
      <c r="B1027" s="28">
        <v>69.62</v>
      </c>
    </row>
    <row r="1028" spans="1:2" x14ac:dyDescent="0.25">
      <c r="A1028" s="66" t="s">
        <v>1340</v>
      </c>
      <c r="B1028" s="28">
        <v>68.709999999999994</v>
      </c>
    </row>
    <row r="1029" spans="1:2" x14ac:dyDescent="0.25">
      <c r="A1029" s="66" t="s">
        <v>1341</v>
      </c>
      <c r="B1029" s="28">
        <v>68.25</v>
      </c>
    </row>
    <row r="1030" spans="1:2" x14ac:dyDescent="0.25">
      <c r="A1030" s="66" t="s">
        <v>1342</v>
      </c>
      <c r="B1030" s="28">
        <v>68.45</v>
      </c>
    </row>
    <row r="1031" spans="1:2" x14ac:dyDescent="0.25">
      <c r="A1031" s="66" t="s">
        <v>1343</v>
      </c>
      <c r="B1031" s="28">
        <v>67.98</v>
      </c>
    </row>
    <row r="1032" spans="1:2" x14ac:dyDescent="0.25">
      <c r="A1032" s="66" t="s">
        <v>1344</v>
      </c>
      <c r="B1032" s="28">
        <v>68.16</v>
      </c>
    </row>
    <row r="1033" spans="1:2" x14ac:dyDescent="0.25">
      <c r="A1033" s="66" t="s">
        <v>1345</v>
      </c>
      <c r="B1033" s="28">
        <v>67.87</v>
      </c>
    </row>
    <row r="1034" spans="1:2" x14ac:dyDescent="0.25">
      <c r="A1034" s="66" t="s">
        <v>1346</v>
      </c>
      <c r="B1034" s="28">
        <v>67.58</v>
      </c>
    </row>
    <row r="1035" spans="1:2" x14ac:dyDescent="0.25">
      <c r="A1035" s="66" t="s">
        <v>1347</v>
      </c>
      <c r="B1035" s="28">
        <v>67.78</v>
      </c>
    </row>
    <row r="1036" spans="1:2" x14ac:dyDescent="0.25">
      <c r="A1036" s="66" t="s">
        <v>1348</v>
      </c>
      <c r="B1036" s="28">
        <v>67.58</v>
      </c>
    </row>
    <row r="1037" spans="1:2" x14ac:dyDescent="0.25">
      <c r="A1037" s="66" t="s">
        <v>1349</v>
      </c>
      <c r="B1037" s="28">
        <v>67.05</v>
      </c>
    </row>
    <row r="1038" spans="1:2" x14ac:dyDescent="0.25">
      <c r="A1038" s="66" t="s">
        <v>1350</v>
      </c>
      <c r="B1038" s="28">
        <v>66.459999999999994</v>
      </c>
    </row>
    <row r="1039" spans="1:2" x14ac:dyDescent="0.25">
      <c r="A1039" s="66" t="s">
        <v>1351</v>
      </c>
      <c r="B1039" s="28">
        <v>66.290000000000006</v>
      </c>
    </row>
    <row r="1040" spans="1:2" x14ac:dyDescent="0.25">
      <c r="A1040" s="66" t="s">
        <v>1352</v>
      </c>
      <c r="B1040" s="28">
        <v>66.23</v>
      </c>
    </row>
    <row r="1041" spans="1:2" x14ac:dyDescent="0.25">
      <c r="A1041" s="66" t="s">
        <v>1353</v>
      </c>
      <c r="B1041" s="28">
        <v>66.03</v>
      </c>
    </row>
    <row r="1042" spans="1:2" x14ac:dyDescent="0.25">
      <c r="A1042" s="66" t="s">
        <v>1354</v>
      </c>
      <c r="B1042" s="28">
        <v>65.88</v>
      </c>
    </row>
    <row r="1043" spans="1:2" x14ac:dyDescent="0.25">
      <c r="A1043" s="66" t="s">
        <v>1355</v>
      </c>
      <c r="B1043" s="28">
        <v>65.56</v>
      </c>
    </row>
    <row r="1044" spans="1:2" x14ac:dyDescent="0.25">
      <c r="A1044" s="66" t="s">
        <v>1356</v>
      </c>
      <c r="B1044" s="28">
        <v>65.27</v>
      </c>
    </row>
    <row r="1045" spans="1:2" x14ac:dyDescent="0.25">
      <c r="A1045" s="66" t="s">
        <v>1357</v>
      </c>
      <c r="B1045" s="28">
        <v>64.989999999999995</v>
      </c>
    </row>
    <row r="1046" spans="1:2" x14ac:dyDescent="0.25">
      <c r="A1046" s="66" t="s">
        <v>1358</v>
      </c>
      <c r="B1046" s="28">
        <v>64.38</v>
      </c>
    </row>
    <row r="1047" spans="1:2" x14ac:dyDescent="0.25">
      <c r="A1047" s="66" t="s">
        <v>1359</v>
      </c>
      <c r="B1047" s="28">
        <v>64.55</v>
      </c>
    </row>
    <row r="1048" spans="1:2" x14ac:dyDescent="0.25">
      <c r="A1048" s="66" t="s">
        <v>1360</v>
      </c>
      <c r="B1048" s="28">
        <v>64.75</v>
      </c>
    </row>
    <row r="1049" spans="1:2" x14ac:dyDescent="0.25">
      <c r="A1049" s="66" t="s">
        <v>1361</v>
      </c>
      <c r="B1049" s="28">
        <v>64.73</v>
      </c>
    </row>
    <row r="1050" spans="1:2" x14ac:dyDescent="0.25">
      <c r="A1050" s="66" t="s">
        <v>1362</v>
      </c>
      <c r="B1050" s="28">
        <v>64.900000000000006</v>
      </c>
    </row>
    <row r="1051" spans="1:2" x14ac:dyDescent="0.25">
      <c r="A1051" s="66" t="s">
        <v>1363</v>
      </c>
      <c r="B1051" s="28">
        <v>64.67</v>
      </c>
    </row>
    <row r="1052" spans="1:2" x14ac:dyDescent="0.25">
      <c r="A1052" s="66" t="s">
        <v>1364</v>
      </c>
      <c r="B1052" s="28">
        <v>64.55</v>
      </c>
    </row>
    <row r="1053" spans="1:2" x14ac:dyDescent="0.25">
      <c r="A1053" s="66" t="s">
        <v>1365</v>
      </c>
      <c r="B1053" s="28">
        <v>64.150000000000006</v>
      </c>
    </row>
    <row r="1054" spans="1:2" x14ac:dyDescent="0.25">
      <c r="A1054" s="66" t="s">
        <v>1366</v>
      </c>
      <c r="B1054" s="28">
        <v>63.86</v>
      </c>
    </row>
    <row r="1055" spans="1:2" x14ac:dyDescent="0.25">
      <c r="A1055" s="66" t="s">
        <v>1367</v>
      </c>
      <c r="B1055" s="28">
        <v>63.83</v>
      </c>
    </row>
    <row r="1056" spans="1:2" x14ac:dyDescent="0.25">
      <c r="A1056" s="66" t="s">
        <v>1368</v>
      </c>
      <c r="B1056" s="28">
        <v>63.48</v>
      </c>
    </row>
    <row r="1057" spans="1:2" x14ac:dyDescent="0.25">
      <c r="A1057" s="66" t="s">
        <v>1369</v>
      </c>
      <c r="B1057" s="28">
        <v>62.76</v>
      </c>
    </row>
    <row r="1058" spans="1:2" x14ac:dyDescent="0.25">
      <c r="A1058" s="66" t="s">
        <v>1370</v>
      </c>
      <c r="B1058" s="28">
        <v>62.21</v>
      </c>
    </row>
    <row r="1059" spans="1:2" x14ac:dyDescent="0.25">
      <c r="A1059" s="66" t="s">
        <v>1371</v>
      </c>
      <c r="B1059" s="28">
        <v>61.72</v>
      </c>
    </row>
    <row r="1060" spans="1:2" x14ac:dyDescent="0.25">
      <c r="A1060" s="66" t="s">
        <v>1372</v>
      </c>
      <c r="B1060" s="28">
        <v>61.69</v>
      </c>
    </row>
    <row r="1061" spans="1:2" x14ac:dyDescent="0.25">
      <c r="A1061" s="66" t="s">
        <v>1373</v>
      </c>
      <c r="B1061" s="28">
        <v>60.63</v>
      </c>
    </row>
    <row r="1062" spans="1:2" x14ac:dyDescent="0.25">
      <c r="A1062" s="66" t="s">
        <v>1374</v>
      </c>
      <c r="B1062" s="28">
        <v>60.45</v>
      </c>
    </row>
    <row r="1063" spans="1:2" x14ac:dyDescent="0.25">
      <c r="A1063" s="66" t="s">
        <v>1375</v>
      </c>
      <c r="B1063" s="28">
        <v>60.19</v>
      </c>
    </row>
    <row r="1064" spans="1:2" x14ac:dyDescent="0.25">
      <c r="A1064" s="66" t="s">
        <v>1376</v>
      </c>
      <c r="B1064" s="28">
        <v>59.96</v>
      </c>
    </row>
    <row r="1065" spans="1:2" x14ac:dyDescent="0.25">
      <c r="A1065" s="66" t="s">
        <v>1377</v>
      </c>
      <c r="B1065" s="28">
        <v>59.85</v>
      </c>
    </row>
    <row r="1066" spans="1:2" x14ac:dyDescent="0.25">
      <c r="A1066" s="66" t="s">
        <v>1378</v>
      </c>
      <c r="B1066" s="28">
        <v>59.56</v>
      </c>
    </row>
    <row r="1067" spans="1:2" x14ac:dyDescent="0.25">
      <c r="A1067" s="66" t="s">
        <v>1379</v>
      </c>
      <c r="B1067" s="28">
        <v>59.19</v>
      </c>
    </row>
    <row r="1068" spans="1:2" x14ac:dyDescent="0.25">
      <c r="A1068" s="66" t="s">
        <v>1380</v>
      </c>
      <c r="B1068" s="28">
        <v>59.24</v>
      </c>
    </row>
    <row r="1069" spans="1:2" x14ac:dyDescent="0.25">
      <c r="A1069" s="66" t="s">
        <v>1381</v>
      </c>
      <c r="B1069" s="28">
        <v>58.93</v>
      </c>
    </row>
    <row r="1070" spans="1:2" x14ac:dyDescent="0.25">
      <c r="A1070" s="66" t="s">
        <v>1382</v>
      </c>
      <c r="B1070" s="28">
        <v>58.7</v>
      </c>
    </row>
    <row r="1071" spans="1:2" x14ac:dyDescent="0.25">
      <c r="A1071" s="66" t="s">
        <v>1383</v>
      </c>
      <c r="B1071" s="28">
        <v>58.52</v>
      </c>
    </row>
    <row r="1072" spans="1:2" x14ac:dyDescent="0.25">
      <c r="A1072" s="66" t="s">
        <v>1384</v>
      </c>
      <c r="B1072" s="28">
        <v>58.38</v>
      </c>
    </row>
    <row r="1073" spans="1:2" x14ac:dyDescent="0.25">
      <c r="A1073" s="66" t="s">
        <v>1385</v>
      </c>
      <c r="B1073" s="28">
        <v>58.41</v>
      </c>
    </row>
    <row r="1074" spans="1:2" x14ac:dyDescent="0.25">
      <c r="A1074" s="66" t="s">
        <v>1386</v>
      </c>
      <c r="B1074" s="28">
        <v>58.5</v>
      </c>
    </row>
    <row r="1075" spans="1:2" x14ac:dyDescent="0.25">
      <c r="A1075" s="66" t="s">
        <v>1387</v>
      </c>
      <c r="B1075" s="28">
        <v>58.67</v>
      </c>
    </row>
    <row r="1076" spans="1:2" x14ac:dyDescent="0.25">
      <c r="A1076" s="66" t="s">
        <v>1388</v>
      </c>
      <c r="B1076" s="28">
        <v>58.52</v>
      </c>
    </row>
    <row r="1077" spans="1:2" x14ac:dyDescent="0.25">
      <c r="A1077" s="66" t="s">
        <v>1389</v>
      </c>
      <c r="B1077" s="28">
        <v>58.12</v>
      </c>
    </row>
    <row r="1078" spans="1:2" x14ac:dyDescent="0.25">
      <c r="A1078" s="66" t="s">
        <v>1390</v>
      </c>
      <c r="B1078" s="28">
        <v>57.95</v>
      </c>
    </row>
    <row r="1079" spans="1:2" x14ac:dyDescent="0.25">
      <c r="A1079" s="66" t="s">
        <v>1391</v>
      </c>
      <c r="B1079" s="28">
        <v>58.09</v>
      </c>
    </row>
    <row r="1080" spans="1:2" x14ac:dyDescent="0.25">
      <c r="A1080" s="66" t="s">
        <v>1392</v>
      </c>
      <c r="B1080" s="28">
        <v>58.18</v>
      </c>
    </row>
    <row r="1081" spans="1:2" x14ac:dyDescent="0.25">
      <c r="A1081" s="66" t="s">
        <v>1393</v>
      </c>
      <c r="B1081" s="28">
        <v>58.37</v>
      </c>
    </row>
    <row r="1082" spans="1:2" x14ac:dyDescent="0.25">
      <c r="A1082" s="66" t="s">
        <v>1394</v>
      </c>
      <c r="B1082" s="28">
        <v>58.57</v>
      </c>
    </row>
    <row r="1083" spans="1:2" x14ac:dyDescent="0.25">
      <c r="A1083" s="66" t="s">
        <v>1395</v>
      </c>
      <c r="B1083" s="28">
        <v>58.69</v>
      </c>
    </row>
    <row r="1084" spans="1:2" x14ac:dyDescent="0.25">
      <c r="A1084" s="66" t="s">
        <v>1396</v>
      </c>
      <c r="B1084" s="28">
        <v>58.77</v>
      </c>
    </row>
    <row r="1085" spans="1:2" x14ac:dyDescent="0.25">
      <c r="A1085" s="66" t="s">
        <v>1397</v>
      </c>
      <c r="B1085" s="28">
        <v>58.8</v>
      </c>
    </row>
    <row r="1086" spans="1:2" x14ac:dyDescent="0.25">
      <c r="A1086" s="66" t="s">
        <v>1398</v>
      </c>
      <c r="B1086" s="28">
        <v>58.95</v>
      </c>
    </row>
    <row r="1087" spans="1:2" x14ac:dyDescent="0.25">
      <c r="A1087" s="66" t="s">
        <v>1399</v>
      </c>
      <c r="B1087" s="28">
        <v>59.29</v>
      </c>
    </row>
    <row r="1088" spans="1:2" x14ac:dyDescent="0.25">
      <c r="A1088" s="66" t="s">
        <v>1400</v>
      </c>
      <c r="B1088" s="28">
        <v>59.44</v>
      </c>
    </row>
    <row r="1089" spans="1:2" x14ac:dyDescent="0.25">
      <c r="A1089" s="66" t="s">
        <v>1401</v>
      </c>
      <c r="B1089" s="28">
        <v>59.35</v>
      </c>
    </row>
    <row r="1090" spans="1:2" x14ac:dyDescent="0.25">
      <c r="A1090" s="66" t="s">
        <v>1402</v>
      </c>
      <c r="B1090" s="28">
        <v>59.81</v>
      </c>
    </row>
    <row r="1091" spans="1:2" x14ac:dyDescent="0.25">
      <c r="A1091" s="66" t="s">
        <v>1403</v>
      </c>
      <c r="B1091" s="28">
        <v>59.9</v>
      </c>
    </row>
    <row r="1092" spans="1:2" x14ac:dyDescent="0.25">
      <c r="A1092" s="66" t="s">
        <v>1404</v>
      </c>
      <c r="B1092" s="28">
        <v>59.81</v>
      </c>
    </row>
    <row r="1093" spans="1:2" x14ac:dyDescent="0.25">
      <c r="A1093" s="66" t="s">
        <v>1405</v>
      </c>
      <c r="B1093" s="28">
        <v>59.95</v>
      </c>
    </row>
    <row r="1094" spans="1:2" x14ac:dyDescent="0.25">
      <c r="A1094" s="66" t="s">
        <v>1406</v>
      </c>
      <c r="B1094" s="28">
        <v>60.3</v>
      </c>
    </row>
    <row r="1095" spans="1:2" x14ac:dyDescent="0.25">
      <c r="A1095" s="66" t="s">
        <v>1407</v>
      </c>
      <c r="B1095" s="28">
        <v>60.65</v>
      </c>
    </row>
    <row r="1096" spans="1:2" x14ac:dyDescent="0.25">
      <c r="A1096" s="66" t="s">
        <v>1408</v>
      </c>
      <c r="B1096" s="28">
        <v>60.73</v>
      </c>
    </row>
    <row r="1097" spans="1:2" x14ac:dyDescent="0.25">
      <c r="A1097" s="66" t="s">
        <v>1409</v>
      </c>
      <c r="B1097" s="28">
        <v>60.73</v>
      </c>
    </row>
    <row r="1098" spans="1:2" x14ac:dyDescent="0.25">
      <c r="A1098" s="66" t="s">
        <v>1410</v>
      </c>
      <c r="B1098" s="28">
        <v>60.73</v>
      </c>
    </row>
    <row r="1099" spans="1:2" x14ac:dyDescent="0.25">
      <c r="A1099" s="66" t="s">
        <v>1411</v>
      </c>
      <c r="B1099" s="28">
        <v>61.4</v>
      </c>
    </row>
    <row r="1100" spans="1:2" x14ac:dyDescent="0.25">
      <c r="A1100" s="66" t="s">
        <v>1412</v>
      </c>
      <c r="B1100" s="28">
        <v>61.34</v>
      </c>
    </row>
    <row r="1101" spans="1:2" x14ac:dyDescent="0.25">
      <c r="A1101" s="66" t="s">
        <v>1413</v>
      </c>
      <c r="B1101" s="28">
        <v>61.61</v>
      </c>
    </row>
    <row r="1102" spans="1:2" x14ac:dyDescent="0.25">
      <c r="A1102" s="66" t="s">
        <v>5774</v>
      </c>
      <c r="B1102" s="28">
        <v>62.19</v>
      </c>
    </row>
    <row r="1103" spans="1:2" x14ac:dyDescent="0.25">
      <c r="A1103" s="66" t="s">
        <v>1414</v>
      </c>
      <c r="B1103" s="28">
        <v>66.069999999999993</v>
      </c>
    </row>
    <row r="1104" spans="1:2" x14ac:dyDescent="0.25">
      <c r="A1104" s="66" t="s">
        <v>1415</v>
      </c>
      <c r="B1104" s="28">
        <v>68.239999999999995</v>
      </c>
    </row>
    <row r="1105" spans="1:2" x14ac:dyDescent="0.25">
      <c r="A1105" s="66" t="s">
        <v>1416</v>
      </c>
      <c r="B1105" s="28">
        <v>69.77</v>
      </c>
    </row>
    <row r="1106" spans="1:2" x14ac:dyDescent="0.25">
      <c r="A1106" s="66" t="s">
        <v>1417</v>
      </c>
      <c r="B1106" s="28">
        <v>70.2</v>
      </c>
    </row>
    <row r="1107" spans="1:2" x14ac:dyDescent="0.25">
      <c r="A1107" s="66" t="s">
        <v>1418</v>
      </c>
      <c r="B1107" s="28">
        <v>70.290000000000006</v>
      </c>
    </row>
    <row r="1108" spans="1:2" x14ac:dyDescent="0.25">
      <c r="A1108" s="66" t="s">
        <v>1419</v>
      </c>
      <c r="B1108" s="28">
        <v>70.38</v>
      </c>
    </row>
    <row r="1109" spans="1:2" x14ac:dyDescent="0.25">
      <c r="A1109" s="66" t="s">
        <v>1420</v>
      </c>
      <c r="B1109" s="28">
        <v>70.150000000000006</v>
      </c>
    </row>
    <row r="1110" spans="1:2" x14ac:dyDescent="0.25">
      <c r="A1110" s="66" t="s">
        <v>1421</v>
      </c>
      <c r="B1110" s="28">
        <v>69.22</v>
      </c>
    </row>
    <row r="1111" spans="1:2" x14ac:dyDescent="0.25">
      <c r="A1111" s="66" t="s">
        <v>1422</v>
      </c>
      <c r="B1111" s="28">
        <v>69.13</v>
      </c>
    </row>
    <row r="1112" spans="1:2" x14ac:dyDescent="0.25">
      <c r="A1112" s="66" t="s">
        <v>1423</v>
      </c>
      <c r="B1112" s="28">
        <v>69.510000000000005</v>
      </c>
    </row>
    <row r="1113" spans="1:2" x14ac:dyDescent="0.25">
      <c r="A1113" s="66" t="s">
        <v>1424</v>
      </c>
      <c r="B1113" s="28">
        <v>69.19</v>
      </c>
    </row>
    <row r="1114" spans="1:2" x14ac:dyDescent="0.25">
      <c r="A1114" s="66" t="s">
        <v>1425</v>
      </c>
      <c r="B1114" s="28">
        <v>68.930000000000007</v>
      </c>
    </row>
    <row r="1115" spans="1:2" x14ac:dyDescent="0.25">
      <c r="A1115" s="66" t="s">
        <v>1426</v>
      </c>
      <c r="B1115" s="28">
        <v>69.45</v>
      </c>
    </row>
    <row r="1116" spans="1:2" x14ac:dyDescent="0.25">
      <c r="A1116" s="66" t="s">
        <v>1427</v>
      </c>
      <c r="B1116" s="28">
        <v>69.91</v>
      </c>
    </row>
    <row r="1117" spans="1:2" x14ac:dyDescent="0.25">
      <c r="A1117" s="66" t="s">
        <v>1428</v>
      </c>
      <c r="B1117" s="28">
        <v>69.510000000000005</v>
      </c>
    </row>
    <row r="1118" spans="1:2" x14ac:dyDescent="0.25">
      <c r="A1118" s="66" t="s">
        <v>1429</v>
      </c>
      <c r="B1118" s="28">
        <v>69.36</v>
      </c>
    </row>
    <row r="1119" spans="1:2" x14ac:dyDescent="0.25">
      <c r="A1119" s="66" t="s">
        <v>1430</v>
      </c>
      <c r="B1119" s="28">
        <v>68.61</v>
      </c>
    </row>
    <row r="1120" spans="1:2" x14ac:dyDescent="0.25">
      <c r="A1120" s="66" t="s">
        <v>1431</v>
      </c>
      <c r="B1120" s="28">
        <v>68.67</v>
      </c>
    </row>
    <row r="1121" spans="1:2" x14ac:dyDescent="0.25">
      <c r="A1121" s="66" t="s">
        <v>1432</v>
      </c>
      <c r="B1121" s="28">
        <v>67.89</v>
      </c>
    </row>
    <row r="1122" spans="1:2" x14ac:dyDescent="0.25">
      <c r="A1122" s="66" t="s">
        <v>5775</v>
      </c>
      <c r="B1122" s="28">
        <v>67.48</v>
      </c>
    </row>
    <row r="1123" spans="1:2" x14ac:dyDescent="0.25">
      <c r="A1123" s="66" t="s">
        <v>1433</v>
      </c>
      <c r="B1123" s="28">
        <v>67.510000000000005</v>
      </c>
    </row>
    <row r="1124" spans="1:2" x14ac:dyDescent="0.25">
      <c r="A1124" s="66" t="s">
        <v>1434</v>
      </c>
      <c r="B1124" s="28">
        <v>67.599999999999994</v>
      </c>
    </row>
    <row r="1125" spans="1:2" x14ac:dyDescent="0.25">
      <c r="A1125" s="66" t="s">
        <v>1435</v>
      </c>
      <c r="B1125" s="28">
        <v>66.59</v>
      </c>
    </row>
    <row r="1126" spans="1:2" x14ac:dyDescent="0.25">
      <c r="A1126" s="66" t="s">
        <v>1436</v>
      </c>
      <c r="B1126" s="28">
        <v>66.209999999999994</v>
      </c>
    </row>
    <row r="1127" spans="1:2" x14ac:dyDescent="0.25">
      <c r="A1127" s="66" t="s">
        <v>1437</v>
      </c>
      <c r="B1127" s="28">
        <v>65.89</v>
      </c>
    </row>
    <row r="1128" spans="1:2" x14ac:dyDescent="0.25">
      <c r="A1128" s="66" t="s">
        <v>1438</v>
      </c>
      <c r="B1128" s="28">
        <v>65.17</v>
      </c>
    </row>
    <row r="1129" spans="1:2" x14ac:dyDescent="0.25">
      <c r="A1129" s="66" t="s">
        <v>1439</v>
      </c>
      <c r="B1129" s="28">
        <v>64.599999999999994</v>
      </c>
    </row>
    <row r="1130" spans="1:2" x14ac:dyDescent="0.25">
      <c r="A1130" s="66" t="s">
        <v>1440</v>
      </c>
      <c r="B1130" s="28">
        <v>64.16</v>
      </c>
    </row>
    <row r="1131" spans="1:2" x14ac:dyDescent="0.25">
      <c r="A1131" s="66" t="s">
        <v>1441</v>
      </c>
      <c r="B1131" s="28">
        <v>64.08</v>
      </c>
    </row>
    <row r="1132" spans="1:2" x14ac:dyDescent="0.25">
      <c r="A1132" s="66" t="s">
        <v>1442</v>
      </c>
      <c r="B1132" s="28">
        <v>63.84</v>
      </c>
    </row>
    <row r="1133" spans="1:2" x14ac:dyDescent="0.25">
      <c r="A1133" s="66" t="s">
        <v>1443</v>
      </c>
      <c r="B1133" s="28">
        <v>63.38</v>
      </c>
    </row>
    <row r="1134" spans="1:2" x14ac:dyDescent="0.25">
      <c r="A1134" s="66" t="s">
        <v>1444</v>
      </c>
      <c r="B1134" s="28">
        <v>62.08</v>
      </c>
    </row>
    <row r="1135" spans="1:2" x14ac:dyDescent="0.25">
      <c r="A1135" s="66" t="s">
        <v>1445</v>
      </c>
      <c r="B1135" s="28">
        <v>62.23</v>
      </c>
    </row>
    <row r="1136" spans="1:2" x14ac:dyDescent="0.25">
      <c r="A1136" s="66" t="s">
        <v>1446</v>
      </c>
      <c r="B1136" s="28">
        <v>61.59</v>
      </c>
    </row>
    <row r="1137" spans="1:2" x14ac:dyDescent="0.25">
      <c r="A1137" s="66" t="s">
        <v>1447</v>
      </c>
      <c r="B1137" s="28">
        <v>61.16</v>
      </c>
    </row>
    <row r="1138" spans="1:2" x14ac:dyDescent="0.25">
      <c r="A1138" s="66" t="s">
        <v>1448</v>
      </c>
      <c r="B1138" s="28">
        <v>61.54</v>
      </c>
    </row>
    <row r="1139" spans="1:2" x14ac:dyDescent="0.25">
      <c r="A1139" s="66" t="s">
        <v>1449</v>
      </c>
      <c r="B1139" s="28">
        <v>61.28</v>
      </c>
    </row>
    <row r="1140" spans="1:2" x14ac:dyDescent="0.25">
      <c r="A1140" s="66" t="s">
        <v>1450</v>
      </c>
      <c r="B1140" s="28">
        <v>60.83</v>
      </c>
    </row>
    <row r="1141" spans="1:2" x14ac:dyDescent="0.25">
      <c r="A1141" s="66" t="s">
        <v>1451</v>
      </c>
      <c r="B1141" s="28">
        <v>60.72</v>
      </c>
    </row>
    <row r="1142" spans="1:2" x14ac:dyDescent="0.25">
      <c r="A1142" s="66" t="s">
        <v>1452</v>
      </c>
      <c r="B1142" s="28">
        <v>60.28</v>
      </c>
    </row>
    <row r="1143" spans="1:2" x14ac:dyDescent="0.25">
      <c r="A1143" s="66" t="s">
        <v>1453</v>
      </c>
      <c r="B1143" s="28">
        <v>59.96</v>
      </c>
    </row>
    <row r="1144" spans="1:2" x14ac:dyDescent="0.25">
      <c r="A1144" s="66" t="s">
        <v>1454</v>
      </c>
      <c r="B1144" s="28">
        <v>59.9</v>
      </c>
    </row>
    <row r="1145" spans="1:2" x14ac:dyDescent="0.25">
      <c r="A1145" s="66" t="s">
        <v>1455</v>
      </c>
      <c r="B1145" s="28">
        <v>59.76</v>
      </c>
    </row>
    <row r="1146" spans="1:2" x14ac:dyDescent="0.25">
      <c r="A1146" s="66" t="s">
        <v>5776</v>
      </c>
      <c r="B1146" s="28">
        <v>59.87</v>
      </c>
    </row>
    <row r="1147" spans="1:2" x14ac:dyDescent="0.25">
      <c r="A1147" s="66" t="s">
        <v>1456</v>
      </c>
      <c r="B1147" s="28">
        <v>59.41</v>
      </c>
    </row>
    <row r="1148" spans="1:2" x14ac:dyDescent="0.25">
      <c r="A1148" s="66" t="s">
        <v>1457</v>
      </c>
      <c r="B1148" s="28">
        <v>59.17</v>
      </c>
    </row>
    <row r="1149" spans="1:2" x14ac:dyDescent="0.25">
      <c r="A1149" s="66" t="s">
        <v>1458</v>
      </c>
      <c r="B1149" s="28">
        <v>59.26</v>
      </c>
    </row>
    <row r="1150" spans="1:2" x14ac:dyDescent="0.25">
      <c r="A1150" s="66" t="s">
        <v>1459</v>
      </c>
      <c r="B1150" s="28">
        <v>59.84</v>
      </c>
    </row>
    <row r="1151" spans="1:2" x14ac:dyDescent="0.25">
      <c r="A1151" s="66" t="s">
        <v>1460</v>
      </c>
      <c r="B1151" s="28">
        <v>59.58</v>
      </c>
    </row>
    <row r="1152" spans="1:2" x14ac:dyDescent="0.25">
      <c r="A1152" s="66" t="s">
        <v>1461</v>
      </c>
      <c r="B1152" s="28">
        <v>59.96</v>
      </c>
    </row>
    <row r="1153" spans="1:2" x14ac:dyDescent="0.25">
      <c r="A1153" s="66" t="s">
        <v>1462</v>
      </c>
      <c r="B1153" s="28">
        <v>59.44</v>
      </c>
    </row>
    <row r="1154" spans="1:2" x14ac:dyDescent="0.25">
      <c r="A1154" s="66" t="s">
        <v>1463</v>
      </c>
      <c r="B1154" s="28">
        <v>59.32</v>
      </c>
    </row>
    <row r="1155" spans="1:2" x14ac:dyDescent="0.25">
      <c r="A1155" s="66" t="s">
        <v>1464</v>
      </c>
      <c r="B1155" s="28">
        <v>59.38</v>
      </c>
    </row>
    <row r="1156" spans="1:2" x14ac:dyDescent="0.25">
      <c r="A1156" s="66" t="s">
        <v>1465</v>
      </c>
      <c r="B1156" s="28">
        <v>59.61</v>
      </c>
    </row>
    <row r="1157" spans="1:2" x14ac:dyDescent="0.25">
      <c r="A1157" s="66" t="s">
        <v>1466</v>
      </c>
      <c r="B1157" s="28">
        <v>60.1</v>
      </c>
    </row>
    <row r="1158" spans="1:2" x14ac:dyDescent="0.25">
      <c r="A1158" s="66" t="s">
        <v>1467</v>
      </c>
      <c r="B1158" s="28">
        <v>60.4</v>
      </c>
    </row>
    <row r="1159" spans="1:2" x14ac:dyDescent="0.25">
      <c r="A1159" s="66" t="s">
        <v>1468</v>
      </c>
      <c r="B1159" s="28">
        <v>60.45</v>
      </c>
    </row>
    <row r="1160" spans="1:2" x14ac:dyDescent="0.25">
      <c r="A1160" s="66" t="s">
        <v>1469</v>
      </c>
      <c r="B1160" s="28">
        <v>60.54</v>
      </c>
    </row>
    <row r="1161" spans="1:2" x14ac:dyDescent="0.25">
      <c r="A1161" s="66" t="s">
        <v>1470</v>
      </c>
      <c r="B1161" s="28">
        <v>61.03</v>
      </c>
    </row>
    <row r="1162" spans="1:2" x14ac:dyDescent="0.25">
      <c r="A1162" s="66" t="s">
        <v>1471</v>
      </c>
      <c r="B1162" s="28">
        <v>61.18</v>
      </c>
    </row>
    <row r="1163" spans="1:2" x14ac:dyDescent="0.25">
      <c r="A1163" s="66" t="s">
        <v>1472</v>
      </c>
      <c r="B1163" s="28">
        <v>61.24</v>
      </c>
    </row>
    <row r="1164" spans="1:2" x14ac:dyDescent="0.25">
      <c r="A1164" s="66" t="s">
        <v>1473</v>
      </c>
      <c r="B1164" s="28">
        <v>61.18</v>
      </c>
    </row>
    <row r="1165" spans="1:2" x14ac:dyDescent="0.25">
      <c r="A1165" s="66" t="s">
        <v>1474</v>
      </c>
      <c r="B1165" s="28">
        <v>61.18</v>
      </c>
    </row>
    <row r="1166" spans="1:2" x14ac:dyDescent="0.25">
      <c r="A1166" s="66" t="s">
        <v>1475</v>
      </c>
      <c r="B1166" s="28">
        <v>61.27</v>
      </c>
    </row>
    <row r="1167" spans="1:2" x14ac:dyDescent="0.25">
      <c r="A1167" s="66" t="s">
        <v>1476</v>
      </c>
      <c r="B1167" s="28">
        <v>61.42</v>
      </c>
    </row>
    <row r="1168" spans="1:2" x14ac:dyDescent="0.25">
      <c r="A1168" s="66" t="s">
        <v>1477</v>
      </c>
      <c r="B1168" s="28">
        <v>61.51</v>
      </c>
    </row>
    <row r="1169" spans="1:2" x14ac:dyDescent="0.25">
      <c r="A1169" s="66" t="s">
        <v>1478</v>
      </c>
      <c r="B1169" s="28">
        <v>61.04</v>
      </c>
    </row>
    <row r="1170" spans="1:2" x14ac:dyDescent="0.25">
      <c r="A1170" s="66" t="s">
        <v>1479</v>
      </c>
      <c r="B1170" s="28">
        <v>61.07</v>
      </c>
    </row>
    <row r="1171" spans="1:2" x14ac:dyDescent="0.25">
      <c r="A1171" s="66" t="s">
        <v>1480</v>
      </c>
      <c r="B1171" s="28">
        <v>61.24</v>
      </c>
    </row>
    <row r="1172" spans="1:2" x14ac:dyDescent="0.25">
      <c r="A1172" s="66" t="s">
        <v>1481</v>
      </c>
      <c r="B1172" s="28">
        <v>61.45</v>
      </c>
    </row>
    <row r="1173" spans="1:2" x14ac:dyDescent="0.25">
      <c r="A1173" s="66" t="s">
        <v>1482</v>
      </c>
      <c r="B1173" s="28">
        <v>61.68</v>
      </c>
    </row>
    <row r="1174" spans="1:2" x14ac:dyDescent="0.25">
      <c r="A1174" s="66" t="s">
        <v>1483</v>
      </c>
      <c r="B1174" s="28">
        <v>61.85</v>
      </c>
    </row>
    <row r="1175" spans="1:2" x14ac:dyDescent="0.25">
      <c r="A1175" s="66" t="s">
        <v>1484</v>
      </c>
      <c r="B1175" s="28">
        <v>61.94</v>
      </c>
    </row>
    <row r="1176" spans="1:2" x14ac:dyDescent="0.25">
      <c r="A1176" s="66" t="s">
        <v>1485</v>
      </c>
      <c r="B1176" s="28">
        <v>62.67</v>
      </c>
    </row>
    <row r="1177" spans="1:2" x14ac:dyDescent="0.25">
      <c r="A1177" s="66" t="s">
        <v>1486</v>
      </c>
      <c r="B1177" s="28">
        <v>63.14</v>
      </c>
    </row>
    <row r="1178" spans="1:2" x14ac:dyDescent="0.25">
      <c r="A1178" s="66" t="s">
        <v>1487</v>
      </c>
      <c r="B1178" s="28">
        <v>63.22</v>
      </c>
    </row>
    <row r="1179" spans="1:2" x14ac:dyDescent="0.25">
      <c r="A1179" s="66" t="s">
        <v>1488</v>
      </c>
      <c r="B1179" s="28">
        <v>63.63</v>
      </c>
    </row>
    <row r="1180" spans="1:2" x14ac:dyDescent="0.25">
      <c r="A1180" s="66" t="s">
        <v>1489</v>
      </c>
      <c r="B1180" s="28">
        <v>63.95</v>
      </c>
    </row>
    <row r="1181" spans="1:2" x14ac:dyDescent="0.25">
      <c r="A1181" s="66" t="s">
        <v>1490</v>
      </c>
      <c r="B1181" s="28">
        <v>64.180000000000007</v>
      </c>
    </row>
    <row r="1182" spans="1:2" x14ac:dyDescent="0.25">
      <c r="A1182" s="66" t="s">
        <v>1491</v>
      </c>
      <c r="B1182" s="28">
        <v>64.52</v>
      </c>
    </row>
    <row r="1183" spans="1:2" x14ac:dyDescent="0.25">
      <c r="A1183" s="66" t="s">
        <v>1492</v>
      </c>
      <c r="B1183" s="28">
        <v>64.81</v>
      </c>
    </row>
    <row r="1184" spans="1:2" x14ac:dyDescent="0.25">
      <c r="A1184" s="66" t="s">
        <v>1493</v>
      </c>
      <c r="B1184" s="28">
        <v>64.989999999999995</v>
      </c>
    </row>
    <row r="1185" spans="1:2" x14ac:dyDescent="0.25">
      <c r="A1185" s="66" t="s">
        <v>1494</v>
      </c>
      <c r="B1185" s="28">
        <v>65.34</v>
      </c>
    </row>
    <row r="1186" spans="1:2" x14ac:dyDescent="0.25">
      <c r="A1186" s="66" t="s">
        <v>1495</v>
      </c>
      <c r="B1186" s="28">
        <v>65.400000000000006</v>
      </c>
    </row>
    <row r="1187" spans="1:2" x14ac:dyDescent="0.25">
      <c r="A1187" s="66" t="s">
        <v>1496</v>
      </c>
      <c r="B1187" s="28">
        <v>65.19</v>
      </c>
    </row>
    <row r="1188" spans="1:2" x14ac:dyDescent="0.25">
      <c r="A1188" s="66" t="s">
        <v>1497</v>
      </c>
      <c r="B1188" s="28">
        <v>64.900000000000006</v>
      </c>
    </row>
    <row r="1189" spans="1:2" x14ac:dyDescent="0.25">
      <c r="A1189" s="66" t="s">
        <v>1498</v>
      </c>
      <c r="B1189" s="28">
        <v>64.81</v>
      </c>
    </row>
    <row r="1190" spans="1:2" x14ac:dyDescent="0.25">
      <c r="A1190" s="66" t="s">
        <v>1499</v>
      </c>
      <c r="B1190" s="28">
        <v>64.61</v>
      </c>
    </row>
    <row r="1191" spans="1:2" x14ac:dyDescent="0.25">
      <c r="A1191" s="66" t="s">
        <v>5764</v>
      </c>
      <c r="B1191" s="28">
        <v>64.400000000000006</v>
      </c>
    </row>
    <row r="1192" spans="1:2" x14ac:dyDescent="0.25">
      <c r="A1192" s="66" t="s">
        <v>1500</v>
      </c>
      <c r="B1192" s="28">
        <v>64.38</v>
      </c>
    </row>
    <row r="1193" spans="1:2" x14ac:dyDescent="0.25">
      <c r="A1193" s="66" t="s">
        <v>1501</v>
      </c>
      <c r="B1193" s="28">
        <v>64.52</v>
      </c>
    </row>
    <row r="1194" spans="1:2" x14ac:dyDescent="0.25">
      <c r="A1194" s="66" t="s">
        <v>1502</v>
      </c>
      <c r="B1194" s="28">
        <v>64.78</v>
      </c>
    </row>
    <row r="1195" spans="1:2" x14ac:dyDescent="0.25">
      <c r="A1195" s="66" t="s">
        <v>5777</v>
      </c>
      <c r="B1195" s="28">
        <v>64.930000000000007</v>
      </c>
    </row>
    <row r="1196" spans="1:2" x14ac:dyDescent="0.25">
      <c r="A1196" s="66" t="s">
        <v>1503</v>
      </c>
      <c r="B1196" s="28">
        <v>64.75</v>
      </c>
    </row>
    <row r="1197" spans="1:2" x14ac:dyDescent="0.25">
      <c r="A1197" s="66" t="s">
        <v>1504</v>
      </c>
      <c r="B1197" s="28">
        <v>64.87</v>
      </c>
    </row>
    <row r="1198" spans="1:2" x14ac:dyDescent="0.25">
      <c r="A1198" s="66" t="s">
        <v>1505</v>
      </c>
      <c r="B1198" s="28">
        <v>64.959999999999994</v>
      </c>
    </row>
    <row r="1199" spans="1:2" x14ac:dyDescent="0.25">
      <c r="A1199" s="66" t="s">
        <v>1506</v>
      </c>
      <c r="B1199" s="28">
        <v>64.989999999999995</v>
      </c>
    </row>
    <row r="1200" spans="1:2" x14ac:dyDescent="0.25">
      <c r="A1200" s="66" t="s">
        <v>1507</v>
      </c>
      <c r="B1200" s="28">
        <v>65.02</v>
      </c>
    </row>
    <row r="1201" spans="1:2" x14ac:dyDescent="0.25">
      <c r="A1201" s="66" t="s">
        <v>1508</v>
      </c>
      <c r="B1201" s="28">
        <v>64.87</v>
      </c>
    </row>
    <row r="1202" spans="1:2" x14ac:dyDescent="0.25">
      <c r="A1202" s="66" t="s">
        <v>1509</v>
      </c>
      <c r="B1202" s="28">
        <v>64.91</v>
      </c>
    </row>
    <row r="1203" spans="1:2" x14ac:dyDescent="0.25">
      <c r="A1203" s="66" t="s">
        <v>1510</v>
      </c>
      <c r="B1203" s="28">
        <v>64.849999999999994</v>
      </c>
    </row>
    <row r="1204" spans="1:2" x14ac:dyDescent="0.25">
      <c r="A1204" s="66" t="s">
        <v>1511</v>
      </c>
      <c r="B1204" s="28">
        <v>64.959999999999994</v>
      </c>
    </row>
    <row r="1205" spans="1:2" x14ac:dyDescent="0.25">
      <c r="A1205" s="66" t="s">
        <v>1512</v>
      </c>
      <c r="B1205" s="28">
        <v>65.14</v>
      </c>
    </row>
    <row r="1206" spans="1:2" x14ac:dyDescent="0.25">
      <c r="A1206" s="66" t="s">
        <v>1513</v>
      </c>
      <c r="B1206" s="28">
        <v>65.459999999999994</v>
      </c>
    </row>
    <row r="1207" spans="1:2" x14ac:dyDescent="0.25">
      <c r="A1207" s="66" t="s">
        <v>1514</v>
      </c>
      <c r="B1207" s="28">
        <v>65.61</v>
      </c>
    </row>
    <row r="1208" spans="1:2" x14ac:dyDescent="0.25">
      <c r="A1208" s="66" t="s">
        <v>1515</v>
      </c>
      <c r="B1208" s="28">
        <v>65.72</v>
      </c>
    </row>
    <row r="1209" spans="1:2" x14ac:dyDescent="0.25">
      <c r="A1209" s="66" t="s">
        <v>5778</v>
      </c>
      <c r="B1209" s="28">
        <v>65.84</v>
      </c>
    </row>
    <row r="1210" spans="1:2" x14ac:dyDescent="0.25">
      <c r="A1210" s="66" t="s">
        <v>1516</v>
      </c>
      <c r="B1210" s="28">
        <v>65.900000000000006</v>
      </c>
    </row>
    <row r="1211" spans="1:2" x14ac:dyDescent="0.25">
      <c r="A1211" s="66" t="s">
        <v>1517</v>
      </c>
      <c r="B1211" s="28">
        <v>65.489999999999995</v>
      </c>
    </row>
    <row r="1212" spans="1:2" x14ac:dyDescent="0.25">
      <c r="A1212" s="66" t="s">
        <v>1518</v>
      </c>
      <c r="B1212" s="28">
        <v>65.459999999999994</v>
      </c>
    </row>
    <row r="1213" spans="1:2" x14ac:dyDescent="0.25">
      <c r="A1213" s="66" t="s">
        <v>1519</v>
      </c>
      <c r="B1213" s="28">
        <v>65.430000000000007</v>
      </c>
    </row>
    <row r="1214" spans="1:2" x14ac:dyDescent="0.25">
      <c r="A1214" s="66" t="s">
        <v>1520</v>
      </c>
      <c r="B1214" s="28">
        <v>65.31</v>
      </c>
    </row>
    <row r="1215" spans="1:2" x14ac:dyDescent="0.25">
      <c r="A1215" s="66" t="s">
        <v>1521</v>
      </c>
      <c r="B1215" s="28">
        <v>65.23</v>
      </c>
    </row>
    <row r="1216" spans="1:2" x14ac:dyDescent="0.25">
      <c r="A1216" s="66" t="s">
        <v>1522</v>
      </c>
      <c r="B1216" s="28">
        <v>64.61</v>
      </c>
    </row>
    <row r="1217" spans="1:2" x14ac:dyDescent="0.25">
      <c r="A1217" s="66" t="s">
        <v>1523</v>
      </c>
      <c r="B1217" s="28">
        <v>64.38</v>
      </c>
    </row>
    <row r="1218" spans="1:2" x14ac:dyDescent="0.25">
      <c r="A1218" s="66" t="s">
        <v>1524</v>
      </c>
      <c r="B1218" s="28">
        <v>64</v>
      </c>
    </row>
    <row r="1219" spans="1:2" x14ac:dyDescent="0.25">
      <c r="A1219" s="66" t="s">
        <v>1525</v>
      </c>
      <c r="B1219" s="28">
        <v>63.94</v>
      </c>
    </row>
    <row r="1220" spans="1:2" x14ac:dyDescent="0.25">
      <c r="A1220" s="66" t="s">
        <v>1526</v>
      </c>
      <c r="B1220" s="28">
        <v>63.83</v>
      </c>
    </row>
    <row r="1221" spans="1:2" x14ac:dyDescent="0.25">
      <c r="A1221" s="66" t="s">
        <v>1527</v>
      </c>
      <c r="B1221" s="28">
        <v>63.39</v>
      </c>
    </row>
    <row r="1222" spans="1:2" x14ac:dyDescent="0.25">
      <c r="A1222" s="66" t="s">
        <v>1528</v>
      </c>
      <c r="B1222" s="28">
        <v>63.19</v>
      </c>
    </row>
    <row r="1223" spans="1:2" x14ac:dyDescent="0.25">
      <c r="A1223" s="66" t="s">
        <v>1529</v>
      </c>
      <c r="B1223" s="28">
        <v>63.16</v>
      </c>
    </row>
    <row r="1224" spans="1:2" x14ac:dyDescent="0.25">
      <c r="A1224" s="66" t="s">
        <v>1530</v>
      </c>
      <c r="B1224" s="28">
        <v>62.87</v>
      </c>
    </row>
    <row r="1225" spans="1:2" x14ac:dyDescent="0.25">
      <c r="A1225" s="66" t="s">
        <v>1531</v>
      </c>
      <c r="B1225" s="28">
        <v>62.87</v>
      </c>
    </row>
    <row r="1226" spans="1:2" x14ac:dyDescent="0.25">
      <c r="A1226" s="66" t="s">
        <v>1532</v>
      </c>
      <c r="B1226" s="28">
        <v>62.61</v>
      </c>
    </row>
    <row r="1227" spans="1:2" x14ac:dyDescent="0.25">
      <c r="A1227" s="66" t="s">
        <v>1533</v>
      </c>
      <c r="B1227" s="28">
        <v>62.29</v>
      </c>
    </row>
    <row r="1228" spans="1:2" x14ac:dyDescent="0.25">
      <c r="A1228" s="66" t="s">
        <v>1534</v>
      </c>
      <c r="B1228" s="28">
        <v>61.64</v>
      </c>
    </row>
    <row r="1229" spans="1:2" x14ac:dyDescent="0.25">
      <c r="A1229" s="66" t="s">
        <v>1535</v>
      </c>
      <c r="B1229" s="28">
        <v>60.76</v>
      </c>
    </row>
    <row r="1230" spans="1:2" x14ac:dyDescent="0.25">
      <c r="A1230" s="66" t="s">
        <v>1536</v>
      </c>
      <c r="B1230" s="28">
        <v>60.47</v>
      </c>
    </row>
    <row r="1231" spans="1:2" x14ac:dyDescent="0.25">
      <c r="A1231" s="66" t="s">
        <v>1537</v>
      </c>
      <c r="B1231" s="28">
        <v>59.94</v>
      </c>
    </row>
    <row r="1232" spans="1:2" x14ac:dyDescent="0.25">
      <c r="A1232" s="66" t="s">
        <v>1538</v>
      </c>
      <c r="B1232" s="28">
        <v>59.83</v>
      </c>
    </row>
    <row r="1233" spans="1:2" x14ac:dyDescent="0.25">
      <c r="A1233" s="66" t="s">
        <v>1539</v>
      </c>
      <c r="B1233" s="28">
        <v>59.74</v>
      </c>
    </row>
    <row r="1234" spans="1:2" x14ac:dyDescent="0.25">
      <c r="A1234" s="66" t="s">
        <v>1540</v>
      </c>
      <c r="B1234" s="28">
        <v>59.53</v>
      </c>
    </row>
    <row r="1235" spans="1:2" x14ac:dyDescent="0.25">
      <c r="A1235" s="66" t="s">
        <v>1541</v>
      </c>
      <c r="B1235" s="28">
        <v>59.53</v>
      </c>
    </row>
    <row r="1236" spans="1:2" x14ac:dyDescent="0.25">
      <c r="A1236" s="66" t="s">
        <v>1542</v>
      </c>
      <c r="B1236" s="28">
        <v>59.39</v>
      </c>
    </row>
    <row r="1237" spans="1:2" x14ac:dyDescent="0.25">
      <c r="A1237" s="66" t="s">
        <v>1543</v>
      </c>
      <c r="B1237" s="28">
        <v>59.18</v>
      </c>
    </row>
    <row r="1238" spans="1:2" x14ac:dyDescent="0.25">
      <c r="A1238" s="66" t="s">
        <v>1544</v>
      </c>
      <c r="B1238" s="28">
        <v>59.15</v>
      </c>
    </row>
    <row r="1239" spans="1:2" x14ac:dyDescent="0.25">
      <c r="A1239" s="66" t="s">
        <v>1545</v>
      </c>
      <c r="B1239" s="28">
        <v>58.95</v>
      </c>
    </row>
    <row r="1240" spans="1:2" x14ac:dyDescent="0.25">
      <c r="A1240" s="66" t="s">
        <v>1546</v>
      </c>
      <c r="B1240" s="28">
        <v>58.83</v>
      </c>
    </row>
    <row r="1241" spans="1:2" x14ac:dyDescent="0.25">
      <c r="A1241" s="66" t="s">
        <v>1547</v>
      </c>
      <c r="B1241" s="28">
        <v>58.68</v>
      </c>
    </row>
    <row r="1242" spans="1:2" x14ac:dyDescent="0.25">
      <c r="A1242" s="66" t="s">
        <v>1548</v>
      </c>
      <c r="B1242" s="28">
        <v>58.65</v>
      </c>
    </row>
    <row r="1243" spans="1:2" x14ac:dyDescent="0.25">
      <c r="A1243" s="66" t="s">
        <v>1549</v>
      </c>
      <c r="B1243" s="28">
        <v>58.33</v>
      </c>
    </row>
    <row r="1244" spans="1:2" x14ac:dyDescent="0.25">
      <c r="A1244" s="66" t="s">
        <v>1550</v>
      </c>
      <c r="B1244" s="28">
        <v>58.07</v>
      </c>
    </row>
    <row r="1245" spans="1:2" x14ac:dyDescent="0.25">
      <c r="A1245" s="66" t="s">
        <v>1551</v>
      </c>
      <c r="B1245" s="28">
        <v>57.84</v>
      </c>
    </row>
    <row r="1246" spans="1:2" x14ac:dyDescent="0.25">
      <c r="A1246" s="66" t="s">
        <v>1552</v>
      </c>
      <c r="B1246" s="28">
        <v>57.84</v>
      </c>
    </row>
    <row r="1247" spans="1:2" x14ac:dyDescent="0.25">
      <c r="A1247" s="66" t="s">
        <v>1553</v>
      </c>
      <c r="B1247" s="28">
        <v>57.34</v>
      </c>
    </row>
    <row r="1248" spans="1:2" x14ac:dyDescent="0.25">
      <c r="A1248" s="66" t="s">
        <v>1554</v>
      </c>
      <c r="B1248" s="28">
        <v>57.37</v>
      </c>
    </row>
    <row r="1249" spans="1:2" x14ac:dyDescent="0.25">
      <c r="A1249" s="66" t="s">
        <v>1555</v>
      </c>
      <c r="B1249" s="28">
        <v>57.54</v>
      </c>
    </row>
    <row r="1250" spans="1:2" x14ac:dyDescent="0.25">
      <c r="A1250" s="66" t="s">
        <v>1556</v>
      </c>
      <c r="B1250" s="28">
        <v>57.54</v>
      </c>
    </row>
    <row r="1251" spans="1:2" x14ac:dyDescent="0.25">
      <c r="A1251" s="66" t="s">
        <v>1557</v>
      </c>
      <c r="B1251" s="28">
        <v>57.04</v>
      </c>
    </row>
    <row r="1252" spans="1:2" x14ac:dyDescent="0.25">
      <c r="A1252" s="66" t="s">
        <v>1558</v>
      </c>
      <c r="B1252" s="28">
        <v>57.37</v>
      </c>
    </row>
    <row r="1253" spans="1:2" x14ac:dyDescent="0.25">
      <c r="A1253" s="66" t="s">
        <v>1559</v>
      </c>
      <c r="B1253" s="28">
        <v>57.13</v>
      </c>
    </row>
    <row r="1254" spans="1:2" x14ac:dyDescent="0.25">
      <c r="A1254" s="66" t="s">
        <v>1560</v>
      </c>
      <c r="B1254" s="28">
        <v>56.87</v>
      </c>
    </row>
    <row r="1255" spans="1:2" x14ac:dyDescent="0.25">
      <c r="A1255" s="66" t="s">
        <v>1561</v>
      </c>
      <c r="B1255" s="28">
        <v>56.98</v>
      </c>
    </row>
    <row r="1256" spans="1:2" x14ac:dyDescent="0.25">
      <c r="A1256" s="66" t="s">
        <v>1562</v>
      </c>
      <c r="B1256" s="28">
        <v>56.66</v>
      </c>
    </row>
    <row r="1257" spans="1:2" x14ac:dyDescent="0.25">
      <c r="A1257" s="66" t="s">
        <v>1563</v>
      </c>
      <c r="B1257" s="28">
        <v>56.72</v>
      </c>
    </row>
    <row r="1258" spans="1:2" x14ac:dyDescent="0.25">
      <c r="A1258" s="66" t="s">
        <v>1564</v>
      </c>
      <c r="B1258" s="28">
        <v>57.04</v>
      </c>
    </row>
    <row r="1259" spans="1:2" x14ac:dyDescent="0.25">
      <c r="A1259" s="66" t="s">
        <v>1565</v>
      </c>
      <c r="B1259" s="28">
        <v>56.95</v>
      </c>
    </row>
    <row r="1260" spans="1:2" x14ac:dyDescent="0.25">
      <c r="A1260" s="66" t="s">
        <v>1566</v>
      </c>
      <c r="B1260" s="28">
        <v>56.81</v>
      </c>
    </row>
    <row r="1261" spans="1:2" x14ac:dyDescent="0.25">
      <c r="A1261" s="66" t="s">
        <v>1567</v>
      </c>
      <c r="B1261" s="28">
        <v>56.81</v>
      </c>
    </row>
    <row r="1262" spans="1:2" x14ac:dyDescent="0.25">
      <c r="A1262" s="66" t="s">
        <v>1568</v>
      </c>
      <c r="B1262" s="28">
        <v>56.72</v>
      </c>
    </row>
    <row r="1263" spans="1:2" x14ac:dyDescent="0.25">
      <c r="A1263" s="66" t="s">
        <v>1569</v>
      </c>
      <c r="B1263" s="28">
        <v>56.75</v>
      </c>
    </row>
    <row r="1264" spans="1:2" x14ac:dyDescent="0.25">
      <c r="A1264" s="66" t="s">
        <v>1570</v>
      </c>
      <c r="B1264" s="28">
        <v>56.81</v>
      </c>
    </row>
    <row r="1265" spans="1:2" x14ac:dyDescent="0.25">
      <c r="A1265" s="66" t="s">
        <v>1571</v>
      </c>
      <c r="B1265" s="28">
        <v>56.72</v>
      </c>
    </row>
    <row r="1266" spans="1:2" x14ac:dyDescent="0.25">
      <c r="A1266" s="66" t="s">
        <v>1572</v>
      </c>
      <c r="B1266" s="28">
        <v>56.42</v>
      </c>
    </row>
    <row r="1267" spans="1:2" x14ac:dyDescent="0.25">
      <c r="A1267" s="66" t="s">
        <v>1573</v>
      </c>
      <c r="B1267" s="28">
        <v>56.19</v>
      </c>
    </row>
    <row r="1268" spans="1:2" x14ac:dyDescent="0.25">
      <c r="A1268" s="66" t="s">
        <v>1574</v>
      </c>
      <c r="B1268" s="28">
        <v>56.13</v>
      </c>
    </row>
    <row r="1269" spans="1:2" x14ac:dyDescent="0.25">
      <c r="A1269" s="66" t="s">
        <v>1575</v>
      </c>
      <c r="B1269" s="28">
        <v>56.01</v>
      </c>
    </row>
    <row r="1270" spans="1:2" x14ac:dyDescent="0.25">
      <c r="A1270" s="66" t="s">
        <v>1576</v>
      </c>
      <c r="B1270" s="28">
        <v>55.93</v>
      </c>
    </row>
    <row r="1271" spans="1:2" x14ac:dyDescent="0.25">
      <c r="A1271" s="66" t="s">
        <v>1577</v>
      </c>
      <c r="B1271" s="28">
        <v>55.87</v>
      </c>
    </row>
    <row r="1272" spans="1:2" x14ac:dyDescent="0.25">
      <c r="A1272" s="66" t="s">
        <v>1578</v>
      </c>
      <c r="B1272" s="28">
        <v>55.95</v>
      </c>
    </row>
    <row r="1273" spans="1:2" x14ac:dyDescent="0.25">
      <c r="A1273" s="66" t="s">
        <v>1579</v>
      </c>
      <c r="B1273" s="28">
        <v>55.49</v>
      </c>
    </row>
    <row r="1274" spans="1:2" x14ac:dyDescent="0.25">
      <c r="A1274" s="66" t="s">
        <v>1580</v>
      </c>
      <c r="B1274" s="28">
        <v>55.63</v>
      </c>
    </row>
    <row r="1275" spans="1:2" x14ac:dyDescent="0.25">
      <c r="A1275" s="66" t="s">
        <v>1581</v>
      </c>
      <c r="B1275" s="28">
        <v>55.4</v>
      </c>
    </row>
    <row r="1276" spans="1:2" x14ac:dyDescent="0.25">
      <c r="A1276" s="66" t="s">
        <v>1582</v>
      </c>
      <c r="B1276" s="28">
        <v>55.54</v>
      </c>
    </row>
    <row r="1277" spans="1:2" x14ac:dyDescent="0.25">
      <c r="A1277" s="66" t="s">
        <v>1583</v>
      </c>
      <c r="B1277" s="28">
        <v>55.02</v>
      </c>
    </row>
    <row r="1278" spans="1:2" x14ac:dyDescent="0.25">
      <c r="A1278" s="66" t="s">
        <v>1584</v>
      </c>
      <c r="B1278" s="28">
        <v>55.34</v>
      </c>
    </row>
    <row r="1279" spans="1:2" x14ac:dyDescent="0.25">
      <c r="A1279" s="66" t="s">
        <v>1585</v>
      </c>
      <c r="B1279" s="28">
        <v>55.63</v>
      </c>
    </row>
    <row r="1280" spans="1:2" x14ac:dyDescent="0.25">
      <c r="A1280" s="66" t="s">
        <v>1586</v>
      </c>
      <c r="B1280" s="28">
        <v>55.78</v>
      </c>
    </row>
    <row r="1281" spans="1:2" x14ac:dyDescent="0.25">
      <c r="A1281" s="66" t="s">
        <v>1587</v>
      </c>
      <c r="B1281" s="28">
        <v>56.31</v>
      </c>
    </row>
    <row r="1282" spans="1:2" x14ac:dyDescent="0.25">
      <c r="A1282" s="66" t="s">
        <v>1588</v>
      </c>
      <c r="B1282" s="28">
        <v>56.19</v>
      </c>
    </row>
    <row r="1283" spans="1:2" x14ac:dyDescent="0.25">
      <c r="A1283" s="66" t="s">
        <v>1589</v>
      </c>
      <c r="B1283" s="28">
        <v>56.42</v>
      </c>
    </row>
    <row r="1284" spans="1:2" x14ac:dyDescent="0.25">
      <c r="A1284" s="66" t="s">
        <v>1590</v>
      </c>
      <c r="B1284" s="28">
        <v>56.77</v>
      </c>
    </row>
    <row r="1285" spans="1:2" x14ac:dyDescent="0.25">
      <c r="A1285" s="66" t="s">
        <v>1591</v>
      </c>
      <c r="B1285" s="28">
        <v>56.89</v>
      </c>
    </row>
    <row r="1286" spans="1:2" x14ac:dyDescent="0.25">
      <c r="A1286" s="66" t="s">
        <v>1592</v>
      </c>
      <c r="B1286" s="28">
        <v>57.04</v>
      </c>
    </row>
    <row r="1287" spans="1:2" x14ac:dyDescent="0.25">
      <c r="A1287" s="66" t="s">
        <v>1593</v>
      </c>
      <c r="B1287" s="28">
        <v>57.48</v>
      </c>
    </row>
    <row r="1288" spans="1:2" x14ac:dyDescent="0.25">
      <c r="A1288" s="66" t="s">
        <v>1594</v>
      </c>
      <c r="B1288" s="28">
        <v>57.62</v>
      </c>
    </row>
    <row r="1289" spans="1:2" x14ac:dyDescent="0.25">
      <c r="A1289" s="66" t="s">
        <v>1595</v>
      </c>
      <c r="B1289" s="28">
        <v>58.38</v>
      </c>
    </row>
    <row r="1290" spans="1:2" x14ac:dyDescent="0.25">
      <c r="A1290" s="66" t="s">
        <v>1596</v>
      </c>
      <c r="B1290" s="28">
        <v>58.97</v>
      </c>
    </row>
    <row r="1291" spans="1:2" x14ac:dyDescent="0.25">
      <c r="A1291" s="66" t="s">
        <v>1597</v>
      </c>
      <c r="B1291" s="28">
        <v>59.12</v>
      </c>
    </row>
    <row r="1292" spans="1:2" x14ac:dyDescent="0.25">
      <c r="A1292" s="66" t="s">
        <v>1598</v>
      </c>
      <c r="B1292" s="28">
        <v>60.55</v>
      </c>
    </row>
    <row r="1293" spans="1:2" x14ac:dyDescent="0.25">
      <c r="A1293" s="66" t="s">
        <v>1599</v>
      </c>
      <c r="B1293" s="28">
        <v>60.67</v>
      </c>
    </row>
    <row r="1294" spans="1:2" x14ac:dyDescent="0.25">
      <c r="A1294" s="66" t="s">
        <v>1600</v>
      </c>
      <c r="B1294" s="28">
        <v>60.76</v>
      </c>
    </row>
    <row r="1295" spans="1:2" x14ac:dyDescent="0.25">
      <c r="A1295" s="66" t="s">
        <v>1601</v>
      </c>
      <c r="B1295" s="28">
        <v>60.81</v>
      </c>
    </row>
    <row r="1296" spans="1:2" x14ac:dyDescent="0.25">
      <c r="A1296" s="66" t="s">
        <v>1602</v>
      </c>
      <c r="B1296" s="28">
        <v>60.58</v>
      </c>
    </row>
    <row r="1297" spans="1:2" x14ac:dyDescent="0.25">
      <c r="A1297" s="66" t="s">
        <v>1603</v>
      </c>
      <c r="B1297" s="28">
        <v>60.81</v>
      </c>
    </row>
    <row r="1298" spans="1:2" x14ac:dyDescent="0.25">
      <c r="A1298" s="66" t="s">
        <v>1604</v>
      </c>
      <c r="B1298" s="28">
        <v>60.67</v>
      </c>
    </row>
    <row r="1299" spans="1:2" x14ac:dyDescent="0.25">
      <c r="A1299" s="66" t="s">
        <v>1605</v>
      </c>
      <c r="B1299" s="28">
        <v>60.84</v>
      </c>
    </row>
    <row r="1300" spans="1:2" x14ac:dyDescent="0.25">
      <c r="A1300" s="66" t="s">
        <v>1606</v>
      </c>
      <c r="B1300" s="28">
        <v>60.67</v>
      </c>
    </row>
    <row r="1301" spans="1:2" x14ac:dyDescent="0.25">
      <c r="A1301" s="66" t="s">
        <v>1607</v>
      </c>
      <c r="B1301" s="28">
        <v>60.73</v>
      </c>
    </row>
    <row r="1302" spans="1:2" x14ac:dyDescent="0.25">
      <c r="A1302" s="66" t="s">
        <v>1608</v>
      </c>
      <c r="B1302" s="28">
        <v>60.9</v>
      </c>
    </row>
    <row r="1303" spans="1:2" x14ac:dyDescent="0.25">
      <c r="A1303" s="66" t="s">
        <v>1609</v>
      </c>
      <c r="B1303" s="28">
        <v>61.11</v>
      </c>
    </row>
    <row r="1304" spans="1:2" x14ac:dyDescent="0.25">
      <c r="A1304" s="66" t="s">
        <v>1610</v>
      </c>
      <c r="B1304" s="28">
        <v>61.19</v>
      </c>
    </row>
    <row r="1305" spans="1:2" x14ac:dyDescent="0.25">
      <c r="A1305" s="66" t="s">
        <v>1611</v>
      </c>
      <c r="B1305" s="28">
        <v>61.37</v>
      </c>
    </row>
    <row r="1306" spans="1:2" x14ac:dyDescent="0.25">
      <c r="A1306" s="66" t="s">
        <v>1612</v>
      </c>
      <c r="B1306" s="28">
        <v>61.52</v>
      </c>
    </row>
    <row r="1307" spans="1:2" x14ac:dyDescent="0.25">
      <c r="A1307" s="66" t="s">
        <v>1613</v>
      </c>
      <c r="B1307" s="28">
        <v>61.52</v>
      </c>
    </row>
    <row r="1308" spans="1:2" x14ac:dyDescent="0.25">
      <c r="A1308" s="66" t="s">
        <v>1614</v>
      </c>
      <c r="B1308" s="28">
        <v>61.25</v>
      </c>
    </row>
    <row r="1309" spans="1:2" x14ac:dyDescent="0.25">
      <c r="A1309" s="66" t="s">
        <v>1615</v>
      </c>
      <c r="B1309" s="28">
        <v>60.96</v>
      </c>
    </row>
    <row r="1310" spans="1:2" x14ac:dyDescent="0.25">
      <c r="A1310" s="66" t="s">
        <v>1616</v>
      </c>
      <c r="B1310" s="28">
        <v>60.4</v>
      </c>
    </row>
    <row r="1311" spans="1:2" x14ac:dyDescent="0.25">
      <c r="A1311" s="66" t="s">
        <v>1617</v>
      </c>
      <c r="B1311" s="28">
        <v>60.52</v>
      </c>
    </row>
    <row r="1312" spans="1:2" x14ac:dyDescent="0.25">
      <c r="A1312" s="66" t="s">
        <v>1618</v>
      </c>
      <c r="B1312" s="28">
        <v>60.87</v>
      </c>
    </row>
    <row r="1313" spans="1:2" x14ac:dyDescent="0.25">
      <c r="A1313" s="66" t="s">
        <v>1619</v>
      </c>
      <c r="B1313" s="28">
        <v>60.43</v>
      </c>
    </row>
    <row r="1314" spans="1:2" x14ac:dyDescent="0.25">
      <c r="A1314" s="66" t="s">
        <v>1620</v>
      </c>
      <c r="B1314" s="28">
        <v>60.55</v>
      </c>
    </row>
    <row r="1315" spans="1:2" x14ac:dyDescent="0.25">
      <c r="A1315" s="66" t="s">
        <v>1621</v>
      </c>
      <c r="B1315" s="28">
        <v>60.11</v>
      </c>
    </row>
    <row r="1316" spans="1:2" x14ac:dyDescent="0.25">
      <c r="A1316" s="66" t="s">
        <v>1622</v>
      </c>
      <c r="B1316" s="28">
        <v>60.23</v>
      </c>
    </row>
    <row r="1317" spans="1:2" x14ac:dyDescent="0.25">
      <c r="A1317" s="66" t="s">
        <v>1623</v>
      </c>
      <c r="B1317" s="28">
        <v>60.26</v>
      </c>
    </row>
    <row r="1318" spans="1:2" x14ac:dyDescent="0.25">
      <c r="A1318" s="66" t="s">
        <v>1624</v>
      </c>
      <c r="B1318" s="28">
        <v>60.08</v>
      </c>
    </row>
    <row r="1319" spans="1:2" x14ac:dyDescent="0.25">
      <c r="A1319" s="66" t="s">
        <v>1625</v>
      </c>
      <c r="B1319" s="28">
        <v>59.67</v>
      </c>
    </row>
    <row r="1320" spans="1:2" x14ac:dyDescent="0.25">
      <c r="A1320" s="66" t="s">
        <v>1626</v>
      </c>
      <c r="B1320" s="28">
        <v>59.2</v>
      </c>
    </row>
    <row r="1321" spans="1:2" x14ac:dyDescent="0.25">
      <c r="A1321" s="66" t="s">
        <v>1627</v>
      </c>
      <c r="B1321" s="28">
        <v>59.03</v>
      </c>
    </row>
    <row r="1322" spans="1:2" x14ac:dyDescent="0.25">
      <c r="A1322" s="66" t="s">
        <v>1628</v>
      </c>
      <c r="B1322" s="28">
        <v>59.09</v>
      </c>
    </row>
    <row r="1323" spans="1:2" x14ac:dyDescent="0.25">
      <c r="A1323" s="66" t="s">
        <v>1629</v>
      </c>
      <c r="B1323" s="28">
        <v>58.47</v>
      </c>
    </row>
    <row r="1324" spans="1:2" x14ac:dyDescent="0.25">
      <c r="A1324" s="66" t="s">
        <v>1630</v>
      </c>
      <c r="B1324" s="28">
        <v>58.27</v>
      </c>
    </row>
    <row r="1325" spans="1:2" x14ac:dyDescent="0.25">
      <c r="A1325" s="66" t="s">
        <v>1631</v>
      </c>
      <c r="B1325" s="28">
        <v>58.06</v>
      </c>
    </row>
    <row r="1326" spans="1:2" x14ac:dyDescent="0.25">
      <c r="A1326" s="66" t="s">
        <v>1632</v>
      </c>
      <c r="B1326" s="28">
        <v>58.21</v>
      </c>
    </row>
    <row r="1327" spans="1:2" x14ac:dyDescent="0.25">
      <c r="A1327" s="66" t="s">
        <v>1633</v>
      </c>
      <c r="B1327" s="28">
        <v>57.89</v>
      </c>
    </row>
    <row r="1328" spans="1:2" x14ac:dyDescent="0.25">
      <c r="A1328" s="66" t="s">
        <v>1634</v>
      </c>
      <c r="B1328" s="28">
        <v>57.86</v>
      </c>
    </row>
    <row r="1329" spans="1:2" x14ac:dyDescent="0.25">
      <c r="A1329" s="66" t="s">
        <v>1635</v>
      </c>
      <c r="B1329" s="28">
        <v>58.04</v>
      </c>
    </row>
    <row r="1330" spans="1:2" x14ac:dyDescent="0.25">
      <c r="A1330" s="66" t="s">
        <v>1636</v>
      </c>
      <c r="B1330" s="28">
        <v>57.28</v>
      </c>
    </row>
    <row r="1331" spans="1:2" x14ac:dyDescent="0.25">
      <c r="A1331" s="66" t="s">
        <v>1637</v>
      </c>
      <c r="B1331" s="28">
        <v>57.75</v>
      </c>
    </row>
    <row r="1332" spans="1:2" x14ac:dyDescent="0.25">
      <c r="A1332" s="66" t="s">
        <v>1638</v>
      </c>
      <c r="B1332" s="28">
        <v>57.72</v>
      </c>
    </row>
    <row r="1333" spans="1:2" x14ac:dyDescent="0.25">
      <c r="A1333" s="66" t="s">
        <v>1639</v>
      </c>
      <c r="B1333" s="28">
        <v>57.63</v>
      </c>
    </row>
    <row r="1334" spans="1:2" x14ac:dyDescent="0.25">
      <c r="A1334" s="66" t="s">
        <v>1640</v>
      </c>
      <c r="B1334" s="28">
        <v>57.63</v>
      </c>
    </row>
    <row r="1335" spans="1:2" x14ac:dyDescent="0.25">
      <c r="A1335" s="66" t="s">
        <v>1641</v>
      </c>
      <c r="B1335" s="28">
        <v>58.6</v>
      </c>
    </row>
    <row r="1336" spans="1:2" x14ac:dyDescent="0.25">
      <c r="A1336" s="66" t="s">
        <v>1642</v>
      </c>
      <c r="B1336" s="28">
        <v>58.68</v>
      </c>
    </row>
    <row r="1337" spans="1:2" x14ac:dyDescent="0.25">
      <c r="A1337" s="66" t="s">
        <v>1643</v>
      </c>
      <c r="B1337" s="28">
        <v>58.45</v>
      </c>
    </row>
    <row r="1338" spans="1:2" x14ac:dyDescent="0.25">
      <c r="A1338" s="66" t="s">
        <v>1644</v>
      </c>
      <c r="B1338" s="28">
        <v>58.36</v>
      </c>
    </row>
    <row r="1339" spans="1:2" x14ac:dyDescent="0.25">
      <c r="A1339" s="66" t="s">
        <v>1645</v>
      </c>
      <c r="B1339" s="28">
        <v>59.33</v>
      </c>
    </row>
    <row r="1340" spans="1:2" x14ac:dyDescent="0.25">
      <c r="A1340" s="66" t="s">
        <v>1646</v>
      </c>
      <c r="B1340" s="28">
        <v>59.62</v>
      </c>
    </row>
    <row r="1341" spans="1:2" x14ac:dyDescent="0.25">
      <c r="A1341" s="66" t="s">
        <v>1647</v>
      </c>
      <c r="B1341" s="28">
        <v>59.86</v>
      </c>
    </row>
    <row r="1342" spans="1:2" x14ac:dyDescent="0.25">
      <c r="A1342" s="66" t="s">
        <v>1648</v>
      </c>
      <c r="B1342" s="28">
        <v>59.77</v>
      </c>
    </row>
    <row r="1343" spans="1:2" x14ac:dyDescent="0.25">
      <c r="A1343" s="66" t="s">
        <v>1649</v>
      </c>
      <c r="B1343" s="28">
        <v>59.36</v>
      </c>
    </row>
    <row r="1344" spans="1:2" x14ac:dyDescent="0.25">
      <c r="A1344" s="66" t="s">
        <v>1650</v>
      </c>
      <c r="B1344" s="28">
        <v>59.8</v>
      </c>
    </row>
    <row r="1345" spans="1:2" x14ac:dyDescent="0.25">
      <c r="A1345" s="66" t="s">
        <v>1651</v>
      </c>
      <c r="B1345" s="28">
        <v>59.48</v>
      </c>
    </row>
    <row r="1346" spans="1:2" x14ac:dyDescent="0.25">
      <c r="A1346" s="66" t="s">
        <v>1652</v>
      </c>
      <c r="B1346" s="28">
        <v>59.39</v>
      </c>
    </row>
    <row r="1347" spans="1:2" x14ac:dyDescent="0.25">
      <c r="A1347" s="66" t="s">
        <v>1653</v>
      </c>
      <c r="B1347" s="28">
        <v>59.04</v>
      </c>
    </row>
    <row r="1348" spans="1:2" x14ac:dyDescent="0.25">
      <c r="A1348" s="66" t="s">
        <v>1654</v>
      </c>
      <c r="B1348" s="28">
        <v>59.39</v>
      </c>
    </row>
    <row r="1349" spans="1:2" x14ac:dyDescent="0.25">
      <c r="A1349" s="66" t="s">
        <v>1655</v>
      </c>
      <c r="B1349" s="28">
        <v>59.42</v>
      </c>
    </row>
    <row r="1350" spans="1:2" x14ac:dyDescent="0.25">
      <c r="A1350" s="66" t="s">
        <v>1656</v>
      </c>
      <c r="B1350" s="28">
        <v>58.99</v>
      </c>
    </row>
    <row r="1351" spans="1:2" x14ac:dyDescent="0.25">
      <c r="A1351" s="66" t="s">
        <v>1657</v>
      </c>
      <c r="B1351" s="28">
        <v>59.07</v>
      </c>
    </row>
    <row r="1352" spans="1:2" x14ac:dyDescent="0.25">
      <c r="A1352" s="66" t="s">
        <v>1658</v>
      </c>
      <c r="B1352" s="28">
        <v>58.78</v>
      </c>
    </row>
    <row r="1353" spans="1:2" x14ac:dyDescent="0.25">
      <c r="A1353" s="66" t="s">
        <v>1659</v>
      </c>
      <c r="B1353" s="28">
        <v>58.81</v>
      </c>
    </row>
    <row r="1354" spans="1:2" x14ac:dyDescent="0.25">
      <c r="A1354" s="66" t="s">
        <v>1660</v>
      </c>
      <c r="B1354" s="28">
        <v>57.94</v>
      </c>
    </row>
    <row r="1355" spans="1:2" x14ac:dyDescent="0.25">
      <c r="A1355" s="66" t="s">
        <v>1661</v>
      </c>
      <c r="B1355" s="28">
        <v>56.92</v>
      </c>
    </row>
    <row r="1356" spans="1:2" x14ac:dyDescent="0.25">
      <c r="A1356" s="66" t="s">
        <v>1662</v>
      </c>
      <c r="B1356" s="28">
        <v>57.36</v>
      </c>
    </row>
    <row r="1357" spans="1:2" x14ac:dyDescent="0.25">
      <c r="A1357" s="66" t="s">
        <v>1663</v>
      </c>
      <c r="B1357" s="28">
        <v>57.3</v>
      </c>
    </row>
    <row r="1358" spans="1:2" x14ac:dyDescent="0.25">
      <c r="A1358" s="66" t="s">
        <v>1664</v>
      </c>
      <c r="B1358" s="28">
        <v>57.15</v>
      </c>
    </row>
    <row r="1359" spans="1:2" x14ac:dyDescent="0.25">
      <c r="A1359" s="66" t="s">
        <v>1665</v>
      </c>
      <c r="B1359" s="28">
        <v>56.8</v>
      </c>
    </row>
    <row r="1360" spans="1:2" x14ac:dyDescent="0.25">
      <c r="A1360" s="66" t="s">
        <v>1666</v>
      </c>
      <c r="B1360" s="28">
        <v>56.51</v>
      </c>
    </row>
    <row r="1361" spans="1:2" x14ac:dyDescent="0.25">
      <c r="A1361" s="66" t="s">
        <v>1667</v>
      </c>
      <c r="B1361" s="28">
        <v>56.13</v>
      </c>
    </row>
    <row r="1362" spans="1:2" x14ac:dyDescent="0.25">
      <c r="A1362" s="66" t="s">
        <v>1668</v>
      </c>
      <c r="B1362" s="28">
        <v>56.19</v>
      </c>
    </row>
    <row r="1363" spans="1:2" x14ac:dyDescent="0.25">
      <c r="A1363" s="66" t="s">
        <v>1669</v>
      </c>
      <c r="B1363" s="28">
        <v>55.52</v>
      </c>
    </row>
    <row r="1364" spans="1:2" x14ac:dyDescent="0.25">
      <c r="A1364" s="66" t="s">
        <v>1670</v>
      </c>
      <c r="B1364" s="28">
        <v>55.78</v>
      </c>
    </row>
    <row r="1365" spans="1:2" x14ac:dyDescent="0.25">
      <c r="A1365" s="66" t="s">
        <v>1671</v>
      </c>
      <c r="B1365" s="28">
        <v>55.93</v>
      </c>
    </row>
    <row r="1366" spans="1:2" x14ac:dyDescent="0.25">
      <c r="A1366" s="66" t="s">
        <v>1672</v>
      </c>
      <c r="B1366" s="28">
        <v>55.87</v>
      </c>
    </row>
    <row r="1367" spans="1:2" x14ac:dyDescent="0.25">
      <c r="A1367" s="66" t="s">
        <v>1673</v>
      </c>
      <c r="B1367" s="28">
        <v>55.64</v>
      </c>
    </row>
    <row r="1368" spans="1:2" x14ac:dyDescent="0.25">
      <c r="A1368" s="66" t="s">
        <v>1674</v>
      </c>
      <c r="B1368" s="28">
        <v>54.93</v>
      </c>
    </row>
    <row r="1369" spans="1:2" x14ac:dyDescent="0.25">
      <c r="A1369" s="66" t="s">
        <v>1675</v>
      </c>
      <c r="B1369" s="28">
        <v>54.61</v>
      </c>
    </row>
    <row r="1370" spans="1:2" x14ac:dyDescent="0.25">
      <c r="A1370" s="66" t="s">
        <v>1676</v>
      </c>
      <c r="B1370" s="28">
        <v>54.56</v>
      </c>
    </row>
    <row r="1371" spans="1:2" x14ac:dyDescent="0.25">
      <c r="A1371" s="66" t="s">
        <v>1677</v>
      </c>
      <c r="B1371" s="28">
        <v>54.04</v>
      </c>
    </row>
    <row r="1372" spans="1:2" x14ac:dyDescent="0.25">
      <c r="A1372" s="66" t="s">
        <v>1678</v>
      </c>
      <c r="B1372" s="28">
        <v>53.63</v>
      </c>
    </row>
    <row r="1373" spans="1:2" x14ac:dyDescent="0.25">
      <c r="A1373" s="66" t="s">
        <v>1679</v>
      </c>
      <c r="B1373" s="28">
        <v>53.61</v>
      </c>
    </row>
    <row r="1374" spans="1:2" x14ac:dyDescent="0.25">
      <c r="A1374" s="66" t="s">
        <v>1680</v>
      </c>
      <c r="B1374" s="28">
        <v>53</v>
      </c>
    </row>
    <row r="1375" spans="1:2" x14ac:dyDescent="0.25">
      <c r="A1375" s="66" t="s">
        <v>1681</v>
      </c>
      <c r="B1375" s="28">
        <v>51.96</v>
      </c>
    </row>
    <row r="1376" spans="1:2" x14ac:dyDescent="0.25">
      <c r="A1376" s="66" t="s">
        <v>1682</v>
      </c>
      <c r="B1376" s="28">
        <v>52.17</v>
      </c>
    </row>
    <row r="1377" spans="1:2" x14ac:dyDescent="0.25">
      <c r="A1377" s="66" t="s">
        <v>1683</v>
      </c>
      <c r="B1377" s="28">
        <v>51.91</v>
      </c>
    </row>
    <row r="1378" spans="1:2" x14ac:dyDescent="0.25">
      <c r="A1378" s="66" t="s">
        <v>1684</v>
      </c>
      <c r="B1378" s="28">
        <v>52.02</v>
      </c>
    </row>
    <row r="1379" spans="1:2" x14ac:dyDescent="0.25">
      <c r="A1379" s="66" t="s">
        <v>1685</v>
      </c>
      <c r="B1379" s="28">
        <v>51.88</v>
      </c>
    </row>
    <row r="1380" spans="1:2" x14ac:dyDescent="0.25">
      <c r="A1380" s="66" t="s">
        <v>1686</v>
      </c>
      <c r="B1380" s="28">
        <v>52.11</v>
      </c>
    </row>
    <row r="1381" spans="1:2" x14ac:dyDescent="0.25">
      <c r="A1381" s="66" t="s">
        <v>1687</v>
      </c>
      <c r="B1381" s="28">
        <v>51.82</v>
      </c>
    </row>
    <row r="1382" spans="1:2" x14ac:dyDescent="0.25">
      <c r="A1382" s="66" t="s">
        <v>1688</v>
      </c>
      <c r="B1382" s="28">
        <v>52.08</v>
      </c>
    </row>
    <row r="1383" spans="1:2" x14ac:dyDescent="0.25">
      <c r="A1383" s="66" t="s">
        <v>1689</v>
      </c>
      <c r="B1383" s="28">
        <v>51.96</v>
      </c>
    </row>
    <row r="1384" spans="1:2" x14ac:dyDescent="0.25">
      <c r="A1384" s="66" t="s">
        <v>1690</v>
      </c>
      <c r="B1384" s="28">
        <v>52.11</v>
      </c>
    </row>
    <row r="1385" spans="1:2" x14ac:dyDescent="0.25">
      <c r="A1385" s="66" t="s">
        <v>1691</v>
      </c>
      <c r="B1385" s="28">
        <v>52.34</v>
      </c>
    </row>
    <row r="1386" spans="1:2" x14ac:dyDescent="0.25">
      <c r="A1386" s="66" t="s">
        <v>1692</v>
      </c>
      <c r="B1386" s="28">
        <v>51.74</v>
      </c>
    </row>
    <row r="1387" spans="1:2" x14ac:dyDescent="0.25">
      <c r="A1387" s="66" t="s">
        <v>1693</v>
      </c>
      <c r="B1387" s="28">
        <v>51.65</v>
      </c>
    </row>
    <row r="1388" spans="1:2" x14ac:dyDescent="0.25">
      <c r="A1388" s="66" t="s">
        <v>1694</v>
      </c>
      <c r="B1388" s="28">
        <v>52.42</v>
      </c>
    </row>
    <row r="1389" spans="1:2" x14ac:dyDescent="0.25">
      <c r="A1389" s="66" t="s">
        <v>1695</v>
      </c>
      <c r="B1389" s="28">
        <v>52.59</v>
      </c>
    </row>
    <row r="1390" spans="1:2" x14ac:dyDescent="0.25">
      <c r="A1390" s="66" t="s">
        <v>1696</v>
      </c>
      <c r="B1390" s="28">
        <v>52.68</v>
      </c>
    </row>
    <row r="1391" spans="1:2" x14ac:dyDescent="0.25">
      <c r="A1391" s="66" t="s">
        <v>1697</v>
      </c>
      <c r="B1391" s="28">
        <v>52.62</v>
      </c>
    </row>
    <row r="1392" spans="1:2" x14ac:dyDescent="0.25">
      <c r="A1392" s="66" t="s">
        <v>1698</v>
      </c>
      <c r="B1392" s="28">
        <v>52.88</v>
      </c>
    </row>
    <row r="1393" spans="1:2" x14ac:dyDescent="0.25">
      <c r="A1393" s="66" t="s">
        <v>1699</v>
      </c>
      <c r="B1393" s="28">
        <v>52.99</v>
      </c>
    </row>
    <row r="1394" spans="1:2" x14ac:dyDescent="0.25">
      <c r="A1394" s="66" t="s">
        <v>1700</v>
      </c>
      <c r="B1394" s="28">
        <v>53.28</v>
      </c>
    </row>
    <row r="1395" spans="1:2" x14ac:dyDescent="0.25">
      <c r="A1395" s="66" t="s">
        <v>1701</v>
      </c>
      <c r="B1395" s="28">
        <v>53.22</v>
      </c>
    </row>
    <row r="1396" spans="1:2" x14ac:dyDescent="0.25">
      <c r="A1396" s="66" t="s">
        <v>1702</v>
      </c>
      <c r="B1396" s="28">
        <v>53.31</v>
      </c>
    </row>
    <row r="1397" spans="1:2" x14ac:dyDescent="0.25">
      <c r="A1397" s="66" t="s">
        <v>1703</v>
      </c>
      <c r="B1397" s="28">
        <v>53.19</v>
      </c>
    </row>
    <row r="1398" spans="1:2" x14ac:dyDescent="0.25">
      <c r="A1398" s="66" t="s">
        <v>1704</v>
      </c>
      <c r="B1398" s="28">
        <v>53.16</v>
      </c>
    </row>
    <row r="1399" spans="1:2" x14ac:dyDescent="0.25">
      <c r="A1399" s="66" t="s">
        <v>1705</v>
      </c>
      <c r="B1399" s="28">
        <v>53.02</v>
      </c>
    </row>
    <row r="1400" spans="1:2" x14ac:dyDescent="0.25">
      <c r="A1400" s="66" t="s">
        <v>1706</v>
      </c>
      <c r="B1400" s="28">
        <v>52.76</v>
      </c>
    </row>
    <row r="1401" spans="1:2" x14ac:dyDescent="0.25">
      <c r="A1401" s="66" t="s">
        <v>1707</v>
      </c>
      <c r="B1401" s="28">
        <v>53.13</v>
      </c>
    </row>
    <row r="1402" spans="1:2" x14ac:dyDescent="0.25">
      <c r="A1402" s="66" t="s">
        <v>1708</v>
      </c>
      <c r="B1402" s="28">
        <v>52.94</v>
      </c>
    </row>
    <row r="1403" spans="1:2" x14ac:dyDescent="0.25">
      <c r="A1403" s="66" t="s">
        <v>1709</v>
      </c>
      <c r="B1403" s="28">
        <v>52.99</v>
      </c>
    </row>
    <row r="1404" spans="1:2" x14ac:dyDescent="0.25">
      <c r="A1404" s="66" t="s">
        <v>1710</v>
      </c>
      <c r="B1404" s="28">
        <v>52.08</v>
      </c>
    </row>
    <row r="1405" spans="1:2" x14ac:dyDescent="0.25">
      <c r="A1405" s="66" t="s">
        <v>1711</v>
      </c>
      <c r="B1405" s="28">
        <v>52.82</v>
      </c>
    </row>
    <row r="1406" spans="1:2" x14ac:dyDescent="0.25">
      <c r="A1406" s="66" t="s">
        <v>1712</v>
      </c>
      <c r="B1406" s="28">
        <v>51.91</v>
      </c>
    </row>
    <row r="1407" spans="1:2" x14ac:dyDescent="0.25">
      <c r="A1407" s="66" t="s">
        <v>1713</v>
      </c>
      <c r="B1407" s="28">
        <v>52.08</v>
      </c>
    </row>
    <row r="1408" spans="1:2" x14ac:dyDescent="0.25">
      <c r="A1408" s="66" t="s">
        <v>1714</v>
      </c>
      <c r="B1408" s="28">
        <v>51.99</v>
      </c>
    </row>
    <row r="1409" spans="1:2" x14ac:dyDescent="0.25">
      <c r="A1409" s="66" t="s">
        <v>1715</v>
      </c>
      <c r="B1409" s="28">
        <v>51.82</v>
      </c>
    </row>
    <row r="1410" spans="1:2" x14ac:dyDescent="0.25">
      <c r="A1410" s="66" t="s">
        <v>1716</v>
      </c>
      <c r="B1410" s="28">
        <v>51.6</v>
      </c>
    </row>
    <row r="1411" spans="1:2" x14ac:dyDescent="0.25">
      <c r="A1411" s="66" t="s">
        <v>1717</v>
      </c>
      <c r="B1411" s="28">
        <v>51.74</v>
      </c>
    </row>
    <row r="1412" spans="1:2" x14ac:dyDescent="0.25">
      <c r="A1412" s="66" t="s">
        <v>1718</v>
      </c>
      <c r="B1412" s="28">
        <v>51.46</v>
      </c>
    </row>
    <row r="1413" spans="1:2" x14ac:dyDescent="0.25">
      <c r="A1413" s="66" t="s">
        <v>1719</v>
      </c>
      <c r="B1413" s="28">
        <v>51.71</v>
      </c>
    </row>
    <row r="1414" spans="1:2" x14ac:dyDescent="0.25">
      <c r="A1414" s="66" t="s">
        <v>1720</v>
      </c>
      <c r="B1414" s="28">
        <v>51.65</v>
      </c>
    </row>
    <row r="1415" spans="1:2" x14ac:dyDescent="0.25">
      <c r="A1415" s="66" t="s">
        <v>1721</v>
      </c>
      <c r="B1415" s="28">
        <v>51.85</v>
      </c>
    </row>
    <row r="1416" spans="1:2" x14ac:dyDescent="0.25">
      <c r="A1416" s="66" t="s">
        <v>1722</v>
      </c>
      <c r="B1416" s="28">
        <v>51.71</v>
      </c>
    </row>
    <row r="1417" spans="1:2" x14ac:dyDescent="0.25">
      <c r="A1417" s="66" t="s">
        <v>1723</v>
      </c>
      <c r="B1417" s="28">
        <v>51.51</v>
      </c>
    </row>
    <row r="1418" spans="1:2" x14ac:dyDescent="0.25">
      <c r="A1418" s="66" t="s">
        <v>1724</v>
      </c>
      <c r="B1418" s="28">
        <v>51.46</v>
      </c>
    </row>
    <row r="1419" spans="1:2" x14ac:dyDescent="0.25">
      <c r="A1419" s="66" t="s">
        <v>1725</v>
      </c>
      <c r="B1419" s="28">
        <v>51.34</v>
      </c>
    </row>
    <row r="1420" spans="1:2" x14ac:dyDescent="0.25">
      <c r="A1420" s="66" t="s">
        <v>1726</v>
      </c>
      <c r="B1420" s="28">
        <v>51.09</v>
      </c>
    </row>
    <row r="1421" spans="1:2" x14ac:dyDescent="0.25">
      <c r="A1421" s="66" t="s">
        <v>1727</v>
      </c>
      <c r="B1421" s="28">
        <v>51.17</v>
      </c>
    </row>
    <row r="1422" spans="1:2" x14ac:dyDescent="0.25">
      <c r="A1422" s="66" t="s">
        <v>1728</v>
      </c>
      <c r="B1422" s="28">
        <v>51.4</v>
      </c>
    </row>
    <row r="1423" spans="1:2" x14ac:dyDescent="0.25">
      <c r="A1423" s="66" t="s">
        <v>1729</v>
      </c>
      <c r="B1423" s="28">
        <v>51.09</v>
      </c>
    </row>
    <row r="1424" spans="1:2" x14ac:dyDescent="0.25">
      <c r="A1424" s="66" t="s">
        <v>1730</v>
      </c>
      <c r="B1424" s="28">
        <v>51.12</v>
      </c>
    </row>
    <row r="1425" spans="1:2" x14ac:dyDescent="0.25">
      <c r="A1425" s="66" t="s">
        <v>1731</v>
      </c>
      <c r="B1425" s="28">
        <v>51.06</v>
      </c>
    </row>
    <row r="1426" spans="1:2" x14ac:dyDescent="0.25">
      <c r="A1426" s="66" t="s">
        <v>1732</v>
      </c>
      <c r="B1426" s="28">
        <v>50.97</v>
      </c>
    </row>
    <row r="1427" spans="1:2" x14ac:dyDescent="0.25">
      <c r="A1427" s="66" t="s">
        <v>1733</v>
      </c>
      <c r="B1427" s="28">
        <v>50.97</v>
      </c>
    </row>
    <row r="1428" spans="1:2" x14ac:dyDescent="0.25">
      <c r="A1428" s="66" t="s">
        <v>1734</v>
      </c>
      <c r="B1428" s="28">
        <v>51.06</v>
      </c>
    </row>
    <row r="1429" spans="1:2" x14ac:dyDescent="0.25">
      <c r="A1429" s="66" t="s">
        <v>1735</v>
      </c>
      <c r="B1429" s="28">
        <v>50.26</v>
      </c>
    </row>
    <row r="1430" spans="1:2" x14ac:dyDescent="0.25">
      <c r="A1430" s="66" t="s">
        <v>1736</v>
      </c>
      <c r="B1430" s="28">
        <v>50.68</v>
      </c>
    </row>
    <row r="1431" spans="1:2" x14ac:dyDescent="0.25">
      <c r="A1431" s="66" t="s">
        <v>1737</v>
      </c>
      <c r="B1431" s="28">
        <v>50.65</v>
      </c>
    </row>
    <row r="1432" spans="1:2" x14ac:dyDescent="0.25">
      <c r="A1432" s="66" t="s">
        <v>1738</v>
      </c>
      <c r="B1432" s="28">
        <v>50.88</v>
      </c>
    </row>
    <row r="1433" spans="1:2" x14ac:dyDescent="0.25">
      <c r="A1433" s="66" t="s">
        <v>1739</v>
      </c>
      <c r="B1433" s="28">
        <v>50.96</v>
      </c>
    </row>
    <row r="1434" spans="1:2" x14ac:dyDescent="0.25">
      <c r="A1434" s="66" t="s">
        <v>1740</v>
      </c>
      <c r="B1434" s="28">
        <v>51.72</v>
      </c>
    </row>
    <row r="1435" spans="1:2" x14ac:dyDescent="0.25">
      <c r="A1435" s="66" t="s">
        <v>1741</v>
      </c>
      <c r="B1435" s="28">
        <v>52.05</v>
      </c>
    </row>
    <row r="1436" spans="1:2" x14ac:dyDescent="0.25">
      <c r="A1436" s="66" t="s">
        <v>1742</v>
      </c>
      <c r="B1436" s="28">
        <v>51.47</v>
      </c>
    </row>
    <row r="1437" spans="1:2" x14ac:dyDescent="0.25">
      <c r="A1437" s="66" t="s">
        <v>1743</v>
      </c>
      <c r="B1437" s="28">
        <v>51.75</v>
      </c>
    </row>
    <row r="1438" spans="1:2" x14ac:dyDescent="0.25">
      <c r="A1438" s="66" t="s">
        <v>1744</v>
      </c>
      <c r="B1438" s="28">
        <v>52.11</v>
      </c>
    </row>
    <row r="1439" spans="1:2" x14ac:dyDescent="0.25">
      <c r="A1439" s="66" t="s">
        <v>1745</v>
      </c>
      <c r="B1439" s="28">
        <v>52.44</v>
      </c>
    </row>
    <row r="1440" spans="1:2" x14ac:dyDescent="0.25">
      <c r="A1440" s="66" t="s">
        <v>1746</v>
      </c>
      <c r="B1440" s="28">
        <v>52.19</v>
      </c>
    </row>
    <row r="1441" spans="1:2" x14ac:dyDescent="0.25">
      <c r="A1441" s="66" t="s">
        <v>1747</v>
      </c>
      <c r="B1441" s="28">
        <v>52.44</v>
      </c>
    </row>
    <row r="1442" spans="1:2" x14ac:dyDescent="0.25">
      <c r="A1442" s="66" t="s">
        <v>1748</v>
      </c>
      <c r="B1442" s="28">
        <v>52.61</v>
      </c>
    </row>
    <row r="1443" spans="1:2" x14ac:dyDescent="0.25">
      <c r="A1443" s="66" t="s">
        <v>1749</v>
      </c>
      <c r="B1443" s="28">
        <v>52.92</v>
      </c>
    </row>
    <row r="1444" spans="1:2" x14ac:dyDescent="0.25">
      <c r="A1444" s="66" t="s">
        <v>1750</v>
      </c>
      <c r="B1444" s="28">
        <v>53.2</v>
      </c>
    </row>
    <row r="1445" spans="1:2" x14ac:dyDescent="0.25">
      <c r="A1445" s="66" t="s">
        <v>1751</v>
      </c>
      <c r="B1445" s="28">
        <v>52.92</v>
      </c>
    </row>
    <row r="1446" spans="1:2" x14ac:dyDescent="0.25">
      <c r="A1446" s="66" t="s">
        <v>1752</v>
      </c>
      <c r="B1446" s="28">
        <v>53.65</v>
      </c>
    </row>
    <row r="1447" spans="1:2" x14ac:dyDescent="0.25">
      <c r="A1447" s="66" t="s">
        <v>1753</v>
      </c>
      <c r="B1447" s="28">
        <v>53.84</v>
      </c>
    </row>
    <row r="1448" spans="1:2" x14ac:dyDescent="0.25">
      <c r="A1448" s="66" t="s">
        <v>1754</v>
      </c>
      <c r="B1448" s="28">
        <v>53.76</v>
      </c>
    </row>
    <row r="1449" spans="1:2" x14ac:dyDescent="0.25">
      <c r="A1449" s="66" t="s">
        <v>1755</v>
      </c>
      <c r="B1449" s="28">
        <v>54.21</v>
      </c>
    </row>
    <row r="1450" spans="1:2" x14ac:dyDescent="0.25">
      <c r="A1450" s="66" t="s">
        <v>1756</v>
      </c>
      <c r="B1450" s="28">
        <v>53.94</v>
      </c>
    </row>
    <row r="1451" spans="1:2" x14ac:dyDescent="0.25">
      <c r="A1451" s="66" t="s">
        <v>1757</v>
      </c>
      <c r="B1451" s="28">
        <v>54.64</v>
      </c>
    </row>
    <row r="1452" spans="1:2" x14ac:dyDescent="0.25">
      <c r="A1452" s="66" t="s">
        <v>1758</v>
      </c>
      <c r="B1452" s="28">
        <v>54.8</v>
      </c>
    </row>
    <row r="1453" spans="1:2" x14ac:dyDescent="0.25">
      <c r="A1453" s="66" t="s">
        <v>1759</v>
      </c>
      <c r="B1453" s="28">
        <v>55.36</v>
      </c>
    </row>
    <row r="1454" spans="1:2" x14ac:dyDescent="0.25">
      <c r="A1454" s="66" t="s">
        <v>1760</v>
      </c>
      <c r="B1454" s="28">
        <v>55.41</v>
      </c>
    </row>
    <row r="1455" spans="1:2" x14ac:dyDescent="0.25">
      <c r="A1455" s="66" t="s">
        <v>1761</v>
      </c>
      <c r="B1455" s="28">
        <v>55.3</v>
      </c>
    </row>
    <row r="1456" spans="1:2" x14ac:dyDescent="0.25">
      <c r="A1456" s="66" t="s">
        <v>1762</v>
      </c>
      <c r="B1456" s="28">
        <v>54.97</v>
      </c>
    </row>
    <row r="1457" spans="1:2" x14ac:dyDescent="0.25">
      <c r="A1457" s="66" t="s">
        <v>1763</v>
      </c>
      <c r="B1457" s="28">
        <v>54.89</v>
      </c>
    </row>
    <row r="1458" spans="1:2" x14ac:dyDescent="0.25">
      <c r="A1458" s="66" t="s">
        <v>1764</v>
      </c>
      <c r="B1458" s="28">
        <v>55.16</v>
      </c>
    </row>
    <row r="1459" spans="1:2" x14ac:dyDescent="0.25">
      <c r="A1459" s="66" t="s">
        <v>1765</v>
      </c>
      <c r="B1459" s="28">
        <v>54.72</v>
      </c>
    </row>
    <row r="1460" spans="1:2" x14ac:dyDescent="0.25">
      <c r="A1460" s="66" t="s">
        <v>1766</v>
      </c>
      <c r="B1460" s="28">
        <v>54.22</v>
      </c>
    </row>
    <row r="1461" spans="1:2" x14ac:dyDescent="0.25">
      <c r="A1461" s="66" t="s">
        <v>1767</v>
      </c>
      <c r="B1461" s="28">
        <v>53.83</v>
      </c>
    </row>
    <row r="1462" spans="1:2" x14ac:dyDescent="0.25">
      <c r="A1462" s="66" t="s">
        <v>1768</v>
      </c>
      <c r="B1462" s="28">
        <v>53.94</v>
      </c>
    </row>
    <row r="1463" spans="1:2" x14ac:dyDescent="0.25">
      <c r="A1463" s="66" t="s">
        <v>1769</v>
      </c>
      <c r="B1463" s="28">
        <v>53.69</v>
      </c>
    </row>
    <row r="1464" spans="1:2" x14ac:dyDescent="0.25">
      <c r="A1464" s="66" t="s">
        <v>1770</v>
      </c>
      <c r="B1464" s="28">
        <v>53.28</v>
      </c>
    </row>
    <row r="1465" spans="1:2" x14ac:dyDescent="0.25">
      <c r="A1465" s="66" t="s">
        <v>1771</v>
      </c>
      <c r="B1465" s="28">
        <v>52.53</v>
      </c>
    </row>
    <row r="1466" spans="1:2" x14ac:dyDescent="0.25">
      <c r="A1466" s="66" t="s">
        <v>1772</v>
      </c>
      <c r="B1466" s="28">
        <v>52.11</v>
      </c>
    </row>
    <row r="1467" spans="1:2" x14ac:dyDescent="0.25">
      <c r="A1467" s="66" t="s">
        <v>1773</v>
      </c>
      <c r="B1467" s="28">
        <v>52.14</v>
      </c>
    </row>
    <row r="1468" spans="1:2" x14ac:dyDescent="0.25">
      <c r="A1468" s="66" t="s">
        <v>1774</v>
      </c>
      <c r="B1468" s="28">
        <v>52.42</v>
      </c>
    </row>
    <row r="1469" spans="1:2" x14ac:dyDescent="0.25">
      <c r="A1469" s="66" t="s">
        <v>1775</v>
      </c>
      <c r="B1469" s="28">
        <v>52.06</v>
      </c>
    </row>
    <row r="1470" spans="1:2" x14ac:dyDescent="0.25">
      <c r="A1470" s="66" t="s">
        <v>1776</v>
      </c>
      <c r="B1470" s="28">
        <v>51.97</v>
      </c>
    </row>
    <row r="1471" spans="1:2" x14ac:dyDescent="0.25">
      <c r="A1471" s="66" t="s">
        <v>1777</v>
      </c>
      <c r="B1471" s="28">
        <v>51.54</v>
      </c>
    </row>
    <row r="1472" spans="1:2" x14ac:dyDescent="0.25">
      <c r="A1472" s="66" t="s">
        <v>1778</v>
      </c>
      <c r="B1472" s="28">
        <v>51.43</v>
      </c>
    </row>
    <row r="1473" spans="1:2" x14ac:dyDescent="0.25">
      <c r="A1473" s="66" t="s">
        <v>1779</v>
      </c>
      <c r="B1473" s="28">
        <v>51.37</v>
      </c>
    </row>
    <row r="1474" spans="1:2" x14ac:dyDescent="0.25">
      <c r="A1474" s="66" t="s">
        <v>1780</v>
      </c>
      <c r="B1474" s="28">
        <v>51.51</v>
      </c>
    </row>
    <row r="1475" spans="1:2" x14ac:dyDescent="0.25">
      <c r="A1475" s="66" t="s">
        <v>1781</v>
      </c>
      <c r="B1475" s="28">
        <v>51.09</v>
      </c>
    </row>
    <row r="1476" spans="1:2" x14ac:dyDescent="0.25">
      <c r="A1476" s="66" t="s">
        <v>1782</v>
      </c>
      <c r="B1476" s="28">
        <v>50.48</v>
      </c>
    </row>
    <row r="1477" spans="1:2" x14ac:dyDescent="0.25">
      <c r="A1477" s="66" t="s">
        <v>1783</v>
      </c>
      <c r="B1477" s="28">
        <v>50.37</v>
      </c>
    </row>
    <row r="1478" spans="1:2" x14ac:dyDescent="0.25">
      <c r="A1478" s="66" t="s">
        <v>1784</v>
      </c>
      <c r="B1478" s="28">
        <v>50.35</v>
      </c>
    </row>
    <row r="1479" spans="1:2" x14ac:dyDescent="0.25">
      <c r="A1479" s="66" t="s">
        <v>1785</v>
      </c>
      <c r="B1479" s="28">
        <v>50.98</v>
      </c>
    </row>
    <row r="1480" spans="1:2" x14ac:dyDescent="0.25">
      <c r="A1480" s="66" t="s">
        <v>1786</v>
      </c>
      <c r="B1480" s="28">
        <v>50.79</v>
      </c>
    </row>
    <row r="1481" spans="1:2" x14ac:dyDescent="0.25">
      <c r="A1481" s="66" t="s">
        <v>1787</v>
      </c>
      <c r="B1481" s="28">
        <v>51.98</v>
      </c>
    </row>
    <row r="1482" spans="1:2" x14ac:dyDescent="0.25">
      <c r="A1482" s="66" t="s">
        <v>1788</v>
      </c>
      <c r="B1482" s="28">
        <v>52.56</v>
      </c>
    </row>
    <row r="1483" spans="1:2" x14ac:dyDescent="0.25">
      <c r="A1483" s="66" t="s">
        <v>1789</v>
      </c>
      <c r="B1483" s="28">
        <v>52.92</v>
      </c>
    </row>
    <row r="1484" spans="1:2" x14ac:dyDescent="0.25">
      <c r="A1484" s="66" t="s">
        <v>1790</v>
      </c>
      <c r="B1484" s="28">
        <v>52.92</v>
      </c>
    </row>
    <row r="1485" spans="1:2" x14ac:dyDescent="0.25">
      <c r="A1485" s="66" t="s">
        <v>1791</v>
      </c>
      <c r="B1485" s="28">
        <v>53</v>
      </c>
    </row>
    <row r="1486" spans="1:2" x14ac:dyDescent="0.25">
      <c r="A1486" s="66" t="s">
        <v>1792</v>
      </c>
      <c r="B1486" s="28">
        <v>53.36</v>
      </c>
    </row>
    <row r="1487" spans="1:2" x14ac:dyDescent="0.25">
      <c r="A1487" s="66" t="s">
        <v>1793</v>
      </c>
      <c r="B1487" s="28">
        <v>53.61</v>
      </c>
    </row>
    <row r="1488" spans="1:2" x14ac:dyDescent="0.25">
      <c r="A1488" s="66" t="s">
        <v>1794</v>
      </c>
      <c r="B1488" s="28">
        <v>53.81</v>
      </c>
    </row>
    <row r="1489" spans="1:2" x14ac:dyDescent="0.25">
      <c r="A1489" s="66" t="s">
        <v>1795</v>
      </c>
      <c r="B1489" s="28">
        <v>53.56</v>
      </c>
    </row>
    <row r="1490" spans="1:2" x14ac:dyDescent="0.25">
      <c r="A1490" s="66" t="s">
        <v>5779</v>
      </c>
      <c r="B1490" s="28">
        <v>53.64</v>
      </c>
    </row>
    <row r="1491" spans="1:2" x14ac:dyDescent="0.25">
      <c r="A1491" s="66" t="s">
        <v>1796</v>
      </c>
      <c r="B1491" s="28">
        <v>54.2</v>
      </c>
    </row>
    <row r="1492" spans="1:2" x14ac:dyDescent="0.25">
      <c r="A1492" s="66" t="s">
        <v>1797</v>
      </c>
      <c r="B1492" s="28">
        <v>53.4</v>
      </c>
    </row>
    <row r="1493" spans="1:2" x14ac:dyDescent="0.25">
      <c r="A1493" s="66" t="s">
        <v>1798</v>
      </c>
      <c r="B1493" s="28">
        <v>53.86</v>
      </c>
    </row>
    <row r="1494" spans="1:2" x14ac:dyDescent="0.25">
      <c r="A1494" s="66" t="s">
        <v>1799</v>
      </c>
      <c r="B1494" s="28">
        <v>54.17</v>
      </c>
    </row>
    <row r="1495" spans="1:2" x14ac:dyDescent="0.25">
      <c r="A1495" s="66" t="s">
        <v>1800</v>
      </c>
      <c r="B1495" s="28">
        <v>54.22</v>
      </c>
    </row>
    <row r="1496" spans="1:2" x14ac:dyDescent="0.25">
      <c r="A1496" s="66" t="s">
        <v>1801</v>
      </c>
      <c r="B1496" s="28">
        <v>54.58</v>
      </c>
    </row>
    <row r="1497" spans="1:2" x14ac:dyDescent="0.25">
      <c r="A1497" s="66" t="s">
        <v>1802</v>
      </c>
      <c r="B1497" s="28">
        <v>55.32</v>
      </c>
    </row>
    <row r="1498" spans="1:2" x14ac:dyDescent="0.25">
      <c r="A1498" s="66" t="s">
        <v>1803</v>
      </c>
      <c r="B1498" s="28">
        <v>55.07</v>
      </c>
    </row>
    <row r="1499" spans="1:2" x14ac:dyDescent="0.25">
      <c r="A1499" s="66" t="s">
        <v>1804</v>
      </c>
      <c r="B1499" s="28">
        <v>55.62</v>
      </c>
    </row>
    <row r="1500" spans="1:2" x14ac:dyDescent="0.25">
      <c r="A1500" s="66" t="s">
        <v>1805</v>
      </c>
      <c r="B1500" s="28">
        <v>55.4</v>
      </c>
    </row>
    <row r="1501" spans="1:2" x14ac:dyDescent="0.25">
      <c r="A1501" s="66" t="s">
        <v>1806</v>
      </c>
      <c r="B1501" s="28">
        <v>55.32</v>
      </c>
    </row>
    <row r="1502" spans="1:2" x14ac:dyDescent="0.25">
      <c r="A1502" s="66" t="s">
        <v>1807</v>
      </c>
      <c r="B1502" s="28">
        <v>55.71</v>
      </c>
    </row>
    <row r="1503" spans="1:2" x14ac:dyDescent="0.25">
      <c r="A1503" s="66" t="s">
        <v>1808</v>
      </c>
      <c r="B1503" s="28">
        <v>56.39</v>
      </c>
    </row>
    <row r="1504" spans="1:2" x14ac:dyDescent="0.25">
      <c r="A1504" s="66" t="s">
        <v>1809</v>
      </c>
      <c r="B1504" s="28">
        <v>56.39</v>
      </c>
    </row>
    <row r="1505" spans="1:2" x14ac:dyDescent="0.25">
      <c r="A1505" s="66" t="s">
        <v>1810</v>
      </c>
      <c r="B1505" s="28">
        <v>57.27</v>
      </c>
    </row>
    <row r="1506" spans="1:2" x14ac:dyDescent="0.25">
      <c r="A1506" s="66" t="s">
        <v>1811</v>
      </c>
      <c r="B1506" s="28">
        <v>56.61</v>
      </c>
    </row>
    <row r="1507" spans="1:2" x14ac:dyDescent="0.25">
      <c r="A1507" s="66" t="s">
        <v>5780</v>
      </c>
      <c r="B1507" s="28">
        <v>57.3</v>
      </c>
    </row>
    <row r="1508" spans="1:2" x14ac:dyDescent="0.25">
      <c r="A1508" s="66" t="s">
        <v>1812</v>
      </c>
      <c r="B1508" s="28">
        <v>57.44</v>
      </c>
    </row>
    <row r="1509" spans="1:2" x14ac:dyDescent="0.25">
      <c r="A1509" s="66" t="s">
        <v>5781</v>
      </c>
      <c r="B1509" s="28">
        <v>58.84</v>
      </c>
    </row>
    <row r="1510" spans="1:2" x14ac:dyDescent="0.25">
      <c r="A1510" s="66" t="s">
        <v>1813</v>
      </c>
      <c r="B1510" s="28">
        <v>59.39</v>
      </c>
    </row>
    <row r="1511" spans="1:2" x14ac:dyDescent="0.25">
      <c r="A1511" s="66" t="s">
        <v>1814</v>
      </c>
      <c r="B1511" s="28">
        <v>59.91</v>
      </c>
    </row>
    <row r="1512" spans="1:2" x14ac:dyDescent="0.25">
      <c r="A1512" s="66" t="s">
        <v>1815</v>
      </c>
      <c r="B1512" s="28">
        <v>59.96</v>
      </c>
    </row>
    <row r="1513" spans="1:2" x14ac:dyDescent="0.25">
      <c r="A1513" s="66" t="s">
        <v>1816</v>
      </c>
      <c r="B1513" s="28">
        <v>60.82</v>
      </c>
    </row>
    <row r="1514" spans="1:2" x14ac:dyDescent="0.25">
      <c r="A1514" s="66" t="s">
        <v>1817</v>
      </c>
      <c r="B1514" s="28">
        <v>60.67</v>
      </c>
    </row>
    <row r="1515" spans="1:2" x14ac:dyDescent="0.25">
      <c r="A1515" s="66" t="s">
        <v>1818</v>
      </c>
      <c r="B1515" s="28">
        <v>60.89</v>
      </c>
    </row>
    <row r="1516" spans="1:2" x14ac:dyDescent="0.25">
      <c r="A1516" s="66" t="s">
        <v>1819</v>
      </c>
      <c r="B1516" s="28">
        <v>61.92</v>
      </c>
    </row>
    <row r="1517" spans="1:2" x14ac:dyDescent="0.25">
      <c r="A1517" s="66" t="s">
        <v>1820</v>
      </c>
      <c r="B1517" s="28">
        <v>62.54</v>
      </c>
    </row>
    <row r="1518" spans="1:2" x14ac:dyDescent="0.25">
      <c r="A1518" s="66" t="s">
        <v>1821</v>
      </c>
      <c r="B1518" s="28">
        <v>62.54</v>
      </c>
    </row>
    <row r="1519" spans="1:2" x14ac:dyDescent="0.25">
      <c r="A1519" s="66" t="s">
        <v>1822</v>
      </c>
      <c r="B1519" s="28">
        <v>64.09</v>
      </c>
    </row>
    <row r="1520" spans="1:2" x14ac:dyDescent="0.25">
      <c r="A1520" s="66" t="s">
        <v>1823</v>
      </c>
      <c r="B1520" s="28">
        <v>64.45</v>
      </c>
    </row>
    <row r="1521" spans="1:2" x14ac:dyDescent="0.25">
      <c r="A1521" s="66" t="s">
        <v>1824</v>
      </c>
      <c r="B1521" s="28">
        <v>64.66</v>
      </c>
    </row>
    <row r="1522" spans="1:2" x14ac:dyDescent="0.25">
      <c r="A1522" s="66" t="s">
        <v>1825</v>
      </c>
      <c r="B1522" s="28">
        <v>65.23</v>
      </c>
    </row>
    <row r="1523" spans="1:2" x14ac:dyDescent="0.25">
      <c r="A1523" s="66" t="s">
        <v>1826</v>
      </c>
      <c r="B1523" s="28">
        <v>65.89</v>
      </c>
    </row>
    <row r="1524" spans="1:2" x14ac:dyDescent="0.25">
      <c r="A1524" s="66" t="s">
        <v>1827</v>
      </c>
      <c r="B1524" s="28">
        <v>65.89</v>
      </c>
    </row>
    <row r="1525" spans="1:2" x14ac:dyDescent="0.25">
      <c r="A1525" s="66" t="s">
        <v>1828</v>
      </c>
      <c r="B1525" s="28">
        <v>68.25</v>
      </c>
    </row>
    <row r="1526" spans="1:2" x14ac:dyDescent="0.25">
      <c r="A1526" s="66" t="s">
        <v>1829</v>
      </c>
      <c r="B1526" s="28">
        <v>68.28</v>
      </c>
    </row>
    <row r="1527" spans="1:2" x14ac:dyDescent="0.25">
      <c r="A1527" s="66" t="s">
        <v>1830</v>
      </c>
      <c r="B1527" s="28">
        <v>70.94</v>
      </c>
    </row>
    <row r="1528" spans="1:2" x14ac:dyDescent="0.25">
      <c r="A1528" s="66" t="s">
        <v>1831</v>
      </c>
      <c r="B1528" s="28">
        <v>70.34</v>
      </c>
    </row>
    <row r="1529" spans="1:2" x14ac:dyDescent="0.25">
      <c r="A1529" s="66" t="s">
        <v>1832</v>
      </c>
      <c r="B1529" s="28">
        <v>68.599999999999994</v>
      </c>
    </row>
    <row r="1530" spans="1:2" x14ac:dyDescent="0.25">
      <c r="A1530" s="66" t="s">
        <v>1833</v>
      </c>
      <c r="B1530" s="28">
        <v>70.75</v>
      </c>
    </row>
    <row r="1531" spans="1:2" x14ac:dyDescent="0.25">
      <c r="A1531" s="66" t="s">
        <v>1834</v>
      </c>
      <c r="B1531" s="28">
        <v>70.150000000000006</v>
      </c>
    </row>
    <row r="1532" spans="1:2" x14ac:dyDescent="0.25">
      <c r="A1532" s="66" t="s">
        <v>1835</v>
      </c>
      <c r="B1532" s="28">
        <v>69.72</v>
      </c>
    </row>
    <row r="1533" spans="1:2" x14ac:dyDescent="0.25">
      <c r="A1533" s="66" t="s">
        <v>1836</v>
      </c>
      <c r="B1533" s="28">
        <v>67.540000000000006</v>
      </c>
    </row>
    <row r="1534" spans="1:2" x14ac:dyDescent="0.25">
      <c r="A1534" s="66" t="s">
        <v>1837</v>
      </c>
      <c r="B1534" s="28">
        <v>66.510000000000005</v>
      </c>
    </row>
    <row r="1535" spans="1:2" x14ac:dyDescent="0.25">
      <c r="A1535" s="66" t="s">
        <v>1838</v>
      </c>
      <c r="B1535" s="28">
        <v>65.33</v>
      </c>
    </row>
    <row r="1536" spans="1:2" x14ac:dyDescent="0.25">
      <c r="A1536" s="66" t="s">
        <v>1839</v>
      </c>
      <c r="B1536" s="28">
        <v>64.45</v>
      </c>
    </row>
    <row r="1537" spans="1:2" x14ac:dyDescent="0.25">
      <c r="A1537" s="66" t="s">
        <v>1840</v>
      </c>
      <c r="B1537" s="28">
        <v>64.53</v>
      </c>
    </row>
    <row r="1538" spans="1:2" x14ac:dyDescent="0.25">
      <c r="A1538" s="66" t="s">
        <v>1841</v>
      </c>
      <c r="B1538" s="28">
        <v>64.45</v>
      </c>
    </row>
    <row r="1539" spans="1:2" x14ac:dyDescent="0.25">
      <c r="A1539" s="66" t="s">
        <v>1842</v>
      </c>
      <c r="B1539" s="28">
        <v>64.28</v>
      </c>
    </row>
    <row r="1540" spans="1:2" x14ac:dyDescent="0.25">
      <c r="A1540" s="66" t="s">
        <v>1843</v>
      </c>
      <c r="B1540" s="28">
        <v>64.98</v>
      </c>
    </row>
    <row r="1541" spans="1:2" x14ac:dyDescent="0.25">
      <c r="A1541" s="66" t="s">
        <v>1844</v>
      </c>
      <c r="B1541" s="28">
        <v>64.959999999999994</v>
      </c>
    </row>
    <row r="1542" spans="1:2" x14ac:dyDescent="0.25">
      <c r="A1542" s="66" t="s">
        <v>1845</v>
      </c>
      <c r="B1542" s="28">
        <v>67.62</v>
      </c>
    </row>
    <row r="1543" spans="1:2" x14ac:dyDescent="0.25">
      <c r="A1543" s="66" t="s">
        <v>1846</v>
      </c>
      <c r="B1543" s="28">
        <v>68.430000000000007</v>
      </c>
    </row>
    <row r="1544" spans="1:2" x14ac:dyDescent="0.25">
      <c r="A1544" s="66" t="s">
        <v>1847</v>
      </c>
      <c r="B1544" s="28">
        <v>68.13</v>
      </c>
    </row>
    <row r="1545" spans="1:2" x14ac:dyDescent="0.25">
      <c r="A1545" s="66" t="s">
        <v>1848</v>
      </c>
      <c r="B1545" s="28">
        <v>68.05</v>
      </c>
    </row>
    <row r="1546" spans="1:2" x14ac:dyDescent="0.25">
      <c r="A1546" s="66" t="s">
        <v>1849</v>
      </c>
      <c r="B1546" s="28">
        <v>68.67</v>
      </c>
    </row>
    <row r="1547" spans="1:2" x14ac:dyDescent="0.25">
      <c r="A1547" s="66" t="s">
        <v>1850</v>
      </c>
      <c r="B1547" s="28">
        <v>68.319999999999993</v>
      </c>
    </row>
    <row r="1548" spans="1:2" x14ac:dyDescent="0.25">
      <c r="A1548" s="66" t="s">
        <v>1851</v>
      </c>
      <c r="B1548" s="28">
        <v>68.94</v>
      </c>
    </row>
    <row r="1549" spans="1:2" x14ac:dyDescent="0.25">
      <c r="A1549" s="66" t="s">
        <v>1852</v>
      </c>
      <c r="B1549" s="28">
        <v>69.209999999999994</v>
      </c>
    </row>
    <row r="1550" spans="1:2" x14ac:dyDescent="0.25">
      <c r="A1550" s="66" t="s">
        <v>1853</v>
      </c>
      <c r="B1550" s="28">
        <v>69.260000000000005</v>
      </c>
    </row>
    <row r="1551" spans="1:2" x14ac:dyDescent="0.25">
      <c r="A1551" s="66" t="s">
        <v>1854</v>
      </c>
      <c r="B1551" s="28">
        <v>69.989999999999995</v>
      </c>
    </row>
    <row r="1552" spans="1:2" x14ac:dyDescent="0.25">
      <c r="A1552" s="66" t="s">
        <v>1855</v>
      </c>
      <c r="B1552" s="28">
        <v>70.180000000000007</v>
      </c>
    </row>
    <row r="1553" spans="1:2" x14ac:dyDescent="0.25">
      <c r="A1553" s="66" t="s">
        <v>1856</v>
      </c>
      <c r="B1553" s="28">
        <v>71.33</v>
      </c>
    </row>
    <row r="1554" spans="1:2" x14ac:dyDescent="0.25">
      <c r="A1554" s="66" t="s">
        <v>1857</v>
      </c>
      <c r="B1554" s="28">
        <v>71.98</v>
      </c>
    </row>
    <row r="1555" spans="1:2" x14ac:dyDescent="0.25">
      <c r="A1555" s="66" t="s">
        <v>1858</v>
      </c>
      <c r="B1555" s="28">
        <v>70.63</v>
      </c>
    </row>
    <row r="1556" spans="1:2" x14ac:dyDescent="0.25">
      <c r="A1556" s="66" t="s">
        <v>1859</v>
      </c>
      <c r="B1556" s="28">
        <v>71.290000000000006</v>
      </c>
    </row>
    <row r="1557" spans="1:2" x14ac:dyDescent="0.25">
      <c r="A1557" s="66" t="s">
        <v>1860</v>
      </c>
      <c r="B1557" s="28">
        <v>71.930000000000007</v>
      </c>
    </row>
    <row r="1558" spans="1:2" x14ac:dyDescent="0.25">
      <c r="A1558" s="66" t="s">
        <v>1861</v>
      </c>
      <c r="B1558" s="28">
        <v>71.510000000000005</v>
      </c>
    </row>
    <row r="1559" spans="1:2" x14ac:dyDescent="0.25">
      <c r="A1559" s="66" t="s">
        <v>1862</v>
      </c>
      <c r="B1559" s="28">
        <v>72.38</v>
      </c>
    </row>
    <row r="1560" spans="1:2" x14ac:dyDescent="0.25">
      <c r="A1560" s="66" t="s">
        <v>1863</v>
      </c>
      <c r="B1560" s="28">
        <v>73.33</v>
      </c>
    </row>
    <row r="1561" spans="1:2" x14ac:dyDescent="0.25">
      <c r="A1561" s="66" t="s">
        <v>1864</v>
      </c>
      <c r="B1561" s="28">
        <v>74.930000000000007</v>
      </c>
    </row>
    <row r="1562" spans="1:2" x14ac:dyDescent="0.25">
      <c r="A1562" s="66" t="s">
        <v>1865</v>
      </c>
      <c r="B1562" s="28">
        <v>76.010000000000005</v>
      </c>
    </row>
    <row r="1563" spans="1:2" x14ac:dyDescent="0.25">
      <c r="A1563" s="66" t="s">
        <v>1866</v>
      </c>
      <c r="B1563" s="28">
        <v>76.52</v>
      </c>
    </row>
    <row r="1564" spans="1:2" x14ac:dyDescent="0.25">
      <c r="A1564" s="66" t="s">
        <v>1867</v>
      </c>
      <c r="B1564" s="28">
        <v>76.150000000000006</v>
      </c>
    </row>
    <row r="1565" spans="1:2" x14ac:dyDescent="0.25">
      <c r="A1565" s="66" t="s">
        <v>1868</v>
      </c>
      <c r="B1565" s="28">
        <v>76.38</v>
      </c>
    </row>
    <row r="1566" spans="1:2" x14ac:dyDescent="0.25">
      <c r="A1566" s="66" t="s">
        <v>1869</v>
      </c>
      <c r="B1566" s="28">
        <v>76.650000000000006</v>
      </c>
    </row>
    <row r="1567" spans="1:2" x14ac:dyDescent="0.25">
      <c r="A1567" s="66" t="s">
        <v>1870</v>
      </c>
      <c r="B1567" s="28">
        <v>76.489999999999995</v>
      </c>
    </row>
    <row r="1568" spans="1:2" x14ac:dyDescent="0.25">
      <c r="A1568" s="66" t="s">
        <v>1871</v>
      </c>
      <c r="B1568" s="28">
        <v>75.8</v>
      </c>
    </row>
    <row r="1569" spans="1:2" x14ac:dyDescent="0.25">
      <c r="A1569" s="66" t="s">
        <v>1872</v>
      </c>
      <c r="B1569" s="28">
        <v>77.13</v>
      </c>
    </row>
    <row r="1570" spans="1:2" x14ac:dyDescent="0.25">
      <c r="A1570" s="66" t="s">
        <v>1873</v>
      </c>
      <c r="B1570" s="28">
        <v>77.05</v>
      </c>
    </row>
    <row r="1571" spans="1:2" x14ac:dyDescent="0.25">
      <c r="A1571" s="66" t="s">
        <v>1874</v>
      </c>
      <c r="B1571" s="28">
        <v>76.73</v>
      </c>
    </row>
    <row r="1572" spans="1:2" x14ac:dyDescent="0.25">
      <c r="A1572" s="66" t="s">
        <v>1875</v>
      </c>
      <c r="B1572" s="28">
        <v>76.569999999999993</v>
      </c>
    </row>
    <row r="1573" spans="1:2" x14ac:dyDescent="0.25">
      <c r="A1573" s="66" t="s">
        <v>1876</v>
      </c>
      <c r="B1573" s="28">
        <v>76.52</v>
      </c>
    </row>
    <row r="1574" spans="1:2" x14ac:dyDescent="0.25">
      <c r="A1574" s="66" t="s">
        <v>1877</v>
      </c>
      <c r="B1574" s="28">
        <v>75.88</v>
      </c>
    </row>
    <row r="1575" spans="1:2" x14ac:dyDescent="0.25">
      <c r="A1575" s="66" t="s">
        <v>1878</v>
      </c>
      <c r="B1575" s="28">
        <v>75.78</v>
      </c>
    </row>
    <row r="1576" spans="1:2" x14ac:dyDescent="0.25">
      <c r="A1576" s="66" t="s">
        <v>1879</v>
      </c>
      <c r="B1576" s="28">
        <v>75.62</v>
      </c>
    </row>
    <row r="1577" spans="1:2" x14ac:dyDescent="0.25">
      <c r="A1577" s="66" t="s">
        <v>1880</v>
      </c>
      <c r="B1577" s="28">
        <v>75.2</v>
      </c>
    </row>
    <row r="1578" spans="1:2" x14ac:dyDescent="0.25">
      <c r="A1578" s="66" t="s">
        <v>1881</v>
      </c>
      <c r="B1578" s="28">
        <v>75.02</v>
      </c>
    </row>
    <row r="1579" spans="1:2" x14ac:dyDescent="0.25">
      <c r="A1579" s="66" t="s">
        <v>1882</v>
      </c>
      <c r="B1579" s="28">
        <v>74.62</v>
      </c>
    </row>
    <row r="1580" spans="1:2" x14ac:dyDescent="0.25">
      <c r="A1580" s="66" t="s">
        <v>1883</v>
      </c>
      <c r="B1580" s="28">
        <v>74.62</v>
      </c>
    </row>
    <row r="1581" spans="1:2" x14ac:dyDescent="0.25">
      <c r="A1581" s="66" t="s">
        <v>5782</v>
      </c>
      <c r="B1581" s="28">
        <v>74.599999999999994</v>
      </c>
    </row>
    <row r="1582" spans="1:2" x14ac:dyDescent="0.25">
      <c r="A1582" s="66" t="s">
        <v>1884</v>
      </c>
      <c r="B1582" s="28">
        <v>74.680000000000007</v>
      </c>
    </row>
    <row r="1583" spans="1:2" x14ac:dyDescent="0.25">
      <c r="A1583" s="66" t="s">
        <v>1885</v>
      </c>
      <c r="B1583" s="28">
        <v>74.650000000000006</v>
      </c>
    </row>
    <row r="1584" spans="1:2" x14ac:dyDescent="0.25">
      <c r="A1584" s="66" t="s">
        <v>1886</v>
      </c>
      <c r="B1584" s="28">
        <v>74.25</v>
      </c>
    </row>
    <row r="1585" spans="1:2" x14ac:dyDescent="0.25">
      <c r="A1585" s="66" t="s">
        <v>1887</v>
      </c>
      <c r="B1585" s="28">
        <v>74.52</v>
      </c>
    </row>
    <row r="1586" spans="1:2" x14ac:dyDescent="0.25">
      <c r="A1586" s="66" t="s">
        <v>1888</v>
      </c>
      <c r="B1586" s="28">
        <v>74.180000000000007</v>
      </c>
    </row>
    <row r="1587" spans="1:2" x14ac:dyDescent="0.25">
      <c r="A1587" s="66" t="s">
        <v>1889</v>
      </c>
      <c r="B1587" s="28">
        <v>74.75</v>
      </c>
    </row>
    <row r="1588" spans="1:2" x14ac:dyDescent="0.25">
      <c r="A1588" s="66" t="s">
        <v>1890</v>
      </c>
      <c r="B1588" s="28">
        <v>75.069999999999993</v>
      </c>
    </row>
    <row r="1589" spans="1:2" x14ac:dyDescent="0.25">
      <c r="A1589" s="66" t="s">
        <v>1891</v>
      </c>
      <c r="B1589" s="28">
        <v>74.2</v>
      </c>
    </row>
    <row r="1590" spans="1:2" x14ac:dyDescent="0.25">
      <c r="A1590" s="66" t="s">
        <v>1892</v>
      </c>
      <c r="B1590" s="28">
        <v>74.040000000000006</v>
      </c>
    </row>
    <row r="1591" spans="1:2" x14ac:dyDescent="0.25">
      <c r="A1591" s="66" t="s">
        <v>1893</v>
      </c>
      <c r="B1591" s="28">
        <v>74.2</v>
      </c>
    </row>
    <row r="1592" spans="1:2" x14ac:dyDescent="0.25">
      <c r="A1592" s="66" t="s">
        <v>1894</v>
      </c>
      <c r="B1592" s="28">
        <v>74.599999999999994</v>
      </c>
    </row>
    <row r="1593" spans="1:2" x14ac:dyDescent="0.25">
      <c r="A1593" s="66" t="s">
        <v>1895</v>
      </c>
      <c r="B1593" s="28">
        <v>74.540000000000006</v>
      </c>
    </row>
    <row r="1594" spans="1:2" x14ac:dyDescent="0.25">
      <c r="A1594" s="66" t="s">
        <v>1896</v>
      </c>
      <c r="B1594" s="28">
        <v>74.75</v>
      </c>
    </row>
    <row r="1595" spans="1:2" x14ac:dyDescent="0.25">
      <c r="A1595" s="66" t="s">
        <v>1897</v>
      </c>
      <c r="B1595" s="28">
        <v>74.459999999999994</v>
      </c>
    </row>
    <row r="1596" spans="1:2" x14ac:dyDescent="0.25">
      <c r="A1596" s="66" t="s">
        <v>1898</v>
      </c>
      <c r="B1596" s="28">
        <v>73.75</v>
      </c>
    </row>
    <row r="1597" spans="1:2" x14ac:dyDescent="0.25">
      <c r="A1597" s="66" t="s">
        <v>1899</v>
      </c>
      <c r="B1597" s="28">
        <v>74.010000000000005</v>
      </c>
    </row>
    <row r="1598" spans="1:2" x14ac:dyDescent="0.25">
      <c r="A1598" s="66" t="s">
        <v>1900</v>
      </c>
      <c r="B1598" s="28">
        <v>74.48</v>
      </c>
    </row>
    <row r="1599" spans="1:2" x14ac:dyDescent="0.25">
      <c r="A1599" s="66" t="s">
        <v>1901</v>
      </c>
      <c r="B1599" s="28">
        <v>75</v>
      </c>
    </row>
    <row r="1600" spans="1:2" x14ac:dyDescent="0.25">
      <c r="A1600" s="66" t="s">
        <v>5765</v>
      </c>
      <c r="B1600" s="28">
        <v>75.680000000000007</v>
      </c>
    </row>
    <row r="1601" spans="1:2" x14ac:dyDescent="0.25">
      <c r="A1601" s="66" t="s">
        <v>1902</v>
      </c>
      <c r="B1601" s="28">
        <v>76.44</v>
      </c>
    </row>
    <row r="1602" spans="1:2" x14ac:dyDescent="0.25">
      <c r="A1602" s="66" t="s">
        <v>1903</v>
      </c>
      <c r="B1602" s="28">
        <v>76.78</v>
      </c>
    </row>
    <row r="1603" spans="1:2" x14ac:dyDescent="0.25">
      <c r="A1603" s="66" t="s">
        <v>1904</v>
      </c>
      <c r="B1603" s="28">
        <v>76.78</v>
      </c>
    </row>
    <row r="1604" spans="1:2" x14ac:dyDescent="0.25">
      <c r="A1604" s="66" t="s">
        <v>1905</v>
      </c>
      <c r="B1604" s="28">
        <v>78.14</v>
      </c>
    </row>
    <row r="1605" spans="1:2" x14ac:dyDescent="0.25">
      <c r="A1605" s="66" t="s">
        <v>5766</v>
      </c>
      <c r="B1605" s="28">
        <v>78.69</v>
      </c>
    </row>
    <row r="1606" spans="1:2" x14ac:dyDescent="0.25">
      <c r="A1606" s="66" t="s">
        <v>1906</v>
      </c>
      <c r="B1606" s="28">
        <v>79.03</v>
      </c>
    </row>
    <row r="1607" spans="1:2" x14ac:dyDescent="0.25">
      <c r="A1607" s="66" t="s">
        <v>1907</v>
      </c>
      <c r="B1607" s="28">
        <v>80.150000000000006</v>
      </c>
    </row>
    <row r="1608" spans="1:2" x14ac:dyDescent="0.25">
      <c r="A1608" s="66" t="s">
        <v>1908</v>
      </c>
      <c r="B1608" s="28">
        <v>81.59</v>
      </c>
    </row>
    <row r="1609" spans="1:2" x14ac:dyDescent="0.25">
      <c r="A1609" s="66" t="s">
        <v>1909</v>
      </c>
      <c r="B1609" s="28">
        <v>81.93</v>
      </c>
    </row>
    <row r="1610" spans="1:2" x14ac:dyDescent="0.25">
      <c r="A1610" s="66" t="s">
        <v>5767</v>
      </c>
      <c r="B1610" s="28">
        <v>82.4</v>
      </c>
    </row>
    <row r="1611" spans="1:2" x14ac:dyDescent="0.25">
      <c r="A1611" s="66" t="s">
        <v>1910</v>
      </c>
      <c r="B1611" s="28">
        <v>81.98</v>
      </c>
    </row>
    <row r="1612" spans="1:2" x14ac:dyDescent="0.25">
      <c r="A1612" s="66" t="s">
        <v>1911</v>
      </c>
      <c r="B1612" s="28">
        <v>82.74</v>
      </c>
    </row>
    <row r="1613" spans="1:2" x14ac:dyDescent="0.25">
      <c r="A1613" s="66" t="s">
        <v>1912</v>
      </c>
      <c r="B1613" s="28">
        <v>83.73</v>
      </c>
    </row>
    <row r="1614" spans="1:2" x14ac:dyDescent="0.25">
      <c r="A1614" s="66" t="s">
        <v>1913</v>
      </c>
      <c r="B1614" s="28">
        <v>83.99</v>
      </c>
    </row>
    <row r="1615" spans="1:2" x14ac:dyDescent="0.25">
      <c r="A1615" s="66" t="s">
        <v>1914</v>
      </c>
      <c r="B1615" s="28">
        <v>83.86</v>
      </c>
    </row>
    <row r="1616" spans="1:2" x14ac:dyDescent="0.25">
      <c r="A1616" s="66" t="s">
        <v>1915</v>
      </c>
      <c r="B1616" s="28">
        <v>83.89</v>
      </c>
    </row>
    <row r="1617" spans="1:2" x14ac:dyDescent="0.25">
      <c r="A1617" s="66" t="s">
        <v>1916</v>
      </c>
      <c r="B1617" s="28">
        <v>83.39</v>
      </c>
    </row>
    <row r="1618" spans="1:2" x14ac:dyDescent="0.25">
      <c r="A1618" s="66" t="s">
        <v>1917</v>
      </c>
      <c r="B1618" s="28">
        <v>83.42</v>
      </c>
    </row>
    <row r="1619" spans="1:2" x14ac:dyDescent="0.25">
      <c r="A1619" s="66" t="s">
        <v>1918</v>
      </c>
      <c r="B1619" s="28">
        <v>83.19</v>
      </c>
    </row>
    <row r="1620" spans="1:2" x14ac:dyDescent="0.25">
      <c r="A1620" s="66" t="s">
        <v>1919</v>
      </c>
      <c r="B1620" s="28">
        <v>83.08</v>
      </c>
    </row>
    <row r="1621" spans="1:2" x14ac:dyDescent="0.25">
      <c r="A1621" s="66" t="s">
        <v>1920</v>
      </c>
      <c r="B1621" s="28">
        <v>82.59</v>
      </c>
    </row>
    <row r="1622" spans="1:2" x14ac:dyDescent="0.25">
      <c r="A1622" s="66" t="s">
        <v>1921</v>
      </c>
      <c r="B1622" s="28">
        <v>82.49</v>
      </c>
    </row>
    <row r="1623" spans="1:2" x14ac:dyDescent="0.25">
      <c r="A1623" s="66" t="s">
        <v>1922</v>
      </c>
      <c r="B1623" s="28">
        <v>82.67</v>
      </c>
    </row>
    <row r="1624" spans="1:2" x14ac:dyDescent="0.25">
      <c r="A1624" s="66" t="s">
        <v>1923</v>
      </c>
      <c r="B1624" s="28">
        <v>82.51</v>
      </c>
    </row>
    <row r="1625" spans="1:2" x14ac:dyDescent="0.25">
      <c r="A1625" s="66" t="s">
        <v>1924</v>
      </c>
      <c r="B1625" s="28">
        <v>82.54</v>
      </c>
    </row>
    <row r="1626" spans="1:2" x14ac:dyDescent="0.25">
      <c r="A1626" s="66" t="s">
        <v>1925</v>
      </c>
      <c r="B1626" s="28">
        <v>82.8</v>
      </c>
    </row>
    <row r="1627" spans="1:2" x14ac:dyDescent="0.25">
      <c r="A1627" s="66" t="s">
        <v>1926</v>
      </c>
      <c r="B1627" s="28">
        <v>82.07</v>
      </c>
    </row>
    <row r="1628" spans="1:2" x14ac:dyDescent="0.25">
      <c r="A1628" s="66" t="s">
        <v>1927</v>
      </c>
      <c r="B1628" s="28">
        <v>82.13</v>
      </c>
    </row>
    <row r="1629" spans="1:2" x14ac:dyDescent="0.25">
      <c r="A1629" s="66" t="s">
        <v>1928</v>
      </c>
      <c r="B1629" s="28">
        <v>81.349999999999994</v>
      </c>
    </row>
    <row r="1630" spans="1:2" x14ac:dyDescent="0.25">
      <c r="A1630" s="66" t="s">
        <v>1929</v>
      </c>
      <c r="B1630" s="28">
        <v>80.55</v>
      </c>
    </row>
    <row r="1631" spans="1:2" x14ac:dyDescent="0.25">
      <c r="A1631" s="66" t="s">
        <v>1930</v>
      </c>
      <c r="B1631" s="28">
        <v>80.989999999999995</v>
      </c>
    </row>
    <row r="1632" spans="1:2" x14ac:dyDescent="0.25">
      <c r="A1632" s="66" t="s">
        <v>1931</v>
      </c>
      <c r="B1632" s="28">
        <v>80.88</v>
      </c>
    </row>
    <row r="1633" spans="1:2" x14ac:dyDescent="0.25">
      <c r="A1633" s="66" t="s">
        <v>1932</v>
      </c>
      <c r="B1633" s="28">
        <v>81.010000000000005</v>
      </c>
    </row>
    <row r="1634" spans="1:2" x14ac:dyDescent="0.25">
      <c r="A1634" s="66" t="s">
        <v>1933</v>
      </c>
      <c r="B1634" s="28">
        <v>80.680000000000007</v>
      </c>
    </row>
    <row r="1635" spans="1:2" x14ac:dyDescent="0.25">
      <c r="A1635" s="66" t="s">
        <v>5768</v>
      </c>
      <c r="B1635" s="28">
        <v>80.260000000000005</v>
      </c>
    </row>
    <row r="1636" spans="1:2" x14ac:dyDescent="0.25">
      <c r="A1636" s="66" t="s">
        <v>1934</v>
      </c>
      <c r="B1636" s="28">
        <v>80.239999999999995</v>
      </c>
    </row>
    <row r="1637" spans="1:2" x14ac:dyDescent="0.25">
      <c r="A1637" s="66" t="s">
        <v>1935</v>
      </c>
      <c r="B1637" s="28">
        <v>80.260000000000005</v>
      </c>
    </row>
    <row r="1638" spans="1:2" x14ac:dyDescent="0.25">
      <c r="A1638" s="66" t="s">
        <v>1936</v>
      </c>
      <c r="B1638" s="28">
        <v>79.59</v>
      </c>
    </row>
    <row r="1639" spans="1:2" x14ac:dyDescent="0.25">
      <c r="A1639" s="66" t="s">
        <v>1937</v>
      </c>
      <c r="B1639" s="28">
        <v>80.39</v>
      </c>
    </row>
    <row r="1640" spans="1:2" x14ac:dyDescent="0.25">
      <c r="A1640" s="66" t="s">
        <v>1938</v>
      </c>
      <c r="B1640" s="28">
        <v>80.459999999999994</v>
      </c>
    </row>
    <row r="1641" spans="1:2" x14ac:dyDescent="0.25">
      <c r="A1641" s="66" t="s">
        <v>1939</v>
      </c>
      <c r="B1641" s="28">
        <v>80.69</v>
      </c>
    </row>
    <row r="1642" spans="1:2" x14ac:dyDescent="0.25">
      <c r="A1642" s="66" t="s">
        <v>1940</v>
      </c>
      <c r="B1642" s="28">
        <v>80.260000000000005</v>
      </c>
    </row>
    <row r="1643" spans="1:2" x14ac:dyDescent="0.25">
      <c r="A1643" s="66" t="s">
        <v>1941</v>
      </c>
      <c r="B1643" s="28">
        <v>80.64</v>
      </c>
    </row>
    <row r="1644" spans="1:2" x14ac:dyDescent="0.25">
      <c r="A1644" s="66" t="s">
        <v>1942</v>
      </c>
      <c r="B1644" s="28">
        <v>80.69</v>
      </c>
    </row>
    <row r="1645" spans="1:2" x14ac:dyDescent="0.25">
      <c r="A1645" s="66" t="s">
        <v>1943</v>
      </c>
      <c r="B1645" s="28">
        <v>81.62</v>
      </c>
    </row>
    <row r="1646" spans="1:2" x14ac:dyDescent="0.25">
      <c r="A1646" s="66" t="s">
        <v>1944</v>
      </c>
      <c r="B1646" s="28">
        <v>81.95</v>
      </c>
    </row>
    <row r="1647" spans="1:2" x14ac:dyDescent="0.25">
      <c r="A1647" s="66" t="s">
        <v>1945</v>
      </c>
      <c r="B1647" s="28">
        <v>81.540000000000006</v>
      </c>
    </row>
    <row r="1648" spans="1:2" x14ac:dyDescent="0.25">
      <c r="A1648" s="66" t="s">
        <v>1946</v>
      </c>
      <c r="B1648" s="28">
        <v>81.88</v>
      </c>
    </row>
    <row r="1649" spans="1:2" x14ac:dyDescent="0.25">
      <c r="A1649" s="66" t="s">
        <v>1947</v>
      </c>
      <c r="B1649" s="28">
        <v>81.900000000000006</v>
      </c>
    </row>
    <row r="1650" spans="1:2" x14ac:dyDescent="0.25">
      <c r="A1650" s="66" t="s">
        <v>1948</v>
      </c>
      <c r="B1650" s="28">
        <v>81.64</v>
      </c>
    </row>
    <row r="1651" spans="1:2" x14ac:dyDescent="0.25">
      <c r="A1651" s="66" t="s">
        <v>1949</v>
      </c>
      <c r="B1651" s="28">
        <v>81.62</v>
      </c>
    </row>
    <row r="1652" spans="1:2" x14ac:dyDescent="0.25">
      <c r="A1652" s="66" t="s">
        <v>1950</v>
      </c>
      <c r="B1652" s="28">
        <v>81.39</v>
      </c>
    </row>
    <row r="1653" spans="1:2" x14ac:dyDescent="0.25">
      <c r="A1653" s="66" t="s">
        <v>1951</v>
      </c>
      <c r="B1653" s="28">
        <v>81</v>
      </c>
    </row>
    <row r="1654" spans="1:2" x14ac:dyDescent="0.25">
      <c r="A1654" s="66" t="s">
        <v>1952</v>
      </c>
      <c r="B1654" s="28">
        <v>81.03</v>
      </c>
    </row>
    <row r="1655" spans="1:2" x14ac:dyDescent="0.25">
      <c r="A1655" s="66" t="s">
        <v>1953</v>
      </c>
      <c r="B1655" s="28">
        <v>79.64</v>
      </c>
    </row>
    <row r="1656" spans="1:2" x14ac:dyDescent="0.25">
      <c r="A1656" s="66" t="s">
        <v>1954</v>
      </c>
      <c r="B1656" s="28">
        <v>79.459999999999994</v>
      </c>
    </row>
    <row r="1657" spans="1:2" x14ac:dyDescent="0.25">
      <c r="A1657" s="66" t="s">
        <v>1955</v>
      </c>
      <c r="B1657" s="28">
        <v>79.38</v>
      </c>
    </row>
    <row r="1658" spans="1:2" x14ac:dyDescent="0.25">
      <c r="A1658" s="66" t="s">
        <v>1956</v>
      </c>
      <c r="B1658" s="28">
        <v>78.77</v>
      </c>
    </row>
    <row r="1659" spans="1:2" x14ac:dyDescent="0.25">
      <c r="A1659" s="66" t="s">
        <v>1957</v>
      </c>
      <c r="B1659" s="28">
        <v>78.819999999999993</v>
      </c>
    </row>
    <row r="1660" spans="1:2" x14ac:dyDescent="0.25">
      <c r="A1660" s="66" t="s">
        <v>1958</v>
      </c>
      <c r="B1660" s="28">
        <v>78.13</v>
      </c>
    </row>
    <row r="1661" spans="1:2" x14ac:dyDescent="0.25">
      <c r="A1661" s="66" t="s">
        <v>1959</v>
      </c>
      <c r="B1661" s="28">
        <v>77.16</v>
      </c>
    </row>
    <row r="1662" spans="1:2" x14ac:dyDescent="0.25">
      <c r="A1662" s="66" t="s">
        <v>1960</v>
      </c>
      <c r="B1662" s="28">
        <v>77.39</v>
      </c>
    </row>
    <row r="1663" spans="1:2" x14ac:dyDescent="0.25">
      <c r="A1663" s="66" t="s">
        <v>1961</v>
      </c>
      <c r="B1663" s="28">
        <v>77.75</v>
      </c>
    </row>
    <row r="1664" spans="1:2" x14ac:dyDescent="0.25">
      <c r="A1664" s="66" t="s">
        <v>1962</v>
      </c>
      <c r="B1664" s="28">
        <v>77.900000000000006</v>
      </c>
    </row>
    <row r="1665" spans="1:2" x14ac:dyDescent="0.25">
      <c r="A1665" s="66" t="s">
        <v>1963</v>
      </c>
      <c r="B1665" s="28">
        <v>77.7</v>
      </c>
    </row>
    <row r="1666" spans="1:2" x14ac:dyDescent="0.25">
      <c r="A1666" s="66" t="s">
        <v>1964</v>
      </c>
      <c r="B1666" s="28">
        <v>77.16</v>
      </c>
    </row>
    <row r="1667" spans="1:2" x14ac:dyDescent="0.25">
      <c r="A1667" s="66" t="s">
        <v>1965</v>
      </c>
      <c r="B1667" s="28">
        <v>77.16</v>
      </c>
    </row>
    <row r="1668" spans="1:2" x14ac:dyDescent="0.25">
      <c r="A1668" s="66" t="s">
        <v>1966</v>
      </c>
      <c r="B1668" s="28">
        <v>77.03</v>
      </c>
    </row>
    <row r="1669" spans="1:2" x14ac:dyDescent="0.25">
      <c r="A1669" s="66" t="s">
        <v>1967</v>
      </c>
      <c r="B1669" s="28">
        <v>76.650000000000006</v>
      </c>
    </row>
    <row r="1670" spans="1:2" x14ac:dyDescent="0.25">
      <c r="A1670" s="66" t="s">
        <v>1968</v>
      </c>
      <c r="B1670" s="28">
        <v>75.47</v>
      </c>
    </row>
    <row r="1671" spans="1:2" x14ac:dyDescent="0.25">
      <c r="A1671" s="66" t="s">
        <v>1969</v>
      </c>
      <c r="B1671" s="28">
        <v>74.86</v>
      </c>
    </row>
    <row r="1672" spans="1:2" x14ac:dyDescent="0.25">
      <c r="A1672" s="66" t="s">
        <v>1970</v>
      </c>
      <c r="B1672" s="28">
        <v>75.52</v>
      </c>
    </row>
    <row r="1673" spans="1:2" x14ac:dyDescent="0.25">
      <c r="A1673" s="66" t="s">
        <v>1971</v>
      </c>
      <c r="B1673" s="28">
        <v>75.34</v>
      </c>
    </row>
    <row r="1674" spans="1:2" x14ac:dyDescent="0.25">
      <c r="A1674" s="66" t="s">
        <v>1972</v>
      </c>
      <c r="B1674" s="28">
        <v>73.81</v>
      </c>
    </row>
    <row r="1675" spans="1:2" x14ac:dyDescent="0.25">
      <c r="A1675" s="66" t="s">
        <v>1973</v>
      </c>
      <c r="B1675" s="28">
        <v>74.22</v>
      </c>
    </row>
    <row r="1676" spans="1:2" x14ac:dyDescent="0.25">
      <c r="A1676" s="66" t="s">
        <v>1974</v>
      </c>
      <c r="B1676" s="28">
        <v>74.91</v>
      </c>
    </row>
    <row r="1677" spans="1:2" x14ac:dyDescent="0.25">
      <c r="A1677" s="66" t="s">
        <v>1975</v>
      </c>
      <c r="B1677" s="28">
        <v>72.900000000000006</v>
      </c>
    </row>
    <row r="1678" spans="1:2" x14ac:dyDescent="0.25">
      <c r="A1678" s="66" t="s">
        <v>1976</v>
      </c>
      <c r="B1678" s="28">
        <v>72.930000000000007</v>
      </c>
    </row>
    <row r="1679" spans="1:2" x14ac:dyDescent="0.25">
      <c r="A1679" s="66" t="s">
        <v>1977</v>
      </c>
      <c r="B1679" s="28">
        <v>72.319999999999993</v>
      </c>
    </row>
    <row r="1680" spans="1:2" x14ac:dyDescent="0.25">
      <c r="A1680" s="66" t="s">
        <v>1978</v>
      </c>
      <c r="B1680" s="28">
        <v>72.47</v>
      </c>
    </row>
    <row r="1681" spans="1:2" x14ac:dyDescent="0.25">
      <c r="A1681" s="66" t="s">
        <v>1979</v>
      </c>
      <c r="B1681" s="28">
        <v>71.86</v>
      </c>
    </row>
    <row r="1682" spans="1:2" x14ac:dyDescent="0.25">
      <c r="A1682" s="66" t="s">
        <v>1980</v>
      </c>
      <c r="B1682" s="28">
        <v>71.83</v>
      </c>
    </row>
    <row r="1683" spans="1:2" x14ac:dyDescent="0.25">
      <c r="A1683" s="66" t="s">
        <v>1981</v>
      </c>
      <c r="B1683" s="28">
        <v>72.06</v>
      </c>
    </row>
    <row r="1684" spans="1:2" x14ac:dyDescent="0.25">
      <c r="A1684" s="66" t="s">
        <v>1982</v>
      </c>
      <c r="B1684" s="28">
        <v>71.760000000000005</v>
      </c>
    </row>
    <row r="1685" spans="1:2" x14ac:dyDescent="0.25">
      <c r="A1685" s="66" t="s">
        <v>1983</v>
      </c>
      <c r="B1685" s="28">
        <v>71.5</v>
      </c>
    </row>
    <row r="1686" spans="1:2" x14ac:dyDescent="0.25">
      <c r="A1686" s="66" t="s">
        <v>1984</v>
      </c>
      <c r="B1686" s="28">
        <v>71.709999999999994</v>
      </c>
    </row>
    <row r="1687" spans="1:2" x14ac:dyDescent="0.25">
      <c r="A1687" s="66" t="s">
        <v>1985</v>
      </c>
      <c r="B1687" s="28">
        <v>72.42</v>
      </c>
    </row>
    <row r="1688" spans="1:2" x14ac:dyDescent="0.25">
      <c r="A1688" s="66" t="s">
        <v>1986</v>
      </c>
      <c r="B1688" s="28">
        <v>73.03</v>
      </c>
    </row>
    <row r="1689" spans="1:2" x14ac:dyDescent="0.25">
      <c r="A1689" s="66" t="s">
        <v>1987</v>
      </c>
      <c r="B1689" s="28">
        <v>72.5</v>
      </c>
    </row>
    <row r="1690" spans="1:2" x14ac:dyDescent="0.25">
      <c r="A1690" s="66" t="s">
        <v>1988</v>
      </c>
      <c r="B1690" s="28">
        <v>72.900000000000006</v>
      </c>
    </row>
    <row r="1691" spans="1:2" x14ac:dyDescent="0.25">
      <c r="A1691" s="66" t="s">
        <v>1989</v>
      </c>
      <c r="B1691" s="28">
        <v>72.650000000000006</v>
      </c>
    </row>
    <row r="1692" spans="1:2" x14ac:dyDescent="0.25">
      <c r="A1692" s="66" t="s">
        <v>1990</v>
      </c>
      <c r="B1692" s="28">
        <v>73.59</v>
      </c>
    </row>
    <row r="1693" spans="1:2" x14ac:dyDescent="0.25">
      <c r="A1693" s="66" t="s">
        <v>1991</v>
      </c>
      <c r="B1693" s="28">
        <v>74.38</v>
      </c>
    </row>
    <row r="1694" spans="1:2" x14ac:dyDescent="0.25">
      <c r="A1694" s="66" t="s">
        <v>1992</v>
      </c>
      <c r="B1694" s="28">
        <v>74.59</v>
      </c>
    </row>
    <row r="1695" spans="1:2" x14ac:dyDescent="0.25">
      <c r="A1695" s="66" t="s">
        <v>1993</v>
      </c>
      <c r="B1695" s="28">
        <v>74.459999999999994</v>
      </c>
    </row>
    <row r="1696" spans="1:2" x14ac:dyDescent="0.25">
      <c r="A1696" s="66" t="s">
        <v>1994</v>
      </c>
      <c r="B1696" s="28">
        <v>75.349999999999994</v>
      </c>
    </row>
    <row r="1697" spans="1:2" x14ac:dyDescent="0.25">
      <c r="A1697" s="66" t="s">
        <v>1995</v>
      </c>
      <c r="B1697" s="28">
        <v>75.2</v>
      </c>
    </row>
    <row r="1698" spans="1:2" x14ac:dyDescent="0.25">
      <c r="A1698" s="66" t="s">
        <v>1996</v>
      </c>
      <c r="B1698" s="28">
        <v>75.94</v>
      </c>
    </row>
    <row r="1699" spans="1:2" x14ac:dyDescent="0.25">
      <c r="A1699" s="66" t="s">
        <v>1997</v>
      </c>
      <c r="B1699" s="28">
        <v>76.3</v>
      </c>
    </row>
    <row r="1700" spans="1:2" x14ac:dyDescent="0.25">
      <c r="A1700" s="66" t="s">
        <v>1998</v>
      </c>
      <c r="B1700" s="28">
        <v>77.22</v>
      </c>
    </row>
    <row r="1701" spans="1:2" x14ac:dyDescent="0.25">
      <c r="A1701" s="66" t="s">
        <v>1999</v>
      </c>
      <c r="B1701" s="28">
        <v>77.349999999999994</v>
      </c>
    </row>
    <row r="1702" spans="1:2" x14ac:dyDescent="0.25">
      <c r="A1702" s="66" t="s">
        <v>2000</v>
      </c>
      <c r="B1702" s="28">
        <v>78.239999999999995</v>
      </c>
    </row>
    <row r="1703" spans="1:2" x14ac:dyDescent="0.25">
      <c r="A1703" s="66" t="s">
        <v>2001</v>
      </c>
      <c r="B1703" s="28">
        <v>78.81</v>
      </c>
    </row>
    <row r="1704" spans="1:2" x14ac:dyDescent="0.25">
      <c r="A1704" s="66" t="s">
        <v>2002</v>
      </c>
      <c r="B1704" s="28">
        <v>79.19</v>
      </c>
    </row>
    <row r="1705" spans="1:2" x14ac:dyDescent="0.25">
      <c r="A1705" s="66" t="s">
        <v>2003</v>
      </c>
      <c r="B1705" s="28">
        <v>79.75</v>
      </c>
    </row>
    <row r="1706" spans="1:2" x14ac:dyDescent="0.25">
      <c r="A1706" s="66" t="s">
        <v>2004</v>
      </c>
      <c r="B1706" s="28">
        <v>79.98</v>
      </c>
    </row>
    <row r="1707" spans="1:2" x14ac:dyDescent="0.25">
      <c r="A1707" s="66" t="s">
        <v>2005</v>
      </c>
      <c r="B1707" s="28">
        <v>79.62</v>
      </c>
    </row>
    <row r="1708" spans="1:2" x14ac:dyDescent="0.25">
      <c r="A1708" s="66" t="s">
        <v>2006</v>
      </c>
      <c r="B1708" s="28">
        <v>79.7</v>
      </c>
    </row>
    <row r="1709" spans="1:2" x14ac:dyDescent="0.25">
      <c r="A1709" s="66" t="s">
        <v>2007</v>
      </c>
      <c r="B1709" s="28">
        <v>80.08</v>
      </c>
    </row>
    <row r="1710" spans="1:2" x14ac:dyDescent="0.25">
      <c r="A1710" s="66" t="s">
        <v>2008</v>
      </c>
      <c r="B1710" s="28">
        <v>79.650000000000006</v>
      </c>
    </row>
    <row r="1711" spans="1:2" x14ac:dyDescent="0.25">
      <c r="A1711" s="66" t="s">
        <v>2009</v>
      </c>
      <c r="B1711" s="28">
        <v>79.67</v>
      </c>
    </row>
    <row r="1712" spans="1:2" x14ac:dyDescent="0.25">
      <c r="A1712" s="66" t="s">
        <v>2010</v>
      </c>
      <c r="B1712" s="28">
        <v>79.16</v>
      </c>
    </row>
    <row r="1713" spans="1:2" x14ac:dyDescent="0.25">
      <c r="A1713" s="66" t="s">
        <v>2011</v>
      </c>
      <c r="B1713" s="28">
        <v>78.42</v>
      </c>
    </row>
    <row r="1714" spans="1:2" x14ac:dyDescent="0.25">
      <c r="A1714" s="66" t="s">
        <v>2012</v>
      </c>
      <c r="B1714" s="28">
        <v>77.680000000000007</v>
      </c>
    </row>
    <row r="1715" spans="1:2" x14ac:dyDescent="0.25">
      <c r="A1715" s="66" t="s">
        <v>2013</v>
      </c>
      <c r="B1715" s="28">
        <v>77.989999999999995</v>
      </c>
    </row>
    <row r="1716" spans="1:2" x14ac:dyDescent="0.25">
      <c r="A1716" s="66" t="s">
        <v>2014</v>
      </c>
      <c r="B1716" s="28">
        <v>77.17</v>
      </c>
    </row>
    <row r="1717" spans="1:2" x14ac:dyDescent="0.25">
      <c r="A1717" s="66" t="s">
        <v>2015</v>
      </c>
      <c r="B1717" s="28">
        <v>76.64</v>
      </c>
    </row>
    <row r="1718" spans="1:2" x14ac:dyDescent="0.25">
      <c r="A1718" s="66" t="s">
        <v>2016</v>
      </c>
      <c r="B1718" s="28">
        <v>77.430000000000007</v>
      </c>
    </row>
    <row r="1719" spans="1:2" x14ac:dyDescent="0.25">
      <c r="A1719" s="66" t="s">
        <v>2017</v>
      </c>
      <c r="B1719" s="28">
        <v>78.22</v>
      </c>
    </row>
    <row r="1720" spans="1:2" x14ac:dyDescent="0.25">
      <c r="A1720" s="66" t="s">
        <v>2018</v>
      </c>
      <c r="B1720" s="28">
        <v>79.44</v>
      </c>
    </row>
    <row r="1721" spans="1:2" x14ac:dyDescent="0.25">
      <c r="A1721" s="66" t="s">
        <v>2019</v>
      </c>
      <c r="B1721" s="28">
        <v>78.540000000000006</v>
      </c>
    </row>
    <row r="1722" spans="1:2" x14ac:dyDescent="0.25">
      <c r="A1722" s="66" t="s">
        <v>2020</v>
      </c>
      <c r="B1722" s="28">
        <v>79.03</v>
      </c>
    </row>
    <row r="1723" spans="1:2" x14ac:dyDescent="0.25">
      <c r="A1723" s="66" t="s">
        <v>2021</v>
      </c>
      <c r="B1723" s="28">
        <v>79.180000000000007</v>
      </c>
    </row>
    <row r="1724" spans="1:2" x14ac:dyDescent="0.25">
      <c r="A1724" s="66" t="s">
        <v>2022</v>
      </c>
      <c r="B1724" s="28">
        <v>78.87</v>
      </c>
    </row>
    <row r="1725" spans="1:2" x14ac:dyDescent="0.25">
      <c r="A1725" s="66" t="s">
        <v>2023</v>
      </c>
      <c r="B1725" s="28">
        <v>78.39</v>
      </c>
    </row>
    <row r="1726" spans="1:2" x14ac:dyDescent="0.25">
      <c r="A1726" s="66" t="s">
        <v>2024</v>
      </c>
      <c r="B1726" s="28">
        <v>77.44</v>
      </c>
    </row>
    <row r="1727" spans="1:2" x14ac:dyDescent="0.25">
      <c r="A1727" s="66" t="s">
        <v>2025</v>
      </c>
      <c r="B1727" s="28">
        <v>77.47</v>
      </c>
    </row>
    <row r="1728" spans="1:2" x14ac:dyDescent="0.25">
      <c r="A1728" s="66" t="s">
        <v>2026</v>
      </c>
      <c r="B1728" s="28">
        <v>77.260000000000005</v>
      </c>
    </row>
    <row r="1729" spans="1:2" x14ac:dyDescent="0.25">
      <c r="A1729" s="66" t="s">
        <v>2027</v>
      </c>
      <c r="B1729" s="28">
        <v>76.290000000000006</v>
      </c>
    </row>
    <row r="1730" spans="1:2" x14ac:dyDescent="0.25">
      <c r="A1730" s="66" t="s">
        <v>2028</v>
      </c>
      <c r="B1730" s="28">
        <v>76.599999999999994</v>
      </c>
    </row>
    <row r="1731" spans="1:2" x14ac:dyDescent="0.25">
      <c r="A1731" s="66" t="s">
        <v>2029</v>
      </c>
      <c r="B1731" s="28">
        <v>76.319999999999993</v>
      </c>
    </row>
    <row r="1732" spans="1:2" x14ac:dyDescent="0.25">
      <c r="A1732" s="66" t="s">
        <v>2030</v>
      </c>
      <c r="B1732" s="28">
        <v>75.94</v>
      </c>
    </row>
    <row r="1733" spans="1:2" x14ac:dyDescent="0.25">
      <c r="A1733" s="66" t="s">
        <v>2031</v>
      </c>
      <c r="B1733" s="28">
        <v>76.88</v>
      </c>
    </row>
    <row r="1734" spans="1:2" x14ac:dyDescent="0.25">
      <c r="A1734" s="66" t="s">
        <v>2032</v>
      </c>
      <c r="B1734" s="28">
        <v>77.010000000000005</v>
      </c>
    </row>
    <row r="1735" spans="1:2" x14ac:dyDescent="0.25">
      <c r="A1735" s="66" t="s">
        <v>2033</v>
      </c>
      <c r="B1735" s="28">
        <v>77.44</v>
      </c>
    </row>
    <row r="1736" spans="1:2" x14ac:dyDescent="0.25">
      <c r="A1736" s="66" t="s">
        <v>2034</v>
      </c>
      <c r="B1736" s="28">
        <v>77.03</v>
      </c>
    </row>
    <row r="1737" spans="1:2" x14ac:dyDescent="0.25">
      <c r="A1737" s="66" t="s">
        <v>2035</v>
      </c>
      <c r="B1737" s="28">
        <v>76.83</v>
      </c>
    </row>
    <row r="1738" spans="1:2" x14ac:dyDescent="0.25">
      <c r="A1738" s="66" t="s">
        <v>2036</v>
      </c>
      <c r="B1738" s="28">
        <v>77.010000000000005</v>
      </c>
    </row>
    <row r="1739" spans="1:2" x14ac:dyDescent="0.25">
      <c r="A1739" s="66" t="s">
        <v>2037</v>
      </c>
      <c r="B1739" s="28">
        <v>76.680000000000007</v>
      </c>
    </row>
    <row r="1740" spans="1:2" x14ac:dyDescent="0.25">
      <c r="A1740" s="66" t="s">
        <v>2038</v>
      </c>
      <c r="B1740" s="28">
        <v>77.11</v>
      </c>
    </row>
    <row r="1741" spans="1:2" x14ac:dyDescent="0.25">
      <c r="A1741" s="66" t="s">
        <v>2039</v>
      </c>
      <c r="B1741" s="28">
        <v>76.14</v>
      </c>
    </row>
    <row r="1742" spans="1:2" x14ac:dyDescent="0.25">
      <c r="A1742" s="66" t="s">
        <v>2040</v>
      </c>
      <c r="B1742" s="28">
        <v>76.34</v>
      </c>
    </row>
    <row r="1743" spans="1:2" x14ac:dyDescent="0.25">
      <c r="A1743" s="66" t="s">
        <v>2041</v>
      </c>
      <c r="B1743" s="28">
        <v>76.930000000000007</v>
      </c>
    </row>
    <row r="1744" spans="1:2" x14ac:dyDescent="0.25">
      <c r="A1744" s="66" t="s">
        <v>2042</v>
      </c>
      <c r="B1744" s="28">
        <v>76.7</v>
      </c>
    </row>
    <row r="1745" spans="1:2" x14ac:dyDescent="0.25">
      <c r="A1745" s="66" t="s">
        <v>2043</v>
      </c>
      <c r="B1745" s="28">
        <v>76.62</v>
      </c>
    </row>
    <row r="1746" spans="1:2" x14ac:dyDescent="0.25">
      <c r="A1746" s="66" t="s">
        <v>2044</v>
      </c>
      <c r="B1746" s="28">
        <v>76.8</v>
      </c>
    </row>
    <row r="1747" spans="1:2" x14ac:dyDescent="0.25">
      <c r="A1747" s="66" t="s">
        <v>2045</v>
      </c>
      <c r="B1747" s="28">
        <v>76.849999999999994</v>
      </c>
    </row>
    <row r="1748" spans="1:2" x14ac:dyDescent="0.25">
      <c r="A1748" s="66" t="s">
        <v>2046</v>
      </c>
      <c r="B1748" s="28">
        <v>76.67</v>
      </c>
    </row>
    <row r="1749" spans="1:2" x14ac:dyDescent="0.25">
      <c r="A1749" s="66" t="s">
        <v>2047</v>
      </c>
      <c r="B1749" s="28">
        <v>76.34</v>
      </c>
    </row>
    <row r="1750" spans="1:2" x14ac:dyDescent="0.25">
      <c r="A1750" s="66" t="s">
        <v>2048</v>
      </c>
      <c r="B1750" s="28">
        <v>76.03</v>
      </c>
    </row>
    <row r="1751" spans="1:2" x14ac:dyDescent="0.25">
      <c r="A1751" s="66" t="s">
        <v>2049</v>
      </c>
      <c r="B1751" s="28">
        <v>76.47</v>
      </c>
    </row>
    <row r="1752" spans="1:2" x14ac:dyDescent="0.25">
      <c r="A1752" s="66" t="s">
        <v>2050</v>
      </c>
      <c r="B1752" s="28">
        <v>76.62</v>
      </c>
    </row>
    <row r="1753" spans="1:2" x14ac:dyDescent="0.25">
      <c r="A1753" s="66" t="s">
        <v>2051</v>
      </c>
      <c r="B1753" s="28">
        <v>77.099999999999994</v>
      </c>
    </row>
    <row r="1754" spans="1:2" x14ac:dyDescent="0.25">
      <c r="A1754" s="66" t="s">
        <v>2052</v>
      </c>
      <c r="B1754" s="28">
        <v>76.489999999999995</v>
      </c>
    </row>
    <row r="1755" spans="1:2" x14ac:dyDescent="0.25">
      <c r="A1755" s="66" t="s">
        <v>2053</v>
      </c>
      <c r="B1755" s="28">
        <v>76.37</v>
      </c>
    </row>
    <row r="1756" spans="1:2" x14ac:dyDescent="0.25">
      <c r="A1756" s="66" t="s">
        <v>2054</v>
      </c>
      <c r="B1756" s="28">
        <v>76.39</v>
      </c>
    </row>
    <row r="1757" spans="1:2" x14ac:dyDescent="0.25">
      <c r="A1757" s="66" t="s">
        <v>2055</v>
      </c>
      <c r="B1757" s="28">
        <v>76.44</v>
      </c>
    </row>
    <row r="1758" spans="1:2" x14ac:dyDescent="0.25">
      <c r="A1758" s="66" t="s">
        <v>2056</v>
      </c>
      <c r="B1758" s="28">
        <v>76.59</v>
      </c>
    </row>
    <row r="1759" spans="1:2" x14ac:dyDescent="0.25">
      <c r="A1759" s="66" t="s">
        <v>2057</v>
      </c>
      <c r="B1759" s="28">
        <v>77.209999999999994</v>
      </c>
    </row>
    <row r="1760" spans="1:2" x14ac:dyDescent="0.25">
      <c r="A1760" s="66" t="s">
        <v>2058</v>
      </c>
      <c r="B1760" s="28">
        <v>77.739999999999995</v>
      </c>
    </row>
    <row r="1761" spans="1:2" x14ac:dyDescent="0.25">
      <c r="A1761" s="66" t="s">
        <v>2059</v>
      </c>
      <c r="B1761" s="28">
        <v>77.56</v>
      </c>
    </row>
    <row r="1762" spans="1:2" x14ac:dyDescent="0.25">
      <c r="A1762" s="66" t="s">
        <v>2060</v>
      </c>
      <c r="B1762" s="28">
        <v>78.25</v>
      </c>
    </row>
    <row r="1763" spans="1:2" x14ac:dyDescent="0.25">
      <c r="A1763" s="66" t="s">
        <v>2061</v>
      </c>
      <c r="B1763" s="28">
        <v>78.91</v>
      </c>
    </row>
    <row r="1764" spans="1:2" x14ac:dyDescent="0.25">
      <c r="A1764" s="66" t="s">
        <v>2062</v>
      </c>
      <c r="B1764" s="28">
        <v>78.81</v>
      </c>
    </row>
    <row r="1765" spans="1:2" x14ac:dyDescent="0.25">
      <c r="A1765" s="66" t="s">
        <v>2063</v>
      </c>
      <c r="B1765" s="28">
        <v>79.010000000000005</v>
      </c>
    </row>
    <row r="1766" spans="1:2" x14ac:dyDescent="0.25">
      <c r="A1766" s="66" t="s">
        <v>2064</v>
      </c>
      <c r="B1766" s="28">
        <v>79.209999999999994</v>
      </c>
    </row>
    <row r="1767" spans="1:2" x14ac:dyDescent="0.25">
      <c r="A1767" s="66" t="s">
        <v>2065</v>
      </c>
      <c r="B1767" s="28">
        <v>79.739999999999995</v>
      </c>
    </row>
    <row r="1768" spans="1:2" x14ac:dyDescent="0.25">
      <c r="A1768" s="66" t="s">
        <v>2066</v>
      </c>
      <c r="B1768" s="28">
        <v>79.92</v>
      </c>
    </row>
    <row r="1769" spans="1:2" x14ac:dyDescent="0.25">
      <c r="A1769" s="66" t="s">
        <v>2067</v>
      </c>
      <c r="B1769" s="28">
        <v>80.069999999999993</v>
      </c>
    </row>
    <row r="1770" spans="1:2" x14ac:dyDescent="0.25">
      <c r="A1770" s="66" t="s">
        <v>2068</v>
      </c>
      <c r="B1770" s="28">
        <v>80.2</v>
      </c>
    </row>
    <row r="1771" spans="1:2" x14ac:dyDescent="0.25">
      <c r="A1771" s="66" t="s">
        <v>2069</v>
      </c>
      <c r="B1771" s="28">
        <v>79.739999999999995</v>
      </c>
    </row>
    <row r="1772" spans="1:2" x14ac:dyDescent="0.25">
      <c r="A1772" s="66" t="s">
        <v>2070</v>
      </c>
      <c r="B1772" s="28">
        <v>80.47</v>
      </c>
    </row>
    <row r="1773" spans="1:2" x14ac:dyDescent="0.25">
      <c r="A1773" s="66" t="s">
        <v>2071</v>
      </c>
      <c r="B1773" s="28">
        <v>80.78</v>
      </c>
    </row>
    <row r="1774" spans="1:2" x14ac:dyDescent="0.25">
      <c r="A1774" s="66" t="s">
        <v>2072</v>
      </c>
      <c r="B1774" s="28">
        <v>81.790000000000006</v>
      </c>
    </row>
    <row r="1775" spans="1:2" x14ac:dyDescent="0.25">
      <c r="A1775" s="66" t="s">
        <v>2073</v>
      </c>
      <c r="B1775" s="28">
        <v>81.23</v>
      </c>
    </row>
    <row r="1776" spans="1:2" x14ac:dyDescent="0.25">
      <c r="A1776" s="66" t="s">
        <v>2074</v>
      </c>
      <c r="B1776" s="28">
        <v>81.92</v>
      </c>
    </row>
    <row r="1777" spans="1:2" x14ac:dyDescent="0.25">
      <c r="A1777" s="66" t="s">
        <v>2075</v>
      </c>
      <c r="B1777" s="28">
        <v>81.510000000000005</v>
      </c>
    </row>
    <row r="1778" spans="1:2" x14ac:dyDescent="0.25">
      <c r="A1778" s="66" t="s">
        <v>2076</v>
      </c>
      <c r="B1778" s="28">
        <v>82.09</v>
      </c>
    </row>
    <row r="1779" spans="1:2" x14ac:dyDescent="0.25">
      <c r="A1779" s="66" t="s">
        <v>2077</v>
      </c>
      <c r="B1779" s="28">
        <v>81.59</v>
      </c>
    </row>
    <row r="1780" spans="1:2" x14ac:dyDescent="0.25">
      <c r="A1780" s="66" t="s">
        <v>2078</v>
      </c>
      <c r="B1780" s="28">
        <v>81.81</v>
      </c>
    </row>
    <row r="1781" spans="1:2" x14ac:dyDescent="0.25">
      <c r="A1781" s="66" t="s">
        <v>2079</v>
      </c>
      <c r="B1781" s="28">
        <v>81.92</v>
      </c>
    </row>
    <row r="1782" spans="1:2" x14ac:dyDescent="0.25">
      <c r="A1782" s="66" t="s">
        <v>2080</v>
      </c>
      <c r="B1782" s="28">
        <v>81.739999999999995</v>
      </c>
    </row>
    <row r="1783" spans="1:2" x14ac:dyDescent="0.25">
      <c r="A1783" s="66" t="s">
        <v>2081</v>
      </c>
      <c r="B1783" s="28">
        <v>80.88</v>
      </c>
    </row>
    <row r="1784" spans="1:2" x14ac:dyDescent="0.25">
      <c r="A1784" s="66" t="s">
        <v>2082</v>
      </c>
      <c r="B1784" s="28">
        <v>80.27</v>
      </c>
    </row>
    <row r="1785" spans="1:2" x14ac:dyDescent="0.25">
      <c r="A1785" s="66" t="s">
        <v>2083</v>
      </c>
      <c r="B1785" s="28">
        <v>79.819999999999993</v>
      </c>
    </row>
    <row r="1786" spans="1:2" x14ac:dyDescent="0.25">
      <c r="A1786" s="66" t="s">
        <v>2084</v>
      </c>
      <c r="B1786" s="28">
        <v>79.52</v>
      </c>
    </row>
    <row r="1787" spans="1:2" x14ac:dyDescent="0.25">
      <c r="A1787" s="66" t="s">
        <v>2085</v>
      </c>
      <c r="B1787" s="28">
        <v>79.239999999999995</v>
      </c>
    </row>
    <row r="1788" spans="1:2" x14ac:dyDescent="0.25">
      <c r="A1788" s="66" t="s">
        <v>2086</v>
      </c>
      <c r="B1788" s="28">
        <v>78.06</v>
      </c>
    </row>
    <row r="1789" spans="1:2" x14ac:dyDescent="0.25">
      <c r="A1789" s="66" t="s">
        <v>2087</v>
      </c>
      <c r="B1789" s="28">
        <v>78.89</v>
      </c>
    </row>
    <row r="1790" spans="1:2" x14ac:dyDescent="0.25">
      <c r="A1790" s="66" t="s">
        <v>2088</v>
      </c>
      <c r="B1790" s="28">
        <v>78.989999999999995</v>
      </c>
    </row>
    <row r="1791" spans="1:2" x14ac:dyDescent="0.25">
      <c r="A1791" s="66" t="s">
        <v>2089</v>
      </c>
      <c r="B1791" s="28">
        <v>78.59</v>
      </c>
    </row>
    <row r="1792" spans="1:2" x14ac:dyDescent="0.25">
      <c r="A1792" s="66" t="s">
        <v>2090</v>
      </c>
      <c r="B1792" s="28">
        <v>77.89</v>
      </c>
    </row>
    <row r="1793" spans="1:2" x14ac:dyDescent="0.25">
      <c r="A1793" s="66" t="s">
        <v>2091</v>
      </c>
      <c r="B1793" s="28">
        <v>77.41</v>
      </c>
    </row>
    <row r="1794" spans="1:2" x14ac:dyDescent="0.25">
      <c r="A1794" s="66" t="s">
        <v>2092</v>
      </c>
      <c r="B1794" s="28">
        <v>75.37</v>
      </c>
    </row>
    <row r="1795" spans="1:2" x14ac:dyDescent="0.25">
      <c r="A1795" s="66" t="s">
        <v>2093</v>
      </c>
      <c r="B1795" s="28">
        <v>75.25</v>
      </c>
    </row>
    <row r="1796" spans="1:2" x14ac:dyDescent="0.25">
      <c r="A1796" s="66" t="s">
        <v>2094</v>
      </c>
      <c r="B1796" s="28">
        <v>75.17</v>
      </c>
    </row>
    <row r="1797" spans="1:2" x14ac:dyDescent="0.25">
      <c r="A1797" s="66" t="s">
        <v>2095</v>
      </c>
      <c r="B1797" s="28">
        <v>74.540000000000006</v>
      </c>
    </row>
    <row r="1798" spans="1:2" x14ac:dyDescent="0.25">
      <c r="A1798" s="66" t="s">
        <v>2096</v>
      </c>
      <c r="B1798" s="28">
        <v>75.17</v>
      </c>
    </row>
    <row r="1799" spans="1:2" x14ac:dyDescent="0.25">
      <c r="A1799" s="66" t="s">
        <v>2097</v>
      </c>
      <c r="B1799" s="28">
        <v>75.75</v>
      </c>
    </row>
    <row r="1800" spans="1:2" x14ac:dyDescent="0.25">
      <c r="A1800" s="66" t="s">
        <v>2098</v>
      </c>
      <c r="B1800" s="28">
        <v>76.760000000000005</v>
      </c>
    </row>
    <row r="1801" spans="1:2" x14ac:dyDescent="0.25">
      <c r="A1801" s="66" t="s">
        <v>2099</v>
      </c>
      <c r="B1801" s="28">
        <v>77.36</v>
      </c>
    </row>
    <row r="1802" spans="1:2" x14ac:dyDescent="0.25">
      <c r="A1802" s="66" t="s">
        <v>2100</v>
      </c>
      <c r="B1802" s="28">
        <v>77.36</v>
      </c>
    </row>
    <row r="1803" spans="1:2" x14ac:dyDescent="0.25">
      <c r="A1803" s="66" t="s">
        <v>2101</v>
      </c>
      <c r="B1803" s="28">
        <v>77.31</v>
      </c>
    </row>
    <row r="1804" spans="1:2" x14ac:dyDescent="0.25">
      <c r="A1804" s="66" t="s">
        <v>2102</v>
      </c>
      <c r="B1804" s="28">
        <v>78.16</v>
      </c>
    </row>
    <row r="1805" spans="1:2" x14ac:dyDescent="0.25">
      <c r="A1805" s="66" t="s">
        <v>2103</v>
      </c>
      <c r="B1805" s="28">
        <v>77.05</v>
      </c>
    </row>
    <row r="1806" spans="1:2" x14ac:dyDescent="0.25">
      <c r="A1806" s="66" t="s">
        <v>2104</v>
      </c>
      <c r="B1806" s="28">
        <v>76.95</v>
      </c>
    </row>
    <row r="1807" spans="1:2" x14ac:dyDescent="0.25">
      <c r="A1807" s="66" t="s">
        <v>2105</v>
      </c>
      <c r="B1807" s="28">
        <v>77.72</v>
      </c>
    </row>
    <row r="1808" spans="1:2" x14ac:dyDescent="0.25">
      <c r="A1808" s="66" t="s">
        <v>2106</v>
      </c>
      <c r="B1808" s="28">
        <v>77.8</v>
      </c>
    </row>
    <row r="1809" spans="1:2" x14ac:dyDescent="0.25">
      <c r="A1809" s="66" t="s">
        <v>2107</v>
      </c>
      <c r="B1809" s="28">
        <v>78.25</v>
      </c>
    </row>
    <row r="1810" spans="1:2" x14ac:dyDescent="0.25">
      <c r="A1810" s="66" t="s">
        <v>2108</v>
      </c>
      <c r="B1810" s="28">
        <v>78.02</v>
      </c>
    </row>
    <row r="1811" spans="1:2" x14ac:dyDescent="0.25">
      <c r="A1811" s="66" t="s">
        <v>2109</v>
      </c>
      <c r="B1811" s="28">
        <v>77.87</v>
      </c>
    </row>
    <row r="1812" spans="1:2" x14ac:dyDescent="0.25">
      <c r="A1812" s="66" t="s">
        <v>2110</v>
      </c>
      <c r="B1812" s="28">
        <v>77.2</v>
      </c>
    </row>
    <row r="1813" spans="1:2" x14ac:dyDescent="0.25">
      <c r="A1813" s="66" t="s">
        <v>2111</v>
      </c>
      <c r="B1813" s="28">
        <v>77.25</v>
      </c>
    </row>
    <row r="1814" spans="1:2" x14ac:dyDescent="0.25">
      <c r="A1814" s="66" t="s">
        <v>2112</v>
      </c>
      <c r="B1814" s="28">
        <v>76.77</v>
      </c>
    </row>
    <row r="1815" spans="1:2" x14ac:dyDescent="0.25">
      <c r="A1815" s="66" t="s">
        <v>2113</v>
      </c>
      <c r="B1815" s="28">
        <v>75.5</v>
      </c>
    </row>
    <row r="1816" spans="1:2" x14ac:dyDescent="0.25">
      <c r="A1816" s="66" t="s">
        <v>2114</v>
      </c>
      <c r="B1816" s="28">
        <v>75.05</v>
      </c>
    </row>
    <row r="1817" spans="1:2" x14ac:dyDescent="0.25">
      <c r="A1817" s="66" t="s">
        <v>2115</v>
      </c>
      <c r="B1817" s="28">
        <v>74.52</v>
      </c>
    </row>
    <row r="1818" spans="1:2" x14ac:dyDescent="0.25">
      <c r="A1818" s="66" t="s">
        <v>2116</v>
      </c>
      <c r="B1818" s="28">
        <v>72.569999999999993</v>
      </c>
    </row>
    <row r="1819" spans="1:2" x14ac:dyDescent="0.25">
      <c r="A1819" s="66" t="s">
        <v>2117</v>
      </c>
      <c r="B1819" s="28">
        <v>71.989999999999995</v>
      </c>
    </row>
    <row r="1820" spans="1:2" x14ac:dyDescent="0.25">
      <c r="A1820" s="66" t="s">
        <v>2118</v>
      </c>
      <c r="B1820" s="28">
        <v>70.17</v>
      </c>
    </row>
    <row r="1821" spans="1:2" x14ac:dyDescent="0.25">
      <c r="A1821" s="66" t="s">
        <v>2119</v>
      </c>
      <c r="B1821" s="28">
        <v>68.569999999999993</v>
      </c>
    </row>
    <row r="1822" spans="1:2" x14ac:dyDescent="0.25">
      <c r="A1822" s="66" t="s">
        <v>2120</v>
      </c>
      <c r="B1822" s="28">
        <v>68.239999999999995</v>
      </c>
    </row>
    <row r="1823" spans="1:2" x14ac:dyDescent="0.25">
      <c r="A1823" s="66" t="s">
        <v>2121</v>
      </c>
      <c r="B1823" s="28">
        <v>70.64</v>
      </c>
    </row>
    <row r="1824" spans="1:2" x14ac:dyDescent="0.25">
      <c r="A1824" s="66" t="s">
        <v>2122</v>
      </c>
      <c r="B1824" s="28">
        <v>69.84</v>
      </c>
    </row>
    <row r="1825" spans="1:2" x14ac:dyDescent="0.25">
      <c r="A1825" s="66" t="s">
        <v>2123</v>
      </c>
      <c r="B1825" s="28">
        <v>69.73</v>
      </c>
    </row>
    <row r="1826" spans="1:2" x14ac:dyDescent="0.25">
      <c r="A1826" s="66" t="s">
        <v>2124</v>
      </c>
      <c r="B1826" s="28">
        <v>68.77</v>
      </c>
    </row>
    <row r="1827" spans="1:2" x14ac:dyDescent="0.25">
      <c r="A1827" s="66" t="s">
        <v>2125</v>
      </c>
      <c r="B1827" s="28">
        <v>68.319999999999993</v>
      </c>
    </row>
    <row r="1828" spans="1:2" x14ac:dyDescent="0.25">
      <c r="A1828" s="66" t="s">
        <v>2126</v>
      </c>
      <c r="B1828" s="28">
        <v>69.17</v>
      </c>
    </row>
    <row r="1829" spans="1:2" x14ac:dyDescent="0.25">
      <c r="A1829" s="66" t="s">
        <v>2127</v>
      </c>
      <c r="B1829" s="28">
        <v>69.2</v>
      </c>
    </row>
    <row r="1830" spans="1:2" x14ac:dyDescent="0.25">
      <c r="A1830" s="66" t="s">
        <v>2128</v>
      </c>
      <c r="B1830" s="28">
        <v>68.3</v>
      </c>
    </row>
    <row r="1831" spans="1:2" x14ac:dyDescent="0.25">
      <c r="A1831" s="66" t="s">
        <v>2129</v>
      </c>
      <c r="B1831" s="28">
        <v>67.819999999999993</v>
      </c>
    </row>
    <row r="1832" spans="1:2" x14ac:dyDescent="0.25">
      <c r="A1832" s="66" t="s">
        <v>2130</v>
      </c>
      <c r="B1832" s="28">
        <v>67.75</v>
      </c>
    </row>
    <row r="1833" spans="1:2" x14ac:dyDescent="0.25">
      <c r="A1833" s="66" t="s">
        <v>2131</v>
      </c>
      <c r="B1833" s="28">
        <v>68</v>
      </c>
    </row>
    <row r="1834" spans="1:2" x14ac:dyDescent="0.25">
      <c r="A1834" s="66" t="s">
        <v>2132</v>
      </c>
      <c r="B1834" s="28">
        <v>69.3</v>
      </c>
    </row>
    <row r="1835" spans="1:2" x14ac:dyDescent="0.25">
      <c r="A1835" s="66" t="s">
        <v>2133</v>
      </c>
      <c r="B1835" s="28">
        <v>69.599999999999994</v>
      </c>
    </row>
    <row r="1836" spans="1:2" x14ac:dyDescent="0.25">
      <c r="A1836" s="66" t="s">
        <v>2134</v>
      </c>
      <c r="B1836" s="28">
        <v>70.25</v>
      </c>
    </row>
    <row r="1837" spans="1:2" x14ac:dyDescent="0.25">
      <c r="A1837" s="66" t="s">
        <v>2135</v>
      </c>
      <c r="B1837" s="28">
        <v>71.23</v>
      </c>
    </row>
    <row r="1838" spans="1:2" x14ac:dyDescent="0.25">
      <c r="A1838" s="66" t="s">
        <v>2136</v>
      </c>
      <c r="B1838" s="28">
        <v>71.45</v>
      </c>
    </row>
    <row r="1839" spans="1:2" x14ac:dyDescent="0.25">
      <c r="A1839" s="66" t="s">
        <v>2137</v>
      </c>
      <c r="B1839" s="28">
        <v>72.16</v>
      </c>
    </row>
    <row r="1840" spans="1:2" x14ac:dyDescent="0.25">
      <c r="A1840" s="66" t="s">
        <v>2138</v>
      </c>
      <c r="B1840" s="28">
        <v>72.959999999999994</v>
      </c>
    </row>
    <row r="1841" spans="1:2" x14ac:dyDescent="0.25">
      <c r="A1841" s="66" t="s">
        <v>2139</v>
      </c>
      <c r="B1841" s="28">
        <v>72.959999999999994</v>
      </c>
    </row>
    <row r="1842" spans="1:2" x14ac:dyDescent="0.25">
      <c r="A1842" s="66" t="s">
        <v>2140</v>
      </c>
      <c r="B1842" s="28">
        <v>72.33</v>
      </c>
    </row>
    <row r="1843" spans="1:2" x14ac:dyDescent="0.25">
      <c r="A1843" s="66" t="s">
        <v>2141</v>
      </c>
      <c r="B1843" s="28">
        <v>74.39</v>
      </c>
    </row>
    <row r="1844" spans="1:2" x14ac:dyDescent="0.25">
      <c r="A1844" s="66" t="s">
        <v>2142</v>
      </c>
      <c r="B1844" s="28">
        <v>74.39</v>
      </c>
    </row>
    <row r="1845" spans="1:2" x14ac:dyDescent="0.25">
      <c r="A1845" s="66" t="s">
        <v>2143</v>
      </c>
      <c r="B1845" s="28">
        <v>74.84</v>
      </c>
    </row>
    <row r="1846" spans="1:2" x14ac:dyDescent="0.25">
      <c r="A1846" s="66" t="s">
        <v>2144</v>
      </c>
      <c r="B1846" s="28">
        <v>74.650000000000006</v>
      </c>
    </row>
    <row r="1847" spans="1:2" x14ac:dyDescent="0.25">
      <c r="A1847" s="66" t="s">
        <v>2145</v>
      </c>
      <c r="B1847" s="28">
        <v>75.77</v>
      </c>
    </row>
    <row r="1848" spans="1:2" x14ac:dyDescent="0.25">
      <c r="A1848" s="66" t="s">
        <v>2146</v>
      </c>
      <c r="B1848" s="28">
        <v>76.569999999999993</v>
      </c>
    </row>
    <row r="1849" spans="1:2" x14ac:dyDescent="0.25">
      <c r="A1849" s="66" t="s">
        <v>2147</v>
      </c>
      <c r="B1849" s="28">
        <v>77.349999999999994</v>
      </c>
    </row>
    <row r="1850" spans="1:2" x14ac:dyDescent="0.25">
      <c r="A1850" s="66" t="s">
        <v>2148</v>
      </c>
      <c r="B1850" s="28">
        <v>77.3</v>
      </c>
    </row>
    <row r="1851" spans="1:2" x14ac:dyDescent="0.25">
      <c r="A1851" s="66" t="s">
        <v>2149</v>
      </c>
      <c r="B1851" s="28">
        <v>77.3</v>
      </c>
    </row>
    <row r="1852" spans="1:2" x14ac:dyDescent="0.25">
      <c r="A1852" s="66" t="s">
        <v>2150</v>
      </c>
      <c r="B1852" s="28">
        <v>77.849999999999994</v>
      </c>
    </row>
    <row r="1853" spans="1:2" x14ac:dyDescent="0.25">
      <c r="A1853" s="66" t="s">
        <v>2151</v>
      </c>
      <c r="B1853" s="28">
        <v>78.37</v>
      </c>
    </row>
    <row r="1854" spans="1:2" x14ac:dyDescent="0.25">
      <c r="A1854" s="66" t="s">
        <v>2152</v>
      </c>
      <c r="B1854" s="28">
        <v>78.7</v>
      </c>
    </row>
    <row r="1855" spans="1:2" x14ac:dyDescent="0.25">
      <c r="A1855" s="66" t="s">
        <v>2153</v>
      </c>
      <c r="B1855" s="28">
        <v>78.8</v>
      </c>
    </row>
    <row r="1856" spans="1:2" x14ac:dyDescent="0.25">
      <c r="A1856" s="66" t="s">
        <v>2154</v>
      </c>
      <c r="B1856" s="28">
        <v>78.55</v>
      </c>
    </row>
    <row r="1857" spans="1:2" x14ac:dyDescent="0.25">
      <c r="A1857" s="66" t="s">
        <v>2155</v>
      </c>
      <c r="B1857" s="28">
        <v>78.25</v>
      </c>
    </row>
    <row r="1858" spans="1:2" x14ac:dyDescent="0.25">
      <c r="A1858" s="66" t="s">
        <v>2156</v>
      </c>
      <c r="B1858" s="28">
        <v>77.95</v>
      </c>
    </row>
    <row r="1859" spans="1:2" x14ac:dyDescent="0.25">
      <c r="A1859" s="66" t="s">
        <v>2157</v>
      </c>
      <c r="B1859" s="28">
        <v>78</v>
      </c>
    </row>
    <row r="1860" spans="1:2" x14ac:dyDescent="0.25">
      <c r="A1860" s="66" t="s">
        <v>2158</v>
      </c>
      <c r="B1860" s="28">
        <v>78.45</v>
      </c>
    </row>
    <row r="1861" spans="1:2" x14ac:dyDescent="0.25">
      <c r="A1861" s="66" t="s">
        <v>2159</v>
      </c>
      <c r="B1861" s="28">
        <v>78</v>
      </c>
    </row>
    <row r="1862" spans="1:2" x14ac:dyDescent="0.25">
      <c r="A1862" s="66" t="s">
        <v>2160</v>
      </c>
      <c r="B1862" s="28">
        <v>78.400000000000006</v>
      </c>
    </row>
    <row r="1863" spans="1:2" x14ac:dyDescent="0.25">
      <c r="A1863" s="66" t="s">
        <v>2161</v>
      </c>
      <c r="B1863" s="28">
        <v>78.55</v>
      </c>
    </row>
    <row r="1864" spans="1:2" x14ac:dyDescent="0.25">
      <c r="A1864" s="66" t="s">
        <v>2162</v>
      </c>
      <c r="B1864" s="28">
        <v>78</v>
      </c>
    </row>
    <row r="1865" spans="1:2" x14ac:dyDescent="0.25">
      <c r="A1865" s="66" t="s">
        <v>2163</v>
      </c>
      <c r="B1865" s="28">
        <v>77.7</v>
      </c>
    </row>
    <row r="1866" spans="1:2" x14ac:dyDescent="0.25">
      <c r="A1866" s="66" t="s">
        <v>2164</v>
      </c>
      <c r="B1866" s="28">
        <v>77.87</v>
      </c>
    </row>
    <row r="1867" spans="1:2" x14ac:dyDescent="0.25">
      <c r="A1867" s="66" t="s">
        <v>2165</v>
      </c>
      <c r="B1867" s="28">
        <v>76.3</v>
      </c>
    </row>
    <row r="1868" spans="1:2" x14ac:dyDescent="0.25">
      <c r="A1868" s="66" t="s">
        <v>2166</v>
      </c>
      <c r="B1868" s="28">
        <v>74.19</v>
      </c>
    </row>
    <row r="1869" spans="1:2" x14ac:dyDescent="0.25">
      <c r="A1869" s="66" t="s">
        <v>2167</v>
      </c>
      <c r="B1869" s="28">
        <v>72.94</v>
      </c>
    </row>
    <row r="1870" spans="1:2" x14ac:dyDescent="0.25">
      <c r="A1870" s="66" t="s">
        <v>2168</v>
      </c>
      <c r="B1870" s="28">
        <v>71.87</v>
      </c>
    </row>
    <row r="1871" spans="1:2" x14ac:dyDescent="0.25">
      <c r="A1871" s="66" t="s">
        <v>2169</v>
      </c>
      <c r="B1871" s="28">
        <v>71.739999999999995</v>
      </c>
    </row>
    <row r="1872" spans="1:2" x14ac:dyDescent="0.25">
      <c r="A1872" s="66" t="s">
        <v>2170</v>
      </c>
      <c r="B1872" s="28">
        <v>70.989999999999995</v>
      </c>
    </row>
    <row r="1873" spans="1:2" x14ac:dyDescent="0.25">
      <c r="A1873" s="66" t="s">
        <v>2171</v>
      </c>
      <c r="B1873" s="28">
        <v>70.94</v>
      </c>
    </row>
    <row r="1874" spans="1:2" x14ac:dyDescent="0.25">
      <c r="A1874" s="66" t="s">
        <v>2172</v>
      </c>
      <c r="B1874" s="28">
        <v>70.040000000000006</v>
      </c>
    </row>
    <row r="1875" spans="1:2" x14ac:dyDescent="0.25">
      <c r="A1875" s="66" t="s">
        <v>2173</v>
      </c>
      <c r="B1875" s="28">
        <v>70.319999999999993</v>
      </c>
    </row>
    <row r="1876" spans="1:2" x14ac:dyDescent="0.25">
      <c r="A1876" s="66" t="s">
        <v>2174</v>
      </c>
      <c r="B1876" s="28">
        <v>70.489999999999995</v>
      </c>
    </row>
    <row r="1877" spans="1:2" x14ac:dyDescent="0.25">
      <c r="A1877" s="66" t="s">
        <v>2175</v>
      </c>
      <c r="B1877" s="28">
        <v>70.34</v>
      </c>
    </row>
    <row r="1878" spans="1:2" x14ac:dyDescent="0.25">
      <c r="A1878" s="66" t="s">
        <v>2176</v>
      </c>
      <c r="B1878" s="28">
        <v>69.84</v>
      </c>
    </row>
    <row r="1879" spans="1:2" x14ac:dyDescent="0.25">
      <c r="A1879" s="66" t="s">
        <v>2177</v>
      </c>
      <c r="B1879" s="28">
        <v>69.27</v>
      </c>
    </row>
    <row r="1880" spans="1:2" x14ac:dyDescent="0.25">
      <c r="A1880" s="66" t="s">
        <v>2178</v>
      </c>
      <c r="B1880" s="28">
        <v>70.14</v>
      </c>
    </row>
    <row r="1881" spans="1:2" x14ac:dyDescent="0.25">
      <c r="A1881" s="66" t="s">
        <v>2179</v>
      </c>
      <c r="B1881" s="28">
        <v>70.040000000000006</v>
      </c>
    </row>
    <row r="1882" spans="1:2" x14ac:dyDescent="0.25">
      <c r="A1882" s="66" t="s">
        <v>2180</v>
      </c>
      <c r="B1882" s="28">
        <v>70.239999999999995</v>
      </c>
    </row>
    <row r="1883" spans="1:2" x14ac:dyDescent="0.25">
      <c r="A1883" s="66" t="s">
        <v>2181</v>
      </c>
      <c r="B1883" s="28">
        <v>70.87</v>
      </c>
    </row>
    <row r="1884" spans="1:2" x14ac:dyDescent="0.25">
      <c r="A1884" s="66" t="s">
        <v>2182</v>
      </c>
      <c r="B1884" s="28">
        <v>71.27</v>
      </c>
    </row>
    <row r="1885" spans="1:2" x14ac:dyDescent="0.25">
      <c r="A1885" s="66" t="s">
        <v>2183</v>
      </c>
      <c r="B1885" s="28">
        <v>71.77</v>
      </c>
    </row>
    <row r="1886" spans="1:2" x14ac:dyDescent="0.25">
      <c r="A1886" s="66" t="s">
        <v>2184</v>
      </c>
      <c r="B1886" s="28">
        <v>71.92</v>
      </c>
    </row>
    <row r="1887" spans="1:2" x14ac:dyDescent="0.25">
      <c r="A1887" s="66" t="s">
        <v>2185</v>
      </c>
      <c r="B1887" s="28">
        <v>72.010000000000005</v>
      </c>
    </row>
    <row r="1888" spans="1:2" x14ac:dyDescent="0.25">
      <c r="A1888" s="66" t="s">
        <v>2186</v>
      </c>
      <c r="B1888" s="28">
        <v>72.31</v>
      </c>
    </row>
    <row r="1889" spans="1:2" x14ac:dyDescent="0.25">
      <c r="A1889" s="66" t="s">
        <v>2187</v>
      </c>
      <c r="B1889" s="28">
        <v>72.680000000000007</v>
      </c>
    </row>
    <row r="1890" spans="1:2" x14ac:dyDescent="0.25">
      <c r="A1890" s="66" t="s">
        <v>2188</v>
      </c>
      <c r="B1890" s="28">
        <v>73.11</v>
      </c>
    </row>
    <row r="1891" spans="1:2" x14ac:dyDescent="0.25">
      <c r="A1891" s="66" t="s">
        <v>2189</v>
      </c>
      <c r="B1891" s="28">
        <v>73.38</v>
      </c>
    </row>
    <row r="1892" spans="1:2" x14ac:dyDescent="0.25">
      <c r="A1892" s="66" t="s">
        <v>2190</v>
      </c>
      <c r="B1892" s="28">
        <v>73.58</v>
      </c>
    </row>
    <row r="1893" spans="1:2" x14ac:dyDescent="0.25">
      <c r="A1893" s="66" t="s">
        <v>2191</v>
      </c>
      <c r="B1893" s="28">
        <v>73.63</v>
      </c>
    </row>
    <row r="1894" spans="1:2" x14ac:dyDescent="0.25">
      <c r="A1894" s="66" t="s">
        <v>2192</v>
      </c>
      <c r="B1894" s="28">
        <v>73.599999999999994</v>
      </c>
    </row>
    <row r="1895" spans="1:2" x14ac:dyDescent="0.25">
      <c r="A1895" s="66" t="s">
        <v>2193</v>
      </c>
      <c r="B1895" s="28">
        <v>73.3</v>
      </c>
    </row>
    <row r="1896" spans="1:2" x14ac:dyDescent="0.25">
      <c r="A1896" s="66" t="s">
        <v>2194</v>
      </c>
      <c r="B1896" s="28">
        <v>73.430000000000007</v>
      </c>
    </row>
    <row r="1897" spans="1:2" x14ac:dyDescent="0.25">
      <c r="A1897" s="66" t="s">
        <v>2195</v>
      </c>
      <c r="B1897" s="28">
        <v>73.23</v>
      </c>
    </row>
    <row r="1898" spans="1:2" x14ac:dyDescent="0.25">
      <c r="A1898" s="66" t="s">
        <v>2196</v>
      </c>
      <c r="B1898" s="28">
        <v>73.58</v>
      </c>
    </row>
    <row r="1899" spans="1:2" x14ac:dyDescent="0.25">
      <c r="A1899" s="66" t="s">
        <v>2197</v>
      </c>
      <c r="B1899" s="28">
        <v>72.98</v>
      </c>
    </row>
    <row r="1900" spans="1:2" x14ac:dyDescent="0.25">
      <c r="A1900" s="66" t="s">
        <v>2198</v>
      </c>
      <c r="B1900" s="28">
        <v>72.680000000000007</v>
      </c>
    </row>
    <row r="1901" spans="1:2" x14ac:dyDescent="0.25">
      <c r="A1901" s="66" t="s">
        <v>2199</v>
      </c>
      <c r="B1901" s="28">
        <v>71.69</v>
      </c>
    </row>
    <row r="1902" spans="1:2" x14ac:dyDescent="0.25">
      <c r="A1902" s="66" t="s">
        <v>2200</v>
      </c>
      <c r="B1902" s="28">
        <v>71.44</v>
      </c>
    </row>
    <row r="1903" spans="1:2" x14ac:dyDescent="0.25">
      <c r="A1903" s="66" t="s">
        <v>2201</v>
      </c>
      <c r="B1903" s="28">
        <v>71.09</v>
      </c>
    </row>
    <row r="1904" spans="1:2" x14ac:dyDescent="0.25">
      <c r="A1904" s="66" t="s">
        <v>2202</v>
      </c>
      <c r="B1904" s="28">
        <v>70.94</v>
      </c>
    </row>
    <row r="1905" spans="1:2" x14ac:dyDescent="0.25">
      <c r="A1905" s="66" t="s">
        <v>2203</v>
      </c>
      <c r="B1905" s="28">
        <v>70.12</v>
      </c>
    </row>
    <row r="1906" spans="1:2" x14ac:dyDescent="0.25">
      <c r="A1906" s="66" t="s">
        <v>2204</v>
      </c>
      <c r="B1906" s="28">
        <v>67.650000000000006</v>
      </c>
    </row>
    <row r="1907" spans="1:2" x14ac:dyDescent="0.25">
      <c r="A1907" s="66" t="s">
        <v>2205</v>
      </c>
      <c r="B1907" s="28">
        <v>68.3</v>
      </c>
    </row>
    <row r="1908" spans="1:2" x14ac:dyDescent="0.25">
      <c r="A1908" s="66" t="s">
        <v>2206</v>
      </c>
      <c r="B1908" s="28">
        <v>67.63</v>
      </c>
    </row>
    <row r="1909" spans="1:2" x14ac:dyDescent="0.25">
      <c r="A1909" s="66" t="s">
        <v>2207</v>
      </c>
      <c r="B1909" s="28">
        <v>66.91</v>
      </c>
    </row>
    <row r="1910" spans="1:2" x14ac:dyDescent="0.25">
      <c r="A1910" s="66" t="s">
        <v>2208</v>
      </c>
      <c r="B1910" s="28">
        <v>66.56</v>
      </c>
    </row>
    <row r="1911" spans="1:2" x14ac:dyDescent="0.25">
      <c r="A1911" s="66" t="s">
        <v>2209</v>
      </c>
      <c r="B1911" s="28">
        <v>66.19</v>
      </c>
    </row>
    <row r="1912" spans="1:2" x14ac:dyDescent="0.25">
      <c r="A1912" s="66" t="s">
        <v>2210</v>
      </c>
      <c r="B1912" s="28">
        <v>66.739999999999995</v>
      </c>
    </row>
    <row r="1913" spans="1:2" x14ac:dyDescent="0.25">
      <c r="A1913" s="66" t="s">
        <v>2211</v>
      </c>
      <c r="B1913" s="28">
        <v>66.66</v>
      </c>
    </row>
    <row r="1914" spans="1:2" x14ac:dyDescent="0.25">
      <c r="A1914" s="66" t="s">
        <v>2212</v>
      </c>
      <c r="B1914" s="28">
        <v>66.02</v>
      </c>
    </row>
    <row r="1915" spans="1:2" x14ac:dyDescent="0.25">
      <c r="A1915" s="66" t="s">
        <v>2213</v>
      </c>
      <c r="B1915" s="28">
        <v>66.14</v>
      </c>
    </row>
    <row r="1916" spans="1:2" x14ac:dyDescent="0.25">
      <c r="A1916" s="66" t="s">
        <v>2214</v>
      </c>
      <c r="B1916" s="28">
        <v>65.08</v>
      </c>
    </row>
    <row r="1917" spans="1:2" x14ac:dyDescent="0.25">
      <c r="A1917" s="66" t="s">
        <v>2215</v>
      </c>
      <c r="B1917" s="28">
        <v>64.84</v>
      </c>
    </row>
    <row r="1918" spans="1:2" x14ac:dyDescent="0.25">
      <c r="A1918" s="66" t="s">
        <v>2216</v>
      </c>
      <c r="B1918" s="28">
        <v>63.6</v>
      </c>
    </row>
    <row r="1919" spans="1:2" x14ac:dyDescent="0.25">
      <c r="A1919" s="66" t="s">
        <v>2217</v>
      </c>
      <c r="B1919" s="28">
        <v>63.4</v>
      </c>
    </row>
    <row r="1920" spans="1:2" x14ac:dyDescent="0.25">
      <c r="A1920" s="66" t="s">
        <v>2218</v>
      </c>
      <c r="B1920" s="28">
        <v>62.56</v>
      </c>
    </row>
    <row r="1921" spans="1:2" x14ac:dyDescent="0.25">
      <c r="A1921" s="66" t="s">
        <v>2219</v>
      </c>
      <c r="B1921" s="28">
        <v>62.09</v>
      </c>
    </row>
    <row r="1922" spans="1:2" x14ac:dyDescent="0.25">
      <c r="A1922" s="66" t="s">
        <v>2220</v>
      </c>
      <c r="B1922" s="28">
        <v>61.9</v>
      </c>
    </row>
    <row r="1923" spans="1:2" x14ac:dyDescent="0.25">
      <c r="A1923" s="66" t="s">
        <v>2221</v>
      </c>
      <c r="B1923" s="28">
        <v>62.39</v>
      </c>
    </row>
    <row r="1924" spans="1:2" x14ac:dyDescent="0.25">
      <c r="A1924" s="66" t="s">
        <v>2222</v>
      </c>
      <c r="B1924" s="28">
        <v>61.5</v>
      </c>
    </row>
    <row r="1925" spans="1:2" x14ac:dyDescent="0.25">
      <c r="A1925" s="66" t="s">
        <v>2223</v>
      </c>
      <c r="B1925" s="28">
        <v>61.08</v>
      </c>
    </row>
    <row r="1926" spans="1:2" x14ac:dyDescent="0.25">
      <c r="A1926" s="66" t="s">
        <v>2224</v>
      </c>
      <c r="B1926" s="28">
        <v>60.42</v>
      </c>
    </row>
    <row r="1927" spans="1:2" x14ac:dyDescent="0.25">
      <c r="A1927" s="66" t="s">
        <v>2225</v>
      </c>
      <c r="B1927" s="28">
        <v>61.01</v>
      </c>
    </row>
    <row r="1928" spans="1:2" x14ac:dyDescent="0.25">
      <c r="A1928" s="66" t="s">
        <v>2226</v>
      </c>
      <c r="B1928" s="28">
        <v>60.22</v>
      </c>
    </row>
    <row r="1929" spans="1:2" x14ac:dyDescent="0.25">
      <c r="A1929" s="66" t="s">
        <v>2227</v>
      </c>
      <c r="B1929" s="28">
        <v>60.05</v>
      </c>
    </row>
    <row r="1930" spans="1:2" x14ac:dyDescent="0.25">
      <c r="A1930" s="66" t="s">
        <v>2228</v>
      </c>
      <c r="B1930" s="28">
        <v>59.93</v>
      </c>
    </row>
    <row r="1931" spans="1:2" x14ac:dyDescent="0.25">
      <c r="A1931" s="66" t="s">
        <v>2229</v>
      </c>
      <c r="B1931" s="28">
        <v>59.88</v>
      </c>
    </row>
    <row r="1932" spans="1:2" x14ac:dyDescent="0.25">
      <c r="A1932" s="66" t="s">
        <v>2230</v>
      </c>
      <c r="B1932" s="28">
        <v>60.32</v>
      </c>
    </row>
    <row r="1933" spans="1:2" x14ac:dyDescent="0.25">
      <c r="A1933" s="66" t="s">
        <v>2231</v>
      </c>
      <c r="B1933" s="28">
        <v>60.47</v>
      </c>
    </row>
    <row r="1934" spans="1:2" x14ac:dyDescent="0.25">
      <c r="A1934" s="66" t="s">
        <v>2232</v>
      </c>
      <c r="B1934" s="28">
        <v>60.44</v>
      </c>
    </row>
    <row r="1935" spans="1:2" x14ac:dyDescent="0.25">
      <c r="A1935" s="66" t="s">
        <v>2233</v>
      </c>
      <c r="B1935" s="28">
        <v>60.32</v>
      </c>
    </row>
    <row r="1936" spans="1:2" x14ac:dyDescent="0.25">
      <c r="A1936" s="66" t="s">
        <v>2234</v>
      </c>
      <c r="B1936" s="28">
        <v>60.83</v>
      </c>
    </row>
    <row r="1937" spans="1:2" x14ac:dyDescent="0.25">
      <c r="A1937" s="66" t="s">
        <v>2235</v>
      </c>
      <c r="B1937" s="28">
        <v>61.03</v>
      </c>
    </row>
    <row r="1938" spans="1:2" x14ac:dyDescent="0.25">
      <c r="A1938" s="66" t="s">
        <v>2236</v>
      </c>
      <c r="B1938" s="28">
        <v>61.39</v>
      </c>
    </row>
    <row r="1939" spans="1:2" x14ac:dyDescent="0.25">
      <c r="A1939" s="66" t="s">
        <v>2237</v>
      </c>
      <c r="B1939" s="28">
        <v>61.47</v>
      </c>
    </row>
    <row r="1940" spans="1:2" x14ac:dyDescent="0.25">
      <c r="A1940" s="66" t="s">
        <v>2238</v>
      </c>
      <c r="B1940" s="28">
        <v>61.39</v>
      </c>
    </row>
    <row r="1941" spans="1:2" x14ac:dyDescent="0.25">
      <c r="A1941" s="66" t="s">
        <v>2239</v>
      </c>
      <c r="B1941" s="28">
        <v>61.17</v>
      </c>
    </row>
    <row r="1942" spans="1:2" x14ac:dyDescent="0.25">
      <c r="A1942" s="66" t="s">
        <v>2240</v>
      </c>
      <c r="B1942" s="28">
        <v>61.3</v>
      </c>
    </row>
    <row r="1943" spans="1:2" x14ac:dyDescent="0.25">
      <c r="A1943" s="66" t="s">
        <v>2241</v>
      </c>
      <c r="B1943" s="28">
        <v>61.54</v>
      </c>
    </row>
    <row r="1944" spans="1:2" x14ac:dyDescent="0.25">
      <c r="A1944" s="66" t="s">
        <v>2242</v>
      </c>
      <c r="B1944" s="28">
        <v>61.74</v>
      </c>
    </row>
    <row r="1945" spans="1:2" x14ac:dyDescent="0.25">
      <c r="A1945" s="66" t="s">
        <v>2243</v>
      </c>
      <c r="B1945" s="28">
        <v>61.54</v>
      </c>
    </row>
    <row r="1946" spans="1:2" x14ac:dyDescent="0.25">
      <c r="A1946" s="66" t="s">
        <v>2244</v>
      </c>
      <c r="B1946" s="28">
        <v>61.37</v>
      </c>
    </row>
    <row r="1947" spans="1:2" x14ac:dyDescent="0.25">
      <c r="A1947" s="66" t="s">
        <v>2245</v>
      </c>
      <c r="B1947" s="28">
        <v>61.13</v>
      </c>
    </row>
    <row r="1948" spans="1:2" x14ac:dyDescent="0.25">
      <c r="A1948" s="66" t="s">
        <v>2246</v>
      </c>
      <c r="B1948" s="28">
        <v>61.13</v>
      </c>
    </row>
    <row r="1949" spans="1:2" x14ac:dyDescent="0.25">
      <c r="A1949" s="66" t="s">
        <v>2247</v>
      </c>
      <c r="B1949" s="28">
        <v>60.98</v>
      </c>
    </row>
    <row r="1950" spans="1:2" x14ac:dyDescent="0.25">
      <c r="A1950" s="66" t="s">
        <v>2248</v>
      </c>
      <c r="B1950" s="28">
        <v>60.17</v>
      </c>
    </row>
    <row r="1951" spans="1:2" x14ac:dyDescent="0.25">
      <c r="A1951" s="66" t="s">
        <v>2249</v>
      </c>
      <c r="B1951" s="28">
        <v>59.66</v>
      </c>
    </row>
    <row r="1952" spans="1:2" x14ac:dyDescent="0.25">
      <c r="A1952" s="66" t="s">
        <v>2250</v>
      </c>
      <c r="B1952" s="28">
        <v>59.39</v>
      </c>
    </row>
    <row r="1953" spans="1:2" x14ac:dyDescent="0.25">
      <c r="A1953" s="66" t="s">
        <v>2251</v>
      </c>
      <c r="B1953" s="28">
        <v>59.66</v>
      </c>
    </row>
    <row r="1954" spans="1:2" x14ac:dyDescent="0.25">
      <c r="A1954" s="66" t="s">
        <v>2252</v>
      </c>
      <c r="B1954" s="28">
        <v>59.95</v>
      </c>
    </row>
    <row r="1955" spans="1:2" x14ac:dyDescent="0.25">
      <c r="A1955" s="66" t="s">
        <v>2253</v>
      </c>
      <c r="B1955" s="28">
        <v>60.09</v>
      </c>
    </row>
    <row r="1956" spans="1:2" x14ac:dyDescent="0.25">
      <c r="A1956" s="66" t="s">
        <v>2254</v>
      </c>
      <c r="B1956" s="28">
        <v>59.24</v>
      </c>
    </row>
    <row r="1957" spans="1:2" x14ac:dyDescent="0.25">
      <c r="A1957" s="66" t="s">
        <v>2255</v>
      </c>
      <c r="B1957" s="28">
        <v>58.69</v>
      </c>
    </row>
    <row r="1958" spans="1:2" x14ac:dyDescent="0.25">
      <c r="A1958" s="66" t="s">
        <v>2256</v>
      </c>
      <c r="B1958" s="28">
        <v>58.69</v>
      </c>
    </row>
    <row r="1959" spans="1:2" x14ac:dyDescent="0.25">
      <c r="A1959" s="66" t="s">
        <v>2257</v>
      </c>
      <c r="B1959" s="28">
        <v>58.73</v>
      </c>
    </row>
    <row r="1960" spans="1:2" x14ac:dyDescent="0.25">
      <c r="A1960" s="66" t="s">
        <v>2258</v>
      </c>
      <c r="B1960" s="28">
        <v>57.88</v>
      </c>
    </row>
    <row r="1961" spans="1:2" x14ac:dyDescent="0.25">
      <c r="A1961" s="66" t="s">
        <v>2259</v>
      </c>
      <c r="B1961" s="28">
        <v>57.79</v>
      </c>
    </row>
    <row r="1962" spans="1:2" x14ac:dyDescent="0.25">
      <c r="A1962" s="66" t="s">
        <v>2260</v>
      </c>
      <c r="B1962" s="28">
        <v>57.57</v>
      </c>
    </row>
    <row r="1963" spans="1:2" x14ac:dyDescent="0.25">
      <c r="A1963" s="66" t="s">
        <v>2261</v>
      </c>
      <c r="B1963" s="28">
        <v>58.08</v>
      </c>
    </row>
    <row r="1964" spans="1:2" x14ac:dyDescent="0.25">
      <c r="A1964" s="66" t="s">
        <v>2262</v>
      </c>
      <c r="B1964" s="28">
        <v>58.08</v>
      </c>
    </row>
    <row r="1965" spans="1:2" x14ac:dyDescent="0.25">
      <c r="A1965" s="66" t="s">
        <v>2263</v>
      </c>
      <c r="B1965" s="28">
        <v>57.93</v>
      </c>
    </row>
    <row r="1966" spans="1:2" x14ac:dyDescent="0.25">
      <c r="A1966" s="66" t="s">
        <v>2264</v>
      </c>
      <c r="B1966" s="28">
        <v>57.96</v>
      </c>
    </row>
    <row r="1967" spans="1:2" x14ac:dyDescent="0.25">
      <c r="A1967" s="66" t="s">
        <v>2265</v>
      </c>
      <c r="B1967" s="28">
        <v>57.98</v>
      </c>
    </row>
    <row r="1968" spans="1:2" x14ac:dyDescent="0.25">
      <c r="A1968" s="66" t="s">
        <v>2266</v>
      </c>
      <c r="B1968" s="28">
        <v>57.79</v>
      </c>
    </row>
    <row r="1969" spans="1:2" x14ac:dyDescent="0.25">
      <c r="A1969" s="66" t="s">
        <v>2267</v>
      </c>
      <c r="B1969" s="28">
        <v>58.1</v>
      </c>
    </row>
    <row r="1970" spans="1:2" x14ac:dyDescent="0.25">
      <c r="A1970" s="66" t="s">
        <v>2268</v>
      </c>
      <c r="B1970" s="28">
        <v>58.44</v>
      </c>
    </row>
    <row r="1971" spans="1:2" x14ac:dyDescent="0.25">
      <c r="A1971" s="66" t="s">
        <v>2269</v>
      </c>
      <c r="B1971" s="28">
        <v>57.86</v>
      </c>
    </row>
    <row r="1972" spans="1:2" x14ac:dyDescent="0.25">
      <c r="A1972" s="66" t="s">
        <v>2270</v>
      </c>
      <c r="B1972" s="28">
        <v>58.32</v>
      </c>
    </row>
    <row r="1973" spans="1:2" x14ac:dyDescent="0.25">
      <c r="A1973" s="66" t="s">
        <v>2271</v>
      </c>
      <c r="B1973" s="28">
        <v>59.04</v>
      </c>
    </row>
    <row r="1974" spans="1:2" x14ac:dyDescent="0.25">
      <c r="A1974" s="66" t="s">
        <v>2272</v>
      </c>
      <c r="B1974" s="28">
        <v>58.75</v>
      </c>
    </row>
    <row r="1975" spans="1:2" x14ac:dyDescent="0.25">
      <c r="A1975" s="66" t="s">
        <v>2273</v>
      </c>
      <c r="B1975" s="28">
        <v>58.72</v>
      </c>
    </row>
    <row r="1976" spans="1:2" x14ac:dyDescent="0.25">
      <c r="A1976" s="66" t="s">
        <v>2274</v>
      </c>
      <c r="B1976" s="28">
        <v>61.31</v>
      </c>
    </row>
    <row r="1977" spans="1:2" x14ac:dyDescent="0.25">
      <c r="A1977" s="66" t="s">
        <v>2275</v>
      </c>
      <c r="B1977" s="28">
        <v>60.86</v>
      </c>
    </row>
    <row r="1978" spans="1:2" x14ac:dyDescent="0.25">
      <c r="A1978" s="66" t="s">
        <v>2276</v>
      </c>
      <c r="B1978" s="28">
        <v>65.48</v>
      </c>
    </row>
    <row r="1979" spans="1:2" x14ac:dyDescent="0.25">
      <c r="A1979" s="66" t="s">
        <v>2277</v>
      </c>
      <c r="B1979" s="28">
        <v>69.72</v>
      </c>
    </row>
    <row r="1980" spans="1:2" x14ac:dyDescent="0.25">
      <c r="A1980" s="66" t="s">
        <v>2278</v>
      </c>
      <c r="B1980" s="28">
        <v>68.88</v>
      </c>
    </row>
    <row r="1981" spans="1:2" x14ac:dyDescent="0.25">
      <c r="A1981" s="66" t="s">
        <v>2279</v>
      </c>
      <c r="B1981" s="28">
        <v>72.31</v>
      </c>
    </row>
    <row r="1982" spans="1:2" x14ac:dyDescent="0.25">
      <c r="A1982" s="66" t="s">
        <v>2280</v>
      </c>
      <c r="B1982" s="28">
        <v>71.400000000000006</v>
      </c>
    </row>
    <row r="1983" spans="1:2" x14ac:dyDescent="0.25">
      <c r="A1983" s="66" t="s">
        <v>2281</v>
      </c>
      <c r="B1983" s="28">
        <v>72.64</v>
      </c>
    </row>
    <row r="1984" spans="1:2" x14ac:dyDescent="0.25">
      <c r="A1984" s="66" t="s">
        <v>2282</v>
      </c>
      <c r="B1984" s="28">
        <v>74.7</v>
      </c>
    </row>
    <row r="1985" spans="1:2" x14ac:dyDescent="0.25">
      <c r="A1985" s="66" t="s">
        <v>2283</v>
      </c>
      <c r="B1985" s="28">
        <v>76.569999999999993</v>
      </c>
    </row>
    <row r="1986" spans="1:2" x14ac:dyDescent="0.25">
      <c r="A1986" s="66" t="s">
        <v>2284</v>
      </c>
      <c r="B1986" s="28">
        <v>78.349999999999994</v>
      </c>
    </row>
    <row r="1987" spans="1:2" x14ac:dyDescent="0.25">
      <c r="A1987" s="66" t="s">
        <v>2285</v>
      </c>
      <c r="B1987" s="28">
        <v>78.97</v>
      </c>
    </row>
    <row r="1988" spans="1:2" x14ac:dyDescent="0.25">
      <c r="A1988" s="66" t="s">
        <v>2286</v>
      </c>
      <c r="B1988" s="28">
        <v>78.680000000000007</v>
      </c>
    </row>
    <row r="1989" spans="1:2" x14ac:dyDescent="0.25">
      <c r="A1989" s="66" t="s">
        <v>2287</v>
      </c>
      <c r="B1989" s="28">
        <v>78.61</v>
      </c>
    </row>
    <row r="1990" spans="1:2" x14ac:dyDescent="0.25">
      <c r="A1990" s="66" t="s">
        <v>2288</v>
      </c>
      <c r="B1990" s="28">
        <v>78.75</v>
      </c>
    </row>
    <row r="1991" spans="1:2" x14ac:dyDescent="0.25">
      <c r="A1991" s="66" t="s">
        <v>2289</v>
      </c>
      <c r="B1991" s="28">
        <v>79.5</v>
      </c>
    </row>
    <row r="1992" spans="1:2" x14ac:dyDescent="0.25">
      <c r="A1992" s="66" t="s">
        <v>2290</v>
      </c>
      <c r="B1992" s="28">
        <v>78.989999999999995</v>
      </c>
    </row>
    <row r="1993" spans="1:2" x14ac:dyDescent="0.25">
      <c r="A1993" s="66" t="s">
        <v>2291</v>
      </c>
      <c r="B1993" s="28">
        <v>79.13</v>
      </c>
    </row>
    <row r="1994" spans="1:2" x14ac:dyDescent="0.25">
      <c r="A1994" s="66" t="s">
        <v>2292</v>
      </c>
      <c r="B1994" s="28">
        <v>79.319999999999993</v>
      </c>
    </row>
    <row r="1995" spans="1:2" x14ac:dyDescent="0.25">
      <c r="A1995" s="66" t="s">
        <v>2293</v>
      </c>
      <c r="B1995" s="28">
        <v>78.94</v>
      </c>
    </row>
    <row r="1996" spans="1:2" x14ac:dyDescent="0.25">
      <c r="A1996" s="66" t="s">
        <v>2294</v>
      </c>
      <c r="B1996" s="28">
        <v>79.11</v>
      </c>
    </row>
    <row r="1997" spans="1:2" x14ac:dyDescent="0.25">
      <c r="A1997" s="66" t="s">
        <v>2295</v>
      </c>
      <c r="B1997" s="28">
        <v>79.41</v>
      </c>
    </row>
    <row r="1998" spans="1:2" x14ac:dyDescent="0.25">
      <c r="A1998" s="66" t="s">
        <v>2296</v>
      </c>
      <c r="B1998" s="28">
        <v>78.989999999999995</v>
      </c>
    </row>
    <row r="1999" spans="1:2" x14ac:dyDescent="0.25">
      <c r="A1999" s="66" t="s">
        <v>2297</v>
      </c>
      <c r="B1999" s="28">
        <v>78.78</v>
      </c>
    </row>
    <row r="2000" spans="1:2" x14ac:dyDescent="0.25">
      <c r="A2000" s="66" t="s">
        <v>2298</v>
      </c>
      <c r="B2000" s="28">
        <v>79.39</v>
      </c>
    </row>
    <row r="2001" spans="1:2" x14ac:dyDescent="0.25">
      <c r="A2001" s="66" t="s">
        <v>2299</v>
      </c>
      <c r="B2001" s="28">
        <v>79.37</v>
      </c>
    </row>
    <row r="2002" spans="1:2" x14ac:dyDescent="0.25">
      <c r="A2002" s="66" t="s">
        <v>2300</v>
      </c>
      <c r="B2002" s="28">
        <v>78.400000000000006</v>
      </c>
    </row>
    <row r="2003" spans="1:2" x14ac:dyDescent="0.25">
      <c r="A2003" s="66" t="s">
        <v>2301</v>
      </c>
      <c r="B2003" s="28">
        <v>78.16</v>
      </c>
    </row>
    <row r="2004" spans="1:2" x14ac:dyDescent="0.25">
      <c r="A2004" s="66" t="s">
        <v>2302</v>
      </c>
      <c r="B2004" s="28">
        <v>78.19</v>
      </c>
    </row>
    <row r="2005" spans="1:2" x14ac:dyDescent="0.25">
      <c r="A2005" s="66" t="s">
        <v>2303</v>
      </c>
      <c r="B2005" s="28">
        <v>77.760000000000005</v>
      </c>
    </row>
    <row r="2006" spans="1:2" x14ac:dyDescent="0.25">
      <c r="A2006" s="66" t="s">
        <v>2304</v>
      </c>
      <c r="B2006" s="28">
        <v>77.88</v>
      </c>
    </row>
    <row r="2007" spans="1:2" x14ac:dyDescent="0.25">
      <c r="A2007" s="66" t="s">
        <v>2305</v>
      </c>
      <c r="B2007" s="28">
        <v>77.36</v>
      </c>
    </row>
    <row r="2008" spans="1:2" x14ac:dyDescent="0.25">
      <c r="A2008" s="66" t="s">
        <v>2306</v>
      </c>
      <c r="B2008" s="28">
        <v>78.02</v>
      </c>
    </row>
    <row r="2009" spans="1:2" x14ac:dyDescent="0.25">
      <c r="A2009" s="66" t="s">
        <v>2307</v>
      </c>
      <c r="B2009" s="28">
        <v>78.19</v>
      </c>
    </row>
    <row r="2010" spans="1:2" x14ac:dyDescent="0.25">
      <c r="A2010" s="66" t="s">
        <v>2308</v>
      </c>
      <c r="B2010" s="28">
        <v>78.38</v>
      </c>
    </row>
    <row r="2011" spans="1:2" x14ac:dyDescent="0.25">
      <c r="A2011" s="66" t="s">
        <v>2309</v>
      </c>
      <c r="B2011" s="28">
        <v>77.86</v>
      </c>
    </row>
    <row r="2012" spans="1:2" x14ac:dyDescent="0.25">
      <c r="A2012" s="66" t="s">
        <v>2310</v>
      </c>
      <c r="B2012" s="28">
        <v>78.260000000000005</v>
      </c>
    </row>
    <row r="2013" spans="1:2" x14ac:dyDescent="0.25">
      <c r="A2013" s="66" t="s">
        <v>2311</v>
      </c>
      <c r="B2013" s="28">
        <v>78.28</v>
      </c>
    </row>
    <row r="2014" spans="1:2" x14ac:dyDescent="0.25">
      <c r="A2014" s="66" t="s">
        <v>2312</v>
      </c>
      <c r="B2014" s="28">
        <v>78.02</v>
      </c>
    </row>
    <row r="2015" spans="1:2" x14ac:dyDescent="0.25">
      <c r="A2015" s="66" t="s">
        <v>2313</v>
      </c>
      <c r="B2015" s="28">
        <v>77.3</v>
      </c>
    </row>
    <row r="2016" spans="1:2" x14ac:dyDescent="0.25">
      <c r="A2016" s="66" t="s">
        <v>2314</v>
      </c>
      <c r="B2016" s="28">
        <v>77.010000000000005</v>
      </c>
    </row>
    <row r="2017" spans="1:2" x14ac:dyDescent="0.25">
      <c r="A2017" s="66" t="s">
        <v>2315</v>
      </c>
      <c r="B2017" s="28">
        <v>76.989999999999995</v>
      </c>
    </row>
    <row r="2018" spans="1:2" x14ac:dyDescent="0.25">
      <c r="A2018" s="66" t="s">
        <v>2316</v>
      </c>
      <c r="B2018" s="28">
        <v>77.11</v>
      </c>
    </row>
    <row r="2019" spans="1:2" x14ac:dyDescent="0.25">
      <c r="A2019" s="66" t="s">
        <v>2317</v>
      </c>
      <c r="B2019" s="28">
        <v>77.040000000000006</v>
      </c>
    </row>
    <row r="2020" spans="1:2" x14ac:dyDescent="0.25">
      <c r="A2020" s="66" t="s">
        <v>2318</v>
      </c>
      <c r="B2020" s="28">
        <v>78.040000000000006</v>
      </c>
    </row>
    <row r="2021" spans="1:2" x14ac:dyDescent="0.25">
      <c r="A2021" s="66" t="s">
        <v>2319</v>
      </c>
      <c r="B2021" s="28">
        <v>77.08</v>
      </c>
    </row>
    <row r="2022" spans="1:2" x14ac:dyDescent="0.25">
      <c r="A2022" s="66" t="s">
        <v>2320</v>
      </c>
      <c r="B2022" s="28">
        <v>76.2</v>
      </c>
    </row>
    <row r="2023" spans="1:2" x14ac:dyDescent="0.25">
      <c r="A2023" s="66" t="s">
        <v>2321</v>
      </c>
      <c r="B2023" s="28">
        <v>75.540000000000006</v>
      </c>
    </row>
    <row r="2024" spans="1:2" x14ac:dyDescent="0.25">
      <c r="A2024" s="66" t="s">
        <v>2322</v>
      </c>
      <c r="B2024" s="28">
        <v>75.66</v>
      </c>
    </row>
    <row r="2025" spans="1:2" x14ac:dyDescent="0.25">
      <c r="A2025" s="66" t="s">
        <v>2323</v>
      </c>
      <c r="B2025" s="28">
        <v>75.38</v>
      </c>
    </row>
    <row r="2026" spans="1:2" x14ac:dyDescent="0.25">
      <c r="A2026" s="66" t="s">
        <v>2324</v>
      </c>
      <c r="B2026" s="28">
        <v>75.099999999999994</v>
      </c>
    </row>
    <row r="2027" spans="1:2" x14ac:dyDescent="0.25">
      <c r="A2027" s="66" t="s">
        <v>2325</v>
      </c>
      <c r="B2027" s="28">
        <v>75</v>
      </c>
    </row>
    <row r="2028" spans="1:2" x14ac:dyDescent="0.25">
      <c r="A2028" s="66" t="s">
        <v>2326</v>
      </c>
      <c r="B2028" s="28">
        <v>74.42</v>
      </c>
    </row>
    <row r="2029" spans="1:2" x14ac:dyDescent="0.25">
      <c r="A2029" s="66" t="s">
        <v>2327</v>
      </c>
      <c r="B2029" s="28">
        <v>74</v>
      </c>
    </row>
    <row r="2030" spans="1:2" x14ac:dyDescent="0.25">
      <c r="A2030" s="66" t="s">
        <v>2328</v>
      </c>
      <c r="B2030" s="28">
        <v>73.25</v>
      </c>
    </row>
    <row r="2031" spans="1:2" x14ac:dyDescent="0.25">
      <c r="A2031" s="66" t="s">
        <v>2329</v>
      </c>
      <c r="B2031" s="28">
        <v>72.760000000000005</v>
      </c>
    </row>
    <row r="2032" spans="1:2" x14ac:dyDescent="0.25">
      <c r="A2032" s="66" t="s">
        <v>2330</v>
      </c>
      <c r="B2032" s="28">
        <v>72.41</v>
      </c>
    </row>
    <row r="2033" spans="1:2" x14ac:dyDescent="0.25">
      <c r="A2033" s="66" t="s">
        <v>2331</v>
      </c>
      <c r="B2033" s="28">
        <v>72.290000000000006</v>
      </c>
    </row>
    <row r="2034" spans="1:2" x14ac:dyDescent="0.25">
      <c r="A2034" s="66" t="s">
        <v>2332</v>
      </c>
      <c r="B2034" s="28">
        <v>72.58</v>
      </c>
    </row>
    <row r="2035" spans="1:2" x14ac:dyDescent="0.25">
      <c r="A2035" s="66" t="s">
        <v>2333</v>
      </c>
      <c r="B2035" s="28">
        <v>72.040000000000006</v>
      </c>
    </row>
    <row r="2036" spans="1:2" x14ac:dyDescent="0.25">
      <c r="A2036" s="66" t="s">
        <v>2334</v>
      </c>
      <c r="B2036" s="28">
        <v>71.430000000000007</v>
      </c>
    </row>
    <row r="2037" spans="1:2" x14ac:dyDescent="0.25">
      <c r="A2037" s="66" t="s">
        <v>2335</v>
      </c>
      <c r="B2037" s="28">
        <v>72.09</v>
      </c>
    </row>
    <row r="2038" spans="1:2" x14ac:dyDescent="0.25">
      <c r="A2038" s="66" t="s">
        <v>2336</v>
      </c>
      <c r="B2038" s="28">
        <v>71.989999999999995</v>
      </c>
    </row>
    <row r="2039" spans="1:2" x14ac:dyDescent="0.25">
      <c r="A2039" s="66" t="s">
        <v>2337</v>
      </c>
      <c r="B2039" s="28">
        <v>71.83</v>
      </c>
    </row>
    <row r="2040" spans="1:2" x14ac:dyDescent="0.25">
      <c r="A2040" s="66" t="s">
        <v>2338</v>
      </c>
      <c r="B2040" s="28">
        <v>71.81</v>
      </c>
    </row>
    <row r="2041" spans="1:2" x14ac:dyDescent="0.25">
      <c r="A2041" s="66" t="s">
        <v>2339</v>
      </c>
      <c r="B2041" s="28">
        <v>72.53</v>
      </c>
    </row>
    <row r="2042" spans="1:2" x14ac:dyDescent="0.25">
      <c r="A2042" s="66" t="s">
        <v>2340</v>
      </c>
      <c r="B2042" s="28">
        <v>72.650000000000006</v>
      </c>
    </row>
    <row r="2043" spans="1:2" x14ac:dyDescent="0.25">
      <c r="A2043" s="66" t="s">
        <v>2341</v>
      </c>
      <c r="B2043" s="28">
        <v>73.02</v>
      </c>
    </row>
    <row r="2044" spans="1:2" x14ac:dyDescent="0.25">
      <c r="A2044" s="66" t="s">
        <v>2342</v>
      </c>
      <c r="B2044" s="28">
        <v>72.11</v>
      </c>
    </row>
    <row r="2045" spans="1:2" x14ac:dyDescent="0.25">
      <c r="A2045" s="66" t="s">
        <v>2343</v>
      </c>
      <c r="B2045" s="28">
        <v>72.739999999999995</v>
      </c>
    </row>
    <row r="2046" spans="1:2" x14ac:dyDescent="0.25">
      <c r="A2046" s="66" t="s">
        <v>2344</v>
      </c>
      <c r="B2046" s="28">
        <v>73.12</v>
      </c>
    </row>
    <row r="2047" spans="1:2" x14ac:dyDescent="0.25">
      <c r="A2047" s="66" t="s">
        <v>2345</v>
      </c>
      <c r="B2047" s="28">
        <v>73.02</v>
      </c>
    </row>
    <row r="2048" spans="1:2" x14ac:dyDescent="0.25">
      <c r="A2048" s="66" t="s">
        <v>2346</v>
      </c>
      <c r="B2048" s="28">
        <v>73.260000000000005</v>
      </c>
    </row>
    <row r="2049" spans="1:2" x14ac:dyDescent="0.25">
      <c r="A2049" s="66" t="s">
        <v>2347</v>
      </c>
      <c r="B2049" s="28">
        <v>73.790000000000006</v>
      </c>
    </row>
    <row r="2050" spans="1:2" x14ac:dyDescent="0.25">
      <c r="A2050" s="66" t="s">
        <v>2348</v>
      </c>
      <c r="B2050" s="28">
        <v>74.66</v>
      </c>
    </row>
    <row r="2051" spans="1:2" x14ac:dyDescent="0.25">
      <c r="A2051" s="66" t="s">
        <v>2349</v>
      </c>
      <c r="B2051" s="28">
        <v>75.13</v>
      </c>
    </row>
    <row r="2052" spans="1:2" x14ac:dyDescent="0.25">
      <c r="A2052" s="66" t="s">
        <v>2350</v>
      </c>
      <c r="B2052" s="28">
        <v>75.569999999999993</v>
      </c>
    </row>
    <row r="2053" spans="1:2" x14ac:dyDescent="0.25">
      <c r="A2053" s="66" t="s">
        <v>2351</v>
      </c>
      <c r="B2053" s="28">
        <v>75.599999999999994</v>
      </c>
    </row>
    <row r="2054" spans="1:2" x14ac:dyDescent="0.25">
      <c r="A2054" s="66" t="s">
        <v>2352</v>
      </c>
      <c r="B2054" s="28">
        <v>76.13</v>
      </c>
    </row>
    <row r="2055" spans="1:2" x14ac:dyDescent="0.25">
      <c r="A2055" s="66" t="s">
        <v>2353</v>
      </c>
      <c r="B2055" s="28">
        <v>76.23</v>
      </c>
    </row>
    <row r="2056" spans="1:2" x14ac:dyDescent="0.25">
      <c r="A2056" s="66" t="s">
        <v>2354</v>
      </c>
      <c r="B2056" s="28">
        <v>77.33</v>
      </c>
    </row>
    <row r="2057" spans="1:2" x14ac:dyDescent="0.25">
      <c r="A2057" s="66" t="s">
        <v>2355</v>
      </c>
      <c r="B2057" s="28">
        <v>77.400000000000006</v>
      </c>
    </row>
    <row r="2058" spans="1:2" x14ac:dyDescent="0.25">
      <c r="A2058" s="66" t="s">
        <v>2356</v>
      </c>
      <c r="B2058" s="28">
        <v>77.959999999999994</v>
      </c>
    </row>
    <row r="2059" spans="1:2" x14ac:dyDescent="0.25">
      <c r="A2059" s="66" t="s">
        <v>2357</v>
      </c>
      <c r="B2059" s="28">
        <v>78.12</v>
      </c>
    </row>
    <row r="2060" spans="1:2" x14ac:dyDescent="0.25">
      <c r="A2060" s="66" t="s">
        <v>2358</v>
      </c>
      <c r="B2060" s="28">
        <v>78.45</v>
      </c>
    </row>
    <row r="2061" spans="1:2" x14ac:dyDescent="0.25">
      <c r="A2061" s="66" t="s">
        <v>2359</v>
      </c>
      <c r="B2061" s="28">
        <v>78.569999999999993</v>
      </c>
    </row>
    <row r="2062" spans="1:2" x14ac:dyDescent="0.25">
      <c r="A2062" s="66" t="s">
        <v>2360</v>
      </c>
      <c r="B2062" s="28">
        <v>78.64</v>
      </c>
    </row>
    <row r="2063" spans="1:2" x14ac:dyDescent="0.25">
      <c r="A2063" s="66" t="s">
        <v>2361</v>
      </c>
      <c r="B2063" s="28">
        <v>79.290000000000006</v>
      </c>
    </row>
    <row r="2064" spans="1:2" x14ac:dyDescent="0.25">
      <c r="A2064" s="66" t="s">
        <v>2362</v>
      </c>
      <c r="B2064" s="28">
        <v>79.67</v>
      </c>
    </row>
    <row r="2065" spans="1:2" x14ac:dyDescent="0.25">
      <c r="A2065" s="66" t="s">
        <v>2363</v>
      </c>
      <c r="B2065" s="28">
        <v>79.48</v>
      </c>
    </row>
    <row r="2066" spans="1:2" x14ac:dyDescent="0.25">
      <c r="A2066" s="66" t="s">
        <v>2364</v>
      </c>
      <c r="B2066" s="28">
        <v>79.78</v>
      </c>
    </row>
    <row r="2067" spans="1:2" x14ac:dyDescent="0.25">
      <c r="A2067" s="66" t="s">
        <v>2365</v>
      </c>
      <c r="B2067" s="28">
        <v>79.760000000000005</v>
      </c>
    </row>
    <row r="2068" spans="1:2" x14ac:dyDescent="0.25">
      <c r="A2068" s="66" t="s">
        <v>2366</v>
      </c>
      <c r="B2068" s="28">
        <v>79.95</v>
      </c>
    </row>
    <row r="2069" spans="1:2" x14ac:dyDescent="0.25">
      <c r="A2069" s="66" t="s">
        <v>2367</v>
      </c>
      <c r="B2069" s="28">
        <v>80.040000000000006</v>
      </c>
    </row>
    <row r="2070" spans="1:2" x14ac:dyDescent="0.25">
      <c r="A2070" s="66" t="s">
        <v>2368</v>
      </c>
      <c r="B2070" s="28">
        <v>80.16</v>
      </c>
    </row>
    <row r="2071" spans="1:2" x14ac:dyDescent="0.25">
      <c r="A2071" s="66" t="s">
        <v>2369</v>
      </c>
      <c r="B2071" s="28">
        <v>80.53</v>
      </c>
    </row>
    <row r="2072" spans="1:2" x14ac:dyDescent="0.25">
      <c r="A2072" s="66" t="s">
        <v>2370</v>
      </c>
      <c r="B2072" s="28">
        <v>80.84</v>
      </c>
    </row>
    <row r="2073" spans="1:2" x14ac:dyDescent="0.25">
      <c r="A2073" s="66" t="s">
        <v>2371</v>
      </c>
      <c r="B2073" s="28">
        <v>82.87</v>
      </c>
    </row>
    <row r="2074" spans="1:2" x14ac:dyDescent="0.25">
      <c r="A2074" s="66" t="s">
        <v>2372</v>
      </c>
      <c r="B2074" s="28">
        <v>82.89</v>
      </c>
    </row>
    <row r="2075" spans="1:2" x14ac:dyDescent="0.25">
      <c r="A2075" s="66" t="s">
        <v>2373</v>
      </c>
      <c r="B2075" s="28">
        <v>83.46</v>
      </c>
    </row>
    <row r="2076" spans="1:2" x14ac:dyDescent="0.25">
      <c r="A2076" s="66" t="s">
        <v>2374</v>
      </c>
      <c r="B2076" s="28">
        <v>83.36</v>
      </c>
    </row>
    <row r="2077" spans="1:2" x14ac:dyDescent="0.25">
      <c r="A2077" s="66" t="s">
        <v>2375</v>
      </c>
      <c r="B2077" s="28">
        <v>83.43</v>
      </c>
    </row>
    <row r="2078" spans="1:2" x14ac:dyDescent="0.25">
      <c r="A2078" s="66" t="s">
        <v>2376</v>
      </c>
      <c r="B2078" s="28">
        <v>82.57</v>
      </c>
    </row>
    <row r="2079" spans="1:2" x14ac:dyDescent="0.25">
      <c r="A2079" s="66" t="s">
        <v>2377</v>
      </c>
      <c r="B2079" s="28">
        <v>82.52</v>
      </c>
    </row>
    <row r="2080" spans="1:2" x14ac:dyDescent="0.25">
      <c r="A2080" s="66" t="s">
        <v>2378</v>
      </c>
      <c r="B2080" s="28">
        <v>81.89</v>
      </c>
    </row>
    <row r="2081" spans="1:2" x14ac:dyDescent="0.25">
      <c r="A2081" s="66" t="s">
        <v>2379</v>
      </c>
      <c r="B2081" s="28">
        <v>81.8</v>
      </c>
    </row>
    <row r="2082" spans="1:2" x14ac:dyDescent="0.25">
      <c r="A2082" s="66" t="s">
        <v>2380</v>
      </c>
      <c r="B2082" s="28">
        <v>81.680000000000007</v>
      </c>
    </row>
    <row r="2083" spans="1:2" x14ac:dyDescent="0.25">
      <c r="A2083" s="66" t="s">
        <v>2381</v>
      </c>
      <c r="B2083" s="28">
        <v>80.78</v>
      </c>
    </row>
    <row r="2084" spans="1:2" x14ac:dyDescent="0.25">
      <c r="A2084" s="66" t="s">
        <v>2382</v>
      </c>
      <c r="B2084" s="28">
        <v>80.709999999999994</v>
      </c>
    </row>
    <row r="2085" spans="1:2" x14ac:dyDescent="0.25">
      <c r="A2085" s="66" t="s">
        <v>2383</v>
      </c>
      <c r="B2085" s="28">
        <v>80.73</v>
      </c>
    </row>
    <row r="2086" spans="1:2" x14ac:dyDescent="0.25">
      <c r="A2086" s="66" t="s">
        <v>2384</v>
      </c>
      <c r="B2086" s="28">
        <v>80.89</v>
      </c>
    </row>
    <row r="2087" spans="1:2" x14ac:dyDescent="0.25">
      <c r="A2087" s="66" t="s">
        <v>2385</v>
      </c>
      <c r="B2087" s="28">
        <v>80.959999999999994</v>
      </c>
    </row>
    <row r="2088" spans="1:2" x14ac:dyDescent="0.25">
      <c r="A2088" s="66" t="s">
        <v>2386</v>
      </c>
      <c r="B2088" s="28">
        <v>80.819999999999993</v>
      </c>
    </row>
    <row r="2089" spans="1:2" x14ac:dyDescent="0.25">
      <c r="A2089" s="66" t="s">
        <v>2387</v>
      </c>
      <c r="B2089" s="28">
        <v>80.38</v>
      </c>
    </row>
    <row r="2090" spans="1:2" x14ac:dyDescent="0.25">
      <c r="A2090" s="66" t="s">
        <v>2388</v>
      </c>
      <c r="B2090" s="28">
        <v>80.17</v>
      </c>
    </row>
    <row r="2091" spans="1:2" x14ac:dyDescent="0.25">
      <c r="A2091" s="66" t="s">
        <v>2389</v>
      </c>
      <c r="B2091" s="28">
        <v>80.010000000000005</v>
      </c>
    </row>
    <row r="2092" spans="1:2" x14ac:dyDescent="0.25">
      <c r="A2092" s="66" t="s">
        <v>2390</v>
      </c>
      <c r="B2092" s="28">
        <v>79.989999999999995</v>
      </c>
    </row>
    <row r="2093" spans="1:2" x14ac:dyDescent="0.25">
      <c r="A2093" s="66" t="s">
        <v>2391</v>
      </c>
      <c r="B2093" s="28">
        <v>79.709999999999994</v>
      </c>
    </row>
    <row r="2094" spans="1:2" x14ac:dyDescent="0.25">
      <c r="A2094" s="66" t="s">
        <v>2392</v>
      </c>
      <c r="B2094" s="28">
        <v>79.02</v>
      </c>
    </row>
    <row r="2095" spans="1:2" x14ac:dyDescent="0.25">
      <c r="A2095" s="66" t="s">
        <v>2393</v>
      </c>
      <c r="B2095" s="28">
        <v>78.47</v>
      </c>
    </row>
    <row r="2096" spans="1:2" x14ac:dyDescent="0.25">
      <c r="A2096" s="66" t="s">
        <v>2394</v>
      </c>
      <c r="B2096" s="28">
        <v>78.05</v>
      </c>
    </row>
    <row r="2097" spans="1:2" x14ac:dyDescent="0.25">
      <c r="A2097" s="66" t="s">
        <v>2395</v>
      </c>
      <c r="B2097" s="28">
        <v>77.680000000000007</v>
      </c>
    </row>
    <row r="2098" spans="1:2" x14ac:dyDescent="0.25">
      <c r="A2098" s="66" t="s">
        <v>2396</v>
      </c>
      <c r="B2098" s="28">
        <v>77.31</v>
      </c>
    </row>
    <row r="2099" spans="1:2" x14ac:dyDescent="0.25">
      <c r="A2099" s="66" t="s">
        <v>2397</v>
      </c>
      <c r="B2099" s="28">
        <v>76.8</v>
      </c>
    </row>
    <row r="2100" spans="1:2" x14ac:dyDescent="0.25">
      <c r="A2100" s="66" t="s">
        <v>2398</v>
      </c>
      <c r="B2100" s="28">
        <v>76.290000000000006</v>
      </c>
    </row>
    <row r="2101" spans="1:2" x14ac:dyDescent="0.25">
      <c r="A2101" s="66" t="s">
        <v>2399</v>
      </c>
      <c r="B2101" s="28">
        <v>75.69</v>
      </c>
    </row>
    <row r="2102" spans="1:2" x14ac:dyDescent="0.25">
      <c r="A2102" s="66" t="s">
        <v>2400</v>
      </c>
      <c r="B2102" s="28">
        <v>75.69</v>
      </c>
    </row>
    <row r="2103" spans="1:2" x14ac:dyDescent="0.25">
      <c r="A2103" s="66" t="s">
        <v>2401</v>
      </c>
      <c r="B2103" s="28">
        <v>75.150000000000006</v>
      </c>
    </row>
    <row r="2104" spans="1:2" x14ac:dyDescent="0.25">
      <c r="A2104" s="66" t="s">
        <v>2402</v>
      </c>
      <c r="B2104" s="28">
        <v>75.08</v>
      </c>
    </row>
    <row r="2105" spans="1:2" x14ac:dyDescent="0.25">
      <c r="A2105" s="66" t="s">
        <v>2403</v>
      </c>
      <c r="B2105" s="28">
        <v>75.459999999999994</v>
      </c>
    </row>
    <row r="2106" spans="1:2" x14ac:dyDescent="0.25">
      <c r="A2106" s="66" t="s">
        <v>2404</v>
      </c>
      <c r="B2106" s="28">
        <v>75.5</v>
      </c>
    </row>
    <row r="2107" spans="1:2" x14ac:dyDescent="0.25">
      <c r="A2107" s="66" t="s">
        <v>2405</v>
      </c>
      <c r="B2107" s="28">
        <v>74.97</v>
      </c>
    </row>
    <row r="2108" spans="1:2" x14ac:dyDescent="0.25">
      <c r="A2108" s="66" t="s">
        <v>2406</v>
      </c>
      <c r="B2108" s="28">
        <v>76.099999999999994</v>
      </c>
    </row>
    <row r="2109" spans="1:2" x14ac:dyDescent="0.25">
      <c r="A2109" s="66" t="s">
        <v>2407</v>
      </c>
      <c r="B2109" s="28">
        <v>75.8</v>
      </c>
    </row>
    <row r="2110" spans="1:2" x14ac:dyDescent="0.25">
      <c r="A2110" s="66" t="s">
        <v>2408</v>
      </c>
      <c r="B2110" s="28">
        <v>75.27</v>
      </c>
    </row>
    <row r="2111" spans="1:2" x14ac:dyDescent="0.25">
      <c r="A2111" s="66" t="s">
        <v>2409</v>
      </c>
      <c r="B2111" s="28">
        <v>74.55</v>
      </c>
    </row>
    <row r="2112" spans="1:2" x14ac:dyDescent="0.25">
      <c r="A2112" s="66" t="s">
        <v>2410</v>
      </c>
      <c r="B2112" s="28">
        <v>74.180000000000007</v>
      </c>
    </row>
    <row r="2113" spans="1:2" x14ac:dyDescent="0.25">
      <c r="A2113" s="66" t="s">
        <v>2411</v>
      </c>
      <c r="B2113" s="28">
        <v>74.040000000000006</v>
      </c>
    </row>
    <row r="2114" spans="1:2" x14ac:dyDescent="0.25">
      <c r="A2114" s="66" t="s">
        <v>2412</v>
      </c>
      <c r="B2114" s="28">
        <v>73.88</v>
      </c>
    </row>
    <row r="2115" spans="1:2" x14ac:dyDescent="0.25">
      <c r="A2115" s="66" t="s">
        <v>2413</v>
      </c>
      <c r="B2115" s="28">
        <v>73.900000000000006</v>
      </c>
    </row>
    <row r="2116" spans="1:2" x14ac:dyDescent="0.25">
      <c r="A2116" s="66" t="s">
        <v>2414</v>
      </c>
      <c r="B2116" s="28">
        <v>73.69</v>
      </c>
    </row>
    <row r="2117" spans="1:2" x14ac:dyDescent="0.25">
      <c r="A2117" s="66" t="s">
        <v>2415</v>
      </c>
      <c r="B2117" s="28">
        <v>73.53</v>
      </c>
    </row>
    <row r="2118" spans="1:2" x14ac:dyDescent="0.25">
      <c r="A2118" s="66" t="s">
        <v>2416</v>
      </c>
      <c r="B2118" s="28">
        <v>74.13</v>
      </c>
    </row>
    <row r="2119" spans="1:2" x14ac:dyDescent="0.25">
      <c r="A2119" s="66" t="s">
        <v>2417</v>
      </c>
      <c r="B2119" s="28">
        <v>74.52</v>
      </c>
    </row>
    <row r="2120" spans="1:2" x14ac:dyDescent="0.25">
      <c r="A2120" s="66" t="s">
        <v>2418</v>
      </c>
      <c r="B2120" s="28">
        <v>75.12</v>
      </c>
    </row>
    <row r="2121" spans="1:2" x14ac:dyDescent="0.25">
      <c r="A2121" s="66" t="s">
        <v>2419</v>
      </c>
      <c r="B2121" s="28">
        <v>75.31</v>
      </c>
    </row>
    <row r="2122" spans="1:2" x14ac:dyDescent="0.25">
      <c r="A2122" s="66" t="s">
        <v>2420</v>
      </c>
      <c r="B2122" s="28">
        <v>75.91</v>
      </c>
    </row>
    <row r="2123" spans="1:2" x14ac:dyDescent="0.25">
      <c r="A2123" s="66" t="s">
        <v>2421</v>
      </c>
      <c r="B2123" s="28">
        <v>75.75</v>
      </c>
    </row>
    <row r="2124" spans="1:2" x14ac:dyDescent="0.25">
      <c r="A2124" s="66" t="s">
        <v>2422</v>
      </c>
      <c r="B2124" s="28">
        <v>74.680000000000007</v>
      </c>
    </row>
    <row r="2125" spans="1:2" x14ac:dyDescent="0.25">
      <c r="A2125" s="66" t="s">
        <v>2423</v>
      </c>
      <c r="B2125" s="28">
        <v>74.59</v>
      </c>
    </row>
    <row r="2126" spans="1:2" x14ac:dyDescent="0.25">
      <c r="A2126" s="66" t="s">
        <v>2424</v>
      </c>
      <c r="B2126" s="28">
        <v>74.2</v>
      </c>
    </row>
    <row r="2127" spans="1:2" x14ac:dyDescent="0.25">
      <c r="A2127" s="66" t="s">
        <v>2425</v>
      </c>
      <c r="B2127" s="28">
        <v>73.92</v>
      </c>
    </row>
    <row r="2128" spans="1:2" x14ac:dyDescent="0.25">
      <c r="A2128" s="66" t="s">
        <v>2426</v>
      </c>
      <c r="B2128" s="28">
        <v>74.47</v>
      </c>
    </row>
    <row r="2129" spans="1:2" x14ac:dyDescent="0.25">
      <c r="A2129" s="66" t="s">
        <v>2427</v>
      </c>
      <c r="B2129" s="28">
        <v>74.680000000000007</v>
      </c>
    </row>
    <row r="2130" spans="1:2" x14ac:dyDescent="0.25">
      <c r="A2130" s="66" t="s">
        <v>2428</v>
      </c>
      <c r="B2130" s="28">
        <v>74.94</v>
      </c>
    </row>
    <row r="2131" spans="1:2" x14ac:dyDescent="0.25">
      <c r="A2131" s="66" t="s">
        <v>2429</v>
      </c>
      <c r="B2131" s="28">
        <v>75.08</v>
      </c>
    </row>
    <row r="2132" spans="1:2" x14ac:dyDescent="0.25">
      <c r="A2132" s="66" t="s">
        <v>2430</v>
      </c>
      <c r="B2132" s="28">
        <v>75.12</v>
      </c>
    </row>
    <row r="2133" spans="1:2" x14ac:dyDescent="0.25">
      <c r="A2133" s="66" t="s">
        <v>2431</v>
      </c>
      <c r="B2133" s="28">
        <v>74.78</v>
      </c>
    </row>
    <row r="2134" spans="1:2" x14ac:dyDescent="0.25">
      <c r="A2134" s="66" t="s">
        <v>2432</v>
      </c>
      <c r="B2134" s="28">
        <v>74.27</v>
      </c>
    </row>
    <row r="2135" spans="1:2" x14ac:dyDescent="0.25">
      <c r="A2135" s="66" t="s">
        <v>2433</v>
      </c>
      <c r="B2135" s="28">
        <v>74.55</v>
      </c>
    </row>
    <row r="2136" spans="1:2" x14ac:dyDescent="0.25">
      <c r="A2136" s="66" t="s">
        <v>2434</v>
      </c>
      <c r="B2136" s="28">
        <v>74.180000000000007</v>
      </c>
    </row>
    <row r="2137" spans="1:2" x14ac:dyDescent="0.25">
      <c r="A2137" s="66" t="s">
        <v>2435</v>
      </c>
      <c r="B2137" s="28">
        <v>73.900000000000006</v>
      </c>
    </row>
    <row r="2138" spans="1:2" x14ac:dyDescent="0.25">
      <c r="A2138" s="66" t="s">
        <v>2436</v>
      </c>
      <c r="B2138" s="28">
        <v>73.400000000000006</v>
      </c>
    </row>
    <row r="2139" spans="1:2" x14ac:dyDescent="0.25">
      <c r="A2139" s="66" t="s">
        <v>2437</v>
      </c>
      <c r="B2139" s="28">
        <v>73.03</v>
      </c>
    </row>
    <row r="2140" spans="1:2" x14ac:dyDescent="0.25">
      <c r="A2140" s="66" t="s">
        <v>2438</v>
      </c>
      <c r="B2140" s="28">
        <v>72.98</v>
      </c>
    </row>
    <row r="2141" spans="1:2" x14ac:dyDescent="0.25">
      <c r="A2141" s="66" t="s">
        <v>2439</v>
      </c>
      <c r="B2141" s="28">
        <v>71.92</v>
      </c>
    </row>
    <row r="2142" spans="1:2" x14ac:dyDescent="0.25">
      <c r="A2142" s="66" t="s">
        <v>2440</v>
      </c>
      <c r="B2142" s="28">
        <v>71.739999999999995</v>
      </c>
    </row>
    <row r="2143" spans="1:2" x14ac:dyDescent="0.25">
      <c r="A2143" s="66" t="s">
        <v>2441</v>
      </c>
      <c r="B2143" s="28">
        <v>70.72</v>
      </c>
    </row>
    <row r="2144" spans="1:2" x14ac:dyDescent="0.25">
      <c r="A2144" s="66" t="s">
        <v>2442</v>
      </c>
      <c r="B2144" s="28">
        <v>70.72</v>
      </c>
    </row>
    <row r="2145" spans="1:2" x14ac:dyDescent="0.25">
      <c r="A2145" s="66" t="s">
        <v>2443</v>
      </c>
      <c r="B2145" s="28">
        <v>69.989999999999995</v>
      </c>
    </row>
    <row r="2146" spans="1:2" x14ac:dyDescent="0.25">
      <c r="A2146" s="66" t="s">
        <v>2444</v>
      </c>
      <c r="B2146" s="28">
        <v>69.5</v>
      </c>
    </row>
    <row r="2147" spans="1:2" x14ac:dyDescent="0.25">
      <c r="A2147" s="66" t="s">
        <v>2445</v>
      </c>
      <c r="B2147" s="28">
        <v>68.88</v>
      </c>
    </row>
    <row r="2148" spans="1:2" x14ac:dyDescent="0.25">
      <c r="A2148" s="66" t="s">
        <v>2446</v>
      </c>
      <c r="B2148" s="28">
        <v>68.53</v>
      </c>
    </row>
    <row r="2149" spans="1:2" x14ac:dyDescent="0.25">
      <c r="A2149" s="66" t="s">
        <v>2447</v>
      </c>
      <c r="B2149" s="28">
        <v>67.98</v>
      </c>
    </row>
    <row r="2150" spans="1:2" x14ac:dyDescent="0.25">
      <c r="A2150" s="66" t="s">
        <v>2448</v>
      </c>
      <c r="B2150" s="28">
        <v>67.89</v>
      </c>
    </row>
    <row r="2151" spans="1:2" x14ac:dyDescent="0.25">
      <c r="A2151" s="66" t="s">
        <v>2449</v>
      </c>
      <c r="B2151" s="28">
        <v>67.430000000000007</v>
      </c>
    </row>
    <row r="2152" spans="1:2" x14ac:dyDescent="0.25">
      <c r="A2152" s="66" t="s">
        <v>2450</v>
      </c>
      <c r="B2152" s="28">
        <v>66.989999999999995</v>
      </c>
    </row>
    <row r="2153" spans="1:2" x14ac:dyDescent="0.25">
      <c r="A2153" s="66" t="s">
        <v>2451</v>
      </c>
      <c r="B2153" s="28">
        <v>66.989999999999995</v>
      </c>
    </row>
    <row r="2154" spans="1:2" x14ac:dyDescent="0.25">
      <c r="A2154" s="66" t="s">
        <v>2452</v>
      </c>
      <c r="B2154" s="28">
        <v>65.489999999999995</v>
      </c>
    </row>
    <row r="2155" spans="1:2" x14ac:dyDescent="0.25">
      <c r="A2155" s="66" t="s">
        <v>2453</v>
      </c>
      <c r="B2155" s="28">
        <v>64.930000000000007</v>
      </c>
    </row>
    <row r="2156" spans="1:2" x14ac:dyDescent="0.25">
      <c r="A2156" s="66" t="s">
        <v>2454</v>
      </c>
      <c r="B2156" s="28">
        <v>64.59</v>
      </c>
    </row>
    <row r="2157" spans="1:2" x14ac:dyDescent="0.25">
      <c r="A2157" s="66" t="s">
        <v>2455</v>
      </c>
      <c r="B2157" s="28">
        <v>63.51</v>
      </c>
    </row>
    <row r="2158" spans="1:2" x14ac:dyDescent="0.25">
      <c r="A2158" s="66" t="s">
        <v>2456</v>
      </c>
      <c r="B2158" s="28">
        <v>63.48</v>
      </c>
    </row>
    <row r="2159" spans="1:2" x14ac:dyDescent="0.25">
      <c r="A2159" s="66" t="s">
        <v>2457</v>
      </c>
      <c r="B2159" s="28">
        <v>63.92</v>
      </c>
    </row>
    <row r="2160" spans="1:2" x14ac:dyDescent="0.25">
      <c r="A2160" s="66" t="s">
        <v>2458</v>
      </c>
      <c r="B2160" s="28">
        <v>62.77</v>
      </c>
    </row>
    <row r="2161" spans="1:2" x14ac:dyDescent="0.25">
      <c r="A2161" s="66" t="s">
        <v>2459</v>
      </c>
      <c r="B2161" s="28">
        <v>62.15</v>
      </c>
    </row>
    <row r="2162" spans="1:2" x14ac:dyDescent="0.25">
      <c r="A2162" s="66" t="s">
        <v>2460</v>
      </c>
      <c r="B2162" s="28">
        <v>61.67</v>
      </c>
    </row>
    <row r="2163" spans="1:2" x14ac:dyDescent="0.25">
      <c r="A2163" s="66" t="s">
        <v>2461</v>
      </c>
      <c r="B2163" s="28">
        <v>61.46</v>
      </c>
    </row>
    <row r="2164" spans="1:2" x14ac:dyDescent="0.25">
      <c r="A2164" s="66" t="s">
        <v>2462</v>
      </c>
      <c r="B2164" s="28">
        <v>60.93</v>
      </c>
    </row>
    <row r="2165" spans="1:2" x14ac:dyDescent="0.25">
      <c r="A2165" s="66" t="s">
        <v>2463</v>
      </c>
      <c r="B2165" s="28">
        <v>60.17</v>
      </c>
    </row>
    <row r="2166" spans="1:2" x14ac:dyDescent="0.25">
      <c r="A2166" s="66" t="s">
        <v>2464</v>
      </c>
      <c r="B2166" s="28">
        <v>59.37</v>
      </c>
    </row>
    <row r="2167" spans="1:2" x14ac:dyDescent="0.25">
      <c r="A2167" s="66" t="s">
        <v>2465</v>
      </c>
      <c r="B2167" s="28">
        <v>59.07</v>
      </c>
    </row>
    <row r="2168" spans="1:2" x14ac:dyDescent="0.25">
      <c r="A2168" s="66" t="s">
        <v>2466</v>
      </c>
      <c r="B2168" s="28">
        <v>59.2</v>
      </c>
    </row>
    <row r="2169" spans="1:2" x14ac:dyDescent="0.25">
      <c r="A2169" s="66" t="s">
        <v>2467</v>
      </c>
      <c r="B2169" s="28">
        <v>58.7</v>
      </c>
    </row>
    <row r="2170" spans="1:2" x14ac:dyDescent="0.25">
      <c r="A2170" s="66" t="s">
        <v>2468</v>
      </c>
      <c r="B2170" s="28">
        <v>57.78</v>
      </c>
    </row>
    <row r="2171" spans="1:2" x14ac:dyDescent="0.25">
      <c r="A2171" s="66" t="s">
        <v>2469</v>
      </c>
      <c r="B2171" s="28">
        <v>58.03</v>
      </c>
    </row>
    <row r="2172" spans="1:2" x14ac:dyDescent="0.25">
      <c r="A2172" s="66" t="s">
        <v>2470</v>
      </c>
      <c r="B2172" s="28">
        <v>57.85</v>
      </c>
    </row>
    <row r="2173" spans="1:2" x14ac:dyDescent="0.25">
      <c r="A2173" s="66" t="s">
        <v>2471</v>
      </c>
      <c r="B2173" s="28">
        <v>57.32</v>
      </c>
    </row>
    <row r="2174" spans="1:2" x14ac:dyDescent="0.25">
      <c r="A2174" s="66" t="s">
        <v>2472</v>
      </c>
      <c r="B2174" s="28">
        <v>57.04</v>
      </c>
    </row>
    <row r="2175" spans="1:2" x14ac:dyDescent="0.25">
      <c r="A2175" s="66" t="s">
        <v>2473</v>
      </c>
      <c r="B2175" s="28">
        <v>57.32</v>
      </c>
    </row>
    <row r="2176" spans="1:2" x14ac:dyDescent="0.25">
      <c r="A2176" s="66" t="s">
        <v>2474</v>
      </c>
      <c r="B2176" s="28">
        <v>57.76</v>
      </c>
    </row>
    <row r="2177" spans="1:2" x14ac:dyDescent="0.25">
      <c r="A2177" s="66" t="s">
        <v>2475</v>
      </c>
      <c r="B2177" s="28">
        <v>58.17</v>
      </c>
    </row>
    <row r="2178" spans="1:2" x14ac:dyDescent="0.25">
      <c r="A2178" s="66" t="s">
        <v>2476</v>
      </c>
      <c r="B2178" s="28">
        <v>58.17</v>
      </c>
    </row>
    <row r="2179" spans="1:2" x14ac:dyDescent="0.25">
      <c r="A2179" s="66" t="s">
        <v>2477</v>
      </c>
      <c r="B2179" s="28">
        <v>58.65</v>
      </c>
    </row>
    <row r="2180" spans="1:2" x14ac:dyDescent="0.25">
      <c r="A2180" s="66" t="s">
        <v>2478</v>
      </c>
      <c r="B2180" s="28">
        <v>58.68</v>
      </c>
    </row>
    <row r="2181" spans="1:2" x14ac:dyDescent="0.25">
      <c r="A2181" s="66" t="s">
        <v>2479</v>
      </c>
      <c r="B2181" s="28">
        <v>58.72</v>
      </c>
    </row>
    <row r="2182" spans="1:2" x14ac:dyDescent="0.25">
      <c r="A2182" s="66" t="s">
        <v>2480</v>
      </c>
      <c r="B2182" s="28">
        <v>59.02</v>
      </c>
    </row>
    <row r="2183" spans="1:2" x14ac:dyDescent="0.25">
      <c r="A2183" s="66" t="s">
        <v>2481</v>
      </c>
      <c r="B2183" s="28">
        <v>59.18</v>
      </c>
    </row>
    <row r="2184" spans="1:2" x14ac:dyDescent="0.25">
      <c r="A2184" s="66" t="s">
        <v>2482</v>
      </c>
      <c r="B2184" s="28">
        <v>59.5</v>
      </c>
    </row>
    <row r="2185" spans="1:2" x14ac:dyDescent="0.25">
      <c r="A2185" s="66" t="s">
        <v>2483</v>
      </c>
      <c r="B2185" s="28">
        <v>60.15</v>
      </c>
    </row>
    <row r="2186" spans="1:2" x14ac:dyDescent="0.25">
      <c r="A2186" s="66" t="s">
        <v>2484</v>
      </c>
      <c r="B2186" s="28">
        <v>60.19</v>
      </c>
    </row>
    <row r="2187" spans="1:2" x14ac:dyDescent="0.25">
      <c r="A2187" s="66" t="s">
        <v>2485</v>
      </c>
      <c r="B2187" s="28">
        <v>60.59</v>
      </c>
    </row>
    <row r="2188" spans="1:2" x14ac:dyDescent="0.25">
      <c r="A2188" s="66" t="s">
        <v>2486</v>
      </c>
      <c r="B2188" s="28">
        <v>60.49</v>
      </c>
    </row>
    <row r="2189" spans="1:2" x14ac:dyDescent="0.25">
      <c r="A2189" s="66" t="s">
        <v>2487</v>
      </c>
      <c r="B2189" s="28">
        <v>60.98</v>
      </c>
    </row>
    <row r="2190" spans="1:2" x14ac:dyDescent="0.25">
      <c r="A2190" s="66" t="s">
        <v>2488</v>
      </c>
      <c r="B2190" s="28">
        <v>60.29</v>
      </c>
    </row>
    <row r="2191" spans="1:2" x14ac:dyDescent="0.25">
      <c r="A2191" s="66" t="s">
        <v>2489</v>
      </c>
      <c r="B2191" s="28">
        <v>60.86</v>
      </c>
    </row>
    <row r="2192" spans="1:2" x14ac:dyDescent="0.25">
      <c r="A2192" s="66" t="s">
        <v>2490</v>
      </c>
      <c r="B2192" s="28">
        <v>61.05</v>
      </c>
    </row>
    <row r="2193" spans="1:2" x14ac:dyDescent="0.25">
      <c r="A2193" s="66" t="s">
        <v>2491</v>
      </c>
      <c r="B2193" s="28">
        <v>60.84</v>
      </c>
    </row>
    <row r="2194" spans="1:2" x14ac:dyDescent="0.25">
      <c r="A2194" s="66" t="s">
        <v>2492</v>
      </c>
      <c r="B2194" s="28">
        <v>60.98</v>
      </c>
    </row>
    <row r="2195" spans="1:2" x14ac:dyDescent="0.25">
      <c r="A2195" s="66" t="s">
        <v>2493</v>
      </c>
      <c r="B2195" s="28">
        <v>61.53</v>
      </c>
    </row>
    <row r="2196" spans="1:2" x14ac:dyDescent="0.25">
      <c r="A2196" s="66" t="s">
        <v>2494</v>
      </c>
      <c r="B2196" s="28">
        <v>61.32</v>
      </c>
    </row>
    <row r="2197" spans="1:2" x14ac:dyDescent="0.25">
      <c r="A2197" s="66" t="s">
        <v>2495</v>
      </c>
      <c r="B2197" s="28">
        <v>62.1</v>
      </c>
    </row>
    <row r="2198" spans="1:2" x14ac:dyDescent="0.25">
      <c r="A2198" s="66" t="s">
        <v>2496</v>
      </c>
      <c r="B2198" s="28">
        <v>62.37</v>
      </c>
    </row>
    <row r="2199" spans="1:2" x14ac:dyDescent="0.25">
      <c r="A2199" s="66" t="s">
        <v>2497</v>
      </c>
      <c r="B2199" s="28">
        <v>62.58</v>
      </c>
    </row>
    <row r="2200" spans="1:2" x14ac:dyDescent="0.25">
      <c r="A2200" s="66" t="s">
        <v>2498</v>
      </c>
      <c r="B2200" s="28">
        <v>62.21</v>
      </c>
    </row>
    <row r="2201" spans="1:2" x14ac:dyDescent="0.25">
      <c r="A2201" s="66" t="s">
        <v>2499</v>
      </c>
      <c r="B2201" s="28">
        <v>62.26</v>
      </c>
    </row>
    <row r="2202" spans="1:2" x14ac:dyDescent="0.25">
      <c r="A2202" s="66" t="s">
        <v>2500</v>
      </c>
      <c r="B2202" s="28">
        <v>61.69</v>
      </c>
    </row>
    <row r="2203" spans="1:2" x14ac:dyDescent="0.25">
      <c r="A2203" s="66" t="s">
        <v>2501</v>
      </c>
      <c r="B2203" s="28">
        <v>60.55</v>
      </c>
    </row>
    <row r="2204" spans="1:2" x14ac:dyDescent="0.25">
      <c r="A2204" s="66" t="s">
        <v>2502</v>
      </c>
      <c r="B2204" s="28">
        <v>60.36</v>
      </c>
    </row>
    <row r="2205" spans="1:2" x14ac:dyDescent="0.25">
      <c r="A2205" s="66" t="s">
        <v>2503</v>
      </c>
      <c r="B2205" s="28">
        <v>60.13</v>
      </c>
    </row>
    <row r="2206" spans="1:2" x14ac:dyDescent="0.25">
      <c r="A2206" s="66" t="s">
        <v>2504</v>
      </c>
      <c r="B2206" s="28">
        <v>60.09</v>
      </c>
    </row>
    <row r="2207" spans="1:2" x14ac:dyDescent="0.25">
      <c r="A2207" s="66" t="s">
        <v>2505</v>
      </c>
      <c r="B2207" s="28">
        <v>59.72</v>
      </c>
    </row>
    <row r="2208" spans="1:2" x14ac:dyDescent="0.25">
      <c r="A2208" s="66" t="s">
        <v>2506</v>
      </c>
      <c r="B2208" s="28">
        <v>59.38</v>
      </c>
    </row>
    <row r="2209" spans="1:2" x14ac:dyDescent="0.25">
      <c r="A2209" s="66" t="s">
        <v>2507</v>
      </c>
      <c r="B2209" s="28">
        <v>58.97</v>
      </c>
    </row>
    <row r="2210" spans="1:2" x14ac:dyDescent="0.25">
      <c r="A2210" s="66" t="s">
        <v>2508</v>
      </c>
      <c r="B2210" s="28">
        <v>58.76</v>
      </c>
    </row>
    <row r="2211" spans="1:2" x14ac:dyDescent="0.25">
      <c r="A2211" s="66" t="s">
        <v>2509</v>
      </c>
      <c r="B2211" s="28">
        <v>58.97</v>
      </c>
    </row>
    <row r="2212" spans="1:2" x14ac:dyDescent="0.25">
      <c r="A2212" s="66" t="s">
        <v>2510</v>
      </c>
      <c r="B2212" s="28">
        <v>59.22</v>
      </c>
    </row>
    <row r="2213" spans="1:2" x14ac:dyDescent="0.25">
      <c r="A2213" s="66" t="s">
        <v>2511</v>
      </c>
      <c r="B2213" s="28">
        <v>59.91</v>
      </c>
    </row>
    <row r="2214" spans="1:2" x14ac:dyDescent="0.25">
      <c r="A2214" s="66" t="s">
        <v>2512</v>
      </c>
      <c r="B2214" s="28">
        <v>59.59</v>
      </c>
    </row>
    <row r="2215" spans="1:2" x14ac:dyDescent="0.25">
      <c r="A2215" s="66" t="s">
        <v>2513</v>
      </c>
      <c r="B2215" s="28">
        <v>59.75</v>
      </c>
    </row>
    <row r="2216" spans="1:2" x14ac:dyDescent="0.25">
      <c r="A2216" s="66" t="s">
        <v>2514</v>
      </c>
      <c r="B2216" s="28">
        <v>59.75</v>
      </c>
    </row>
    <row r="2217" spans="1:2" x14ac:dyDescent="0.25">
      <c r="A2217" s="66" t="s">
        <v>2515</v>
      </c>
      <c r="B2217" s="28">
        <v>59.57</v>
      </c>
    </row>
    <row r="2218" spans="1:2" x14ac:dyDescent="0.25">
      <c r="A2218" s="66" t="s">
        <v>2516</v>
      </c>
      <c r="B2218" s="28">
        <v>59.59</v>
      </c>
    </row>
    <row r="2219" spans="1:2" x14ac:dyDescent="0.25">
      <c r="A2219" s="66" t="s">
        <v>2517</v>
      </c>
      <c r="B2219" s="28">
        <v>59.39</v>
      </c>
    </row>
    <row r="2220" spans="1:2" x14ac:dyDescent="0.25">
      <c r="A2220" s="66" t="s">
        <v>2518</v>
      </c>
      <c r="B2220" s="28">
        <v>58.86</v>
      </c>
    </row>
    <row r="2221" spans="1:2" x14ac:dyDescent="0.25">
      <c r="A2221" s="66" t="s">
        <v>2519</v>
      </c>
      <c r="B2221" s="28">
        <v>58.63</v>
      </c>
    </row>
    <row r="2222" spans="1:2" x14ac:dyDescent="0.25">
      <c r="A2222" s="66" t="s">
        <v>2520</v>
      </c>
      <c r="B2222" s="28">
        <v>58.59</v>
      </c>
    </row>
    <row r="2223" spans="1:2" x14ac:dyDescent="0.25">
      <c r="A2223" s="66" t="s">
        <v>2521</v>
      </c>
      <c r="B2223" s="28">
        <v>57.47</v>
      </c>
    </row>
    <row r="2224" spans="1:2" x14ac:dyDescent="0.25">
      <c r="A2224" s="66" t="s">
        <v>2522</v>
      </c>
      <c r="B2224" s="28">
        <v>57.5</v>
      </c>
    </row>
    <row r="2225" spans="1:2" x14ac:dyDescent="0.25">
      <c r="A2225" s="66" t="s">
        <v>2523</v>
      </c>
      <c r="B2225" s="28">
        <v>57.34</v>
      </c>
    </row>
    <row r="2226" spans="1:2" x14ac:dyDescent="0.25">
      <c r="A2226" s="66" t="s">
        <v>2524</v>
      </c>
      <c r="B2226" s="28">
        <v>56.36</v>
      </c>
    </row>
    <row r="2227" spans="1:2" x14ac:dyDescent="0.25">
      <c r="A2227" s="66" t="s">
        <v>2525</v>
      </c>
      <c r="B2227" s="28">
        <v>56.13</v>
      </c>
    </row>
    <row r="2228" spans="1:2" x14ac:dyDescent="0.25">
      <c r="A2228" s="66" t="s">
        <v>2526</v>
      </c>
      <c r="B2228" s="28">
        <v>56.38</v>
      </c>
    </row>
    <row r="2229" spans="1:2" x14ac:dyDescent="0.25">
      <c r="A2229" s="66" t="s">
        <v>2527</v>
      </c>
      <c r="B2229" s="28">
        <v>56.31</v>
      </c>
    </row>
    <row r="2230" spans="1:2" x14ac:dyDescent="0.25">
      <c r="A2230" s="66" t="s">
        <v>2528</v>
      </c>
      <c r="B2230" s="28">
        <v>56.2</v>
      </c>
    </row>
    <row r="2231" spans="1:2" x14ac:dyDescent="0.25">
      <c r="A2231" s="66" t="s">
        <v>2529</v>
      </c>
      <c r="B2231" s="28">
        <v>55.86</v>
      </c>
    </row>
    <row r="2232" spans="1:2" x14ac:dyDescent="0.25">
      <c r="A2232" s="66" t="s">
        <v>2530</v>
      </c>
      <c r="B2232" s="28">
        <v>55.4</v>
      </c>
    </row>
    <row r="2233" spans="1:2" x14ac:dyDescent="0.25">
      <c r="A2233" s="66" t="s">
        <v>2531</v>
      </c>
      <c r="B2233" s="28">
        <v>55.35</v>
      </c>
    </row>
    <row r="2234" spans="1:2" x14ac:dyDescent="0.25">
      <c r="A2234" s="66" t="s">
        <v>2532</v>
      </c>
      <c r="B2234" s="28">
        <v>55.99</v>
      </c>
    </row>
    <row r="2235" spans="1:2" x14ac:dyDescent="0.25">
      <c r="A2235" s="66" t="s">
        <v>2533</v>
      </c>
      <c r="B2235" s="28">
        <v>55.88</v>
      </c>
    </row>
    <row r="2236" spans="1:2" x14ac:dyDescent="0.25">
      <c r="A2236" s="66" t="s">
        <v>2534</v>
      </c>
      <c r="B2236" s="28">
        <v>55.49</v>
      </c>
    </row>
    <row r="2237" spans="1:2" x14ac:dyDescent="0.25">
      <c r="A2237" s="66" t="s">
        <v>2535</v>
      </c>
      <c r="B2237" s="28">
        <v>55.17</v>
      </c>
    </row>
    <row r="2238" spans="1:2" x14ac:dyDescent="0.25">
      <c r="A2238" s="66" t="s">
        <v>2536</v>
      </c>
      <c r="B2238" s="28">
        <v>55.17</v>
      </c>
    </row>
    <row r="2239" spans="1:2" x14ac:dyDescent="0.25">
      <c r="A2239" s="66" t="s">
        <v>2537</v>
      </c>
      <c r="B2239" s="28">
        <v>54.29</v>
      </c>
    </row>
    <row r="2240" spans="1:2" x14ac:dyDescent="0.25">
      <c r="A2240" s="66" t="s">
        <v>2538</v>
      </c>
      <c r="B2240" s="28">
        <v>54.02</v>
      </c>
    </row>
    <row r="2241" spans="1:2" x14ac:dyDescent="0.25">
      <c r="A2241" s="66" t="s">
        <v>2539</v>
      </c>
      <c r="B2241" s="28">
        <v>54.04</v>
      </c>
    </row>
    <row r="2242" spans="1:2" x14ac:dyDescent="0.25">
      <c r="A2242" s="66" t="s">
        <v>2540</v>
      </c>
      <c r="B2242" s="28">
        <v>53.63</v>
      </c>
    </row>
    <row r="2243" spans="1:2" x14ac:dyDescent="0.25">
      <c r="A2243" s="66" t="s">
        <v>2541</v>
      </c>
      <c r="B2243" s="28">
        <v>53.36</v>
      </c>
    </row>
    <row r="2244" spans="1:2" x14ac:dyDescent="0.25">
      <c r="A2244" s="66" t="s">
        <v>2542</v>
      </c>
      <c r="B2244" s="28">
        <v>53.13</v>
      </c>
    </row>
    <row r="2245" spans="1:2" x14ac:dyDescent="0.25">
      <c r="A2245" s="66" t="s">
        <v>2543</v>
      </c>
      <c r="B2245" s="28">
        <v>52.95</v>
      </c>
    </row>
    <row r="2246" spans="1:2" x14ac:dyDescent="0.25">
      <c r="A2246" s="66" t="s">
        <v>2544</v>
      </c>
      <c r="B2246" s="28">
        <v>52.63</v>
      </c>
    </row>
    <row r="2247" spans="1:2" x14ac:dyDescent="0.25">
      <c r="A2247" s="66" t="s">
        <v>2545</v>
      </c>
      <c r="B2247" s="28">
        <v>52.81</v>
      </c>
    </row>
    <row r="2248" spans="1:2" x14ac:dyDescent="0.25">
      <c r="A2248" s="66" t="s">
        <v>2546</v>
      </c>
      <c r="B2248" s="28">
        <v>52.72</v>
      </c>
    </row>
    <row r="2249" spans="1:2" x14ac:dyDescent="0.25">
      <c r="A2249" s="66" t="s">
        <v>2547</v>
      </c>
      <c r="B2249" s="28">
        <v>52.43</v>
      </c>
    </row>
    <row r="2250" spans="1:2" x14ac:dyDescent="0.25">
      <c r="A2250" s="66" t="s">
        <v>2548</v>
      </c>
      <c r="B2250" s="28">
        <v>52.68</v>
      </c>
    </row>
    <row r="2251" spans="1:2" x14ac:dyDescent="0.25">
      <c r="A2251" s="66" t="s">
        <v>2549</v>
      </c>
      <c r="B2251" s="28">
        <v>53.72</v>
      </c>
    </row>
    <row r="2252" spans="1:2" x14ac:dyDescent="0.25">
      <c r="A2252" s="66" t="s">
        <v>2550</v>
      </c>
      <c r="B2252" s="28">
        <v>54.84</v>
      </c>
    </row>
    <row r="2253" spans="1:2" x14ac:dyDescent="0.25">
      <c r="A2253" s="66" t="s">
        <v>2551</v>
      </c>
      <c r="B2253" s="28">
        <v>55.39</v>
      </c>
    </row>
    <row r="2254" spans="1:2" x14ac:dyDescent="0.25">
      <c r="A2254" s="66" t="s">
        <v>2552</v>
      </c>
      <c r="B2254" s="28">
        <v>56.59</v>
      </c>
    </row>
    <row r="2255" spans="1:2" x14ac:dyDescent="0.25">
      <c r="A2255" s="66" t="s">
        <v>2553</v>
      </c>
      <c r="B2255" s="28">
        <v>56.34</v>
      </c>
    </row>
    <row r="2256" spans="1:2" x14ac:dyDescent="0.25">
      <c r="A2256" s="66" t="s">
        <v>2554</v>
      </c>
      <c r="B2256" s="28">
        <v>56.77</v>
      </c>
    </row>
    <row r="2257" spans="1:2" x14ac:dyDescent="0.25">
      <c r="A2257" s="66" t="s">
        <v>2555</v>
      </c>
      <c r="B2257" s="28">
        <v>57.14</v>
      </c>
    </row>
    <row r="2258" spans="1:2" x14ac:dyDescent="0.25">
      <c r="A2258" s="66" t="s">
        <v>2556</v>
      </c>
      <c r="B2258" s="28">
        <v>57.93</v>
      </c>
    </row>
    <row r="2259" spans="1:2" x14ac:dyDescent="0.25">
      <c r="A2259" s="66" t="s">
        <v>2557</v>
      </c>
      <c r="B2259" s="28">
        <v>57.59</v>
      </c>
    </row>
    <row r="2260" spans="1:2" x14ac:dyDescent="0.25">
      <c r="A2260" s="66" t="s">
        <v>2558</v>
      </c>
      <c r="B2260" s="28">
        <v>57.73</v>
      </c>
    </row>
    <row r="2261" spans="1:2" x14ac:dyDescent="0.25">
      <c r="A2261" s="66" t="s">
        <v>2559</v>
      </c>
      <c r="B2261" s="28">
        <v>57.19</v>
      </c>
    </row>
    <row r="2262" spans="1:2" x14ac:dyDescent="0.25">
      <c r="A2262" s="66" t="s">
        <v>2560</v>
      </c>
      <c r="B2262" s="28">
        <v>57.57</v>
      </c>
    </row>
    <row r="2263" spans="1:2" x14ac:dyDescent="0.25">
      <c r="A2263" s="66" t="s">
        <v>2561</v>
      </c>
      <c r="B2263" s="28">
        <v>57.7</v>
      </c>
    </row>
    <row r="2264" spans="1:2" x14ac:dyDescent="0.25">
      <c r="A2264" s="66" t="s">
        <v>2562</v>
      </c>
      <c r="B2264" s="28">
        <v>57.75</v>
      </c>
    </row>
    <row r="2265" spans="1:2" x14ac:dyDescent="0.25">
      <c r="A2265" s="66" t="s">
        <v>2563</v>
      </c>
      <c r="B2265" s="28">
        <v>57.93</v>
      </c>
    </row>
    <row r="2266" spans="1:2" x14ac:dyDescent="0.25">
      <c r="A2266" s="66" t="s">
        <v>2564</v>
      </c>
      <c r="B2266" s="28">
        <v>57.55</v>
      </c>
    </row>
    <row r="2267" spans="1:2" x14ac:dyDescent="0.25">
      <c r="A2267" s="66" t="s">
        <v>2565</v>
      </c>
      <c r="B2267" s="28">
        <v>57.14</v>
      </c>
    </row>
    <row r="2268" spans="1:2" x14ac:dyDescent="0.25">
      <c r="A2268" s="66" t="s">
        <v>2566</v>
      </c>
      <c r="B2268" s="28">
        <v>56.65</v>
      </c>
    </row>
    <row r="2269" spans="1:2" x14ac:dyDescent="0.25">
      <c r="A2269" s="66" t="s">
        <v>2567</v>
      </c>
      <c r="B2269" s="28">
        <v>56.63</v>
      </c>
    </row>
    <row r="2270" spans="1:2" x14ac:dyDescent="0.25">
      <c r="A2270" s="66" t="s">
        <v>2568</v>
      </c>
      <c r="B2270" s="28">
        <v>56.79</v>
      </c>
    </row>
    <row r="2271" spans="1:2" x14ac:dyDescent="0.25">
      <c r="A2271" s="66" t="s">
        <v>2569</v>
      </c>
      <c r="B2271" s="28">
        <v>56.52</v>
      </c>
    </row>
    <row r="2272" spans="1:2" x14ac:dyDescent="0.25">
      <c r="A2272" s="66" t="s">
        <v>2570</v>
      </c>
      <c r="B2272" s="28">
        <v>55.44</v>
      </c>
    </row>
    <row r="2273" spans="1:2" x14ac:dyDescent="0.25">
      <c r="A2273" s="66" t="s">
        <v>2571</v>
      </c>
      <c r="B2273" s="28">
        <v>55.69</v>
      </c>
    </row>
    <row r="2274" spans="1:2" x14ac:dyDescent="0.25">
      <c r="A2274" s="66" t="s">
        <v>2572</v>
      </c>
      <c r="B2274" s="28">
        <v>55.8</v>
      </c>
    </row>
    <row r="2275" spans="1:2" x14ac:dyDescent="0.25">
      <c r="A2275" s="66" t="s">
        <v>2573</v>
      </c>
      <c r="B2275" s="28">
        <v>55.62</v>
      </c>
    </row>
    <row r="2276" spans="1:2" x14ac:dyDescent="0.25">
      <c r="A2276" s="66" t="s">
        <v>2574</v>
      </c>
      <c r="B2276" s="28">
        <v>55.22</v>
      </c>
    </row>
    <row r="2277" spans="1:2" x14ac:dyDescent="0.25">
      <c r="A2277" s="66" t="s">
        <v>2575</v>
      </c>
      <c r="B2277" s="28">
        <v>54.43</v>
      </c>
    </row>
    <row r="2278" spans="1:2" x14ac:dyDescent="0.25">
      <c r="A2278" s="66" t="s">
        <v>2576</v>
      </c>
      <c r="B2278" s="28">
        <v>54.52</v>
      </c>
    </row>
    <row r="2279" spans="1:2" x14ac:dyDescent="0.25">
      <c r="A2279" s="66" t="s">
        <v>2577</v>
      </c>
      <c r="B2279" s="28">
        <v>54.54</v>
      </c>
    </row>
    <row r="2280" spans="1:2" x14ac:dyDescent="0.25">
      <c r="A2280" s="66" t="s">
        <v>2578</v>
      </c>
      <c r="B2280" s="28">
        <v>54.72</v>
      </c>
    </row>
    <row r="2281" spans="1:2" x14ac:dyDescent="0.25">
      <c r="A2281" s="66" t="s">
        <v>2579</v>
      </c>
      <c r="B2281" s="28">
        <v>54.48</v>
      </c>
    </row>
    <row r="2282" spans="1:2" x14ac:dyDescent="0.25">
      <c r="A2282" s="66" t="s">
        <v>2580</v>
      </c>
      <c r="B2282" s="28">
        <v>53.1</v>
      </c>
    </row>
    <row r="2283" spans="1:2" x14ac:dyDescent="0.25">
      <c r="A2283" s="66" t="s">
        <v>2581</v>
      </c>
      <c r="B2283" s="28">
        <v>52.9</v>
      </c>
    </row>
    <row r="2284" spans="1:2" x14ac:dyDescent="0.25">
      <c r="A2284" s="66" t="s">
        <v>2582</v>
      </c>
      <c r="B2284" s="28">
        <v>52.75</v>
      </c>
    </row>
    <row r="2285" spans="1:2" x14ac:dyDescent="0.25">
      <c r="A2285" s="66" t="s">
        <v>2583</v>
      </c>
      <c r="B2285" s="28">
        <v>52.57</v>
      </c>
    </row>
    <row r="2286" spans="1:2" x14ac:dyDescent="0.25">
      <c r="A2286" s="66" t="s">
        <v>2584</v>
      </c>
      <c r="B2286" s="28">
        <v>52.61</v>
      </c>
    </row>
    <row r="2287" spans="1:2" x14ac:dyDescent="0.25">
      <c r="A2287" s="66" t="s">
        <v>2585</v>
      </c>
      <c r="B2287" s="28">
        <v>52.5</v>
      </c>
    </row>
    <row r="2288" spans="1:2" x14ac:dyDescent="0.25">
      <c r="A2288" s="66" t="s">
        <v>2586</v>
      </c>
      <c r="B2288" s="28">
        <v>52.24</v>
      </c>
    </row>
    <row r="2289" spans="1:2" x14ac:dyDescent="0.25">
      <c r="A2289" s="66" t="s">
        <v>2587</v>
      </c>
      <c r="B2289" s="28">
        <v>51.9</v>
      </c>
    </row>
    <row r="2290" spans="1:2" x14ac:dyDescent="0.25">
      <c r="A2290" s="66" t="s">
        <v>2588</v>
      </c>
      <c r="B2290" s="28">
        <v>52.35</v>
      </c>
    </row>
    <row r="2291" spans="1:2" x14ac:dyDescent="0.25">
      <c r="A2291" s="66" t="s">
        <v>2589</v>
      </c>
      <c r="B2291" s="28">
        <v>52.26</v>
      </c>
    </row>
    <row r="2292" spans="1:2" x14ac:dyDescent="0.25">
      <c r="A2292" s="66" t="s">
        <v>2590</v>
      </c>
      <c r="B2292" s="28">
        <v>52.59</v>
      </c>
    </row>
    <row r="2293" spans="1:2" x14ac:dyDescent="0.25">
      <c r="A2293" s="66" t="s">
        <v>2591</v>
      </c>
      <c r="B2293" s="28">
        <v>52.57</v>
      </c>
    </row>
    <row r="2294" spans="1:2" x14ac:dyDescent="0.25">
      <c r="A2294" s="66" t="s">
        <v>2592</v>
      </c>
      <c r="B2294" s="28">
        <v>53.08</v>
      </c>
    </row>
    <row r="2295" spans="1:2" x14ac:dyDescent="0.25">
      <c r="A2295" s="66" t="s">
        <v>2593</v>
      </c>
      <c r="B2295" s="28">
        <v>53.12</v>
      </c>
    </row>
    <row r="2296" spans="1:2" x14ac:dyDescent="0.25">
      <c r="A2296" s="66" t="s">
        <v>2594</v>
      </c>
      <c r="B2296" s="28">
        <v>53.81</v>
      </c>
    </row>
    <row r="2297" spans="1:2" x14ac:dyDescent="0.25">
      <c r="A2297" s="66" t="s">
        <v>2595</v>
      </c>
      <c r="B2297" s="28">
        <v>54.08</v>
      </c>
    </row>
    <row r="2298" spans="1:2" x14ac:dyDescent="0.25">
      <c r="A2298" s="66" t="s">
        <v>2596</v>
      </c>
      <c r="B2298" s="28">
        <v>55.1</v>
      </c>
    </row>
    <row r="2299" spans="1:2" x14ac:dyDescent="0.25">
      <c r="A2299" s="66" t="s">
        <v>2597</v>
      </c>
      <c r="B2299" s="28">
        <v>55.79</v>
      </c>
    </row>
    <row r="2300" spans="1:2" x14ac:dyDescent="0.25">
      <c r="A2300" s="66" t="s">
        <v>2598</v>
      </c>
      <c r="B2300" s="28">
        <v>55.43</v>
      </c>
    </row>
    <row r="2301" spans="1:2" x14ac:dyDescent="0.25">
      <c r="A2301" s="66" t="s">
        <v>2599</v>
      </c>
      <c r="B2301" s="28">
        <v>55.75</v>
      </c>
    </row>
    <row r="2302" spans="1:2" x14ac:dyDescent="0.25">
      <c r="A2302" s="66" t="s">
        <v>2600</v>
      </c>
      <c r="B2302" s="28">
        <v>55.41</v>
      </c>
    </row>
    <row r="2303" spans="1:2" x14ac:dyDescent="0.25">
      <c r="A2303" s="66" t="s">
        <v>2601</v>
      </c>
      <c r="B2303" s="28">
        <v>55.86</v>
      </c>
    </row>
    <row r="2304" spans="1:2" x14ac:dyDescent="0.25">
      <c r="A2304" s="66" t="s">
        <v>2602</v>
      </c>
      <c r="B2304" s="28">
        <v>55.03</v>
      </c>
    </row>
    <row r="2305" spans="1:2" x14ac:dyDescent="0.25">
      <c r="A2305" s="66" t="s">
        <v>2603</v>
      </c>
      <c r="B2305" s="28">
        <v>54.88</v>
      </c>
    </row>
    <row r="2306" spans="1:2" x14ac:dyDescent="0.25">
      <c r="A2306" s="66" t="s">
        <v>2604</v>
      </c>
      <c r="B2306" s="28">
        <v>54.9</v>
      </c>
    </row>
    <row r="2307" spans="1:2" x14ac:dyDescent="0.25">
      <c r="A2307" s="66" t="s">
        <v>2605</v>
      </c>
      <c r="B2307" s="28">
        <v>55.34</v>
      </c>
    </row>
    <row r="2308" spans="1:2" x14ac:dyDescent="0.25">
      <c r="A2308" s="66" t="s">
        <v>2606</v>
      </c>
      <c r="B2308" s="28">
        <v>55.36</v>
      </c>
    </row>
    <row r="2309" spans="1:2" x14ac:dyDescent="0.25">
      <c r="A2309" s="66" t="s">
        <v>2607</v>
      </c>
      <c r="B2309" s="28">
        <v>55.34</v>
      </c>
    </row>
    <row r="2310" spans="1:2" x14ac:dyDescent="0.25">
      <c r="A2310" s="66" t="s">
        <v>2608</v>
      </c>
      <c r="B2310" s="28">
        <v>55.32</v>
      </c>
    </row>
    <row r="2311" spans="1:2" x14ac:dyDescent="0.25">
      <c r="A2311" s="66" t="s">
        <v>2609</v>
      </c>
      <c r="B2311" s="28">
        <v>55.32</v>
      </c>
    </row>
    <row r="2312" spans="1:2" x14ac:dyDescent="0.25">
      <c r="A2312" s="66" t="s">
        <v>2610</v>
      </c>
      <c r="B2312" s="28">
        <v>56.05</v>
      </c>
    </row>
    <row r="2313" spans="1:2" x14ac:dyDescent="0.25">
      <c r="A2313" s="66" t="s">
        <v>2611</v>
      </c>
      <c r="B2313" s="28">
        <v>57.11</v>
      </c>
    </row>
    <row r="2314" spans="1:2" x14ac:dyDescent="0.25">
      <c r="A2314" s="66" t="s">
        <v>2612</v>
      </c>
      <c r="B2314" s="28">
        <v>57.14</v>
      </c>
    </row>
    <row r="2315" spans="1:2" x14ac:dyDescent="0.25">
      <c r="A2315" s="66" t="s">
        <v>2613</v>
      </c>
      <c r="B2315" s="28">
        <v>57.05</v>
      </c>
    </row>
    <row r="2316" spans="1:2" x14ac:dyDescent="0.25">
      <c r="A2316" s="66" t="s">
        <v>2614</v>
      </c>
      <c r="B2316" s="28">
        <v>57.09</v>
      </c>
    </row>
    <row r="2317" spans="1:2" x14ac:dyDescent="0.25">
      <c r="A2317" s="66" t="s">
        <v>5783</v>
      </c>
      <c r="B2317" s="28">
        <v>56.98</v>
      </c>
    </row>
    <row r="2318" spans="1:2" x14ac:dyDescent="0.25">
      <c r="A2318" s="66" t="s">
        <v>2615</v>
      </c>
      <c r="B2318" s="28">
        <v>57.58</v>
      </c>
    </row>
    <row r="2319" spans="1:2" x14ac:dyDescent="0.25">
      <c r="A2319" s="66" t="s">
        <v>2616</v>
      </c>
      <c r="B2319" s="28">
        <v>57.53</v>
      </c>
    </row>
    <row r="2320" spans="1:2" x14ac:dyDescent="0.25">
      <c r="A2320" s="66" t="s">
        <v>2617</v>
      </c>
      <c r="B2320" s="28">
        <v>56.76</v>
      </c>
    </row>
    <row r="2321" spans="1:2" x14ac:dyDescent="0.25">
      <c r="A2321" s="66" t="s">
        <v>2618</v>
      </c>
      <c r="B2321" s="28">
        <v>58.15</v>
      </c>
    </row>
    <row r="2322" spans="1:2" x14ac:dyDescent="0.25">
      <c r="A2322" s="66" t="s">
        <v>2619</v>
      </c>
      <c r="B2322" s="28">
        <v>58.69</v>
      </c>
    </row>
    <row r="2323" spans="1:2" x14ac:dyDescent="0.25">
      <c r="A2323" s="66" t="s">
        <v>2620</v>
      </c>
      <c r="B2323" s="28">
        <v>58.77</v>
      </c>
    </row>
    <row r="2324" spans="1:2" x14ac:dyDescent="0.25">
      <c r="A2324" s="66" t="s">
        <v>2621</v>
      </c>
      <c r="B2324" s="28">
        <v>58.6</v>
      </c>
    </row>
    <row r="2325" spans="1:2" x14ac:dyDescent="0.25">
      <c r="A2325" s="66" t="s">
        <v>2622</v>
      </c>
      <c r="B2325" s="28">
        <v>57.87</v>
      </c>
    </row>
    <row r="2326" spans="1:2" x14ac:dyDescent="0.25">
      <c r="A2326" s="66" t="s">
        <v>2623</v>
      </c>
      <c r="B2326" s="28">
        <v>58.23</v>
      </c>
    </row>
    <row r="2327" spans="1:2" x14ac:dyDescent="0.25">
      <c r="A2327" s="66" t="s">
        <v>2624</v>
      </c>
      <c r="B2327" s="28">
        <v>58.01</v>
      </c>
    </row>
    <row r="2328" spans="1:2" x14ac:dyDescent="0.25">
      <c r="A2328" s="66" t="s">
        <v>2625</v>
      </c>
      <c r="B2328" s="28">
        <v>57.92</v>
      </c>
    </row>
    <row r="2329" spans="1:2" x14ac:dyDescent="0.25">
      <c r="A2329" s="66" t="s">
        <v>2626</v>
      </c>
      <c r="B2329" s="28">
        <v>58.07</v>
      </c>
    </row>
    <row r="2330" spans="1:2" x14ac:dyDescent="0.25">
      <c r="A2330" s="66" t="s">
        <v>2627</v>
      </c>
      <c r="B2330" s="28">
        <v>58.49</v>
      </c>
    </row>
    <row r="2331" spans="1:2" x14ac:dyDescent="0.25">
      <c r="A2331" s="66" t="s">
        <v>2628</v>
      </c>
      <c r="B2331" s="28">
        <v>58.05</v>
      </c>
    </row>
    <row r="2332" spans="1:2" x14ac:dyDescent="0.25">
      <c r="A2332" s="66" t="s">
        <v>2629</v>
      </c>
      <c r="B2332" s="28">
        <v>57.96</v>
      </c>
    </row>
    <row r="2333" spans="1:2" x14ac:dyDescent="0.25">
      <c r="A2333" s="66" t="s">
        <v>2630</v>
      </c>
      <c r="B2333" s="28">
        <v>57.9</v>
      </c>
    </row>
    <row r="2334" spans="1:2" x14ac:dyDescent="0.25">
      <c r="A2334" s="66" t="s">
        <v>2631</v>
      </c>
      <c r="B2334" s="28">
        <v>57.83</v>
      </c>
    </row>
    <row r="2335" spans="1:2" x14ac:dyDescent="0.25">
      <c r="A2335" s="66" t="s">
        <v>2632</v>
      </c>
      <c r="B2335" s="28">
        <v>57.81</v>
      </c>
    </row>
    <row r="2336" spans="1:2" x14ac:dyDescent="0.25">
      <c r="A2336" s="66" t="s">
        <v>2633</v>
      </c>
      <c r="B2336" s="28">
        <v>58.05</v>
      </c>
    </row>
    <row r="2337" spans="1:2" x14ac:dyDescent="0.25">
      <c r="A2337" s="66" t="s">
        <v>2634</v>
      </c>
      <c r="B2337" s="28">
        <v>58.18</v>
      </c>
    </row>
    <row r="2338" spans="1:2" x14ac:dyDescent="0.25">
      <c r="A2338" s="66" t="s">
        <v>2635</v>
      </c>
      <c r="B2338" s="28">
        <v>58.47</v>
      </c>
    </row>
    <row r="2339" spans="1:2" x14ac:dyDescent="0.25">
      <c r="A2339" s="66" t="s">
        <v>2636</v>
      </c>
      <c r="B2339" s="28">
        <v>58.75</v>
      </c>
    </row>
    <row r="2340" spans="1:2" x14ac:dyDescent="0.25">
      <c r="A2340" s="66" t="s">
        <v>2637</v>
      </c>
      <c r="B2340" s="28">
        <v>58.78</v>
      </c>
    </row>
    <row r="2341" spans="1:2" x14ac:dyDescent="0.25">
      <c r="A2341" s="66" t="s">
        <v>2638</v>
      </c>
      <c r="B2341" s="28">
        <v>58.89</v>
      </c>
    </row>
    <row r="2342" spans="1:2" x14ac:dyDescent="0.25">
      <c r="A2342" s="66" t="s">
        <v>2639</v>
      </c>
      <c r="B2342" s="28">
        <v>59</v>
      </c>
    </row>
    <row r="2343" spans="1:2" x14ac:dyDescent="0.25">
      <c r="A2343" s="66" t="s">
        <v>2640</v>
      </c>
      <c r="B2343" s="28">
        <v>58.45</v>
      </c>
    </row>
    <row r="2344" spans="1:2" x14ac:dyDescent="0.25">
      <c r="A2344" s="66" t="s">
        <v>2641</v>
      </c>
      <c r="B2344" s="28">
        <v>58.39</v>
      </c>
    </row>
    <row r="2345" spans="1:2" x14ac:dyDescent="0.25">
      <c r="A2345" s="66" t="s">
        <v>2642</v>
      </c>
      <c r="B2345" s="28">
        <v>59.17</v>
      </c>
    </row>
    <row r="2346" spans="1:2" x14ac:dyDescent="0.25">
      <c r="A2346" s="66" t="s">
        <v>2643</v>
      </c>
      <c r="B2346" s="28">
        <v>59.81</v>
      </c>
    </row>
    <row r="2347" spans="1:2" x14ac:dyDescent="0.25">
      <c r="A2347" s="66" t="s">
        <v>2644</v>
      </c>
      <c r="B2347" s="28">
        <v>60.25</v>
      </c>
    </row>
    <row r="2348" spans="1:2" x14ac:dyDescent="0.25">
      <c r="A2348" s="66" t="s">
        <v>2645</v>
      </c>
      <c r="B2348" s="28">
        <v>59.53</v>
      </c>
    </row>
    <row r="2349" spans="1:2" x14ac:dyDescent="0.25">
      <c r="A2349" s="66" t="s">
        <v>2646</v>
      </c>
      <c r="B2349" s="28">
        <v>59.55</v>
      </c>
    </row>
    <row r="2350" spans="1:2" x14ac:dyDescent="0.25">
      <c r="A2350" s="66" t="s">
        <v>2647</v>
      </c>
      <c r="B2350" s="28">
        <v>59.55</v>
      </c>
    </row>
    <row r="2351" spans="1:2" x14ac:dyDescent="0.25">
      <c r="A2351" s="66" t="s">
        <v>2648</v>
      </c>
      <c r="B2351" s="28">
        <v>59.88</v>
      </c>
    </row>
    <row r="2352" spans="1:2" x14ac:dyDescent="0.25">
      <c r="A2352" s="66" t="s">
        <v>2649</v>
      </c>
      <c r="B2352" s="28">
        <v>59.94</v>
      </c>
    </row>
    <row r="2353" spans="1:2" x14ac:dyDescent="0.25">
      <c r="A2353" s="66" t="s">
        <v>2650</v>
      </c>
      <c r="B2353" s="28">
        <v>59.83</v>
      </c>
    </row>
    <row r="2354" spans="1:2" x14ac:dyDescent="0.25">
      <c r="A2354" s="66" t="s">
        <v>2651</v>
      </c>
      <c r="B2354" s="28">
        <v>59.33</v>
      </c>
    </row>
    <row r="2355" spans="1:2" x14ac:dyDescent="0.25">
      <c r="A2355" s="66" t="s">
        <v>2652</v>
      </c>
      <c r="B2355" s="28">
        <v>59.22</v>
      </c>
    </row>
    <row r="2356" spans="1:2" x14ac:dyDescent="0.25">
      <c r="A2356" s="66" t="s">
        <v>2653</v>
      </c>
      <c r="B2356" s="28">
        <v>58.76</v>
      </c>
    </row>
    <row r="2357" spans="1:2" x14ac:dyDescent="0.25">
      <c r="A2357" s="66" t="s">
        <v>2654</v>
      </c>
      <c r="B2357" s="28">
        <v>58.41</v>
      </c>
    </row>
    <row r="2358" spans="1:2" x14ac:dyDescent="0.25">
      <c r="A2358" s="66" t="s">
        <v>2655</v>
      </c>
      <c r="B2358" s="28">
        <v>58.28</v>
      </c>
    </row>
    <row r="2359" spans="1:2" x14ac:dyDescent="0.25">
      <c r="A2359" s="66" t="s">
        <v>2656</v>
      </c>
      <c r="B2359" s="28">
        <v>58.01</v>
      </c>
    </row>
    <row r="2360" spans="1:2" x14ac:dyDescent="0.25">
      <c r="A2360" s="66" t="s">
        <v>2657</v>
      </c>
      <c r="B2360" s="28">
        <v>57.07</v>
      </c>
    </row>
    <row r="2361" spans="1:2" x14ac:dyDescent="0.25">
      <c r="A2361" s="66" t="s">
        <v>2658</v>
      </c>
      <c r="B2361" s="28">
        <v>57.33</v>
      </c>
    </row>
    <row r="2362" spans="1:2" x14ac:dyDescent="0.25">
      <c r="A2362" s="66" t="s">
        <v>2659</v>
      </c>
      <c r="B2362" s="28">
        <v>57.51</v>
      </c>
    </row>
    <row r="2363" spans="1:2" x14ac:dyDescent="0.25">
      <c r="A2363" s="66" t="s">
        <v>2660</v>
      </c>
      <c r="B2363" s="28">
        <v>57.47</v>
      </c>
    </row>
    <row r="2364" spans="1:2" x14ac:dyDescent="0.25">
      <c r="A2364" s="66" t="s">
        <v>2661</v>
      </c>
      <c r="B2364" s="28">
        <v>57.99</v>
      </c>
    </row>
    <row r="2365" spans="1:2" x14ac:dyDescent="0.25">
      <c r="A2365" s="66" t="s">
        <v>2662</v>
      </c>
      <c r="B2365" s="28">
        <v>58.41</v>
      </c>
    </row>
    <row r="2366" spans="1:2" x14ac:dyDescent="0.25">
      <c r="A2366" s="66" t="s">
        <v>2663</v>
      </c>
      <c r="B2366" s="28">
        <v>58.75</v>
      </c>
    </row>
    <row r="2367" spans="1:2" x14ac:dyDescent="0.25">
      <c r="A2367" s="66" t="s">
        <v>2664</v>
      </c>
      <c r="B2367" s="28">
        <v>59.85</v>
      </c>
    </row>
    <row r="2368" spans="1:2" x14ac:dyDescent="0.25">
      <c r="A2368" s="66" t="s">
        <v>2665</v>
      </c>
      <c r="B2368" s="28">
        <v>61.27</v>
      </c>
    </row>
    <row r="2369" spans="1:2" x14ac:dyDescent="0.25">
      <c r="A2369" s="66" t="s">
        <v>2666</v>
      </c>
      <c r="B2369" s="28">
        <v>62.27</v>
      </c>
    </row>
    <row r="2370" spans="1:2" x14ac:dyDescent="0.25">
      <c r="A2370" s="66" t="s">
        <v>2667</v>
      </c>
      <c r="B2370" s="28">
        <v>61.81</v>
      </c>
    </row>
    <row r="2371" spans="1:2" x14ac:dyDescent="0.25">
      <c r="A2371" s="66" t="s">
        <v>2668</v>
      </c>
      <c r="B2371" s="28">
        <v>61.94</v>
      </c>
    </row>
    <row r="2372" spans="1:2" x14ac:dyDescent="0.25">
      <c r="A2372" s="66" t="s">
        <v>2669</v>
      </c>
      <c r="B2372" s="28">
        <v>63.16</v>
      </c>
    </row>
    <row r="2373" spans="1:2" x14ac:dyDescent="0.25">
      <c r="A2373" s="66" t="s">
        <v>2670</v>
      </c>
      <c r="B2373" s="28">
        <v>64.430000000000007</v>
      </c>
    </row>
    <row r="2374" spans="1:2" x14ac:dyDescent="0.25">
      <c r="A2374" s="66" t="s">
        <v>2671</v>
      </c>
      <c r="B2374" s="28">
        <v>64.849999999999994</v>
      </c>
    </row>
    <row r="2375" spans="1:2" x14ac:dyDescent="0.25">
      <c r="A2375" s="66" t="s">
        <v>2672</v>
      </c>
      <c r="B2375" s="28">
        <v>65.739999999999995</v>
      </c>
    </row>
    <row r="2376" spans="1:2" x14ac:dyDescent="0.25">
      <c r="A2376" s="66" t="s">
        <v>2673</v>
      </c>
      <c r="B2376" s="28">
        <v>65.78</v>
      </c>
    </row>
    <row r="2377" spans="1:2" x14ac:dyDescent="0.25">
      <c r="A2377" s="66" t="s">
        <v>2674</v>
      </c>
      <c r="B2377" s="28">
        <v>67.599999999999994</v>
      </c>
    </row>
    <row r="2378" spans="1:2" x14ac:dyDescent="0.25">
      <c r="A2378" s="66" t="s">
        <v>2675</v>
      </c>
      <c r="B2378" s="28">
        <v>69.34</v>
      </c>
    </row>
    <row r="2379" spans="1:2" x14ac:dyDescent="0.25">
      <c r="A2379" s="66" t="s">
        <v>2676</v>
      </c>
      <c r="B2379" s="28">
        <v>70.98</v>
      </c>
    </row>
    <row r="2380" spans="1:2" x14ac:dyDescent="0.25">
      <c r="A2380" s="66" t="s">
        <v>2677</v>
      </c>
      <c r="B2380" s="28">
        <v>72.34</v>
      </c>
    </row>
    <row r="2381" spans="1:2" x14ac:dyDescent="0.25">
      <c r="A2381" s="66" t="s">
        <v>2678</v>
      </c>
      <c r="B2381" s="28">
        <v>72.38</v>
      </c>
    </row>
    <row r="2382" spans="1:2" x14ac:dyDescent="0.25">
      <c r="A2382" s="66" t="s">
        <v>2679</v>
      </c>
      <c r="B2382" s="28">
        <v>73.400000000000006</v>
      </c>
    </row>
    <row r="2383" spans="1:2" x14ac:dyDescent="0.25">
      <c r="A2383" s="66" t="s">
        <v>2680</v>
      </c>
      <c r="B2383" s="28">
        <v>73.67</v>
      </c>
    </row>
    <row r="2384" spans="1:2" x14ac:dyDescent="0.25">
      <c r="A2384" s="66" t="s">
        <v>2681</v>
      </c>
      <c r="B2384" s="28">
        <v>73.540000000000006</v>
      </c>
    </row>
    <row r="2385" spans="1:2" x14ac:dyDescent="0.25">
      <c r="A2385" s="66" t="s">
        <v>2682</v>
      </c>
      <c r="B2385" s="28">
        <v>74.13</v>
      </c>
    </row>
    <row r="2386" spans="1:2" x14ac:dyDescent="0.25">
      <c r="A2386" s="66" t="s">
        <v>2683</v>
      </c>
      <c r="B2386" s="28">
        <v>72.69</v>
      </c>
    </row>
    <row r="2387" spans="1:2" x14ac:dyDescent="0.25">
      <c r="A2387" s="66" t="s">
        <v>2684</v>
      </c>
      <c r="B2387" s="28">
        <v>72.63</v>
      </c>
    </row>
    <row r="2388" spans="1:2" x14ac:dyDescent="0.25">
      <c r="A2388" s="66" t="s">
        <v>2685</v>
      </c>
      <c r="B2388" s="28">
        <v>73.08</v>
      </c>
    </row>
    <row r="2389" spans="1:2" x14ac:dyDescent="0.25">
      <c r="A2389" s="66" t="s">
        <v>2686</v>
      </c>
      <c r="B2389" s="28">
        <v>73.36</v>
      </c>
    </row>
    <row r="2390" spans="1:2" x14ac:dyDescent="0.25">
      <c r="A2390" s="66" t="s">
        <v>2687</v>
      </c>
      <c r="B2390" s="28">
        <v>73.25</v>
      </c>
    </row>
    <row r="2391" spans="1:2" x14ac:dyDescent="0.25">
      <c r="A2391" s="66" t="s">
        <v>2688</v>
      </c>
      <c r="B2391" s="28">
        <v>72.69</v>
      </c>
    </row>
    <row r="2392" spans="1:2" x14ac:dyDescent="0.25">
      <c r="A2392" s="66" t="s">
        <v>2689</v>
      </c>
      <c r="B2392" s="28">
        <v>72.239999999999995</v>
      </c>
    </row>
    <row r="2393" spans="1:2" x14ac:dyDescent="0.25">
      <c r="A2393" s="66" t="s">
        <v>2690</v>
      </c>
      <c r="B2393" s="28">
        <v>71.959999999999994</v>
      </c>
    </row>
    <row r="2394" spans="1:2" x14ac:dyDescent="0.25">
      <c r="A2394" s="66" t="s">
        <v>2691</v>
      </c>
      <c r="B2394" s="28">
        <v>71.66</v>
      </c>
    </row>
    <row r="2395" spans="1:2" x14ac:dyDescent="0.25">
      <c r="A2395" s="66" t="s">
        <v>2692</v>
      </c>
      <c r="B2395" s="28">
        <v>70.8</v>
      </c>
    </row>
    <row r="2396" spans="1:2" x14ac:dyDescent="0.25">
      <c r="A2396" s="66" t="s">
        <v>2693</v>
      </c>
      <c r="B2396" s="28">
        <v>70.400000000000006</v>
      </c>
    </row>
    <row r="2397" spans="1:2" x14ac:dyDescent="0.25">
      <c r="A2397" s="66" t="s">
        <v>2694</v>
      </c>
      <c r="B2397" s="28">
        <v>69.150000000000006</v>
      </c>
    </row>
    <row r="2398" spans="1:2" x14ac:dyDescent="0.25">
      <c r="A2398" s="66" t="s">
        <v>2695</v>
      </c>
      <c r="B2398" s="28">
        <v>68.510000000000005</v>
      </c>
    </row>
    <row r="2399" spans="1:2" x14ac:dyDescent="0.25">
      <c r="A2399" s="66" t="s">
        <v>2696</v>
      </c>
      <c r="B2399" s="28">
        <v>68.66</v>
      </c>
    </row>
    <row r="2400" spans="1:2" x14ac:dyDescent="0.25">
      <c r="A2400" s="66" t="s">
        <v>2697</v>
      </c>
      <c r="B2400" s="28">
        <v>68.459999999999994</v>
      </c>
    </row>
    <row r="2401" spans="1:2" x14ac:dyDescent="0.25">
      <c r="A2401" s="66" t="s">
        <v>2698</v>
      </c>
      <c r="B2401" s="28">
        <v>67.75</v>
      </c>
    </row>
    <row r="2402" spans="1:2" x14ac:dyDescent="0.25">
      <c r="A2402" s="66" t="s">
        <v>2699</v>
      </c>
      <c r="B2402" s="28">
        <v>68.010000000000005</v>
      </c>
    </row>
    <row r="2403" spans="1:2" x14ac:dyDescent="0.25">
      <c r="A2403" s="66" t="s">
        <v>2700</v>
      </c>
      <c r="B2403" s="28">
        <v>67.52</v>
      </c>
    </row>
    <row r="2404" spans="1:2" x14ac:dyDescent="0.25">
      <c r="A2404" s="66" t="s">
        <v>2701</v>
      </c>
      <c r="B2404" s="28">
        <v>67.3</v>
      </c>
    </row>
    <row r="2405" spans="1:2" x14ac:dyDescent="0.25">
      <c r="A2405" s="66" t="s">
        <v>2702</v>
      </c>
      <c r="B2405" s="28">
        <v>66.739999999999995</v>
      </c>
    </row>
    <row r="2406" spans="1:2" x14ac:dyDescent="0.25">
      <c r="A2406" s="66" t="s">
        <v>2703</v>
      </c>
      <c r="B2406" s="28">
        <v>66.61</v>
      </c>
    </row>
    <row r="2407" spans="1:2" x14ac:dyDescent="0.25">
      <c r="A2407" s="66" t="s">
        <v>2704</v>
      </c>
      <c r="B2407" s="28">
        <v>66.680000000000007</v>
      </c>
    </row>
    <row r="2408" spans="1:2" x14ac:dyDescent="0.25">
      <c r="A2408" s="66" t="s">
        <v>2705</v>
      </c>
      <c r="B2408" s="28">
        <v>66.760000000000005</v>
      </c>
    </row>
    <row r="2409" spans="1:2" x14ac:dyDescent="0.25">
      <c r="A2409" s="66" t="s">
        <v>2706</v>
      </c>
      <c r="B2409" s="28">
        <v>66.569999999999993</v>
      </c>
    </row>
    <row r="2410" spans="1:2" x14ac:dyDescent="0.25">
      <c r="A2410" s="66" t="s">
        <v>2707</v>
      </c>
      <c r="B2410" s="28">
        <v>66.650000000000006</v>
      </c>
    </row>
    <row r="2411" spans="1:2" x14ac:dyDescent="0.25">
      <c r="A2411" s="66" t="s">
        <v>2708</v>
      </c>
      <c r="B2411" s="28">
        <v>67</v>
      </c>
    </row>
    <row r="2412" spans="1:2" x14ac:dyDescent="0.25">
      <c r="A2412" s="66" t="s">
        <v>2709</v>
      </c>
      <c r="B2412" s="28">
        <v>66.650000000000006</v>
      </c>
    </row>
    <row r="2413" spans="1:2" x14ac:dyDescent="0.25">
      <c r="A2413" s="66" t="s">
        <v>2710</v>
      </c>
      <c r="B2413" s="28">
        <v>66.739999999999995</v>
      </c>
    </row>
    <row r="2414" spans="1:2" x14ac:dyDescent="0.25">
      <c r="A2414" s="66" t="s">
        <v>2711</v>
      </c>
      <c r="B2414" s="28">
        <v>66.61</v>
      </c>
    </row>
    <row r="2415" spans="1:2" x14ac:dyDescent="0.25">
      <c r="A2415" s="66" t="s">
        <v>2712</v>
      </c>
      <c r="B2415" s="28">
        <v>67.19</v>
      </c>
    </row>
    <row r="2416" spans="1:2" x14ac:dyDescent="0.25">
      <c r="A2416" s="66" t="s">
        <v>2713</v>
      </c>
      <c r="B2416" s="28">
        <v>66.739999999999995</v>
      </c>
    </row>
    <row r="2417" spans="1:2" x14ac:dyDescent="0.25">
      <c r="A2417" s="66" t="s">
        <v>2714</v>
      </c>
      <c r="B2417" s="28">
        <v>66.44</v>
      </c>
    </row>
    <row r="2418" spans="1:2" x14ac:dyDescent="0.25">
      <c r="A2418" s="66" t="s">
        <v>2715</v>
      </c>
      <c r="B2418" s="28">
        <v>67.25</v>
      </c>
    </row>
    <row r="2419" spans="1:2" x14ac:dyDescent="0.25">
      <c r="A2419" s="66" t="s">
        <v>2716</v>
      </c>
      <c r="B2419" s="28">
        <v>66.760000000000005</v>
      </c>
    </row>
    <row r="2420" spans="1:2" x14ac:dyDescent="0.25">
      <c r="A2420" s="66" t="s">
        <v>2717</v>
      </c>
      <c r="B2420" s="28">
        <v>66.08</v>
      </c>
    </row>
    <row r="2421" spans="1:2" x14ac:dyDescent="0.25">
      <c r="A2421" s="66" t="s">
        <v>2718</v>
      </c>
      <c r="B2421" s="28">
        <v>65.95</v>
      </c>
    </row>
    <row r="2422" spans="1:2" x14ac:dyDescent="0.25">
      <c r="A2422" s="66" t="s">
        <v>2719</v>
      </c>
      <c r="B2422" s="28">
        <v>65.48</v>
      </c>
    </row>
    <row r="2423" spans="1:2" x14ac:dyDescent="0.25">
      <c r="A2423" s="66" t="s">
        <v>2720</v>
      </c>
      <c r="B2423" s="28">
        <v>64.95</v>
      </c>
    </row>
    <row r="2424" spans="1:2" x14ac:dyDescent="0.25">
      <c r="A2424" s="66" t="s">
        <v>2721</v>
      </c>
      <c r="B2424" s="28">
        <v>64.97</v>
      </c>
    </row>
    <row r="2425" spans="1:2" x14ac:dyDescent="0.25">
      <c r="A2425" s="66" t="s">
        <v>2722</v>
      </c>
      <c r="B2425" s="28">
        <v>64.86</v>
      </c>
    </row>
    <row r="2426" spans="1:2" x14ac:dyDescent="0.25">
      <c r="A2426" s="66" t="s">
        <v>2723</v>
      </c>
      <c r="B2426" s="28">
        <v>64.84</v>
      </c>
    </row>
    <row r="2427" spans="1:2" x14ac:dyDescent="0.25">
      <c r="A2427" s="66" t="s">
        <v>2724</v>
      </c>
      <c r="B2427" s="28">
        <v>64.739999999999995</v>
      </c>
    </row>
    <row r="2428" spans="1:2" x14ac:dyDescent="0.25">
      <c r="A2428" s="66" t="s">
        <v>2725</v>
      </c>
      <c r="B2428" s="28">
        <v>63.2</v>
      </c>
    </row>
    <row r="2429" spans="1:2" x14ac:dyDescent="0.25">
      <c r="A2429" s="66" t="s">
        <v>2726</v>
      </c>
      <c r="B2429" s="28">
        <v>63.03</v>
      </c>
    </row>
    <row r="2430" spans="1:2" x14ac:dyDescent="0.25">
      <c r="A2430" s="66" t="s">
        <v>2727</v>
      </c>
      <c r="B2430" s="28">
        <v>62.75</v>
      </c>
    </row>
    <row r="2431" spans="1:2" x14ac:dyDescent="0.25">
      <c r="A2431" s="66" t="s">
        <v>2728</v>
      </c>
      <c r="B2431" s="28">
        <v>62.9</v>
      </c>
    </row>
    <row r="2432" spans="1:2" x14ac:dyDescent="0.25">
      <c r="A2432" s="66" t="s">
        <v>2729</v>
      </c>
      <c r="B2432" s="28">
        <v>61.56</v>
      </c>
    </row>
    <row r="2433" spans="1:2" x14ac:dyDescent="0.25">
      <c r="A2433" s="66" t="s">
        <v>2730</v>
      </c>
      <c r="B2433" s="28">
        <v>61.79</v>
      </c>
    </row>
    <row r="2434" spans="1:2" x14ac:dyDescent="0.25">
      <c r="A2434" s="66" t="s">
        <v>2731</v>
      </c>
      <c r="B2434" s="28">
        <v>61.34</v>
      </c>
    </row>
    <row r="2435" spans="1:2" x14ac:dyDescent="0.25">
      <c r="A2435" s="66" t="s">
        <v>2732</v>
      </c>
      <c r="B2435" s="28">
        <v>60.49</v>
      </c>
    </row>
    <row r="2436" spans="1:2" x14ac:dyDescent="0.25">
      <c r="A2436" s="66" t="s">
        <v>2733</v>
      </c>
      <c r="B2436" s="28">
        <v>60.66</v>
      </c>
    </row>
    <row r="2437" spans="1:2" x14ac:dyDescent="0.25">
      <c r="A2437" s="66" t="s">
        <v>2734</v>
      </c>
      <c r="B2437" s="28">
        <v>59.79</v>
      </c>
    </row>
    <row r="2438" spans="1:2" x14ac:dyDescent="0.25">
      <c r="A2438" s="66" t="s">
        <v>2735</v>
      </c>
      <c r="B2438" s="28">
        <v>59.76</v>
      </c>
    </row>
    <row r="2439" spans="1:2" x14ac:dyDescent="0.25">
      <c r="A2439" s="66" t="s">
        <v>2736</v>
      </c>
      <c r="B2439" s="28">
        <v>59.64</v>
      </c>
    </row>
    <row r="2440" spans="1:2" x14ac:dyDescent="0.25">
      <c r="A2440" s="66" t="s">
        <v>2737</v>
      </c>
      <c r="B2440" s="28">
        <v>59.74</v>
      </c>
    </row>
    <row r="2441" spans="1:2" x14ac:dyDescent="0.25">
      <c r="A2441" s="66" t="s">
        <v>2738</v>
      </c>
      <c r="B2441" s="28">
        <v>59.49</v>
      </c>
    </row>
    <row r="2442" spans="1:2" x14ac:dyDescent="0.25">
      <c r="A2442" s="66" t="s">
        <v>2739</v>
      </c>
      <c r="B2442" s="28">
        <v>59.49</v>
      </c>
    </row>
    <row r="2443" spans="1:2" x14ac:dyDescent="0.25">
      <c r="A2443" s="66" t="s">
        <v>2740</v>
      </c>
      <c r="B2443" s="28">
        <v>59.81</v>
      </c>
    </row>
    <row r="2444" spans="1:2" x14ac:dyDescent="0.25">
      <c r="A2444" s="66" t="s">
        <v>2741</v>
      </c>
      <c r="B2444" s="28">
        <v>59.19</v>
      </c>
    </row>
    <row r="2445" spans="1:2" x14ac:dyDescent="0.25">
      <c r="A2445" s="66" t="s">
        <v>2742</v>
      </c>
      <c r="B2445" s="28">
        <v>59.12</v>
      </c>
    </row>
    <row r="2446" spans="1:2" x14ac:dyDescent="0.25">
      <c r="A2446" s="66" t="s">
        <v>2743</v>
      </c>
      <c r="B2446" s="28">
        <v>59.71</v>
      </c>
    </row>
    <row r="2447" spans="1:2" x14ac:dyDescent="0.25">
      <c r="A2447" s="66" t="s">
        <v>2744</v>
      </c>
      <c r="B2447" s="28">
        <v>59.56</v>
      </c>
    </row>
    <row r="2448" spans="1:2" x14ac:dyDescent="0.25">
      <c r="A2448" s="66" t="s">
        <v>2745</v>
      </c>
      <c r="B2448" s="28">
        <v>58.75</v>
      </c>
    </row>
    <row r="2449" spans="1:2" x14ac:dyDescent="0.25">
      <c r="A2449" s="66" t="s">
        <v>2746</v>
      </c>
      <c r="B2449" s="28">
        <v>58.64</v>
      </c>
    </row>
    <row r="2450" spans="1:2" x14ac:dyDescent="0.25">
      <c r="A2450" s="66" t="s">
        <v>2747</v>
      </c>
      <c r="B2450" s="28">
        <v>58.27</v>
      </c>
    </row>
    <row r="2451" spans="1:2" x14ac:dyDescent="0.25">
      <c r="A2451" s="66" t="s">
        <v>2748</v>
      </c>
      <c r="B2451" s="28">
        <v>58.1</v>
      </c>
    </row>
    <row r="2452" spans="1:2" x14ac:dyDescent="0.25">
      <c r="A2452" s="66" t="s">
        <v>2749</v>
      </c>
      <c r="B2452" s="28">
        <v>57.76</v>
      </c>
    </row>
    <row r="2453" spans="1:2" x14ac:dyDescent="0.25">
      <c r="A2453" s="66" t="s">
        <v>2750</v>
      </c>
      <c r="B2453" s="28">
        <v>57.33</v>
      </c>
    </row>
    <row r="2454" spans="1:2" x14ac:dyDescent="0.25">
      <c r="A2454" s="66" t="s">
        <v>5784</v>
      </c>
      <c r="B2454" s="28">
        <v>57.31</v>
      </c>
    </row>
    <row r="2455" spans="1:2" x14ac:dyDescent="0.25">
      <c r="A2455" s="66" t="s">
        <v>2751</v>
      </c>
      <c r="B2455" s="28">
        <v>56.79</v>
      </c>
    </row>
    <row r="2456" spans="1:2" x14ac:dyDescent="0.25">
      <c r="A2456" s="66" t="s">
        <v>2752</v>
      </c>
      <c r="B2456" s="28">
        <v>56.4</v>
      </c>
    </row>
    <row r="2457" spans="1:2" x14ac:dyDescent="0.25">
      <c r="A2457" s="66" t="s">
        <v>2753</v>
      </c>
      <c r="B2457" s="28">
        <v>56.38</v>
      </c>
    </row>
    <row r="2458" spans="1:2" x14ac:dyDescent="0.25">
      <c r="A2458" s="66" t="s">
        <v>2754</v>
      </c>
      <c r="B2458" s="28">
        <v>55.74</v>
      </c>
    </row>
    <row r="2459" spans="1:2" x14ac:dyDescent="0.25">
      <c r="A2459" s="66" t="s">
        <v>2755</v>
      </c>
      <c r="B2459" s="28">
        <v>55.67</v>
      </c>
    </row>
    <row r="2460" spans="1:2" x14ac:dyDescent="0.25">
      <c r="A2460" s="66" t="s">
        <v>2756</v>
      </c>
      <c r="B2460" s="28">
        <v>55.7</v>
      </c>
    </row>
    <row r="2461" spans="1:2" x14ac:dyDescent="0.25">
      <c r="A2461" s="66" t="s">
        <v>2757</v>
      </c>
      <c r="B2461" s="28">
        <v>54.86</v>
      </c>
    </row>
    <row r="2462" spans="1:2" x14ac:dyDescent="0.25">
      <c r="A2462" s="66" t="s">
        <v>2758</v>
      </c>
      <c r="B2462" s="28">
        <v>54.77</v>
      </c>
    </row>
    <row r="2463" spans="1:2" x14ac:dyDescent="0.25">
      <c r="A2463" s="66" t="s">
        <v>2759</v>
      </c>
      <c r="B2463" s="28">
        <v>54.13</v>
      </c>
    </row>
    <row r="2464" spans="1:2" x14ac:dyDescent="0.25">
      <c r="A2464" s="66" t="s">
        <v>2760</v>
      </c>
      <c r="B2464" s="28">
        <v>54.08</v>
      </c>
    </row>
    <row r="2465" spans="1:2" x14ac:dyDescent="0.25">
      <c r="A2465" s="66" t="s">
        <v>2761</v>
      </c>
      <c r="B2465" s="28">
        <v>54.08</v>
      </c>
    </row>
    <row r="2466" spans="1:2" x14ac:dyDescent="0.25">
      <c r="A2466" s="66" t="s">
        <v>2762</v>
      </c>
      <c r="B2466" s="28">
        <v>52.9</v>
      </c>
    </row>
    <row r="2467" spans="1:2" x14ac:dyDescent="0.25">
      <c r="A2467" s="66" t="s">
        <v>2763</v>
      </c>
      <c r="B2467" s="28">
        <v>53.83</v>
      </c>
    </row>
    <row r="2468" spans="1:2" x14ac:dyDescent="0.25">
      <c r="A2468" s="66" t="s">
        <v>2764</v>
      </c>
      <c r="B2468" s="28">
        <v>53.33</v>
      </c>
    </row>
    <row r="2469" spans="1:2" x14ac:dyDescent="0.25">
      <c r="A2469" s="66" t="s">
        <v>2765</v>
      </c>
      <c r="B2469" s="28">
        <v>53.49</v>
      </c>
    </row>
    <row r="2470" spans="1:2" x14ac:dyDescent="0.25">
      <c r="A2470" s="66" t="s">
        <v>2766</v>
      </c>
      <c r="B2470" s="28">
        <v>52.75</v>
      </c>
    </row>
    <row r="2471" spans="1:2" x14ac:dyDescent="0.25">
      <c r="A2471" s="66" t="s">
        <v>2767</v>
      </c>
      <c r="B2471" s="28">
        <v>52.94</v>
      </c>
    </row>
    <row r="2472" spans="1:2" x14ac:dyDescent="0.25">
      <c r="A2472" s="66" t="s">
        <v>2768</v>
      </c>
      <c r="B2472" s="28">
        <v>52.66</v>
      </c>
    </row>
    <row r="2473" spans="1:2" x14ac:dyDescent="0.25">
      <c r="A2473" s="66" t="s">
        <v>2769</v>
      </c>
      <c r="B2473" s="28">
        <v>52.51</v>
      </c>
    </row>
    <row r="2474" spans="1:2" x14ac:dyDescent="0.25">
      <c r="A2474" s="66" t="s">
        <v>2770</v>
      </c>
      <c r="B2474" s="28">
        <v>51.86</v>
      </c>
    </row>
    <row r="2475" spans="1:2" x14ac:dyDescent="0.25">
      <c r="A2475" s="66" t="s">
        <v>2771</v>
      </c>
      <c r="B2475" s="28">
        <v>51.71</v>
      </c>
    </row>
    <row r="2476" spans="1:2" x14ac:dyDescent="0.25">
      <c r="A2476" s="66" t="s">
        <v>2772</v>
      </c>
      <c r="B2476" s="28">
        <v>51.56</v>
      </c>
    </row>
    <row r="2477" spans="1:2" x14ac:dyDescent="0.25">
      <c r="A2477" s="66" t="s">
        <v>2773</v>
      </c>
      <c r="B2477" s="28">
        <v>50.93</v>
      </c>
    </row>
    <row r="2478" spans="1:2" x14ac:dyDescent="0.25">
      <c r="A2478" s="66" t="s">
        <v>2774</v>
      </c>
      <c r="B2478" s="28">
        <v>50.67</v>
      </c>
    </row>
    <row r="2479" spans="1:2" x14ac:dyDescent="0.25">
      <c r="A2479" s="66" t="s">
        <v>2775</v>
      </c>
      <c r="B2479" s="28">
        <v>49.96</v>
      </c>
    </row>
    <row r="2480" spans="1:2" x14ac:dyDescent="0.25">
      <c r="A2480" s="66" t="s">
        <v>2776</v>
      </c>
      <c r="B2480" s="28">
        <v>49.72</v>
      </c>
    </row>
    <row r="2481" spans="1:2" x14ac:dyDescent="0.25">
      <c r="A2481" s="66" t="s">
        <v>2777</v>
      </c>
      <c r="B2481" s="28">
        <v>49.48</v>
      </c>
    </row>
    <row r="2482" spans="1:2" x14ac:dyDescent="0.25">
      <c r="A2482" s="66" t="s">
        <v>2778</v>
      </c>
      <c r="B2482" s="28">
        <v>49.55</v>
      </c>
    </row>
    <row r="2483" spans="1:2" x14ac:dyDescent="0.25">
      <c r="A2483" s="66" t="s">
        <v>2779</v>
      </c>
      <c r="B2483" s="28">
        <v>49.12</v>
      </c>
    </row>
    <row r="2484" spans="1:2" x14ac:dyDescent="0.25">
      <c r="A2484" s="66" t="s">
        <v>2780</v>
      </c>
      <c r="B2484" s="28">
        <v>49.25</v>
      </c>
    </row>
    <row r="2485" spans="1:2" x14ac:dyDescent="0.25">
      <c r="A2485" s="66" t="s">
        <v>2781</v>
      </c>
      <c r="B2485" s="28">
        <v>49.07</v>
      </c>
    </row>
    <row r="2486" spans="1:2" x14ac:dyDescent="0.25">
      <c r="A2486" s="66" t="s">
        <v>2782</v>
      </c>
      <c r="B2486" s="28">
        <v>49.16</v>
      </c>
    </row>
    <row r="2487" spans="1:2" x14ac:dyDescent="0.25">
      <c r="A2487" s="66" t="s">
        <v>2783</v>
      </c>
      <c r="B2487" s="28">
        <v>49.16</v>
      </c>
    </row>
    <row r="2488" spans="1:2" x14ac:dyDescent="0.25">
      <c r="A2488" s="66" t="s">
        <v>2784</v>
      </c>
      <c r="B2488" s="28">
        <v>49.73</v>
      </c>
    </row>
    <row r="2489" spans="1:2" x14ac:dyDescent="0.25">
      <c r="A2489" s="66" t="s">
        <v>2785</v>
      </c>
      <c r="B2489" s="28">
        <v>49.62</v>
      </c>
    </row>
    <row r="2490" spans="1:2" x14ac:dyDescent="0.25">
      <c r="A2490" s="66" t="s">
        <v>2786</v>
      </c>
      <c r="B2490" s="28">
        <v>49.27</v>
      </c>
    </row>
    <row r="2491" spans="1:2" x14ac:dyDescent="0.25">
      <c r="A2491" s="66" t="s">
        <v>2787</v>
      </c>
      <c r="B2491" s="28">
        <v>50.31</v>
      </c>
    </row>
    <row r="2492" spans="1:2" x14ac:dyDescent="0.25">
      <c r="A2492" s="66" t="s">
        <v>2788</v>
      </c>
      <c r="B2492" s="28">
        <v>50.77</v>
      </c>
    </row>
    <row r="2493" spans="1:2" x14ac:dyDescent="0.25">
      <c r="A2493" s="66" t="s">
        <v>2789</v>
      </c>
      <c r="B2493" s="28">
        <v>50.36</v>
      </c>
    </row>
    <row r="2494" spans="1:2" x14ac:dyDescent="0.25">
      <c r="A2494" s="66" t="s">
        <v>2790</v>
      </c>
      <c r="B2494" s="28">
        <v>50.33</v>
      </c>
    </row>
    <row r="2495" spans="1:2" x14ac:dyDescent="0.25">
      <c r="A2495" s="66" t="s">
        <v>2791</v>
      </c>
      <c r="B2495" s="28">
        <v>50.33</v>
      </c>
    </row>
    <row r="2496" spans="1:2" x14ac:dyDescent="0.25">
      <c r="A2496" s="66" t="s">
        <v>2792</v>
      </c>
      <c r="B2496" s="28">
        <v>50.09</v>
      </c>
    </row>
    <row r="2497" spans="1:2" x14ac:dyDescent="0.25">
      <c r="A2497" s="66" t="s">
        <v>2793</v>
      </c>
      <c r="B2497" s="28">
        <v>49.81</v>
      </c>
    </row>
    <row r="2498" spans="1:2" x14ac:dyDescent="0.25">
      <c r="A2498" s="66" t="s">
        <v>2794</v>
      </c>
      <c r="B2498" s="28">
        <v>49.68</v>
      </c>
    </row>
    <row r="2499" spans="1:2" x14ac:dyDescent="0.25">
      <c r="A2499" s="66" t="s">
        <v>2795</v>
      </c>
      <c r="B2499" s="28">
        <v>49.55</v>
      </c>
    </row>
    <row r="2500" spans="1:2" x14ac:dyDescent="0.25">
      <c r="A2500" s="66" t="s">
        <v>2796</v>
      </c>
      <c r="B2500" s="28">
        <v>49.44</v>
      </c>
    </row>
    <row r="2501" spans="1:2" x14ac:dyDescent="0.25">
      <c r="A2501" s="66" t="s">
        <v>2797</v>
      </c>
      <c r="B2501" s="28">
        <v>49.42</v>
      </c>
    </row>
    <row r="2502" spans="1:2" x14ac:dyDescent="0.25">
      <c r="A2502" s="66" t="s">
        <v>2798</v>
      </c>
      <c r="B2502" s="28">
        <v>49.14</v>
      </c>
    </row>
    <row r="2503" spans="1:2" x14ac:dyDescent="0.25">
      <c r="A2503" s="66" t="s">
        <v>2799</v>
      </c>
      <c r="B2503" s="28">
        <v>49.1</v>
      </c>
    </row>
    <row r="2504" spans="1:2" x14ac:dyDescent="0.25">
      <c r="A2504" s="66" t="s">
        <v>2800</v>
      </c>
      <c r="B2504" s="28">
        <v>49.29</v>
      </c>
    </row>
    <row r="2505" spans="1:2" x14ac:dyDescent="0.25">
      <c r="A2505" s="66" t="s">
        <v>2801</v>
      </c>
      <c r="B2505" s="28">
        <v>49.49</v>
      </c>
    </row>
    <row r="2506" spans="1:2" x14ac:dyDescent="0.25">
      <c r="A2506" s="66" t="s">
        <v>2802</v>
      </c>
      <c r="B2506" s="28">
        <v>49.42</v>
      </c>
    </row>
    <row r="2507" spans="1:2" x14ac:dyDescent="0.25">
      <c r="A2507" s="66" t="s">
        <v>2803</v>
      </c>
      <c r="B2507" s="28">
        <v>49.12</v>
      </c>
    </row>
    <row r="2508" spans="1:2" x14ac:dyDescent="0.25">
      <c r="A2508" s="66" t="s">
        <v>2804</v>
      </c>
      <c r="B2508" s="28">
        <v>48.99</v>
      </c>
    </row>
    <row r="2509" spans="1:2" x14ac:dyDescent="0.25">
      <c r="A2509" s="66" t="s">
        <v>2805</v>
      </c>
      <c r="B2509" s="28">
        <v>48.72</v>
      </c>
    </row>
    <row r="2510" spans="1:2" x14ac:dyDescent="0.25">
      <c r="A2510" s="66" t="s">
        <v>2806</v>
      </c>
      <c r="B2510" s="28">
        <v>48.29</v>
      </c>
    </row>
    <row r="2511" spans="1:2" x14ac:dyDescent="0.25">
      <c r="A2511" s="66" t="s">
        <v>2807</v>
      </c>
      <c r="B2511" s="28">
        <v>48.09</v>
      </c>
    </row>
    <row r="2512" spans="1:2" x14ac:dyDescent="0.25">
      <c r="A2512" s="66" t="s">
        <v>2808</v>
      </c>
      <c r="B2512" s="28">
        <v>47.46</v>
      </c>
    </row>
    <row r="2513" spans="1:2" x14ac:dyDescent="0.25">
      <c r="A2513" s="66" t="s">
        <v>2809</v>
      </c>
      <c r="B2513" s="28">
        <v>47.46</v>
      </c>
    </row>
    <row r="2514" spans="1:2" x14ac:dyDescent="0.25">
      <c r="A2514" s="66" t="s">
        <v>2810</v>
      </c>
      <c r="B2514" s="28">
        <v>47.33</v>
      </c>
    </row>
    <row r="2515" spans="1:2" x14ac:dyDescent="0.25">
      <c r="A2515" s="66" t="s">
        <v>2811</v>
      </c>
      <c r="B2515" s="28">
        <v>47.09</v>
      </c>
    </row>
    <row r="2516" spans="1:2" x14ac:dyDescent="0.25">
      <c r="A2516" s="66" t="s">
        <v>2812</v>
      </c>
      <c r="B2516" s="28">
        <v>47.18</v>
      </c>
    </row>
    <row r="2517" spans="1:2" x14ac:dyDescent="0.25">
      <c r="A2517" s="66" t="s">
        <v>2813</v>
      </c>
      <c r="B2517" s="28">
        <v>47.57</v>
      </c>
    </row>
    <row r="2518" spans="1:2" x14ac:dyDescent="0.25">
      <c r="A2518" s="66" t="s">
        <v>2814</v>
      </c>
      <c r="B2518" s="28">
        <v>47.27</v>
      </c>
    </row>
    <row r="2519" spans="1:2" x14ac:dyDescent="0.25">
      <c r="A2519" s="66" t="s">
        <v>2815</v>
      </c>
      <c r="B2519" s="28">
        <v>47.59</v>
      </c>
    </row>
    <row r="2520" spans="1:2" x14ac:dyDescent="0.25">
      <c r="A2520" s="66" t="s">
        <v>2816</v>
      </c>
      <c r="B2520" s="28">
        <v>47.38</v>
      </c>
    </row>
    <row r="2521" spans="1:2" x14ac:dyDescent="0.25">
      <c r="A2521" s="66" t="s">
        <v>2817</v>
      </c>
      <c r="B2521" s="28">
        <v>47.68</v>
      </c>
    </row>
    <row r="2522" spans="1:2" x14ac:dyDescent="0.25">
      <c r="A2522" s="66" t="s">
        <v>2818</v>
      </c>
      <c r="B2522" s="28">
        <v>47.59</v>
      </c>
    </row>
    <row r="2523" spans="1:2" x14ac:dyDescent="0.25">
      <c r="A2523" s="66" t="s">
        <v>2819</v>
      </c>
      <c r="B2523" s="28">
        <v>47.48</v>
      </c>
    </row>
    <row r="2524" spans="1:2" x14ac:dyDescent="0.25">
      <c r="A2524" s="66" t="s">
        <v>2820</v>
      </c>
      <c r="B2524" s="28">
        <v>47.51</v>
      </c>
    </row>
    <row r="2525" spans="1:2" x14ac:dyDescent="0.25">
      <c r="A2525" s="66" t="s">
        <v>2821</v>
      </c>
      <c r="B2525" s="28">
        <v>47.83</v>
      </c>
    </row>
    <row r="2526" spans="1:2" x14ac:dyDescent="0.25">
      <c r="A2526" s="66" t="s">
        <v>2822</v>
      </c>
      <c r="B2526" s="28">
        <v>47.81</v>
      </c>
    </row>
    <row r="2527" spans="1:2" x14ac:dyDescent="0.25">
      <c r="A2527" s="66" t="s">
        <v>2823</v>
      </c>
      <c r="B2527" s="28">
        <v>47.85</v>
      </c>
    </row>
    <row r="2528" spans="1:2" x14ac:dyDescent="0.25">
      <c r="A2528" s="66" t="s">
        <v>2824</v>
      </c>
      <c r="B2528" s="28">
        <v>47.85</v>
      </c>
    </row>
    <row r="2529" spans="1:2" x14ac:dyDescent="0.25">
      <c r="A2529" s="66" t="s">
        <v>2825</v>
      </c>
      <c r="B2529" s="28">
        <v>47.96</v>
      </c>
    </row>
    <row r="2530" spans="1:2" x14ac:dyDescent="0.25">
      <c r="A2530" s="66" t="s">
        <v>2826</v>
      </c>
      <c r="B2530" s="28">
        <v>47.66</v>
      </c>
    </row>
    <row r="2531" spans="1:2" x14ac:dyDescent="0.25">
      <c r="A2531" s="66" t="s">
        <v>2827</v>
      </c>
      <c r="B2531" s="28">
        <v>47.01</v>
      </c>
    </row>
    <row r="2532" spans="1:2" x14ac:dyDescent="0.25">
      <c r="A2532" s="66" t="s">
        <v>2828</v>
      </c>
      <c r="B2532" s="28">
        <v>47.29</v>
      </c>
    </row>
    <row r="2533" spans="1:2" x14ac:dyDescent="0.25">
      <c r="A2533" s="66" t="s">
        <v>2829</v>
      </c>
      <c r="B2533" s="28">
        <v>47.44</v>
      </c>
    </row>
    <row r="2534" spans="1:2" x14ac:dyDescent="0.25">
      <c r="A2534" s="66" t="s">
        <v>2830</v>
      </c>
      <c r="B2534" s="28">
        <v>47.35</v>
      </c>
    </row>
    <row r="2535" spans="1:2" x14ac:dyDescent="0.25">
      <c r="A2535" s="66" t="s">
        <v>2831</v>
      </c>
      <c r="B2535" s="28">
        <v>47.03</v>
      </c>
    </row>
    <row r="2536" spans="1:2" x14ac:dyDescent="0.25">
      <c r="A2536" s="66" t="s">
        <v>2832</v>
      </c>
      <c r="B2536" s="28">
        <v>47.57</v>
      </c>
    </row>
    <row r="2537" spans="1:2" x14ac:dyDescent="0.25">
      <c r="A2537" s="66" t="s">
        <v>2833</v>
      </c>
      <c r="B2537" s="28">
        <v>47.63</v>
      </c>
    </row>
    <row r="2538" spans="1:2" x14ac:dyDescent="0.25">
      <c r="A2538" s="66" t="s">
        <v>2834</v>
      </c>
      <c r="B2538" s="28">
        <v>47.48</v>
      </c>
    </row>
    <row r="2539" spans="1:2" x14ac:dyDescent="0.25">
      <c r="A2539" s="66" t="s">
        <v>2835</v>
      </c>
      <c r="B2539" s="28">
        <v>48.32</v>
      </c>
    </row>
    <row r="2540" spans="1:2" x14ac:dyDescent="0.25">
      <c r="A2540" s="66" t="s">
        <v>2836</v>
      </c>
      <c r="B2540" s="28">
        <v>49.36</v>
      </c>
    </row>
    <row r="2541" spans="1:2" x14ac:dyDescent="0.25">
      <c r="A2541" s="66" t="s">
        <v>2837</v>
      </c>
      <c r="B2541" s="28">
        <v>49.16</v>
      </c>
    </row>
    <row r="2542" spans="1:2" x14ac:dyDescent="0.25">
      <c r="A2542" s="66" t="s">
        <v>2838</v>
      </c>
      <c r="B2542" s="28">
        <v>49.25</v>
      </c>
    </row>
    <row r="2543" spans="1:2" x14ac:dyDescent="0.25">
      <c r="A2543" s="66" t="s">
        <v>2839</v>
      </c>
      <c r="B2543" s="28">
        <v>51.24</v>
      </c>
    </row>
    <row r="2544" spans="1:2" x14ac:dyDescent="0.25">
      <c r="A2544" s="66" t="s">
        <v>2840</v>
      </c>
      <c r="B2544" s="28">
        <v>51.43</v>
      </c>
    </row>
    <row r="2545" spans="1:2" x14ac:dyDescent="0.25">
      <c r="A2545" s="66" t="s">
        <v>2841</v>
      </c>
      <c r="B2545" s="28">
        <v>53.03</v>
      </c>
    </row>
    <row r="2546" spans="1:2" x14ac:dyDescent="0.25">
      <c r="A2546" s="66" t="s">
        <v>2842</v>
      </c>
      <c r="B2546" s="28">
        <v>53.22</v>
      </c>
    </row>
    <row r="2547" spans="1:2" x14ac:dyDescent="0.25">
      <c r="A2547" s="66" t="s">
        <v>2843</v>
      </c>
      <c r="B2547" s="28">
        <v>53.87</v>
      </c>
    </row>
    <row r="2548" spans="1:2" x14ac:dyDescent="0.25">
      <c r="A2548" s="66" t="s">
        <v>2844</v>
      </c>
      <c r="B2548" s="28">
        <v>54.17</v>
      </c>
    </row>
    <row r="2549" spans="1:2" x14ac:dyDescent="0.25">
      <c r="A2549" s="66" t="s">
        <v>2845</v>
      </c>
      <c r="B2549" s="28">
        <v>54.75</v>
      </c>
    </row>
    <row r="2550" spans="1:2" x14ac:dyDescent="0.25">
      <c r="A2550" s="66" t="s">
        <v>2846</v>
      </c>
      <c r="B2550" s="28">
        <v>56.09</v>
      </c>
    </row>
    <row r="2551" spans="1:2" x14ac:dyDescent="0.25">
      <c r="A2551" s="66" t="s">
        <v>2847</v>
      </c>
      <c r="B2551" s="28">
        <v>56.48</v>
      </c>
    </row>
    <row r="2552" spans="1:2" x14ac:dyDescent="0.25">
      <c r="A2552" s="66" t="s">
        <v>2848</v>
      </c>
      <c r="B2552" s="28">
        <v>56.87</v>
      </c>
    </row>
    <row r="2553" spans="1:2" x14ac:dyDescent="0.25">
      <c r="A2553" s="66" t="s">
        <v>2849</v>
      </c>
      <c r="B2553" s="28">
        <v>56.57</v>
      </c>
    </row>
    <row r="2554" spans="1:2" x14ac:dyDescent="0.25">
      <c r="A2554" s="66" t="s">
        <v>2850</v>
      </c>
      <c r="B2554" s="28">
        <v>56.7</v>
      </c>
    </row>
    <row r="2555" spans="1:2" x14ac:dyDescent="0.25">
      <c r="A2555" s="66" t="s">
        <v>2851</v>
      </c>
      <c r="B2555" s="28">
        <v>56.51</v>
      </c>
    </row>
    <row r="2556" spans="1:2" x14ac:dyDescent="0.25">
      <c r="A2556" s="66" t="s">
        <v>2852</v>
      </c>
      <c r="B2556" s="28">
        <v>57.22</v>
      </c>
    </row>
    <row r="2557" spans="1:2" x14ac:dyDescent="0.25">
      <c r="A2557" s="66" t="s">
        <v>2853</v>
      </c>
      <c r="B2557" s="28">
        <v>56.81</v>
      </c>
    </row>
    <row r="2558" spans="1:2" x14ac:dyDescent="0.25">
      <c r="A2558" s="66" t="s">
        <v>2854</v>
      </c>
      <c r="B2558" s="28">
        <v>57.3</v>
      </c>
    </row>
    <row r="2559" spans="1:2" x14ac:dyDescent="0.25">
      <c r="A2559" s="66" t="s">
        <v>2855</v>
      </c>
      <c r="B2559" s="28">
        <v>57.56</v>
      </c>
    </row>
    <row r="2560" spans="1:2" x14ac:dyDescent="0.25">
      <c r="A2560" s="66" t="s">
        <v>2856</v>
      </c>
      <c r="B2560" s="28">
        <v>58.33</v>
      </c>
    </row>
    <row r="2561" spans="1:2" x14ac:dyDescent="0.25">
      <c r="A2561" s="66" t="s">
        <v>2857</v>
      </c>
      <c r="B2561" s="28">
        <v>59.35</v>
      </c>
    </row>
    <row r="2562" spans="1:2" x14ac:dyDescent="0.25">
      <c r="A2562" s="66" t="s">
        <v>2858</v>
      </c>
      <c r="B2562" s="28">
        <v>58.88</v>
      </c>
    </row>
    <row r="2563" spans="1:2" x14ac:dyDescent="0.25">
      <c r="A2563" s="66" t="s">
        <v>2859</v>
      </c>
      <c r="B2563" s="28">
        <v>59.5</v>
      </c>
    </row>
    <row r="2564" spans="1:2" x14ac:dyDescent="0.25">
      <c r="A2564" s="66" t="s">
        <v>2860</v>
      </c>
      <c r="B2564" s="28">
        <v>59.67</v>
      </c>
    </row>
    <row r="2565" spans="1:2" x14ac:dyDescent="0.25">
      <c r="A2565" s="66" t="s">
        <v>2861</v>
      </c>
      <c r="B2565" s="28">
        <v>61.08</v>
      </c>
    </row>
    <row r="2566" spans="1:2" x14ac:dyDescent="0.25">
      <c r="A2566" s="66" t="s">
        <v>2862</v>
      </c>
      <c r="B2566" s="28">
        <v>61.45</v>
      </c>
    </row>
    <row r="2567" spans="1:2" x14ac:dyDescent="0.25">
      <c r="A2567" s="66" t="s">
        <v>5785</v>
      </c>
      <c r="B2567" s="28">
        <v>60.7</v>
      </c>
    </row>
    <row r="2568" spans="1:2" x14ac:dyDescent="0.25">
      <c r="A2568" s="66" t="s">
        <v>2863</v>
      </c>
      <c r="B2568" s="28">
        <v>60.61</v>
      </c>
    </row>
    <row r="2569" spans="1:2" x14ac:dyDescent="0.25">
      <c r="A2569" s="66" t="s">
        <v>2864</v>
      </c>
      <c r="B2569" s="28">
        <v>61.32</v>
      </c>
    </row>
    <row r="2570" spans="1:2" x14ac:dyDescent="0.25">
      <c r="A2570" s="66" t="s">
        <v>2865</v>
      </c>
      <c r="B2570" s="28">
        <v>60.76</v>
      </c>
    </row>
    <row r="2571" spans="1:2" x14ac:dyDescent="0.25">
      <c r="A2571" s="66" t="s">
        <v>2866</v>
      </c>
      <c r="B2571" s="28">
        <v>59.99</v>
      </c>
    </row>
    <row r="2572" spans="1:2" x14ac:dyDescent="0.25">
      <c r="A2572" s="66" t="s">
        <v>2867</v>
      </c>
      <c r="B2572" s="28">
        <v>59.69</v>
      </c>
    </row>
    <row r="2573" spans="1:2" x14ac:dyDescent="0.25">
      <c r="A2573" s="66" t="s">
        <v>2868</v>
      </c>
      <c r="B2573" s="28">
        <v>58.82</v>
      </c>
    </row>
    <row r="2574" spans="1:2" x14ac:dyDescent="0.25">
      <c r="A2574" s="66" t="s">
        <v>2869</v>
      </c>
      <c r="B2574" s="28">
        <v>57.56</v>
      </c>
    </row>
    <row r="2575" spans="1:2" x14ac:dyDescent="0.25">
      <c r="A2575" s="66" t="s">
        <v>2870</v>
      </c>
      <c r="B2575" s="28">
        <v>56.84</v>
      </c>
    </row>
    <row r="2576" spans="1:2" x14ac:dyDescent="0.25">
      <c r="A2576" s="66" t="s">
        <v>2871</v>
      </c>
      <c r="B2576" s="28">
        <v>56.88</v>
      </c>
    </row>
    <row r="2577" spans="1:2" x14ac:dyDescent="0.25">
      <c r="A2577" s="66" t="s">
        <v>2872</v>
      </c>
      <c r="B2577" s="28">
        <v>56.74</v>
      </c>
    </row>
    <row r="2578" spans="1:2" x14ac:dyDescent="0.25">
      <c r="A2578" s="66" t="s">
        <v>2873</v>
      </c>
      <c r="B2578" s="28">
        <v>56.52</v>
      </c>
    </row>
    <row r="2579" spans="1:2" x14ac:dyDescent="0.25">
      <c r="A2579" s="66" t="s">
        <v>2874</v>
      </c>
      <c r="B2579" s="28">
        <v>56.69</v>
      </c>
    </row>
    <row r="2580" spans="1:2" x14ac:dyDescent="0.25">
      <c r="A2580" s="66" t="s">
        <v>2875</v>
      </c>
      <c r="B2580" s="28">
        <v>56.8</v>
      </c>
    </row>
    <row r="2581" spans="1:2" x14ac:dyDescent="0.25">
      <c r="A2581" s="66" t="s">
        <v>2876</v>
      </c>
      <c r="B2581" s="28">
        <v>57.25</v>
      </c>
    </row>
    <row r="2582" spans="1:2" x14ac:dyDescent="0.25">
      <c r="A2582" s="66" t="s">
        <v>2877</v>
      </c>
      <c r="B2582" s="28">
        <v>57.86</v>
      </c>
    </row>
    <row r="2583" spans="1:2" x14ac:dyDescent="0.25">
      <c r="A2583" s="66" t="s">
        <v>2878</v>
      </c>
      <c r="B2583" s="28">
        <v>58.29</v>
      </c>
    </row>
    <row r="2584" spans="1:2" x14ac:dyDescent="0.25">
      <c r="A2584" s="66" t="s">
        <v>2879</v>
      </c>
      <c r="B2584" s="28">
        <v>59.33</v>
      </c>
    </row>
    <row r="2585" spans="1:2" x14ac:dyDescent="0.25">
      <c r="A2585" s="66" t="s">
        <v>2880</v>
      </c>
      <c r="B2585" s="28">
        <v>59.71</v>
      </c>
    </row>
    <row r="2586" spans="1:2" x14ac:dyDescent="0.25">
      <c r="A2586" s="66" t="s">
        <v>2881</v>
      </c>
      <c r="B2586" s="28">
        <v>59.67</v>
      </c>
    </row>
    <row r="2587" spans="1:2" x14ac:dyDescent="0.25">
      <c r="A2587" s="66" t="s">
        <v>2882</v>
      </c>
      <c r="B2587" s="28">
        <v>60.33</v>
      </c>
    </row>
    <row r="2588" spans="1:2" x14ac:dyDescent="0.25">
      <c r="A2588" s="66" t="s">
        <v>2883</v>
      </c>
      <c r="B2588" s="28">
        <v>60.52</v>
      </c>
    </row>
    <row r="2589" spans="1:2" x14ac:dyDescent="0.25">
      <c r="A2589" s="66" t="s">
        <v>2884</v>
      </c>
      <c r="B2589" s="28">
        <v>60.62</v>
      </c>
    </row>
    <row r="2590" spans="1:2" x14ac:dyDescent="0.25">
      <c r="A2590" s="66" t="s">
        <v>2885</v>
      </c>
      <c r="B2590" s="28">
        <v>60.9</v>
      </c>
    </row>
    <row r="2591" spans="1:2" x14ac:dyDescent="0.25">
      <c r="A2591" s="66" t="s">
        <v>2886</v>
      </c>
      <c r="B2591" s="28">
        <v>60.88</v>
      </c>
    </row>
    <row r="2592" spans="1:2" x14ac:dyDescent="0.25">
      <c r="A2592" s="66" t="s">
        <v>2887</v>
      </c>
      <c r="B2592" s="28">
        <v>61</v>
      </c>
    </row>
    <row r="2593" spans="1:2" x14ac:dyDescent="0.25">
      <c r="A2593" s="66" t="s">
        <v>2888</v>
      </c>
      <c r="B2593" s="28">
        <v>61.07</v>
      </c>
    </row>
    <row r="2594" spans="1:2" x14ac:dyDescent="0.25">
      <c r="A2594" s="66" t="s">
        <v>2889</v>
      </c>
      <c r="B2594" s="28">
        <v>60.54</v>
      </c>
    </row>
    <row r="2595" spans="1:2" x14ac:dyDescent="0.25">
      <c r="A2595" s="66" t="s">
        <v>2890</v>
      </c>
      <c r="B2595" s="28">
        <v>60.19</v>
      </c>
    </row>
    <row r="2596" spans="1:2" x14ac:dyDescent="0.25">
      <c r="A2596" s="66" t="s">
        <v>2891</v>
      </c>
      <c r="B2596" s="28">
        <v>59.45</v>
      </c>
    </row>
    <row r="2597" spans="1:2" x14ac:dyDescent="0.25">
      <c r="A2597" s="66" t="s">
        <v>2892</v>
      </c>
      <c r="B2597" s="28">
        <v>59.24</v>
      </c>
    </row>
    <row r="2598" spans="1:2" x14ac:dyDescent="0.25">
      <c r="A2598" s="66" t="s">
        <v>2893</v>
      </c>
      <c r="B2598" s="28">
        <v>59.11</v>
      </c>
    </row>
    <row r="2599" spans="1:2" x14ac:dyDescent="0.25">
      <c r="A2599" s="66" t="s">
        <v>2894</v>
      </c>
      <c r="B2599" s="28">
        <v>58.92</v>
      </c>
    </row>
    <row r="2600" spans="1:2" x14ac:dyDescent="0.25">
      <c r="A2600" s="66" t="s">
        <v>2895</v>
      </c>
      <c r="B2600" s="28">
        <v>58.23</v>
      </c>
    </row>
    <row r="2601" spans="1:2" x14ac:dyDescent="0.25">
      <c r="A2601" s="66" t="s">
        <v>2896</v>
      </c>
      <c r="B2601" s="28">
        <v>58.18</v>
      </c>
    </row>
    <row r="2602" spans="1:2" x14ac:dyDescent="0.25">
      <c r="A2602" s="66" t="s">
        <v>2897</v>
      </c>
      <c r="B2602" s="28">
        <v>57.89</v>
      </c>
    </row>
    <row r="2603" spans="1:2" x14ac:dyDescent="0.25">
      <c r="A2603" s="66" t="s">
        <v>2898</v>
      </c>
      <c r="B2603" s="28">
        <v>57.93</v>
      </c>
    </row>
    <row r="2604" spans="1:2" x14ac:dyDescent="0.25">
      <c r="A2604" s="66" t="s">
        <v>2899</v>
      </c>
      <c r="B2604" s="28">
        <v>57.45</v>
      </c>
    </row>
    <row r="2605" spans="1:2" x14ac:dyDescent="0.25">
      <c r="A2605" s="66" t="s">
        <v>2900</v>
      </c>
      <c r="B2605" s="28">
        <v>57.4</v>
      </c>
    </row>
    <row r="2606" spans="1:2" x14ac:dyDescent="0.25">
      <c r="A2606" s="66" t="s">
        <v>2901</v>
      </c>
      <c r="B2606" s="28">
        <v>57.53</v>
      </c>
    </row>
    <row r="2607" spans="1:2" x14ac:dyDescent="0.25">
      <c r="A2607" s="66" t="s">
        <v>2902</v>
      </c>
      <c r="B2607" s="28">
        <v>57.13</v>
      </c>
    </row>
    <row r="2608" spans="1:2" x14ac:dyDescent="0.25">
      <c r="A2608" s="66" t="s">
        <v>2903</v>
      </c>
      <c r="B2608" s="28">
        <v>56.64</v>
      </c>
    </row>
    <row r="2609" spans="1:2" x14ac:dyDescent="0.25">
      <c r="A2609" s="66" t="s">
        <v>2904</v>
      </c>
      <c r="B2609" s="28">
        <v>56.48</v>
      </c>
    </row>
    <row r="2610" spans="1:2" x14ac:dyDescent="0.25">
      <c r="A2610" s="66" t="s">
        <v>2905</v>
      </c>
      <c r="B2610" s="28">
        <v>56.43</v>
      </c>
    </row>
    <row r="2611" spans="1:2" x14ac:dyDescent="0.25">
      <c r="A2611" s="66" t="s">
        <v>2906</v>
      </c>
      <c r="B2611" s="28">
        <v>56.12</v>
      </c>
    </row>
    <row r="2612" spans="1:2" x14ac:dyDescent="0.25">
      <c r="A2612" s="66" t="s">
        <v>2907</v>
      </c>
      <c r="B2612" s="28">
        <v>55.99</v>
      </c>
    </row>
    <row r="2613" spans="1:2" x14ac:dyDescent="0.25">
      <c r="A2613" s="66" t="s">
        <v>2908</v>
      </c>
      <c r="B2613" s="28">
        <v>56.12</v>
      </c>
    </row>
    <row r="2614" spans="1:2" x14ac:dyDescent="0.25">
      <c r="A2614" s="66" t="s">
        <v>2909</v>
      </c>
      <c r="B2614" s="28">
        <v>56.46</v>
      </c>
    </row>
    <row r="2615" spans="1:2" x14ac:dyDescent="0.25">
      <c r="A2615" s="66" t="s">
        <v>2910</v>
      </c>
      <c r="B2615" s="28">
        <v>56.45</v>
      </c>
    </row>
    <row r="2616" spans="1:2" x14ac:dyDescent="0.25">
      <c r="A2616" s="66" t="s">
        <v>2911</v>
      </c>
      <c r="B2616" s="28">
        <v>56.64</v>
      </c>
    </row>
    <row r="2617" spans="1:2" x14ac:dyDescent="0.25">
      <c r="A2617" s="66" t="s">
        <v>2912</v>
      </c>
      <c r="B2617" s="28">
        <v>57.04</v>
      </c>
    </row>
    <row r="2618" spans="1:2" x14ac:dyDescent="0.25">
      <c r="A2618" s="66" t="s">
        <v>2913</v>
      </c>
      <c r="B2618" s="28">
        <v>58.03</v>
      </c>
    </row>
    <row r="2619" spans="1:2" x14ac:dyDescent="0.25">
      <c r="A2619" s="66" t="s">
        <v>2914</v>
      </c>
      <c r="B2619" s="28">
        <v>58.13</v>
      </c>
    </row>
    <row r="2620" spans="1:2" x14ac:dyDescent="0.25">
      <c r="A2620" s="66" t="s">
        <v>2915</v>
      </c>
      <c r="B2620" s="28">
        <v>58.11</v>
      </c>
    </row>
    <row r="2621" spans="1:2" x14ac:dyDescent="0.25">
      <c r="A2621" s="66" t="s">
        <v>2916</v>
      </c>
      <c r="B2621" s="28">
        <v>58.07</v>
      </c>
    </row>
    <row r="2622" spans="1:2" x14ac:dyDescent="0.25">
      <c r="A2622" s="66" t="s">
        <v>2917</v>
      </c>
      <c r="B2622" s="28">
        <v>58.09</v>
      </c>
    </row>
    <row r="2623" spans="1:2" x14ac:dyDescent="0.25">
      <c r="A2623" s="66" t="s">
        <v>2918</v>
      </c>
      <c r="B2623" s="28">
        <v>58.28</v>
      </c>
    </row>
    <row r="2624" spans="1:2" x14ac:dyDescent="0.25">
      <c r="A2624" s="66" t="s">
        <v>2919</v>
      </c>
      <c r="B2624" s="28">
        <v>58.8</v>
      </c>
    </row>
    <row r="2625" spans="1:2" x14ac:dyDescent="0.25">
      <c r="A2625" s="66" t="s">
        <v>2920</v>
      </c>
      <c r="B2625" s="28">
        <v>58.95</v>
      </c>
    </row>
    <row r="2626" spans="1:2" x14ac:dyDescent="0.25">
      <c r="A2626" s="66" t="s">
        <v>2921</v>
      </c>
      <c r="B2626" s="28">
        <v>59.25</v>
      </c>
    </row>
    <row r="2627" spans="1:2" x14ac:dyDescent="0.25">
      <c r="A2627" s="66" t="s">
        <v>2922</v>
      </c>
      <c r="B2627" s="28">
        <v>59.6</v>
      </c>
    </row>
    <row r="2628" spans="1:2" x14ac:dyDescent="0.25">
      <c r="A2628" s="66" t="s">
        <v>2923</v>
      </c>
      <c r="B2628" s="28">
        <v>60.49</v>
      </c>
    </row>
    <row r="2629" spans="1:2" x14ac:dyDescent="0.25">
      <c r="A2629" s="66" t="s">
        <v>2924</v>
      </c>
      <c r="B2629" s="28">
        <v>60.63</v>
      </c>
    </row>
    <row r="2630" spans="1:2" x14ac:dyDescent="0.25">
      <c r="A2630" s="66" t="s">
        <v>2925</v>
      </c>
      <c r="B2630" s="28">
        <v>60.84</v>
      </c>
    </row>
    <row r="2631" spans="1:2" x14ac:dyDescent="0.25">
      <c r="A2631" s="66" t="s">
        <v>2926</v>
      </c>
      <c r="B2631" s="28">
        <v>61.03</v>
      </c>
    </row>
    <row r="2632" spans="1:2" x14ac:dyDescent="0.25">
      <c r="A2632" s="66" t="s">
        <v>2927</v>
      </c>
      <c r="B2632" s="28">
        <v>60.89</v>
      </c>
    </row>
    <row r="2633" spans="1:2" x14ac:dyDescent="0.25">
      <c r="A2633" s="66" t="s">
        <v>2928</v>
      </c>
      <c r="B2633" s="28">
        <v>61.02</v>
      </c>
    </row>
    <row r="2634" spans="1:2" x14ac:dyDescent="0.25">
      <c r="A2634" s="66" t="s">
        <v>2929</v>
      </c>
      <c r="B2634" s="28">
        <v>61.09</v>
      </c>
    </row>
    <row r="2635" spans="1:2" x14ac:dyDescent="0.25">
      <c r="A2635" s="66" t="s">
        <v>2930</v>
      </c>
      <c r="B2635" s="28">
        <v>61.34</v>
      </c>
    </row>
    <row r="2636" spans="1:2" x14ac:dyDescent="0.25">
      <c r="A2636" s="66" t="s">
        <v>2931</v>
      </c>
      <c r="B2636" s="28">
        <v>61.29</v>
      </c>
    </row>
    <row r="2637" spans="1:2" x14ac:dyDescent="0.25">
      <c r="A2637" s="66" t="s">
        <v>2932</v>
      </c>
      <c r="B2637" s="28">
        <v>61.25</v>
      </c>
    </row>
    <row r="2638" spans="1:2" x14ac:dyDescent="0.25">
      <c r="A2638" s="66" t="s">
        <v>2933</v>
      </c>
      <c r="B2638" s="28">
        <v>61.4</v>
      </c>
    </row>
    <row r="2639" spans="1:2" x14ac:dyDescent="0.25">
      <c r="A2639" s="66" t="s">
        <v>2934</v>
      </c>
      <c r="B2639" s="28">
        <v>61.71</v>
      </c>
    </row>
    <row r="2640" spans="1:2" x14ac:dyDescent="0.25">
      <c r="A2640" s="66" t="s">
        <v>2935</v>
      </c>
      <c r="B2640" s="28">
        <v>61.77</v>
      </c>
    </row>
    <row r="2641" spans="1:2" x14ac:dyDescent="0.25">
      <c r="A2641" s="66" t="s">
        <v>2936</v>
      </c>
      <c r="B2641" s="28">
        <v>61.84</v>
      </c>
    </row>
    <row r="2642" spans="1:2" x14ac:dyDescent="0.25">
      <c r="A2642" s="66" t="s">
        <v>2937</v>
      </c>
      <c r="B2642" s="28">
        <v>61.73</v>
      </c>
    </row>
    <row r="2643" spans="1:2" x14ac:dyDescent="0.25">
      <c r="A2643" s="66" t="s">
        <v>2938</v>
      </c>
      <c r="B2643" s="28">
        <v>61.65</v>
      </c>
    </row>
    <row r="2644" spans="1:2" x14ac:dyDescent="0.25">
      <c r="A2644" s="66" t="s">
        <v>2939</v>
      </c>
      <c r="B2644" s="28">
        <v>61.54</v>
      </c>
    </row>
    <row r="2645" spans="1:2" x14ac:dyDescent="0.25">
      <c r="A2645" s="66" t="s">
        <v>2940</v>
      </c>
      <c r="B2645" s="28">
        <v>61.48</v>
      </c>
    </row>
    <row r="2646" spans="1:2" x14ac:dyDescent="0.25">
      <c r="A2646" s="66" t="s">
        <v>2941</v>
      </c>
      <c r="B2646" s="28">
        <v>61.98</v>
      </c>
    </row>
    <row r="2647" spans="1:2" x14ac:dyDescent="0.25">
      <c r="A2647" s="66" t="s">
        <v>2942</v>
      </c>
      <c r="B2647" s="28">
        <v>61.77</v>
      </c>
    </row>
    <row r="2648" spans="1:2" x14ac:dyDescent="0.25">
      <c r="A2648" s="66" t="s">
        <v>2943</v>
      </c>
      <c r="B2648" s="28">
        <v>61.29</v>
      </c>
    </row>
    <row r="2649" spans="1:2" x14ac:dyDescent="0.25">
      <c r="A2649" s="66" t="s">
        <v>2944</v>
      </c>
      <c r="B2649" s="28">
        <v>60.63</v>
      </c>
    </row>
    <row r="2650" spans="1:2" x14ac:dyDescent="0.25">
      <c r="A2650" s="66" t="s">
        <v>2945</v>
      </c>
      <c r="B2650" s="28">
        <v>60.48</v>
      </c>
    </row>
    <row r="2651" spans="1:2" x14ac:dyDescent="0.25">
      <c r="A2651" s="66" t="s">
        <v>2946</v>
      </c>
      <c r="B2651" s="28">
        <v>60.57</v>
      </c>
    </row>
    <row r="2652" spans="1:2" x14ac:dyDescent="0.25">
      <c r="A2652" s="66" t="s">
        <v>2947</v>
      </c>
      <c r="B2652" s="28">
        <v>60.59</v>
      </c>
    </row>
    <row r="2653" spans="1:2" x14ac:dyDescent="0.25">
      <c r="A2653" s="66" t="s">
        <v>2948</v>
      </c>
      <c r="B2653" s="28">
        <v>60.65</v>
      </c>
    </row>
    <row r="2654" spans="1:2" x14ac:dyDescent="0.25">
      <c r="A2654" s="66" t="s">
        <v>2949</v>
      </c>
      <c r="B2654" s="28">
        <v>61.17</v>
      </c>
    </row>
    <row r="2655" spans="1:2" x14ac:dyDescent="0.25">
      <c r="A2655" s="66" t="s">
        <v>2950</v>
      </c>
      <c r="B2655" s="28">
        <v>60.3</v>
      </c>
    </row>
    <row r="2656" spans="1:2" x14ac:dyDescent="0.25">
      <c r="A2656" s="66" t="s">
        <v>2951</v>
      </c>
      <c r="B2656" s="28">
        <v>60.26</v>
      </c>
    </row>
    <row r="2657" spans="1:2" x14ac:dyDescent="0.25">
      <c r="A2657" s="66" t="s">
        <v>2952</v>
      </c>
      <c r="B2657" s="28">
        <v>59.58</v>
      </c>
    </row>
    <row r="2658" spans="1:2" x14ac:dyDescent="0.25">
      <c r="A2658" s="66" t="s">
        <v>2953</v>
      </c>
      <c r="B2658" s="28">
        <v>59.04</v>
      </c>
    </row>
    <row r="2659" spans="1:2" x14ac:dyDescent="0.25">
      <c r="A2659" s="66" t="s">
        <v>2954</v>
      </c>
      <c r="B2659" s="28">
        <v>58.73</v>
      </c>
    </row>
    <row r="2660" spans="1:2" x14ac:dyDescent="0.25">
      <c r="A2660" s="66" t="s">
        <v>2955</v>
      </c>
      <c r="B2660" s="28">
        <v>58.59</v>
      </c>
    </row>
    <row r="2661" spans="1:2" x14ac:dyDescent="0.25">
      <c r="A2661" s="66" t="s">
        <v>2956</v>
      </c>
      <c r="B2661" s="28">
        <v>58.34</v>
      </c>
    </row>
    <row r="2662" spans="1:2" x14ac:dyDescent="0.25">
      <c r="A2662" s="66" t="s">
        <v>2957</v>
      </c>
      <c r="B2662" s="28">
        <v>57.97</v>
      </c>
    </row>
    <row r="2663" spans="1:2" x14ac:dyDescent="0.25">
      <c r="A2663" s="66" t="s">
        <v>2958</v>
      </c>
      <c r="B2663" s="28">
        <v>57.07</v>
      </c>
    </row>
    <row r="2664" spans="1:2" x14ac:dyDescent="0.25">
      <c r="A2664" s="66" t="s">
        <v>2959</v>
      </c>
      <c r="B2664" s="28">
        <v>56.51</v>
      </c>
    </row>
    <row r="2665" spans="1:2" x14ac:dyDescent="0.25">
      <c r="A2665" s="66" t="s">
        <v>2960</v>
      </c>
      <c r="B2665" s="28">
        <v>56.39</v>
      </c>
    </row>
    <row r="2666" spans="1:2" x14ac:dyDescent="0.25">
      <c r="A2666" s="66" t="s">
        <v>2961</v>
      </c>
      <c r="B2666" s="28">
        <v>55.73</v>
      </c>
    </row>
    <row r="2667" spans="1:2" x14ac:dyDescent="0.25">
      <c r="A2667" s="66" t="s">
        <v>2962</v>
      </c>
      <c r="B2667" s="28">
        <v>55.73</v>
      </c>
    </row>
    <row r="2668" spans="1:2" x14ac:dyDescent="0.25">
      <c r="A2668" s="66" t="s">
        <v>2963</v>
      </c>
      <c r="B2668" s="28">
        <v>55.54</v>
      </c>
    </row>
    <row r="2669" spans="1:2" x14ac:dyDescent="0.25">
      <c r="A2669" s="66" t="s">
        <v>2964</v>
      </c>
      <c r="B2669" s="28">
        <v>55.42</v>
      </c>
    </row>
    <row r="2670" spans="1:2" x14ac:dyDescent="0.25">
      <c r="A2670" s="66" t="s">
        <v>2965</v>
      </c>
      <c r="B2670" s="28">
        <v>55.01</v>
      </c>
    </row>
    <row r="2671" spans="1:2" x14ac:dyDescent="0.25">
      <c r="A2671" s="66" t="s">
        <v>2966</v>
      </c>
      <c r="B2671" s="28">
        <v>54.66</v>
      </c>
    </row>
    <row r="2672" spans="1:2" x14ac:dyDescent="0.25">
      <c r="A2672" s="66" t="s">
        <v>2967</v>
      </c>
      <c r="B2672" s="28">
        <v>54.25</v>
      </c>
    </row>
    <row r="2673" spans="1:2" x14ac:dyDescent="0.25">
      <c r="A2673" s="66" t="s">
        <v>2968</v>
      </c>
      <c r="B2673" s="28">
        <v>53.92</v>
      </c>
    </row>
    <row r="2674" spans="1:2" x14ac:dyDescent="0.25">
      <c r="A2674" s="66" t="s">
        <v>2969</v>
      </c>
      <c r="B2674" s="28">
        <v>53.47</v>
      </c>
    </row>
    <row r="2675" spans="1:2" x14ac:dyDescent="0.25">
      <c r="A2675" s="66" t="s">
        <v>2970</v>
      </c>
      <c r="B2675" s="28">
        <v>53.1</v>
      </c>
    </row>
    <row r="2676" spans="1:2" x14ac:dyDescent="0.25">
      <c r="A2676" s="66" t="s">
        <v>2971</v>
      </c>
      <c r="B2676" s="28">
        <v>52.92</v>
      </c>
    </row>
    <row r="2677" spans="1:2" x14ac:dyDescent="0.25">
      <c r="A2677" s="66" t="s">
        <v>2972</v>
      </c>
      <c r="B2677" s="28">
        <v>52.86</v>
      </c>
    </row>
    <row r="2678" spans="1:2" x14ac:dyDescent="0.25">
      <c r="A2678" s="66" t="s">
        <v>2973</v>
      </c>
      <c r="B2678" s="28">
        <v>52.55</v>
      </c>
    </row>
    <row r="2679" spans="1:2" x14ac:dyDescent="0.25">
      <c r="A2679" s="66" t="s">
        <v>2974</v>
      </c>
      <c r="B2679" s="28">
        <v>52.53</v>
      </c>
    </row>
    <row r="2680" spans="1:2" x14ac:dyDescent="0.25">
      <c r="A2680" s="66" t="s">
        <v>2975</v>
      </c>
      <c r="B2680" s="28">
        <v>52.51</v>
      </c>
    </row>
    <row r="2681" spans="1:2" x14ac:dyDescent="0.25">
      <c r="A2681" s="66" t="s">
        <v>2976</v>
      </c>
      <c r="B2681" s="28">
        <v>52.51</v>
      </c>
    </row>
    <row r="2682" spans="1:2" x14ac:dyDescent="0.25">
      <c r="A2682" s="66" t="s">
        <v>2977</v>
      </c>
      <c r="B2682" s="28">
        <v>52.1</v>
      </c>
    </row>
    <row r="2683" spans="1:2" x14ac:dyDescent="0.25">
      <c r="A2683" s="66" t="s">
        <v>2978</v>
      </c>
      <c r="B2683" s="28">
        <v>52.04</v>
      </c>
    </row>
    <row r="2684" spans="1:2" x14ac:dyDescent="0.25">
      <c r="A2684" s="66" t="s">
        <v>2979</v>
      </c>
      <c r="B2684" s="28">
        <v>51.81</v>
      </c>
    </row>
    <row r="2685" spans="1:2" x14ac:dyDescent="0.25">
      <c r="A2685" s="66" t="s">
        <v>2980</v>
      </c>
      <c r="B2685" s="28">
        <v>51.77</v>
      </c>
    </row>
    <row r="2686" spans="1:2" x14ac:dyDescent="0.25">
      <c r="A2686" s="66" t="s">
        <v>2981</v>
      </c>
      <c r="B2686" s="28">
        <v>51.22</v>
      </c>
    </row>
    <row r="2687" spans="1:2" x14ac:dyDescent="0.25">
      <c r="A2687" s="66" t="s">
        <v>2982</v>
      </c>
      <c r="B2687" s="28">
        <v>51.18</v>
      </c>
    </row>
    <row r="2688" spans="1:2" x14ac:dyDescent="0.25">
      <c r="A2688" s="66" t="s">
        <v>2983</v>
      </c>
      <c r="B2688" s="28">
        <v>51.51</v>
      </c>
    </row>
    <row r="2689" spans="1:2" x14ac:dyDescent="0.25">
      <c r="A2689" s="66" t="s">
        <v>2984</v>
      </c>
      <c r="B2689" s="28">
        <v>51.46</v>
      </c>
    </row>
    <row r="2690" spans="1:2" x14ac:dyDescent="0.25">
      <c r="A2690" s="66" t="s">
        <v>2985</v>
      </c>
      <c r="B2690" s="28">
        <v>51.38</v>
      </c>
    </row>
    <row r="2691" spans="1:2" x14ac:dyDescent="0.25">
      <c r="A2691" s="66" t="s">
        <v>2986</v>
      </c>
      <c r="B2691" s="28">
        <v>51.81</v>
      </c>
    </row>
    <row r="2692" spans="1:2" x14ac:dyDescent="0.25">
      <c r="A2692" s="66" t="s">
        <v>2987</v>
      </c>
      <c r="B2692" s="28">
        <v>51.16</v>
      </c>
    </row>
    <row r="2693" spans="1:2" x14ac:dyDescent="0.25">
      <c r="A2693" s="66" t="s">
        <v>2988</v>
      </c>
      <c r="B2693" s="28">
        <v>51.12</v>
      </c>
    </row>
    <row r="2694" spans="1:2" x14ac:dyDescent="0.25">
      <c r="A2694" s="66" t="s">
        <v>2989</v>
      </c>
      <c r="B2694" s="28">
        <v>51.05</v>
      </c>
    </row>
    <row r="2695" spans="1:2" x14ac:dyDescent="0.25">
      <c r="A2695" s="66" t="s">
        <v>2990</v>
      </c>
      <c r="B2695" s="28">
        <v>50.9</v>
      </c>
    </row>
    <row r="2696" spans="1:2" x14ac:dyDescent="0.25">
      <c r="A2696" s="66" t="s">
        <v>2991</v>
      </c>
      <c r="B2696" s="28">
        <v>50.47</v>
      </c>
    </row>
    <row r="2697" spans="1:2" x14ac:dyDescent="0.25">
      <c r="A2697" s="66" t="s">
        <v>2992</v>
      </c>
      <c r="B2697" s="28">
        <v>50.53</v>
      </c>
    </row>
    <row r="2698" spans="1:2" x14ac:dyDescent="0.25">
      <c r="A2698" s="66" t="s">
        <v>2993</v>
      </c>
      <c r="B2698" s="28">
        <v>50.59</v>
      </c>
    </row>
    <row r="2699" spans="1:2" x14ac:dyDescent="0.25">
      <c r="A2699" s="66" t="s">
        <v>2994</v>
      </c>
      <c r="B2699" s="28">
        <v>50.59</v>
      </c>
    </row>
    <row r="2700" spans="1:2" x14ac:dyDescent="0.25">
      <c r="A2700" s="66" t="s">
        <v>2995</v>
      </c>
      <c r="B2700" s="28">
        <v>50.19</v>
      </c>
    </row>
    <row r="2701" spans="1:2" x14ac:dyDescent="0.25">
      <c r="A2701" s="66" t="s">
        <v>2996</v>
      </c>
      <c r="B2701" s="28">
        <v>50.51</v>
      </c>
    </row>
    <row r="2702" spans="1:2" x14ac:dyDescent="0.25">
      <c r="A2702" s="66" t="s">
        <v>2997</v>
      </c>
      <c r="B2702" s="28">
        <v>50.67</v>
      </c>
    </row>
    <row r="2703" spans="1:2" x14ac:dyDescent="0.25">
      <c r="A2703" s="66" t="s">
        <v>2998</v>
      </c>
      <c r="B2703" s="28">
        <v>50.47</v>
      </c>
    </row>
    <row r="2704" spans="1:2" x14ac:dyDescent="0.25">
      <c r="A2704" s="66" t="s">
        <v>2999</v>
      </c>
      <c r="B2704" s="28">
        <v>50.71</v>
      </c>
    </row>
    <row r="2705" spans="1:2" x14ac:dyDescent="0.25">
      <c r="A2705" s="66" t="s">
        <v>3000</v>
      </c>
      <c r="B2705" s="28">
        <v>51.22</v>
      </c>
    </row>
    <row r="2706" spans="1:2" x14ac:dyDescent="0.25">
      <c r="A2706" s="66" t="s">
        <v>3001</v>
      </c>
      <c r="B2706" s="28">
        <v>51.28</v>
      </c>
    </row>
    <row r="2707" spans="1:2" x14ac:dyDescent="0.25">
      <c r="A2707" s="66" t="s">
        <v>3002</v>
      </c>
      <c r="B2707" s="28">
        <v>51.08</v>
      </c>
    </row>
    <row r="2708" spans="1:2" x14ac:dyDescent="0.25">
      <c r="A2708" s="66" t="s">
        <v>3003</v>
      </c>
      <c r="B2708" s="28">
        <v>50.9</v>
      </c>
    </row>
    <row r="2709" spans="1:2" x14ac:dyDescent="0.25">
      <c r="A2709" s="66" t="s">
        <v>3004</v>
      </c>
      <c r="B2709" s="28">
        <v>50.96</v>
      </c>
    </row>
    <row r="2710" spans="1:2" x14ac:dyDescent="0.25">
      <c r="A2710" s="66" t="s">
        <v>3005</v>
      </c>
      <c r="B2710" s="28">
        <v>51.22</v>
      </c>
    </row>
    <row r="2711" spans="1:2" x14ac:dyDescent="0.25">
      <c r="A2711" s="66" t="s">
        <v>3006</v>
      </c>
      <c r="B2711" s="28">
        <v>51.1</v>
      </c>
    </row>
    <row r="2712" spans="1:2" x14ac:dyDescent="0.25">
      <c r="A2712" s="66" t="s">
        <v>3007</v>
      </c>
      <c r="B2712" s="28">
        <v>51.43</v>
      </c>
    </row>
    <row r="2713" spans="1:2" x14ac:dyDescent="0.25">
      <c r="A2713" s="66" t="s">
        <v>3008</v>
      </c>
      <c r="B2713" s="28">
        <v>51.94</v>
      </c>
    </row>
    <row r="2714" spans="1:2" x14ac:dyDescent="0.25">
      <c r="A2714" s="66" t="s">
        <v>3009</v>
      </c>
      <c r="B2714" s="28">
        <v>51.49</v>
      </c>
    </row>
    <row r="2715" spans="1:2" x14ac:dyDescent="0.25">
      <c r="A2715" s="66" t="s">
        <v>3010</v>
      </c>
      <c r="B2715" s="28">
        <v>51.87</v>
      </c>
    </row>
    <row r="2716" spans="1:2" x14ac:dyDescent="0.25">
      <c r="A2716" s="66" t="s">
        <v>3011</v>
      </c>
      <c r="B2716" s="28">
        <v>51.48</v>
      </c>
    </row>
    <row r="2717" spans="1:2" x14ac:dyDescent="0.25">
      <c r="A2717" s="66" t="s">
        <v>3012</v>
      </c>
      <c r="B2717" s="28">
        <v>51.4</v>
      </c>
    </row>
    <row r="2718" spans="1:2" x14ac:dyDescent="0.25">
      <c r="A2718" s="66" t="s">
        <v>3013</v>
      </c>
      <c r="B2718" s="28">
        <v>51.58</v>
      </c>
    </row>
    <row r="2719" spans="1:2" x14ac:dyDescent="0.25">
      <c r="A2719" s="66" t="s">
        <v>3014</v>
      </c>
      <c r="B2719" s="28">
        <v>51.26</v>
      </c>
    </row>
    <row r="2720" spans="1:2" x14ac:dyDescent="0.25">
      <c r="A2720" s="66" t="s">
        <v>3015</v>
      </c>
      <c r="B2720" s="28">
        <v>51.64</v>
      </c>
    </row>
    <row r="2721" spans="1:2" x14ac:dyDescent="0.25">
      <c r="A2721" s="66" t="s">
        <v>3016</v>
      </c>
      <c r="B2721" s="28">
        <v>52.09</v>
      </c>
    </row>
    <row r="2722" spans="1:2" x14ac:dyDescent="0.25">
      <c r="A2722" s="66" t="s">
        <v>5786</v>
      </c>
      <c r="B2722" s="28">
        <v>52.25</v>
      </c>
    </row>
    <row r="2723" spans="1:2" x14ac:dyDescent="0.25">
      <c r="A2723" s="66" t="s">
        <v>3017</v>
      </c>
      <c r="B2723" s="28">
        <v>52.65</v>
      </c>
    </row>
    <row r="2724" spans="1:2" x14ac:dyDescent="0.25">
      <c r="A2724" s="66" t="s">
        <v>3018</v>
      </c>
      <c r="B2724" s="28">
        <v>51.78</v>
      </c>
    </row>
    <row r="2725" spans="1:2" x14ac:dyDescent="0.25">
      <c r="A2725" s="66" t="s">
        <v>3019</v>
      </c>
      <c r="B2725" s="28">
        <v>53.6</v>
      </c>
    </row>
    <row r="2726" spans="1:2" x14ac:dyDescent="0.25">
      <c r="A2726" s="66" t="s">
        <v>3020</v>
      </c>
      <c r="B2726" s="28">
        <v>53.72</v>
      </c>
    </row>
    <row r="2727" spans="1:2" x14ac:dyDescent="0.25">
      <c r="A2727" s="66" t="s">
        <v>3021</v>
      </c>
      <c r="B2727" s="28">
        <v>53.28</v>
      </c>
    </row>
    <row r="2728" spans="1:2" x14ac:dyDescent="0.25">
      <c r="A2728" s="66" t="s">
        <v>3022</v>
      </c>
      <c r="B2728" s="28">
        <v>53.64</v>
      </c>
    </row>
    <row r="2729" spans="1:2" x14ac:dyDescent="0.25">
      <c r="A2729" s="66" t="s">
        <v>3023</v>
      </c>
      <c r="B2729" s="28">
        <v>53.5</v>
      </c>
    </row>
    <row r="2730" spans="1:2" x14ac:dyDescent="0.25">
      <c r="A2730" s="66" t="s">
        <v>3024</v>
      </c>
      <c r="B2730" s="28">
        <v>54.15</v>
      </c>
    </row>
    <row r="2731" spans="1:2" x14ac:dyDescent="0.25">
      <c r="A2731" s="66" t="s">
        <v>3025</v>
      </c>
      <c r="B2731" s="28">
        <v>53.1</v>
      </c>
    </row>
    <row r="2732" spans="1:2" x14ac:dyDescent="0.25">
      <c r="A2732" s="66" t="s">
        <v>3026</v>
      </c>
      <c r="B2732" s="28">
        <v>52.89</v>
      </c>
    </row>
    <row r="2733" spans="1:2" x14ac:dyDescent="0.25">
      <c r="A2733" s="66" t="s">
        <v>3027</v>
      </c>
      <c r="B2733" s="28">
        <v>53.04</v>
      </c>
    </row>
    <row r="2734" spans="1:2" x14ac:dyDescent="0.25">
      <c r="A2734" s="66" t="s">
        <v>3028</v>
      </c>
      <c r="B2734" s="28">
        <v>52.41</v>
      </c>
    </row>
    <row r="2735" spans="1:2" x14ac:dyDescent="0.25">
      <c r="A2735" s="66" t="s">
        <v>3029</v>
      </c>
      <c r="B2735" s="28">
        <v>52.17</v>
      </c>
    </row>
    <row r="2736" spans="1:2" x14ac:dyDescent="0.25">
      <c r="A2736" s="66" t="s">
        <v>3030</v>
      </c>
      <c r="B2736" s="28">
        <v>52.47</v>
      </c>
    </row>
    <row r="2737" spans="1:2" x14ac:dyDescent="0.25">
      <c r="A2737" s="66" t="s">
        <v>3031</v>
      </c>
      <c r="B2737" s="28">
        <v>52.31</v>
      </c>
    </row>
    <row r="2738" spans="1:2" x14ac:dyDescent="0.25">
      <c r="A2738" s="66" t="s">
        <v>3032</v>
      </c>
      <c r="B2738" s="28">
        <v>52.43</v>
      </c>
    </row>
    <row r="2739" spans="1:2" x14ac:dyDescent="0.25">
      <c r="A2739" s="66" t="s">
        <v>3033</v>
      </c>
      <c r="B2739" s="28">
        <v>52.75</v>
      </c>
    </row>
    <row r="2740" spans="1:2" x14ac:dyDescent="0.25">
      <c r="A2740" s="66" t="s">
        <v>3034</v>
      </c>
      <c r="B2740" s="28">
        <v>53.39</v>
      </c>
    </row>
    <row r="2741" spans="1:2" x14ac:dyDescent="0.25">
      <c r="A2741" s="66" t="s">
        <v>3035</v>
      </c>
      <c r="B2741" s="28">
        <v>53.59</v>
      </c>
    </row>
    <row r="2742" spans="1:2" x14ac:dyDescent="0.25">
      <c r="A2742" s="66" t="s">
        <v>3036</v>
      </c>
      <c r="B2742" s="28">
        <v>54.6</v>
      </c>
    </row>
    <row r="2743" spans="1:2" x14ac:dyDescent="0.25">
      <c r="A2743" s="66" t="s">
        <v>3037</v>
      </c>
      <c r="B2743" s="28">
        <v>55.65</v>
      </c>
    </row>
    <row r="2744" spans="1:2" x14ac:dyDescent="0.25">
      <c r="A2744" s="66" t="s">
        <v>3038</v>
      </c>
      <c r="B2744" s="28">
        <v>55.57</v>
      </c>
    </row>
    <row r="2745" spans="1:2" x14ac:dyDescent="0.25">
      <c r="A2745" s="66" t="s">
        <v>3039</v>
      </c>
      <c r="B2745" s="28">
        <v>56.17</v>
      </c>
    </row>
    <row r="2746" spans="1:2" x14ac:dyDescent="0.25">
      <c r="A2746" s="66" t="s">
        <v>3040</v>
      </c>
      <c r="B2746" s="28">
        <v>55.61</v>
      </c>
    </row>
    <row r="2747" spans="1:2" x14ac:dyDescent="0.25">
      <c r="A2747" s="66" t="s">
        <v>3041</v>
      </c>
      <c r="B2747" s="28">
        <v>55.71</v>
      </c>
    </row>
    <row r="2748" spans="1:2" x14ac:dyDescent="0.25">
      <c r="A2748" s="66" t="s">
        <v>3042</v>
      </c>
      <c r="B2748" s="28">
        <v>55.21</v>
      </c>
    </row>
    <row r="2749" spans="1:2" x14ac:dyDescent="0.25">
      <c r="A2749" s="66" t="s">
        <v>3043</v>
      </c>
      <c r="B2749" s="28">
        <v>55.23</v>
      </c>
    </row>
    <row r="2750" spans="1:2" x14ac:dyDescent="0.25">
      <c r="A2750" s="66" t="s">
        <v>3044</v>
      </c>
      <c r="B2750" s="28">
        <v>54.62</v>
      </c>
    </row>
    <row r="2751" spans="1:2" x14ac:dyDescent="0.25">
      <c r="A2751" s="66" t="s">
        <v>3045</v>
      </c>
      <c r="B2751" s="28">
        <v>55.13</v>
      </c>
    </row>
    <row r="2752" spans="1:2" x14ac:dyDescent="0.25">
      <c r="A2752" s="66" t="s">
        <v>3046</v>
      </c>
      <c r="B2752" s="28">
        <v>55.45</v>
      </c>
    </row>
    <row r="2753" spans="1:2" x14ac:dyDescent="0.25">
      <c r="A2753" s="66" t="s">
        <v>3047</v>
      </c>
      <c r="B2753" s="28">
        <v>55.21</v>
      </c>
    </row>
    <row r="2754" spans="1:2" x14ac:dyDescent="0.25">
      <c r="A2754" s="66" t="s">
        <v>3048</v>
      </c>
      <c r="B2754" s="28">
        <v>55.65</v>
      </c>
    </row>
    <row r="2755" spans="1:2" x14ac:dyDescent="0.25">
      <c r="A2755" s="66" t="s">
        <v>3049</v>
      </c>
      <c r="B2755" s="28">
        <v>55.83</v>
      </c>
    </row>
    <row r="2756" spans="1:2" x14ac:dyDescent="0.25">
      <c r="A2756" s="66" t="s">
        <v>3050</v>
      </c>
      <c r="B2756" s="28">
        <v>55.75</v>
      </c>
    </row>
    <row r="2757" spans="1:2" x14ac:dyDescent="0.25">
      <c r="A2757" s="66" t="s">
        <v>3051</v>
      </c>
      <c r="B2757" s="28">
        <v>56.15</v>
      </c>
    </row>
    <row r="2758" spans="1:2" x14ac:dyDescent="0.25">
      <c r="A2758" s="66" t="s">
        <v>3052</v>
      </c>
      <c r="B2758" s="28">
        <v>56.28</v>
      </c>
    </row>
    <row r="2759" spans="1:2" x14ac:dyDescent="0.25">
      <c r="A2759" s="66" t="s">
        <v>3053</v>
      </c>
      <c r="B2759" s="28">
        <v>56.78</v>
      </c>
    </row>
    <row r="2760" spans="1:2" x14ac:dyDescent="0.25">
      <c r="A2760" s="66" t="s">
        <v>3054</v>
      </c>
      <c r="B2760" s="28">
        <v>57.3</v>
      </c>
    </row>
    <row r="2761" spans="1:2" x14ac:dyDescent="0.25">
      <c r="A2761" s="66" t="s">
        <v>3055</v>
      </c>
      <c r="B2761" s="28">
        <v>58.02</v>
      </c>
    </row>
    <row r="2762" spans="1:2" x14ac:dyDescent="0.25">
      <c r="A2762" s="66" t="s">
        <v>3056</v>
      </c>
      <c r="B2762" s="28">
        <v>58.32</v>
      </c>
    </row>
    <row r="2763" spans="1:2" x14ac:dyDescent="0.25">
      <c r="A2763" s="66" t="s">
        <v>3057</v>
      </c>
      <c r="B2763" s="28">
        <v>59.02</v>
      </c>
    </row>
    <row r="2764" spans="1:2" x14ac:dyDescent="0.25">
      <c r="A2764" s="66" t="s">
        <v>3058</v>
      </c>
      <c r="B2764" s="28">
        <v>59.14</v>
      </c>
    </row>
    <row r="2765" spans="1:2" x14ac:dyDescent="0.25">
      <c r="A2765" s="66" t="s">
        <v>3059</v>
      </c>
      <c r="B2765" s="28">
        <v>59.14</v>
      </c>
    </row>
    <row r="2766" spans="1:2" x14ac:dyDescent="0.25">
      <c r="A2766" s="66" t="s">
        <v>3060</v>
      </c>
      <c r="B2766" s="28">
        <v>59.82</v>
      </c>
    </row>
    <row r="2767" spans="1:2" x14ac:dyDescent="0.25">
      <c r="A2767" s="66" t="s">
        <v>3061</v>
      </c>
      <c r="B2767" s="28">
        <v>60.44</v>
      </c>
    </row>
    <row r="2768" spans="1:2" x14ac:dyDescent="0.25">
      <c r="A2768" s="66" t="s">
        <v>3062</v>
      </c>
      <c r="B2768" s="28">
        <v>61.14</v>
      </c>
    </row>
    <row r="2769" spans="1:2" x14ac:dyDescent="0.25">
      <c r="A2769" s="66" t="s">
        <v>3063</v>
      </c>
      <c r="B2769" s="28">
        <v>61.9</v>
      </c>
    </row>
    <row r="2770" spans="1:2" x14ac:dyDescent="0.25">
      <c r="A2770" s="66" t="s">
        <v>3064</v>
      </c>
      <c r="B2770" s="28">
        <v>62.64</v>
      </c>
    </row>
    <row r="2771" spans="1:2" x14ac:dyDescent="0.25">
      <c r="A2771" s="66" t="s">
        <v>3065</v>
      </c>
      <c r="B2771" s="28">
        <v>62.76</v>
      </c>
    </row>
    <row r="2772" spans="1:2" x14ac:dyDescent="0.25">
      <c r="A2772" s="66" t="s">
        <v>3066</v>
      </c>
      <c r="B2772" s="28">
        <v>62.72</v>
      </c>
    </row>
    <row r="2773" spans="1:2" x14ac:dyDescent="0.25">
      <c r="A2773" s="66" t="s">
        <v>3067</v>
      </c>
      <c r="B2773" s="28">
        <v>62.68</v>
      </c>
    </row>
    <row r="2774" spans="1:2" x14ac:dyDescent="0.25">
      <c r="A2774" s="66" t="s">
        <v>3068</v>
      </c>
      <c r="B2774" s="28">
        <v>63.38</v>
      </c>
    </row>
    <row r="2775" spans="1:2" x14ac:dyDescent="0.25">
      <c r="A2775" s="66" t="s">
        <v>3069</v>
      </c>
      <c r="B2775" s="28">
        <v>63.87</v>
      </c>
    </row>
    <row r="2776" spans="1:2" x14ac:dyDescent="0.25">
      <c r="A2776" s="66" t="s">
        <v>3070</v>
      </c>
      <c r="B2776" s="28">
        <v>65.150000000000006</v>
      </c>
    </row>
    <row r="2777" spans="1:2" x14ac:dyDescent="0.25">
      <c r="A2777" s="66" t="s">
        <v>3071</v>
      </c>
      <c r="B2777" s="28">
        <v>64.930000000000007</v>
      </c>
    </row>
    <row r="2778" spans="1:2" x14ac:dyDescent="0.25">
      <c r="A2778" s="66" t="s">
        <v>3072</v>
      </c>
      <c r="B2778" s="28">
        <v>65.83</v>
      </c>
    </row>
    <row r="2779" spans="1:2" x14ac:dyDescent="0.25">
      <c r="A2779" s="66" t="s">
        <v>3073</v>
      </c>
      <c r="B2779" s="28">
        <v>66.290000000000006</v>
      </c>
    </row>
    <row r="2780" spans="1:2" x14ac:dyDescent="0.25">
      <c r="A2780" s="66" t="s">
        <v>3074</v>
      </c>
      <c r="B2780" s="28">
        <v>67.290000000000006</v>
      </c>
    </row>
    <row r="2781" spans="1:2" x14ac:dyDescent="0.25">
      <c r="A2781" s="66" t="s">
        <v>3075</v>
      </c>
      <c r="B2781" s="28">
        <v>65.709999999999994</v>
      </c>
    </row>
    <row r="2782" spans="1:2" x14ac:dyDescent="0.25">
      <c r="A2782" s="66" t="s">
        <v>3076</v>
      </c>
      <c r="B2782" s="28">
        <v>65.39</v>
      </c>
    </row>
    <row r="2783" spans="1:2" x14ac:dyDescent="0.25">
      <c r="A2783" s="66" t="s">
        <v>3077</v>
      </c>
      <c r="B2783" s="28">
        <v>65.53</v>
      </c>
    </row>
    <row r="2784" spans="1:2" x14ac:dyDescent="0.25">
      <c r="A2784" s="66" t="s">
        <v>3078</v>
      </c>
      <c r="B2784" s="28">
        <v>65.099999999999994</v>
      </c>
    </row>
    <row r="2785" spans="1:2" x14ac:dyDescent="0.25">
      <c r="A2785" s="66" t="s">
        <v>3079</v>
      </c>
      <c r="B2785" s="28">
        <v>64.73</v>
      </c>
    </row>
    <row r="2786" spans="1:2" x14ac:dyDescent="0.25">
      <c r="A2786" s="66" t="s">
        <v>3080</v>
      </c>
      <c r="B2786" s="28">
        <v>64.22</v>
      </c>
    </row>
    <row r="2787" spans="1:2" x14ac:dyDescent="0.25">
      <c r="A2787" s="66" t="s">
        <v>3081</v>
      </c>
      <c r="B2787" s="28">
        <v>63.43</v>
      </c>
    </row>
    <row r="2788" spans="1:2" x14ac:dyDescent="0.25">
      <c r="A2788" s="66" t="s">
        <v>3082</v>
      </c>
      <c r="B2788" s="28">
        <v>63.36</v>
      </c>
    </row>
    <row r="2789" spans="1:2" x14ac:dyDescent="0.25">
      <c r="A2789" s="66" t="s">
        <v>3083</v>
      </c>
      <c r="B2789" s="28">
        <v>63.34</v>
      </c>
    </row>
    <row r="2790" spans="1:2" x14ac:dyDescent="0.25">
      <c r="A2790" s="66" t="s">
        <v>3084</v>
      </c>
      <c r="B2790" s="28">
        <v>63.06</v>
      </c>
    </row>
    <row r="2791" spans="1:2" x14ac:dyDescent="0.25">
      <c r="A2791" s="66" t="s">
        <v>3085</v>
      </c>
      <c r="B2791" s="28">
        <v>62.89</v>
      </c>
    </row>
    <row r="2792" spans="1:2" x14ac:dyDescent="0.25">
      <c r="A2792" s="66" t="s">
        <v>3086</v>
      </c>
      <c r="B2792" s="28">
        <v>62.98</v>
      </c>
    </row>
    <row r="2793" spans="1:2" x14ac:dyDescent="0.25">
      <c r="A2793" s="66" t="s">
        <v>3087</v>
      </c>
      <c r="B2793" s="28">
        <v>63.12</v>
      </c>
    </row>
    <row r="2794" spans="1:2" x14ac:dyDescent="0.25">
      <c r="A2794" s="66" t="s">
        <v>3088</v>
      </c>
      <c r="B2794" s="28">
        <v>63.77</v>
      </c>
    </row>
    <row r="2795" spans="1:2" x14ac:dyDescent="0.25">
      <c r="A2795" s="66" t="s">
        <v>3089</v>
      </c>
      <c r="B2795" s="28">
        <v>64.22</v>
      </c>
    </row>
    <row r="2796" spans="1:2" x14ac:dyDescent="0.25">
      <c r="A2796" s="66" t="s">
        <v>3090</v>
      </c>
      <c r="B2796" s="28">
        <v>64.41</v>
      </c>
    </row>
    <row r="2797" spans="1:2" x14ac:dyDescent="0.25">
      <c r="A2797" s="66" t="s">
        <v>3091</v>
      </c>
      <c r="B2797" s="28">
        <v>64.38</v>
      </c>
    </row>
    <row r="2798" spans="1:2" x14ac:dyDescent="0.25">
      <c r="A2798" s="66" t="s">
        <v>3092</v>
      </c>
      <c r="B2798" s="28">
        <v>64.77</v>
      </c>
    </row>
    <row r="2799" spans="1:2" x14ac:dyDescent="0.25">
      <c r="A2799" s="66" t="s">
        <v>3093</v>
      </c>
      <c r="B2799" s="28">
        <v>64.75</v>
      </c>
    </row>
    <row r="2800" spans="1:2" x14ac:dyDescent="0.25">
      <c r="A2800" s="66" t="s">
        <v>3094</v>
      </c>
      <c r="B2800" s="28">
        <v>65.569999999999993</v>
      </c>
    </row>
    <row r="2801" spans="1:2" x14ac:dyDescent="0.25">
      <c r="A2801" s="66" t="s">
        <v>3095</v>
      </c>
      <c r="B2801" s="28">
        <v>66.59</v>
      </c>
    </row>
    <row r="2802" spans="1:2" x14ac:dyDescent="0.25">
      <c r="A2802" s="66" t="s">
        <v>3096</v>
      </c>
      <c r="B2802" s="28">
        <v>65.05</v>
      </c>
    </row>
    <row r="2803" spans="1:2" x14ac:dyDescent="0.25">
      <c r="A2803" s="66" t="s">
        <v>3097</v>
      </c>
      <c r="B2803" s="28">
        <v>65.03</v>
      </c>
    </row>
    <row r="2804" spans="1:2" x14ac:dyDescent="0.25">
      <c r="A2804" s="66" t="s">
        <v>3098</v>
      </c>
      <c r="B2804" s="28">
        <v>64.86</v>
      </c>
    </row>
    <row r="2805" spans="1:2" x14ac:dyDescent="0.25">
      <c r="A2805" s="66" t="s">
        <v>3099</v>
      </c>
      <c r="B2805" s="28">
        <v>65.209999999999994</v>
      </c>
    </row>
    <row r="2806" spans="1:2" x14ac:dyDescent="0.25">
      <c r="A2806" s="66" t="s">
        <v>3100</v>
      </c>
      <c r="B2806" s="28">
        <v>65.319999999999993</v>
      </c>
    </row>
    <row r="2807" spans="1:2" x14ac:dyDescent="0.25">
      <c r="A2807" s="66" t="s">
        <v>3101</v>
      </c>
      <c r="B2807" s="28">
        <v>65.61</v>
      </c>
    </row>
    <row r="2808" spans="1:2" x14ac:dyDescent="0.25">
      <c r="A2808" s="66" t="s">
        <v>3102</v>
      </c>
      <c r="B2808" s="28">
        <v>65.319999999999993</v>
      </c>
    </row>
    <row r="2809" spans="1:2" x14ac:dyDescent="0.25">
      <c r="A2809" s="66" t="s">
        <v>3103</v>
      </c>
      <c r="B2809" s="28">
        <v>65.63</v>
      </c>
    </row>
    <row r="2810" spans="1:2" x14ac:dyDescent="0.25">
      <c r="A2810" s="66" t="s">
        <v>3104</v>
      </c>
      <c r="B2810" s="28">
        <v>65.3</v>
      </c>
    </row>
    <row r="2811" spans="1:2" x14ac:dyDescent="0.25">
      <c r="A2811" s="66" t="s">
        <v>3105</v>
      </c>
      <c r="B2811" s="28">
        <v>65.010000000000005</v>
      </c>
    </row>
    <row r="2812" spans="1:2" x14ac:dyDescent="0.25">
      <c r="A2812" s="66" t="s">
        <v>3106</v>
      </c>
      <c r="B2812" s="28">
        <v>64.3</v>
      </c>
    </row>
    <row r="2813" spans="1:2" x14ac:dyDescent="0.25">
      <c r="A2813" s="66" t="s">
        <v>3107</v>
      </c>
      <c r="B2813" s="28">
        <v>64.260000000000005</v>
      </c>
    </row>
    <row r="2814" spans="1:2" x14ac:dyDescent="0.25">
      <c r="A2814" s="66" t="s">
        <v>3108</v>
      </c>
      <c r="B2814" s="28">
        <v>64.400000000000006</v>
      </c>
    </row>
    <row r="2815" spans="1:2" x14ac:dyDescent="0.25">
      <c r="A2815" s="66" t="s">
        <v>5769</v>
      </c>
      <c r="B2815" s="28">
        <v>64.72</v>
      </c>
    </row>
    <row r="2816" spans="1:2" x14ac:dyDescent="0.25">
      <c r="A2816" s="66" t="s">
        <v>3109</v>
      </c>
      <c r="B2816" s="28">
        <v>64.59</v>
      </c>
    </row>
    <row r="2817" spans="1:2" x14ac:dyDescent="0.25">
      <c r="A2817" s="66" t="s">
        <v>3110</v>
      </c>
      <c r="B2817" s="28">
        <v>64.84</v>
      </c>
    </row>
    <row r="2818" spans="1:2" x14ac:dyDescent="0.25">
      <c r="A2818" s="66" t="s">
        <v>3111</v>
      </c>
      <c r="B2818" s="28">
        <v>64.45</v>
      </c>
    </row>
    <row r="2819" spans="1:2" x14ac:dyDescent="0.25">
      <c r="A2819" s="66" t="s">
        <v>3112</v>
      </c>
      <c r="B2819" s="28">
        <v>63.99</v>
      </c>
    </row>
    <row r="2820" spans="1:2" x14ac:dyDescent="0.25">
      <c r="A2820" s="66" t="s">
        <v>3113</v>
      </c>
      <c r="B2820" s="28">
        <v>64.180000000000007</v>
      </c>
    </row>
    <row r="2821" spans="1:2" x14ac:dyDescent="0.25">
      <c r="A2821" s="66" t="s">
        <v>3114</v>
      </c>
      <c r="B2821" s="28">
        <v>64.2</v>
      </c>
    </row>
    <row r="2822" spans="1:2" x14ac:dyDescent="0.25">
      <c r="A2822" s="66" t="s">
        <v>3115</v>
      </c>
      <c r="B2822" s="28">
        <v>64.989999999999995</v>
      </c>
    </row>
    <row r="2823" spans="1:2" x14ac:dyDescent="0.25">
      <c r="A2823" s="66" t="s">
        <v>3116</v>
      </c>
      <c r="B2823" s="28">
        <v>64.989999999999995</v>
      </c>
    </row>
    <row r="2824" spans="1:2" x14ac:dyDescent="0.25">
      <c r="A2824" s="66" t="s">
        <v>3117</v>
      </c>
      <c r="B2824" s="28">
        <v>65.64</v>
      </c>
    </row>
    <row r="2825" spans="1:2" x14ac:dyDescent="0.25">
      <c r="A2825" s="66" t="s">
        <v>3118</v>
      </c>
      <c r="B2825" s="28">
        <v>65.5</v>
      </c>
    </row>
    <row r="2826" spans="1:2" x14ac:dyDescent="0.25">
      <c r="A2826" s="66" t="s">
        <v>3119</v>
      </c>
      <c r="B2826" s="28">
        <v>65.180000000000007</v>
      </c>
    </row>
    <row r="2827" spans="1:2" x14ac:dyDescent="0.25">
      <c r="A2827" s="66" t="s">
        <v>3120</v>
      </c>
      <c r="B2827" s="28">
        <v>67.099999999999994</v>
      </c>
    </row>
    <row r="2828" spans="1:2" x14ac:dyDescent="0.25">
      <c r="A2828" s="66" t="s">
        <v>3121</v>
      </c>
      <c r="B2828" s="28">
        <v>66.83</v>
      </c>
    </row>
    <row r="2829" spans="1:2" x14ac:dyDescent="0.25">
      <c r="A2829" s="66" t="s">
        <v>3122</v>
      </c>
      <c r="B2829" s="28">
        <v>67.459999999999994</v>
      </c>
    </row>
    <row r="2830" spans="1:2" x14ac:dyDescent="0.25">
      <c r="A2830" s="66" t="s">
        <v>3123</v>
      </c>
      <c r="B2830" s="28">
        <v>68.099999999999994</v>
      </c>
    </row>
    <row r="2831" spans="1:2" x14ac:dyDescent="0.25">
      <c r="A2831" s="66" t="s">
        <v>3124</v>
      </c>
      <c r="B2831" s="28">
        <v>68.41</v>
      </c>
    </row>
    <row r="2832" spans="1:2" x14ac:dyDescent="0.25">
      <c r="A2832" s="66" t="s">
        <v>3125</v>
      </c>
      <c r="B2832" s="28">
        <v>68.290000000000006</v>
      </c>
    </row>
    <row r="2833" spans="1:2" x14ac:dyDescent="0.25">
      <c r="A2833" s="66" t="s">
        <v>3126</v>
      </c>
      <c r="B2833" s="28">
        <v>68.52</v>
      </c>
    </row>
    <row r="2834" spans="1:2" x14ac:dyDescent="0.25">
      <c r="A2834" s="66" t="s">
        <v>3127</v>
      </c>
      <c r="B2834" s="28">
        <v>68.540000000000006</v>
      </c>
    </row>
    <row r="2835" spans="1:2" x14ac:dyDescent="0.25">
      <c r="A2835" s="66" t="s">
        <v>3128</v>
      </c>
      <c r="B2835" s="28">
        <v>68.709999999999994</v>
      </c>
    </row>
    <row r="2836" spans="1:2" x14ac:dyDescent="0.25">
      <c r="A2836" s="66" t="s">
        <v>3129</v>
      </c>
      <c r="B2836" s="28">
        <v>69.459999999999994</v>
      </c>
    </row>
    <row r="2837" spans="1:2" x14ac:dyDescent="0.25">
      <c r="A2837" s="66" t="s">
        <v>3130</v>
      </c>
      <c r="B2837" s="28">
        <v>69.62</v>
      </c>
    </row>
    <row r="2838" spans="1:2" x14ac:dyDescent="0.25">
      <c r="A2838" s="66" t="s">
        <v>3131</v>
      </c>
      <c r="B2838" s="28">
        <v>69.67</v>
      </c>
    </row>
    <row r="2839" spans="1:2" x14ac:dyDescent="0.25">
      <c r="A2839" s="66" t="s">
        <v>3132</v>
      </c>
      <c r="B2839" s="28">
        <v>69.73</v>
      </c>
    </row>
    <row r="2840" spans="1:2" x14ac:dyDescent="0.25">
      <c r="A2840" s="66" t="s">
        <v>3133</v>
      </c>
      <c r="B2840" s="28">
        <v>70.23</v>
      </c>
    </row>
    <row r="2841" spans="1:2" x14ac:dyDescent="0.25">
      <c r="A2841" s="66" t="s">
        <v>3134</v>
      </c>
      <c r="B2841" s="28">
        <v>70.77</v>
      </c>
    </row>
    <row r="2842" spans="1:2" x14ac:dyDescent="0.25">
      <c r="A2842" s="66" t="s">
        <v>3135</v>
      </c>
      <c r="B2842" s="28">
        <v>70.88</v>
      </c>
    </row>
    <row r="2843" spans="1:2" x14ac:dyDescent="0.25">
      <c r="A2843" s="66" t="s">
        <v>3136</v>
      </c>
      <c r="B2843" s="28">
        <v>71.069999999999993</v>
      </c>
    </row>
    <row r="2844" spans="1:2" x14ac:dyDescent="0.25">
      <c r="A2844" s="66" t="s">
        <v>3137</v>
      </c>
      <c r="B2844" s="28">
        <v>72.95</v>
      </c>
    </row>
    <row r="2845" spans="1:2" x14ac:dyDescent="0.25">
      <c r="A2845" s="66" t="s">
        <v>3138</v>
      </c>
      <c r="B2845" s="28">
        <v>73.680000000000007</v>
      </c>
    </row>
    <row r="2846" spans="1:2" x14ac:dyDescent="0.25">
      <c r="A2846" s="66" t="s">
        <v>3139</v>
      </c>
      <c r="B2846" s="28">
        <v>75.06</v>
      </c>
    </row>
    <row r="2847" spans="1:2" x14ac:dyDescent="0.25">
      <c r="A2847" s="66" t="s">
        <v>3140</v>
      </c>
      <c r="B2847" s="28">
        <v>76.7</v>
      </c>
    </row>
    <row r="2848" spans="1:2" x14ac:dyDescent="0.25">
      <c r="A2848" s="66" t="s">
        <v>3141</v>
      </c>
      <c r="B2848" s="28">
        <v>79.3</v>
      </c>
    </row>
    <row r="2849" spans="1:2" x14ac:dyDescent="0.25">
      <c r="A2849" s="66" t="s">
        <v>3142</v>
      </c>
      <c r="B2849" s="28">
        <v>80.930000000000007</v>
      </c>
    </row>
    <row r="2850" spans="1:2" x14ac:dyDescent="0.25">
      <c r="A2850" s="66" t="s">
        <v>3143</v>
      </c>
      <c r="B2850" s="28">
        <v>82.53</v>
      </c>
    </row>
    <row r="2851" spans="1:2" x14ac:dyDescent="0.25">
      <c r="A2851" s="66" t="s">
        <v>3144</v>
      </c>
      <c r="B2851" s="28">
        <v>82.38</v>
      </c>
    </row>
    <row r="2852" spans="1:2" x14ac:dyDescent="0.25">
      <c r="A2852" s="66" t="s">
        <v>3145</v>
      </c>
      <c r="B2852" s="28">
        <v>82.23</v>
      </c>
    </row>
    <row r="2853" spans="1:2" x14ac:dyDescent="0.25">
      <c r="A2853" s="66" t="s">
        <v>3146</v>
      </c>
      <c r="B2853" s="28">
        <v>82.09</v>
      </c>
    </row>
    <row r="2854" spans="1:2" x14ac:dyDescent="0.25">
      <c r="A2854" s="66" t="s">
        <v>3147</v>
      </c>
      <c r="B2854" s="28">
        <v>82.28</v>
      </c>
    </row>
    <row r="2855" spans="1:2" x14ac:dyDescent="0.25">
      <c r="A2855" s="66" t="s">
        <v>3148</v>
      </c>
      <c r="B2855" s="28">
        <v>82.57</v>
      </c>
    </row>
    <row r="2856" spans="1:2" x14ac:dyDescent="0.25">
      <c r="A2856" s="66" t="s">
        <v>3149</v>
      </c>
      <c r="B2856" s="28">
        <v>82.21</v>
      </c>
    </row>
    <row r="2857" spans="1:2" x14ac:dyDescent="0.25">
      <c r="A2857" s="66" t="s">
        <v>3150</v>
      </c>
      <c r="B2857" s="28">
        <v>81.39</v>
      </c>
    </row>
    <row r="2858" spans="1:2" x14ac:dyDescent="0.25">
      <c r="A2858" s="66" t="s">
        <v>3151</v>
      </c>
      <c r="B2858" s="28">
        <v>81.540000000000006</v>
      </c>
    </row>
    <row r="2859" spans="1:2" x14ac:dyDescent="0.25">
      <c r="A2859" s="66" t="s">
        <v>3152</v>
      </c>
      <c r="B2859" s="28">
        <v>81.41</v>
      </c>
    </row>
    <row r="2860" spans="1:2" x14ac:dyDescent="0.25">
      <c r="A2860" s="66" t="s">
        <v>3153</v>
      </c>
      <c r="B2860" s="28">
        <v>81.14</v>
      </c>
    </row>
    <row r="2861" spans="1:2" x14ac:dyDescent="0.25">
      <c r="A2861" s="66" t="s">
        <v>3154</v>
      </c>
      <c r="B2861" s="28">
        <v>80.31</v>
      </c>
    </row>
    <row r="2862" spans="1:2" x14ac:dyDescent="0.25">
      <c r="A2862" s="66" t="s">
        <v>3155</v>
      </c>
      <c r="B2862" s="28">
        <v>79.790000000000006</v>
      </c>
    </row>
    <row r="2863" spans="1:2" x14ac:dyDescent="0.25">
      <c r="A2863" s="66" t="s">
        <v>3156</v>
      </c>
      <c r="B2863" s="28">
        <v>79.430000000000007</v>
      </c>
    </row>
    <row r="2864" spans="1:2" x14ac:dyDescent="0.25">
      <c r="A2864" s="66" t="s">
        <v>3157</v>
      </c>
      <c r="B2864" s="28">
        <v>79.98</v>
      </c>
    </row>
    <row r="2865" spans="1:2" x14ac:dyDescent="0.25">
      <c r="A2865" s="66" t="s">
        <v>3158</v>
      </c>
      <c r="B2865" s="28">
        <v>79.7</v>
      </c>
    </row>
    <row r="2866" spans="1:2" x14ac:dyDescent="0.25">
      <c r="A2866" s="66" t="s">
        <v>3159</v>
      </c>
      <c r="B2866" s="28">
        <v>79.400000000000006</v>
      </c>
    </row>
    <row r="2867" spans="1:2" x14ac:dyDescent="0.25">
      <c r="A2867" s="66" t="s">
        <v>3160</v>
      </c>
      <c r="B2867" s="28">
        <v>80.05</v>
      </c>
    </row>
    <row r="2868" spans="1:2" x14ac:dyDescent="0.25">
      <c r="A2868" s="66" t="s">
        <v>3161</v>
      </c>
      <c r="B2868" s="28">
        <v>80.349999999999994</v>
      </c>
    </row>
    <row r="2869" spans="1:2" x14ac:dyDescent="0.25">
      <c r="A2869" s="66" t="s">
        <v>3162</v>
      </c>
      <c r="B2869" s="28">
        <v>80.52</v>
      </c>
    </row>
    <row r="2870" spans="1:2" x14ac:dyDescent="0.25">
      <c r="A2870" s="66" t="s">
        <v>3163</v>
      </c>
      <c r="B2870" s="28">
        <v>80.56</v>
      </c>
    </row>
    <row r="2871" spans="1:2" x14ac:dyDescent="0.25">
      <c r="A2871" s="66" t="s">
        <v>3164</v>
      </c>
      <c r="B2871" s="28">
        <v>80.599999999999994</v>
      </c>
    </row>
    <row r="2872" spans="1:2" x14ac:dyDescent="0.25">
      <c r="A2872" s="66" t="s">
        <v>3165</v>
      </c>
      <c r="B2872" s="28">
        <v>80.39</v>
      </c>
    </row>
    <row r="2873" spans="1:2" x14ac:dyDescent="0.25">
      <c r="A2873" s="66" t="s">
        <v>3166</v>
      </c>
      <c r="B2873" s="28">
        <v>80.58</v>
      </c>
    </row>
    <row r="2874" spans="1:2" x14ac:dyDescent="0.25">
      <c r="A2874" s="66" t="s">
        <v>3167</v>
      </c>
      <c r="B2874" s="28">
        <v>81.14</v>
      </c>
    </row>
    <row r="2875" spans="1:2" x14ac:dyDescent="0.25">
      <c r="A2875" s="66" t="s">
        <v>3168</v>
      </c>
      <c r="B2875" s="28">
        <v>80.75</v>
      </c>
    </row>
    <row r="2876" spans="1:2" x14ac:dyDescent="0.25">
      <c r="A2876" s="66" t="s">
        <v>3169</v>
      </c>
      <c r="B2876" s="28">
        <v>81.03</v>
      </c>
    </row>
    <row r="2877" spans="1:2" x14ac:dyDescent="0.25">
      <c r="A2877" s="66" t="s">
        <v>3170</v>
      </c>
      <c r="B2877" s="28">
        <v>81.650000000000006</v>
      </c>
    </row>
    <row r="2878" spans="1:2" x14ac:dyDescent="0.25">
      <c r="A2878" s="66" t="s">
        <v>3171</v>
      </c>
      <c r="B2878" s="28">
        <v>82</v>
      </c>
    </row>
    <row r="2879" spans="1:2" x14ac:dyDescent="0.25">
      <c r="A2879" s="66" t="s">
        <v>3172</v>
      </c>
      <c r="B2879" s="28">
        <v>82.02</v>
      </c>
    </row>
    <row r="2880" spans="1:2" x14ac:dyDescent="0.25">
      <c r="A2880" s="66" t="s">
        <v>3173</v>
      </c>
      <c r="B2880" s="28">
        <v>81.84</v>
      </c>
    </row>
    <row r="2881" spans="1:2" x14ac:dyDescent="0.25">
      <c r="A2881" s="66" t="s">
        <v>3174</v>
      </c>
      <c r="B2881" s="28">
        <v>82.46</v>
      </c>
    </row>
    <row r="2882" spans="1:2" x14ac:dyDescent="0.25">
      <c r="A2882" s="66" t="s">
        <v>3175</v>
      </c>
      <c r="B2882" s="28">
        <v>83.4</v>
      </c>
    </row>
    <row r="2883" spans="1:2" x14ac:dyDescent="0.25">
      <c r="A2883" s="66" t="s">
        <v>3176</v>
      </c>
      <c r="B2883" s="28">
        <v>84</v>
      </c>
    </row>
    <row r="2884" spans="1:2" x14ac:dyDescent="0.25">
      <c r="A2884" s="66" t="s">
        <v>3177</v>
      </c>
      <c r="B2884" s="28">
        <v>83.81</v>
      </c>
    </row>
    <row r="2885" spans="1:2" x14ac:dyDescent="0.25">
      <c r="A2885" s="66" t="s">
        <v>3178</v>
      </c>
      <c r="B2885" s="28">
        <v>84.35</v>
      </c>
    </row>
    <row r="2886" spans="1:2" x14ac:dyDescent="0.25">
      <c r="A2886" s="66" t="s">
        <v>3179</v>
      </c>
      <c r="B2886" s="28">
        <v>85.62</v>
      </c>
    </row>
    <row r="2887" spans="1:2" x14ac:dyDescent="0.25">
      <c r="A2887" s="66" t="s">
        <v>3180</v>
      </c>
      <c r="B2887" s="28">
        <v>86.5</v>
      </c>
    </row>
    <row r="2888" spans="1:2" x14ac:dyDescent="0.25">
      <c r="A2888" s="66" t="s">
        <v>3181</v>
      </c>
      <c r="B2888" s="28">
        <v>89.03</v>
      </c>
    </row>
    <row r="2889" spans="1:2" x14ac:dyDescent="0.25">
      <c r="A2889" s="66" t="s">
        <v>3182</v>
      </c>
      <c r="B2889" s="28">
        <v>88.62</v>
      </c>
    </row>
    <row r="2890" spans="1:2" x14ac:dyDescent="0.25">
      <c r="A2890" s="66" t="s">
        <v>3183</v>
      </c>
      <c r="B2890" s="28">
        <v>89.3</v>
      </c>
    </row>
    <row r="2891" spans="1:2" x14ac:dyDescent="0.25">
      <c r="A2891" s="66" t="s">
        <v>3184</v>
      </c>
      <c r="B2891" s="28">
        <v>90.51</v>
      </c>
    </row>
    <row r="2892" spans="1:2" x14ac:dyDescent="0.25">
      <c r="A2892" s="66" t="s">
        <v>3185</v>
      </c>
      <c r="B2892" s="28">
        <v>91.01</v>
      </c>
    </row>
    <row r="2893" spans="1:2" x14ac:dyDescent="0.25">
      <c r="A2893" s="66" t="s">
        <v>3186</v>
      </c>
      <c r="B2893" s="28">
        <v>90.88</v>
      </c>
    </row>
    <row r="2894" spans="1:2" x14ac:dyDescent="0.25">
      <c r="A2894" s="66" t="s">
        <v>3187</v>
      </c>
      <c r="B2894" s="28">
        <v>91.35</v>
      </c>
    </row>
    <row r="2895" spans="1:2" x14ac:dyDescent="0.25">
      <c r="A2895" s="66" t="s">
        <v>3188</v>
      </c>
      <c r="B2895" s="28">
        <v>91.63</v>
      </c>
    </row>
    <row r="2896" spans="1:2" x14ac:dyDescent="0.25">
      <c r="A2896" s="66" t="s">
        <v>3189</v>
      </c>
      <c r="B2896" s="28">
        <v>92.93</v>
      </c>
    </row>
    <row r="2897" spans="1:2" x14ac:dyDescent="0.25">
      <c r="A2897" s="66" t="s">
        <v>3190</v>
      </c>
      <c r="B2897" s="28">
        <v>92.84</v>
      </c>
    </row>
    <row r="2898" spans="1:2" x14ac:dyDescent="0.25">
      <c r="A2898" s="66" t="s">
        <v>3191</v>
      </c>
      <c r="B2898" s="28">
        <v>92.3</v>
      </c>
    </row>
    <row r="2899" spans="1:2" x14ac:dyDescent="0.25">
      <c r="A2899" s="66" t="s">
        <v>3192</v>
      </c>
      <c r="B2899" s="28">
        <v>93.03</v>
      </c>
    </row>
    <row r="2900" spans="1:2" x14ac:dyDescent="0.25">
      <c r="A2900" s="66" t="s">
        <v>3193</v>
      </c>
      <c r="B2900" s="28">
        <v>93.03</v>
      </c>
    </row>
    <row r="2901" spans="1:2" x14ac:dyDescent="0.25">
      <c r="A2901" s="66" t="s">
        <v>3194</v>
      </c>
      <c r="B2901" s="28">
        <v>92.56</v>
      </c>
    </row>
    <row r="2902" spans="1:2" x14ac:dyDescent="0.25">
      <c r="A2902" s="66" t="s">
        <v>3195</v>
      </c>
      <c r="B2902" s="28">
        <v>92.71</v>
      </c>
    </row>
    <row r="2903" spans="1:2" x14ac:dyDescent="0.25">
      <c r="A2903" s="66" t="s">
        <v>3196</v>
      </c>
      <c r="B2903" s="28">
        <v>92.83</v>
      </c>
    </row>
    <row r="2904" spans="1:2" x14ac:dyDescent="0.25">
      <c r="A2904" s="66" t="s">
        <v>3197</v>
      </c>
      <c r="B2904" s="28">
        <v>92.13</v>
      </c>
    </row>
    <row r="2905" spans="1:2" x14ac:dyDescent="0.25">
      <c r="A2905" s="66" t="s">
        <v>3198</v>
      </c>
      <c r="B2905" s="28">
        <v>91.77</v>
      </c>
    </row>
    <row r="2906" spans="1:2" x14ac:dyDescent="0.25">
      <c r="A2906" s="66" t="s">
        <v>3199</v>
      </c>
      <c r="B2906" s="28">
        <v>91.79</v>
      </c>
    </row>
    <row r="2907" spans="1:2" x14ac:dyDescent="0.25">
      <c r="A2907" s="66" t="s">
        <v>3200</v>
      </c>
      <c r="B2907" s="28">
        <v>91.75</v>
      </c>
    </row>
    <row r="2908" spans="1:2" x14ac:dyDescent="0.25">
      <c r="A2908" s="66" t="s">
        <v>3201</v>
      </c>
      <c r="B2908" s="28">
        <v>91.88</v>
      </c>
    </row>
    <row r="2909" spans="1:2" x14ac:dyDescent="0.25">
      <c r="A2909" s="66" t="s">
        <v>3202</v>
      </c>
      <c r="B2909" s="28">
        <v>91.05</v>
      </c>
    </row>
    <row r="2910" spans="1:2" x14ac:dyDescent="0.25">
      <c r="A2910" s="66" t="s">
        <v>3203</v>
      </c>
      <c r="B2910" s="28">
        <v>91.1</v>
      </c>
    </row>
    <row r="2911" spans="1:2" x14ac:dyDescent="0.25">
      <c r="A2911" s="66" t="s">
        <v>3204</v>
      </c>
      <c r="B2911" s="28">
        <v>91.08</v>
      </c>
    </row>
    <row r="2912" spans="1:2" x14ac:dyDescent="0.25">
      <c r="A2912" s="66" t="s">
        <v>3205</v>
      </c>
      <c r="B2912" s="28">
        <v>90.45</v>
      </c>
    </row>
    <row r="2913" spans="1:2" x14ac:dyDescent="0.25">
      <c r="A2913" s="66" t="s">
        <v>3206</v>
      </c>
      <c r="B2913" s="28">
        <v>89.78</v>
      </c>
    </row>
    <row r="2914" spans="1:2" x14ac:dyDescent="0.25">
      <c r="A2914" s="66" t="s">
        <v>3207</v>
      </c>
      <c r="B2914" s="28">
        <v>90.21</v>
      </c>
    </row>
    <row r="2915" spans="1:2" x14ac:dyDescent="0.25">
      <c r="A2915" s="66" t="s">
        <v>3208</v>
      </c>
      <c r="B2915" s="28">
        <v>90.62</v>
      </c>
    </row>
    <row r="2916" spans="1:2" x14ac:dyDescent="0.25">
      <c r="A2916" s="66" t="s">
        <v>3209</v>
      </c>
      <c r="B2916" s="28">
        <v>90.41</v>
      </c>
    </row>
    <row r="2917" spans="1:2" x14ac:dyDescent="0.25">
      <c r="A2917" s="66" t="s">
        <v>3210</v>
      </c>
      <c r="B2917" s="28">
        <v>90.77</v>
      </c>
    </row>
    <row r="2918" spans="1:2" x14ac:dyDescent="0.25">
      <c r="A2918" s="66" t="s">
        <v>3211</v>
      </c>
      <c r="B2918" s="28">
        <v>89.97</v>
      </c>
    </row>
    <row r="2919" spans="1:2" x14ac:dyDescent="0.25">
      <c r="A2919" s="66" t="s">
        <v>3212</v>
      </c>
      <c r="B2919" s="28">
        <v>90.81</v>
      </c>
    </row>
    <row r="2920" spans="1:2" x14ac:dyDescent="0.25">
      <c r="A2920" s="66" t="s">
        <v>3213</v>
      </c>
      <c r="B2920" s="28">
        <v>90.28</v>
      </c>
    </row>
    <row r="2921" spans="1:2" x14ac:dyDescent="0.25">
      <c r="A2921" s="66" t="s">
        <v>3214</v>
      </c>
      <c r="B2921" s="28">
        <v>90.58</v>
      </c>
    </row>
    <row r="2922" spans="1:2" x14ac:dyDescent="0.25">
      <c r="A2922" s="66" t="s">
        <v>3215</v>
      </c>
      <c r="B2922" s="28">
        <v>90.49</v>
      </c>
    </row>
    <row r="2923" spans="1:2" x14ac:dyDescent="0.25">
      <c r="A2923" s="66" t="s">
        <v>3216</v>
      </c>
      <c r="B2923" s="28">
        <v>90.77</v>
      </c>
    </row>
    <row r="2924" spans="1:2" x14ac:dyDescent="0.25">
      <c r="A2924" s="66" t="s">
        <v>3217</v>
      </c>
      <c r="B2924" s="28">
        <v>91.12</v>
      </c>
    </row>
    <row r="2925" spans="1:2" x14ac:dyDescent="0.25">
      <c r="A2925" s="66" t="s">
        <v>3218</v>
      </c>
      <c r="B2925" s="28">
        <v>91.23</v>
      </c>
    </row>
    <row r="2926" spans="1:2" x14ac:dyDescent="0.25">
      <c r="A2926" s="66" t="s">
        <v>3219</v>
      </c>
      <c r="B2926" s="28">
        <v>91.65</v>
      </c>
    </row>
    <row r="2927" spans="1:2" x14ac:dyDescent="0.25">
      <c r="A2927" s="66" t="s">
        <v>3220</v>
      </c>
      <c r="B2927" s="28">
        <v>92.26</v>
      </c>
    </row>
    <row r="2928" spans="1:2" x14ac:dyDescent="0.25">
      <c r="A2928" s="66" t="s">
        <v>3221</v>
      </c>
      <c r="B2928" s="28">
        <v>92.19</v>
      </c>
    </row>
    <row r="2929" spans="1:2" x14ac:dyDescent="0.25">
      <c r="A2929" s="66" t="s">
        <v>3222</v>
      </c>
      <c r="B2929" s="28">
        <v>92.32</v>
      </c>
    </row>
    <row r="2930" spans="1:2" x14ac:dyDescent="0.25">
      <c r="A2930" s="66" t="s">
        <v>3223</v>
      </c>
      <c r="B2930" s="28">
        <v>93.04</v>
      </c>
    </row>
    <row r="2931" spans="1:2" x14ac:dyDescent="0.25">
      <c r="A2931" s="66" t="s">
        <v>3224</v>
      </c>
      <c r="B2931" s="28">
        <v>94.14</v>
      </c>
    </row>
    <row r="2932" spans="1:2" x14ac:dyDescent="0.25">
      <c r="A2932" s="66" t="s">
        <v>3225</v>
      </c>
      <c r="B2932" s="28">
        <v>95.38</v>
      </c>
    </row>
    <row r="2933" spans="1:2" x14ac:dyDescent="0.25">
      <c r="A2933" s="66" t="s">
        <v>3226</v>
      </c>
      <c r="B2933" s="28">
        <v>95.1</v>
      </c>
    </row>
    <row r="2934" spans="1:2" x14ac:dyDescent="0.25">
      <c r="A2934" s="66" t="s">
        <v>3227</v>
      </c>
      <c r="B2934" s="28">
        <v>95.58</v>
      </c>
    </row>
    <row r="2935" spans="1:2" x14ac:dyDescent="0.25">
      <c r="A2935" s="66" t="s">
        <v>3228</v>
      </c>
      <c r="B2935" s="28">
        <v>97.45</v>
      </c>
    </row>
    <row r="2936" spans="1:2" x14ac:dyDescent="0.25">
      <c r="A2936" s="66" t="s">
        <v>3229</v>
      </c>
      <c r="B2936" s="28">
        <v>97.39</v>
      </c>
    </row>
    <row r="2937" spans="1:2" x14ac:dyDescent="0.25">
      <c r="A2937" s="66" t="s">
        <v>3230</v>
      </c>
      <c r="B2937" s="28">
        <v>97.61</v>
      </c>
    </row>
    <row r="2938" spans="1:2" x14ac:dyDescent="0.25">
      <c r="A2938" s="66" t="s">
        <v>3231</v>
      </c>
      <c r="B2938" s="28">
        <v>97.43</v>
      </c>
    </row>
    <row r="2939" spans="1:2" x14ac:dyDescent="0.25">
      <c r="A2939" s="66" t="s">
        <v>3232</v>
      </c>
      <c r="B2939" s="28">
        <v>97.82</v>
      </c>
    </row>
    <row r="2940" spans="1:2" x14ac:dyDescent="0.25">
      <c r="A2940" s="66" t="s">
        <v>3233</v>
      </c>
      <c r="B2940" s="28">
        <v>97.91</v>
      </c>
    </row>
    <row r="2941" spans="1:2" x14ac:dyDescent="0.25">
      <c r="A2941" s="66" t="s">
        <v>3234</v>
      </c>
      <c r="B2941" s="28">
        <v>97.72</v>
      </c>
    </row>
    <row r="2942" spans="1:2" x14ac:dyDescent="0.25">
      <c r="A2942" s="66" t="s">
        <v>3235</v>
      </c>
      <c r="B2942" s="28">
        <v>98.26</v>
      </c>
    </row>
    <row r="2943" spans="1:2" x14ac:dyDescent="0.25">
      <c r="A2943" s="66" t="s">
        <v>3236</v>
      </c>
      <c r="B2943" s="28">
        <v>98.06</v>
      </c>
    </row>
    <row r="2944" spans="1:2" x14ac:dyDescent="0.25">
      <c r="A2944" s="66" t="s">
        <v>3237</v>
      </c>
      <c r="B2944" s="28">
        <v>96.53</v>
      </c>
    </row>
    <row r="2945" spans="1:2" x14ac:dyDescent="0.25">
      <c r="A2945" s="66" t="s">
        <v>3238</v>
      </c>
      <c r="B2945" s="28">
        <v>97.8</v>
      </c>
    </row>
    <row r="2946" spans="1:2" x14ac:dyDescent="0.25">
      <c r="A2946" s="66" t="s">
        <v>3239</v>
      </c>
      <c r="B2946" s="28">
        <v>97.62</v>
      </c>
    </row>
    <row r="2947" spans="1:2" x14ac:dyDescent="0.25">
      <c r="A2947" s="66" t="s">
        <v>3240</v>
      </c>
      <c r="B2947" s="28">
        <v>96.53</v>
      </c>
    </row>
    <row r="2948" spans="1:2" x14ac:dyDescent="0.25">
      <c r="A2948" s="66" t="s">
        <v>3241</v>
      </c>
      <c r="B2948" s="28">
        <v>96.63</v>
      </c>
    </row>
    <row r="2949" spans="1:2" x14ac:dyDescent="0.25">
      <c r="A2949" s="66" t="s">
        <v>3242</v>
      </c>
      <c r="B2949" s="28">
        <v>96.84</v>
      </c>
    </row>
    <row r="2950" spans="1:2" x14ac:dyDescent="0.25">
      <c r="A2950" s="66" t="s">
        <v>3243</v>
      </c>
      <c r="B2950" s="28">
        <v>97.17</v>
      </c>
    </row>
    <row r="2951" spans="1:2" x14ac:dyDescent="0.25">
      <c r="A2951" s="66" t="s">
        <v>3244</v>
      </c>
      <c r="B2951" s="28">
        <v>96.82</v>
      </c>
    </row>
    <row r="2952" spans="1:2" x14ac:dyDescent="0.25">
      <c r="A2952" s="66" t="s">
        <v>3245</v>
      </c>
      <c r="B2952" s="28">
        <v>96.68</v>
      </c>
    </row>
    <row r="2953" spans="1:2" x14ac:dyDescent="0.25">
      <c r="A2953" s="66" t="s">
        <v>3246</v>
      </c>
      <c r="B2953" s="28">
        <v>95.79</v>
      </c>
    </row>
    <row r="2954" spans="1:2" x14ac:dyDescent="0.25">
      <c r="A2954" s="66" t="s">
        <v>3247</v>
      </c>
      <c r="B2954" s="28">
        <v>94.41</v>
      </c>
    </row>
    <row r="2955" spans="1:2" x14ac:dyDescent="0.25">
      <c r="A2955" s="66" t="s">
        <v>3248</v>
      </c>
      <c r="B2955" s="28">
        <v>94.25</v>
      </c>
    </row>
    <row r="2956" spans="1:2" x14ac:dyDescent="0.25">
      <c r="A2956" s="66" t="s">
        <v>3249</v>
      </c>
      <c r="B2956" s="28">
        <v>91.84</v>
      </c>
    </row>
    <row r="2957" spans="1:2" x14ac:dyDescent="0.25">
      <c r="A2957" s="66" t="s">
        <v>3250</v>
      </c>
      <c r="B2957" s="28">
        <v>87.81</v>
      </c>
    </row>
    <row r="2958" spans="1:2" x14ac:dyDescent="0.25">
      <c r="A2958" s="66" t="s">
        <v>3251</v>
      </c>
      <c r="B2958" s="28">
        <v>83.54</v>
      </c>
    </row>
    <row r="2959" spans="1:2" x14ac:dyDescent="0.25">
      <c r="A2959" s="66" t="s">
        <v>3252</v>
      </c>
      <c r="B2959" s="28">
        <v>80.680000000000007</v>
      </c>
    </row>
    <row r="2960" spans="1:2" x14ac:dyDescent="0.25">
      <c r="A2960" s="66" t="s">
        <v>3253</v>
      </c>
      <c r="B2960" s="28">
        <v>78.37</v>
      </c>
    </row>
    <row r="2961" spans="1:2" x14ac:dyDescent="0.25">
      <c r="A2961" s="66" t="s">
        <v>3254</v>
      </c>
      <c r="B2961" s="28">
        <v>77.36</v>
      </c>
    </row>
    <row r="2962" spans="1:2" x14ac:dyDescent="0.25">
      <c r="A2962" s="66" t="s">
        <v>3255</v>
      </c>
      <c r="B2962" s="28">
        <v>77.36</v>
      </c>
    </row>
    <row r="2963" spans="1:2" x14ac:dyDescent="0.25">
      <c r="A2963" s="66" t="s">
        <v>3256</v>
      </c>
      <c r="B2963" s="28">
        <v>76.56</v>
      </c>
    </row>
    <row r="2964" spans="1:2" x14ac:dyDescent="0.25">
      <c r="A2964" s="66" t="s">
        <v>3257</v>
      </c>
      <c r="B2964" s="28">
        <v>75.040000000000006</v>
      </c>
    </row>
    <row r="2965" spans="1:2" x14ac:dyDescent="0.25">
      <c r="A2965" s="66" t="s">
        <v>3258</v>
      </c>
      <c r="B2965" s="28">
        <v>74.89</v>
      </c>
    </row>
    <row r="2966" spans="1:2" x14ac:dyDescent="0.25">
      <c r="A2966" s="66" t="s">
        <v>3259</v>
      </c>
      <c r="B2966" s="28">
        <v>74.47</v>
      </c>
    </row>
    <row r="2967" spans="1:2" x14ac:dyDescent="0.25">
      <c r="A2967" s="66" t="s">
        <v>3260</v>
      </c>
      <c r="B2967" s="28">
        <v>75.260000000000005</v>
      </c>
    </row>
    <row r="2968" spans="1:2" x14ac:dyDescent="0.25">
      <c r="A2968" s="66" t="s">
        <v>3261</v>
      </c>
      <c r="B2968" s="28">
        <v>74.83</v>
      </c>
    </row>
    <row r="2969" spans="1:2" x14ac:dyDescent="0.25">
      <c r="A2969" s="66" t="s">
        <v>3262</v>
      </c>
      <c r="B2969" s="28">
        <v>74.47</v>
      </c>
    </row>
    <row r="2970" spans="1:2" x14ac:dyDescent="0.25">
      <c r="A2970" s="66" t="s">
        <v>3263</v>
      </c>
      <c r="B2970" s="28">
        <v>75.81</v>
      </c>
    </row>
    <row r="2971" spans="1:2" x14ac:dyDescent="0.25">
      <c r="A2971" s="66" t="s">
        <v>3264</v>
      </c>
      <c r="B2971" s="28">
        <v>75.430000000000007</v>
      </c>
    </row>
    <row r="2972" spans="1:2" x14ac:dyDescent="0.25">
      <c r="A2972" s="66" t="s">
        <v>3265</v>
      </c>
      <c r="B2972" s="28">
        <v>74.67</v>
      </c>
    </row>
    <row r="2973" spans="1:2" x14ac:dyDescent="0.25">
      <c r="A2973" s="66" t="s">
        <v>3266</v>
      </c>
      <c r="B2973" s="28">
        <v>75.55</v>
      </c>
    </row>
    <row r="2974" spans="1:2" x14ac:dyDescent="0.25">
      <c r="A2974" s="66" t="s">
        <v>3267</v>
      </c>
      <c r="B2974" s="28">
        <v>76.930000000000007</v>
      </c>
    </row>
    <row r="2975" spans="1:2" x14ac:dyDescent="0.25">
      <c r="A2975" s="66" t="s">
        <v>3268</v>
      </c>
      <c r="B2975" s="28">
        <v>78.25</v>
      </c>
    </row>
    <row r="2976" spans="1:2" x14ac:dyDescent="0.25">
      <c r="A2976" s="66" t="s">
        <v>3269</v>
      </c>
      <c r="B2976" s="28">
        <v>79.430000000000007</v>
      </c>
    </row>
    <row r="2977" spans="1:2" x14ac:dyDescent="0.25">
      <c r="A2977" s="66" t="s">
        <v>3270</v>
      </c>
      <c r="B2977" s="28">
        <v>81.44</v>
      </c>
    </row>
    <row r="2978" spans="1:2" x14ac:dyDescent="0.25">
      <c r="A2978" s="66" t="s">
        <v>3271</v>
      </c>
      <c r="B2978" s="28">
        <v>83.14</v>
      </c>
    </row>
    <row r="2979" spans="1:2" x14ac:dyDescent="0.25">
      <c r="A2979" s="66" t="s">
        <v>3272</v>
      </c>
      <c r="B2979" s="28">
        <v>84.63</v>
      </c>
    </row>
    <row r="2980" spans="1:2" x14ac:dyDescent="0.25">
      <c r="A2980" s="66" t="s">
        <v>3273</v>
      </c>
      <c r="B2980" s="28">
        <v>85.66</v>
      </c>
    </row>
    <row r="2981" spans="1:2" x14ac:dyDescent="0.25">
      <c r="A2981" s="66" t="s">
        <v>3274</v>
      </c>
      <c r="B2981" s="28">
        <v>85.82</v>
      </c>
    </row>
    <row r="2982" spans="1:2" x14ac:dyDescent="0.25">
      <c r="A2982" s="66" t="s">
        <v>3275</v>
      </c>
      <c r="B2982" s="28">
        <v>85.98</v>
      </c>
    </row>
    <row r="2983" spans="1:2" x14ac:dyDescent="0.25">
      <c r="A2983" s="66" t="s">
        <v>3276</v>
      </c>
      <c r="B2983" s="28">
        <v>87.02</v>
      </c>
    </row>
    <row r="2984" spans="1:2" x14ac:dyDescent="0.25">
      <c r="A2984" s="66" t="s">
        <v>3277</v>
      </c>
      <c r="B2984" s="28">
        <v>86.73</v>
      </c>
    </row>
    <row r="2985" spans="1:2" x14ac:dyDescent="0.25">
      <c r="A2985" s="66" t="s">
        <v>3278</v>
      </c>
      <c r="B2985" s="28">
        <v>86.64</v>
      </c>
    </row>
    <row r="2986" spans="1:2" x14ac:dyDescent="0.25">
      <c r="A2986" s="66" t="s">
        <v>3279</v>
      </c>
      <c r="B2986" s="28">
        <v>87.31</v>
      </c>
    </row>
    <row r="2987" spans="1:2" x14ac:dyDescent="0.25">
      <c r="A2987" s="66" t="s">
        <v>3280</v>
      </c>
      <c r="B2987" s="28">
        <v>87.79</v>
      </c>
    </row>
    <row r="2988" spans="1:2" x14ac:dyDescent="0.25">
      <c r="A2988" s="66" t="s">
        <v>3281</v>
      </c>
      <c r="B2988" s="28">
        <v>86.96</v>
      </c>
    </row>
    <row r="2989" spans="1:2" x14ac:dyDescent="0.25">
      <c r="A2989" s="66" t="s">
        <v>3282</v>
      </c>
      <c r="B2989" s="28">
        <v>85.64</v>
      </c>
    </row>
    <row r="2990" spans="1:2" x14ac:dyDescent="0.25">
      <c r="A2990" s="66" t="s">
        <v>3283</v>
      </c>
      <c r="B2990" s="28">
        <v>85.78</v>
      </c>
    </row>
    <row r="2991" spans="1:2" x14ac:dyDescent="0.25">
      <c r="A2991" s="66" t="s">
        <v>3284</v>
      </c>
      <c r="B2991" s="28">
        <v>85.13</v>
      </c>
    </row>
    <row r="2992" spans="1:2" x14ac:dyDescent="0.25">
      <c r="A2992" s="66" t="s">
        <v>3285</v>
      </c>
      <c r="B2992" s="28">
        <v>84.79</v>
      </c>
    </row>
    <row r="2993" spans="1:2" x14ac:dyDescent="0.25">
      <c r="A2993" s="66" t="s">
        <v>3286</v>
      </c>
      <c r="B2993" s="28">
        <v>84.19</v>
      </c>
    </row>
    <row r="2994" spans="1:2" x14ac:dyDescent="0.25">
      <c r="A2994" s="66" t="s">
        <v>3287</v>
      </c>
      <c r="B2994" s="28">
        <v>83.85</v>
      </c>
    </row>
    <row r="2995" spans="1:2" x14ac:dyDescent="0.25">
      <c r="A2995" s="66" t="s">
        <v>3288</v>
      </c>
      <c r="B2995" s="28">
        <v>83</v>
      </c>
    </row>
    <row r="2996" spans="1:2" x14ac:dyDescent="0.25">
      <c r="A2996" s="66" t="s">
        <v>3289</v>
      </c>
      <c r="B2996" s="28">
        <v>82.78</v>
      </c>
    </row>
    <row r="2997" spans="1:2" x14ac:dyDescent="0.25">
      <c r="A2997" s="66" t="s">
        <v>3290</v>
      </c>
      <c r="B2997" s="28">
        <v>82.15</v>
      </c>
    </row>
    <row r="2998" spans="1:2" x14ac:dyDescent="0.25">
      <c r="A2998" s="66" t="s">
        <v>3291</v>
      </c>
      <c r="B2998" s="28">
        <v>81.06</v>
      </c>
    </row>
    <row r="2999" spans="1:2" x14ac:dyDescent="0.25">
      <c r="A2999" s="66" t="s">
        <v>3292</v>
      </c>
      <c r="B2999" s="28">
        <v>81.33</v>
      </c>
    </row>
    <row r="3000" spans="1:2" x14ac:dyDescent="0.25">
      <c r="A3000" s="66" t="s">
        <v>3293</v>
      </c>
      <c r="B3000" s="28">
        <v>80.650000000000006</v>
      </c>
    </row>
    <row r="3001" spans="1:2" x14ac:dyDescent="0.25">
      <c r="A3001" s="66" t="s">
        <v>3294</v>
      </c>
      <c r="B3001" s="28">
        <v>80.7</v>
      </c>
    </row>
    <row r="3002" spans="1:2" x14ac:dyDescent="0.25">
      <c r="A3002" s="66" t="s">
        <v>3295</v>
      </c>
      <c r="B3002" s="28">
        <v>80.36</v>
      </c>
    </row>
    <row r="3003" spans="1:2" x14ac:dyDescent="0.25">
      <c r="A3003" s="66" t="s">
        <v>3296</v>
      </c>
      <c r="B3003" s="28">
        <v>80.61</v>
      </c>
    </row>
    <row r="3004" spans="1:2" x14ac:dyDescent="0.25">
      <c r="A3004" s="66" t="s">
        <v>3297</v>
      </c>
      <c r="B3004" s="28">
        <v>80.23</v>
      </c>
    </row>
    <row r="3005" spans="1:2" x14ac:dyDescent="0.25">
      <c r="A3005" s="66" t="s">
        <v>3298</v>
      </c>
      <c r="B3005" s="28">
        <v>80.25</v>
      </c>
    </row>
    <row r="3006" spans="1:2" x14ac:dyDescent="0.25">
      <c r="A3006" s="66" t="s">
        <v>3299</v>
      </c>
      <c r="B3006" s="28">
        <v>79.040000000000006</v>
      </c>
    </row>
    <row r="3007" spans="1:2" x14ac:dyDescent="0.25">
      <c r="A3007" s="66" t="s">
        <v>3300</v>
      </c>
      <c r="B3007" s="28">
        <v>78.33</v>
      </c>
    </row>
    <row r="3008" spans="1:2" x14ac:dyDescent="0.25">
      <c r="A3008" s="66" t="s">
        <v>3301</v>
      </c>
      <c r="B3008" s="28">
        <v>77.5</v>
      </c>
    </row>
    <row r="3009" spans="1:2" x14ac:dyDescent="0.25">
      <c r="A3009" s="66" t="s">
        <v>3302</v>
      </c>
      <c r="B3009" s="28">
        <v>77.23</v>
      </c>
    </row>
    <row r="3010" spans="1:2" x14ac:dyDescent="0.25">
      <c r="A3010" s="66" t="s">
        <v>3303</v>
      </c>
      <c r="B3010" s="28">
        <v>76.52</v>
      </c>
    </row>
    <row r="3011" spans="1:2" x14ac:dyDescent="0.25">
      <c r="A3011" s="66" t="s">
        <v>3304</v>
      </c>
      <c r="B3011" s="28">
        <v>77.53</v>
      </c>
    </row>
    <row r="3012" spans="1:2" x14ac:dyDescent="0.25">
      <c r="A3012" s="66" t="s">
        <v>3305</v>
      </c>
      <c r="B3012" s="28">
        <v>77.489999999999995</v>
      </c>
    </row>
    <row r="3013" spans="1:2" x14ac:dyDescent="0.25">
      <c r="A3013" s="66" t="s">
        <v>3306</v>
      </c>
      <c r="B3013" s="28">
        <v>77.17</v>
      </c>
    </row>
    <row r="3014" spans="1:2" x14ac:dyDescent="0.25">
      <c r="A3014" s="66" t="s">
        <v>3307</v>
      </c>
      <c r="B3014" s="28">
        <v>75.650000000000006</v>
      </c>
    </row>
    <row r="3015" spans="1:2" x14ac:dyDescent="0.25">
      <c r="A3015" s="66" t="s">
        <v>3308</v>
      </c>
      <c r="B3015" s="28">
        <v>76.05</v>
      </c>
    </row>
    <row r="3016" spans="1:2" x14ac:dyDescent="0.25">
      <c r="A3016" s="66" t="s">
        <v>3309</v>
      </c>
      <c r="B3016" s="28">
        <v>75.739999999999995</v>
      </c>
    </row>
    <row r="3017" spans="1:2" x14ac:dyDescent="0.25">
      <c r="A3017" s="66" t="s">
        <v>3310</v>
      </c>
      <c r="B3017" s="28">
        <v>76.069999999999993</v>
      </c>
    </row>
    <row r="3018" spans="1:2" x14ac:dyDescent="0.25">
      <c r="A3018" s="66" t="s">
        <v>3311</v>
      </c>
      <c r="B3018" s="28">
        <v>76.25</v>
      </c>
    </row>
    <row r="3019" spans="1:2" x14ac:dyDescent="0.25">
      <c r="A3019" s="66" t="s">
        <v>3312</v>
      </c>
      <c r="B3019" s="28">
        <v>76.790000000000006</v>
      </c>
    </row>
    <row r="3020" spans="1:2" x14ac:dyDescent="0.25">
      <c r="A3020" s="66" t="s">
        <v>3313</v>
      </c>
      <c r="B3020" s="28">
        <v>77.2</v>
      </c>
    </row>
    <row r="3021" spans="1:2" x14ac:dyDescent="0.25">
      <c r="A3021" s="66" t="s">
        <v>3314</v>
      </c>
      <c r="B3021" s="28">
        <v>76.349999999999994</v>
      </c>
    </row>
    <row r="3022" spans="1:2" x14ac:dyDescent="0.25">
      <c r="A3022" s="66" t="s">
        <v>3315</v>
      </c>
      <c r="B3022" s="28">
        <v>75.900000000000006</v>
      </c>
    </row>
    <row r="3023" spans="1:2" x14ac:dyDescent="0.25">
      <c r="A3023" s="66" t="s">
        <v>3316</v>
      </c>
      <c r="B3023" s="28">
        <v>75.739999999999995</v>
      </c>
    </row>
    <row r="3024" spans="1:2" x14ac:dyDescent="0.25">
      <c r="A3024" s="66" t="s">
        <v>3317</v>
      </c>
      <c r="B3024" s="28">
        <v>74.510000000000005</v>
      </c>
    </row>
    <row r="3025" spans="1:2" x14ac:dyDescent="0.25">
      <c r="A3025" s="66" t="s">
        <v>3318</v>
      </c>
      <c r="B3025" s="28">
        <v>73.92</v>
      </c>
    </row>
    <row r="3026" spans="1:2" x14ac:dyDescent="0.25">
      <c r="A3026" s="66" t="s">
        <v>3319</v>
      </c>
      <c r="B3026" s="28">
        <v>73.03</v>
      </c>
    </row>
    <row r="3027" spans="1:2" x14ac:dyDescent="0.25">
      <c r="A3027" s="66" t="s">
        <v>3320</v>
      </c>
      <c r="B3027" s="28">
        <v>73.58</v>
      </c>
    </row>
    <row r="3028" spans="1:2" x14ac:dyDescent="0.25">
      <c r="A3028" s="66" t="s">
        <v>3321</v>
      </c>
      <c r="B3028" s="28">
        <v>73.77</v>
      </c>
    </row>
    <row r="3029" spans="1:2" x14ac:dyDescent="0.25">
      <c r="A3029" s="66" t="s">
        <v>3322</v>
      </c>
      <c r="B3029" s="28">
        <v>74.17</v>
      </c>
    </row>
    <row r="3030" spans="1:2" x14ac:dyDescent="0.25">
      <c r="A3030" s="66" t="s">
        <v>3323</v>
      </c>
      <c r="B3030" s="28">
        <v>74.95</v>
      </c>
    </row>
    <row r="3031" spans="1:2" x14ac:dyDescent="0.25">
      <c r="A3031" s="66" t="s">
        <v>3324</v>
      </c>
      <c r="B3031" s="28">
        <v>75.48</v>
      </c>
    </row>
    <row r="3032" spans="1:2" x14ac:dyDescent="0.25">
      <c r="A3032" s="66" t="s">
        <v>3325</v>
      </c>
      <c r="B3032" s="28">
        <v>76.930000000000007</v>
      </c>
    </row>
    <row r="3033" spans="1:2" x14ac:dyDescent="0.25">
      <c r="A3033" s="66" t="s">
        <v>3326</v>
      </c>
      <c r="B3033" s="28">
        <v>77.91</v>
      </c>
    </row>
    <row r="3034" spans="1:2" x14ac:dyDescent="0.25">
      <c r="A3034" s="66" t="s">
        <v>3327</v>
      </c>
      <c r="B3034" s="28">
        <v>78.83</v>
      </c>
    </row>
    <row r="3035" spans="1:2" x14ac:dyDescent="0.25">
      <c r="A3035" s="66" t="s">
        <v>3328</v>
      </c>
      <c r="B3035" s="28">
        <v>78.63</v>
      </c>
    </row>
    <row r="3036" spans="1:2" x14ac:dyDescent="0.25">
      <c r="A3036" s="66" t="s">
        <v>3329</v>
      </c>
      <c r="B3036" s="28">
        <v>78.88</v>
      </c>
    </row>
    <row r="3037" spans="1:2" x14ac:dyDescent="0.25">
      <c r="A3037" s="66" t="s">
        <v>3330</v>
      </c>
      <c r="B3037" s="28">
        <v>78.75</v>
      </c>
    </row>
    <row r="3038" spans="1:2" x14ac:dyDescent="0.25">
      <c r="A3038" s="66" t="s">
        <v>3331</v>
      </c>
      <c r="B3038" s="28">
        <v>78.81</v>
      </c>
    </row>
    <row r="3039" spans="1:2" x14ac:dyDescent="0.25">
      <c r="A3039" s="66" t="s">
        <v>3332</v>
      </c>
      <c r="B3039" s="28">
        <v>78.34</v>
      </c>
    </row>
    <row r="3040" spans="1:2" x14ac:dyDescent="0.25">
      <c r="A3040" s="66" t="s">
        <v>3333</v>
      </c>
      <c r="B3040" s="28">
        <v>77.53</v>
      </c>
    </row>
    <row r="3041" spans="1:2" x14ac:dyDescent="0.25">
      <c r="A3041" s="66" t="s">
        <v>3334</v>
      </c>
      <c r="B3041" s="28">
        <v>76.7</v>
      </c>
    </row>
    <row r="3042" spans="1:2" x14ac:dyDescent="0.25">
      <c r="A3042" s="66" t="s">
        <v>3335</v>
      </c>
      <c r="B3042" s="28">
        <v>75.930000000000007</v>
      </c>
    </row>
    <row r="3043" spans="1:2" x14ac:dyDescent="0.25">
      <c r="A3043" s="66" t="s">
        <v>3336</v>
      </c>
      <c r="B3043" s="28">
        <v>75.19</v>
      </c>
    </row>
    <row r="3044" spans="1:2" x14ac:dyDescent="0.25">
      <c r="A3044" s="66" t="s">
        <v>3337</v>
      </c>
      <c r="B3044" s="28">
        <v>74.05</v>
      </c>
    </row>
    <row r="3045" spans="1:2" x14ac:dyDescent="0.25">
      <c r="A3045" s="66" t="s">
        <v>3338</v>
      </c>
      <c r="B3045" s="28">
        <v>72.790000000000006</v>
      </c>
    </row>
    <row r="3046" spans="1:2" x14ac:dyDescent="0.25">
      <c r="A3046" s="66" t="s">
        <v>3339</v>
      </c>
      <c r="B3046" s="28">
        <v>72.23</v>
      </c>
    </row>
    <row r="3047" spans="1:2" x14ac:dyDescent="0.25">
      <c r="A3047" s="66" t="s">
        <v>3340</v>
      </c>
      <c r="B3047" s="28">
        <v>72.03</v>
      </c>
    </row>
    <row r="3048" spans="1:2" x14ac:dyDescent="0.25">
      <c r="A3048" s="66" t="s">
        <v>3341</v>
      </c>
      <c r="B3048" s="28">
        <v>72.36</v>
      </c>
    </row>
    <row r="3049" spans="1:2" x14ac:dyDescent="0.25">
      <c r="A3049" s="66" t="s">
        <v>3342</v>
      </c>
      <c r="B3049" s="28">
        <v>72.650000000000006</v>
      </c>
    </row>
    <row r="3050" spans="1:2" x14ac:dyDescent="0.25">
      <c r="A3050" s="66" t="s">
        <v>3343</v>
      </c>
      <c r="B3050" s="28">
        <v>73.62</v>
      </c>
    </row>
    <row r="3051" spans="1:2" x14ac:dyDescent="0.25">
      <c r="A3051" s="66" t="s">
        <v>3344</v>
      </c>
      <c r="B3051" s="28">
        <v>73.59</v>
      </c>
    </row>
    <row r="3052" spans="1:2" x14ac:dyDescent="0.25">
      <c r="A3052" s="66" t="s">
        <v>3345</v>
      </c>
      <c r="B3052" s="28">
        <v>73.61</v>
      </c>
    </row>
    <row r="3053" spans="1:2" x14ac:dyDescent="0.25">
      <c r="A3053" s="66" t="s">
        <v>3346</v>
      </c>
      <c r="B3053" s="28">
        <v>73.19</v>
      </c>
    </row>
    <row r="3054" spans="1:2" x14ac:dyDescent="0.25">
      <c r="A3054" s="66" t="s">
        <v>3347</v>
      </c>
      <c r="B3054" s="28">
        <v>72.790000000000006</v>
      </c>
    </row>
    <row r="3055" spans="1:2" x14ac:dyDescent="0.25">
      <c r="A3055" s="66" t="s">
        <v>3348</v>
      </c>
      <c r="B3055" s="28">
        <v>71.84</v>
      </c>
    </row>
    <row r="3056" spans="1:2" x14ac:dyDescent="0.25">
      <c r="A3056" s="66" t="s">
        <v>3349</v>
      </c>
      <c r="B3056" s="28">
        <v>71.209999999999994</v>
      </c>
    </row>
    <row r="3057" spans="1:2" x14ac:dyDescent="0.25">
      <c r="A3057" s="66" t="s">
        <v>3350</v>
      </c>
      <c r="B3057" s="28">
        <v>70.510000000000005</v>
      </c>
    </row>
    <row r="3058" spans="1:2" x14ac:dyDescent="0.25">
      <c r="A3058" s="66" t="s">
        <v>3351</v>
      </c>
      <c r="B3058" s="28">
        <v>70.88</v>
      </c>
    </row>
    <row r="3059" spans="1:2" x14ac:dyDescent="0.25">
      <c r="A3059" s="66" t="s">
        <v>3352</v>
      </c>
      <c r="B3059" s="28">
        <v>71.239999999999995</v>
      </c>
    </row>
    <row r="3060" spans="1:2" x14ac:dyDescent="0.25">
      <c r="A3060" s="66" t="s">
        <v>3353</v>
      </c>
      <c r="B3060" s="28">
        <v>72.36</v>
      </c>
    </row>
    <row r="3061" spans="1:2" x14ac:dyDescent="0.25">
      <c r="A3061" s="66" t="s">
        <v>3354</v>
      </c>
      <c r="B3061" s="28">
        <v>71.59</v>
      </c>
    </row>
    <row r="3062" spans="1:2" x14ac:dyDescent="0.25">
      <c r="A3062" s="66" t="s">
        <v>3355</v>
      </c>
      <c r="B3062" s="28">
        <v>70.34</v>
      </c>
    </row>
    <row r="3063" spans="1:2" x14ac:dyDescent="0.25">
      <c r="A3063" s="66" t="s">
        <v>3356</v>
      </c>
      <c r="B3063" s="28">
        <v>68.36</v>
      </c>
    </row>
    <row r="3064" spans="1:2" x14ac:dyDescent="0.25">
      <c r="A3064" s="66" t="s">
        <v>3357</v>
      </c>
      <c r="B3064" s="28">
        <v>67.75</v>
      </c>
    </row>
    <row r="3065" spans="1:2" x14ac:dyDescent="0.25">
      <c r="A3065" s="66" t="s">
        <v>3358</v>
      </c>
      <c r="B3065" s="28">
        <v>67.510000000000005</v>
      </c>
    </row>
    <row r="3066" spans="1:2" x14ac:dyDescent="0.25">
      <c r="A3066" s="66" t="s">
        <v>3359</v>
      </c>
      <c r="B3066" s="28">
        <v>66.790000000000006</v>
      </c>
    </row>
    <row r="3067" spans="1:2" x14ac:dyDescent="0.25">
      <c r="A3067" s="66" t="s">
        <v>3360</v>
      </c>
      <c r="B3067" s="28">
        <v>66.040000000000006</v>
      </c>
    </row>
    <row r="3068" spans="1:2" x14ac:dyDescent="0.25">
      <c r="A3068" s="66" t="s">
        <v>3361</v>
      </c>
      <c r="B3068" s="28">
        <v>66.41</v>
      </c>
    </row>
    <row r="3069" spans="1:2" x14ac:dyDescent="0.25">
      <c r="A3069" s="66" t="s">
        <v>3362</v>
      </c>
      <c r="B3069" s="28">
        <v>65.66</v>
      </c>
    </row>
    <row r="3070" spans="1:2" x14ac:dyDescent="0.25">
      <c r="A3070" s="66" t="s">
        <v>3363</v>
      </c>
      <c r="B3070" s="28">
        <v>65.77</v>
      </c>
    </row>
    <row r="3071" spans="1:2" x14ac:dyDescent="0.25">
      <c r="A3071" s="66" t="s">
        <v>3364</v>
      </c>
      <c r="B3071" s="28">
        <v>65.5</v>
      </c>
    </row>
    <row r="3072" spans="1:2" x14ac:dyDescent="0.25">
      <c r="A3072" s="66" t="s">
        <v>3365</v>
      </c>
      <c r="B3072" s="28">
        <v>65.48</v>
      </c>
    </row>
    <row r="3073" spans="1:2" x14ac:dyDescent="0.25">
      <c r="A3073" s="66" t="s">
        <v>3366</v>
      </c>
      <c r="B3073" s="28">
        <v>65.95</v>
      </c>
    </row>
    <row r="3074" spans="1:2" x14ac:dyDescent="0.25">
      <c r="A3074" s="66" t="s">
        <v>3367</v>
      </c>
      <c r="B3074" s="28">
        <v>66.86</v>
      </c>
    </row>
    <row r="3075" spans="1:2" x14ac:dyDescent="0.25">
      <c r="A3075" s="66" t="s">
        <v>3368</v>
      </c>
      <c r="B3075" s="28">
        <v>67.19</v>
      </c>
    </row>
    <row r="3076" spans="1:2" x14ac:dyDescent="0.25">
      <c r="A3076" s="66" t="s">
        <v>3369</v>
      </c>
      <c r="B3076" s="28">
        <v>68.48</v>
      </c>
    </row>
    <row r="3077" spans="1:2" x14ac:dyDescent="0.25">
      <c r="A3077" s="66" t="s">
        <v>3370</v>
      </c>
      <c r="B3077" s="28">
        <v>67.959999999999994</v>
      </c>
    </row>
    <row r="3078" spans="1:2" x14ac:dyDescent="0.25">
      <c r="A3078" s="66" t="s">
        <v>3371</v>
      </c>
      <c r="B3078" s="28">
        <v>68.760000000000005</v>
      </c>
    </row>
    <row r="3079" spans="1:2" x14ac:dyDescent="0.25">
      <c r="A3079" s="66" t="s">
        <v>3372</v>
      </c>
      <c r="B3079" s="28">
        <v>70</v>
      </c>
    </row>
    <row r="3080" spans="1:2" x14ac:dyDescent="0.25">
      <c r="A3080" s="66" t="s">
        <v>3373</v>
      </c>
      <c r="B3080" s="28">
        <v>69.55</v>
      </c>
    </row>
    <row r="3081" spans="1:2" x14ac:dyDescent="0.25">
      <c r="A3081" s="66" t="s">
        <v>3374</v>
      </c>
      <c r="B3081" s="28">
        <v>69.25</v>
      </c>
    </row>
    <row r="3082" spans="1:2" x14ac:dyDescent="0.25">
      <c r="A3082" s="66" t="s">
        <v>3375</v>
      </c>
      <c r="B3082" s="28">
        <v>69.680000000000007</v>
      </c>
    </row>
    <row r="3083" spans="1:2" x14ac:dyDescent="0.25">
      <c r="A3083" s="66" t="s">
        <v>3376</v>
      </c>
      <c r="B3083" s="28">
        <v>70.56</v>
      </c>
    </row>
    <row r="3084" spans="1:2" x14ac:dyDescent="0.25">
      <c r="A3084" s="66" t="s">
        <v>3377</v>
      </c>
      <c r="B3084" s="28">
        <v>70.52</v>
      </c>
    </row>
    <row r="3085" spans="1:2" x14ac:dyDescent="0.25">
      <c r="A3085" s="66" t="s">
        <v>3378</v>
      </c>
      <c r="B3085" s="28">
        <v>69.63</v>
      </c>
    </row>
    <row r="3086" spans="1:2" x14ac:dyDescent="0.25">
      <c r="A3086" s="66" t="s">
        <v>3379</v>
      </c>
      <c r="B3086" s="28">
        <v>70.040000000000006</v>
      </c>
    </row>
    <row r="3087" spans="1:2" x14ac:dyDescent="0.25">
      <c r="A3087" s="66" t="s">
        <v>3380</v>
      </c>
      <c r="B3087" s="28">
        <v>69.55</v>
      </c>
    </row>
    <row r="3088" spans="1:2" x14ac:dyDescent="0.25">
      <c r="A3088" s="66" t="s">
        <v>3381</v>
      </c>
      <c r="B3088" s="28">
        <v>69.59</v>
      </c>
    </row>
    <row r="3089" spans="1:2" x14ac:dyDescent="0.25">
      <c r="A3089" s="66" t="s">
        <v>3382</v>
      </c>
      <c r="B3089" s="28">
        <v>69.55</v>
      </c>
    </row>
    <row r="3090" spans="1:2" x14ac:dyDescent="0.25">
      <c r="A3090" s="66" t="s">
        <v>3383</v>
      </c>
      <c r="B3090" s="28">
        <v>69.03</v>
      </c>
    </row>
    <row r="3091" spans="1:2" x14ac:dyDescent="0.25">
      <c r="A3091" s="66" t="s">
        <v>3384</v>
      </c>
      <c r="B3091" s="28">
        <v>68.42</v>
      </c>
    </row>
    <row r="3092" spans="1:2" x14ac:dyDescent="0.25">
      <c r="A3092" s="66" t="s">
        <v>3385</v>
      </c>
      <c r="B3092" s="28">
        <v>68.59</v>
      </c>
    </row>
    <row r="3093" spans="1:2" x14ac:dyDescent="0.25">
      <c r="A3093" s="66" t="s">
        <v>3386</v>
      </c>
      <c r="B3093" s="28">
        <v>67.58</v>
      </c>
    </row>
    <row r="3094" spans="1:2" x14ac:dyDescent="0.25">
      <c r="A3094" s="66" t="s">
        <v>3387</v>
      </c>
      <c r="B3094" s="28">
        <v>66.349999999999994</v>
      </c>
    </row>
    <row r="3095" spans="1:2" x14ac:dyDescent="0.25">
      <c r="A3095" s="66" t="s">
        <v>3388</v>
      </c>
      <c r="B3095" s="28">
        <v>65.73</v>
      </c>
    </row>
    <row r="3096" spans="1:2" x14ac:dyDescent="0.25">
      <c r="A3096" s="66" t="s">
        <v>3389</v>
      </c>
      <c r="B3096" s="28">
        <v>64.66</v>
      </c>
    </row>
    <row r="3097" spans="1:2" x14ac:dyDescent="0.25">
      <c r="A3097" s="66" t="s">
        <v>3390</v>
      </c>
      <c r="B3097" s="28">
        <v>63.68</v>
      </c>
    </row>
    <row r="3098" spans="1:2" x14ac:dyDescent="0.25">
      <c r="A3098" s="66" t="s">
        <v>3391</v>
      </c>
      <c r="B3098" s="28">
        <v>61.93</v>
      </c>
    </row>
    <row r="3099" spans="1:2" x14ac:dyDescent="0.25">
      <c r="A3099" s="66" t="s">
        <v>3392</v>
      </c>
      <c r="B3099" s="28">
        <v>61.27</v>
      </c>
    </row>
    <row r="3100" spans="1:2" x14ac:dyDescent="0.25">
      <c r="A3100" s="66" t="s">
        <v>3393</v>
      </c>
      <c r="B3100" s="28">
        <v>61.26</v>
      </c>
    </row>
    <row r="3101" spans="1:2" x14ac:dyDescent="0.25">
      <c r="A3101" s="66" t="s">
        <v>3394</v>
      </c>
      <c r="B3101" s="28">
        <v>60.86</v>
      </c>
    </row>
    <row r="3102" spans="1:2" x14ac:dyDescent="0.25">
      <c r="A3102" s="66" t="s">
        <v>3395</v>
      </c>
      <c r="B3102" s="28">
        <v>60.97</v>
      </c>
    </row>
    <row r="3103" spans="1:2" x14ac:dyDescent="0.25">
      <c r="A3103" s="66" t="s">
        <v>3396</v>
      </c>
      <c r="B3103" s="28">
        <v>61.49</v>
      </c>
    </row>
    <row r="3104" spans="1:2" x14ac:dyDescent="0.25">
      <c r="A3104" s="66" t="s">
        <v>3397</v>
      </c>
      <c r="B3104" s="28">
        <v>62.54</v>
      </c>
    </row>
    <row r="3105" spans="1:2" x14ac:dyDescent="0.25">
      <c r="A3105" s="66" t="s">
        <v>3398</v>
      </c>
      <c r="B3105" s="28">
        <v>62.43</v>
      </c>
    </row>
    <row r="3106" spans="1:2" x14ac:dyDescent="0.25">
      <c r="A3106" s="66" t="s">
        <v>3399</v>
      </c>
      <c r="B3106" s="28">
        <v>63.39</v>
      </c>
    </row>
    <row r="3107" spans="1:2" x14ac:dyDescent="0.25">
      <c r="A3107" s="66" t="s">
        <v>3400</v>
      </c>
      <c r="B3107" s="28">
        <v>64.709999999999994</v>
      </c>
    </row>
    <row r="3108" spans="1:2" x14ac:dyDescent="0.25">
      <c r="A3108" s="66" t="s">
        <v>3401</v>
      </c>
      <c r="B3108" s="28">
        <v>64.819999999999993</v>
      </c>
    </row>
    <row r="3109" spans="1:2" x14ac:dyDescent="0.25">
      <c r="A3109" s="66" t="s">
        <v>3402</v>
      </c>
      <c r="B3109" s="28">
        <v>65.010000000000005</v>
      </c>
    </row>
    <row r="3110" spans="1:2" x14ac:dyDescent="0.25">
      <c r="A3110" s="66" t="s">
        <v>3403</v>
      </c>
      <c r="B3110" s="28">
        <v>65.209999999999994</v>
      </c>
    </row>
    <row r="3111" spans="1:2" x14ac:dyDescent="0.25">
      <c r="A3111" s="66" t="s">
        <v>3404</v>
      </c>
      <c r="B3111" s="28">
        <v>65.3</v>
      </c>
    </row>
    <row r="3112" spans="1:2" x14ac:dyDescent="0.25">
      <c r="A3112" s="66" t="s">
        <v>3405</v>
      </c>
      <c r="B3112" s="28">
        <v>65.099999999999994</v>
      </c>
    </row>
    <row r="3113" spans="1:2" x14ac:dyDescent="0.25">
      <c r="A3113" s="66" t="s">
        <v>3406</v>
      </c>
      <c r="B3113" s="28">
        <v>64.84</v>
      </c>
    </row>
    <row r="3114" spans="1:2" x14ac:dyDescent="0.25">
      <c r="A3114" s="66" t="s">
        <v>3407</v>
      </c>
      <c r="B3114" s="28">
        <v>64.180000000000007</v>
      </c>
    </row>
    <row r="3115" spans="1:2" x14ac:dyDescent="0.25">
      <c r="A3115" s="66" t="s">
        <v>3408</v>
      </c>
      <c r="B3115" s="28">
        <v>63.97</v>
      </c>
    </row>
    <row r="3116" spans="1:2" x14ac:dyDescent="0.25">
      <c r="A3116" s="66" t="s">
        <v>3409</v>
      </c>
      <c r="B3116" s="28">
        <v>64.8</v>
      </c>
    </row>
    <row r="3117" spans="1:2" x14ac:dyDescent="0.25">
      <c r="A3117" s="66" t="s">
        <v>3410</v>
      </c>
      <c r="B3117" s="28">
        <v>64.680000000000007</v>
      </c>
    </row>
    <row r="3118" spans="1:2" x14ac:dyDescent="0.25">
      <c r="A3118" s="66" t="s">
        <v>3411</v>
      </c>
      <c r="B3118" s="28">
        <v>64.11</v>
      </c>
    </row>
    <row r="3119" spans="1:2" x14ac:dyDescent="0.25">
      <c r="A3119" s="66" t="s">
        <v>3412</v>
      </c>
      <c r="B3119" s="28">
        <v>64.73</v>
      </c>
    </row>
    <row r="3120" spans="1:2" x14ac:dyDescent="0.25">
      <c r="A3120" s="66" t="s">
        <v>3413</v>
      </c>
      <c r="B3120" s="28">
        <v>64.819999999999993</v>
      </c>
    </row>
    <row r="3121" spans="1:2" x14ac:dyDescent="0.25">
      <c r="A3121" s="66" t="s">
        <v>3414</v>
      </c>
      <c r="B3121" s="28">
        <v>65.09</v>
      </c>
    </row>
    <row r="3122" spans="1:2" x14ac:dyDescent="0.25">
      <c r="A3122" s="66" t="s">
        <v>3415</v>
      </c>
      <c r="B3122" s="28">
        <v>65.03</v>
      </c>
    </row>
    <row r="3123" spans="1:2" x14ac:dyDescent="0.25">
      <c r="A3123" s="66" t="s">
        <v>3416</v>
      </c>
      <c r="B3123" s="28">
        <v>64.709999999999994</v>
      </c>
    </row>
    <row r="3124" spans="1:2" x14ac:dyDescent="0.25">
      <c r="A3124" s="66" t="s">
        <v>3417</v>
      </c>
      <c r="B3124" s="28">
        <v>64.14</v>
      </c>
    </row>
    <row r="3125" spans="1:2" x14ac:dyDescent="0.25">
      <c r="A3125" s="66" t="s">
        <v>3418</v>
      </c>
      <c r="B3125" s="28">
        <v>64.3</v>
      </c>
    </row>
    <row r="3126" spans="1:2" x14ac:dyDescent="0.25">
      <c r="A3126" s="66" t="s">
        <v>3419</v>
      </c>
      <c r="B3126" s="28">
        <v>64.180000000000007</v>
      </c>
    </row>
    <row r="3127" spans="1:2" x14ac:dyDescent="0.25">
      <c r="A3127" s="66" t="s">
        <v>3420</v>
      </c>
      <c r="B3127" s="28">
        <v>63.91</v>
      </c>
    </row>
    <row r="3128" spans="1:2" x14ac:dyDescent="0.25">
      <c r="A3128" s="66" t="s">
        <v>3421</v>
      </c>
      <c r="B3128" s="28">
        <v>64.11</v>
      </c>
    </row>
    <row r="3129" spans="1:2" x14ac:dyDescent="0.25">
      <c r="A3129" s="66" t="s">
        <v>3422</v>
      </c>
      <c r="B3129" s="28">
        <v>64.77</v>
      </c>
    </row>
    <row r="3130" spans="1:2" x14ac:dyDescent="0.25">
      <c r="A3130" s="66" t="s">
        <v>3423</v>
      </c>
      <c r="B3130" s="28">
        <v>64.25</v>
      </c>
    </row>
    <row r="3131" spans="1:2" x14ac:dyDescent="0.25">
      <c r="A3131" s="66" t="s">
        <v>3424</v>
      </c>
      <c r="B3131" s="28">
        <v>64.25</v>
      </c>
    </row>
    <row r="3132" spans="1:2" x14ac:dyDescent="0.25">
      <c r="A3132" s="66" t="s">
        <v>3425</v>
      </c>
      <c r="B3132" s="28">
        <v>63.99</v>
      </c>
    </row>
    <row r="3133" spans="1:2" x14ac:dyDescent="0.25">
      <c r="A3133" s="66" t="s">
        <v>3426</v>
      </c>
      <c r="B3133" s="28">
        <v>64.260000000000005</v>
      </c>
    </row>
    <row r="3134" spans="1:2" x14ac:dyDescent="0.25">
      <c r="A3134" s="66" t="s">
        <v>3427</v>
      </c>
      <c r="B3134" s="28">
        <v>64.510000000000005</v>
      </c>
    </row>
    <row r="3135" spans="1:2" x14ac:dyDescent="0.25">
      <c r="A3135" s="66" t="s">
        <v>3428</v>
      </c>
      <c r="B3135" s="28">
        <v>63.98</v>
      </c>
    </row>
    <row r="3136" spans="1:2" x14ac:dyDescent="0.25">
      <c r="A3136" s="66" t="s">
        <v>3429</v>
      </c>
      <c r="B3136" s="28">
        <v>63.87</v>
      </c>
    </row>
    <row r="3137" spans="1:2" x14ac:dyDescent="0.25">
      <c r="A3137" s="66" t="s">
        <v>3430</v>
      </c>
      <c r="B3137" s="28">
        <v>63.14</v>
      </c>
    </row>
    <row r="3138" spans="1:2" x14ac:dyDescent="0.25">
      <c r="A3138" s="66" t="s">
        <v>3431</v>
      </c>
      <c r="B3138" s="28">
        <v>63.23</v>
      </c>
    </row>
    <row r="3139" spans="1:2" x14ac:dyDescent="0.25">
      <c r="A3139" s="66" t="s">
        <v>3432</v>
      </c>
      <c r="B3139" s="28">
        <v>63.07</v>
      </c>
    </row>
    <row r="3140" spans="1:2" x14ac:dyDescent="0.25">
      <c r="A3140" s="66" t="s">
        <v>3433</v>
      </c>
      <c r="B3140" s="28">
        <v>62.02</v>
      </c>
    </row>
    <row r="3141" spans="1:2" x14ac:dyDescent="0.25">
      <c r="A3141" s="66" t="s">
        <v>3434</v>
      </c>
      <c r="B3141" s="28">
        <v>62.87</v>
      </c>
    </row>
    <row r="3142" spans="1:2" x14ac:dyDescent="0.25">
      <c r="A3142" s="66" t="s">
        <v>3435</v>
      </c>
      <c r="B3142" s="28">
        <v>62.48</v>
      </c>
    </row>
    <row r="3143" spans="1:2" x14ac:dyDescent="0.25">
      <c r="A3143" s="66" t="s">
        <v>3436</v>
      </c>
      <c r="B3143" s="28">
        <v>62.3</v>
      </c>
    </row>
    <row r="3144" spans="1:2" x14ac:dyDescent="0.25">
      <c r="A3144" s="66" t="s">
        <v>3437</v>
      </c>
      <c r="B3144" s="28">
        <v>61.65</v>
      </c>
    </row>
    <row r="3145" spans="1:2" x14ac:dyDescent="0.25">
      <c r="A3145" s="66" t="s">
        <v>3438</v>
      </c>
      <c r="B3145" s="28">
        <v>61.08</v>
      </c>
    </row>
    <row r="3146" spans="1:2" x14ac:dyDescent="0.25">
      <c r="A3146" s="66" t="s">
        <v>3439</v>
      </c>
      <c r="B3146" s="28">
        <v>59.07</v>
      </c>
    </row>
    <row r="3147" spans="1:2" x14ac:dyDescent="0.25">
      <c r="A3147" s="66" t="s">
        <v>3440</v>
      </c>
      <c r="B3147" s="28">
        <v>58.37</v>
      </c>
    </row>
    <row r="3148" spans="1:2" x14ac:dyDescent="0.25">
      <c r="A3148" s="66" t="s">
        <v>3441</v>
      </c>
      <c r="B3148" s="28">
        <v>56.48</v>
      </c>
    </row>
    <row r="3149" spans="1:2" x14ac:dyDescent="0.25">
      <c r="A3149" s="66" t="s">
        <v>3442</v>
      </c>
      <c r="B3149" s="28">
        <v>56.29</v>
      </c>
    </row>
    <row r="3150" spans="1:2" x14ac:dyDescent="0.25">
      <c r="A3150" s="66" t="s">
        <v>3443</v>
      </c>
      <c r="B3150" s="28">
        <v>54.21</v>
      </c>
    </row>
    <row r="3151" spans="1:2" x14ac:dyDescent="0.25">
      <c r="A3151" s="66" t="s">
        <v>3444</v>
      </c>
      <c r="B3151" s="28">
        <v>54.14</v>
      </c>
    </row>
    <row r="3152" spans="1:2" x14ac:dyDescent="0.25">
      <c r="A3152" s="66" t="s">
        <v>3445</v>
      </c>
      <c r="B3152" s="28">
        <v>53.67</v>
      </c>
    </row>
    <row r="3153" spans="1:2" x14ac:dyDescent="0.25">
      <c r="A3153" s="66" t="s">
        <v>3446</v>
      </c>
      <c r="B3153" s="28">
        <v>53.87</v>
      </c>
    </row>
    <row r="3154" spans="1:2" x14ac:dyDescent="0.25">
      <c r="A3154" s="66" t="s">
        <v>3447</v>
      </c>
      <c r="B3154" s="28">
        <v>53.6</v>
      </c>
    </row>
    <row r="3155" spans="1:2" x14ac:dyDescent="0.25">
      <c r="A3155" s="66" t="s">
        <v>3448</v>
      </c>
      <c r="B3155" s="28">
        <v>52.88</v>
      </c>
    </row>
    <row r="3156" spans="1:2" x14ac:dyDescent="0.25">
      <c r="A3156" s="66" t="s">
        <v>3449</v>
      </c>
      <c r="B3156" s="28">
        <v>51.93</v>
      </c>
    </row>
    <row r="3157" spans="1:2" x14ac:dyDescent="0.25">
      <c r="A3157" s="66" t="s">
        <v>3450</v>
      </c>
      <c r="B3157" s="28">
        <v>51.18</v>
      </c>
    </row>
    <row r="3158" spans="1:2" x14ac:dyDescent="0.25">
      <c r="A3158" s="66" t="s">
        <v>3451</v>
      </c>
      <c r="B3158" s="28">
        <v>50.8</v>
      </c>
    </row>
    <row r="3159" spans="1:2" x14ac:dyDescent="0.25">
      <c r="A3159" s="66" t="s">
        <v>3452</v>
      </c>
      <c r="B3159" s="28">
        <v>50.64</v>
      </c>
    </row>
    <row r="3160" spans="1:2" x14ac:dyDescent="0.25">
      <c r="A3160" s="66" t="s">
        <v>3453</v>
      </c>
      <c r="B3160" s="28">
        <v>50.24</v>
      </c>
    </row>
    <row r="3161" spans="1:2" x14ac:dyDescent="0.25">
      <c r="A3161" s="66" t="s">
        <v>3454</v>
      </c>
      <c r="B3161" s="28">
        <v>49.5</v>
      </c>
    </row>
    <row r="3162" spans="1:2" x14ac:dyDescent="0.25">
      <c r="A3162" s="66" t="s">
        <v>3455</v>
      </c>
      <c r="B3162" s="28">
        <v>49.54</v>
      </c>
    </row>
    <row r="3163" spans="1:2" x14ac:dyDescent="0.25">
      <c r="A3163" s="66" t="s">
        <v>3456</v>
      </c>
      <c r="B3163" s="28">
        <v>50.02</v>
      </c>
    </row>
    <row r="3164" spans="1:2" x14ac:dyDescent="0.25">
      <c r="A3164" s="66" t="s">
        <v>3457</v>
      </c>
      <c r="B3164" s="28">
        <v>50.13</v>
      </c>
    </row>
    <row r="3165" spans="1:2" x14ac:dyDescent="0.25">
      <c r="A3165" s="66" t="s">
        <v>3458</v>
      </c>
      <c r="B3165" s="28">
        <v>51.39</v>
      </c>
    </row>
    <row r="3166" spans="1:2" x14ac:dyDescent="0.25">
      <c r="A3166" s="66" t="s">
        <v>3459</v>
      </c>
      <c r="B3166" s="28">
        <v>51.21</v>
      </c>
    </row>
    <row r="3167" spans="1:2" x14ac:dyDescent="0.25">
      <c r="A3167" s="66" t="s">
        <v>3460</v>
      </c>
      <c r="B3167" s="28">
        <v>51.46</v>
      </c>
    </row>
    <row r="3168" spans="1:2" x14ac:dyDescent="0.25">
      <c r="A3168" s="66" t="s">
        <v>3461</v>
      </c>
      <c r="B3168" s="28">
        <v>52.11</v>
      </c>
    </row>
    <row r="3169" spans="1:2" x14ac:dyDescent="0.25">
      <c r="A3169" s="66" t="s">
        <v>3462</v>
      </c>
      <c r="B3169" s="28">
        <v>51.32</v>
      </c>
    </row>
    <row r="3170" spans="1:2" x14ac:dyDescent="0.25">
      <c r="A3170" s="66" t="s">
        <v>3463</v>
      </c>
      <c r="B3170" s="28">
        <v>51.39</v>
      </c>
    </row>
    <row r="3171" spans="1:2" x14ac:dyDescent="0.25">
      <c r="A3171" s="66" t="s">
        <v>3464</v>
      </c>
      <c r="B3171" s="28">
        <v>50.8</v>
      </c>
    </row>
    <row r="3172" spans="1:2" x14ac:dyDescent="0.25">
      <c r="A3172" s="66" t="s">
        <v>3465</v>
      </c>
      <c r="B3172" s="28">
        <v>50.69</v>
      </c>
    </row>
    <row r="3173" spans="1:2" x14ac:dyDescent="0.25">
      <c r="A3173" s="66" t="s">
        <v>3466</v>
      </c>
      <c r="B3173" s="28">
        <v>50.69</v>
      </c>
    </row>
    <row r="3174" spans="1:2" x14ac:dyDescent="0.25">
      <c r="A3174" s="66" t="s">
        <v>3467</v>
      </c>
      <c r="B3174" s="28">
        <v>51.29</v>
      </c>
    </row>
    <row r="3175" spans="1:2" x14ac:dyDescent="0.25">
      <c r="A3175" s="66" t="s">
        <v>3468</v>
      </c>
      <c r="B3175" s="28">
        <v>51.78</v>
      </c>
    </row>
    <row r="3176" spans="1:2" x14ac:dyDescent="0.25">
      <c r="A3176" s="66" t="s">
        <v>3469</v>
      </c>
      <c r="B3176" s="28">
        <v>51.31</v>
      </c>
    </row>
    <row r="3177" spans="1:2" x14ac:dyDescent="0.25">
      <c r="A3177" s="66" t="s">
        <v>3470</v>
      </c>
      <c r="B3177" s="28">
        <v>51.26</v>
      </c>
    </row>
    <row r="3178" spans="1:2" x14ac:dyDescent="0.25">
      <c r="A3178" s="66" t="s">
        <v>3471</v>
      </c>
      <c r="B3178" s="28">
        <v>50.91</v>
      </c>
    </row>
    <row r="3179" spans="1:2" x14ac:dyDescent="0.25">
      <c r="A3179" s="66" t="s">
        <v>3472</v>
      </c>
      <c r="B3179" s="28">
        <v>51.13</v>
      </c>
    </row>
    <row r="3180" spans="1:2" x14ac:dyDescent="0.25">
      <c r="A3180" s="66" t="s">
        <v>3473</v>
      </c>
      <c r="B3180" s="28">
        <v>50.84</v>
      </c>
    </row>
    <row r="3181" spans="1:2" x14ac:dyDescent="0.25">
      <c r="A3181" s="66" t="s">
        <v>3474</v>
      </c>
      <c r="B3181" s="28">
        <v>51.02</v>
      </c>
    </row>
    <row r="3182" spans="1:2" x14ac:dyDescent="0.25">
      <c r="A3182" s="66" t="s">
        <v>3475</v>
      </c>
      <c r="B3182" s="28">
        <v>51.09</v>
      </c>
    </row>
    <row r="3183" spans="1:2" x14ac:dyDescent="0.25">
      <c r="A3183" s="66" t="s">
        <v>3476</v>
      </c>
      <c r="B3183" s="28">
        <v>50.64</v>
      </c>
    </row>
    <row r="3184" spans="1:2" x14ac:dyDescent="0.25">
      <c r="A3184" s="66" t="s">
        <v>3477</v>
      </c>
      <c r="B3184" s="28">
        <v>50.26</v>
      </c>
    </row>
    <row r="3185" spans="1:2" x14ac:dyDescent="0.25">
      <c r="A3185" s="66" t="s">
        <v>3478</v>
      </c>
      <c r="B3185" s="28">
        <v>50.49</v>
      </c>
    </row>
    <row r="3186" spans="1:2" x14ac:dyDescent="0.25">
      <c r="A3186" s="66" t="s">
        <v>3479</v>
      </c>
      <c r="B3186" s="28">
        <v>50.98</v>
      </c>
    </row>
    <row r="3187" spans="1:2" x14ac:dyDescent="0.25">
      <c r="A3187" s="66" t="s">
        <v>3480</v>
      </c>
      <c r="B3187" s="28">
        <v>50.64</v>
      </c>
    </row>
    <row r="3188" spans="1:2" x14ac:dyDescent="0.25">
      <c r="A3188" s="66" t="s">
        <v>3481</v>
      </c>
      <c r="B3188" s="28">
        <v>50.58</v>
      </c>
    </row>
    <row r="3189" spans="1:2" x14ac:dyDescent="0.25">
      <c r="A3189" s="66" t="s">
        <v>3482</v>
      </c>
      <c r="B3189" s="28">
        <v>50.13</v>
      </c>
    </row>
    <row r="3190" spans="1:2" x14ac:dyDescent="0.25">
      <c r="A3190" s="66" t="s">
        <v>3483</v>
      </c>
      <c r="B3190" s="28">
        <v>49.24</v>
      </c>
    </row>
    <row r="3191" spans="1:2" x14ac:dyDescent="0.25">
      <c r="A3191" s="66" t="s">
        <v>3484</v>
      </c>
      <c r="B3191" s="28">
        <v>49.46</v>
      </c>
    </row>
    <row r="3192" spans="1:2" x14ac:dyDescent="0.25">
      <c r="A3192" s="66" t="s">
        <v>3485</v>
      </c>
      <c r="B3192" s="28">
        <v>48.86</v>
      </c>
    </row>
    <row r="3193" spans="1:2" x14ac:dyDescent="0.25">
      <c r="A3193" s="66" t="s">
        <v>3486</v>
      </c>
      <c r="B3193" s="28">
        <v>48.71</v>
      </c>
    </row>
    <row r="3194" spans="1:2" x14ac:dyDescent="0.25">
      <c r="A3194" s="66" t="s">
        <v>3487</v>
      </c>
      <c r="B3194" s="28">
        <v>48.11</v>
      </c>
    </row>
    <row r="3195" spans="1:2" x14ac:dyDescent="0.25">
      <c r="A3195" s="66" t="s">
        <v>3488</v>
      </c>
      <c r="B3195" s="28">
        <v>48.49</v>
      </c>
    </row>
    <row r="3196" spans="1:2" x14ac:dyDescent="0.25">
      <c r="A3196" s="66" t="s">
        <v>3489</v>
      </c>
      <c r="B3196" s="28">
        <v>48.42</v>
      </c>
    </row>
    <row r="3197" spans="1:2" x14ac:dyDescent="0.25">
      <c r="A3197" s="66" t="s">
        <v>3490</v>
      </c>
      <c r="B3197" s="28">
        <v>48.66</v>
      </c>
    </row>
    <row r="3198" spans="1:2" x14ac:dyDescent="0.25">
      <c r="A3198" s="66" t="s">
        <v>3491</v>
      </c>
      <c r="B3198" s="28">
        <v>49.08</v>
      </c>
    </row>
    <row r="3199" spans="1:2" x14ac:dyDescent="0.25">
      <c r="A3199" s="66" t="s">
        <v>3492</v>
      </c>
      <c r="B3199" s="28">
        <v>48.99</v>
      </c>
    </row>
    <row r="3200" spans="1:2" x14ac:dyDescent="0.25">
      <c r="A3200" s="66" t="s">
        <v>3493</v>
      </c>
      <c r="B3200" s="28">
        <v>49.72</v>
      </c>
    </row>
    <row r="3201" spans="1:2" x14ac:dyDescent="0.25">
      <c r="A3201" s="66" t="s">
        <v>3494</v>
      </c>
      <c r="B3201" s="28">
        <v>50.01</v>
      </c>
    </row>
    <row r="3202" spans="1:2" x14ac:dyDescent="0.25">
      <c r="A3202" s="66" t="s">
        <v>3495</v>
      </c>
      <c r="B3202" s="28">
        <v>49.59</v>
      </c>
    </row>
    <row r="3203" spans="1:2" x14ac:dyDescent="0.25">
      <c r="A3203" s="66" t="s">
        <v>3496</v>
      </c>
      <c r="B3203" s="28">
        <v>49.83</v>
      </c>
    </row>
    <row r="3204" spans="1:2" x14ac:dyDescent="0.25">
      <c r="A3204" s="66" t="s">
        <v>3497</v>
      </c>
      <c r="B3204" s="28">
        <v>49.54</v>
      </c>
    </row>
    <row r="3205" spans="1:2" x14ac:dyDescent="0.25">
      <c r="A3205" s="66" t="s">
        <v>3498</v>
      </c>
      <c r="B3205" s="28">
        <v>49.57</v>
      </c>
    </row>
    <row r="3206" spans="1:2" x14ac:dyDescent="0.25">
      <c r="A3206" s="66" t="s">
        <v>3499</v>
      </c>
      <c r="B3206" s="28">
        <v>49.75</v>
      </c>
    </row>
    <row r="3207" spans="1:2" x14ac:dyDescent="0.25">
      <c r="A3207" s="66" t="s">
        <v>3500</v>
      </c>
      <c r="B3207" s="28">
        <v>49.81</v>
      </c>
    </row>
    <row r="3208" spans="1:2" x14ac:dyDescent="0.25">
      <c r="A3208" s="66" t="s">
        <v>3501</v>
      </c>
      <c r="B3208" s="28">
        <v>49.43</v>
      </c>
    </row>
    <row r="3209" spans="1:2" x14ac:dyDescent="0.25">
      <c r="A3209" s="66" t="s">
        <v>3502</v>
      </c>
      <c r="B3209" s="28">
        <v>49.08</v>
      </c>
    </row>
    <row r="3210" spans="1:2" x14ac:dyDescent="0.25">
      <c r="A3210" s="66" t="s">
        <v>3503</v>
      </c>
      <c r="B3210" s="28">
        <v>49.04</v>
      </c>
    </row>
    <row r="3211" spans="1:2" x14ac:dyDescent="0.25">
      <c r="A3211" s="66" t="s">
        <v>3504</v>
      </c>
      <c r="B3211" s="28">
        <v>48.26</v>
      </c>
    </row>
    <row r="3212" spans="1:2" x14ac:dyDescent="0.25">
      <c r="A3212" s="66" t="s">
        <v>3505</v>
      </c>
      <c r="B3212" s="28">
        <v>48.2</v>
      </c>
    </row>
    <row r="3213" spans="1:2" x14ac:dyDescent="0.25">
      <c r="A3213" s="66" t="s">
        <v>3506</v>
      </c>
      <c r="B3213" s="28">
        <v>47.96</v>
      </c>
    </row>
    <row r="3214" spans="1:2" x14ac:dyDescent="0.25">
      <c r="A3214" s="66" t="s">
        <v>3507</v>
      </c>
      <c r="B3214" s="28">
        <v>47.34</v>
      </c>
    </row>
    <row r="3215" spans="1:2" x14ac:dyDescent="0.25">
      <c r="A3215" s="66" t="s">
        <v>3508</v>
      </c>
      <c r="B3215" s="28">
        <v>46.61</v>
      </c>
    </row>
    <row r="3216" spans="1:2" x14ac:dyDescent="0.25">
      <c r="A3216" s="66" t="s">
        <v>3509</v>
      </c>
      <c r="B3216" s="28">
        <v>48.07</v>
      </c>
    </row>
    <row r="3217" spans="1:2" x14ac:dyDescent="0.25">
      <c r="A3217" s="66" t="s">
        <v>3510</v>
      </c>
      <c r="B3217" s="28">
        <v>48.35</v>
      </c>
    </row>
    <row r="3218" spans="1:2" x14ac:dyDescent="0.25">
      <c r="A3218" s="66" t="s">
        <v>3511</v>
      </c>
      <c r="B3218" s="28">
        <v>49.19</v>
      </c>
    </row>
    <row r="3219" spans="1:2" x14ac:dyDescent="0.25">
      <c r="A3219" s="66" t="s">
        <v>3512</v>
      </c>
      <c r="B3219" s="28">
        <v>49.1</v>
      </c>
    </row>
    <row r="3220" spans="1:2" x14ac:dyDescent="0.25">
      <c r="A3220" s="66" t="s">
        <v>3513</v>
      </c>
      <c r="B3220" s="28">
        <v>49.36</v>
      </c>
    </row>
    <row r="3221" spans="1:2" x14ac:dyDescent="0.25">
      <c r="A3221" s="66" t="s">
        <v>3514</v>
      </c>
      <c r="B3221" s="28">
        <v>49.47</v>
      </c>
    </row>
    <row r="3222" spans="1:2" x14ac:dyDescent="0.25">
      <c r="A3222" s="66" t="s">
        <v>3515</v>
      </c>
      <c r="B3222" s="28">
        <v>50.13</v>
      </c>
    </row>
    <row r="3223" spans="1:2" x14ac:dyDescent="0.25">
      <c r="A3223" s="66" t="s">
        <v>3516</v>
      </c>
      <c r="B3223" s="28">
        <v>49.82</v>
      </c>
    </row>
    <row r="3224" spans="1:2" x14ac:dyDescent="0.25">
      <c r="A3224" s="66" t="s">
        <v>3517</v>
      </c>
      <c r="B3224" s="28">
        <v>49.07</v>
      </c>
    </row>
    <row r="3225" spans="1:2" x14ac:dyDescent="0.25">
      <c r="A3225" s="66" t="s">
        <v>3518</v>
      </c>
      <c r="B3225" s="28">
        <v>48.37</v>
      </c>
    </row>
    <row r="3226" spans="1:2" x14ac:dyDescent="0.25">
      <c r="A3226" s="66" t="s">
        <v>3519</v>
      </c>
      <c r="B3226" s="28">
        <v>48.59</v>
      </c>
    </row>
    <row r="3227" spans="1:2" x14ac:dyDescent="0.25">
      <c r="A3227" s="66" t="s">
        <v>3520</v>
      </c>
      <c r="B3227" s="28">
        <v>49.1</v>
      </c>
    </row>
    <row r="3228" spans="1:2" x14ac:dyDescent="0.25">
      <c r="A3228" s="66" t="s">
        <v>3521</v>
      </c>
      <c r="B3228" s="28">
        <v>49.31</v>
      </c>
    </row>
    <row r="3229" spans="1:2" x14ac:dyDescent="0.25">
      <c r="A3229" s="66" t="s">
        <v>3522</v>
      </c>
      <c r="B3229" s="28">
        <v>49.05</v>
      </c>
    </row>
    <row r="3230" spans="1:2" x14ac:dyDescent="0.25">
      <c r="A3230" s="66" t="s">
        <v>3523</v>
      </c>
      <c r="B3230" s="28">
        <v>48.64</v>
      </c>
    </row>
    <row r="3231" spans="1:2" x14ac:dyDescent="0.25">
      <c r="A3231" s="66" t="s">
        <v>3524</v>
      </c>
      <c r="B3231" s="28">
        <v>47.74</v>
      </c>
    </row>
    <row r="3232" spans="1:2" x14ac:dyDescent="0.25">
      <c r="A3232" s="66" t="s">
        <v>3525</v>
      </c>
      <c r="B3232" s="28">
        <v>47.46</v>
      </c>
    </row>
    <row r="3233" spans="1:2" x14ac:dyDescent="0.25">
      <c r="A3233" s="66" t="s">
        <v>3526</v>
      </c>
      <c r="B3233" s="28">
        <v>46.95</v>
      </c>
    </row>
    <row r="3234" spans="1:2" x14ac:dyDescent="0.25">
      <c r="A3234" s="66" t="s">
        <v>3527</v>
      </c>
      <c r="B3234" s="28">
        <v>47.06</v>
      </c>
    </row>
    <row r="3235" spans="1:2" x14ac:dyDescent="0.25">
      <c r="A3235" s="66" t="s">
        <v>3528</v>
      </c>
      <c r="B3235" s="28">
        <v>46.78</v>
      </c>
    </row>
    <row r="3236" spans="1:2" x14ac:dyDescent="0.25">
      <c r="A3236" s="66" t="s">
        <v>3529</v>
      </c>
      <c r="B3236" s="28">
        <v>46.86</v>
      </c>
    </row>
    <row r="3237" spans="1:2" x14ac:dyDescent="0.25">
      <c r="A3237" s="66" t="s">
        <v>3530</v>
      </c>
      <c r="B3237" s="28">
        <v>46.66</v>
      </c>
    </row>
    <row r="3238" spans="1:2" x14ac:dyDescent="0.25">
      <c r="A3238" s="66" t="s">
        <v>3531</v>
      </c>
      <c r="B3238" s="28">
        <v>46.57</v>
      </c>
    </row>
    <row r="3239" spans="1:2" x14ac:dyDescent="0.25">
      <c r="A3239" s="66" t="s">
        <v>3532</v>
      </c>
      <c r="B3239" s="28">
        <v>46.37</v>
      </c>
    </row>
    <row r="3240" spans="1:2" x14ac:dyDescent="0.25">
      <c r="A3240" s="66" t="s">
        <v>3533</v>
      </c>
      <c r="B3240" s="28">
        <v>47.4</v>
      </c>
    </row>
    <row r="3241" spans="1:2" x14ac:dyDescent="0.25">
      <c r="A3241" s="66" t="s">
        <v>3534</v>
      </c>
      <c r="B3241" s="28">
        <v>47.84</v>
      </c>
    </row>
    <row r="3242" spans="1:2" x14ac:dyDescent="0.25">
      <c r="A3242" s="66" t="s">
        <v>3535</v>
      </c>
      <c r="B3242" s="28">
        <v>47.62</v>
      </c>
    </row>
    <row r="3243" spans="1:2" x14ac:dyDescent="0.25">
      <c r="A3243" s="66" t="s">
        <v>3536</v>
      </c>
      <c r="B3243" s="28">
        <v>47.82</v>
      </c>
    </row>
    <row r="3244" spans="1:2" x14ac:dyDescent="0.25">
      <c r="A3244" s="66" t="s">
        <v>3537</v>
      </c>
      <c r="B3244" s="28">
        <v>48.1</v>
      </c>
    </row>
    <row r="3245" spans="1:2" x14ac:dyDescent="0.25">
      <c r="A3245" s="66" t="s">
        <v>3538</v>
      </c>
      <c r="B3245" s="28">
        <v>48.45</v>
      </c>
    </row>
    <row r="3246" spans="1:2" x14ac:dyDescent="0.25">
      <c r="A3246" s="66" t="s">
        <v>3539</v>
      </c>
      <c r="B3246" s="28">
        <v>48.72</v>
      </c>
    </row>
    <row r="3247" spans="1:2" x14ac:dyDescent="0.25">
      <c r="A3247" s="66" t="s">
        <v>3540</v>
      </c>
      <c r="B3247" s="28">
        <v>49.77</v>
      </c>
    </row>
    <row r="3248" spans="1:2" x14ac:dyDescent="0.25">
      <c r="A3248" s="66" t="s">
        <v>3541</v>
      </c>
      <c r="B3248" s="28">
        <v>50.56</v>
      </c>
    </row>
    <row r="3249" spans="1:2" x14ac:dyDescent="0.25">
      <c r="A3249" s="66" t="s">
        <v>3542</v>
      </c>
      <c r="B3249" s="28">
        <v>50.86</v>
      </c>
    </row>
    <row r="3250" spans="1:2" x14ac:dyDescent="0.25">
      <c r="A3250" s="66" t="s">
        <v>3543</v>
      </c>
      <c r="B3250" s="28">
        <v>51.45</v>
      </c>
    </row>
    <row r="3251" spans="1:2" x14ac:dyDescent="0.25">
      <c r="A3251" s="66" t="s">
        <v>3544</v>
      </c>
      <c r="B3251" s="28">
        <v>51.21</v>
      </c>
    </row>
    <row r="3252" spans="1:2" x14ac:dyDescent="0.25">
      <c r="A3252" s="66" t="s">
        <v>3545</v>
      </c>
      <c r="B3252" s="28">
        <v>50.73</v>
      </c>
    </row>
    <row r="3253" spans="1:2" x14ac:dyDescent="0.25">
      <c r="A3253" s="66" t="s">
        <v>3546</v>
      </c>
      <c r="B3253" s="28">
        <v>50.45</v>
      </c>
    </row>
    <row r="3254" spans="1:2" x14ac:dyDescent="0.25">
      <c r="A3254" s="66" t="s">
        <v>3547</v>
      </c>
      <c r="B3254" s="28">
        <v>49.64</v>
      </c>
    </row>
    <row r="3255" spans="1:2" x14ac:dyDescent="0.25">
      <c r="A3255" s="66" t="s">
        <v>3548</v>
      </c>
      <c r="B3255" s="28">
        <v>49.57</v>
      </c>
    </row>
    <row r="3256" spans="1:2" x14ac:dyDescent="0.25">
      <c r="A3256" s="66" t="s">
        <v>3549</v>
      </c>
      <c r="B3256" s="28">
        <v>49.59</v>
      </c>
    </row>
    <row r="3257" spans="1:2" x14ac:dyDescent="0.25">
      <c r="A3257" s="66" t="s">
        <v>3550</v>
      </c>
      <c r="B3257" s="28">
        <v>49.31</v>
      </c>
    </row>
    <row r="3258" spans="1:2" x14ac:dyDescent="0.25">
      <c r="A3258" s="66" t="s">
        <v>3551</v>
      </c>
      <c r="B3258" s="28">
        <v>49.55</v>
      </c>
    </row>
    <row r="3259" spans="1:2" x14ac:dyDescent="0.25">
      <c r="A3259" s="66" t="s">
        <v>3552</v>
      </c>
      <c r="B3259" s="28">
        <v>50.23</v>
      </c>
    </row>
    <row r="3260" spans="1:2" x14ac:dyDescent="0.25">
      <c r="A3260" s="66" t="s">
        <v>3553</v>
      </c>
      <c r="B3260" s="28">
        <v>50.09</v>
      </c>
    </row>
    <row r="3261" spans="1:2" x14ac:dyDescent="0.25">
      <c r="A3261" s="66" t="s">
        <v>3554</v>
      </c>
      <c r="B3261" s="28">
        <v>51.15</v>
      </c>
    </row>
    <row r="3262" spans="1:2" x14ac:dyDescent="0.25">
      <c r="A3262" s="66" t="s">
        <v>3555</v>
      </c>
      <c r="B3262" s="28">
        <v>51.19</v>
      </c>
    </row>
    <row r="3263" spans="1:2" x14ac:dyDescent="0.25">
      <c r="A3263" s="66" t="s">
        <v>3556</v>
      </c>
      <c r="B3263" s="28">
        <v>51.44</v>
      </c>
    </row>
    <row r="3264" spans="1:2" x14ac:dyDescent="0.25">
      <c r="A3264" s="66" t="s">
        <v>3557</v>
      </c>
      <c r="B3264" s="28">
        <v>51.52</v>
      </c>
    </row>
    <row r="3265" spans="1:2" x14ac:dyDescent="0.25">
      <c r="A3265" s="66" t="s">
        <v>3558</v>
      </c>
      <c r="B3265" s="28">
        <v>51.99</v>
      </c>
    </row>
    <row r="3266" spans="1:2" x14ac:dyDescent="0.25">
      <c r="A3266" s="66" t="s">
        <v>3559</v>
      </c>
      <c r="B3266" s="28">
        <v>51.94</v>
      </c>
    </row>
    <row r="3267" spans="1:2" x14ac:dyDescent="0.25">
      <c r="A3267" s="66" t="s">
        <v>3560</v>
      </c>
      <c r="B3267" s="28">
        <v>52.1</v>
      </c>
    </row>
    <row r="3268" spans="1:2" x14ac:dyDescent="0.25">
      <c r="A3268" s="66" t="s">
        <v>3561</v>
      </c>
      <c r="B3268" s="28">
        <v>52.8</v>
      </c>
    </row>
    <row r="3269" spans="1:2" x14ac:dyDescent="0.25">
      <c r="A3269" s="66" t="s">
        <v>3562</v>
      </c>
      <c r="B3269" s="28">
        <v>52.85</v>
      </c>
    </row>
    <row r="3270" spans="1:2" x14ac:dyDescent="0.25">
      <c r="A3270" s="66" t="s">
        <v>3563</v>
      </c>
      <c r="B3270" s="28">
        <v>53.07</v>
      </c>
    </row>
    <row r="3271" spans="1:2" x14ac:dyDescent="0.25">
      <c r="A3271" s="66" t="s">
        <v>3564</v>
      </c>
      <c r="B3271" s="28">
        <v>53.27</v>
      </c>
    </row>
    <row r="3272" spans="1:2" x14ac:dyDescent="0.25">
      <c r="A3272" s="66" t="s">
        <v>3565</v>
      </c>
      <c r="B3272" s="28">
        <v>54.9</v>
      </c>
    </row>
    <row r="3273" spans="1:2" x14ac:dyDescent="0.25">
      <c r="A3273" s="66" t="s">
        <v>3566</v>
      </c>
      <c r="B3273" s="28">
        <v>55.69</v>
      </c>
    </row>
    <row r="3274" spans="1:2" x14ac:dyDescent="0.25">
      <c r="A3274" s="66" t="s">
        <v>3567</v>
      </c>
      <c r="B3274" s="28">
        <v>56.11</v>
      </c>
    </row>
    <row r="3275" spans="1:2" x14ac:dyDescent="0.25">
      <c r="A3275" s="66" t="s">
        <v>3568</v>
      </c>
      <c r="B3275" s="28">
        <v>55.87</v>
      </c>
    </row>
    <row r="3276" spans="1:2" x14ac:dyDescent="0.25">
      <c r="A3276" s="66" t="s">
        <v>3569</v>
      </c>
      <c r="B3276" s="28">
        <v>55.25</v>
      </c>
    </row>
    <row r="3277" spans="1:2" x14ac:dyDescent="0.25">
      <c r="A3277" s="66" t="s">
        <v>3570</v>
      </c>
      <c r="B3277" s="28">
        <v>55.03</v>
      </c>
    </row>
    <row r="3278" spans="1:2" x14ac:dyDescent="0.25">
      <c r="A3278" s="66" t="s">
        <v>3571</v>
      </c>
      <c r="B3278" s="28">
        <v>54.83</v>
      </c>
    </row>
    <row r="3279" spans="1:2" x14ac:dyDescent="0.25">
      <c r="A3279" s="66" t="s">
        <v>3572</v>
      </c>
      <c r="B3279" s="28">
        <v>55.01</v>
      </c>
    </row>
    <row r="3280" spans="1:2" x14ac:dyDescent="0.25">
      <c r="A3280" s="66" t="s">
        <v>3573</v>
      </c>
      <c r="B3280" s="28">
        <v>55.54</v>
      </c>
    </row>
    <row r="3281" spans="1:2" x14ac:dyDescent="0.25">
      <c r="A3281" s="66" t="s">
        <v>3574</v>
      </c>
      <c r="B3281" s="28">
        <v>54.3</v>
      </c>
    </row>
    <row r="3282" spans="1:2" x14ac:dyDescent="0.25">
      <c r="A3282" s="66" t="s">
        <v>3575</v>
      </c>
      <c r="B3282" s="28">
        <v>54.08</v>
      </c>
    </row>
    <row r="3283" spans="1:2" x14ac:dyDescent="0.25">
      <c r="A3283" s="66" t="s">
        <v>3576</v>
      </c>
      <c r="B3283" s="28">
        <v>54.21</v>
      </c>
    </row>
    <row r="3284" spans="1:2" x14ac:dyDescent="0.25">
      <c r="A3284" s="66" t="s">
        <v>3577</v>
      </c>
      <c r="B3284" s="28">
        <v>55.54</v>
      </c>
    </row>
    <row r="3285" spans="1:2" x14ac:dyDescent="0.25">
      <c r="A3285" s="66" t="s">
        <v>3578</v>
      </c>
      <c r="B3285" s="28">
        <v>56.35</v>
      </c>
    </row>
    <row r="3286" spans="1:2" x14ac:dyDescent="0.25">
      <c r="A3286" s="66" t="s">
        <v>3579</v>
      </c>
      <c r="B3286" s="28">
        <v>56.97</v>
      </c>
    </row>
    <row r="3287" spans="1:2" x14ac:dyDescent="0.25">
      <c r="A3287" s="66" t="s">
        <v>3580</v>
      </c>
      <c r="B3287" s="28">
        <v>57.19</v>
      </c>
    </row>
    <row r="3288" spans="1:2" x14ac:dyDescent="0.25">
      <c r="A3288" s="66" t="s">
        <v>3581</v>
      </c>
      <c r="B3288" s="28">
        <v>57.15</v>
      </c>
    </row>
    <row r="3289" spans="1:2" x14ac:dyDescent="0.25">
      <c r="A3289" s="66" t="s">
        <v>3582</v>
      </c>
      <c r="B3289" s="28">
        <v>57.96</v>
      </c>
    </row>
    <row r="3290" spans="1:2" x14ac:dyDescent="0.25">
      <c r="A3290" s="66" t="s">
        <v>3583</v>
      </c>
      <c r="B3290" s="28">
        <v>58.14</v>
      </c>
    </row>
    <row r="3291" spans="1:2" x14ac:dyDescent="0.25">
      <c r="A3291" s="66" t="s">
        <v>3584</v>
      </c>
      <c r="B3291" s="28">
        <v>58.03</v>
      </c>
    </row>
    <row r="3292" spans="1:2" x14ac:dyDescent="0.25">
      <c r="A3292" s="66" t="s">
        <v>3585</v>
      </c>
      <c r="B3292" s="28">
        <v>57.46</v>
      </c>
    </row>
    <row r="3293" spans="1:2" x14ac:dyDescent="0.25">
      <c r="A3293" s="66" t="s">
        <v>3586</v>
      </c>
      <c r="B3293" s="28">
        <v>57.99</v>
      </c>
    </row>
    <row r="3294" spans="1:2" x14ac:dyDescent="0.25">
      <c r="A3294" s="66" t="s">
        <v>3587</v>
      </c>
      <c r="B3294" s="28">
        <v>58.56</v>
      </c>
    </row>
    <row r="3295" spans="1:2" x14ac:dyDescent="0.25">
      <c r="A3295" s="66" t="s">
        <v>3588</v>
      </c>
      <c r="B3295" s="28">
        <v>58.52</v>
      </c>
    </row>
    <row r="3296" spans="1:2" x14ac:dyDescent="0.25">
      <c r="A3296" s="66" t="s">
        <v>3589</v>
      </c>
      <c r="B3296" s="28">
        <v>58.78</v>
      </c>
    </row>
    <row r="3297" spans="1:2" x14ac:dyDescent="0.25">
      <c r="A3297" s="66" t="s">
        <v>3590</v>
      </c>
      <c r="B3297" s="28">
        <v>57.52</v>
      </c>
    </row>
    <row r="3298" spans="1:2" x14ac:dyDescent="0.25">
      <c r="A3298" s="66" t="s">
        <v>3591</v>
      </c>
      <c r="B3298" s="28">
        <v>58.05</v>
      </c>
    </row>
    <row r="3299" spans="1:2" x14ac:dyDescent="0.25">
      <c r="A3299" s="66" t="s">
        <v>3592</v>
      </c>
      <c r="B3299" s="28">
        <v>58.47</v>
      </c>
    </row>
    <row r="3300" spans="1:2" x14ac:dyDescent="0.25">
      <c r="A3300" s="66" t="s">
        <v>3593</v>
      </c>
      <c r="B3300" s="28">
        <v>58.91</v>
      </c>
    </row>
    <row r="3301" spans="1:2" x14ac:dyDescent="0.25">
      <c r="A3301" s="66" t="s">
        <v>3594</v>
      </c>
      <c r="B3301" s="28">
        <v>59.8</v>
      </c>
    </row>
    <row r="3302" spans="1:2" x14ac:dyDescent="0.25">
      <c r="A3302" s="66" t="s">
        <v>3595</v>
      </c>
      <c r="B3302" s="28">
        <v>59.77</v>
      </c>
    </row>
    <row r="3303" spans="1:2" x14ac:dyDescent="0.25">
      <c r="A3303" s="66" t="s">
        <v>3596</v>
      </c>
      <c r="B3303" s="28">
        <v>58.38</v>
      </c>
    </row>
    <row r="3304" spans="1:2" x14ac:dyDescent="0.25">
      <c r="A3304" s="66" t="s">
        <v>3597</v>
      </c>
      <c r="B3304" s="28">
        <v>59.46</v>
      </c>
    </row>
    <row r="3305" spans="1:2" x14ac:dyDescent="0.25">
      <c r="A3305" s="66" t="s">
        <v>3598</v>
      </c>
      <c r="B3305" s="28">
        <v>59.46</v>
      </c>
    </row>
    <row r="3306" spans="1:2" x14ac:dyDescent="0.25">
      <c r="A3306" s="66" t="s">
        <v>3599</v>
      </c>
      <c r="B3306" s="28">
        <v>59.13</v>
      </c>
    </row>
    <row r="3307" spans="1:2" x14ac:dyDescent="0.25">
      <c r="A3307" s="66" t="s">
        <v>3600</v>
      </c>
      <c r="B3307" s="28">
        <v>59.42</v>
      </c>
    </row>
    <row r="3308" spans="1:2" x14ac:dyDescent="0.25">
      <c r="A3308" s="66" t="s">
        <v>3601</v>
      </c>
      <c r="B3308" s="28">
        <v>58.77</v>
      </c>
    </row>
    <row r="3309" spans="1:2" x14ac:dyDescent="0.25">
      <c r="A3309" s="66" t="s">
        <v>3602</v>
      </c>
      <c r="B3309" s="28">
        <v>58.66</v>
      </c>
    </row>
    <row r="3310" spans="1:2" x14ac:dyDescent="0.25">
      <c r="A3310" s="66" t="s">
        <v>3603</v>
      </c>
      <c r="B3310" s="28">
        <v>58.62</v>
      </c>
    </row>
    <row r="3311" spans="1:2" x14ac:dyDescent="0.25">
      <c r="A3311" s="66" t="s">
        <v>3604</v>
      </c>
      <c r="B3311" s="28">
        <v>58.27</v>
      </c>
    </row>
    <row r="3312" spans="1:2" x14ac:dyDescent="0.25">
      <c r="A3312" s="66" t="s">
        <v>5787</v>
      </c>
      <c r="B3312" s="28">
        <v>57.75</v>
      </c>
    </row>
    <row r="3313" spans="1:2" x14ac:dyDescent="0.25">
      <c r="A3313" s="66" t="s">
        <v>3605</v>
      </c>
      <c r="B3313" s="28">
        <v>57.06</v>
      </c>
    </row>
    <row r="3314" spans="1:2" x14ac:dyDescent="0.25">
      <c r="A3314" s="66" t="s">
        <v>3606</v>
      </c>
      <c r="B3314" s="28">
        <v>56.33</v>
      </c>
    </row>
    <row r="3315" spans="1:2" x14ac:dyDescent="0.25">
      <c r="A3315" s="66" t="s">
        <v>3607</v>
      </c>
      <c r="B3315" s="28">
        <v>55.84</v>
      </c>
    </row>
    <row r="3316" spans="1:2" x14ac:dyDescent="0.25">
      <c r="A3316" s="66" t="s">
        <v>3608</v>
      </c>
      <c r="B3316" s="28">
        <v>56.11</v>
      </c>
    </row>
    <row r="3317" spans="1:2" x14ac:dyDescent="0.25">
      <c r="A3317" s="66" t="s">
        <v>3609</v>
      </c>
      <c r="B3317" s="28">
        <v>55.57</v>
      </c>
    </row>
    <row r="3318" spans="1:2" x14ac:dyDescent="0.25">
      <c r="A3318" s="66" t="s">
        <v>3610</v>
      </c>
      <c r="B3318" s="28">
        <v>55.13</v>
      </c>
    </row>
    <row r="3319" spans="1:2" x14ac:dyDescent="0.25">
      <c r="A3319" s="66" t="s">
        <v>3611</v>
      </c>
      <c r="B3319" s="28">
        <v>55.46</v>
      </c>
    </row>
    <row r="3320" spans="1:2" x14ac:dyDescent="0.25">
      <c r="A3320" s="66" t="s">
        <v>3612</v>
      </c>
      <c r="B3320" s="28">
        <v>55.62</v>
      </c>
    </row>
    <row r="3321" spans="1:2" x14ac:dyDescent="0.25">
      <c r="A3321" s="66" t="s">
        <v>3613</v>
      </c>
      <c r="B3321" s="28">
        <v>55.74</v>
      </c>
    </row>
    <row r="3322" spans="1:2" x14ac:dyDescent="0.25">
      <c r="A3322" s="66" t="s">
        <v>3614</v>
      </c>
      <c r="B3322" s="28">
        <v>56.25</v>
      </c>
    </row>
    <row r="3323" spans="1:2" x14ac:dyDescent="0.25">
      <c r="A3323" s="66" t="s">
        <v>3615</v>
      </c>
      <c r="B3323" s="28">
        <v>56.43</v>
      </c>
    </row>
    <row r="3324" spans="1:2" x14ac:dyDescent="0.25">
      <c r="A3324" s="66" t="s">
        <v>3616</v>
      </c>
      <c r="B3324" s="28">
        <v>57.22</v>
      </c>
    </row>
    <row r="3325" spans="1:2" x14ac:dyDescent="0.25">
      <c r="A3325" s="66" t="s">
        <v>3617</v>
      </c>
      <c r="B3325" s="28">
        <v>57.02</v>
      </c>
    </row>
    <row r="3326" spans="1:2" x14ac:dyDescent="0.25">
      <c r="A3326" s="66" t="s">
        <v>3618</v>
      </c>
      <c r="B3326" s="28">
        <v>56.91</v>
      </c>
    </row>
    <row r="3327" spans="1:2" x14ac:dyDescent="0.25">
      <c r="A3327" s="66" t="s">
        <v>3619</v>
      </c>
      <c r="B3327" s="28">
        <v>57.06</v>
      </c>
    </row>
    <row r="3328" spans="1:2" x14ac:dyDescent="0.25">
      <c r="A3328" s="66" t="s">
        <v>3620</v>
      </c>
      <c r="B3328" s="28">
        <v>57.38</v>
      </c>
    </row>
    <row r="3329" spans="1:2" x14ac:dyDescent="0.25">
      <c r="A3329" s="66" t="s">
        <v>3621</v>
      </c>
      <c r="B3329" s="28">
        <v>58.28</v>
      </c>
    </row>
    <row r="3330" spans="1:2" x14ac:dyDescent="0.25">
      <c r="A3330" s="66" t="s">
        <v>3622</v>
      </c>
      <c r="B3330" s="28">
        <v>57.74</v>
      </c>
    </row>
    <row r="3331" spans="1:2" x14ac:dyDescent="0.25">
      <c r="A3331" s="66" t="s">
        <v>3623</v>
      </c>
      <c r="B3331" s="28">
        <v>58.32</v>
      </c>
    </row>
    <row r="3332" spans="1:2" x14ac:dyDescent="0.25">
      <c r="A3332" s="66" t="s">
        <v>3624</v>
      </c>
      <c r="B3332" s="28">
        <v>58.68</v>
      </c>
    </row>
    <row r="3333" spans="1:2" x14ac:dyDescent="0.25">
      <c r="A3333" s="66" t="s">
        <v>3625</v>
      </c>
      <c r="B3333" s="28">
        <v>59.62</v>
      </c>
    </row>
    <row r="3334" spans="1:2" x14ac:dyDescent="0.25">
      <c r="A3334" s="66" t="s">
        <v>3626</v>
      </c>
      <c r="B3334" s="28">
        <v>60</v>
      </c>
    </row>
    <row r="3335" spans="1:2" x14ac:dyDescent="0.25">
      <c r="A3335" s="66" t="s">
        <v>3627</v>
      </c>
      <c r="B3335" s="28">
        <v>60.05</v>
      </c>
    </row>
    <row r="3336" spans="1:2" x14ac:dyDescent="0.25">
      <c r="A3336" s="66" t="s">
        <v>3628</v>
      </c>
      <c r="B3336" s="28">
        <v>59.94</v>
      </c>
    </row>
    <row r="3337" spans="1:2" x14ac:dyDescent="0.25">
      <c r="A3337" s="66" t="s">
        <v>3629</v>
      </c>
      <c r="B3337" s="28">
        <v>60.43</v>
      </c>
    </row>
    <row r="3338" spans="1:2" x14ac:dyDescent="0.25">
      <c r="A3338" s="66" t="s">
        <v>3630</v>
      </c>
      <c r="B3338" s="28">
        <v>60.75</v>
      </c>
    </row>
    <row r="3339" spans="1:2" x14ac:dyDescent="0.25">
      <c r="A3339" s="66" t="s">
        <v>3631</v>
      </c>
      <c r="B3339" s="28">
        <v>60.86</v>
      </c>
    </row>
    <row r="3340" spans="1:2" x14ac:dyDescent="0.25">
      <c r="A3340" s="66" t="s">
        <v>3632</v>
      </c>
      <c r="B3340" s="28">
        <v>60.4</v>
      </c>
    </row>
    <row r="3341" spans="1:2" x14ac:dyDescent="0.25">
      <c r="A3341" s="66" t="s">
        <v>3633</v>
      </c>
      <c r="B3341" s="28">
        <v>60.22</v>
      </c>
    </row>
    <row r="3342" spans="1:2" x14ac:dyDescent="0.25">
      <c r="A3342" s="66" t="s">
        <v>3634</v>
      </c>
      <c r="B3342" s="28">
        <v>60.12</v>
      </c>
    </row>
    <row r="3343" spans="1:2" x14ac:dyDescent="0.25">
      <c r="A3343" s="66" t="s">
        <v>3635</v>
      </c>
      <c r="B3343" s="28">
        <v>59.58</v>
      </c>
    </row>
    <row r="3344" spans="1:2" x14ac:dyDescent="0.25">
      <c r="A3344" s="66" t="s">
        <v>3636</v>
      </c>
      <c r="B3344" s="28">
        <v>59.24</v>
      </c>
    </row>
    <row r="3345" spans="1:2" x14ac:dyDescent="0.25">
      <c r="A3345" s="66" t="s">
        <v>3637</v>
      </c>
      <c r="B3345" s="28">
        <v>58.38</v>
      </c>
    </row>
    <row r="3346" spans="1:2" x14ac:dyDescent="0.25">
      <c r="A3346" s="66" t="s">
        <v>3638</v>
      </c>
      <c r="B3346" s="28">
        <v>58.51</v>
      </c>
    </row>
    <row r="3347" spans="1:2" x14ac:dyDescent="0.25">
      <c r="A3347" s="66" t="s">
        <v>3639</v>
      </c>
      <c r="B3347" s="28">
        <v>57.99</v>
      </c>
    </row>
    <row r="3348" spans="1:2" x14ac:dyDescent="0.25">
      <c r="A3348" s="66" t="s">
        <v>3640</v>
      </c>
      <c r="B3348" s="28">
        <v>58.7</v>
      </c>
    </row>
    <row r="3349" spans="1:2" x14ac:dyDescent="0.25">
      <c r="A3349" s="66" t="s">
        <v>3641</v>
      </c>
      <c r="B3349" s="28">
        <v>57.97</v>
      </c>
    </row>
    <row r="3350" spans="1:2" x14ac:dyDescent="0.25">
      <c r="A3350" s="66" t="s">
        <v>3642</v>
      </c>
      <c r="B3350" s="28">
        <v>56.97</v>
      </c>
    </row>
    <row r="3351" spans="1:2" x14ac:dyDescent="0.25">
      <c r="A3351" s="66" t="s">
        <v>3643</v>
      </c>
      <c r="B3351" s="28">
        <v>57.58</v>
      </c>
    </row>
    <row r="3352" spans="1:2" x14ac:dyDescent="0.25">
      <c r="A3352" s="66" t="s">
        <v>3644</v>
      </c>
      <c r="B3352" s="28">
        <v>57.74</v>
      </c>
    </row>
    <row r="3353" spans="1:2" x14ac:dyDescent="0.25">
      <c r="A3353" s="66" t="s">
        <v>3645</v>
      </c>
      <c r="B3353" s="28">
        <v>57.83</v>
      </c>
    </row>
    <row r="3354" spans="1:2" x14ac:dyDescent="0.25">
      <c r="A3354" s="66" t="s">
        <v>3646</v>
      </c>
      <c r="B3354" s="28">
        <v>58.34</v>
      </c>
    </row>
    <row r="3355" spans="1:2" x14ac:dyDescent="0.25">
      <c r="A3355" s="66" t="s">
        <v>3647</v>
      </c>
      <c r="B3355" s="28">
        <v>58.26</v>
      </c>
    </row>
    <row r="3356" spans="1:2" x14ac:dyDescent="0.25">
      <c r="A3356" s="66" t="s">
        <v>3648</v>
      </c>
      <c r="B3356" s="28">
        <v>57.58</v>
      </c>
    </row>
    <row r="3357" spans="1:2" x14ac:dyDescent="0.25">
      <c r="A3357" s="66" t="s">
        <v>3649</v>
      </c>
      <c r="B3357" s="28">
        <v>57.86</v>
      </c>
    </row>
    <row r="3358" spans="1:2" x14ac:dyDescent="0.25">
      <c r="A3358" s="66" t="s">
        <v>3650</v>
      </c>
      <c r="B3358" s="28">
        <v>58.26</v>
      </c>
    </row>
    <row r="3359" spans="1:2" x14ac:dyDescent="0.25">
      <c r="A3359" s="66" t="s">
        <v>3651</v>
      </c>
      <c r="B3359" s="28">
        <v>58.27</v>
      </c>
    </row>
    <row r="3360" spans="1:2" x14ac:dyDescent="0.25">
      <c r="A3360" s="66" t="s">
        <v>3652</v>
      </c>
      <c r="B3360" s="28">
        <v>58.42</v>
      </c>
    </row>
    <row r="3361" spans="1:2" x14ac:dyDescent="0.25">
      <c r="A3361" s="66" t="s">
        <v>3653</v>
      </c>
      <c r="B3361" s="28">
        <v>58.61</v>
      </c>
    </row>
    <row r="3362" spans="1:2" x14ac:dyDescent="0.25">
      <c r="A3362" s="66" t="s">
        <v>3654</v>
      </c>
      <c r="B3362" s="28">
        <v>58.7</v>
      </c>
    </row>
    <row r="3363" spans="1:2" x14ac:dyDescent="0.25">
      <c r="A3363" s="66" t="s">
        <v>3655</v>
      </c>
      <c r="B3363" s="28">
        <v>59.34</v>
      </c>
    </row>
    <row r="3364" spans="1:2" x14ac:dyDescent="0.25">
      <c r="A3364" s="66" t="s">
        <v>3656</v>
      </c>
      <c r="B3364" s="28">
        <v>59.16</v>
      </c>
    </row>
    <row r="3365" spans="1:2" x14ac:dyDescent="0.25">
      <c r="A3365" s="66" t="s">
        <v>3657</v>
      </c>
      <c r="B3365" s="28">
        <v>59.73</v>
      </c>
    </row>
    <row r="3366" spans="1:2" x14ac:dyDescent="0.25">
      <c r="A3366" s="66" t="s">
        <v>3658</v>
      </c>
      <c r="B3366" s="28">
        <v>59.72</v>
      </c>
    </row>
    <row r="3367" spans="1:2" x14ac:dyDescent="0.25">
      <c r="A3367" s="66" t="s">
        <v>3659</v>
      </c>
      <c r="B3367" s="28">
        <v>59.61</v>
      </c>
    </row>
    <row r="3368" spans="1:2" x14ac:dyDescent="0.25">
      <c r="A3368" s="66" t="s">
        <v>3660</v>
      </c>
      <c r="B3368" s="28">
        <v>59.59</v>
      </c>
    </row>
    <row r="3369" spans="1:2" x14ac:dyDescent="0.25">
      <c r="A3369" s="66" t="s">
        <v>3661</v>
      </c>
      <c r="B3369" s="28">
        <v>59.93</v>
      </c>
    </row>
    <row r="3370" spans="1:2" x14ac:dyDescent="0.25">
      <c r="A3370" s="66" t="s">
        <v>3662</v>
      </c>
      <c r="B3370" s="28">
        <v>60.54</v>
      </c>
    </row>
    <row r="3371" spans="1:2" x14ac:dyDescent="0.25">
      <c r="A3371" s="66" t="s">
        <v>3663</v>
      </c>
      <c r="B3371" s="28">
        <v>60.81</v>
      </c>
    </row>
    <row r="3372" spans="1:2" x14ac:dyDescent="0.25">
      <c r="A3372" s="66" t="s">
        <v>3664</v>
      </c>
      <c r="B3372" s="28">
        <v>61.16</v>
      </c>
    </row>
    <row r="3373" spans="1:2" x14ac:dyDescent="0.25">
      <c r="A3373" s="66" t="s">
        <v>3665</v>
      </c>
      <c r="B3373" s="28">
        <v>61.91</v>
      </c>
    </row>
    <row r="3374" spans="1:2" x14ac:dyDescent="0.25">
      <c r="A3374" s="66" t="s">
        <v>3666</v>
      </c>
      <c r="B3374" s="28">
        <v>62.92</v>
      </c>
    </row>
    <row r="3375" spans="1:2" x14ac:dyDescent="0.25">
      <c r="A3375" s="66" t="s">
        <v>3667</v>
      </c>
      <c r="B3375" s="28">
        <v>64.540000000000006</v>
      </c>
    </row>
    <row r="3376" spans="1:2" x14ac:dyDescent="0.25">
      <c r="A3376" s="66" t="s">
        <v>3668</v>
      </c>
      <c r="B3376" s="28">
        <v>65.7</v>
      </c>
    </row>
    <row r="3377" spans="1:2" x14ac:dyDescent="0.25">
      <c r="A3377" s="66" t="s">
        <v>3669</v>
      </c>
      <c r="B3377" s="28">
        <v>66.22</v>
      </c>
    </row>
    <row r="3378" spans="1:2" x14ac:dyDescent="0.25">
      <c r="A3378" s="66" t="s">
        <v>3670</v>
      </c>
      <c r="B3378" s="28">
        <v>68.709999999999994</v>
      </c>
    </row>
    <row r="3379" spans="1:2" x14ac:dyDescent="0.25">
      <c r="A3379" s="66" t="s">
        <v>3671</v>
      </c>
      <c r="B3379" s="28">
        <v>70.06</v>
      </c>
    </row>
    <row r="3380" spans="1:2" x14ac:dyDescent="0.25">
      <c r="A3380" s="66" t="s">
        <v>3672</v>
      </c>
      <c r="B3380" s="28">
        <v>70.58</v>
      </c>
    </row>
    <row r="3381" spans="1:2" x14ac:dyDescent="0.25">
      <c r="A3381" s="66" t="s">
        <v>3673</v>
      </c>
      <c r="B3381" s="28">
        <v>71.150000000000006</v>
      </c>
    </row>
    <row r="3382" spans="1:2" x14ac:dyDescent="0.25">
      <c r="A3382" s="66" t="s">
        <v>3674</v>
      </c>
      <c r="B3382" s="28">
        <v>73.510000000000005</v>
      </c>
    </row>
    <row r="3383" spans="1:2" x14ac:dyDescent="0.25">
      <c r="A3383" s="66" t="s">
        <v>3675</v>
      </c>
      <c r="B3383" s="28">
        <v>72.849999999999994</v>
      </c>
    </row>
    <row r="3384" spans="1:2" x14ac:dyDescent="0.25">
      <c r="A3384" s="66" t="s">
        <v>3676</v>
      </c>
      <c r="B3384" s="28">
        <v>72.78</v>
      </c>
    </row>
    <row r="3385" spans="1:2" x14ac:dyDescent="0.25">
      <c r="A3385" s="66" t="s">
        <v>3677</v>
      </c>
      <c r="B3385" s="28">
        <v>73.38</v>
      </c>
    </row>
    <row r="3386" spans="1:2" x14ac:dyDescent="0.25">
      <c r="A3386" s="66" t="s">
        <v>3678</v>
      </c>
      <c r="B3386" s="28">
        <v>73.56</v>
      </c>
    </row>
    <row r="3387" spans="1:2" x14ac:dyDescent="0.25">
      <c r="A3387" s="66" t="s">
        <v>3679</v>
      </c>
      <c r="B3387" s="28">
        <v>75.09</v>
      </c>
    </row>
    <row r="3388" spans="1:2" x14ac:dyDescent="0.25">
      <c r="A3388" s="66" t="s">
        <v>3680</v>
      </c>
      <c r="B3388" s="28">
        <v>76.23</v>
      </c>
    </row>
    <row r="3389" spans="1:2" x14ac:dyDescent="0.25">
      <c r="A3389" s="66" t="s">
        <v>3681</v>
      </c>
      <c r="B3389" s="28">
        <v>76.239999999999995</v>
      </c>
    </row>
    <row r="3390" spans="1:2" x14ac:dyDescent="0.25">
      <c r="A3390" s="66" t="s">
        <v>3682</v>
      </c>
      <c r="B3390" s="28">
        <v>75.09</v>
      </c>
    </row>
    <row r="3391" spans="1:2" x14ac:dyDescent="0.25">
      <c r="A3391" s="66" t="s">
        <v>3683</v>
      </c>
      <c r="B3391" s="28">
        <v>73.62</v>
      </c>
    </row>
    <row r="3392" spans="1:2" x14ac:dyDescent="0.25">
      <c r="A3392" s="66" t="s">
        <v>3684</v>
      </c>
      <c r="B3392" s="28">
        <v>73.7</v>
      </c>
    </row>
    <row r="3393" spans="1:2" x14ac:dyDescent="0.25">
      <c r="A3393" s="66" t="s">
        <v>3685</v>
      </c>
      <c r="B3393" s="28">
        <v>73.92</v>
      </c>
    </row>
    <row r="3394" spans="1:2" x14ac:dyDescent="0.25">
      <c r="A3394" s="66" t="s">
        <v>3686</v>
      </c>
      <c r="B3394" s="28">
        <v>74.09</v>
      </c>
    </row>
    <row r="3395" spans="1:2" x14ac:dyDescent="0.25">
      <c r="A3395" s="66" t="s">
        <v>3687</v>
      </c>
      <c r="B3395" s="28">
        <v>73.88</v>
      </c>
    </row>
    <row r="3396" spans="1:2" x14ac:dyDescent="0.25">
      <c r="A3396" s="66" t="s">
        <v>3688</v>
      </c>
      <c r="B3396" s="28">
        <v>72.849999999999994</v>
      </c>
    </row>
    <row r="3397" spans="1:2" x14ac:dyDescent="0.25">
      <c r="A3397" s="66" t="s">
        <v>3689</v>
      </c>
      <c r="B3397" s="28">
        <v>73.3</v>
      </c>
    </row>
    <row r="3398" spans="1:2" x14ac:dyDescent="0.25">
      <c r="A3398" s="66" t="s">
        <v>3690</v>
      </c>
      <c r="B3398" s="28">
        <v>72.92</v>
      </c>
    </row>
    <row r="3399" spans="1:2" x14ac:dyDescent="0.25">
      <c r="A3399" s="66" t="s">
        <v>3691</v>
      </c>
      <c r="B3399" s="28">
        <v>72.37</v>
      </c>
    </row>
    <row r="3400" spans="1:2" x14ac:dyDescent="0.25">
      <c r="A3400" s="66" t="s">
        <v>3692</v>
      </c>
      <c r="B3400" s="28">
        <v>71.66</v>
      </c>
    </row>
    <row r="3401" spans="1:2" x14ac:dyDescent="0.25">
      <c r="A3401" s="66" t="s">
        <v>3693</v>
      </c>
      <c r="B3401" s="28">
        <v>70.41</v>
      </c>
    </row>
    <row r="3402" spans="1:2" x14ac:dyDescent="0.25">
      <c r="A3402" s="66" t="s">
        <v>3694</v>
      </c>
      <c r="B3402" s="28">
        <v>70.760000000000005</v>
      </c>
    </row>
    <row r="3403" spans="1:2" x14ac:dyDescent="0.25">
      <c r="A3403" s="66" t="s">
        <v>3695</v>
      </c>
      <c r="B3403" s="28">
        <v>72.099999999999994</v>
      </c>
    </row>
    <row r="3404" spans="1:2" x14ac:dyDescent="0.25">
      <c r="A3404" s="66" t="s">
        <v>3696</v>
      </c>
      <c r="B3404" s="28">
        <v>72.69</v>
      </c>
    </row>
    <row r="3405" spans="1:2" x14ac:dyDescent="0.25">
      <c r="A3405" s="66" t="s">
        <v>3697</v>
      </c>
      <c r="B3405" s="28">
        <v>73.040000000000006</v>
      </c>
    </row>
    <row r="3406" spans="1:2" x14ac:dyDescent="0.25">
      <c r="A3406" s="66" t="s">
        <v>3698</v>
      </c>
      <c r="B3406" s="28">
        <v>73.13</v>
      </c>
    </row>
    <row r="3407" spans="1:2" x14ac:dyDescent="0.25">
      <c r="A3407" s="66" t="s">
        <v>3699</v>
      </c>
      <c r="B3407" s="28">
        <v>72.44</v>
      </c>
    </row>
    <row r="3408" spans="1:2" x14ac:dyDescent="0.25">
      <c r="A3408" s="66" t="s">
        <v>3700</v>
      </c>
      <c r="B3408" s="28">
        <v>72.09</v>
      </c>
    </row>
    <row r="3409" spans="1:2" x14ac:dyDescent="0.25">
      <c r="A3409" s="66" t="s">
        <v>3701</v>
      </c>
      <c r="B3409" s="28">
        <v>71.47</v>
      </c>
    </row>
    <row r="3410" spans="1:2" x14ac:dyDescent="0.25">
      <c r="A3410" s="66" t="s">
        <v>3702</v>
      </c>
      <c r="B3410" s="28">
        <v>70.5</v>
      </c>
    </row>
    <row r="3411" spans="1:2" x14ac:dyDescent="0.25">
      <c r="A3411" s="66" t="s">
        <v>3703</v>
      </c>
      <c r="B3411" s="28">
        <v>70.87</v>
      </c>
    </row>
    <row r="3412" spans="1:2" x14ac:dyDescent="0.25">
      <c r="A3412" s="66" t="s">
        <v>3704</v>
      </c>
      <c r="B3412" s="28">
        <v>70.709999999999994</v>
      </c>
    </row>
    <row r="3413" spans="1:2" x14ac:dyDescent="0.25">
      <c r="A3413" s="66" t="s">
        <v>3705</v>
      </c>
      <c r="B3413" s="28">
        <v>70.25</v>
      </c>
    </row>
    <row r="3414" spans="1:2" x14ac:dyDescent="0.25">
      <c r="A3414" s="66" t="s">
        <v>3706</v>
      </c>
      <c r="B3414" s="28">
        <v>69.52</v>
      </c>
    </row>
    <row r="3415" spans="1:2" x14ac:dyDescent="0.25">
      <c r="A3415" s="66" t="s">
        <v>3707</v>
      </c>
      <c r="B3415" s="28">
        <v>68.55</v>
      </c>
    </row>
    <row r="3416" spans="1:2" x14ac:dyDescent="0.25">
      <c r="A3416" s="66" t="s">
        <v>3708</v>
      </c>
      <c r="B3416" s="28">
        <v>67.81</v>
      </c>
    </row>
    <row r="3417" spans="1:2" x14ac:dyDescent="0.25">
      <c r="A3417" s="66" t="s">
        <v>3709</v>
      </c>
      <c r="B3417" s="28">
        <v>68.59</v>
      </c>
    </row>
    <row r="3418" spans="1:2" x14ac:dyDescent="0.25">
      <c r="A3418" s="66" t="s">
        <v>3710</v>
      </c>
      <c r="B3418" s="28">
        <v>68.709999999999994</v>
      </c>
    </row>
    <row r="3419" spans="1:2" x14ac:dyDescent="0.25">
      <c r="A3419" s="66" t="s">
        <v>3711</v>
      </c>
      <c r="B3419" s="28">
        <v>68.540000000000006</v>
      </c>
    </row>
    <row r="3420" spans="1:2" x14ac:dyDescent="0.25">
      <c r="A3420" s="66" t="s">
        <v>3712</v>
      </c>
      <c r="B3420" s="28">
        <v>68.84</v>
      </c>
    </row>
    <row r="3421" spans="1:2" x14ac:dyDescent="0.25">
      <c r="A3421" s="66" t="s">
        <v>3713</v>
      </c>
      <c r="B3421" s="28">
        <v>69.58</v>
      </c>
    </row>
    <row r="3422" spans="1:2" x14ac:dyDescent="0.25">
      <c r="A3422" s="66" t="s">
        <v>3714</v>
      </c>
      <c r="B3422" s="28">
        <v>69.34</v>
      </c>
    </row>
    <row r="3423" spans="1:2" x14ac:dyDescent="0.25">
      <c r="A3423" s="66" t="s">
        <v>3715</v>
      </c>
      <c r="B3423" s="28">
        <v>69.73</v>
      </c>
    </row>
    <row r="3424" spans="1:2" x14ac:dyDescent="0.25">
      <c r="A3424" s="66" t="s">
        <v>3716</v>
      </c>
      <c r="B3424" s="28">
        <v>70.42</v>
      </c>
    </row>
    <row r="3425" spans="1:2" x14ac:dyDescent="0.25">
      <c r="A3425" s="66" t="s">
        <v>3717</v>
      </c>
      <c r="B3425" s="28">
        <v>72.31</v>
      </c>
    </row>
    <row r="3426" spans="1:2" x14ac:dyDescent="0.25">
      <c r="A3426" s="66" t="s">
        <v>3718</v>
      </c>
      <c r="B3426" s="28">
        <v>72.45</v>
      </c>
    </row>
    <row r="3427" spans="1:2" x14ac:dyDescent="0.25">
      <c r="A3427" s="66" t="s">
        <v>3719</v>
      </c>
      <c r="B3427" s="28">
        <v>73.39</v>
      </c>
    </row>
    <row r="3428" spans="1:2" x14ac:dyDescent="0.25">
      <c r="A3428" s="66" t="s">
        <v>3720</v>
      </c>
      <c r="B3428" s="28">
        <v>73.16</v>
      </c>
    </row>
    <row r="3429" spans="1:2" x14ac:dyDescent="0.25">
      <c r="A3429" s="66" t="s">
        <v>3721</v>
      </c>
      <c r="B3429" s="28">
        <v>73.91</v>
      </c>
    </row>
    <row r="3430" spans="1:2" x14ac:dyDescent="0.25">
      <c r="A3430" s="66" t="s">
        <v>3722</v>
      </c>
      <c r="B3430" s="28">
        <v>73.400000000000006</v>
      </c>
    </row>
    <row r="3431" spans="1:2" x14ac:dyDescent="0.25">
      <c r="A3431" s="66" t="s">
        <v>3723</v>
      </c>
      <c r="B3431" s="28">
        <v>73.599999999999994</v>
      </c>
    </row>
    <row r="3432" spans="1:2" x14ac:dyDescent="0.25">
      <c r="A3432" s="66" t="s">
        <v>3724</v>
      </c>
      <c r="B3432" s="28">
        <v>74</v>
      </c>
    </row>
    <row r="3433" spans="1:2" x14ac:dyDescent="0.25">
      <c r="A3433" s="66" t="s">
        <v>3725</v>
      </c>
      <c r="B3433" s="28">
        <v>74.150000000000006</v>
      </c>
    </row>
    <row r="3434" spans="1:2" x14ac:dyDescent="0.25">
      <c r="A3434" s="66" t="s">
        <v>3726</v>
      </c>
      <c r="B3434" s="28">
        <v>74.22</v>
      </c>
    </row>
    <row r="3435" spans="1:2" x14ac:dyDescent="0.25">
      <c r="A3435" s="66" t="s">
        <v>3727</v>
      </c>
      <c r="B3435" s="28">
        <v>75.510000000000005</v>
      </c>
    </row>
    <row r="3436" spans="1:2" x14ac:dyDescent="0.25">
      <c r="A3436" s="66" t="s">
        <v>3728</v>
      </c>
      <c r="B3436" s="28">
        <v>76</v>
      </c>
    </row>
    <row r="3437" spans="1:2" x14ac:dyDescent="0.25">
      <c r="A3437" s="66" t="s">
        <v>3729</v>
      </c>
      <c r="B3437" s="28">
        <v>76.900000000000006</v>
      </c>
    </row>
    <row r="3438" spans="1:2" x14ac:dyDescent="0.25">
      <c r="A3438" s="66" t="s">
        <v>3730</v>
      </c>
      <c r="B3438" s="28">
        <v>77.39</v>
      </c>
    </row>
    <row r="3439" spans="1:2" x14ac:dyDescent="0.25">
      <c r="A3439" s="66" t="s">
        <v>3731</v>
      </c>
      <c r="B3439" s="28">
        <v>77.040000000000006</v>
      </c>
    </row>
    <row r="3440" spans="1:2" x14ac:dyDescent="0.25">
      <c r="A3440" s="66" t="s">
        <v>3732</v>
      </c>
      <c r="B3440" s="28">
        <v>76.87</v>
      </c>
    </row>
    <row r="3441" spans="1:2" x14ac:dyDescent="0.25">
      <c r="A3441" s="66" t="s">
        <v>3733</v>
      </c>
      <c r="B3441" s="28">
        <v>78.400000000000006</v>
      </c>
    </row>
    <row r="3442" spans="1:2" x14ac:dyDescent="0.25">
      <c r="A3442" s="66" t="s">
        <v>3734</v>
      </c>
      <c r="B3442" s="28">
        <v>79.239999999999995</v>
      </c>
    </row>
    <row r="3443" spans="1:2" x14ac:dyDescent="0.25">
      <c r="A3443" s="66" t="s">
        <v>3735</v>
      </c>
      <c r="B3443" s="28">
        <v>78.47</v>
      </c>
    </row>
    <row r="3444" spans="1:2" x14ac:dyDescent="0.25">
      <c r="A3444" s="66" t="s">
        <v>3736</v>
      </c>
      <c r="B3444" s="28">
        <v>76.52</v>
      </c>
    </row>
    <row r="3445" spans="1:2" x14ac:dyDescent="0.25">
      <c r="A3445" s="66" t="s">
        <v>3737</v>
      </c>
      <c r="B3445" s="28">
        <v>74.86</v>
      </c>
    </row>
    <row r="3446" spans="1:2" x14ac:dyDescent="0.25">
      <c r="A3446" s="66" t="s">
        <v>3738</v>
      </c>
      <c r="B3446" s="28">
        <v>74.69</v>
      </c>
    </row>
    <row r="3447" spans="1:2" x14ac:dyDescent="0.25">
      <c r="A3447" s="66" t="s">
        <v>3739</v>
      </c>
      <c r="B3447" s="28">
        <v>74.52</v>
      </c>
    </row>
    <row r="3448" spans="1:2" x14ac:dyDescent="0.25">
      <c r="A3448" s="66" t="s">
        <v>3740</v>
      </c>
      <c r="B3448" s="28">
        <v>73.989999999999995</v>
      </c>
    </row>
    <row r="3449" spans="1:2" x14ac:dyDescent="0.25">
      <c r="A3449" s="66" t="s">
        <v>3741</v>
      </c>
      <c r="B3449" s="28">
        <v>73.3</v>
      </c>
    </row>
    <row r="3450" spans="1:2" x14ac:dyDescent="0.25">
      <c r="A3450" s="66" t="s">
        <v>3742</v>
      </c>
      <c r="B3450" s="28">
        <v>71.34</v>
      </c>
    </row>
    <row r="3451" spans="1:2" x14ac:dyDescent="0.25">
      <c r="A3451" s="66" t="s">
        <v>3743</v>
      </c>
      <c r="B3451" s="28">
        <v>69.59</v>
      </c>
    </row>
    <row r="3452" spans="1:2" x14ac:dyDescent="0.25">
      <c r="A3452" s="66" t="s">
        <v>3744</v>
      </c>
      <c r="B3452" s="28">
        <v>68.81</v>
      </c>
    </row>
    <row r="3453" spans="1:2" x14ac:dyDescent="0.25">
      <c r="A3453" s="66" t="s">
        <v>3745</v>
      </c>
      <c r="B3453" s="28">
        <v>68.47</v>
      </c>
    </row>
    <row r="3454" spans="1:2" x14ac:dyDescent="0.25">
      <c r="A3454" s="66" t="s">
        <v>3746</v>
      </c>
      <c r="B3454" s="28">
        <v>68.400000000000006</v>
      </c>
    </row>
    <row r="3455" spans="1:2" x14ac:dyDescent="0.25">
      <c r="A3455" s="66" t="s">
        <v>3747</v>
      </c>
      <c r="B3455" s="28">
        <v>67.75</v>
      </c>
    </row>
    <row r="3456" spans="1:2" x14ac:dyDescent="0.25">
      <c r="A3456" s="66" t="s">
        <v>3748</v>
      </c>
      <c r="B3456" s="28">
        <v>66.28</v>
      </c>
    </row>
    <row r="3457" spans="1:2" x14ac:dyDescent="0.25">
      <c r="A3457" s="66" t="s">
        <v>3749</v>
      </c>
      <c r="B3457" s="28">
        <v>66.11</v>
      </c>
    </row>
    <row r="3458" spans="1:2" x14ac:dyDescent="0.25">
      <c r="A3458" s="66" t="s">
        <v>3750</v>
      </c>
      <c r="B3458" s="28">
        <v>64.790000000000006</v>
      </c>
    </row>
    <row r="3459" spans="1:2" x14ac:dyDescent="0.25">
      <c r="A3459" s="66" t="s">
        <v>3751</v>
      </c>
      <c r="B3459" s="28">
        <v>64.569999999999993</v>
      </c>
    </row>
    <row r="3460" spans="1:2" x14ac:dyDescent="0.25">
      <c r="A3460" s="66" t="s">
        <v>3752</v>
      </c>
      <c r="B3460" s="28">
        <v>63.87</v>
      </c>
    </row>
    <row r="3461" spans="1:2" x14ac:dyDescent="0.25">
      <c r="A3461" s="66" t="s">
        <v>3753</v>
      </c>
      <c r="B3461" s="28">
        <v>63.56</v>
      </c>
    </row>
    <row r="3462" spans="1:2" x14ac:dyDescent="0.25">
      <c r="A3462" s="66" t="s">
        <v>3754</v>
      </c>
      <c r="B3462" s="28">
        <v>63.16</v>
      </c>
    </row>
    <row r="3463" spans="1:2" x14ac:dyDescent="0.25">
      <c r="A3463" s="66" t="s">
        <v>3755</v>
      </c>
      <c r="B3463" s="28">
        <v>63.22</v>
      </c>
    </row>
    <row r="3464" spans="1:2" x14ac:dyDescent="0.25">
      <c r="A3464" s="66" t="s">
        <v>3756</v>
      </c>
      <c r="B3464" s="28">
        <v>62.57</v>
      </c>
    </row>
    <row r="3465" spans="1:2" x14ac:dyDescent="0.25">
      <c r="A3465" s="66" t="s">
        <v>3757</v>
      </c>
      <c r="B3465" s="28">
        <v>61.6</v>
      </c>
    </row>
    <row r="3466" spans="1:2" x14ac:dyDescent="0.25">
      <c r="A3466" s="66" t="s">
        <v>3758</v>
      </c>
      <c r="B3466" s="28">
        <v>60</v>
      </c>
    </row>
    <row r="3467" spans="1:2" x14ac:dyDescent="0.25">
      <c r="A3467" s="66" t="s">
        <v>3759</v>
      </c>
      <c r="B3467" s="28">
        <v>61.98</v>
      </c>
    </row>
    <row r="3468" spans="1:2" x14ac:dyDescent="0.25">
      <c r="A3468" s="66" t="s">
        <v>3760</v>
      </c>
      <c r="B3468" s="28">
        <v>61.62</v>
      </c>
    </row>
    <row r="3469" spans="1:2" x14ac:dyDescent="0.25">
      <c r="A3469" s="66" t="s">
        <v>5788</v>
      </c>
      <c r="B3469" s="28">
        <v>61.21</v>
      </c>
    </row>
    <row r="3470" spans="1:2" x14ac:dyDescent="0.25">
      <c r="A3470" s="66" t="s">
        <v>3761</v>
      </c>
      <c r="B3470" s="28">
        <v>62.72</v>
      </c>
    </row>
    <row r="3471" spans="1:2" x14ac:dyDescent="0.25">
      <c r="A3471" s="66" t="s">
        <v>3762</v>
      </c>
      <c r="B3471" s="28">
        <v>62.32</v>
      </c>
    </row>
    <row r="3472" spans="1:2" x14ac:dyDescent="0.25">
      <c r="A3472" s="66" t="s">
        <v>3763</v>
      </c>
      <c r="B3472" s="28">
        <v>62.98</v>
      </c>
    </row>
    <row r="3473" spans="1:2" x14ac:dyDescent="0.25">
      <c r="A3473" s="66" t="s">
        <v>3764</v>
      </c>
      <c r="B3473" s="28">
        <v>62.44</v>
      </c>
    </row>
    <row r="3474" spans="1:2" x14ac:dyDescent="0.25">
      <c r="A3474" s="66" t="s">
        <v>3765</v>
      </c>
      <c r="B3474" s="28">
        <v>63.32</v>
      </c>
    </row>
    <row r="3475" spans="1:2" x14ac:dyDescent="0.25">
      <c r="A3475" s="66" t="s">
        <v>3766</v>
      </c>
      <c r="B3475" s="28">
        <v>63.12</v>
      </c>
    </row>
    <row r="3476" spans="1:2" x14ac:dyDescent="0.25">
      <c r="A3476" s="66" t="s">
        <v>3767</v>
      </c>
      <c r="B3476" s="28">
        <v>63.42</v>
      </c>
    </row>
    <row r="3477" spans="1:2" x14ac:dyDescent="0.25">
      <c r="A3477" s="66" t="s">
        <v>3768</v>
      </c>
      <c r="B3477" s="28">
        <v>63.56</v>
      </c>
    </row>
    <row r="3478" spans="1:2" x14ac:dyDescent="0.25">
      <c r="A3478" s="66" t="s">
        <v>3769</v>
      </c>
      <c r="B3478" s="28">
        <v>64.17</v>
      </c>
    </row>
    <row r="3479" spans="1:2" x14ac:dyDescent="0.25">
      <c r="A3479" s="66" t="s">
        <v>3770</v>
      </c>
      <c r="B3479" s="28">
        <v>64.150000000000006</v>
      </c>
    </row>
    <row r="3480" spans="1:2" x14ac:dyDescent="0.25">
      <c r="A3480" s="66" t="s">
        <v>3771</v>
      </c>
      <c r="B3480" s="28">
        <v>64.03</v>
      </c>
    </row>
    <row r="3481" spans="1:2" x14ac:dyDescent="0.25">
      <c r="A3481" s="66" t="s">
        <v>3772</v>
      </c>
      <c r="B3481" s="28">
        <v>64.510000000000005</v>
      </c>
    </row>
    <row r="3482" spans="1:2" x14ac:dyDescent="0.25">
      <c r="A3482" s="66" t="s">
        <v>3773</v>
      </c>
      <c r="B3482" s="28">
        <v>64.75</v>
      </c>
    </row>
    <row r="3483" spans="1:2" x14ac:dyDescent="0.25">
      <c r="A3483" s="66" t="s">
        <v>3774</v>
      </c>
      <c r="B3483" s="28">
        <v>65.55</v>
      </c>
    </row>
    <row r="3484" spans="1:2" x14ac:dyDescent="0.25">
      <c r="A3484" s="66" t="s">
        <v>3775</v>
      </c>
      <c r="B3484" s="28">
        <v>65.94</v>
      </c>
    </row>
    <row r="3485" spans="1:2" x14ac:dyDescent="0.25">
      <c r="A3485" s="66" t="s">
        <v>3776</v>
      </c>
      <c r="B3485" s="28">
        <v>66.930000000000007</v>
      </c>
    </row>
    <row r="3486" spans="1:2" x14ac:dyDescent="0.25">
      <c r="A3486" s="66" t="s">
        <v>3777</v>
      </c>
      <c r="B3486" s="28">
        <v>66.650000000000006</v>
      </c>
    </row>
    <row r="3487" spans="1:2" x14ac:dyDescent="0.25">
      <c r="A3487" s="66" t="s">
        <v>3778</v>
      </c>
      <c r="B3487" s="28">
        <v>67.150000000000006</v>
      </c>
    </row>
    <row r="3488" spans="1:2" x14ac:dyDescent="0.25">
      <c r="A3488" s="66" t="s">
        <v>3779</v>
      </c>
      <c r="B3488" s="28">
        <v>67.209999999999994</v>
      </c>
    </row>
    <row r="3489" spans="1:2" x14ac:dyDescent="0.25">
      <c r="A3489" s="66" t="s">
        <v>3780</v>
      </c>
      <c r="B3489" s="28">
        <v>67.64</v>
      </c>
    </row>
    <row r="3490" spans="1:2" x14ac:dyDescent="0.25">
      <c r="A3490" s="66" t="s">
        <v>3781</v>
      </c>
      <c r="B3490" s="28">
        <v>69.87</v>
      </c>
    </row>
    <row r="3491" spans="1:2" x14ac:dyDescent="0.25">
      <c r="A3491" s="66" t="s">
        <v>3782</v>
      </c>
      <c r="B3491" s="28">
        <v>70.75</v>
      </c>
    </row>
    <row r="3492" spans="1:2" x14ac:dyDescent="0.25">
      <c r="A3492" s="66" t="s">
        <v>3783</v>
      </c>
      <c r="B3492" s="28">
        <v>70.84</v>
      </c>
    </row>
    <row r="3493" spans="1:2" x14ac:dyDescent="0.25">
      <c r="A3493" s="66" t="s">
        <v>3784</v>
      </c>
      <c r="B3493" s="28">
        <v>71.19</v>
      </c>
    </row>
    <row r="3494" spans="1:2" x14ac:dyDescent="0.25">
      <c r="A3494" s="66" t="s">
        <v>3785</v>
      </c>
      <c r="B3494" s="28">
        <v>70.47</v>
      </c>
    </row>
    <row r="3495" spans="1:2" x14ac:dyDescent="0.25">
      <c r="A3495" s="66" t="s">
        <v>3786</v>
      </c>
      <c r="B3495" s="28">
        <v>69.739999999999995</v>
      </c>
    </row>
    <row r="3496" spans="1:2" x14ac:dyDescent="0.25">
      <c r="A3496" s="66" t="s">
        <v>3787</v>
      </c>
      <c r="B3496" s="28">
        <v>69.930000000000007</v>
      </c>
    </row>
    <row r="3497" spans="1:2" x14ac:dyDescent="0.25">
      <c r="A3497" s="66" t="s">
        <v>3788</v>
      </c>
      <c r="B3497" s="28">
        <v>70.260000000000005</v>
      </c>
    </row>
    <row r="3498" spans="1:2" x14ac:dyDescent="0.25">
      <c r="A3498" s="66" t="s">
        <v>3789</v>
      </c>
      <c r="B3498" s="28">
        <v>69.77</v>
      </c>
    </row>
    <row r="3499" spans="1:2" x14ac:dyDescent="0.25">
      <c r="A3499" s="66" t="s">
        <v>3790</v>
      </c>
      <c r="B3499" s="28">
        <v>69.72</v>
      </c>
    </row>
    <row r="3500" spans="1:2" x14ac:dyDescent="0.25">
      <c r="A3500" s="66" t="s">
        <v>3791</v>
      </c>
      <c r="B3500" s="28">
        <v>69.47</v>
      </c>
    </row>
    <row r="3501" spans="1:2" x14ac:dyDescent="0.25">
      <c r="A3501" s="66" t="s">
        <v>3792</v>
      </c>
      <c r="B3501" s="28">
        <v>70.16</v>
      </c>
    </row>
    <row r="3502" spans="1:2" x14ac:dyDescent="0.25">
      <c r="A3502" s="66" t="s">
        <v>3793</v>
      </c>
      <c r="B3502" s="28">
        <v>70.430000000000007</v>
      </c>
    </row>
    <row r="3503" spans="1:2" x14ac:dyDescent="0.25">
      <c r="A3503" s="66" t="s">
        <v>3794</v>
      </c>
      <c r="B3503" s="28">
        <v>70.38</v>
      </c>
    </row>
    <row r="3504" spans="1:2" x14ac:dyDescent="0.25">
      <c r="A3504" s="66" t="s">
        <v>3795</v>
      </c>
      <c r="B3504" s="28">
        <v>70.09</v>
      </c>
    </row>
    <row r="3505" spans="1:2" x14ac:dyDescent="0.25">
      <c r="A3505" s="66" t="s">
        <v>3796</v>
      </c>
      <c r="B3505" s="28">
        <v>69.400000000000006</v>
      </c>
    </row>
    <row r="3506" spans="1:2" x14ac:dyDescent="0.25">
      <c r="A3506" s="66" t="s">
        <v>3797</v>
      </c>
      <c r="B3506" s="28">
        <v>69.59</v>
      </c>
    </row>
    <row r="3507" spans="1:2" x14ac:dyDescent="0.25">
      <c r="A3507" s="66" t="s">
        <v>3798</v>
      </c>
      <c r="B3507" s="28">
        <v>69.59</v>
      </c>
    </row>
    <row r="3508" spans="1:2" x14ac:dyDescent="0.25">
      <c r="A3508" s="66" t="s">
        <v>3799</v>
      </c>
      <c r="B3508" s="28">
        <v>69.44</v>
      </c>
    </row>
    <row r="3509" spans="1:2" x14ac:dyDescent="0.25">
      <c r="A3509" s="66" t="s">
        <v>3800</v>
      </c>
      <c r="B3509" s="28">
        <v>68.06</v>
      </c>
    </row>
    <row r="3510" spans="1:2" x14ac:dyDescent="0.25">
      <c r="A3510" s="66" t="s">
        <v>3801</v>
      </c>
      <c r="B3510" s="28">
        <v>67.959999999999994</v>
      </c>
    </row>
    <row r="3511" spans="1:2" x14ac:dyDescent="0.25">
      <c r="A3511" s="66" t="s">
        <v>3802</v>
      </c>
      <c r="B3511" s="28">
        <v>67.98</v>
      </c>
    </row>
    <row r="3512" spans="1:2" x14ac:dyDescent="0.25">
      <c r="A3512" s="66" t="s">
        <v>3803</v>
      </c>
      <c r="B3512" s="28">
        <v>67.63</v>
      </c>
    </row>
    <row r="3513" spans="1:2" x14ac:dyDescent="0.25">
      <c r="A3513" s="66" t="s">
        <v>3804</v>
      </c>
      <c r="B3513" s="28">
        <v>68.33</v>
      </c>
    </row>
    <row r="3514" spans="1:2" x14ac:dyDescent="0.25">
      <c r="A3514" s="66" t="s">
        <v>3805</v>
      </c>
      <c r="B3514" s="28">
        <v>67.86</v>
      </c>
    </row>
    <row r="3515" spans="1:2" x14ac:dyDescent="0.25">
      <c r="A3515" s="66" t="s">
        <v>3806</v>
      </c>
      <c r="B3515" s="28">
        <v>67.41</v>
      </c>
    </row>
    <row r="3516" spans="1:2" x14ac:dyDescent="0.25">
      <c r="A3516" s="66" t="s">
        <v>3807</v>
      </c>
      <c r="B3516" s="28">
        <v>67.510000000000005</v>
      </c>
    </row>
    <row r="3517" spans="1:2" x14ac:dyDescent="0.25">
      <c r="A3517" s="66" t="s">
        <v>3808</v>
      </c>
      <c r="B3517" s="28">
        <v>67.81</v>
      </c>
    </row>
    <row r="3518" spans="1:2" x14ac:dyDescent="0.25">
      <c r="A3518" s="66" t="s">
        <v>3809</v>
      </c>
      <c r="B3518" s="28">
        <v>68.010000000000005</v>
      </c>
    </row>
    <row r="3519" spans="1:2" x14ac:dyDescent="0.25">
      <c r="A3519" s="66" t="s">
        <v>3810</v>
      </c>
      <c r="B3519" s="28">
        <v>67.260000000000005</v>
      </c>
    </row>
    <row r="3520" spans="1:2" x14ac:dyDescent="0.25">
      <c r="A3520" s="66" t="s">
        <v>3811</v>
      </c>
      <c r="B3520" s="28">
        <v>67.06</v>
      </c>
    </row>
    <row r="3521" spans="1:2" x14ac:dyDescent="0.25">
      <c r="A3521" s="66" t="s">
        <v>3812</v>
      </c>
      <c r="B3521" s="28">
        <v>66.42</v>
      </c>
    </row>
    <row r="3522" spans="1:2" x14ac:dyDescent="0.25">
      <c r="A3522" s="66" t="s">
        <v>3813</v>
      </c>
      <c r="B3522" s="28">
        <v>65.900000000000006</v>
      </c>
    </row>
    <row r="3523" spans="1:2" x14ac:dyDescent="0.25">
      <c r="A3523" s="66" t="s">
        <v>3814</v>
      </c>
      <c r="B3523" s="28">
        <v>66.28</v>
      </c>
    </row>
    <row r="3524" spans="1:2" x14ac:dyDescent="0.25">
      <c r="A3524" s="66" t="s">
        <v>3815</v>
      </c>
      <c r="B3524" s="28">
        <v>65.8</v>
      </c>
    </row>
    <row r="3525" spans="1:2" x14ac:dyDescent="0.25">
      <c r="A3525" s="66" t="s">
        <v>3816</v>
      </c>
      <c r="B3525" s="28">
        <v>65.78</v>
      </c>
    </row>
    <row r="3526" spans="1:2" x14ac:dyDescent="0.25">
      <c r="A3526" s="66" t="s">
        <v>3817</v>
      </c>
      <c r="B3526" s="28">
        <v>65.77</v>
      </c>
    </row>
    <row r="3527" spans="1:2" x14ac:dyDescent="0.25">
      <c r="A3527" s="66" t="s">
        <v>3818</v>
      </c>
      <c r="B3527" s="28">
        <v>65.569999999999993</v>
      </c>
    </row>
    <row r="3528" spans="1:2" x14ac:dyDescent="0.25">
      <c r="A3528" s="66" t="s">
        <v>3819</v>
      </c>
      <c r="B3528" s="28">
        <v>64.86</v>
      </c>
    </row>
    <row r="3529" spans="1:2" x14ac:dyDescent="0.25">
      <c r="A3529" s="66" t="s">
        <v>3820</v>
      </c>
      <c r="B3529" s="28">
        <v>64.41</v>
      </c>
    </row>
    <row r="3530" spans="1:2" x14ac:dyDescent="0.25">
      <c r="A3530" s="66" t="s">
        <v>3821</v>
      </c>
      <c r="B3530" s="28">
        <v>63.59</v>
      </c>
    </row>
    <row r="3531" spans="1:2" x14ac:dyDescent="0.25">
      <c r="A3531" s="66" t="s">
        <v>3822</v>
      </c>
      <c r="B3531" s="28">
        <v>63.26</v>
      </c>
    </row>
    <row r="3532" spans="1:2" x14ac:dyDescent="0.25">
      <c r="A3532" s="66" t="s">
        <v>3823</v>
      </c>
      <c r="B3532" s="28">
        <v>63.97</v>
      </c>
    </row>
    <row r="3533" spans="1:2" x14ac:dyDescent="0.25">
      <c r="A3533" s="66" t="s">
        <v>3824</v>
      </c>
      <c r="B3533" s="28">
        <v>62.88</v>
      </c>
    </row>
    <row r="3534" spans="1:2" x14ac:dyDescent="0.25">
      <c r="A3534" s="66" t="s">
        <v>3825</v>
      </c>
      <c r="B3534" s="28">
        <v>61.95</v>
      </c>
    </row>
    <row r="3535" spans="1:2" x14ac:dyDescent="0.25">
      <c r="A3535" s="66" t="s">
        <v>3826</v>
      </c>
      <c r="B3535" s="28">
        <v>60.98</v>
      </c>
    </row>
    <row r="3536" spans="1:2" x14ac:dyDescent="0.25">
      <c r="A3536" s="66" t="s">
        <v>3827</v>
      </c>
      <c r="B3536" s="28">
        <v>61.21</v>
      </c>
    </row>
    <row r="3537" spans="1:2" x14ac:dyDescent="0.25">
      <c r="A3537" s="66" t="s">
        <v>3828</v>
      </c>
      <c r="B3537" s="28">
        <v>60.82</v>
      </c>
    </row>
    <row r="3538" spans="1:2" x14ac:dyDescent="0.25">
      <c r="A3538" s="66" t="s">
        <v>3829</v>
      </c>
      <c r="B3538" s="28">
        <v>60.3</v>
      </c>
    </row>
    <row r="3539" spans="1:2" x14ac:dyDescent="0.25">
      <c r="A3539" s="66" t="s">
        <v>3830</v>
      </c>
      <c r="B3539" s="28">
        <v>59.35</v>
      </c>
    </row>
    <row r="3540" spans="1:2" x14ac:dyDescent="0.25">
      <c r="A3540" s="66" t="s">
        <v>3831</v>
      </c>
      <c r="B3540" s="28">
        <v>58.79</v>
      </c>
    </row>
    <row r="3541" spans="1:2" x14ac:dyDescent="0.25">
      <c r="A3541" s="66" t="s">
        <v>3832</v>
      </c>
      <c r="B3541" s="28">
        <v>58.08</v>
      </c>
    </row>
    <row r="3542" spans="1:2" x14ac:dyDescent="0.25">
      <c r="A3542" s="66" t="s">
        <v>3833</v>
      </c>
      <c r="B3542" s="28">
        <v>57.9</v>
      </c>
    </row>
    <row r="3543" spans="1:2" x14ac:dyDescent="0.25">
      <c r="A3543" s="66" t="s">
        <v>3834</v>
      </c>
      <c r="B3543" s="28">
        <v>57.53</v>
      </c>
    </row>
    <row r="3544" spans="1:2" x14ac:dyDescent="0.25">
      <c r="A3544" s="66" t="s">
        <v>3835</v>
      </c>
      <c r="B3544" s="28">
        <v>57.37</v>
      </c>
    </row>
    <row r="3545" spans="1:2" x14ac:dyDescent="0.25">
      <c r="A3545" s="66" t="s">
        <v>3836</v>
      </c>
      <c r="B3545" s="28">
        <v>57.65</v>
      </c>
    </row>
    <row r="3546" spans="1:2" x14ac:dyDescent="0.25">
      <c r="A3546" s="66" t="s">
        <v>3837</v>
      </c>
      <c r="B3546" s="28">
        <v>56.99</v>
      </c>
    </row>
    <row r="3547" spans="1:2" x14ac:dyDescent="0.25">
      <c r="A3547" s="66" t="s">
        <v>3838</v>
      </c>
      <c r="B3547" s="28">
        <v>56.87</v>
      </c>
    </row>
    <row r="3548" spans="1:2" x14ac:dyDescent="0.25">
      <c r="A3548" s="66" t="s">
        <v>3839</v>
      </c>
      <c r="B3548" s="28">
        <v>56.99</v>
      </c>
    </row>
    <row r="3549" spans="1:2" x14ac:dyDescent="0.25">
      <c r="A3549" s="66" t="s">
        <v>3840</v>
      </c>
      <c r="B3549" s="28">
        <v>56.36</v>
      </c>
    </row>
    <row r="3550" spans="1:2" x14ac:dyDescent="0.25">
      <c r="A3550" s="66" t="s">
        <v>3841</v>
      </c>
      <c r="B3550" s="28">
        <v>56.79</v>
      </c>
    </row>
    <row r="3551" spans="1:2" x14ac:dyDescent="0.25">
      <c r="A3551" s="66" t="s">
        <v>3842</v>
      </c>
      <c r="B3551" s="28">
        <v>57.65</v>
      </c>
    </row>
    <row r="3552" spans="1:2" x14ac:dyDescent="0.25">
      <c r="A3552" s="66" t="s">
        <v>3843</v>
      </c>
      <c r="B3552" s="28">
        <v>57.9</v>
      </c>
    </row>
    <row r="3553" spans="1:2" x14ac:dyDescent="0.25">
      <c r="A3553" s="66" t="s">
        <v>3844</v>
      </c>
      <c r="B3553" s="28">
        <v>59.21</v>
      </c>
    </row>
    <row r="3554" spans="1:2" x14ac:dyDescent="0.25">
      <c r="A3554" s="66" t="s">
        <v>3845</v>
      </c>
      <c r="B3554" s="28">
        <v>59.16</v>
      </c>
    </row>
    <row r="3555" spans="1:2" x14ac:dyDescent="0.25">
      <c r="A3555" s="66" t="s">
        <v>3846</v>
      </c>
      <c r="B3555" s="28">
        <v>59.64</v>
      </c>
    </row>
    <row r="3556" spans="1:2" x14ac:dyDescent="0.25">
      <c r="A3556" s="66" t="s">
        <v>3847</v>
      </c>
      <c r="B3556" s="28">
        <v>60.25</v>
      </c>
    </row>
    <row r="3557" spans="1:2" x14ac:dyDescent="0.25">
      <c r="A3557" s="66" t="s">
        <v>3848</v>
      </c>
      <c r="B3557" s="28">
        <v>60.65</v>
      </c>
    </row>
    <row r="3558" spans="1:2" x14ac:dyDescent="0.25">
      <c r="A3558" s="66" t="s">
        <v>3849</v>
      </c>
      <c r="B3558" s="28">
        <v>61.05</v>
      </c>
    </row>
    <row r="3559" spans="1:2" x14ac:dyDescent="0.25">
      <c r="A3559" s="66" t="s">
        <v>3850</v>
      </c>
      <c r="B3559" s="28">
        <v>61.02</v>
      </c>
    </row>
    <row r="3560" spans="1:2" x14ac:dyDescent="0.25">
      <c r="A3560" s="66" t="s">
        <v>3851</v>
      </c>
      <c r="B3560" s="28">
        <v>61.2</v>
      </c>
    </row>
    <row r="3561" spans="1:2" x14ac:dyDescent="0.25">
      <c r="A3561" s="66" t="s">
        <v>5789</v>
      </c>
      <c r="B3561" s="28">
        <v>61.23</v>
      </c>
    </row>
    <row r="3562" spans="1:2" x14ac:dyDescent="0.25">
      <c r="A3562" s="66" t="s">
        <v>3852</v>
      </c>
      <c r="B3562" s="28">
        <v>61.89</v>
      </c>
    </row>
    <row r="3563" spans="1:2" x14ac:dyDescent="0.25">
      <c r="A3563" s="66" t="s">
        <v>3853</v>
      </c>
      <c r="B3563" s="28">
        <v>61.94</v>
      </c>
    </row>
    <row r="3564" spans="1:2" x14ac:dyDescent="0.25">
      <c r="A3564" s="66" t="s">
        <v>3854</v>
      </c>
      <c r="B3564" s="28">
        <v>61.83</v>
      </c>
    </row>
    <row r="3565" spans="1:2" x14ac:dyDescent="0.25">
      <c r="A3565" s="66" t="s">
        <v>3855</v>
      </c>
      <c r="B3565" s="28">
        <v>62.49</v>
      </c>
    </row>
    <row r="3566" spans="1:2" x14ac:dyDescent="0.25">
      <c r="A3566" s="66" t="s">
        <v>3856</v>
      </c>
      <c r="B3566" s="28">
        <v>61.88</v>
      </c>
    </row>
    <row r="3567" spans="1:2" x14ac:dyDescent="0.25">
      <c r="A3567" s="66" t="s">
        <v>3857</v>
      </c>
      <c r="B3567" s="28">
        <v>62.34</v>
      </c>
    </row>
    <row r="3568" spans="1:2" x14ac:dyDescent="0.25">
      <c r="A3568" s="66" t="s">
        <v>3858</v>
      </c>
      <c r="B3568" s="28">
        <v>61.35</v>
      </c>
    </row>
    <row r="3569" spans="1:2" x14ac:dyDescent="0.25">
      <c r="A3569" s="66" t="s">
        <v>3859</v>
      </c>
      <c r="B3569" s="28">
        <v>62.67</v>
      </c>
    </row>
    <row r="3570" spans="1:2" x14ac:dyDescent="0.25">
      <c r="A3570" s="66" t="s">
        <v>3860</v>
      </c>
      <c r="B3570" s="28">
        <v>62.9</v>
      </c>
    </row>
    <row r="3571" spans="1:2" x14ac:dyDescent="0.25">
      <c r="A3571" s="66" t="s">
        <v>3861</v>
      </c>
      <c r="B3571" s="28">
        <v>61.38</v>
      </c>
    </row>
    <row r="3572" spans="1:2" x14ac:dyDescent="0.25">
      <c r="A3572" s="66" t="s">
        <v>3862</v>
      </c>
      <c r="B3572" s="28">
        <v>62.77</v>
      </c>
    </row>
    <row r="3573" spans="1:2" x14ac:dyDescent="0.25">
      <c r="A3573" s="66" t="s">
        <v>3863</v>
      </c>
      <c r="B3573" s="28">
        <v>63.34</v>
      </c>
    </row>
    <row r="3574" spans="1:2" x14ac:dyDescent="0.25">
      <c r="A3574" s="66" t="s">
        <v>3864</v>
      </c>
      <c r="B3574" s="28">
        <v>62.82</v>
      </c>
    </row>
    <row r="3575" spans="1:2" x14ac:dyDescent="0.25">
      <c r="A3575" s="66" t="s">
        <v>3865</v>
      </c>
      <c r="B3575" s="28">
        <v>62.8</v>
      </c>
    </row>
    <row r="3576" spans="1:2" x14ac:dyDescent="0.25">
      <c r="A3576" s="66" t="s">
        <v>3866</v>
      </c>
      <c r="B3576" s="28">
        <v>61.4</v>
      </c>
    </row>
    <row r="3577" spans="1:2" x14ac:dyDescent="0.25">
      <c r="A3577" s="66" t="s">
        <v>3867</v>
      </c>
      <c r="B3577" s="28">
        <v>62.23</v>
      </c>
    </row>
    <row r="3578" spans="1:2" x14ac:dyDescent="0.25">
      <c r="A3578" s="66" t="s">
        <v>3868</v>
      </c>
      <c r="B3578" s="28">
        <v>62.49</v>
      </c>
    </row>
    <row r="3579" spans="1:2" x14ac:dyDescent="0.25">
      <c r="A3579" s="66" t="s">
        <v>3869</v>
      </c>
      <c r="B3579" s="28">
        <v>63.11</v>
      </c>
    </row>
    <row r="3580" spans="1:2" x14ac:dyDescent="0.25">
      <c r="A3580" s="66" t="s">
        <v>3870</v>
      </c>
      <c r="B3580" s="28">
        <v>63.78</v>
      </c>
    </row>
    <row r="3581" spans="1:2" x14ac:dyDescent="0.25">
      <c r="A3581" s="66" t="s">
        <v>3871</v>
      </c>
      <c r="B3581" s="28">
        <v>62.65</v>
      </c>
    </row>
    <row r="3582" spans="1:2" x14ac:dyDescent="0.25">
      <c r="A3582" s="66" t="s">
        <v>3872</v>
      </c>
      <c r="B3582" s="28">
        <v>63.66</v>
      </c>
    </row>
    <row r="3583" spans="1:2" x14ac:dyDescent="0.25">
      <c r="A3583" s="66" t="s">
        <v>3873</v>
      </c>
      <c r="B3583" s="28">
        <v>65.12</v>
      </c>
    </row>
    <row r="3584" spans="1:2" x14ac:dyDescent="0.25">
      <c r="A3584" s="66" t="s">
        <v>3874</v>
      </c>
      <c r="B3584" s="28">
        <v>64.7</v>
      </c>
    </row>
    <row r="3585" spans="1:2" x14ac:dyDescent="0.25">
      <c r="A3585" s="66" t="s">
        <v>3875</v>
      </c>
      <c r="B3585" s="28">
        <v>65.05</v>
      </c>
    </row>
    <row r="3586" spans="1:2" x14ac:dyDescent="0.25">
      <c r="A3586" s="66" t="s">
        <v>3876</v>
      </c>
      <c r="B3586" s="28">
        <v>65.48</v>
      </c>
    </row>
    <row r="3587" spans="1:2" x14ac:dyDescent="0.25">
      <c r="A3587" s="66" t="s">
        <v>3877</v>
      </c>
      <c r="B3587" s="28">
        <v>65.23</v>
      </c>
    </row>
    <row r="3588" spans="1:2" x14ac:dyDescent="0.25">
      <c r="A3588" s="66" t="s">
        <v>3878</v>
      </c>
      <c r="B3588" s="28">
        <v>65.78</v>
      </c>
    </row>
    <row r="3589" spans="1:2" x14ac:dyDescent="0.25">
      <c r="A3589" s="66" t="s">
        <v>3879</v>
      </c>
      <c r="B3589" s="28">
        <v>66.03</v>
      </c>
    </row>
    <row r="3590" spans="1:2" x14ac:dyDescent="0.25">
      <c r="A3590" s="66" t="s">
        <v>3880</v>
      </c>
      <c r="B3590" s="28">
        <v>65.88</v>
      </c>
    </row>
    <row r="3591" spans="1:2" x14ac:dyDescent="0.25">
      <c r="A3591" s="66" t="s">
        <v>3881</v>
      </c>
      <c r="B3591" s="28">
        <v>65.63</v>
      </c>
    </row>
    <row r="3592" spans="1:2" x14ac:dyDescent="0.25">
      <c r="A3592" s="66" t="s">
        <v>3882</v>
      </c>
      <c r="B3592" s="28">
        <v>65.06</v>
      </c>
    </row>
    <row r="3593" spans="1:2" x14ac:dyDescent="0.25">
      <c r="A3593" s="66" t="s">
        <v>3883</v>
      </c>
      <c r="B3593" s="28">
        <v>65.06</v>
      </c>
    </row>
    <row r="3594" spans="1:2" x14ac:dyDescent="0.25">
      <c r="A3594" s="66" t="s">
        <v>3884</v>
      </c>
      <c r="B3594" s="28">
        <v>65.180000000000007</v>
      </c>
    </row>
    <row r="3595" spans="1:2" x14ac:dyDescent="0.25">
      <c r="A3595" s="66" t="s">
        <v>3885</v>
      </c>
      <c r="B3595" s="28">
        <v>64.98</v>
      </c>
    </row>
    <row r="3596" spans="1:2" x14ac:dyDescent="0.25">
      <c r="A3596" s="66" t="s">
        <v>3886</v>
      </c>
      <c r="B3596" s="28">
        <v>64.84</v>
      </c>
    </row>
    <row r="3597" spans="1:2" x14ac:dyDescent="0.25">
      <c r="A3597" s="66" t="s">
        <v>3887</v>
      </c>
      <c r="B3597" s="28">
        <v>64.099999999999994</v>
      </c>
    </row>
    <row r="3598" spans="1:2" x14ac:dyDescent="0.25">
      <c r="A3598" s="66" t="s">
        <v>3888</v>
      </c>
      <c r="B3598" s="28">
        <v>64.05</v>
      </c>
    </row>
    <row r="3599" spans="1:2" x14ac:dyDescent="0.25">
      <c r="A3599" s="66" t="s">
        <v>3889</v>
      </c>
      <c r="B3599" s="28">
        <v>63.42</v>
      </c>
    </row>
    <row r="3600" spans="1:2" x14ac:dyDescent="0.25">
      <c r="A3600" s="66" t="s">
        <v>3890</v>
      </c>
      <c r="B3600" s="28">
        <v>64.19</v>
      </c>
    </row>
    <row r="3601" spans="1:2" x14ac:dyDescent="0.25">
      <c r="A3601" s="66" t="s">
        <v>3891</v>
      </c>
      <c r="B3601" s="28">
        <v>65.16</v>
      </c>
    </row>
    <row r="3602" spans="1:2" x14ac:dyDescent="0.25">
      <c r="A3602" s="66" t="s">
        <v>3892</v>
      </c>
      <c r="B3602" s="28">
        <v>64.930000000000007</v>
      </c>
    </row>
    <row r="3603" spans="1:2" x14ac:dyDescent="0.25">
      <c r="A3603" s="66" t="s">
        <v>3893</v>
      </c>
      <c r="B3603" s="28">
        <v>64.62</v>
      </c>
    </row>
    <row r="3604" spans="1:2" x14ac:dyDescent="0.25">
      <c r="A3604" s="66" t="s">
        <v>3894</v>
      </c>
      <c r="B3604" s="28">
        <v>65.11</v>
      </c>
    </row>
    <row r="3605" spans="1:2" x14ac:dyDescent="0.25">
      <c r="A3605" s="66" t="s">
        <v>3895</v>
      </c>
      <c r="B3605" s="28">
        <v>65.14</v>
      </c>
    </row>
    <row r="3606" spans="1:2" x14ac:dyDescent="0.25">
      <c r="A3606" s="66" t="s">
        <v>3896</v>
      </c>
      <c r="B3606" s="28">
        <v>66.42</v>
      </c>
    </row>
    <row r="3607" spans="1:2" x14ac:dyDescent="0.25">
      <c r="A3607" s="66" t="s">
        <v>3897</v>
      </c>
      <c r="B3607" s="28">
        <v>66.430000000000007</v>
      </c>
    </row>
    <row r="3608" spans="1:2" x14ac:dyDescent="0.25">
      <c r="A3608" s="66" t="s">
        <v>3898</v>
      </c>
      <c r="B3608" s="28">
        <v>66.25</v>
      </c>
    </row>
    <row r="3609" spans="1:2" x14ac:dyDescent="0.25">
      <c r="A3609" s="66" t="s">
        <v>3899</v>
      </c>
      <c r="B3609" s="28">
        <v>65.900000000000006</v>
      </c>
    </row>
    <row r="3610" spans="1:2" x14ac:dyDescent="0.25">
      <c r="A3610" s="66" t="s">
        <v>3900</v>
      </c>
      <c r="B3610" s="28">
        <v>65.790000000000006</v>
      </c>
    </row>
    <row r="3611" spans="1:2" x14ac:dyDescent="0.25">
      <c r="A3611" s="66" t="s">
        <v>3901</v>
      </c>
      <c r="B3611" s="28">
        <v>65.89</v>
      </c>
    </row>
    <row r="3612" spans="1:2" x14ac:dyDescent="0.25">
      <c r="A3612" s="66" t="s">
        <v>3902</v>
      </c>
      <c r="B3612" s="28">
        <v>65.69</v>
      </c>
    </row>
    <row r="3613" spans="1:2" x14ac:dyDescent="0.25">
      <c r="A3613" s="66" t="s">
        <v>3903</v>
      </c>
      <c r="B3613" s="28">
        <v>66.319999999999993</v>
      </c>
    </row>
    <row r="3614" spans="1:2" x14ac:dyDescent="0.25">
      <c r="A3614" s="66" t="s">
        <v>3904</v>
      </c>
      <c r="B3614" s="28">
        <v>65.7</v>
      </c>
    </row>
    <row r="3615" spans="1:2" x14ac:dyDescent="0.25">
      <c r="A3615" s="66" t="s">
        <v>3905</v>
      </c>
      <c r="B3615" s="28">
        <v>66.42</v>
      </c>
    </row>
    <row r="3616" spans="1:2" x14ac:dyDescent="0.25">
      <c r="A3616" s="66" t="s">
        <v>3906</v>
      </c>
      <c r="B3616" s="28">
        <v>66.73</v>
      </c>
    </row>
    <row r="3617" spans="1:2" x14ac:dyDescent="0.25">
      <c r="A3617" s="66" t="s">
        <v>3907</v>
      </c>
      <c r="B3617" s="28">
        <v>67.680000000000007</v>
      </c>
    </row>
    <row r="3618" spans="1:2" x14ac:dyDescent="0.25">
      <c r="A3618" s="66" t="s">
        <v>3908</v>
      </c>
      <c r="B3618" s="28">
        <v>67.83</v>
      </c>
    </row>
    <row r="3619" spans="1:2" x14ac:dyDescent="0.25">
      <c r="A3619" s="66" t="s">
        <v>3909</v>
      </c>
      <c r="B3619" s="28">
        <v>67.8</v>
      </c>
    </row>
    <row r="3620" spans="1:2" x14ac:dyDescent="0.25">
      <c r="A3620" s="66" t="s">
        <v>3910</v>
      </c>
      <c r="B3620" s="28">
        <v>68.260000000000005</v>
      </c>
    </row>
    <row r="3621" spans="1:2" x14ac:dyDescent="0.25">
      <c r="A3621" s="66" t="s">
        <v>3911</v>
      </c>
      <c r="B3621" s="28">
        <v>68.180000000000007</v>
      </c>
    </row>
    <row r="3622" spans="1:2" x14ac:dyDescent="0.25">
      <c r="A3622" s="66" t="s">
        <v>3912</v>
      </c>
      <c r="B3622" s="28">
        <v>69.16</v>
      </c>
    </row>
    <row r="3623" spans="1:2" x14ac:dyDescent="0.25">
      <c r="A3623" s="66" t="s">
        <v>3913</v>
      </c>
      <c r="B3623" s="28">
        <v>68.81</v>
      </c>
    </row>
    <row r="3624" spans="1:2" x14ac:dyDescent="0.25">
      <c r="A3624" s="66" t="s">
        <v>3914</v>
      </c>
      <c r="B3624" s="28">
        <v>68.98</v>
      </c>
    </row>
    <row r="3625" spans="1:2" x14ac:dyDescent="0.25">
      <c r="A3625" s="66" t="s">
        <v>3915</v>
      </c>
      <c r="B3625" s="28">
        <v>69.180000000000007</v>
      </c>
    </row>
    <row r="3626" spans="1:2" x14ac:dyDescent="0.25">
      <c r="A3626" s="66" t="s">
        <v>3916</v>
      </c>
      <c r="B3626" s="28">
        <v>70.31</v>
      </c>
    </row>
    <row r="3627" spans="1:2" x14ac:dyDescent="0.25">
      <c r="A3627" s="66" t="s">
        <v>3917</v>
      </c>
      <c r="B3627" s="28">
        <v>69.86</v>
      </c>
    </row>
    <row r="3628" spans="1:2" x14ac:dyDescent="0.25">
      <c r="A3628" s="66" t="s">
        <v>3918</v>
      </c>
      <c r="B3628" s="28">
        <v>69.510000000000005</v>
      </c>
    </row>
    <row r="3629" spans="1:2" x14ac:dyDescent="0.25">
      <c r="A3629" s="66" t="s">
        <v>3919</v>
      </c>
      <c r="B3629" s="28">
        <v>70.31</v>
      </c>
    </row>
    <row r="3630" spans="1:2" x14ac:dyDescent="0.25">
      <c r="A3630" s="66" t="s">
        <v>3920</v>
      </c>
      <c r="B3630" s="28">
        <v>68.23</v>
      </c>
    </row>
    <row r="3631" spans="1:2" x14ac:dyDescent="0.25">
      <c r="A3631" s="66" t="s">
        <v>3921</v>
      </c>
      <c r="B3631" s="28">
        <v>68.63</v>
      </c>
    </row>
    <row r="3632" spans="1:2" x14ac:dyDescent="0.25">
      <c r="A3632" s="66" t="s">
        <v>3922</v>
      </c>
      <c r="B3632" s="28">
        <v>69.069999999999993</v>
      </c>
    </row>
    <row r="3633" spans="1:2" x14ac:dyDescent="0.25">
      <c r="A3633" s="66" t="s">
        <v>3923</v>
      </c>
      <c r="B3633" s="28">
        <v>69.099999999999994</v>
      </c>
    </row>
    <row r="3634" spans="1:2" x14ac:dyDescent="0.25">
      <c r="A3634" s="66" t="s">
        <v>3924</v>
      </c>
      <c r="B3634" s="28">
        <v>68.92</v>
      </c>
    </row>
    <row r="3635" spans="1:2" x14ac:dyDescent="0.25">
      <c r="A3635" s="66" t="s">
        <v>3925</v>
      </c>
      <c r="B3635" s="28">
        <v>67.489999999999995</v>
      </c>
    </row>
    <row r="3636" spans="1:2" x14ac:dyDescent="0.25">
      <c r="A3636" s="66" t="s">
        <v>3926</v>
      </c>
      <c r="B3636" s="28">
        <v>66.17</v>
      </c>
    </row>
    <row r="3637" spans="1:2" x14ac:dyDescent="0.25">
      <c r="A3637" s="66" t="s">
        <v>3927</v>
      </c>
      <c r="B3637" s="28">
        <v>65.67</v>
      </c>
    </row>
    <row r="3638" spans="1:2" x14ac:dyDescent="0.25">
      <c r="A3638" s="66" t="s">
        <v>3928</v>
      </c>
      <c r="B3638" s="28">
        <v>64.97</v>
      </c>
    </row>
    <row r="3639" spans="1:2" x14ac:dyDescent="0.25">
      <c r="A3639" s="66" t="s">
        <v>3929</v>
      </c>
      <c r="B3639" s="28">
        <v>64.89</v>
      </c>
    </row>
    <row r="3640" spans="1:2" x14ac:dyDescent="0.25">
      <c r="A3640" s="66" t="s">
        <v>3930</v>
      </c>
      <c r="B3640" s="28">
        <v>63.61</v>
      </c>
    </row>
    <row r="3641" spans="1:2" x14ac:dyDescent="0.25">
      <c r="A3641" s="66" t="s">
        <v>3931</v>
      </c>
      <c r="B3641" s="28">
        <v>62.57</v>
      </c>
    </row>
    <row r="3642" spans="1:2" x14ac:dyDescent="0.25">
      <c r="A3642" s="66" t="s">
        <v>3932</v>
      </c>
      <c r="B3642" s="28">
        <v>62.49</v>
      </c>
    </row>
    <row r="3643" spans="1:2" x14ac:dyDescent="0.25">
      <c r="A3643" s="66" t="s">
        <v>3933</v>
      </c>
      <c r="B3643" s="28">
        <v>63</v>
      </c>
    </row>
    <row r="3644" spans="1:2" x14ac:dyDescent="0.25">
      <c r="A3644" s="66" t="s">
        <v>3934</v>
      </c>
      <c r="B3644" s="28">
        <v>63.71</v>
      </c>
    </row>
    <row r="3645" spans="1:2" x14ac:dyDescent="0.25">
      <c r="A3645" s="66" t="s">
        <v>3935</v>
      </c>
      <c r="B3645" s="28">
        <v>63.15</v>
      </c>
    </row>
    <row r="3646" spans="1:2" x14ac:dyDescent="0.25">
      <c r="A3646" s="66" t="s">
        <v>3936</v>
      </c>
      <c r="B3646" s="28">
        <v>63.02</v>
      </c>
    </row>
    <row r="3647" spans="1:2" x14ac:dyDescent="0.25">
      <c r="A3647" s="66" t="s">
        <v>3937</v>
      </c>
      <c r="B3647" s="28">
        <v>63.33</v>
      </c>
    </row>
    <row r="3648" spans="1:2" x14ac:dyDescent="0.25">
      <c r="A3648" s="66" t="s">
        <v>3938</v>
      </c>
      <c r="B3648" s="28">
        <v>63.03</v>
      </c>
    </row>
    <row r="3649" spans="1:2" x14ac:dyDescent="0.25">
      <c r="A3649" s="66" t="s">
        <v>3939</v>
      </c>
      <c r="B3649" s="28">
        <v>61.42</v>
      </c>
    </row>
    <row r="3650" spans="1:2" x14ac:dyDescent="0.25">
      <c r="A3650" s="66" t="s">
        <v>3940</v>
      </c>
      <c r="B3650" s="28">
        <v>62.17</v>
      </c>
    </row>
    <row r="3651" spans="1:2" x14ac:dyDescent="0.25">
      <c r="A3651" s="66" t="s">
        <v>3941</v>
      </c>
      <c r="B3651" s="28">
        <v>62.74</v>
      </c>
    </row>
    <row r="3652" spans="1:2" x14ac:dyDescent="0.25">
      <c r="A3652" s="66" t="s">
        <v>3942</v>
      </c>
      <c r="B3652" s="28">
        <v>62.28</v>
      </c>
    </row>
    <row r="3653" spans="1:2" x14ac:dyDescent="0.25">
      <c r="A3653" s="66" t="s">
        <v>3943</v>
      </c>
      <c r="B3653" s="28">
        <v>61.89</v>
      </c>
    </row>
    <row r="3654" spans="1:2" x14ac:dyDescent="0.25">
      <c r="A3654" s="66" t="s">
        <v>3944</v>
      </c>
      <c r="B3654" s="28">
        <v>60.77</v>
      </c>
    </row>
    <row r="3655" spans="1:2" x14ac:dyDescent="0.25">
      <c r="A3655" s="66" t="s">
        <v>3945</v>
      </c>
      <c r="B3655" s="28">
        <v>60.3</v>
      </c>
    </row>
    <row r="3656" spans="1:2" x14ac:dyDescent="0.25">
      <c r="A3656" s="66" t="s">
        <v>3946</v>
      </c>
      <c r="B3656" s="28">
        <v>60.15</v>
      </c>
    </row>
    <row r="3657" spans="1:2" x14ac:dyDescent="0.25">
      <c r="A3657" s="66" t="s">
        <v>3947</v>
      </c>
      <c r="B3657" s="28">
        <v>60.43</v>
      </c>
    </row>
    <row r="3658" spans="1:2" x14ac:dyDescent="0.25">
      <c r="A3658" s="66" t="s">
        <v>3948</v>
      </c>
      <c r="B3658" s="28">
        <v>59.63</v>
      </c>
    </row>
    <row r="3659" spans="1:2" x14ac:dyDescent="0.25">
      <c r="A3659" s="66" t="s">
        <v>3949</v>
      </c>
      <c r="B3659" s="28">
        <v>59.66</v>
      </c>
    </row>
    <row r="3660" spans="1:2" x14ac:dyDescent="0.25">
      <c r="A3660" s="66" t="s">
        <v>3950</v>
      </c>
      <c r="B3660" s="28">
        <v>59.73</v>
      </c>
    </row>
    <row r="3661" spans="1:2" x14ac:dyDescent="0.25">
      <c r="A3661" s="66" t="s">
        <v>3951</v>
      </c>
      <c r="B3661" s="28">
        <v>58.82</v>
      </c>
    </row>
    <row r="3662" spans="1:2" x14ac:dyDescent="0.25">
      <c r="A3662" s="66" t="s">
        <v>3952</v>
      </c>
      <c r="B3662" s="28">
        <v>58.25</v>
      </c>
    </row>
    <row r="3663" spans="1:2" x14ac:dyDescent="0.25">
      <c r="A3663" s="66" t="s">
        <v>3953</v>
      </c>
      <c r="B3663" s="28">
        <v>58.38</v>
      </c>
    </row>
    <row r="3664" spans="1:2" x14ac:dyDescent="0.25">
      <c r="A3664" s="66" t="s">
        <v>3954</v>
      </c>
      <c r="B3664" s="28">
        <v>57.99</v>
      </c>
    </row>
    <row r="3665" spans="1:2" x14ac:dyDescent="0.25">
      <c r="A3665" s="66" t="s">
        <v>3955</v>
      </c>
      <c r="B3665" s="28">
        <v>56.77</v>
      </c>
    </row>
    <row r="3666" spans="1:2" x14ac:dyDescent="0.25">
      <c r="A3666" s="66" t="s">
        <v>3956</v>
      </c>
      <c r="B3666" s="28">
        <v>56.43</v>
      </c>
    </row>
    <row r="3667" spans="1:2" x14ac:dyDescent="0.25">
      <c r="A3667" s="66" t="s">
        <v>3957</v>
      </c>
      <c r="B3667" s="28">
        <v>55.73</v>
      </c>
    </row>
    <row r="3668" spans="1:2" x14ac:dyDescent="0.25">
      <c r="A3668" s="66" t="s">
        <v>3958</v>
      </c>
      <c r="B3668" s="28">
        <v>54.93</v>
      </c>
    </row>
    <row r="3669" spans="1:2" x14ac:dyDescent="0.25">
      <c r="A3669" s="66" t="s">
        <v>3959</v>
      </c>
      <c r="B3669" s="28">
        <v>54.66</v>
      </c>
    </row>
    <row r="3670" spans="1:2" x14ac:dyDescent="0.25">
      <c r="A3670" s="66" t="s">
        <v>3960</v>
      </c>
      <c r="B3670" s="28">
        <v>54.66</v>
      </c>
    </row>
    <row r="3671" spans="1:2" x14ac:dyDescent="0.25">
      <c r="A3671" s="66" t="s">
        <v>3961</v>
      </c>
      <c r="B3671" s="28">
        <v>53.73</v>
      </c>
    </row>
    <row r="3672" spans="1:2" x14ac:dyDescent="0.25">
      <c r="A3672" s="66" t="s">
        <v>3962</v>
      </c>
      <c r="B3672" s="28">
        <v>53.2</v>
      </c>
    </row>
    <row r="3673" spans="1:2" x14ac:dyDescent="0.25">
      <c r="A3673" s="66" t="s">
        <v>3963</v>
      </c>
      <c r="B3673" s="28">
        <v>53.1</v>
      </c>
    </row>
    <row r="3674" spans="1:2" x14ac:dyDescent="0.25">
      <c r="A3674" s="66" t="s">
        <v>3964</v>
      </c>
      <c r="B3674" s="28">
        <v>53.23</v>
      </c>
    </row>
    <row r="3675" spans="1:2" x14ac:dyDescent="0.25">
      <c r="A3675" s="66" t="s">
        <v>3965</v>
      </c>
      <c r="B3675" s="28">
        <v>53.43</v>
      </c>
    </row>
    <row r="3676" spans="1:2" x14ac:dyDescent="0.25">
      <c r="A3676" s="66" t="s">
        <v>3966</v>
      </c>
      <c r="B3676" s="28">
        <v>53.28</v>
      </c>
    </row>
    <row r="3677" spans="1:2" x14ac:dyDescent="0.25">
      <c r="A3677" s="66" t="s">
        <v>3967</v>
      </c>
      <c r="B3677" s="28">
        <v>53.67</v>
      </c>
    </row>
    <row r="3678" spans="1:2" x14ac:dyDescent="0.25">
      <c r="A3678" s="66" t="s">
        <v>3968</v>
      </c>
      <c r="B3678" s="28">
        <v>53.89</v>
      </c>
    </row>
    <row r="3679" spans="1:2" x14ac:dyDescent="0.25">
      <c r="A3679" s="66" t="s">
        <v>3969</v>
      </c>
      <c r="B3679" s="28">
        <v>54.43</v>
      </c>
    </row>
    <row r="3680" spans="1:2" x14ac:dyDescent="0.25">
      <c r="A3680" s="66" t="s">
        <v>3970</v>
      </c>
      <c r="B3680" s="28">
        <v>55.42</v>
      </c>
    </row>
    <row r="3681" spans="1:2" x14ac:dyDescent="0.25">
      <c r="A3681" s="66" t="s">
        <v>3971</v>
      </c>
      <c r="B3681" s="28">
        <v>56.13</v>
      </c>
    </row>
    <row r="3682" spans="1:2" x14ac:dyDescent="0.25">
      <c r="A3682" s="66" t="s">
        <v>3972</v>
      </c>
      <c r="B3682" s="28">
        <v>57.07</v>
      </c>
    </row>
    <row r="3683" spans="1:2" x14ac:dyDescent="0.25">
      <c r="A3683" s="66" t="s">
        <v>3973</v>
      </c>
      <c r="B3683" s="28">
        <v>57.62</v>
      </c>
    </row>
    <row r="3684" spans="1:2" x14ac:dyDescent="0.25">
      <c r="A3684" s="66" t="s">
        <v>3974</v>
      </c>
      <c r="B3684" s="28">
        <v>57.75</v>
      </c>
    </row>
    <row r="3685" spans="1:2" x14ac:dyDescent="0.25">
      <c r="A3685" s="66" t="s">
        <v>3975</v>
      </c>
      <c r="B3685" s="28">
        <v>57.7</v>
      </c>
    </row>
    <row r="3686" spans="1:2" x14ac:dyDescent="0.25">
      <c r="A3686" s="66" t="s">
        <v>3976</v>
      </c>
      <c r="B3686" s="28">
        <v>57.78</v>
      </c>
    </row>
    <row r="3687" spans="1:2" x14ac:dyDescent="0.25">
      <c r="A3687" s="66" t="s">
        <v>3977</v>
      </c>
      <c r="B3687" s="28">
        <v>57.96</v>
      </c>
    </row>
    <row r="3688" spans="1:2" x14ac:dyDescent="0.25">
      <c r="A3688" s="66" t="s">
        <v>3978</v>
      </c>
      <c r="B3688" s="28">
        <v>60.4</v>
      </c>
    </row>
    <row r="3689" spans="1:2" x14ac:dyDescent="0.25">
      <c r="A3689" s="66" t="s">
        <v>3979</v>
      </c>
      <c r="B3689" s="28">
        <v>61.16</v>
      </c>
    </row>
    <row r="3690" spans="1:2" x14ac:dyDescent="0.25">
      <c r="A3690" s="66" t="s">
        <v>3980</v>
      </c>
      <c r="B3690" s="28">
        <v>62.08</v>
      </c>
    </row>
    <row r="3691" spans="1:2" x14ac:dyDescent="0.25">
      <c r="A3691" s="66" t="s">
        <v>3981</v>
      </c>
      <c r="B3691" s="28">
        <v>62.39</v>
      </c>
    </row>
    <row r="3692" spans="1:2" x14ac:dyDescent="0.25">
      <c r="A3692" s="66" t="s">
        <v>3982</v>
      </c>
      <c r="B3692" s="28">
        <v>60.63</v>
      </c>
    </row>
    <row r="3693" spans="1:2" x14ac:dyDescent="0.25">
      <c r="A3693" s="66" t="s">
        <v>3983</v>
      </c>
      <c r="B3693" s="28">
        <v>61.16</v>
      </c>
    </row>
    <row r="3694" spans="1:2" x14ac:dyDescent="0.25">
      <c r="A3694" s="66" t="s">
        <v>3984</v>
      </c>
      <c r="B3694" s="28">
        <v>60.66</v>
      </c>
    </row>
    <row r="3695" spans="1:2" x14ac:dyDescent="0.25">
      <c r="A3695" s="66" t="s">
        <v>3985</v>
      </c>
      <c r="B3695" s="28">
        <v>60</v>
      </c>
    </row>
    <row r="3696" spans="1:2" x14ac:dyDescent="0.25">
      <c r="A3696" s="66" t="s">
        <v>3986</v>
      </c>
      <c r="B3696" s="28">
        <v>59.7</v>
      </c>
    </row>
    <row r="3697" spans="1:2" x14ac:dyDescent="0.25">
      <c r="A3697" s="66" t="s">
        <v>3987</v>
      </c>
      <c r="B3697" s="28">
        <v>58.92</v>
      </c>
    </row>
    <row r="3698" spans="1:2" x14ac:dyDescent="0.25">
      <c r="A3698" s="66" t="s">
        <v>3988</v>
      </c>
      <c r="B3698" s="28">
        <v>58.09</v>
      </c>
    </row>
    <row r="3699" spans="1:2" x14ac:dyDescent="0.25">
      <c r="A3699" s="66" t="s">
        <v>3989</v>
      </c>
      <c r="B3699" s="28">
        <v>59.53</v>
      </c>
    </row>
    <row r="3700" spans="1:2" x14ac:dyDescent="0.25">
      <c r="A3700" s="66" t="s">
        <v>3990</v>
      </c>
      <c r="B3700" s="28">
        <v>59.86</v>
      </c>
    </row>
    <row r="3701" spans="1:2" x14ac:dyDescent="0.25">
      <c r="A3701" s="66" t="s">
        <v>3991</v>
      </c>
      <c r="B3701" s="28">
        <v>61.48</v>
      </c>
    </row>
    <row r="3702" spans="1:2" x14ac:dyDescent="0.25">
      <c r="A3702" s="66" t="s">
        <v>3992</v>
      </c>
      <c r="B3702" s="28">
        <v>61.93</v>
      </c>
    </row>
    <row r="3703" spans="1:2" x14ac:dyDescent="0.25">
      <c r="A3703" s="66" t="s">
        <v>3993</v>
      </c>
      <c r="B3703" s="28">
        <v>62.73</v>
      </c>
    </row>
    <row r="3704" spans="1:2" x14ac:dyDescent="0.25">
      <c r="A3704" s="66" t="s">
        <v>3994</v>
      </c>
      <c r="B3704" s="28">
        <v>62.13</v>
      </c>
    </row>
    <row r="3705" spans="1:2" x14ac:dyDescent="0.25">
      <c r="A3705" s="66" t="s">
        <v>3995</v>
      </c>
      <c r="B3705" s="28">
        <v>61.93</v>
      </c>
    </row>
    <row r="3706" spans="1:2" x14ac:dyDescent="0.25">
      <c r="A3706" s="66" t="s">
        <v>3996</v>
      </c>
      <c r="B3706" s="28">
        <v>61.88</v>
      </c>
    </row>
    <row r="3707" spans="1:2" x14ac:dyDescent="0.25">
      <c r="A3707" s="66" t="s">
        <v>3997</v>
      </c>
      <c r="B3707" s="28">
        <v>62.39</v>
      </c>
    </row>
    <row r="3708" spans="1:2" x14ac:dyDescent="0.25">
      <c r="A3708" s="66" t="s">
        <v>3998</v>
      </c>
      <c r="B3708" s="28">
        <v>62.44</v>
      </c>
    </row>
    <row r="3709" spans="1:2" x14ac:dyDescent="0.25">
      <c r="A3709" s="66" t="s">
        <v>3999</v>
      </c>
      <c r="B3709" s="28">
        <v>62.22</v>
      </c>
    </row>
    <row r="3710" spans="1:2" x14ac:dyDescent="0.25">
      <c r="A3710" s="66" t="s">
        <v>4000</v>
      </c>
      <c r="B3710" s="28">
        <v>62.36</v>
      </c>
    </row>
    <row r="3711" spans="1:2" x14ac:dyDescent="0.25">
      <c r="A3711" s="66" t="s">
        <v>4001</v>
      </c>
      <c r="B3711" s="28">
        <v>61.2</v>
      </c>
    </row>
    <row r="3712" spans="1:2" x14ac:dyDescent="0.25">
      <c r="A3712" s="66" t="s">
        <v>4002</v>
      </c>
      <c r="B3712" s="28">
        <v>60.67</v>
      </c>
    </row>
    <row r="3713" spans="1:2" x14ac:dyDescent="0.25">
      <c r="A3713" s="66" t="s">
        <v>4003</v>
      </c>
      <c r="B3713" s="28">
        <v>60.35</v>
      </c>
    </row>
    <row r="3714" spans="1:2" x14ac:dyDescent="0.25">
      <c r="A3714" s="66" t="s">
        <v>4004</v>
      </c>
      <c r="B3714" s="28">
        <v>60.48</v>
      </c>
    </row>
    <row r="3715" spans="1:2" x14ac:dyDescent="0.25">
      <c r="A3715" s="66" t="s">
        <v>4005</v>
      </c>
      <c r="B3715" s="28">
        <v>59.62</v>
      </c>
    </row>
    <row r="3716" spans="1:2" x14ac:dyDescent="0.25">
      <c r="A3716" s="66" t="s">
        <v>4006</v>
      </c>
      <c r="B3716" s="28">
        <v>59.84</v>
      </c>
    </row>
    <row r="3717" spans="1:2" x14ac:dyDescent="0.25">
      <c r="A3717" s="66" t="s">
        <v>5790</v>
      </c>
      <c r="B3717" s="28">
        <v>60.18</v>
      </c>
    </row>
    <row r="3718" spans="1:2" x14ac:dyDescent="0.25">
      <c r="A3718" s="66" t="s">
        <v>4007</v>
      </c>
      <c r="B3718" s="28">
        <v>59.81</v>
      </c>
    </row>
    <row r="3719" spans="1:2" x14ac:dyDescent="0.25">
      <c r="A3719" s="66" t="s">
        <v>4008</v>
      </c>
      <c r="B3719" s="28">
        <v>59.06</v>
      </c>
    </row>
    <row r="3720" spans="1:2" x14ac:dyDescent="0.25">
      <c r="A3720" s="66" t="s">
        <v>4009</v>
      </c>
      <c r="B3720" s="28">
        <v>59.49</v>
      </c>
    </row>
    <row r="3721" spans="1:2" x14ac:dyDescent="0.25">
      <c r="A3721" s="66" t="s">
        <v>4010</v>
      </c>
      <c r="B3721" s="28">
        <v>59.47</v>
      </c>
    </row>
    <row r="3722" spans="1:2" x14ac:dyDescent="0.25">
      <c r="A3722" s="66" t="s">
        <v>4011</v>
      </c>
      <c r="B3722" s="28">
        <v>60.1</v>
      </c>
    </row>
    <row r="3723" spans="1:2" x14ac:dyDescent="0.25">
      <c r="A3723" s="66" t="s">
        <v>4012</v>
      </c>
      <c r="B3723" s="28">
        <v>59.67</v>
      </c>
    </row>
    <row r="3724" spans="1:2" x14ac:dyDescent="0.25">
      <c r="A3724" s="66" t="s">
        <v>4013</v>
      </c>
      <c r="B3724" s="28">
        <v>59.12</v>
      </c>
    </row>
    <row r="3725" spans="1:2" x14ac:dyDescent="0.25">
      <c r="A3725" s="66" t="s">
        <v>4014</v>
      </c>
      <c r="B3725" s="28">
        <v>58.96</v>
      </c>
    </row>
    <row r="3726" spans="1:2" x14ac:dyDescent="0.25">
      <c r="A3726" s="66" t="s">
        <v>4015</v>
      </c>
      <c r="B3726" s="28">
        <v>58.74</v>
      </c>
    </row>
    <row r="3727" spans="1:2" x14ac:dyDescent="0.25">
      <c r="A3727" s="66" t="s">
        <v>4016</v>
      </c>
      <c r="B3727" s="28">
        <v>58.31</v>
      </c>
    </row>
    <row r="3728" spans="1:2" x14ac:dyDescent="0.25">
      <c r="A3728" s="66" t="s">
        <v>4017</v>
      </c>
      <c r="B3728" s="28">
        <v>58.56</v>
      </c>
    </row>
    <row r="3729" spans="1:2" x14ac:dyDescent="0.25">
      <c r="A3729" s="66" t="s">
        <v>4018</v>
      </c>
      <c r="B3729" s="28">
        <v>58.16</v>
      </c>
    </row>
    <row r="3730" spans="1:2" x14ac:dyDescent="0.25">
      <c r="A3730" s="66" t="s">
        <v>4019</v>
      </c>
      <c r="B3730" s="28">
        <v>58.13</v>
      </c>
    </row>
    <row r="3731" spans="1:2" x14ac:dyDescent="0.25">
      <c r="A3731" s="66" t="s">
        <v>4020</v>
      </c>
      <c r="B3731" s="28">
        <v>58.37</v>
      </c>
    </row>
    <row r="3732" spans="1:2" x14ac:dyDescent="0.25">
      <c r="A3732" s="66" t="s">
        <v>4021</v>
      </c>
      <c r="B3732" s="28">
        <v>58.07</v>
      </c>
    </row>
    <row r="3733" spans="1:2" x14ac:dyDescent="0.25">
      <c r="A3733" s="66" t="s">
        <v>4022</v>
      </c>
      <c r="B3733" s="28">
        <v>57.7</v>
      </c>
    </row>
    <row r="3734" spans="1:2" x14ac:dyDescent="0.25">
      <c r="A3734" s="66" t="s">
        <v>4023</v>
      </c>
      <c r="B3734" s="28">
        <v>57.86</v>
      </c>
    </row>
    <row r="3735" spans="1:2" x14ac:dyDescent="0.25">
      <c r="A3735" s="66" t="s">
        <v>4024</v>
      </c>
      <c r="B3735" s="28">
        <v>57.7</v>
      </c>
    </row>
    <row r="3736" spans="1:2" x14ac:dyDescent="0.25">
      <c r="A3736" s="66" t="s">
        <v>4025</v>
      </c>
      <c r="B3736" s="28">
        <v>57.7</v>
      </c>
    </row>
    <row r="3737" spans="1:2" x14ac:dyDescent="0.25">
      <c r="A3737" s="66" t="s">
        <v>4026</v>
      </c>
      <c r="B3737" s="28">
        <v>58.25</v>
      </c>
    </row>
    <row r="3738" spans="1:2" x14ac:dyDescent="0.25">
      <c r="A3738" s="66" t="s">
        <v>4027</v>
      </c>
      <c r="B3738" s="28">
        <v>58.38</v>
      </c>
    </row>
    <row r="3739" spans="1:2" x14ac:dyDescent="0.25">
      <c r="A3739" s="66" t="s">
        <v>4028</v>
      </c>
      <c r="B3739" s="28">
        <v>58.81</v>
      </c>
    </row>
    <row r="3740" spans="1:2" x14ac:dyDescent="0.25">
      <c r="A3740" s="66" t="s">
        <v>4029</v>
      </c>
      <c r="B3740" s="28">
        <v>58.92</v>
      </c>
    </row>
    <row r="3741" spans="1:2" x14ac:dyDescent="0.25">
      <c r="A3741" s="66" t="s">
        <v>4030</v>
      </c>
      <c r="B3741" s="28">
        <v>58.84</v>
      </c>
    </row>
    <row r="3742" spans="1:2" x14ac:dyDescent="0.25">
      <c r="A3742" s="66" t="s">
        <v>4031</v>
      </c>
      <c r="B3742" s="28">
        <v>58.75</v>
      </c>
    </row>
    <row r="3743" spans="1:2" x14ac:dyDescent="0.25">
      <c r="A3743" s="66" t="s">
        <v>4032</v>
      </c>
      <c r="B3743" s="28">
        <v>57.86</v>
      </c>
    </row>
    <row r="3744" spans="1:2" x14ac:dyDescent="0.25">
      <c r="A3744" s="66" t="s">
        <v>4033</v>
      </c>
      <c r="B3744" s="28">
        <v>58.3</v>
      </c>
    </row>
    <row r="3745" spans="1:2" x14ac:dyDescent="0.25">
      <c r="A3745" s="66" t="s">
        <v>4034</v>
      </c>
      <c r="B3745" s="28">
        <v>58.17</v>
      </c>
    </row>
    <row r="3746" spans="1:2" x14ac:dyDescent="0.25">
      <c r="A3746" s="66" t="s">
        <v>4035</v>
      </c>
      <c r="B3746" s="28">
        <v>58.39</v>
      </c>
    </row>
    <row r="3747" spans="1:2" x14ac:dyDescent="0.25">
      <c r="A3747" s="66" t="s">
        <v>4036</v>
      </c>
      <c r="B3747" s="28">
        <v>58.59</v>
      </c>
    </row>
    <row r="3748" spans="1:2" x14ac:dyDescent="0.25">
      <c r="A3748" s="66" t="s">
        <v>4037</v>
      </c>
      <c r="B3748" s="28">
        <v>58.76</v>
      </c>
    </row>
    <row r="3749" spans="1:2" x14ac:dyDescent="0.25">
      <c r="A3749" s="66" t="s">
        <v>4038</v>
      </c>
      <c r="B3749" s="28">
        <v>58.81</v>
      </c>
    </row>
    <row r="3750" spans="1:2" x14ac:dyDescent="0.25">
      <c r="A3750" s="66" t="s">
        <v>4039</v>
      </c>
      <c r="B3750" s="28">
        <v>58.91</v>
      </c>
    </row>
    <row r="3751" spans="1:2" x14ac:dyDescent="0.25">
      <c r="A3751" s="66" t="s">
        <v>4040</v>
      </c>
      <c r="B3751" s="28">
        <v>59.18</v>
      </c>
    </row>
    <row r="3752" spans="1:2" x14ac:dyDescent="0.25">
      <c r="A3752" s="66" t="s">
        <v>4041</v>
      </c>
      <c r="B3752" s="28">
        <v>58.94</v>
      </c>
    </row>
    <row r="3753" spans="1:2" x14ac:dyDescent="0.25">
      <c r="A3753" s="66" t="s">
        <v>4042</v>
      </c>
      <c r="B3753" s="28">
        <v>59.28</v>
      </c>
    </row>
    <row r="3754" spans="1:2" x14ac:dyDescent="0.25">
      <c r="A3754" s="66" t="s">
        <v>4043</v>
      </c>
      <c r="B3754" s="28">
        <v>59.84</v>
      </c>
    </row>
    <row r="3755" spans="1:2" x14ac:dyDescent="0.25">
      <c r="A3755" s="66" t="s">
        <v>4044</v>
      </c>
      <c r="B3755" s="28">
        <v>59.1</v>
      </c>
    </row>
    <row r="3756" spans="1:2" x14ac:dyDescent="0.25">
      <c r="A3756" s="66" t="s">
        <v>4045</v>
      </c>
      <c r="B3756" s="28">
        <v>59.93</v>
      </c>
    </row>
    <row r="3757" spans="1:2" x14ac:dyDescent="0.25">
      <c r="A3757" s="66" t="s">
        <v>4046</v>
      </c>
      <c r="B3757" s="28">
        <v>59.48</v>
      </c>
    </row>
    <row r="3758" spans="1:2" x14ac:dyDescent="0.25">
      <c r="A3758" s="66" t="s">
        <v>4047</v>
      </c>
      <c r="B3758" s="28">
        <v>58.96</v>
      </c>
    </row>
    <row r="3759" spans="1:2" x14ac:dyDescent="0.25">
      <c r="A3759" s="66" t="s">
        <v>4048</v>
      </c>
      <c r="B3759" s="28">
        <v>59</v>
      </c>
    </row>
    <row r="3760" spans="1:2" x14ac:dyDescent="0.25">
      <c r="A3760" s="66" t="s">
        <v>4049</v>
      </c>
      <c r="B3760" s="28">
        <v>59.3</v>
      </c>
    </row>
    <row r="3761" spans="1:2" x14ac:dyDescent="0.25">
      <c r="A3761" s="66" t="s">
        <v>4050</v>
      </c>
      <c r="B3761" s="28">
        <v>59.12</v>
      </c>
    </row>
    <row r="3762" spans="1:2" x14ac:dyDescent="0.25">
      <c r="A3762" s="66" t="s">
        <v>4051</v>
      </c>
      <c r="B3762" s="28">
        <v>59.74</v>
      </c>
    </row>
    <row r="3763" spans="1:2" x14ac:dyDescent="0.25">
      <c r="A3763" s="66" t="s">
        <v>4052</v>
      </c>
      <c r="B3763" s="28">
        <v>59.99</v>
      </c>
    </row>
    <row r="3764" spans="1:2" x14ac:dyDescent="0.25">
      <c r="A3764" s="66" t="s">
        <v>4053</v>
      </c>
      <c r="B3764" s="28">
        <v>60.28</v>
      </c>
    </row>
    <row r="3765" spans="1:2" x14ac:dyDescent="0.25">
      <c r="A3765" s="66" t="s">
        <v>4054</v>
      </c>
      <c r="B3765" s="28">
        <v>60.49</v>
      </c>
    </row>
    <row r="3766" spans="1:2" x14ac:dyDescent="0.25">
      <c r="A3766" s="66" t="s">
        <v>4055</v>
      </c>
      <c r="B3766" s="28">
        <v>60.54</v>
      </c>
    </row>
    <row r="3767" spans="1:2" x14ac:dyDescent="0.25">
      <c r="A3767" s="66" t="s">
        <v>4056</v>
      </c>
      <c r="B3767" s="28">
        <v>60.69</v>
      </c>
    </row>
    <row r="3768" spans="1:2" x14ac:dyDescent="0.25">
      <c r="A3768" s="66" t="s">
        <v>4057</v>
      </c>
      <c r="B3768" s="28">
        <v>60.72</v>
      </c>
    </row>
    <row r="3769" spans="1:2" x14ac:dyDescent="0.25">
      <c r="A3769" s="66" t="s">
        <v>4058</v>
      </c>
      <c r="B3769" s="28">
        <v>60.99</v>
      </c>
    </row>
    <row r="3770" spans="1:2" x14ac:dyDescent="0.25">
      <c r="A3770" s="66" t="s">
        <v>4059</v>
      </c>
      <c r="B3770" s="28">
        <v>60.98</v>
      </c>
    </row>
    <row r="3771" spans="1:2" x14ac:dyDescent="0.25">
      <c r="A3771" s="66" t="s">
        <v>4060</v>
      </c>
      <c r="B3771" s="28">
        <v>61.28</v>
      </c>
    </row>
    <row r="3772" spans="1:2" x14ac:dyDescent="0.25">
      <c r="A3772" s="66" t="s">
        <v>4061</v>
      </c>
      <c r="B3772" s="28">
        <v>61.18</v>
      </c>
    </row>
    <row r="3773" spans="1:2" x14ac:dyDescent="0.25">
      <c r="A3773" s="66" t="s">
        <v>4062</v>
      </c>
      <c r="B3773" s="28">
        <v>62.44</v>
      </c>
    </row>
    <row r="3774" spans="1:2" x14ac:dyDescent="0.25">
      <c r="A3774" s="66" t="s">
        <v>4063</v>
      </c>
      <c r="B3774" s="28">
        <v>62.54</v>
      </c>
    </row>
    <row r="3775" spans="1:2" x14ac:dyDescent="0.25">
      <c r="A3775" s="66" t="s">
        <v>4064</v>
      </c>
      <c r="B3775" s="28">
        <v>62.58</v>
      </c>
    </row>
    <row r="3776" spans="1:2" x14ac:dyDescent="0.25">
      <c r="A3776" s="66" t="s">
        <v>4065</v>
      </c>
      <c r="B3776" s="28">
        <v>62.29</v>
      </c>
    </row>
    <row r="3777" spans="1:2" x14ac:dyDescent="0.25">
      <c r="A3777" s="66" t="s">
        <v>4066</v>
      </c>
      <c r="B3777" s="28">
        <v>62.48</v>
      </c>
    </row>
    <row r="3778" spans="1:2" x14ac:dyDescent="0.25">
      <c r="A3778" s="66" t="s">
        <v>4067</v>
      </c>
      <c r="B3778" s="28">
        <v>63.28</v>
      </c>
    </row>
    <row r="3779" spans="1:2" x14ac:dyDescent="0.25">
      <c r="A3779" s="66" t="s">
        <v>4068</v>
      </c>
      <c r="B3779" s="28">
        <v>63.52</v>
      </c>
    </row>
    <row r="3780" spans="1:2" x14ac:dyDescent="0.25">
      <c r="A3780" s="66" t="s">
        <v>4069</v>
      </c>
      <c r="B3780" s="28">
        <v>63.9</v>
      </c>
    </row>
    <row r="3781" spans="1:2" x14ac:dyDescent="0.25">
      <c r="A3781" s="66" t="s">
        <v>4070</v>
      </c>
      <c r="B3781" s="28">
        <v>63.7</v>
      </c>
    </row>
    <row r="3782" spans="1:2" x14ac:dyDescent="0.25">
      <c r="A3782" s="66" t="s">
        <v>4071</v>
      </c>
      <c r="B3782" s="28">
        <v>63.66</v>
      </c>
    </row>
    <row r="3783" spans="1:2" x14ac:dyDescent="0.25">
      <c r="A3783" s="66" t="s">
        <v>4072</v>
      </c>
      <c r="B3783" s="28">
        <v>64.8</v>
      </c>
    </row>
    <row r="3784" spans="1:2" x14ac:dyDescent="0.25">
      <c r="A3784" s="66" t="s">
        <v>4073</v>
      </c>
      <c r="B3784" s="28">
        <v>64.48</v>
      </c>
    </row>
    <row r="3785" spans="1:2" x14ac:dyDescent="0.25">
      <c r="A3785" s="66" t="s">
        <v>4074</v>
      </c>
      <c r="B3785" s="28">
        <v>64.61</v>
      </c>
    </row>
    <row r="3786" spans="1:2" x14ac:dyDescent="0.25">
      <c r="A3786" s="66" t="s">
        <v>4075</v>
      </c>
      <c r="B3786" s="28">
        <v>64.88</v>
      </c>
    </row>
    <row r="3787" spans="1:2" x14ac:dyDescent="0.25">
      <c r="A3787" s="66" t="s">
        <v>4076</v>
      </c>
      <c r="B3787" s="28">
        <v>66.260000000000005</v>
      </c>
    </row>
    <row r="3788" spans="1:2" x14ac:dyDescent="0.25">
      <c r="A3788" s="66" t="s">
        <v>4077</v>
      </c>
      <c r="B3788" s="28">
        <v>66.88</v>
      </c>
    </row>
    <row r="3789" spans="1:2" x14ac:dyDescent="0.25">
      <c r="A3789" s="66" t="s">
        <v>4078</v>
      </c>
      <c r="B3789" s="28">
        <v>67.39</v>
      </c>
    </row>
    <row r="3790" spans="1:2" x14ac:dyDescent="0.25">
      <c r="A3790" s="66" t="s">
        <v>4079</v>
      </c>
      <c r="B3790" s="28">
        <v>68.81</v>
      </c>
    </row>
    <row r="3791" spans="1:2" x14ac:dyDescent="0.25">
      <c r="A3791" s="66" t="s">
        <v>4080</v>
      </c>
      <c r="B3791" s="28">
        <v>69.5</v>
      </c>
    </row>
    <row r="3792" spans="1:2" x14ac:dyDescent="0.25">
      <c r="A3792" s="66" t="s">
        <v>4081</v>
      </c>
      <c r="B3792" s="28">
        <v>69.58</v>
      </c>
    </row>
    <row r="3793" spans="1:2" x14ac:dyDescent="0.25">
      <c r="A3793" s="66" t="s">
        <v>4082</v>
      </c>
      <c r="B3793" s="28">
        <v>69.680000000000007</v>
      </c>
    </row>
    <row r="3794" spans="1:2" x14ac:dyDescent="0.25">
      <c r="A3794" s="66" t="s">
        <v>4083</v>
      </c>
      <c r="B3794" s="28">
        <v>68.77</v>
      </c>
    </row>
    <row r="3795" spans="1:2" x14ac:dyDescent="0.25">
      <c r="A3795" s="66" t="s">
        <v>4084</v>
      </c>
      <c r="B3795" s="28">
        <v>68.45</v>
      </c>
    </row>
    <row r="3796" spans="1:2" x14ac:dyDescent="0.25">
      <c r="A3796" s="66" t="s">
        <v>4085</v>
      </c>
      <c r="B3796" s="28">
        <v>68.33</v>
      </c>
    </row>
    <row r="3797" spans="1:2" x14ac:dyDescent="0.25">
      <c r="A3797" s="66" t="s">
        <v>4086</v>
      </c>
      <c r="B3797" s="28">
        <v>68.03</v>
      </c>
    </row>
    <row r="3798" spans="1:2" x14ac:dyDescent="0.25">
      <c r="A3798" s="66" t="s">
        <v>4087</v>
      </c>
      <c r="B3798" s="28">
        <v>68.290000000000006</v>
      </c>
    </row>
    <row r="3799" spans="1:2" x14ac:dyDescent="0.25">
      <c r="A3799" s="66" t="s">
        <v>4088</v>
      </c>
      <c r="B3799" s="28">
        <v>67.099999999999994</v>
      </c>
    </row>
    <row r="3800" spans="1:2" x14ac:dyDescent="0.25">
      <c r="A3800" s="66" t="s">
        <v>4089</v>
      </c>
      <c r="B3800" s="28">
        <v>66.23</v>
      </c>
    </row>
    <row r="3801" spans="1:2" x14ac:dyDescent="0.25">
      <c r="A3801" s="66" t="s">
        <v>4090</v>
      </c>
      <c r="B3801" s="28">
        <v>66.489999999999995</v>
      </c>
    </row>
    <row r="3802" spans="1:2" x14ac:dyDescent="0.25">
      <c r="A3802" s="66" t="s">
        <v>4091</v>
      </c>
      <c r="B3802" s="28">
        <v>66.28</v>
      </c>
    </row>
    <row r="3803" spans="1:2" x14ac:dyDescent="0.25">
      <c r="A3803" s="66" t="s">
        <v>4092</v>
      </c>
      <c r="B3803" s="28">
        <v>67.22</v>
      </c>
    </row>
    <row r="3804" spans="1:2" x14ac:dyDescent="0.25">
      <c r="A3804" s="66" t="s">
        <v>4093</v>
      </c>
      <c r="B3804" s="28">
        <v>67.709999999999994</v>
      </c>
    </row>
    <row r="3805" spans="1:2" x14ac:dyDescent="0.25">
      <c r="A3805" s="66" t="s">
        <v>4094</v>
      </c>
      <c r="B3805" s="28">
        <v>68.45</v>
      </c>
    </row>
    <row r="3806" spans="1:2" x14ac:dyDescent="0.25">
      <c r="A3806" s="66" t="s">
        <v>4095</v>
      </c>
      <c r="B3806" s="28">
        <v>69.45</v>
      </c>
    </row>
    <row r="3807" spans="1:2" x14ac:dyDescent="0.25">
      <c r="A3807" s="66" t="s">
        <v>4096</v>
      </c>
      <c r="B3807" s="28">
        <v>69.680000000000007</v>
      </c>
    </row>
    <row r="3808" spans="1:2" x14ac:dyDescent="0.25">
      <c r="A3808" s="66" t="s">
        <v>4097</v>
      </c>
      <c r="B3808" s="28">
        <v>70.569999999999993</v>
      </c>
    </row>
    <row r="3809" spans="1:2" x14ac:dyDescent="0.25">
      <c r="A3809" s="66" t="s">
        <v>4098</v>
      </c>
      <c r="B3809" s="28">
        <v>70.28</v>
      </c>
    </row>
    <row r="3810" spans="1:2" x14ac:dyDescent="0.25">
      <c r="A3810" s="66" t="s">
        <v>4099</v>
      </c>
      <c r="B3810" s="28">
        <v>69.739999999999995</v>
      </c>
    </row>
    <row r="3811" spans="1:2" x14ac:dyDescent="0.25">
      <c r="A3811" s="66" t="s">
        <v>4100</v>
      </c>
      <c r="B3811" s="28">
        <v>70.22</v>
      </c>
    </row>
    <row r="3812" spans="1:2" x14ac:dyDescent="0.25">
      <c r="A3812" s="66" t="s">
        <v>5791</v>
      </c>
      <c r="B3812" s="28">
        <v>70.31</v>
      </c>
    </row>
    <row r="3813" spans="1:2" x14ac:dyDescent="0.25">
      <c r="A3813" s="66" t="s">
        <v>4101</v>
      </c>
      <c r="B3813" s="28">
        <v>72.819999999999993</v>
      </c>
    </row>
    <row r="3814" spans="1:2" x14ac:dyDescent="0.25">
      <c r="A3814" s="66" t="s">
        <v>4102</v>
      </c>
      <c r="B3814" s="28">
        <v>74</v>
      </c>
    </row>
    <row r="3815" spans="1:2" x14ac:dyDescent="0.25">
      <c r="A3815" s="66" t="s">
        <v>4103</v>
      </c>
      <c r="B3815" s="28">
        <v>75.78</v>
      </c>
    </row>
    <row r="3816" spans="1:2" x14ac:dyDescent="0.25">
      <c r="A3816" s="66" t="s">
        <v>4104</v>
      </c>
      <c r="B3816" s="28">
        <v>75.510000000000005</v>
      </c>
    </row>
    <row r="3817" spans="1:2" x14ac:dyDescent="0.25">
      <c r="A3817" s="66" t="s">
        <v>4105</v>
      </c>
      <c r="B3817" s="28">
        <v>76.42</v>
      </c>
    </row>
    <row r="3818" spans="1:2" x14ac:dyDescent="0.25">
      <c r="A3818" s="66" t="s">
        <v>4106</v>
      </c>
      <c r="B3818" s="28">
        <v>76.56</v>
      </c>
    </row>
    <row r="3819" spans="1:2" x14ac:dyDescent="0.25">
      <c r="A3819" s="66" t="s">
        <v>4107</v>
      </c>
      <c r="B3819" s="28">
        <v>76.319999999999993</v>
      </c>
    </row>
    <row r="3820" spans="1:2" x14ac:dyDescent="0.25">
      <c r="A3820" s="66" t="s">
        <v>4108</v>
      </c>
      <c r="B3820" s="28">
        <v>74.489999999999995</v>
      </c>
    </row>
    <row r="3821" spans="1:2" x14ac:dyDescent="0.25">
      <c r="A3821" s="66" t="s">
        <v>4109</v>
      </c>
      <c r="B3821" s="28">
        <v>75.53</v>
      </c>
    </row>
    <row r="3822" spans="1:2" x14ac:dyDescent="0.25">
      <c r="A3822" s="66" t="s">
        <v>4110</v>
      </c>
      <c r="B3822" s="28">
        <v>75.650000000000006</v>
      </c>
    </row>
    <row r="3823" spans="1:2" x14ac:dyDescent="0.25">
      <c r="A3823" s="66" t="s">
        <v>4111</v>
      </c>
      <c r="B3823" s="28">
        <v>75.099999999999994</v>
      </c>
    </row>
    <row r="3824" spans="1:2" x14ac:dyDescent="0.25">
      <c r="A3824" s="66" t="s">
        <v>4112</v>
      </c>
      <c r="B3824" s="28">
        <v>75.150000000000006</v>
      </c>
    </row>
    <row r="3825" spans="1:2" x14ac:dyDescent="0.25">
      <c r="A3825" s="66" t="s">
        <v>4113</v>
      </c>
      <c r="B3825" s="28">
        <v>75.180000000000007</v>
      </c>
    </row>
    <row r="3826" spans="1:2" x14ac:dyDescent="0.25">
      <c r="A3826" s="66" t="s">
        <v>4114</v>
      </c>
      <c r="B3826" s="28">
        <v>74.900000000000006</v>
      </c>
    </row>
    <row r="3827" spans="1:2" x14ac:dyDescent="0.25">
      <c r="A3827" s="66" t="s">
        <v>4115</v>
      </c>
      <c r="B3827" s="28">
        <v>75.180000000000007</v>
      </c>
    </row>
    <row r="3828" spans="1:2" x14ac:dyDescent="0.25">
      <c r="A3828" s="66" t="s">
        <v>4116</v>
      </c>
      <c r="B3828" s="28">
        <v>74.930000000000007</v>
      </c>
    </row>
    <row r="3829" spans="1:2" x14ac:dyDescent="0.25">
      <c r="A3829" s="66" t="s">
        <v>4117</v>
      </c>
      <c r="B3829" s="28">
        <v>75.53</v>
      </c>
    </row>
    <row r="3830" spans="1:2" x14ac:dyDescent="0.25">
      <c r="A3830" s="66" t="s">
        <v>4118</v>
      </c>
      <c r="B3830" s="28">
        <v>74.849999999999994</v>
      </c>
    </row>
    <row r="3831" spans="1:2" x14ac:dyDescent="0.25">
      <c r="A3831" s="66" t="s">
        <v>4119</v>
      </c>
      <c r="B3831" s="28">
        <v>74.540000000000006</v>
      </c>
    </row>
    <row r="3832" spans="1:2" x14ac:dyDescent="0.25">
      <c r="A3832" s="66" t="s">
        <v>4120</v>
      </c>
      <c r="B3832" s="28">
        <v>75.17</v>
      </c>
    </row>
    <row r="3833" spans="1:2" x14ac:dyDescent="0.25">
      <c r="A3833" s="66" t="s">
        <v>4121</v>
      </c>
      <c r="B3833" s="28">
        <v>75.03</v>
      </c>
    </row>
    <row r="3834" spans="1:2" x14ac:dyDescent="0.25">
      <c r="A3834" s="66" t="s">
        <v>4122</v>
      </c>
      <c r="B3834" s="28">
        <v>75.040000000000006</v>
      </c>
    </row>
    <row r="3835" spans="1:2" x14ac:dyDescent="0.25">
      <c r="A3835" s="66" t="s">
        <v>4123</v>
      </c>
      <c r="B3835" s="28">
        <v>75.34</v>
      </c>
    </row>
    <row r="3836" spans="1:2" x14ac:dyDescent="0.25">
      <c r="A3836" s="66" t="s">
        <v>4124</v>
      </c>
      <c r="B3836" s="28">
        <v>75.56</v>
      </c>
    </row>
    <row r="3837" spans="1:2" x14ac:dyDescent="0.25">
      <c r="A3837" s="66" t="s">
        <v>4125</v>
      </c>
      <c r="B3837" s="28">
        <v>75.650000000000006</v>
      </c>
    </row>
    <row r="3838" spans="1:2" x14ac:dyDescent="0.25">
      <c r="A3838" s="66" t="s">
        <v>4126</v>
      </c>
      <c r="B3838" s="28">
        <v>75.92</v>
      </c>
    </row>
    <row r="3839" spans="1:2" x14ac:dyDescent="0.25">
      <c r="A3839" s="66" t="s">
        <v>4127</v>
      </c>
      <c r="B3839" s="28">
        <v>75.260000000000005</v>
      </c>
    </row>
    <row r="3840" spans="1:2" x14ac:dyDescent="0.25">
      <c r="A3840" s="66" t="s">
        <v>4128</v>
      </c>
      <c r="B3840" s="28">
        <v>76</v>
      </c>
    </row>
    <row r="3841" spans="1:2" x14ac:dyDescent="0.25">
      <c r="A3841" s="66" t="s">
        <v>4129</v>
      </c>
      <c r="B3841" s="28">
        <v>76.13</v>
      </c>
    </row>
    <row r="3842" spans="1:2" x14ac:dyDescent="0.25">
      <c r="A3842" s="66" t="s">
        <v>4130</v>
      </c>
      <c r="B3842" s="28">
        <v>76.62</v>
      </c>
    </row>
    <row r="3843" spans="1:2" x14ac:dyDescent="0.25">
      <c r="A3843" s="66" t="s">
        <v>4131</v>
      </c>
      <c r="B3843" s="28">
        <v>78.099999999999994</v>
      </c>
    </row>
    <row r="3844" spans="1:2" x14ac:dyDescent="0.25">
      <c r="A3844" s="66" t="s">
        <v>4132</v>
      </c>
      <c r="B3844" s="28">
        <v>80.03</v>
      </c>
    </row>
    <row r="3845" spans="1:2" x14ac:dyDescent="0.25">
      <c r="A3845" s="66" t="s">
        <v>4133</v>
      </c>
      <c r="B3845" s="28">
        <v>80.12</v>
      </c>
    </row>
    <row r="3846" spans="1:2" x14ac:dyDescent="0.25">
      <c r="A3846" s="66" t="s">
        <v>4134</v>
      </c>
      <c r="B3846" s="28">
        <v>80</v>
      </c>
    </row>
    <row r="3847" spans="1:2" x14ac:dyDescent="0.25">
      <c r="A3847" s="66" t="s">
        <v>4135</v>
      </c>
      <c r="B3847" s="28">
        <v>80.34</v>
      </c>
    </row>
    <row r="3848" spans="1:2" x14ac:dyDescent="0.25">
      <c r="A3848" s="66" t="s">
        <v>4136</v>
      </c>
      <c r="B3848" s="28">
        <v>81.12</v>
      </c>
    </row>
    <row r="3849" spans="1:2" x14ac:dyDescent="0.25">
      <c r="A3849" s="66" t="s">
        <v>4137</v>
      </c>
      <c r="B3849" s="28">
        <v>80.790000000000006</v>
      </c>
    </row>
    <row r="3850" spans="1:2" x14ac:dyDescent="0.25">
      <c r="A3850" s="66" t="s">
        <v>4138</v>
      </c>
      <c r="B3850" s="28">
        <v>80.45</v>
      </c>
    </row>
    <row r="3851" spans="1:2" x14ac:dyDescent="0.25">
      <c r="A3851" s="66" t="s">
        <v>4139</v>
      </c>
      <c r="B3851" s="28">
        <v>80.14</v>
      </c>
    </row>
    <row r="3852" spans="1:2" x14ac:dyDescent="0.25">
      <c r="A3852" s="66" t="s">
        <v>4140</v>
      </c>
      <c r="B3852" s="28">
        <v>80.28</v>
      </c>
    </row>
    <row r="3853" spans="1:2" x14ac:dyDescent="0.25">
      <c r="A3853" s="66" t="s">
        <v>4141</v>
      </c>
      <c r="B3853" s="28">
        <v>80.400000000000006</v>
      </c>
    </row>
    <row r="3854" spans="1:2" x14ac:dyDescent="0.25">
      <c r="A3854" s="66" t="s">
        <v>4142</v>
      </c>
      <c r="B3854" s="28">
        <v>80.010000000000005</v>
      </c>
    </row>
    <row r="3855" spans="1:2" x14ac:dyDescent="0.25">
      <c r="A3855" s="66" t="s">
        <v>4143</v>
      </c>
      <c r="B3855" s="28">
        <v>79.900000000000006</v>
      </c>
    </row>
    <row r="3856" spans="1:2" x14ac:dyDescent="0.25">
      <c r="A3856" s="66" t="s">
        <v>4144</v>
      </c>
      <c r="B3856" s="28">
        <v>80.45</v>
      </c>
    </row>
    <row r="3857" spans="1:2" x14ac:dyDescent="0.25">
      <c r="A3857" s="66" t="s">
        <v>4145</v>
      </c>
      <c r="B3857" s="28">
        <v>80.67</v>
      </c>
    </row>
    <row r="3858" spans="1:2" x14ac:dyDescent="0.25">
      <c r="A3858" s="66" t="s">
        <v>4146</v>
      </c>
      <c r="B3858" s="28">
        <v>80.09</v>
      </c>
    </row>
    <row r="3859" spans="1:2" x14ac:dyDescent="0.25">
      <c r="A3859" s="66" t="s">
        <v>4147</v>
      </c>
      <c r="B3859" s="28">
        <v>79.69</v>
      </c>
    </row>
    <row r="3860" spans="1:2" x14ac:dyDescent="0.25">
      <c r="A3860" s="66" t="s">
        <v>4148</v>
      </c>
      <c r="B3860" s="28">
        <v>79.5</v>
      </c>
    </row>
    <row r="3861" spans="1:2" x14ac:dyDescent="0.25">
      <c r="A3861" s="66" t="s">
        <v>4149</v>
      </c>
      <c r="B3861" s="28">
        <v>79.069999999999993</v>
      </c>
    </row>
    <row r="3862" spans="1:2" x14ac:dyDescent="0.25">
      <c r="A3862" s="66" t="s">
        <v>4150</v>
      </c>
      <c r="B3862" s="28">
        <v>77.84</v>
      </c>
    </row>
    <row r="3863" spans="1:2" x14ac:dyDescent="0.25">
      <c r="A3863" s="66" t="s">
        <v>4151</v>
      </c>
      <c r="B3863" s="28">
        <v>77.989999999999995</v>
      </c>
    </row>
    <row r="3864" spans="1:2" x14ac:dyDescent="0.25">
      <c r="A3864" s="66" t="s">
        <v>4152</v>
      </c>
      <c r="B3864" s="28">
        <v>77.930000000000007</v>
      </c>
    </row>
    <row r="3865" spans="1:2" x14ac:dyDescent="0.25">
      <c r="A3865" s="66" t="s">
        <v>4153</v>
      </c>
      <c r="B3865" s="28">
        <v>78.83</v>
      </c>
    </row>
    <row r="3866" spans="1:2" x14ac:dyDescent="0.25">
      <c r="A3866" s="66" t="s">
        <v>4154</v>
      </c>
      <c r="B3866" s="28">
        <v>79.099999999999994</v>
      </c>
    </row>
    <row r="3867" spans="1:2" x14ac:dyDescent="0.25">
      <c r="A3867" s="66" t="s">
        <v>4155</v>
      </c>
      <c r="B3867" s="28">
        <v>79.45</v>
      </c>
    </row>
    <row r="3868" spans="1:2" x14ac:dyDescent="0.25">
      <c r="A3868" s="66" t="s">
        <v>4156</v>
      </c>
      <c r="B3868" s="28">
        <v>80.260000000000005</v>
      </c>
    </row>
    <row r="3869" spans="1:2" x14ac:dyDescent="0.25">
      <c r="A3869" s="66" t="s">
        <v>4157</v>
      </c>
      <c r="B3869" s="28">
        <v>80.53</v>
      </c>
    </row>
    <row r="3870" spans="1:2" x14ac:dyDescent="0.25">
      <c r="A3870" s="66" t="s">
        <v>4158</v>
      </c>
      <c r="B3870" s="28">
        <v>81.040000000000006</v>
      </c>
    </row>
    <row r="3871" spans="1:2" x14ac:dyDescent="0.25">
      <c r="A3871" s="66" t="s">
        <v>4159</v>
      </c>
      <c r="B3871" s="28">
        <v>81.260000000000005</v>
      </c>
    </row>
    <row r="3872" spans="1:2" x14ac:dyDescent="0.25">
      <c r="A3872" s="66" t="s">
        <v>4160</v>
      </c>
      <c r="B3872" s="28">
        <v>81.23</v>
      </c>
    </row>
    <row r="3873" spans="1:2" x14ac:dyDescent="0.25">
      <c r="A3873" s="66" t="s">
        <v>4161</v>
      </c>
      <c r="B3873" s="28">
        <v>81.489999999999995</v>
      </c>
    </row>
    <row r="3874" spans="1:2" x14ac:dyDescent="0.25">
      <c r="A3874" s="66" t="s">
        <v>4162</v>
      </c>
      <c r="B3874" s="28">
        <v>81.260000000000005</v>
      </c>
    </row>
    <row r="3875" spans="1:2" x14ac:dyDescent="0.25">
      <c r="A3875" s="66" t="s">
        <v>4163</v>
      </c>
      <c r="B3875" s="28">
        <v>81.33</v>
      </c>
    </row>
    <row r="3876" spans="1:2" x14ac:dyDescent="0.25">
      <c r="A3876" s="66" t="s">
        <v>4164</v>
      </c>
      <c r="B3876" s="28">
        <v>82.19</v>
      </c>
    </row>
    <row r="3877" spans="1:2" x14ac:dyDescent="0.25">
      <c r="A3877" s="66" t="s">
        <v>4165</v>
      </c>
      <c r="B3877" s="28">
        <v>82.86</v>
      </c>
    </row>
    <row r="3878" spans="1:2" x14ac:dyDescent="0.25">
      <c r="A3878" s="66" t="s">
        <v>4166</v>
      </c>
      <c r="B3878" s="28">
        <v>82.78</v>
      </c>
    </row>
    <row r="3879" spans="1:2" x14ac:dyDescent="0.25">
      <c r="A3879" s="66" t="s">
        <v>4167</v>
      </c>
      <c r="B3879" s="28">
        <v>82.23</v>
      </c>
    </row>
    <row r="3880" spans="1:2" x14ac:dyDescent="0.25">
      <c r="A3880" s="66" t="s">
        <v>4168</v>
      </c>
      <c r="B3880" s="28">
        <v>82.63</v>
      </c>
    </row>
    <row r="3881" spans="1:2" x14ac:dyDescent="0.25">
      <c r="A3881" s="66" t="s">
        <v>4169</v>
      </c>
      <c r="B3881" s="28">
        <v>83.19</v>
      </c>
    </row>
    <row r="3882" spans="1:2" x14ac:dyDescent="0.25">
      <c r="A3882" s="66" t="s">
        <v>4170</v>
      </c>
      <c r="B3882" s="28">
        <v>83.98</v>
      </c>
    </row>
    <row r="3883" spans="1:2" x14ac:dyDescent="0.25">
      <c r="A3883" s="66" t="s">
        <v>4171</v>
      </c>
      <c r="B3883" s="28">
        <v>84.91</v>
      </c>
    </row>
    <row r="3884" spans="1:2" x14ac:dyDescent="0.25">
      <c r="A3884" s="66" t="s">
        <v>4172</v>
      </c>
      <c r="B3884" s="28">
        <v>85.3</v>
      </c>
    </row>
    <row r="3885" spans="1:2" x14ac:dyDescent="0.25">
      <c r="A3885" s="66" t="s">
        <v>4173</v>
      </c>
      <c r="B3885" s="28">
        <v>85.73</v>
      </c>
    </row>
    <row r="3886" spans="1:2" x14ac:dyDescent="0.25">
      <c r="A3886" s="66" t="s">
        <v>4174</v>
      </c>
      <c r="B3886" s="28">
        <v>87.17</v>
      </c>
    </row>
    <row r="3887" spans="1:2" x14ac:dyDescent="0.25">
      <c r="A3887" s="66" t="s">
        <v>4175</v>
      </c>
      <c r="B3887" s="28">
        <v>88.43</v>
      </c>
    </row>
    <row r="3888" spans="1:2" x14ac:dyDescent="0.25">
      <c r="A3888" s="66" t="s">
        <v>4176</v>
      </c>
      <c r="B3888" s="28">
        <v>88.42</v>
      </c>
    </row>
    <row r="3889" spans="1:2" x14ac:dyDescent="0.25">
      <c r="A3889" s="66" t="s">
        <v>4177</v>
      </c>
      <c r="B3889" s="28">
        <v>89.31</v>
      </c>
    </row>
    <row r="3890" spans="1:2" x14ac:dyDescent="0.25">
      <c r="A3890" s="66" t="s">
        <v>4178</v>
      </c>
      <c r="B3890" s="28">
        <v>89.69</v>
      </c>
    </row>
    <row r="3891" spans="1:2" x14ac:dyDescent="0.25">
      <c r="A3891" s="66" t="s">
        <v>4179</v>
      </c>
      <c r="B3891" s="28">
        <v>88.68</v>
      </c>
    </row>
    <row r="3892" spans="1:2" x14ac:dyDescent="0.25">
      <c r="A3892" s="66" t="s">
        <v>4180</v>
      </c>
      <c r="B3892" s="28">
        <v>89.48</v>
      </c>
    </row>
    <row r="3893" spans="1:2" x14ac:dyDescent="0.25">
      <c r="A3893" s="66" t="s">
        <v>4181</v>
      </c>
      <c r="B3893" s="28">
        <v>90.66</v>
      </c>
    </row>
    <row r="3894" spans="1:2" x14ac:dyDescent="0.25">
      <c r="A3894" s="66" t="s">
        <v>4182</v>
      </c>
      <c r="B3894" s="28">
        <v>90.01</v>
      </c>
    </row>
    <row r="3895" spans="1:2" x14ac:dyDescent="0.25">
      <c r="A3895" s="66" t="s">
        <v>4183</v>
      </c>
      <c r="B3895" s="28">
        <v>91.44</v>
      </c>
    </row>
    <row r="3896" spans="1:2" x14ac:dyDescent="0.25">
      <c r="A3896" s="66" t="s">
        <v>4184</v>
      </c>
      <c r="B3896" s="28">
        <v>91.35</v>
      </c>
    </row>
    <row r="3897" spans="1:2" x14ac:dyDescent="0.25">
      <c r="A3897" s="66" t="s">
        <v>4185</v>
      </c>
      <c r="B3897" s="28">
        <v>90.92</v>
      </c>
    </row>
    <row r="3898" spans="1:2" x14ac:dyDescent="0.25">
      <c r="A3898" s="66" t="s">
        <v>4186</v>
      </c>
      <c r="B3898" s="28">
        <v>91.36</v>
      </c>
    </row>
    <row r="3899" spans="1:2" x14ac:dyDescent="0.25">
      <c r="A3899" s="66" t="s">
        <v>4187</v>
      </c>
      <c r="B3899" s="28">
        <v>92.25</v>
      </c>
    </row>
    <row r="3900" spans="1:2" x14ac:dyDescent="0.25">
      <c r="A3900" s="66" t="s">
        <v>4188</v>
      </c>
      <c r="B3900" s="28">
        <v>92.35</v>
      </c>
    </row>
    <row r="3901" spans="1:2" x14ac:dyDescent="0.25">
      <c r="A3901" s="66" t="s">
        <v>4189</v>
      </c>
      <c r="B3901" s="28">
        <v>90.38</v>
      </c>
    </row>
    <row r="3902" spans="1:2" x14ac:dyDescent="0.25">
      <c r="A3902" s="66" t="s">
        <v>4190</v>
      </c>
      <c r="B3902" s="28">
        <v>89.68</v>
      </c>
    </row>
    <row r="3903" spans="1:2" x14ac:dyDescent="0.25">
      <c r="A3903" s="66" t="s">
        <v>4191</v>
      </c>
      <c r="B3903" s="28">
        <v>89.1</v>
      </c>
    </row>
    <row r="3904" spans="1:2" x14ac:dyDescent="0.25">
      <c r="A3904" s="66" t="s">
        <v>4192</v>
      </c>
      <c r="B3904" s="28">
        <v>88.09</v>
      </c>
    </row>
    <row r="3905" spans="1:2" x14ac:dyDescent="0.25">
      <c r="A3905" s="66" t="s">
        <v>4193</v>
      </c>
      <c r="B3905" s="28">
        <v>87.55</v>
      </c>
    </row>
    <row r="3906" spans="1:2" x14ac:dyDescent="0.25">
      <c r="A3906" s="66" t="s">
        <v>4194</v>
      </c>
      <c r="B3906" s="28">
        <v>86.01</v>
      </c>
    </row>
    <row r="3907" spans="1:2" x14ac:dyDescent="0.25">
      <c r="A3907" s="66" t="s">
        <v>4195</v>
      </c>
      <c r="B3907" s="28">
        <v>85.93</v>
      </c>
    </row>
    <row r="3908" spans="1:2" x14ac:dyDescent="0.25">
      <c r="A3908" s="66" t="s">
        <v>4196</v>
      </c>
      <c r="B3908" s="28">
        <v>85.6</v>
      </c>
    </row>
    <row r="3909" spans="1:2" x14ac:dyDescent="0.25">
      <c r="A3909" s="66" t="s">
        <v>4197</v>
      </c>
      <c r="B3909" s="28">
        <v>81.94</v>
      </c>
    </row>
    <row r="3910" spans="1:2" x14ac:dyDescent="0.25">
      <c r="A3910" s="66" t="s">
        <v>4198</v>
      </c>
      <c r="B3910" s="28">
        <v>79.52</v>
      </c>
    </row>
    <row r="3911" spans="1:2" x14ac:dyDescent="0.25">
      <c r="A3911" s="66" t="s">
        <v>4199</v>
      </c>
      <c r="B3911" s="28">
        <v>79.239999999999995</v>
      </c>
    </row>
    <row r="3912" spans="1:2" x14ac:dyDescent="0.25">
      <c r="A3912" s="66" t="s">
        <v>4200</v>
      </c>
      <c r="B3912" s="28">
        <v>78.53</v>
      </c>
    </row>
    <row r="3913" spans="1:2" x14ac:dyDescent="0.25">
      <c r="A3913" s="66" t="s">
        <v>4201</v>
      </c>
      <c r="B3913" s="28">
        <v>77.290000000000006</v>
      </c>
    </row>
    <row r="3914" spans="1:2" x14ac:dyDescent="0.25">
      <c r="A3914" s="66" t="s">
        <v>4202</v>
      </c>
      <c r="B3914" s="28">
        <v>74.11</v>
      </c>
    </row>
    <row r="3915" spans="1:2" x14ac:dyDescent="0.25">
      <c r="A3915" s="66" t="s">
        <v>4203</v>
      </c>
      <c r="B3915" s="28">
        <v>73.39</v>
      </c>
    </row>
    <row r="3916" spans="1:2" x14ac:dyDescent="0.25">
      <c r="A3916" s="66" t="s">
        <v>4204</v>
      </c>
      <c r="B3916" s="28">
        <v>72.510000000000005</v>
      </c>
    </row>
    <row r="3917" spans="1:2" x14ac:dyDescent="0.25">
      <c r="A3917" s="66" t="s">
        <v>4205</v>
      </c>
      <c r="B3917" s="28">
        <v>73.06</v>
      </c>
    </row>
    <row r="3918" spans="1:2" x14ac:dyDescent="0.25">
      <c r="A3918" s="66" t="s">
        <v>4206</v>
      </c>
      <c r="B3918" s="28">
        <v>73.03</v>
      </c>
    </row>
    <row r="3919" spans="1:2" x14ac:dyDescent="0.25">
      <c r="A3919" s="66" t="s">
        <v>4207</v>
      </c>
      <c r="B3919" s="28">
        <v>73.7</v>
      </c>
    </row>
    <row r="3920" spans="1:2" x14ac:dyDescent="0.25">
      <c r="A3920" s="66" t="s">
        <v>4208</v>
      </c>
      <c r="B3920" s="28">
        <v>73.650000000000006</v>
      </c>
    </row>
    <row r="3921" spans="1:2" x14ac:dyDescent="0.25">
      <c r="A3921" s="66" t="s">
        <v>4209</v>
      </c>
      <c r="B3921" s="28">
        <v>74.180000000000007</v>
      </c>
    </row>
    <row r="3922" spans="1:2" x14ac:dyDescent="0.25">
      <c r="A3922" s="66" t="s">
        <v>4210</v>
      </c>
      <c r="B3922" s="28">
        <v>74.099999999999994</v>
      </c>
    </row>
    <row r="3923" spans="1:2" x14ac:dyDescent="0.25">
      <c r="A3923" s="66" t="s">
        <v>4211</v>
      </c>
      <c r="B3923" s="28">
        <v>74.81</v>
      </c>
    </row>
    <row r="3924" spans="1:2" x14ac:dyDescent="0.25">
      <c r="A3924" s="66" t="s">
        <v>4212</v>
      </c>
      <c r="B3924" s="28">
        <v>75.819999999999993</v>
      </c>
    </row>
    <row r="3925" spans="1:2" x14ac:dyDescent="0.25">
      <c r="A3925" s="66" t="s">
        <v>4213</v>
      </c>
      <c r="B3925" s="28">
        <v>75.59</v>
      </c>
    </row>
    <row r="3926" spans="1:2" x14ac:dyDescent="0.25">
      <c r="A3926" s="66" t="s">
        <v>4214</v>
      </c>
      <c r="B3926" s="28">
        <v>75.97</v>
      </c>
    </row>
    <row r="3927" spans="1:2" x14ac:dyDescent="0.25">
      <c r="A3927" s="66" t="s">
        <v>4215</v>
      </c>
      <c r="B3927" s="28">
        <v>76.12</v>
      </c>
    </row>
    <row r="3928" spans="1:2" x14ac:dyDescent="0.25">
      <c r="A3928" s="66" t="s">
        <v>4216</v>
      </c>
      <c r="B3928" s="28">
        <v>77.34</v>
      </c>
    </row>
    <row r="3929" spans="1:2" x14ac:dyDescent="0.25">
      <c r="A3929" s="66" t="s">
        <v>4217</v>
      </c>
      <c r="B3929" s="28">
        <v>76.88</v>
      </c>
    </row>
    <row r="3930" spans="1:2" x14ac:dyDescent="0.25">
      <c r="A3930" s="66" t="s">
        <v>4218</v>
      </c>
      <c r="B3930" s="28">
        <v>76.819999999999993</v>
      </c>
    </row>
    <row r="3931" spans="1:2" x14ac:dyDescent="0.25">
      <c r="A3931" s="66" t="s">
        <v>4219</v>
      </c>
      <c r="B3931" s="28">
        <v>76.3</v>
      </c>
    </row>
    <row r="3932" spans="1:2" x14ac:dyDescent="0.25">
      <c r="A3932" s="66" t="s">
        <v>4220</v>
      </c>
      <c r="B3932" s="28">
        <v>76.05</v>
      </c>
    </row>
    <row r="3933" spans="1:2" x14ac:dyDescent="0.25">
      <c r="A3933" s="66" t="s">
        <v>4221</v>
      </c>
      <c r="B3933" s="28">
        <v>76.08</v>
      </c>
    </row>
    <row r="3934" spans="1:2" x14ac:dyDescent="0.25">
      <c r="A3934" s="66" t="s">
        <v>4222</v>
      </c>
      <c r="B3934" s="28">
        <v>76.73</v>
      </c>
    </row>
    <row r="3935" spans="1:2" x14ac:dyDescent="0.25">
      <c r="A3935" s="66" t="s">
        <v>4223</v>
      </c>
      <c r="B3935" s="28">
        <v>76.7</v>
      </c>
    </row>
    <row r="3936" spans="1:2" x14ac:dyDescent="0.25">
      <c r="A3936" s="66" t="s">
        <v>4224</v>
      </c>
      <c r="B3936" s="28">
        <v>77.69</v>
      </c>
    </row>
    <row r="3937" spans="1:2" x14ac:dyDescent="0.25">
      <c r="A3937" s="66" t="s">
        <v>4225</v>
      </c>
      <c r="B3937" s="28">
        <v>76.39</v>
      </c>
    </row>
    <row r="3938" spans="1:2" x14ac:dyDescent="0.25">
      <c r="A3938" s="66" t="s">
        <v>4226</v>
      </c>
      <c r="B3938" s="28">
        <v>76.77</v>
      </c>
    </row>
    <row r="3939" spans="1:2" x14ac:dyDescent="0.25">
      <c r="A3939" s="66" t="s">
        <v>4227</v>
      </c>
      <c r="B3939" s="28">
        <v>76.05</v>
      </c>
    </row>
    <row r="3940" spans="1:2" x14ac:dyDescent="0.25">
      <c r="A3940" s="66" t="s">
        <v>4228</v>
      </c>
      <c r="B3940" s="28">
        <v>76.239999999999995</v>
      </c>
    </row>
    <row r="3941" spans="1:2" x14ac:dyDescent="0.25">
      <c r="A3941" s="66" t="s">
        <v>4229</v>
      </c>
      <c r="B3941" s="28">
        <v>74.400000000000006</v>
      </c>
    </row>
    <row r="3942" spans="1:2" x14ac:dyDescent="0.25">
      <c r="A3942" s="66" t="s">
        <v>4230</v>
      </c>
      <c r="B3942" s="28">
        <v>74.19</v>
      </c>
    </row>
    <row r="3943" spans="1:2" x14ac:dyDescent="0.25">
      <c r="A3943" s="66" t="s">
        <v>4231</v>
      </c>
      <c r="B3943" s="28">
        <v>73.2</v>
      </c>
    </row>
    <row r="3944" spans="1:2" x14ac:dyDescent="0.25">
      <c r="A3944" s="66" t="s">
        <v>4232</v>
      </c>
      <c r="B3944" s="28">
        <v>72.78</v>
      </c>
    </row>
    <row r="3945" spans="1:2" x14ac:dyDescent="0.25">
      <c r="A3945" s="66" t="s">
        <v>4233</v>
      </c>
      <c r="B3945" s="28">
        <v>72.099999999999994</v>
      </c>
    </row>
    <row r="3946" spans="1:2" x14ac:dyDescent="0.25">
      <c r="A3946" s="66" t="s">
        <v>4234</v>
      </c>
      <c r="B3946" s="28">
        <v>71.09</v>
      </c>
    </row>
    <row r="3947" spans="1:2" x14ac:dyDescent="0.25">
      <c r="A3947" s="66" t="s">
        <v>4235</v>
      </c>
      <c r="B3947" s="28">
        <v>70.81</v>
      </c>
    </row>
    <row r="3948" spans="1:2" x14ac:dyDescent="0.25">
      <c r="A3948" s="66" t="s">
        <v>4236</v>
      </c>
      <c r="B3948" s="28">
        <v>70.02</v>
      </c>
    </row>
    <row r="3949" spans="1:2" x14ac:dyDescent="0.25">
      <c r="A3949" s="66" t="s">
        <v>4237</v>
      </c>
      <c r="B3949" s="28">
        <v>70.180000000000007</v>
      </c>
    </row>
    <row r="3950" spans="1:2" x14ac:dyDescent="0.25">
      <c r="A3950" s="66" t="s">
        <v>4238</v>
      </c>
      <c r="B3950" s="28">
        <v>70.239999999999995</v>
      </c>
    </row>
    <row r="3951" spans="1:2" x14ac:dyDescent="0.25">
      <c r="A3951" s="66" t="s">
        <v>4239</v>
      </c>
      <c r="B3951" s="28">
        <v>70.11</v>
      </c>
    </row>
    <row r="3952" spans="1:2" x14ac:dyDescent="0.25">
      <c r="A3952" s="66" t="s">
        <v>4240</v>
      </c>
      <c r="B3952" s="28">
        <v>70.08</v>
      </c>
    </row>
    <row r="3953" spans="1:2" x14ac:dyDescent="0.25">
      <c r="A3953" s="66" t="s">
        <v>4241</v>
      </c>
      <c r="B3953" s="28">
        <v>70.489999999999995</v>
      </c>
    </row>
    <row r="3954" spans="1:2" x14ac:dyDescent="0.25">
      <c r="A3954" s="66" t="s">
        <v>4242</v>
      </c>
      <c r="B3954" s="28">
        <v>70.52</v>
      </c>
    </row>
    <row r="3955" spans="1:2" x14ac:dyDescent="0.25">
      <c r="A3955" s="66" t="s">
        <v>4243</v>
      </c>
      <c r="B3955" s="28">
        <v>71.14</v>
      </c>
    </row>
    <row r="3956" spans="1:2" x14ac:dyDescent="0.25">
      <c r="A3956" s="66" t="s">
        <v>4244</v>
      </c>
      <c r="B3956" s="28">
        <v>70.260000000000005</v>
      </c>
    </row>
    <row r="3957" spans="1:2" x14ac:dyDescent="0.25">
      <c r="A3957" s="66" t="s">
        <v>4245</v>
      </c>
      <c r="B3957" s="28">
        <v>70.569999999999993</v>
      </c>
    </row>
    <row r="3958" spans="1:2" x14ac:dyDescent="0.25">
      <c r="A3958" s="66" t="s">
        <v>4246</v>
      </c>
      <c r="B3958" s="28">
        <v>71.03</v>
      </c>
    </row>
    <row r="3959" spans="1:2" x14ac:dyDescent="0.25">
      <c r="A3959" s="66" t="s">
        <v>4247</v>
      </c>
      <c r="B3959" s="28">
        <v>72.02</v>
      </c>
    </row>
    <row r="3960" spans="1:2" x14ac:dyDescent="0.25">
      <c r="A3960" s="66" t="s">
        <v>4248</v>
      </c>
      <c r="B3960" s="28">
        <v>72.209999999999994</v>
      </c>
    </row>
    <row r="3961" spans="1:2" x14ac:dyDescent="0.25">
      <c r="A3961" s="66" t="s">
        <v>4249</v>
      </c>
      <c r="B3961" s="28">
        <v>72.59</v>
      </c>
    </row>
    <row r="3962" spans="1:2" x14ac:dyDescent="0.25">
      <c r="A3962" s="66" t="s">
        <v>4250</v>
      </c>
      <c r="B3962" s="28">
        <v>72.44</v>
      </c>
    </row>
    <row r="3963" spans="1:2" x14ac:dyDescent="0.25">
      <c r="A3963" s="66" t="s">
        <v>4251</v>
      </c>
      <c r="B3963" s="28">
        <v>72.849999999999994</v>
      </c>
    </row>
    <row r="3964" spans="1:2" x14ac:dyDescent="0.25">
      <c r="A3964" s="66" t="s">
        <v>4252</v>
      </c>
      <c r="B3964" s="28">
        <v>72.64</v>
      </c>
    </row>
    <row r="3965" spans="1:2" x14ac:dyDescent="0.25">
      <c r="A3965" s="66" t="s">
        <v>4253</v>
      </c>
      <c r="B3965" s="28">
        <v>73.05</v>
      </c>
    </row>
    <row r="3966" spans="1:2" x14ac:dyDescent="0.25">
      <c r="A3966" s="66" t="s">
        <v>4254</v>
      </c>
      <c r="B3966" s="28">
        <v>73.069999999999993</v>
      </c>
    </row>
    <row r="3967" spans="1:2" x14ac:dyDescent="0.25">
      <c r="A3967" s="66" t="s">
        <v>4255</v>
      </c>
      <c r="B3967" s="28">
        <v>73.7</v>
      </c>
    </row>
    <row r="3968" spans="1:2" x14ac:dyDescent="0.25">
      <c r="A3968" s="66" t="s">
        <v>4256</v>
      </c>
      <c r="B3968" s="28">
        <v>73.61</v>
      </c>
    </row>
    <row r="3969" spans="1:2" x14ac:dyDescent="0.25">
      <c r="A3969" s="66" t="s">
        <v>4257</v>
      </c>
      <c r="B3969" s="28">
        <v>73.489999999999995</v>
      </c>
    </row>
    <row r="3970" spans="1:2" x14ac:dyDescent="0.25">
      <c r="A3970" s="66" t="s">
        <v>4258</v>
      </c>
      <c r="B3970" s="28">
        <v>72.83</v>
      </c>
    </row>
    <row r="3971" spans="1:2" x14ac:dyDescent="0.25">
      <c r="A3971" s="66" t="s">
        <v>4259</v>
      </c>
      <c r="B3971" s="28">
        <v>72.91</v>
      </c>
    </row>
    <row r="3972" spans="1:2" x14ac:dyDescent="0.25">
      <c r="A3972" s="66" t="s">
        <v>4260</v>
      </c>
      <c r="B3972" s="28">
        <v>72.28</v>
      </c>
    </row>
    <row r="3973" spans="1:2" x14ac:dyDescent="0.25">
      <c r="A3973" s="66" t="s">
        <v>4261</v>
      </c>
      <c r="B3973" s="28">
        <v>71.709999999999994</v>
      </c>
    </row>
    <row r="3974" spans="1:2" x14ac:dyDescent="0.25">
      <c r="A3974" s="66" t="s">
        <v>4262</v>
      </c>
      <c r="B3974" s="28">
        <v>72.319999999999993</v>
      </c>
    </row>
    <row r="3975" spans="1:2" x14ac:dyDescent="0.25">
      <c r="A3975" s="66" t="s">
        <v>4263</v>
      </c>
      <c r="B3975" s="28">
        <v>72.42</v>
      </c>
    </row>
    <row r="3976" spans="1:2" x14ac:dyDescent="0.25">
      <c r="A3976" s="66" t="s">
        <v>4264</v>
      </c>
      <c r="B3976" s="28">
        <v>72.599999999999994</v>
      </c>
    </row>
    <row r="3977" spans="1:2" x14ac:dyDescent="0.25">
      <c r="A3977" s="66" t="s">
        <v>4265</v>
      </c>
      <c r="B3977" s="28">
        <v>71.02</v>
      </c>
    </row>
    <row r="3978" spans="1:2" x14ac:dyDescent="0.25">
      <c r="A3978" s="66" t="s">
        <v>4266</v>
      </c>
      <c r="B3978" s="28">
        <v>71.44</v>
      </c>
    </row>
    <row r="3979" spans="1:2" x14ac:dyDescent="0.25">
      <c r="A3979" s="66" t="s">
        <v>4267</v>
      </c>
      <c r="B3979" s="28">
        <v>72.06</v>
      </c>
    </row>
    <row r="3980" spans="1:2" x14ac:dyDescent="0.25">
      <c r="A3980" s="66" t="s">
        <v>4268</v>
      </c>
      <c r="B3980" s="28">
        <v>72.760000000000005</v>
      </c>
    </row>
    <row r="3981" spans="1:2" x14ac:dyDescent="0.25">
      <c r="A3981" s="66" t="s">
        <v>4269</v>
      </c>
      <c r="B3981" s="28">
        <v>72.28</v>
      </c>
    </row>
    <row r="3982" spans="1:2" x14ac:dyDescent="0.25">
      <c r="A3982" s="66" t="s">
        <v>4270</v>
      </c>
      <c r="B3982" s="28">
        <v>72.849999999999994</v>
      </c>
    </row>
    <row r="3983" spans="1:2" x14ac:dyDescent="0.25">
      <c r="A3983" s="66" t="s">
        <v>4271</v>
      </c>
      <c r="B3983" s="28">
        <v>73.84</v>
      </c>
    </row>
    <row r="3984" spans="1:2" x14ac:dyDescent="0.25">
      <c r="A3984" s="66" t="s">
        <v>4272</v>
      </c>
      <c r="B3984" s="28">
        <v>74.31</v>
      </c>
    </row>
    <row r="3985" spans="1:2" x14ac:dyDescent="0.25">
      <c r="A3985" s="66" t="s">
        <v>4273</v>
      </c>
      <c r="B3985" s="28">
        <v>73.040000000000006</v>
      </c>
    </row>
    <row r="3986" spans="1:2" x14ac:dyDescent="0.25">
      <c r="A3986" s="66" t="s">
        <v>4274</v>
      </c>
      <c r="B3986" s="28">
        <v>74.010000000000005</v>
      </c>
    </row>
    <row r="3987" spans="1:2" x14ac:dyDescent="0.25">
      <c r="A3987" s="66" t="s">
        <v>4275</v>
      </c>
      <c r="B3987" s="28">
        <v>74.25</v>
      </c>
    </row>
    <row r="3988" spans="1:2" x14ac:dyDescent="0.25">
      <c r="A3988" s="66" t="s">
        <v>4276</v>
      </c>
      <c r="B3988" s="28">
        <v>74.89</v>
      </c>
    </row>
    <row r="3989" spans="1:2" x14ac:dyDescent="0.25">
      <c r="A3989" s="66" t="s">
        <v>4277</v>
      </c>
      <c r="B3989" s="28">
        <v>75.08</v>
      </c>
    </row>
    <row r="3990" spans="1:2" x14ac:dyDescent="0.25">
      <c r="A3990" s="66" t="s">
        <v>4278</v>
      </c>
      <c r="B3990" s="28">
        <v>76.319999999999993</v>
      </c>
    </row>
    <row r="3991" spans="1:2" x14ac:dyDescent="0.25">
      <c r="A3991" s="66" t="s">
        <v>4279</v>
      </c>
      <c r="B3991" s="28">
        <v>77.3</v>
      </c>
    </row>
    <row r="3992" spans="1:2" x14ac:dyDescent="0.25">
      <c r="A3992" s="66" t="s">
        <v>4280</v>
      </c>
      <c r="B3992" s="28">
        <v>78.010000000000005</v>
      </c>
    </row>
    <row r="3993" spans="1:2" x14ac:dyDescent="0.25">
      <c r="A3993" s="66" t="s">
        <v>4281</v>
      </c>
      <c r="B3993" s="28">
        <v>78.55</v>
      </c>
    </row>
    <row r="3994" spans="1:2" x14ac:dyDescent="0.25">
      <c r="A3994" s="66" t="s">
        <v>4282</v>
      </c>
      <c r="B3994" s="28">
        <v>79.05</v>
      </c>
    </row>
    <row r="3995" spans="1:2" x14ac:dyDescent="0.25">
      <c r="A3995" s="66" t="s">
        <v>4283</v>
      </c>
      <c r="B3995" s="28">
        <v>79.739999999999995</v>
      </c>
    </row>
    <row r="3996" spans="1:2" x14ac:dyDescent="0.25">
      <c r="A3996" s="66" t="s">
        <v>4284</v>
      </c>
      <c r="B3996" s="28">
        <v>82.07</v>
      </c>
    </row>
    <row r="3997" spans="1:2" x14ac:dyDescent="0.25">
      <c r="A3997" s="66" t="s">
        <v>4285</v>
      </c>
      <c r="B3997" s="28">
        <v>83.51</v>
      </c>
    </row>
    <row r="3998" spans="1:2" x14ac:dyDescent="0.25">
      <c r="A3998" s="66" t="s">
        <v>4286</v>
      </c>
      <c r="B3998" s="28">
        <v>84.04</v>
      </c>
    </row>
    <row r="3999" spans="1:2" x14ac:dyDescent="0.25">
      <c r="A3999" s="66" t="s">
        <v>4287</v>
      </c>
      <c r="B3999" s="28">
        <v>84.88</v>
      </c>
    </row>
    <row r="4000" spans="1:2" x14ac:dyDescent="0.25">
      <c r="A4000" s="66" t="s">
        <v>4288</v>
      </c>
      <c r="B4000" s="28">
        <v>85.35</v>
      </c>
    </row>
    <row r="4001" spans="1:2" x14ac:dyDescent="0.25">
      <c r="A4001" s="66" t="s">
        <v>4289</v>
      </c>
      <c r="B4001" s="28">
        <v>86.03</v>
      </c>
    </row>
    <row r="4002" spans="1:2" x14ac:dyDescent="0.25">
      <c r="A4002" s="66" t="s">
        <v>4290</v>
      </c>
      <c r="B4002" s="28">
        <v>86.44</v>
      </c>
    </row>
    <row r="4003" spans="1:2" x14ac:dyDescent="0.25">
      <c r="A4003" s="66" t="s">
        <v>4291</v>
      </c>
      <c r="B4003" s="28">
        <v>86.69</v>
      </c>
    </row>
    <row r="4004" spans="1:2" x14ac:dyDescent="0.25">
      <c r="A4004" s="66" t="s">
        <v>4292</v>
      </c>
      <c r="B4004" s="28">
        <v>86.83</v>
      </c>
    </row>
    <row r="4005" spans="1:2" x14ac:dyDescent="0.25">
      <c r="A4005" s="66" t="s">
        <v>4293</v>
      </c>
      <c r="B4005" s="28">
        <v>87.23</v>
      </c>
    </row>
    <row r="4006" spans="1:2" x14ac:dyDescent="0.25">
      <c r="A4006" s="66" t="s">
        <v>4294</v>
      </c>
      <c r="B4006" s="28">
        <v>83.15</v>
      </c>
    </row>
    <row r="4007" spans="1:2" x14ac:dyDescent="0.25">
      <c r="A4007" s="66" t="s">
        <v>4295</v>
      </c>
      <c r="B4007" s="28">
        <v>82.38</v>
      </c>
    </row>
    <row r="4008" spans="1:2" x14ac:dyDescent="0.25">
      <c r="A4008" s="66" t="s">
        <v>4296</v>
      </c>
      <c r="B4008" s="28">
        <v>80.680000000000007</v>
      </c>
    </row>
    <row r="4009" spans="1:2" x14ac:dyDescent="0.25">
      <c r="A4009" s="66" t="s">
        <v>4297</v>
      </c>
      <c r="B4009" s="28">
        <v>80.61</v>
      </c>
    </row>
    <row r="4010" spans="1:2" x14ac:dyDescent="0.25">
      <c r="A4010" s="66" t="s">
        <v>4298</v>
      </c>
      <c r="B4010" s="28">
        <v>80.040000000000006</v>
      </c>
    </row>
    <row r="4011" spans="1:2" x14ac:dyDescent="0.25">
      <c r="A4011" s="66" t="s">
        <v>4299</v>
      </c>
      <c r="B4011" s="28">
        <v>79.37</v>
      </c>
    </row>
    <row r="4012" spans="1:2" x14ac:dyDescent="0.25">
      <c r="A4012" s="66" t="s">
        <v>4300</v>
      </c>
      <c r="B4012" s="28">
        <v>79.680000000000007</v>
      </c>
    </row>
    <row r="4013" spans="1:2" x14ac:dyDescent="0.25">
      <c r="A4013" s="66" t="s">
        <v>4301</v>
      </c>
      <c r="B4013" s="28">
        <v>80.510000000000005</v>
      </c>
    </row>
    <row r="4014" spans="1:2" x14ac:dyDescent="0.25">
      <c r="A4014" s="66" t="s">
        <v>4302</v>
      </c>
      <c r="B4014" s="28">
        <v>81.48</v>
      </c>
    </row>
    <row r="4015" spans="1:2" x14ac:dyDescent="0.25">
      <c r="A4015" s="66" t="s">
        <v>4303</v>
      </c>
      <c r="B4015" s="28">
        <v>80.489999999999995</v>
      </c>
    </row>
    <row r="4016" spans="1:2" x14ac:dyDescent="0.25">
      <c r="A4016" s="66" t="s">
        <v>4304</v>
      </c>
      <c r="B4016" s="28">
        <v>80.36</v>
      </c>
    </row>
    <row r="4017" spans="1:2" x14ac:dyDescent="0.25">
      <c r="A4017" s="66" t="s">
        <v>4305</v>
      </c>
      <c r="B4017" s="28">
        <v>79.819999999999993</v>
      </c>
    </row>
    <row r="4018" spans="1:2" x14ac:dyDescent="0.25">
      <c r="A4018" s="66" t="s">
        <v>4306</v>
      </c>
      <c r="B4018" s="28">
        <v>79.819999999999993</v>
      </c>
    </row>
    <row r="4019" spans="1:2" x14ac:dyDescent="0.25">
      <c r="A4019" s="66" t="s">
        <v>4307</v>
      </c>
      <c r="B4019" s="28">
        <v>80.790000000000006</v>
      </c>
    </row>
    <row r="4020" spans="1:2" x14ac:dyDescent="0.25">
      <c r="A4020" s="66" t="s">
        <v>4308</v>
      </c>
      <c r="B4020" s="28">
        <v>81.77</v>
      </c>
    </row>
    <row r="4021" spans="1:2" x14ac:dyDescent="0.25">
      <c r="A4021" s="66" t="s">
        <v>4309</v>
      </c>
      <c r="B4021" s="28">
        <v>83.19</v>
      </c>
    </row>
    <row r="4022" spans="1:2" x14ac:dyDescent="0.25">
      <c r="A4022" s="66" t="s">
        <v>4310</v>
      </c>
      <c r="B4022" s="28">
        <v>83.64</v>
      </c>
    </row>
    <row r="4023" spans="1:2" x14ac:dyDescent="0.25">
      <c r="A4023" s="66" t="s">
        <v>4311</v>
      </c>
      <c r="B4023" s="28">
        <v>85.24</v>
      </c>
    </row>
    <row r="4024" spans="1:2" x14ac:dyDescent="0.25">
      <c r="A4024" s="66" t="s">
        <v>4312</v>
      </c>
      <c r="B4024" s="28">
        <v>85.2</v>
      </c>
    </row>
    <row r="4025" spans="1:2" x14ac:dyDescent="0.25">
      <c r="A4025" s="66" t="s">
        <v>4313</v>
      </c>
      <c r="B4025" s="28">
        <v>86.37</v>
      </c>
    </row>
    <row r="4026" spans="1:2" x14ac:dyDescent="0.25">
      <c r="A4026" s="66" t="s">
        <v>4314</v>
      </c>
      <c r="B4026" s="28">
        <v>86.85</v>
      </c>
    </row>
    <row r="4027" spans="1:2" x14ac:dyDescent="0.25">
      <c r="A4027" s="66" t="s">
        <v>4315</v>
      </c>
      <c r="B4027" s="28">
        <v>84.91</v>
      </c>
    </row>
    <row r="4028" spans="1:2" x14ac:dyDescent="0.25">
      <c r="A4028" s="66" t="s">
        <v>4316</v>
      </c>
      <c r="B4028" s="28">
        <v>85.61</v>
      </c>
    </row>
    <row r="4029" spans="1:2" x14ac:dyDescent="0.25">
      <c r="A4029" s="66" t="s">
        <v>4317</v>
      </c>
      <c r="B4029" s="28">
        <v>86.42</v>
      </c>
    </row>
    <row r="4030" spans="1:2" x14ac:dyDescent="0.25">
      <c r="A4030" s="66" t="s">
        <v>4318</v>
      </c>
      <c r="B4030" s="28">
        <v>86.58</v>
      </c>
    </row>
    <row r="4031" spans="1:2" x14ac:dyDescent="0.25">
      <c r="A4031" s="66" t="s">
        <v>4319</v>
      </c>
      <c r="B4031" s="28">
        <v>88.93</v>
      </c>
    </row>
    <row r="4032" spans="1:2" x14ac:dyDescent="0.25">
      <c r="A4032" s="66" t="s">
        <v>4320</v>
      </c>
      <c r="B4032" s="28">
        <v>89.31</v>
      </c>
    </row>
    <row r="4033" spans="1:2" x14ac:dyDescent="0.25">
      <c r="A4033" s="66" t="s">
        <v>4321</v>
      </c>
      <c r="B4033" s="28">
        <v>90.07</v>
      </c>
    </row>
    <row r="4034" spans="1:2" x14ac:dyDescent="0.25">
      <c r="A4034" s="66" t="s">
        <v>4322</v>
      </c>
      <c r="B4034" s="28">
        <v>91.35</v>
      </c>
    </row>
    <row r="4035" spans="1:2" x14ac:dyDescent="0.25">
      <c r="A4035" s="66" t="s">
        <v>4323</v>
      </c>
      <c r="B4035" s="28">
        <v>91.93</v>
      </c>
    </row>
    <row r="4036" spans="1:2" x14ac:dyDescent="0.25">
      <c r="A4036" s="66" t="s">
        <v>4324</v>
      </c>
      <c r="B4036" s="28">
        <v>92.95</v>
      </c>
    </row>
    <row r="4037" spans="1:2" x14ac:dyDescent="0.25">
      <c r="A4037" s="66" t="s">
        <v>4325</v>
      </c>
      <c r="B4037" s="28">
        <v>93.5</v>
      </c>
    </row>
    <row r="4038" spans="1:2" x14ac:dyDescent="0.25">
      <c r="A4038" s="66" t="s">
        <v>4326</v>
      </c>
      <c r="B4038" s="28">
        <v>94.52</v>
      </c>
    </row>
    <row r="4039" spans="1:2" x14ac:dyDescent="0.25">
      <c r="A4039" s="66" t="s">
        <v>4327</v>
      </c>
      <c r="B4039" s="28">
        <v>96.95</v>
      </c>
    </row>
    <row r="4040" spans="1:2" x14ac:dyDescent="0.25">
      <c r="A4040" s="66" t="s">
        <v>4328</v>
      </c>
      <c r="B4040" s="28">
        <v>99.68</v>
      </c>
    </row>
    <row r="4041" spans="1:2" x14ac:dyDescent="0.25">
      <c r="A4041" s="66" t="s">
        <v>4329</v>
      </c>
      <c r="B4041" s="28">
        <v>102.24</v>
      </c>
    </row>
    <row r="4042" spans="1:2" x14ac:dyDescent="0.25">
      <c r="A4042" s="66" t="s">
        <v>4330</v>
      </c>
      <c r="B4042" s="28">
        <v>104.21</v>
      </c>
    </row>
    <row r="4043" spans="1:2" x14ac:dyDescent="0.25">
      <c r="A4043" s="66" t="s">
        <v>4331</v>
      </c>
      <c r="B4043" s="28">
        <v>105.34</v>
      </c>
    </row>
    <row r="4044" spans="1:2" x14ac:dyDescent="0.25">
      <c r="A4044" s="66" t="s">
        <v>4332</v>
      </c>
      <c r="B4044" s="28">
        <v>107.73</v>
      </c>
    </row>
    <row r="4045" spans="1:2" x14ac:dyDescent="0.25">
      <c r="A4045" s="66" t="s">
        <v>4333</v>
      </c>
      <c r="B4045" s="28">
        <v>109.3</v>
      </c>
    </row>
    <row r="4046" spans="1:2" x14ac:dyDescent="0.25">
      <c r="A4046" s="66" t="s">
        <v>4334</v>
      </c>
      <c r="B4046" s="28">
        <v>109.14</v>
      </c>
    </row>
    <row r="4047" spans="1:2" x14ac:dyDescent="0.25">
      <c r="A4047" s="66" t="s">
        <v>4335</v>
      </c>
      <c r="B4047" s="28">
        <v>108.27</v>
      </c>
    </row>
    <row r="4048" spans="1:2" x14ac:dyDescent="0.25">
      <c r="A4048" s="66" t="s">
        <v>4336</v>
      </c>
      <c r="B4048" s="28">
        <v>103.4</v>
      </c>
    </row>
    <row r="4049" spans="1:2" x14ac:dyDescent="0.25">
      <c r="A4049" s="66" t="s">
        <v>4337</v>
      </c>
      <c r="B4049" s="28">
        <v>104.22</v>
      </c>
    </row>
    <row r="4050" spans="1:2" x14ac:dyDescent="0.25">
      <c r="A4050" s="66" t="s">
        <v>4338</v>
      </c>
      <c r="B4050" s="28">
        <v>104.04</v>
      </c>
    </row>
    <row r="4051" spans="1:2" x14ac:dyDescent="0.25">
      <c r="A4051" s="66" t="s">
        <v>4339</v>
      </c>
      <c r="B4051" s="28">
        <v>104.1</v>
      </c>
    </row>
    <row r="4052" spans="1:2" x14ac:dyDescent="0.25">
      <c r="A4052" s="66" t="s">
        <v>4340</v>
      </c>
      <c r="B4052" s="28">
        <v>103.58</v>
      </c>
    </row>
    <row r="4053" spans="1:2" x14ac:dyDescent="0.25">
      <c r="A4053" s="66" t="s">
        <v>4341</v>
      </c>
      <c r="B4053" s="28">
        <v>102.66</v>
      </c>
    </row>
    <row r="4054" spans="1:2" x14ac:dyDescent="0.25">
      <c r="A4054" s="66" t="s">
        <v>4342</v>
      </c>
      <c r="B4054" s="28">
        <v>103.16</v>
      </c>
    </row>
    <row r="4055" spans="1:2" x14ac:dyDescent="0.25">
      <c r="A4055" s="66" t="s">
        <v>4343</v>
      </c>
      <c r="B4055" s="28">
        <v>103.12</v>
      </c>
    </row>
    <row r="4056" spans="1:2" x14ac:dyDescent="0.25">
      <c r="A4056" s="66" t="s">
        <v>4344</v>
      </c>
      <c r="B4056" s="28">
        <v>103.36</v>
      </c>
    </row>
    <row r="4057" spans="1:2" x14ac:dyDescent="0.25">
      <c r="A4057" s="66" t="s">
        <v>4345</v>
      </c>
      <c r="B4057" s="28">
        <v>103.11</v>
      </c>
    </row>
    <row r="4058" spans="1:2" x14ac:dyDescent="0.25">
      <c r="A4058" s="66" t="s">
        <v>4346</v>
      </c>
      <c r="B4058" s="28">
        <v>103.59</v>
      </c>
    </row>
    <row r="4059" spans="1:2" x14ac:dyDescent="0.25">
      <c r="A4059" s="66" t="s">
        <v>4347</v>
      </c>
      <c r="B4059" s="28">
        <v>102.98</v>
      </c>
    </row>
    <row r="4060" spans="1:2" x14ac:dyDescent="0.25">
      <c r="A4060" s="66" t="s">
        <v>4348</v>
      </c>
      <c r="B4060" s="28">
        <v>102.44</v>
      </c>
    </row>
    <row r="4061" spans="1:2" x14ac:dyDescent="0.25">
      <c r="A4061" s="66" t="s">
        <v>4349</v>
      </c>
      <c r="B4061" s="28">
        <v>102.68</v>
      </c>
    </row>
    <row r="4062" spans="1:2" x14ac:dyDescent="0.25">
      <c r="A4062" s="66" t="s">
        <v>4350</v>
      </c>
      <c r="B4062" s="28">
        <v>102.49</v>
      </c>
    </row>
    <row r="4063" spans="1:2" x14ac:dyDescent="0.25">
      <c r="A4063" s="66" t="s">
        <v>4351</v>
      </c>
      <c r="B4063" s="28">
        <v>101.99</v>
      </c>
    </row>
    <row r="4064" spans="1:2" x14ac:dyDescent="0.25">
      <c r="A4064" s="66" t="s">
        <v>4352</v>
      </c>
      <c r="B4064" s="28">
        <v>102.12</v>
      </c>
    </row>
    <row r="4065" spans="1:2" x14ac:dyDescent="0.25">
      <c r="A4065" s="66" t="s">
        <v>4353</v>
      </c>
      <c r="B4065" s="28">
        <v>101.53</v>
      </c>
    </row>
    <row r="4066" spans="1:2" x14ac:dyDescent="0.25">
      <c r="A4066" s="66" t="s">
        <v>4354</v>
      </c>
      <c r="B4066" s="28">
        <v>101.48</v>
      </c>
    </row>
    <row r="4067" spans="1:2" x14ac:dyDescent="0.25">
      <c r="A4067" s="66" t="s">
        <v>4355</v>
      </c>
      <c r="B4067" s="28">
        <v>100.25</v>
      </c>
    </row>
    <row r="4068" spans="1:2" x14ac:dyDescent="0.25">
      <c r="A4068" s="66" t="s">
        <v>4356</v>
      </c>
      <c r="B4068" s="28">
        <v>97.85</v>
      </c>
    </row>
    <row r="4069" spans="1:2" x14ac:dyDescent="0.25">
      <c r="A4069" s="66" t="s">
        <v>4357</v>
      </c>
      <c r="B4069" s="28">
        <v>96.93</v>
      </c>
    </row>
    <row r="4070" spans="1:2" x14ac:dyDescent="0.25">
      <c r="A4070" s="66" t="s">
        <v>4358</v>
      </c>
      <c r="B4070" s="28">
        <v>95.7</v>
      </c>
    </row>
    <row r="4071" spans="1:2" x14ac:dyDescent="0.25">
      <c r="A4071" s="66" t="s">
        <v>4359</v>
      </c>
      <c r="B4071" s="28">
        <v>94.71</v>
      </c>
    </row>
    <row r="4072" spans="1:2" x14ac:dyDescent="0.25">
      <c r="A4072" s="66" t="s">
        <v>4360</v>
      </c>
      <c r="B4072" s="28">
        <v>93.63</v>
      </c>
    </row>
    <row r="4073" spans="1:2" x14ac:dyDescent="0.25">
      <c r="A4073" s="66" t="s">
        <v>4361</v>
      </c>
      <c r="B4073" s="28">
        <v>93.1</v>
      </c>
    </row>
    <row r="4074" spans="1:2" x14ac:dyDescent="0.25">
      <c r="A4074" s="66" t="s">
        <v>4362</v>
      </c>
      <c r="B4074" s="28">
        <v>93.34</v>
      </c>
    </row>
    <row r="4075" spans="1:2" x14ac:dyDescent="0.25">
      <c r="A4075" s="66" t="s">
        <v>4363</v>
      </c>
      <c r="B4075" s="28">
        <v>93.15</v>
      </c>
    </row>
    <row r="4076" spans="1:2" x14ac:dyDescent="0.25">
      <c r="A4076" s="66" t="s">
        <v>4364</v>
      </c>
      <c r="B4076" s="28">
        <v>92.69</v>
      </c>
    </row>
    <row r="4077" spans="1:2" x14ac:dyDescent="0.25">
      <c r="A4077" s="66" t="s">
        <v>4365</v>
      </c>
      <c r="B4077" s="28">
        <v>92.96</v>
      </c>
    </row>
    <row r="4078" spans="1:2" x14ac:dyDescent="0.25">
      <c r="A4078" s="66" t="s">
        <v>4366</v>
      </c>
      <c r="B4078" s="28">
        <v>93.63</v>
      </c>
    </row>
    <row r="4079" spans="1:2" x14ac:dyDescent="0.25">
      <c r="A4079" s="66" t="s">
        <v>4367</v>
      </c>
      <c r="B4079" s="28">
        <v>94.91</v>
      </c>
    </row>
    <row r="4080" spans="1:2" x14ac:dyDescent="0.25">
      <c r="A4080" s="66" t="s">
        <v>4368</v>
      </c>
      <c r="B4080" s="28">
        <v>93.97</v>
      </c>
    </row>
    <row r="4081" spans="1:2" x14ac:dyDescent="0.25">
      <c r="A4081" s="66" t="s">
        <v>4369</v>
      </c>
      <c r="B4081" s="28">
        <v>94.11</v>
      </c>
    </row>
    <row r="4082" spans="1:2" x14ac:dyDescent="0.25">
      <c r="A4082" s="66" t="s">
        <v>4370</v>
      </c>
      <c r="B4082" s="28">
        <v>95.23</v>
      </c>
    </row>
    <row r="4083" spans="1:2" x14ac:dyDescent="0.25">
      <c r="A4083" s="66" t="s">
        <v>4371</v>
      </c>
      <c r="B4083" s="28">
        <v>98.07</v>
      </c>
    </row>
    <row r="4084" spans="1:2" x14ac:dyDescent="0.25">
      <c r="A4084" s="66" t="s">
        <v>4372</v>
      </c>
      <c r="B4084" s="28">
        <v>98.4</v>
      </c>
    </row>
    <row r="4085" spans="1:2" x14ac:dyDescent="0.25">
      <c r="A4085" s="66" t="s">
        <v>4373</v>
      </c>
      <c r="B4085" s="28">
        <v>98.93</v>
      </c>
    </row>
    <row r="4086" spans="1:2" x14ac:dyDescent="0.25">
      <c r="A4086" s="66" t="s">
        <v>4374</v>
      </c>
      <c r="B4086" s="28">
        <v>99.47</v>
      </c>
    </row>
    <row r="4087" spans="1:2" x14ac:dyDescent="0.25">
      <c r="A4087" s="66" t="s">
        <v>4375</v>
      </c>
      <c r="B4087" s="28">
        <v>99.73</v>
      </c>
    </row>
    <row r="4088" spans="1:2" x14ac:dyDescent="0.25">
      <c r="A4088" s="66" t="s">
        <v>4376</v>
      </c>
      <c r="B4088" s="28">
        <v>101.1</v>
      </c>
    </row>
    <row r="4089" spans="1:2" x14ac:dyDescent="0.25">
      <c r="A4089" s="66" t="s">
        <v>4377</v>
      </c>
      <c r="B4089" s="28">
        <v>100.89</v>
      </c>
    </row>
    <row r="4090" spans="1:2" x14ac:dyDescent="0.25">
      <c r="A4090" s="66" t="s">
        <v>4378</v>
      </c>
      <c r="B4090" s="28">
        <v>101.74</v>
      </c>
    </row>
    <row r="4091" spans="1:2" x14ac:dyDescent="0.25">
      <c r="A4091" s="66" t="s">
        <v>4379</v>
      </c>
      <c r="B4091" s="28">
        <v>102.16</v>
      </c>
    </row>
    <row r="4092" spans="1:2" x14ac:dyDescent="0.25">
      <c r="A4092" s="66" t="s">
        <v>4380</v>
      </c>
      <c r="B4092" s="28">
        <v>102.1</v>
      </c>
    </row>
    <row r="4093" spans="1:2" x14ac:dyDescent="0.25">
      <c r="A4093" s="66" t="s">
        <v>4381</v>
      </c>
      <c r="B4093" s="28">
        <v>102.15</v>
      </c>
    </row>
    <row r="4094" spans="1:2" x14ac:dyDescent="0.25">
      <c r="A4094" s="66" t="s">
        <v>4382</v>
      </c>
      <c r="B4094" s="28">
        <v>102.99</v>
      </c>
    </row>
    <row r="4095" spans="1:2" x14ac:dyDescent="0.25">
      <c r="A4095" s="66" t="s">
        <v>4383</v>
      </c>
      <c r="B4095" s="28">
        <v>103.67</v>
      </c>
    </row>
    <row r="4096" spans="1:2" x14ac:dyDescent="0.25">
      <c r="A4096" s="66" t="s">
        <v>4384</v>
      </c>
      <c r="B4096" s="28">
        <v>104.18</v>
      </c>
    </row>
    <row r="4097" spans="1:2" x14ac:dyDescent="0.25">
      <c r="A4097" s="66" t="s">
        <v>4385</v>
      </c>
      <c r="B4097" s="28">
        <v>104.48</v>
      </c>
    </row>
    <row r="4098" spans="1:2" x14ac:dyDescent="0.25">
      <c r="A4098" s="66" t="s">
        <v>4386</v>
      </c>
      <c r="B4098" s="28">
        <v>105.02</v>
      </c>
    </row>
    <row r="4099" spans="1:2" x14ac:dyDescent="0.25">
      <c r="A4099" s="66" t="s">
        <v>4387</v>
      </c>
      <c r="B4099" s="28">
        <v>105.34</v>
      </c>
    </row>
    <row r="4100" spans="1:2" x14ac:dyDescent="0.25">
      <c r="A4100" s="66" t="s">
        <v>4388</v>
      </c>
      <c r="B4100" s="28">
        <v>105.61</v>
      </c>
    </row>
    <row r="4101" spans="1:2" x14ac:dyDescent="0.25">
      <c r="A4101" s="66" t="s">
        <v>4389</v>
      </c>
      <c r="B4101" s="28">
        <v>105.11</v>
      </c>
    </row>
    <row r="4102" spans="1:2" x14ac:dyDescent="0.25">
      <c r="A4102" s="66" t="s">
        <v>4390</v>
      </c>
      <c r="B4102" s="28">
        <v>104.36</v>
      </c>
    </row>
    <row r="4103" spans="1:2" x14ac:dyDescent="0.25">
      <c r="A4103" s="66" t="s">
        <v>4391</v>
      </c>
      <c r="B4103" s="28">
        <v>103.67</v>
      </c>
    </row>
    <row r="4104" spans="1:2" x14ac:dyDescent="0.25">
      <c r="A4104" s="66" t="s">
        <v>4392</v>
      </c>
      <c r="B4104" s="28">
        <v>103.8</v>
      </c>
    </row>
    <row r="4105" spans="1:2" x14ac:dyDescent="0.25">
      <c r="A4105" s="66" t="s">
        <v>4393</v>
      </c>
      <c r="B4105" s="28">
        <v>103.62</v>
      </c>
    </row>
    <row r="4106" spans="1:2" x14ac:dyDescent="0.25">
      <c r="A4106" s="66" t="s">
        <v>4394</v>
      </c>
      <c r="B4106" s="28">
        <v>102.91</v>
      </c>
    </row>
    <row r="4107" spans="1:2" x14ac:dyDescent="0.25">
      <c r="A4107" s="66" t="s">
        <v>4395</v>
      </c>
      <c r="B4107" s="28">
        <v>103.02</v>
      </c>
    </row>
    <row r="4108" spans="1:2" x14ac:dyDescent="0.25">
      <c r="A4108" s="66" t="s">
        <v>4396</v>
      </c>
      <c r="B4108" s="28">
        <v>101.21</v>
      </c>
    </row>
    <row r="4109" spans="1:2" x14ac:dyDescent="0.25">
      <c r="A4109" s="66" t="s">
        <v>4397</v>
      </c>
      <c r="B4109" s="28">
        <v>100.1</v>
      </c>
    </row>
    <row r="4110" spans="1:2" x14ac:dyDescent="0.25">
      <c r="A4110" s="66" t="s">
        <v>4398</v>
      </c>
      <c r="B4110" s="28">
        <v>100.17</v>
      </c>
    </row>
    <row r="4111" spans="1:2" x14ac:dyDescent="0.25">
      <c r="A4111" s="66" t="s">
        <v>4399</v>
      </c>
      <c r="B4111" s="28">
        <v>100.09</v>
      </c>
    </row>
    <row r="4112" spans="1:2" x14ac:dyDescent="0.25">
      <c r="A4112" s="66" t="s">
        <v>4400</v>
      </c>
      <c r="B4112" s="28">
        <v>99.8</v>
      </c>
    </row>
    <row r="4113" spans="1:2" x14ac:dyDescent="0.25">
      <c r="A4113" s="66" t="s">
        <v>4401</v>
      </c>
      <c r="B4113" s="28">
        <v>99.69</v>
      </c>
    </row>
    <row r="4114" spans="1:2" x14ac:dyDescent="0.25">
      <c r="A4114" s="66" t="s">
        <v>4402</v>
      </c>
      <c r="B4114" s="28">
        <v>100.54</v>
      </c>
    </row>
    <row r="4115" spans="1:2" x14ac:dyDescent="0.25">
      <c r="A4115" s="66" t="s">
        <v>4403</v>
      </c>
      <c r="B4115" s="28">
        <v>100.26</v>
      </c>
    </row>
    <row r="4116" spans="1:2" x14ac:dyDescent="0.25">
      <c r="A4116" s="66" t="s">
        <v>4404</v>
      </c>
      <c r="B4116" s="28">
        <v>100.29</v>
      </c>
    </row>
    <row r="4117" spans="1:2" x14ac:dyDescent="0.25">
      <c r="A4117" s="66" t="s">
        <v>4405</v>
      </c>
      <c r="B4117" s="28">
        <v>100.55</v>
      </c>
    </row>
    <row r="4118" spans="1:2" x14ac:dyDescent="0.25">
      <c r="A4118" s="66" t="s">
        <v>4406</v>
      </c>
      <c r="B4118" s="28">
        <v>101.03</v>
      </c>
    </row>
    <row r="4119" spans="1:2" x14ac:dyDescent="0.25">
      <c r="A4119" s="66" t="s">
        <v>4407</v>
      </c>
      <c r="B4119" s="28">
        <v>101.34</v>
      </c>
    </row>
    <row r="4120" spans="1:2" x14ac:dyDescent="0.25">
      <c r="A4120" s="66" t="s">
        <v>4408</v>
      </c>
      <c r="B4120" s="28">
        <v>101.69</v>
      </c>
    </row>
    <row r="4121" spans="1:2" x14ac:dyDescent="0.25">
      <c r="A4121" s="66" t="s">
        <v>4409</v>
      </c>
      <c r="B4121" s="28">
        <v>102.34</v>
      </c>
    </row>
    <row r="4122" spans="1:2" x14ac:dyDescent="0.25">
      <c r="A4122" s="66" t="s">
        <v>4410</v>
      </c>
      <c r="B4122" s="28">
        <v>102.57</v>
      </c>
    </row>
    <row r="4123" spans="1:2" x14ac:dyDescent="0.25">
      <c r="A4123" s="66" t="s">
        <v>4411</v>
      </c>
      <c r="B4123" s="28">
        <v>102.71</v>
      </c>
    </row>
    <row r="4124" spans="1:2" x14ac:dyDescent="0.25">
      <c r="A4124" s="66" t="s">
        <v>4412</v>
      </c>
      <c r="B4124" s="28">
        <v>103.19</v>
      </c>
    </row>
    <row r="4125" spans="1:2" x14ac:dyDescent="0.25">
      <c r="A4125" s="66" t="s">
        <v>4413</v>
      </c>
      <c r="B4125" s="28">
        <v>102.97</v>
      </c>
    </row>
    <row r="4126" spans="1:2" x14ac:dyDescent="0.25">
      <c r="A4126" s="66" t="s">
        <v>4414</v>
      </c>
      <c r="B4126" s="28">
        <v>100.24</v>
      </c>
    </row>
    <row r="4127" spans="1:2" x14ac:dyDescent="0.25">
      <c r="A4127" s="66" t="s">
        <v>4415</v>
      </c>
      <c r="B4127" s="28">
        <v>100.85</v>
      </c>
    </row>
    <row r="4128" spans="1:2" x14ac:dyDescent="0.25">
      <c r="A4128" s="66" t="s">
        <v>4416</v>
      </c>
      <c r="B4128" s="28">
        <v>101.96</v>
      </c>
    </row>
    <row r="4129" spans="1:2" x14ac:dyDescent="0.25">
      <c r="A4129" s="66" t="s">
        <v>4417</v>
      </c>
      <c r="B4129" s="28">
        <v>103.75</v>
      </c>
    </row>
    <row r="4130" spans="1:2" x14ac:dyDescent="0.25">
      <c r="A4130" s="66" t="s">
        <v>4418</v>
      </c>
      <c r="B4130" s="28">
        <v>104.32</v>
      </c>
    </row>
    <row r="4131" spans="1:2" x14ac:dyDescent="0.25">
      <c r="A4131" s="66" t="s">
        <v>4419</v>
      </c>
      <c r="B4131" s="28">
        <v>104.97</v>
      </c>
    </row>
    <row r="4132" spans="1:2" x14ac:dyDescent="0.25">
      <c r="A4132" s="66" t="s">
        <v>4420</v>
      </c>
      <c r="B4132" s="28">
        <v>105.27</v>
      </c>
    </row>
    <row r="4133" spans="1:2" x14ac:dyDescent="0.25">
      <c r="A4133" s="66" t="s">
        <v>4421</v>
      </c>
      <c r="B4133" s="28">
        <v>107.27</v>
      </c>
    </row>
    <row r="4134" spans="1:2" x14ac:dyDescent="0.25">
      <c r="A4134" s="66" t="s">
        <v>4422</v>
      </c>
      <c r="B4134" s="28">
        <v>107.42</v>
      </c>
    </row>
    <row r="4135" spans="1:2" x14ac:dyDescent="0.25">
      <c r="A4135" s="66" t="s">
        <v>4423</v>
      </c>
      <c r="B4135" s="28">
        <v>107.43</v>
      </c>
    </row>
    <row r="4136" spans="1:2" x14ac:dyDescent="0.25">
      <c r="A4136" s="66" t="s">
        <v>4424</v>
      </c>
      <c r="B4136" s="28">
        <v>107.95</v>
      </c>
    </row>
    <row r="4137" spans="1:2" x14ac:dyDescent="0.25">
      <c r="A4137" s="66" t="s">
        <v>4425</v>
      </c>
      <c r="B4137" s="28">
        <v>109.17</v>
      </c>
    </row>
    <row r="4138" spans="1:2" x14ac:dyDescent="0.25">
      <c r="A4138" s="66" t="s">
        <v>4426</v>
      </c>
      <c r="B4138" s="28">
        <v>109.43</v>
      </c>
    </row>
    <row r="4139" spans="1:2" x14ac:dyDescent="0.25">
      <c r="A4139" s="66" t="s">
        <v>4427</v>
      </c>
      <c r="B4139" s="28">
        <v>109.27</v>
      </c>
    </row>
    <row r="4140" spans="1:2" x14ac:dyDescent="0.25">
      <c r="A4140" s="66" t="s">
        <v>4428</v>
      </c>
      <c r="B4140" s="28">
        <v>109.91</v>
      </c>
    </row>
    <row r="4141" spans="1:2" x14ac:dyDescent="0.25">
      <c r="A4141" s="66" t="s">
        <v>4429</v>
      </c>
      <c r="B4141" s="28">
        <v>109.24</v>
      </c>
    </row>
    <row r="4142" spans="1:2" x14ac:dyDescent="0.25">
      <c r="A4142" s="66" t="s">
        <v>4430</v>
      </c>
      <c r="B4142" s="28">
        <v>108.4</v>
      </c>
    </row>
    <row r="4143" spans="1:2" x14ac:dyDescent="0.25">
      <c r="A4143" s="66" t="s">
        <v>4431</v>
      </c>
      <c r="B4143" s="28">
        <v>108.95</v>
      </c>
    </row>
    <row r="4144" spans="1:2" x14ac:dyDescent="0.25">
      <c r="A4144" s="66" t="s">
        <v>4432</v>
      </c>
      <c r="B4144" s="28">
        <v>109.28</v>
      </c>
    </row>
    <row r="4145" spans="1:2" x14ac:dyDescent="0.25">
      <c r="A4145" s="66" t="s">
        <v>4433</v>
      </c>
      <c r="B4145" s="28">
        <v>109.39</v>
      </c>
    </row>
    <row r="4146" spans="1:2" x14ac:dyDescent="0.25">
      <c r="A4146" s="66" t="s">
        <v>4434</v>
      </c>
      <c r="B4146" s="28">
        <v>110.56</v>
      </c>
    </row>
    <row r="4147" spans="1:2" x14ac:dyDescent="0.25">
      <c r="A4147" s="66" t="s">
        <v>4435</v>
      </c>
      <c r="B4147" s="28">
        <v>110.35</v>
      </c>
    </row>
    <row r="4148" spans="1:2" x14ac:dyDescent="0.25">
      <c r="A4148" s="66" t="s">
        <v>4436</v>
      </c>
      <c r="B4148" s="28">
        <v>109.75</v>
      </c>
    </row>
    <row r="4149" spans="1:2" x14ac:dyDescent="0.25">
      <c r="A4149" s="66" t="s">
        <v>4437</v>
      </c>
      <c r="B4149" s="28">
        <v>108.34</v>
      </c>
    </row>
    <row r="4150" spans="1:2" x14ac:dyDescent="0.25">
      <c r="A4150" s="66" t="s">
        <v>4438</v>
      </c>
      <c r="B4150" s="28">
        <v>108.5</v>
      </c>
    </row>
    <row r="4151" spans="1:2" x14ac:dyDescent="0.25">
      <c r="A4151" s="66" t="s">
        <v>4439</v>
      </c>
      <c r="B4151" s="28">
        <v>109.26</v>
      </c>
    </row>
    <row r="4152" spans="1:2" x14ac:dyDescent="0.25">
      <c r="A4152" s="66" t="s">
        <v>4440</v>
      </c>
      <c r="B4152" s="28">
        <v>109.98</v>
      </c>
    </row>
    <row r="4153" spans="1:2" x14ac:dyDescent="0.25">
      <c r="A4153" s="66" t="s">
        <v>4441</v>
      </c>
      <c r="B4153" s="28">
        <v>110.17</v>
      </c>
    </row>
    <row r="4154" spans="1:2" x14ac:dyDescent="0.25">
      <c r="A4154" s="66" t="s">
        <v>4442</v>
      </c>
      <c r="B4154" s="28">
        <v>110.03</v>
      </c>
    </row>
    <row r="4155" spans="1:2" x14ac:dyDescent="0.25">
      <c r="A4155" s="66" t="s">
        <v>4443</v>
      </c>
      <c r="B4155" s="28">
        <v>110.68</v>
      </c>
    </row>
    <row r="4156" spans="1:2" x14ac:dyDescent="0.25">
      <c r="A4156" s="66" t="s">
        <v>4444</v>
      </c>
      <c r="B4156" s="28">
        <v>111.42</v>
      </c>
    </row>
    <row r="4157" spans="1:2" x14ac:dyDescent="0.25">
      <c r="A4157" s="66" t="s">
        <v>4445</v>
      </c>
      <c r="B4157" s="28">
        <v>111.82</v>
      </c>
    </row>
    <row r="4158" spans="1:2" x14ac:dyDescent="0.25">
      <c r="A4158" s="66" t="s">
        <v>4446</v>
      </c>
      <c r="B4158" s="28">
        <v>112.65</v>
      </c>
    </row>
    <row r="4159" spans="1:2" x14ac:dyDescent="0.25">
      <c r="A4159" s="66" t="s">
        <v>4447</v>
      </c>
      <c r="B4159" s="28">
        <v>112.93</v>
      </c>
    </row>
    <row r="4160" spans="1:2" x14ac:dyDescent="0.25">
      <c r="A4160" s="66" t="s">
        <v>4448</v>
      </c>
      <c r="B4160" s="28">
        <v>112.96</v>
      </c>
    </row>
    <row r="4161" spans="1:2" x14ac:dyDescent="0.25">
      <c r="A4161" s="66" t="s">
        <v>4449</v>
      </c>
      <c r="B4161" s="28">
        <v>112.81</v>
      </c>
    </row>
    <row r="4162" spans="1:2" x14ac:dyDescent="0.25">
      <c r="A4162" s="66" t="s">
        <v>4450</v>
      </c>
      <c r="B4162" s="28">
        <v>113.04</v>
      </c>
    </row>
    <row r="4163" spans="1:2" x14ac:dyDescent="0.25">
      <c r="A4163" s="66" t="s">
        <v>4451</v>
      </c>
      <c r="B4163" s="28">
        <v>113.88</v>
      </c>
    </row>
    <row r="4164" spans="1:2" x14ac:dyDescent="0.25">
      <c r="A4164" s="66" t="s">
        <v>4452</v>
      </c>
      <c r="B4164" s="28">
        <v>114.54</v>
      </c>
    </row>
    <row r="4165" spans="1:2" x14ac:dyDescent="0.25">
      <c r="A4165" s="66" t="s">
        <v>4453</v>
      </c>
      <c r="B4165" s="28">
        <v>114.08</v>
      </c>
    </row>
    <row r="4166" spans="1:2" x14ac:dyDescent="0.25">
      <c r="A4166" s="66" t="s">
        <v>4454</v>
      </c>
      <c r="B4166" s="28">
        <v>114.51</v>
      </c>
    </row>
    <row r="4167" spans="1:2" x14ac:dyDescent="0.25">
      <c r="A4167" s="66" t="s">
        <v>4455</v>
      </c>
      <c r="B4167" s="28">
        <v>115.12</v>
      </c>
    </row>
    <row r="4168" spans="1:2" x14ac:dyDescent="0.25">
      <c r="A4168" s="66" t="s">
        <v>4456</v>
      </c>
      <c r="B4168" s="28">
        <v>115.1</v>
      </c>
    </row>
    <row r="4169" spans="1:2" x14ac:dyDescent="0.25">
      <c r="A4169" s="66" t="s">
        <v>4457</v>
      </c>
      <c r="B4169" s="28">
        <v>110.65</v>
      </c>
    </row>
    <row r="4170" spans="1:2" x14ac:dyDescent="0.25">
      <c r="A4170" s="66" t="s">
        <v>4458</v>
      </c>
      <c r="B4170" s="28">
        <v>110.6</v>
      </c>
    </row>
    <row r="4171" spans="1:2" x14ac:dyDescent="0.25">
      <c r="A4171" s="66" t="s">
        <v>4459</v>
      </c>
      <c r="B4171" s="28">
        <v>111.1</v>
      </c>
    </row>
    <row r="4172" spans="1:2" x14ac:dyDescent="0.25">
      <c r="A4172" s="66" t="s">
        <v>4460</v>
      </c>
      <c r="B4172" s="28">
        <v>111.83</v>
      </c>
    </row>
    <row r="4173" spans="1:2" x14ac:dyDescent="0.25">
      <c r="A4173" s="66" t="s">
        <v>4461</v>
      </c>
      <c r="B4173" s="28">
        <v>112.56</v>
      </c>
    </row>
    <row r="4174" spans="1:2" x14ac:dyDescent="0.25">
      <c r="A4174" s="66" t="s">
        <v>4462</v>
      </c>
      <c r="B4174" s="28">
        <v>112.19</v>
      </c>
    </row>
    <row r="4175" spans="1:2" x14ac:dyDescent="0.25">
      <c r="A4175" s="66" t="s">
        <v>4463</v>
      </c>
      <c r="B4175" s="28">
        <v>112.38</v>
      </c>
    </row>
    <row r="4176" spans="1:2" x14ac:dyDescent="0.25">
      <c r="A4176" s="66" t="s">
        <v>4464</v>
      </c>
      <c r="B4176" s="28">
        <v>113.48</v>
      </c>
    </row>
    <row r="4177" spans="1:2" x14ac:dyDescent="0.25">
      <c r="A4177" s="66" t="s">
        <v>4465</v>
      </c>
      <c r="B4177" s="28">
        <v>112.81</v>
      </c>
    </row>
    <row r="4178" spans="1:2" x14ac:dyDescent="0.25">
      <c r="A4178" s="66" t="s">
        <v>4466</v>
      </c>
      <c r="B4178" s="28">
        <v>112.32</v>
      </c>
    </row>
    <row r="4179" spans="1:2" x14ac:dyDescent="0.25">
      <c r="A4179" s="66" t="s">
        <v>4467</v>
      </c>
      <c r="B4179" s="28">
        <v>112.03</v>
      </c>
    </row>
    <row r="4180" spans="1:2" x14ac:dyDescent="0.25">
      <c r="A4180" s="66" t="s">
        <v>4468</v>
      </c>
      <c r="B4180" s="28">
        <v>114.41</v>
      </c>
    </row>
    <row r="4181" spans="1:2" x14ac:dyDescent="0.25">
      <c r="A4181" s="66" t="s">
        <v>4469</v>
      </c>
      <c r="B4181" s="28">
        <v>113.85</v>
      </c>
    </row>
    <row r="4182" spans="1:2" x14ac:dyDescent="0.25">
      <c r="A4182" s="66" t="s">
        <v>4470</v>
      </c>
      <c r="B4182" s="28">
        <v>113.11</v>
      </c>
    </row>
    <row r="4183" spans="1:2" x14ac:dyDescent="0.25">
      <c r="A4183" s="66" t="s">
        <v>4471</v>
      </c>
      <c r="B4183" s="28">
        <v>112.97</v>
      </c>
    </row>
    <row r="4184" spans="1:2" x14ac:dyDescent="0.25">
      <c r="A4184" s="66" t="s">
        <v>4472</v>
      </c>
      <c r="B4184" s="28">
        <v>112.07</v>
      </c>
    </row>
    <row r="4185" spans="1:2" x14ac:dyDescent="0.25">
      <c r="A4185" s="66" t="s">
        <v>4473</v>
      </c>
      <c r="B4185" s="28">
        <v>109.35</v>
      </c>
    </row>
    <row r="4186" spans="1:2" x14ac:dyDescent="0.25">
      <c r="A4186" s="66" t="s">
        <v>4474</v>
      </c>
      <c r="B4186" s="28">
        <v>107.32</v>
      </c>
    </row>
    <row r="4187" spans="1:2" x14ac:dyDescent="0.25">
      <c r="A4187" s="66" t="s">
        <v>4475</v>
      </c>
      <c r="B4187" s="28">
        <v>108.27</v>
      </c>
    </row>
    <row r="4188" spans="1:2" x14ac:dyDescent="0.25">
      <c r="A4188" s="66" t="s">
        <v>4476</v>
      </c>
      <c r="B4188" s="28">
        <v>109.99</v>
      </c>
    </row>
    <row r="4189" spans="1:2" x14ac:dyDescent="0.25">
      <c r="A4189" s="66" t="s">
        <v>4477</v>
      </c>
      <c r="B4189" s="28">
        <v>110.91</v>
      </c>
    </row>
    <row r="4190" spans="1:2" x14ac:dyDescent="0.25">
      <c r="A4190" s="66" t="s">
        <v>4478</v>
      </c>
      <c r="B4190" s="28">
        <v>109.32</v>
      </c>
    </row>
    <row r="4191" spans="1:2" x14ac:dyDescent="0.25">
      <c r="A4191" s="66" t="s">
        <v>4479</v>
      </c>
      <c r="B4191" s="28">
        <v>108.7</v>
      </c>
    </row>
    <row r="4192" spans="1:2" x14ac:dyDescent="0.25">
      <c r="A4192" s="66" t="s">
        <v>4480</v>
      </c>
      <c r="B4192" s="28">
        <v>108.66</v>
      </c>
    </row>
    <row r="4193" spans="1:2" x14ac:dyDescent="0.25">
      <c r="A4193" s="66" t="s">
        <v>4481</v>
      </c>
      <c r="B4193" s="28">
        <v>106.91</v>
      </c>
    </row>
    <row r="4194" spans="1:2" x14ac:dyDescent="0.25">
      <c r="A4194" s="66" t="s">
        <v>4482</v>
      </c>
      <c r="B4194" s="28">
        <v>106.39</v>
      </c>
    </row>
    <row r="4195" spans="1:2" x14ac:dyDescent="0.25">
      <c r="A4195" s="66" t="s">
        <v>4483</v>
      </c>
      <c r="B4195" s="28">
        <v>105.45</v>
      </c>
    </row>
    <row r="4196" spans="1:2" x14ac:dyDescent="0.25">
      <c r="A4196" s="66" t="s">
        <v>4484</v>
      </c>
      <c r="B4196" s="28">
        <v>104.89</v>
      </c>
    </row>
    <row r="4197" spans="1:2" x14ac:dyDescent="0.25">
      <c r="A4197" s="66" t="s">
        <v>4485</v>
      </c>
      <c r="B4197" s="28">
        <v>104.53</v>
      </c>
    </row>
    <row r="4198" spans="1:2" x14ac:dyDescent="0.25">
      <c r="A4198" s="66" t="s">
        <v>4486</v>
      </c>
      <c r="B4198" s="28">
        <v>103.88</v>
      </c>
    </row>
    <row r="4199" spans="1:2" x14ac:dyDescent="0.25">
      <c r="A4199" s="66" t="s">
        <v>4487</v>
      </c>
      <c r="B4199" s="28">
        <v>102.76</v>
      </c>
    </row>
    <row r="4200" spans="1:2" x14ac:dyDescent="0.25">
      <c r="A4200" s="66" t="s">
        <v>4488</v>
      </c>
      <c r="B4200" s="28">
        <v>100.92</v>
      </c>
    </row>
    <row r="4201" spans="1:2" x14ac:dyDescent="0.25">
      <c r="A4201" s="66" t="s">
        <v>4489</v>
      </c>
      <c r="B4201" s="28">
        <v>98.67</v>
      </c>
    </row>
    <row r="4202" spans="1:2" x14ac:dyDescent="0.25">
      <c r="A4202" s="66" t="s">
        <v>4490</v>
      </c>
      <c r="B4202" s="28">
        <v>99.01</v>
      </c>
    </row>
    <row r="4203" spans="1:2" x14ac:dyDescent="0.25">
      <c r="A4203" s="66" t="s">
        <v>4491</v>
      </c>
      <c r="B4203" s="28">
        <v>97.52</v>
      </c>
    </row>
    <row r="4204" spans="1:2" x14ac:dyDescent="0.25">
      <c r="A4204" s="66" t="s">
        <v>4492</v>
      </c>
      <c r="B4204" s="28">
        <v>96.64</v>
      </c>
    </row>
    <row r="4205" spans="1:2" x14ac:dyDescent="0.25">
      <c r="A4205" s="66" t="s">
        <v>4493</v>
      </c>
      <c r="B4205" s="28">
        <v>96.15</v>
      </c>
    </row>
    <row r="4206" spans="1:2" x14ac:dyDescent="0.25">
      <c r="A4206" s="66" t="s">
        <v>4494</v>
      </c>
      <c r="B4206" s="28">
        <v>95.02</v>
      </c>
    </row>
    <row r="4207" spans="1:2" x14ac:dyDescent="0.25">
      <c r="A4207" s="66" t="s">
        <v>4495</v>
      </c>
      <c r="B4207" s="28">
        <v>95.04</v>
      </c>
    </row>
    <row r="4208" spans="1:2" x14ac:dyDescent="0.25">
      <c r="A4208" s="66" t="s">
        <v>4496</v>
      </c>
      <c r="B4208" s="28">
        <v>95.44</v>
      </c>
    </row>
    <row r="4209" spans="1:2" x14ac:dyDescent="0.25">
      <c r="A4209" s="66" t="s">
        <v>4497</v>
      </c>
      <c r="B4209" s="28">
        <v>96</v>
      </c>
    </row>
    <row r="4210" spans="1:2" x14ac:dyDescent="0.25">
      <c r="A4210" s="66" t="s">
        <v>4498</v>
      </c>
      <c r="B4210" s="28">
        <v>98.68</v>
      </c>
    </row>
    <row r="4211" spans="1:2" x14ac:dyDescent="0.25">
      <c r="A4211" s="66" t="s">
        <v>4499</v>
      </c>
      <c r="B4211" s="28">
        <v>99.75</v>
      </c>
    </row>
    <row r="4212" spans="1:2" x14ac:dyDescent="0.25">
      <c r="A4212" s="66" t="s">
        <v>4500</v>
      </c>
      <c r="B4212" s="28">
        <v>100.68</v>
      </c>
    </row>
    <row r="4213" spans="1:2" x14ac:dyDescent="0.25">
      <c r="A4213" s="66" t="s">
        <v>4501</v>
      </c>
      <c r="B4213" s="28">
        <v>102.32</v>
      </c>
    </row>
    <row r="4214" spans="1:2" x14ac:dyDescent="0.25">
      <c r="A4214" s="66" t="s">
        <v>4502</v>
      </c>
      <c r="B4214" s="28">
        <v>103.24</v>
      </c>
    </row>
    <row r="4215" spans="1:2" x14ac:dyDescent="0.25">
      <c r="A4215" s="66" t="s">
        <v>4503</v>
      </c>
      <c r="B4215" s="28">
        <v>104.04</v>
      </c>
    </row>
    <row r="4216" spans="1:2" x14ac:dyDescent="0.25">
      <c r="A4216" s="66" t="s">
        <v>4504</v>
      </c>
      <c r="B4216" s="28">
        <v>104.87</v>
      </c>
    </row>
    <row r="4217" spans="1:2" x14ac:dyDescent="0.25">
      <c r="A4217" s="66" t="s">
        <v>5792</v>
      </c>
      <c r="B4217" s="28">
        <v>105.17</v>
      </c>
    </row>
    <row r="4218" spans="1:2" x14ac:dyDescent="0.25">
      <c r="A4218" s="66" t="s">
        <v>4505</v>
      </c>
      <c r="B4218" s="28">
        <v>105.21</v>
      </c>
    </row>
    <row r="4219" spans="1:2" x14ac:dyDescent="0.25">
      <c r="A4219" s="66" t="s">
        <v>4506</v>
      </c>
      <c r="B4219" s="28">
        <v>105.41</v>
      </c>
    </row>
    <row r="4220" spans="1:2" x14ac:dyDescent="0.25">
      <c r="A4220" s="66" t="s">
        <v>4507</v>
      </c>
      <c r="B4220" s="28">
        <v>106.25</v>
      </c>
    </row>
    <row r="4221" spans="1:2" x14ac:dyDescent="0.25">
      <c r="A4221" s="66" t="s">
        <v>4508</v>
      </c>
      <c r="B4221" s="28">
        <v>107.14</v>
      </c>
    </row>
    <row r="4222" spans="1:2" x14ac:dyDescent="0.25">
      <c r="A4222" s="66" t="s">
        <v>4509</v>
      </c>
      <c r="B4222" s="28">
        <v>106.41</v>
      </c>
    </row>
    <row r="4223" spans="1:2" x14ac:dyDescent="0.25">
      <c r="A4223" s="66" t="s">
        <v>4510</v>
      </c>
      <c r="B4223" s="28">
        <v>106.56</v>
      </c>
    </row>
    <row r="4224" spans="1:2" x14ac:dyDescent="0.25">
      <c r="A4224" s="66" t="s">
        <v>4511</v>
      </c>
      <c r="B4224" s="28">
        <v>106.57</v>
      </c>
    </row>
    <row r="4225" spans="1:2" x14ac:dyDescent="0.25">
      <c r="A4225" s="66" t="s">
        <v>4512</v>
      </c>
      <c r="B4225" s="28">
        <v>107.72</v>
      </c>
    </row>
    <row r="4226" spans="1:2" x14ac:dyDescent="0.25">
      <c r="A4226" s="66" t="s">
        <v>4513</v>
      </c>
      <c r="B4226" s="28">
        <v>108.43</v>
      </c>
    </row>
    <row r="4227" spans="1:2" x14ac:dyDescent="0.25">
      <c r="A4227" s="66" t="s">
        <v>4514</v>
      </c>
      <c r="B4227" s="28">
        <v>109.31</v>
      </c>
    </row>
    <row r="4228" spans="1:2" x14ac:dyDescent="0.25">
      <c r="A4228" s="66" t="s">
        <v>4515</v>
      </c>
      <c r="B4228" s="28">
        <v>110.01</v>
      </c>
    </row>
    <row r="4229" spans="1:2" x14ac:dyDescent="0.25">
      <c r="A4229" s="66" t="s">
        <v>4516</v>
      </c>
      <c r="B4229" s="28">
        <v>111.07</v>
      </c>
    </row>
    <row r="4230" spans="1:2" x14ac:dyDescent="0.25">
      <c r="A4230" s="66" t="s">
        <v>4517</v>
      </c>
      <c r="B4230" s="28">
        <v>111.98</v>
      </c>
    </row>
    <row r="4231" spans="1:2" x14ac:dyDescent="0.25">
      <c r="A4231" s="66" t="s">
        <v>4518</v>
      </c>
      <c r="B4231" s="28">
        <v>111.43</v>
      </c>
    </row>
    <row r="4232" spans="1:2" x14ac:dyDescent="0.25">
      <c r="A4232" s="66" t="s">
        <v>4519</v>
      </c>
      <c r="B4232" s="28">
        <v>110.85</v>
      </c>
    </row>
    <row r="4233" spans="1:2" x14ac:dyDescent="0.25">
      <c r="A4233" s="66" t="s">
        <v>4520</v>
      </c>
      <c r="B4233" s="28">
        <v>110.2</v>
      </c>
    </row>
    <row r="4234" spans="1:2" x14ac:dyDescent="0.25">
      <c r="A4234" s="66" t="s">
        <v>4521</v>
      </c>
      <c r="B4234" s="28">
        <v>109.64</v>
      </c>
    </row>
    <row r="4235" spans="1:2" x14ac:dyDescent="0.25">
      <c r="A4235" s="66" t="s">
        <v>4522</v>
      </c>
      <c r="B4235" s="28">
        <v>108.83</v>
      </c>
    </row>
    <row r="4236" spans="1:2" x14ac:dyDescent="0.25">
      <c r="A4236" s="66" t="s">
        <v>4523</v>
      </c>
      <c r="B4236" s="28">
        <v>108.94</v>
      </c>
    </row>
    <row r="4237" spans="1:2" x14ac:dyDescent="0.25">
      <c r="A4237" s="66" t="s">
        <v>4524</v>
      </c>
      <c r="B4237" s="28">
        <v>107.62</v>
      </c>
    </row>
    <row r="4238" spans="1:2" x14ac:dyDescent="0.25">
      <c r="A4238" s="66" t="s">
        <v>4525</v>
      </c>
      <c r="B4238" s="28">
        <v>108</v>
      </c>
    </row>
    <row r="4239" spans="1:2" x14ac:dyDescent="0.25">
      <c r="A4239" s="66" t="s">
        <v>4526</v>
      </c>
      <c r="B4239" s="28">
        <v>106.6</v>
      </c>
    </row>
    <row r="4240" spans="1:2" x14ac:dyDescent="0.25">
      <c r="A4240" s="66" t="s">
        <v>4527</v>
      </c>
      <c r="B4240" s="28">
        <v>106.81</v>
      </c>
    </row>
    <row r="4241" spans="1:2" x14ac:dyDescent="0.25">
      <c r="A4241" s="66" t="s">
        <v>4528</v>
      </c>
      <c r="B4241" s="28">
        <v>107.48</v>
      </c>
    </row>
    <row r="4242" spans="1:2" x14ac:dyDescent="0.25">
      <c r="A4242" s="66" t="s">
        <v>4529</v>
      </c>
      <c r="B4242" s="28">
        <v>108.46</v>
      </c>
    </row>
    <row r="4243" spans="1:2" x14ac:dyDescent="0.25">
      <c r="A4243" s="66" t="s">
        <v>4530</v>
      </c>
      <c r="B4243" s="28">
        <v>108.48</v>
      </c>
    </row>
    <row r="4244" spans="1:2" x14ac:dyDescent="0.25">
      <c r="A4244" s="66" t="s">
        <v>4531</v>
      </c>
      <c r="B4244" s="28">
        <v>107.95</v>
      </c>
    </row>
    <row r="4245" spans="1:2" x14ac:dyDescent="0.25">
      <c r="A4245" s="66" t="s">
        <v>4532</v>
      </c>
      <c r="B4245" s="28">
        <v>107.86</v>
      </c>
    </row>
    <row r="4246" spans="1:2" x14ac:dyDescent="0.25">
      <c r="A4246" s="66" t="s">
        <v>4533</v>
      </c>
      <c r="B4246" s="28">
        <v>107.54</v>
      </c>
    </row>
    <row r="4247" spans="1:2" x14ac:dyDescent="0.25">
      <c r="A4247" s="66" t="s">
        <v>4534</v>
      </c>
      <c r="B4247" s="28">
        <v>107.29</v>
      </c>
    </row>
    <row r="4248" spans="1:2" x14ac:dyDescent="0.25">
      <c r="A4248" s="66" t="s">
        <v>4535</v>
      </c>
      <c r="B4248" s="28">
        <v>106.66</v>
      </c>
    </row>
    <row r="4249" spans="1:2" x14ac:dyDescent="0.25">
      <c r="A4249" s="66" t="s">
        <v>4536</v>
      </c>
      <c r="B4249" s="28">
        <v>105.98</v>
      </c>
    </row>
    <row r="4250" spans="1:2" x14ac:dyDescent="0.25">
      <c r="A4250" s="66" t="s">
        <v>4537</v>
      </c>
      <c r="B4250" s="28">
        <v>105.87</v>
      </c>
    </row>
    <row r="4251" spans="1:2" x14ac:dyDescent="0.25">
      <c r="A4251" s="66" t="s">
        <v>4538</v>
      </c>
      <c r="B4251" s="28">
        <v>105.41</v>
      </c>
    </row>
    <row r="4252" spans="1:2" x14ac:dyDescent="0.25">
      <c r="A4252" s="66" t="s">
        <v>4539</v>
      </c>
      <c r="B4252" s="28">
        <v>104.08</v>
      </c>
    </row>
    <row r="4253" spans="1:2" x14ac:dyDescent="0.25">
      <c r="A4253" s="66" t="s">
        <v>4540</v>
      </c>
      <c r="B4253" s="28">
        <v>104.06</v>
      </c>
    </row>
    <row r="4254" spans="1:2" x14ac:dyDescent="0.25">
      <c r="A4254" s="66" t="s">
        <v>4541</v>
      </c>
      <c r="B4254" s="28">
        <v>102.91</v>
      </c>
    </row>
    <row r="4255" spans="1:2" x14ac:dyDescent="0.25">
      <c r="A4255" s="66" t="s">
        <v>4542</v>
      </c>
      <c r="B4255" s="28">
        <v>102.44</v>
      </c>
    </row>
    <row r="4256" spans="1:2" x14ac:dyDescent="0.25">
      <c r="A4256" s="66" t="s">
        <v>4543</v>
      </c>
      <c r="B4256" s="28">
        <v>101.65</v>
      </c>
    </row>
    <row r="4257" spans="1:2" x14ac:dyDescent="0.25">
      <c r="A4257" s="66" t="s">
        <v>4544</v>
      </c>
      <c r="B4257" s="28">
        <v>100.84</v>
      </c>
    </row>
    <row r="4258" spans="1:2" x14ac:dyDescent="0.25">
      <c r="A4258" s="66" t="s">
        <v>4545</v>
      </c>
      <c r="B4258" s="28">
        <v>101.1</v>
      </c>
    </row>
    <row r="4259" spans="1:2" x14ac:dyDescent="0.25">
      <c r="A4259" s="66" t="s">
        <v>4546</v>
      </c>
      <c r="B4259" s="28">
        <v>100.91</v>
      </c>
    </row>
    <row r="4260" spans="1:2" x14ac:dyDescent="0.25">
      <c r="A4260" s="66" t="s">
        <v>4547</v>
      </c>
      <c r="B4260" s="28">
        <v>100.72</v>
      </c>
    </row>
    <row r="4261" spans="1:2" x14ac:dyDescent="0.25">
      <c r="A4261" s="66" t="s">
        <v>4548</v>
      </c>
      <c r="B4261" s="28">
        <v>102.23</v>
      </c>
    </row>
    <row r="4262" spans="1:2" x14ac:dyDescent="0.25">
      <c r="A4262" s="66" t="s">
        <v>4549</v>
      </c>
      <c r="B4262" s="28">
        <v>102.43</v>
      </c>
    </row>
    <row r="4263" spans="1:2" x14ac:dyDescent="0.25">
      <c r="A4263" s="66" t="s">
        <v>4550</v>
      </c>
      <c r="B4263" s="28">
        <v>102.3</v>
      </c>
    </row>
    <row r="4264" spans="1:2" x14ac:dyDescent="0.25">
      <c r="A4264" s="66" t="s">
        <v>4551</v>
      </c>
      <c r="B4264" s="28">
        <v>102.12</v>
      </c>
    </row>
    <row r="4265" spans="1:2" x14ac:dyDescent="0.25">
      <c r="A4265" s="66" t="s">
        <v>4552</v>
      </c>
      <c r="B4265" s="28">
        <v>102.43</v>
      </c>
    </row>
    <row r="4266" spans="1:2" x14ac:dyDescent="0.25">
      <c r="A4266" s="66" t="s">
        <v>4553</v>
      </c>
      <c r="B4266" s="28">
        <v>102.38</v>
      </c>
    </row>
    <row r="4267" spans="1:2" x14ac:dyDescent="0.25">
      <c r="A4267" s="66" t="s">
        <v>4554</v>
      </c>
      <c r="B4267" s="28">
        <v>101.44</v>
      </c>
    </row>
    <row r="4268" spans="1:2" x14ac:dyDescent="0.25">
      <c r="A4268" s="66" t="s">
        <v>4555</v>
      </c>
      <c r="B4268" s="28">
        <v>100.64</v>
      </c>
    </row>
    <row r="4269" spans="1:2" x14ac:dyDescent="0.25">
      <c r="A4269" s="66" t="s">
        <v>4556</v>
      </c>
      <c r="B4269" s="28">
        <v>100.11</v>
      </c>
    </row>
    <row r="4270" spans="1:2" x14ac:dyDescent="0.25">
      <c r="A4270" s="66" t="s">
        <v>4557</v>
      </c>
      <c r="B4270" s="28">
        <v>99.28</v>
      </c>
    </row>
    <row r="4271" spans="1:2" x14ac:dyDescent="0.25">
      <c r="A4271" s="66" t="s">
        <v>4558</v>
      </c>
      <c r="B4271" s="28">
        <v>98.88</v>
      </c>
    </row>
    <row r="4272" spans="1:2" x14ac:dyDescent="0.25">
      <c r="A4272" s="66" t="s">
        <v>4559</v>
      </c>
      <c r="B4272" s="28">
        <v>99.66</v>
      </c>
    </row>
    <row r="4273" spans="1:2" x14ac:dyDescent="0.25">
      <c r="A4273" s="66" t="s">
        <v>4560</v>
      </c>
      <c r="B4273" s="28">
        <v>99.92</v>
      </c>
    </row>
    <row r="4274" spans="1:2" x14ac:dyDescent="0.25">
      <c r="A4274" s="66" t="s">
        <v>4561</v>
      </c>
      <c r="B4274" s="28">
        <v>99.96</v>
      </c>
    </row>
    <row r="4275" spans="1:2" x14ac:dyDescent="0.25">
      <c r="A4275" s="66" t="s">
        <v>4562</v>
      </c>
      <c r="B4275" s="28">
        <v>100.37</v>
      </c>
    </row>
    <row r="4276" spans="1:2" x14ac:dyDescent="0.25">
      <c r="A4276" s="66" t="s">
        <v>4563</v>
      </c>
      <c r="B4276" s="28">
        <v>99.66</v>
      </c>
    </row>
    <row r="4277" spans="1:2" x14ac:dyDescent="0.25">
      <c r="A4277" s="66" t="s">
        <v>4564</v>
      </c>
      <c r="B4277" s="28">
        <v>99.95</v>
      </c>
    </row>
    <row r="4278" spans="1:2" x14ac:dyDescent="0.25">
      <c r="A4278" s="66" t="s">
        <v>4565</v>
      </c>
      <c r="B4278" s="28">
        <v>100.16</v>
      </c>
    </row>
    <row r="4279" spans="1:2" x14ac:dyDescent="0.25">
      <c r="A4279" s="66" t="s">
        <v>4566</v>
      </c>
      <c r="B4279" s="28">
        <v>99.89</v>
      </c>
    </row>
    <row r="4280" spans="1:2" x14ac:dyDescent="0.25">
      <c r="A4280" s="66" t="s">
        <v>4567</v>
      </c>
      <c r="B4280" s="28">
        <v>98.96</v>
      </c>
    </row>
    <row r="4281" spans="1:2" x14ac:dyDescent="0.25">
      <c r="A4281" s="66" t="s">
        <v>4568</v>
      </c>
      <c r="B4281" s="28">
        <v>98.86</v>
      </c>
    </row>
    <row r="4282" spans="1:2" x14ac:dyDescent="0.25">
      <c r="A4282" s="66" t="s">
        <v>4569</v>
      </c>
      <c r="B4282" s="28">
        <v>98.85</v>
      </c>
    </row>
    <row r="4283" spans="1:2" x14ac:dyDescent="0.25">
      <c r="A4283" s="66" t="s">
        <v>4570</v>
      </c>
      <c r="B4283" s="28">
        <v>98.17</v>
      </c>
    </row>
    <row r="4284" spans="1:2" x14ac:dyDescent="0.25">
      <c r="A4284" s="66" t="s">
        <v>4571</v>
      </c>
      <c r="B4284" s="28">
        <v>97.89</v>
      </c>
    </row>
    <row r="4285" spans="1:2" x14ac:dyDescent="0.25">
      <c r="A4285" s="66" t="s">
        <v>4572</v>
      </c>
      <c r="B4285" s="28">
        <v>97.94</v>
      </c>
    </row>
    <row r="4286" spans="1:2" x14ac:dyDescent="0.25">
      <c r="A4286" s="66" t="s">
        <v>4573</v>
      </c>
      <c r="B4286" s="28">
        <v>97.63</v>
      </c>
    </row>
    <row r="4287" spans="1:2" x14ac:dyDescent="0.25">
      <c r="A4287" s="66" t="s">
        <v>4574</v>
      </c>
      <c r="B4287" s="28">
        <v>97.97</v>
      </c>
    </row>
    <row r="4288" spans="1:2" x14ac:dyDescent="0.25">
      <c r="A4288" s="66" t="s">
        <v>4575</v>
      </c>
      <c r="B4288" s="28">
        <v>97.27</v>
      </c>
    </row>
    <row r="4289" spans="1:2" x14ac:dyDescent="0.25">
      <c r="A4289" s="66" t="s">
        <v>4576</v>
      </c>
      <c r="B4289" s="28">
        <v>96.65</v>
      </c>
    </row>
    <row r="4290" spans="1:2" x14ac:dyDescent="0.25">
      <c r="A4290" s="66" t="s">
        <v>4577</v>
      </c>
      <c r="B4290" s="28">
        <v>96.95</v>
      </c>
    </row>
    <row r="4291" spans="1:2" x14ac:dyDescent="0.25">
      <c r="A4291" s="66" t="s">
        <v>4578</v>
      </c>
      <c r="B4291" s="28">
        <v>96.85</v>
      </c>
    </row>
    <row r="4292" spans="1:2" x14ac:dyDescent="0.25">
      <c r="A4292" s="66" t="s">
        <v>4579</v>
      </c>
      <c r="B4292" s="28">
        <v>95.87</v>
      </c>
    </row>
    <row r="4293" spans="1:2" x14ac:dyDescent="0.25">
      <c r="A4293" s="66" t="s">
        <v>4580</v>
      </c>
      <c r="B4293" s="28">
        <v>95.03</v>
      </c>
    </row>
    <row r="4294" spans="1:2" x14ac:dyDescent="0.25">
      <c r="A4294" s="66" t="s">
        <v>4581</v>
      </c>
      <c r="B4294" s="28">
        <v>94.37</v>
      </c>
    </row>
    <row r="4295" spans="1:2" x14ac:dyDescent="0.25">
      <c r="A4295" s="66" t="s">
        <v>4582</v>
      </c>
      <c r="B4295" s="28">
        <v>94.31</v>
      </c>
    </row>
    <row r="4296" spans="1:2" x14ac:dyDescent="0.25">
      <c r="A4296" s="66" t="s">
        <v>4583</v>
      </c>
      <c r="B4296" s="28">
        <v>94.43</v>
      </c>
    </row>
    <row r="4297" spans="1:2" x14ac:dyDescent="0.25">
      <c r="A4297" s="66" t="s">
        <v>4584</v>
      </c>
      <c r="B4297" s="28">
        <v>94.64</v>
      </c>
    </row>
    <row r="4298" spans="1:2" x14ac:dyDescent="0.25">
      <c r="A4298" s="66" t="s">
        <v>4585</v>
      </c>
      <c r="B4298" s="28">
        <v>93.82</v>
      </c>
    </row>
    <row r="4299" spans="1:2" x14ac:dyDescent="0.25">
      <c r="A4299" s="66" t="s">
        <v>4586</v>
      </c>
      <c r="B4299" s="28">
        <v>94.04</v>
      </c>
    </row>
    <row r="4300" spans="1:2" x14ac:dyDescent="0.25">
      <c r="A4300" s="66" t="s">
        <v>4587</v>
      </c>
      <c r="B4300" s="28">
        <v>93.05</v>
      </c>
    </row>
    <row r="4301" spans="1:2" x14ac:dyDescent="0.25">
      <c r="A4301" s="66" t="s">
        <v>4588</v>
      </c>
      <c r="B4301" s="28">
        <v>92.22</v>
      </c>
    </row>
    <row r="4302" spans="1:2" x14ac:dyDescent="0.25">
      <c r="A4302" s="66" t="s">
        <v>4589</v>
      </c>
      <c r="B4302" s="28">
        <v>91.76</v>
      </c>
    </row>
    <row r="4303" spans="1:2" x14ac:dyDescent="0.25">
      <c r="A4303" s="66" t="s">
        <v>4590</v>
      </c>
      <c r="B4303" s="28">
        <v>90.76</v>
      </c>
    </row>
    <row r="4304" spans="1:2" x14ac:dyDescent="0.25">
      <c r="A4304" s="66" t="s">
        <v>4591</v>
      </c>
      <c r="B4304" s="28">
        <v>89.85</v>
      </c>
    </row>
    <row r="4305" spans="1:2" x14ac:dyDescent="0.25">
      <c r="A4305" s="66" t="s">
        <v>4592</v>
      </c>
      <c r="B4305" s="28">
        <v>89.84</v>
      </c>
    </row>
    <row r="4306" spans="1:2" x14ac:dyDescent="0.25">
      <c r="A4306" s="66" t="s">
        <v>4593</v>
      </c>
      <c r="B4306" s="28">
        <v>89.53</v>
      </c>
    </row>
    <row r="4307" spans="1:2" x14ac:dyDescent="0.25">
      <c r="A4307" s="66" t="s">
        <v>4594</v>
      </c>
      <c r="B4307" s="28">
        <v>89.41</v>
      </c>
    </row>
    <row r="4308" spans="1:2" x14ac:dyDescent="0.25">
      <c r="A4308" s="66" t="s">
        <v>4595</v>
      </c>
      <c r="B4308" s="28">
        <v>89.95</v>
      </c>
    </row>
    <row r="4309" spans="1:2" x14ac:dyDescent="0.25">
      <c r="A4309" s="66" t="s">
        <v>4596</v>
      </c>
      <c r="B4309" s="28">
        <v>89.92</v>
      </c>
    </row>
    <row r="4310" spans="1:2" x14ac:dyDescent="0.25">
      <c r="A4310" s="66" t="s">
        <v>4597</v>
      </c>
      <c r="B4310" s="28">
        <v>90.41</v>
      </c>
    </row>
    <row r="4311" spans="1:2" x14ac:dyDescent="0.25">
      <c r="A4311" s="66" t="s">
        <v>4598</v>
      </c>
      <c r="B4311" s="28">
        <v>90.76</v>
      </c>
    </row>
    <row r="4312" spans="1:2" x14ac:dyDescent="0.25">
      <c r="A4312" s="66" t="s">
        <v>4599</v>
      </c>
      <c r="B4312" s="28">
        <v>90.81</v>
      </c>
    </row>
    <row r="4313" spans="1:2" x14ac:dyDescent="0.25">
      <c r="A4313" s="66" t="s">
        <v>4600</v>
      </c>
      <c r="B4313" s="28">
        <v>90.91</v>
      </c>
    </row>
    <row r="4314" spans="1:2" x14ac:dyDescent="0.25">
      <c r="A4314" s="66" t="s">
        <v>4601</v>
      </c>
      <c r="B4314" s="28">
        <v>90.6</v>
      </c>
    </row>
    <row r="4315" spans="1:2" x14ac:dyDescent="0.25">
      <c r="A4315" s="66" t="s">
        <v>4602</v>
      </c>
      <c r="B4315" s="28">
        <v>91.71</v>
      </c>
    </row>
    <row r="4316" spans="1:2" x14ac:dyDescent="0.25">
      <c r="A4316" s="66" t="s">
        <v>4603</v>
      </c>
      <c r="B4316" s="28">
        <v>91.48</v>
      </c>
    </row>
    <row r="4317" spans="1:2" x14ac:dyDescent="0.25">
      <c r="A4317" s="66" t="s">
        <v>4604</v>
      </c>
      <c r="B4317" s="28">
        <v>92.81</v>
      </c>
    </row>
    <row r="4318" spans="1:2" x14ac:dyDescent="0.25">
      <c r="A4318" s="66" t="s">
        <v>4605</v>
      </c>
      <c r="B4318" s="28">
        <v>93.5</v>
      </c>
    </row>
    <row r="4319" spans="1:2" x14ac:dyDescent="0.25">
      <c r="A4319" s="66" t="s">
        <v>4606</v>
      </c>
      <c r="B4319" s="28">
        <v>92.71</v>
      </c>
    </row>
    <row r="4320" spans="1:2" x14ac:dyDescent="0.25">
      <c r="A4320" s="66" t="s">
        <v>4607</v>
      </c>
      <c r="B4320" s="28">
        <v>94.28</v>
      </c>
    </row>
    <row r="4321" spans="1:2" x14ac:dyDescent="0.25">
      <c r="A4321" s="66" t="s">
        <v>4608</v>
      </c>
      <c r="B4321" s="28">
        <v>94.24</v>
      </c>
    </row>
    <row r="4322" spans="1:2" x14ac:dyDescent="0.25">
      <c r="A4322" s="66" t="s">
        <v>4609</v>
      </c>
      <c r="B4322" s="28">
        <v>94.23</v>
      </c>
    </row>
    <row r="4323" spans="1:2" x14ac:dyDescent="0.25">
      <c r="A4323" s="66" t="s">
        <v>4610</v>
      </c>
      <c r="B4323" s="28">
        <v>94.79</v>
      </c>
    </row>
    <row r="4324" spans="1:2" x14ac:dyDescent="0.25">
      <c r="A4324" s="66" t="s">
        <v>4611</v>
      </c>
      <c r="B4324" s="28">
        <v>94.84</v>
      </c>
    </row>
    <row r="4325" spans="1:2" x14ac:dyDescent="0.25">
      <c r="A4325" s="66" t="s">
        <v>4612</v>
      </c>
      <c r="B4325" s="28">
        <v>94.46</v>
      </c>
    </row>
    <row r="4326" spans="1:2" x14ac:dyDescent="0.25">
      <c r="A4326" s="66" t="s">
        <v>4613</v>
      </c>
      <c r="B4326" s="28">
        <v>94.26</v>
      </c>
    </row>
    <row r="4327" spans="1:2" x14ac:dyDescent="0.25">
      <c r="A4327" s="66" t="s">
        <v>4614</v>
      </c>
      <c r="B4327" s="28">
        <v>94.07</v>
      </c>
    </row>
    <row r="4328" spans="1:2" x14ac:dyDescent="0.25">
      <c r="A4328" s="66" t="s">
        <v>4615</v>
      </c>
      <c r="B4328" s="28">
        <v>93.85</v>
      </c>
    </row>
    <row r="4329" spans="1:2" x14ac:dyDescent="0.25">
      <c r="A4329" s="66" t="s">
        <v>4616</v>
      </c>
      <c r="B4329" s="28">
        <v>94.27</v>
      </c>
    </row>
    <row r="4330" spans="1:2" x14ac:dyDescent="0.25">
      <c r="A4330" s="66" t="s">
        <v>4617</v>
      </c>
      <c r="B4330" s="28">
        <v>95.39</v>
      </c>
    </row>
    <row r="4331" spans="1:2" x14ac:dyDescent="0.25">
      <c r="A4331" s="66" t="s">
        <v>4618</v>
      </c>
      <c r="B4331" s="28">
        <v>95.47</v>
      </c>
    </row>
    <row r="4332" spans="1:2" x14ac:dyDescent="0.25">
      <c r="A4332" s="66" t="s">
        <v>4619</v>
      </c>
      <c r="B4332" s="28">
        <v>96.68</v>
      </c>
    </row>
    <row r="4333" spans="1:2" x14ac:dyDescent="0.25">
      <c r="A4333" s="66" t="s">
        <v>4620</v>
      </c>
      <c r="B4333" s="28">
        <v>96.87</v>
      </c>
    </row>
    <row r="4334" spans="1:2" x14ac:dyDescent="0.25">
      <c r="A4334" s="66" t="s">
        <v>4621</v>
      </c>
      <c r="B4334" s="28">
        <v>97.25</v>
      </c>
    </row>
    <row r="4335" spans="1:2" x14ac:dyDescent="0.25">
      <c r="A4335" s="66" t="s">
        <v>4622</v>
      </c>
      <c r="B4335" s="28">
        <v>97.28</v>
      </c>
    </row>
    <row r="4336" spans="1:2" x14ac:dyDescent="0.25">
      <c r="A4336" s="66" t="s">
        <v>4623</v>
      </c>
      <c r="B4336" s="28">
        <v>97.26</v>
      </c>
    </row>
    <row r="4337" spans="1:2" x14ac:dyDescent="0.25">
      <c r="A4337" s="66" t="s">
        <v>4624</v>
      </c>
      <c r="B4337" s="28">
        <v>97.28</v>
      </c>
    </row>
    <row r="4338" spans="1:2" x14ac:dyDescent="0.25">
      <c r="A4338" s="66" t="s">
        <v>4625</v>
      </c>
      <c r="B4338" s="28">
        <v>98.03</v>
      </c>
    </row>
    <row r="4339" spans="1:2" x14ac:dyDescent="0.25">
      <c r="A4339" s="66" t="s">
        <v>4626</v>
      </c>
      <c r="B4339" s="28">
        <v>98.12</v>
      </c>
    </row>
    <row r="4340" spans="1:2" x14ac:dyDescent="0.25">
      <c r="A4340" s="66" t="s">
        <v>4627</v>
      </c>
      <c r="B4340" s="28">
        <v>98.62</v>
      </c>
    </row>
    <row r="4341" spans="1:2" x14ac:dyDescent="0.25">
      <c r="A4341" s="66" t="s">
        <v>4628</v>
      </c>
      <c r="B4341" s="28">
        <v>98.87</v>
      </c>
    </row>
    <row r="4342" spans="1:2" x14ac:dyDescent="0.25">
      <c r="A4342" s="66" t="s">
        <v>4629</v>
      </c>
      <c r="B4342" s="28">
        <v>99.83</v>
      </c>
    </row>
    <row r="4343" spans="1:2" x14ac:dyDescent="0.25">
      <c r="A4343" s="66" t="s">
        <v>4630</v>
      </c>
      <c r="B4343" s="28">
        <v>100.57</v>
      </c>
    </row>
    <row r="4344" spans="1:2" x14ac:dyDescent="0.25">
      <c r="A4344" s="66" t="s">
        <v>4631</v>
      </c>
      <c r="B4344" s="28">
        <v>100.72</v>
      </c>
    </row>
    <row r="4345" spans="1:2" x14ac:dyDescent="0.25">
      <c r="A4345" s="66" t="s">
        <v>4632</v>
      </c>
      <c r="B4345" s="28">
        <v>102.02</v>
      </c>
    </row>
    <row r="4346" spans="1:2" x14ac:dyDescent="0.25">
      <c r="A4346" s="66" t="s">
        <v>4633</v>
      </c>
      <c r="B4346" s="28">
        <v>102.31</v>
      </c>
    </row>
    <row r="4347" spans="1:2" x14ac:dyDescent="0.25">
      <c r="A4347" s="66" t="s">
        <v>4634</v>
      </c>
      <c r="B4347" s="28">
        <v>102.72</v>
      </c>
    </row>
    <row r="4348" spans="1:2" x14ac:dyDescent="0.25">
      <c r="A4348" s="66" t="s">
        <v>4635</v>
      </c>
      <c r="B4348" s="28">
        <v>102.96</v>
      </c>
    </row>
    <row r="4349" spans="1:2" x14ac:dyDescent="0.25">
      <c r="A4349" s="66" t="s">
        <v>4636</v>
      </c>
      <c r="B4349" s="28">
        <v>103.29</v>
      </c>
    </row>
    <row r="4350" spans="1:2" x14ac:dyDescent="0.25">
      <c r="A4350" s="66" t="s">
        <v>4637</v>
      </c>
      <c r="B4350" s="28">
        <v>103.75</v>
      </c>
    </row>
    <row r="4351" spans="1:2" x14ac:dyDescent="0.25">
      <c r="A4351" s="66" t="s">
        <v>4638</v>
      </c>
      <c r="B4351" s="28">
        <v>103.96</v>
      </c>
    </row>
    <row r="4352" spans="1:2" x14ac:dyDescent="0.25">
      <c r="A4352" s="66" t="s">
        <v>4639</v>
      </c>
      <c r="B4352" s="28">
        <v>103.53</v>
      </c>
    </row>
    <row r="4353" spans="1:2" x14ac:dyDescent="0.25">
      <c r="A4353" s="66" t="s">
        <v>4640</v>
      </c>
      <c r="B4353" s="28">
        <v>103.35</v>
      </c>
    </row>
    <row r="4354" spans="1:2" x14ac:dyDescent="0.25">
      <c r="A4354" s="66" t="s">
        <v>4641</v>
      </c>
      <c r="B4354" s="28">
        <v>103.5</v>
      </c>
    </row>
    <row r="4355" spans="1:2" x14ac:dyDescent="0.25">
      <c r="A4355" s="66" t="s">
        <v>4642</v>
      </c>
      <c r="B4355" s="28">
        <v>102.94</v>
      </c>
    </row>
    <row r="4356" spans="1:2" x14ac:dyDescent="0.25">
      <c r="A4356" s="66" t="s">
        <v>4643</v>
      </c>
      <c r="B4356" s="28">
        <v>102.97</v>
      </c>
    </row>
    <row r="4357" spans="1:2" x14ac:dyDescent="0.25">
      <c r="A4357" s="66" t="s">
        <v>4644</v>
      </c>
      <c r="B4357" s="28">
        <v>103</v>
      </c>
    </row>
    <row r="4358" spans="1:2" x14ac:dyDescent="0.25">
      <c r="A4358" s="66" t="s">
        <v>4645</v>
      </c>
      <c r="B4358" s="28">
        <v>101.12</v>
      </c>
    </row>
    <row r="4359" spans="1:2" x14ac:dyDescent="0.25">
      <c r="A4359" s="66" t="s">
        <v>4646</v>
      </c>
      <c r="B4359" s="28">
        <v>100.85</v>
      </c>
    </row>
    <row r="4360" spans="1:2" x14ac:dyDescent="0.25">
      <c r="A4360" s="66" t="s">
        <v>4647</v>
      </c>
      <c r="B4360" s="28">
        <v>100.52</v>
      </c>
    </row>
    <row r="4361" spans="1:2" x14ac:dyDescent="0.25">
      <c r="A4361" s="66" t="s">
        <v>4648</v>
      </c>
      <c r="B4361" s="28">
        <v>100.84</v>
      </c>
    </row>
    <row r="4362" spans="1:2" x14ac:dyDescent="0.25">
      <c r="A4362" s="66" t="s">
        <v>4649</v>
      </c>
      <c r="B4362" s="28">
        <v>100.68</v>
      </c>
    </row>
    <row r="4363" spans="1:2" x14ac:dyDescent="0.25">
      <c r="A4363" s="66" t="s">
        <v>4650</v>
      </c>
      <c r="B4363" s="28">
        <v>100.85</v>
      </c>
    </row>
    <row r="4364" spans="1:2" x14ac:dyDescent="0.25">
      <c r="A4364" s="66" t="s">
        <v>4651</v>
      </c>
      <c r="B4364" s="28">
        <v>100.64</v>
      </c>
    </row>
    <row r="4365" spans="1:2" x14ac:dyDescent="0.25">
      <c r="A4365" s="66" t="s">
        <v>4652</v>
      </c>
      <c r="B4365" s="28">
        <v>100.79</v>
      </c>
    </row>
    <row r="4366" spans="1:2" x14ac:dyDescent="0.25">
      <c r="A4366" s="66" t="s">
        <v>4653</v>
      </c>
      <c r="B4366" s="28">
        <v>100.76</v>
      </c>
    </row>
    <row r="4367" spans="1:2" x14ac:dyDescent="0.25">
      <c r="A4367" s="66" t="s">
        <v>4654</v>
      </c>
      <c r="B4367" s="28">
        <v>99.65</v>
      </c>
    </row>
    <row r="4368" spans="1:2" x14ac:dyDescent="0.25">
      <c r="A4368" s="66" t="s">
        <v>4655</v>
      </c>
      <c r="B4368" s="28">
        <v>100.24</v>
      </c>
    </row>
    <row r="4369" spans="1:2" x14ac:dyDescent="0.25">
      <c r="A4369" s="66" t="s">
        <v>4656</v>
      </c>
      <c r="B4369" s="28">
        <v>100.22</v>
      </c>
    </row>
    <row r="4370" spans="1:2" x14ac:dyDescent="0.25">
      <c r="A4370" s="66" t="s">
        <v>4657</v>
      </c>
      <c r="B4370" s="28">
        <v>100.2</v>
      </c>
    </row>
    <row r="4371" spans="1:2" x14ac:dyDescent="0.25">
      <c r="A4371" s="66" t="s">
        <v>4658</v>
      </c>
      <c r="B4371" s="28">
        <v>100.18</v>
      </c>
    </row>
    <row r="4372" spans="1:2" x14ac:dyDescent="0.25">
      <c r="A4372" s="66" t="s">
        <v>4659</v>
      </c>
      <c r="B4372" s="28">
        <v>100.21</v>
      </c>
    </row>
    <row r="4373" spans="1:2" x14ac:dyDescent="0.25">
      <c r="A4373" s="66" t="s">
        <v>4660</v>
      </c>
      <c r="B4373" s="28">
        <v>100.5</v>
      </c>
    </row>
    <row r="4374" spans="1:2" x14ac:dyDescent="0.25">
      <c r="A4374" s="66" t="s">
        <v>4661</v>
      </c>
      <c r="B4374" s="28">
        <v>100.55</v>
      </c>
    </row>
    <row r="4375" spans="1:2" x14ac:dyDescent="0.25">
      <c r="A4375" s="66" t="s">
        <v>4662</v>
      </c>
      <c r="B4375" s="28">
        <v>100.59</v>
      </c>
    </row>
    <row r="4376" spans="1:2" x14ac:dyDescent="0.25">
      <c r="A4376" s="66" t="s">
        <v>4663</v>
      </c>
      <c r="B4376" s="28">
        <v>101.06</v>
      </c>
    </row>
    <row r="4377" spans="1:2" x14ac:dyDescent="0.25">
      <c r="A4377" s="66" t="s">
        <v>4664</v>
      </c>
      <c r="B4377" s="28">
        <v>99.19</v>
      </c>
    </row>
    <row r="4378" spans="1:2" x14ac:dyDescent="0.25">
      <c r="A4378" s="66" t="s">
        <v>4665</v>
      </c>
      <c r="B4378" s="28">
        <v>99.72</v>
      </c>
    </row>
    <row r="4379" spans="1:2" x14ac:dyDescent="0.25">
      <c r="A4379" s="66" t="s">
        <v>4666</v>
      </c>
      <c r="B4379" s="28">
        <v>100.16</v>
      </c>
    </row>
    <row r="4380" spans="1:2" x14ac:dyDescent="0.25">
      <c r="A4380" s="66" t="s">
        <v>4667</v>
      </c>
      <c r="B4380" s="28">
        <v>102.24</v>
      </c>
    </row>
    <row r="4381" spans="1:2" x14ac:dyDescent="0.25">
      <c r="A4381" s="66" t="s">
        <v>4668</v>
      </c>
      <c r="B4381" s="28">
        <v>103.43</v>
      </c>
    </row>
    <row r="4382" spans="1:2" x14ac:dyDescent="0.25">
      <c r="A4382" s="66" t="s">
        <v>4669</v>
      </c>
      <c r="B4382" s="28">
        <v>103.32</v>
      </c>
    </row>
    <row r="4383" spans="1:2" x14ac:dyDescent="0.25">
      <c r="A4383" s="66" t="s">
        <v>4670</v>
      </c>
      <c r="B4383" s="28">
        <v>103.5</v>
      </c>
    </row>
    <row r="4384" spans="1:2" x14ac:dyDescent="0.25">
      <c r="A4384" s="66" t="s">
        <v>4671</v>
      </c>
      <c r="B4384" s="28">
        <v>105.69</v>
      </c>
    </row>
    <row r="4385" spans="1:2" x14ac:dyDescent="0.25">
      <c r="A4385" s="66" t="s">
        <v>4672</v>
      </c>
      <c r="B4385" s="28">
        <v>106.03</v>
      </c>
    </row>
    <row r="4386" spans="1:2" x14ac:dyDescent="0.25">
      <c r="A4386" s="66" t="s">
        <v>4673</v>
      </c>
      <c r="B4386" s="28">
        <v>106</v>
      </c>
    </row>
    <row r="4387" spans="1:2" x14ac:dyDescent="0.25">
      <c r="A4387" s="66" t="s">
        <v>4674</v>
      </c>
      <c r="B4387" s="28">
        <v>105.86</v>
      </c>
    </row>
    <row r="4388" spans="1:2" x14ac:dyDescent="0.25">
      <c r="A4388" s="66" t="s">
        <v>4675</v>
      </c>
      <c r="B4388" s="28">
        <v>105.69</v>
      </c>
    </row>
    <row r="4389" spans="1:2" x14ac:dyDescent="0.25">
      <c r="A4389" s="66" t="s">
        <v>4676</v>
      </c>
      <c r="B4389" s="28">
        <v>104.69</v>
      </c>
    </row>
    <row r="4390" spans="1:2" x14ac:dyDescent="0.25">
      <c r="A4390" s="66" t="s">
        <v>4677</v>
      </c>
      <c r="B4390" s="28">
        <v>104.73</v>
      </c>
    </row>
    <row r="4391" spans="1:2" x14ac:dyDescent="0.25">
      <c r="A4391" s="66" t="s">
        <v>4678</v>
      </c>
      <c r="B4391" s="28">
        <v>103.36</v>
      </c>
    </row>
    <row r="4392" spans="1:2" x14ac:dyDescent="0.25">
      <c r="A4392" s="66" t="s">
        <v>4679</v>
      </c>
      <c r="B4392" s="28">
        <v>101.98</v>
      </c>
    </row>
    <row r="4393" spans="1:2" x14ac:dyDescent="0.25">
      <c r="A4393" s="66" t="s">
        <v>4680</v>
      </c>
      <c r="B4393" s="28">
        <v>101.23</v>
      </c>
    </row>
    <row r="4394" spans="1:2" x14ac:dyDescent="0.25">
      <c r="A4394" s="66" t="s">
        <v>4681</v>
      </c>
      <c r="B4394" s="28">
        <v>98.97</v>
      </c>
    </row>
    <row r="4395" spans="1:2" x14ac:dyDescent="0.25">
      <c r="A4395" s="66" t="s">
        <v>4682</v>
      </c>
      <c r="B4395" s="28">
        <v>98.13</v>
      </c>
    </row>
    <row r="4396" spans="1:2" x14ac:dyDescent="0.25">
      <c r="A4396" s="66" t="s">
        <v>4683</v>
      </c>
      <c r="B4396" s="28">
        <v>94.67</v>
      </c>
    </row>
    <row r="4397" spans="1:2" x14ac:dyDescent="0.25">
      <c r="A4397" s="66" t="s">
        <v>4684</v>
      </c>
      <c r="B4397" s="28">
        <v>94.6</v>
      </c>
    </row>
    <row r="4398" spans="1:2" x14ac:dyDescent="0.25">
      <c r="A4398" s="66" t="s">
        <v>4685</v>
      </c>
      <c r="B4398" s="28">
        <v>95</v>
      </c>
    </row>
    <row r="4399" spans="1:2" x14ac:dyDescent="0.25">
      <c r="A4399" s="66" t="s">
        <v>4686</v>
      </c>
      <c r="B4399" s="28">
        <v>92.62</v>
      </c>
    </row>
    <row r="4400" spans="1:2" x14ac:dyDescent="0.25">
      <c r="A4400" s="66" t="s">
        <v>4687</v>
      </c>
      <c r="B4400" s="28">
        <v>92.13</v>
      </c>
    </row>
    <row r="4401" spans="1:2" x14ac:dyDescent="0.25">
      <c r="A4401" s="66" t="s">
        <v>4688</v>
      </c>
      <c r="B4401" s="28">
        <v>90.76</v>
      </c>
    </row>
    <row r="4402" spans="1:2" x14ac:dyDescent="0.25">
      <c r="A4402" s="66" t="s">
        <v>4689</v>
      </c>
      <c r="B4402" s="28">
        <v>90.02</v>
      </c>
    </row>
    <row r="4403" spans="1:2" x14ac:dyDescent="0.25">
      <c r="A4403" s="66" t="s">
        <v>4690</v>
      </c>
      <c r="B4403" s="28">
        <v>89.62</v>
      </c>
    </row>
    <row r="4404" spans="1:2" x14ac:dyDescent="0.25">
      <c r="A4404" s="66" t="s">
        <v>4691</v>
      </c>
      <c r="B4404" s="28">
        <v>89.58</v>
      </c>
    </row>
    <row r="4405" spans="1:2" x14ac:dyDescent="0.25">
      <c r="A4405" s="66" t="s">
        <v>4692</v>
      </c>
      <c r="B4405" s="28">
        <v>89.46</v>
      </c>
    </row>
    <row r="4406" spans="1:2" x14ac:dyDescent="0.25">
      <c r="A4406" s="66" t="s">
        <v>4693</v>
      </c>
      <c r="B4406" s="28">
        <v>88.72</v>
      </c>
    </row>
    <row r="4407" spans="1:2" x14ac:dyDescent="0.25">
      <c r="A4407" s="66" t="s">
        <v>4694</v>
      </c>
      <c r="B4407" s="28">
        <v>88.11</v>
      </c>
    </row>
    <row r="4408" spans="1:2" x14ac:dyDescent="0.25">
      <c r="A4408" s="66" t="s">
        <v>4695</v>
      </c>
      <c r="B4408" s="28">
        <v>87.85</v>
      </c>
    </row>
    <row r="4409" spans="1:2" x14ac:dyDescent="0.25">
      <c r="A4409" s="66" t="s">
        <v>4696</v>
      </c>
      <c r="B4409" s="28">
        <v>88.18</v>
      </c>
    </row>
    <row r="4410" spans="1:2" x14ac:dyDescent="0.25">
      <c r="A4410" s="66" t="s">
        <v>4697</v>
      </c>
      <c r="B4410" s="28">
        <v>88.58</v>
      </c>
    </row>
    <row r="4411" spans="1:2" x14ac:dyDescent="0.25">
      <c r="A4411" s="66" t="s">
        <v>4698</v>
      </c>
      <c r="B4411" s="28">
        <v>88.42</v>
      </c>
    </row>
    <row r="4412" spans="1:2" x14ac:dyDescent="0.25">
      <c r="A4412" s="66" t="s">
        <v>4699</v>
      </c>
      <c r="B4412" s="28">
        <v>88.48</v>
      </c>
    </row>
    <row r="4413" spans="1:2" x14ac:dyDescent="0.25">
      <c r="A4413" s="66" t="s">
        <v>4700</v>
      </c>
      <c r="B4413" s="28">
        <v>89.27</v>
      </c>
    </row>
    <row r="4414" spans="1:2" x14ac:dyDescent="0.25">
      <c r="A4414" s="66" t="s">
        <v>4701</v>
      </c>
      <c r="B4414" s="28">
        <v>89.07</v>
      </c>
    </row>
    <row r="4415" spans="1:2" x14ac:dyDescent="0.25">
      <c r="A4415" s="66" t="s">
        <v>4702</v>
      </c>
      <c r="B4415" s="28">
        <v>88.76</v>
      </c>
    </row>
    <row r="4416" spans="1:2" x14ac:dyDescent="0.25">
      <c r="A4416" s="66" t="s">
        <v>4703</v>
      </c>
      <c r="B4416" s="28">
        <v>88.94</v>
      </c>
    </row>
    <row r="4417" spans="1:2" x14ac:dyDescent="0.25">
      <c r="A4417" s="66" t="s">
        <v>4704</v>
      </c>
      <c r="B4417" s="28">
        <v>88.8</v>
      </c>
    </row>
    <row r="4418" spans="1:2" x14ac:dyDescent="0.25">
      <c r="A4418" s="66" t="s">
        <v>4705</v>
      </c>
      <c r="B4418" s="28">
        <v>87.96</v>
      </c>
    </row>
    <row r="4419" spans="1:2" x14ac:dyDescent="0.25">
      <c r="A4419" s="66" t="s">
        <v>4706</v>
      </c>
      <c r="B4419" s="28">
        <v>87.69</v>
      </c>
    </row>
    <row r="4420" spans="1:2" x14ac:dyDescent="0.25">
      <c r="A4420" s="66" t="s">
        <v>4707</v>
      </c>
      <c r="B4420" s="28">
        <v>87.64</v>
      </c>
    </row>
    <row r="4421" spans="1:2" x14ac:dyDescent="0.25">
      <c r="A4421" s="66" t="s">
        <v>4708</v>
      </c>
      <c r="B4421" s="28">
        <v>87.5</v>
      </c>
    </row>
    <row r="4422" spans="1:2" x14ac:dyDescent="0.25">
      <c r="A4422" s="66" t="s">
        <v>4709</v>
      </c>
      <c r="B4422" s="28">
        <v>86.72</v>
      </c>
    </row>
    <row r="4423" spans="1:2" x14ac:dyDescent="0.25">
      <c r="A4423" s="66" t="s">
        <v>4710</v>
      </c>
      <c r="B4423" s="28">
        <v>86.24</v>
      </c>
    </row>
    <row r="4424" spans="1:2" x14ac:dyDescent="0.25">
      <c r="A4424" s="66" t="s">
        <v>4711</v>
      </c>
      <c r="B4424" s="28">
        <v>85.92</v>
      </c>
    </row>
    <row r="4425" spans="1:2" x14ac:dyDescent="0.25">
      <c r="A4425" s="66" t="s">
        <v>4712</v>
      </c>
      <c r="B4425" s="28">
        <v>86.17</v>
      </c>
    </row>
    <row r="4426" spans="1:2" x14ac:dyDescent="0.25">
      <c r="A4426" s="66" t="s">
        <v>4713</v>
      </c>
      <c r="B4426" s="28">
        <v>86.49</v>
      </c>
    </row>
    <row r="4427" spans="1:2" x14ac:dyDescent="0.25">
      <c r="A4427" s="66" t="s">
        <v>4714</v>
      </c>
      <c r="B4427" s="28">
        <v>86.63</v>
      </c>
    </row>
    <row r="4428" spans="1:2" x14ac:dyDescent="0.25">
      <c r="A4428" s="66" t="s">
        <v>4715</v>
      </c>
      <c r="B4428" s="28">
        <v>88.06</v>
      </c>
    </row>
    <row r="4429" spans="1:2" x14ac:dyDescent="0.25">
      <c r="A4429" s="66" t="s">
        <v>4716</v>
      </c>
      <c r="B4429" s="28">
        <v>89.19</v>
      </c>
    </row>
    <row r="4430" spans="1:2" x14ac:dyDescent="0.25">
      <c r="A4430" s="66" t="s">
        <v>4717</v>
      </c>
      <c r="B4430" s="28">
        <v>89.38</v>
      </c>
    </row>
    <row r="4431" spans="1:2" x14ac:dyDescent="0.25">
      <c r="A4431" s="66" t="s">
        <v>4718</v>
      </c>
      <c r="B4431" s="28">
        <v>89.33</v>
      </c>
    </row>
    <row r="4432" spans="1:2" x14ac:dyDescent="0.25">
      <c r="A4432" s="66" t="s">
        <v>4719</v>
      </c>
      <c r="B4432" s="28">
        <v>88.58</v>
      </c>
    </row>
    <row r="4433" spans="1:2" x14ac:dyDescent="0.25">
      <c r="A4433" s="66" t="s">
        <v>4720</v>
      </c>
      <c r="B4433" s="28">
        <v>88.12</v>
      </c>
    </row>
    <row r="4434" spans="1:2" x14ac:dyDescent="0.25">
      <c r="A4434" s="66" t="s">
        <v>4721</v>
      </c>
      <c r="B4434" s="28">
        <v>87.52</v>
      </c>
    </row>
    <row r="4435" spans="1:2" x14ac:dyDescent="0.25">
      <c r="A4435" s="66" t="s">
        <v>4722</v>
      </c>
      <c r="B4435" s="28">
        <v>87.42</v>
      </c>
    </row>
    <row r="4436" spans="1:2" x14ac:dyDescent="0.25">
      <c r="A4436" s="66" t="s">
        <v>4723</v>
      </c>
      <c r="B4436" s="28">
        <v>87.08</v>
      </c>
    </row>
    <row r="4437" spans="1:2" x14ac:dyDescent="0.25">
      <c r="A4437" s="66" t="s">
        <v>4724</v>
      </c>
      <c r="B4437" s="28">
        <v>86.99</v>
      </c>
    </row>
    <row r="4438" spans="1:2" x14ac:dyDescent="0.25">
      <c r="A4438" s="66" t="s">
        <v>4725</v>
      </c>
      <c r="B4438" s="28">
        <v>86.93</v>
      </c>
    </row>
    <row r="4439" spans="1:2" x14ac:dyDescent="0.25">
      <c r="A4439" s="66" t="s">
        <v>4726</v>
      </c>
      <c r="B4439" s="28">
        <v>86.34</v>
      </c>
    </row>
    <row r="4440" spans="1:2" x14ac:dyDescent="0.25">
      <c r="A4440" s="66" t="s">
        <v>4727</v>
      </c>
      <c r="B4440" s="28">
        <v>85.39</v>
      </c>
    </row>
    <row r="4441" spans="1:2" x14ac:dyDescent="0.25">
      <c r="A4441" s="66" t="s">
        <v>4728</v>
      </c>
      <c r="B4441" s="28">
        <v>85.11</v>
      </c>
    </row>
    <row r="4442" spans="1:2" x14ac:dyDescent="0.25">
      <c r="A4442" s="66" t="s">
        <v>4729</v>
      </c>
      <c r="B4442" s="28">
        <v>84.66</v>
      </c>
    </row>
    <row r="4443" spans="1:2" x14ac:dyDescent="0.25">
      <c r="A4443" s="66" t="s">
        <v>4730</v>
      </c>
      <c r="B4443" s="28">
        <v>84.39</v>
      </c>
    </row>
    <row r="4444" spans="1:2" x14ac:dyDescent="0.25">
      <c r="A4444" s="66" t="s">
        <v>4731</v>
      </c>
      <c r="B4444" s="28">
        <v>85.15</v>
      </c>
    </row>
    <row r="4445" spans="1:2" x14ac:dyDescent="0.25">
      <c r="A4445" s="66" t="s">
        <v>4732</v>
      </c>
      <c r="B4445" s="28">
        <v>85.45</v>
      </c>
    </row>
    <row r="4446" spans="1:2" x14ac:dyDescent="0.25">
      <c r="A4446" s="66" t="s">
        <v>4733</v>
      </c>
      <c r="B4446" s="28">
        <v>85.44</v>
      </c>
    </row>
    <row r="4447" spans="1:2" x14ac:dyDescent="0.25">
      <c r="A4447" s="66" t="s">
        <v>4734</v>
      </c>
      <c r="B4447" s="28">
        <v>85.01</v>
      </c>
    </row>
    <row r="4448" spans="1:2" x14ac:dyDescent="0.25">
      <c r="A4448" s="66" t="s">
        <v>4735</v>
      </c>
      <c r="B4448" s="28">
        <v>85</v>
      </c>
    </row>
    <row r="4449" spans="1:2" x14ac:dyDescent="0.25">
      <c r="A4449" s="66" t="s">
        <v>4736</v>
      </c>
      <c r="B4449" s="28">
        <v>86.01</v>
      </c>
    </row>
    <row r="4450" spans="1:2" x14ac:dyDescent="0.25">
      <c r="A4450" s="66" t="s">
        <v>4737</v>
      </c>
      <c r="B4450" s="28">
        <v>85.84</v>
      </c>
    </row>
    <row r="4451" spans="1:2" x14ac:dyDescent="0.25">
      <c r="A4451" s="66" t="s">
        <v>4738</v>
      </c>
      <c r="B4451" s="28">
        <v>85.91</v>
      </c>
    </row>
    <row r="4452" spans="1:2" x14ac:dyDescent="0.25">
      <c r="A4452" s="66" t="s">
        <v>4739</v>
      </c>
      <c r="B4452" s="28">
        <v>87</v>
      </c>
    </row>
    <row r="4453" spans="1:2" x14ac:dyDescent="0.25">
      <c r="A4453" s="66" t="s">
        <v>4740</v>
      </c>
      <c r="B4453" s="28">
        <v>86.73</v>
      </c>
    </row>
    <row r="4454" spans="1:2" x14ac:dyDescent="0.25">
      <c r="A4454" s="66" t="s">
        <v>4741</v>
      </c>
      <c r="B4454" s="28">
        <v>86.62</v>
      </c>
    </row>
    <row r="4455" spans="1:2" x14ac:dyDescent="0.25">
      <c r="A4455" s="66" t="s">
        <v>4742</v>
      </c>
      <c r="B4455" s="28">
        <v>85.51</v>
      </c>
    </row>
    <row r="4456" spans="1:2" x14ac:dyDescent="0.25">
      <c r="A4456" s="66" t="s">
        <v>4743</v>
      </c>
      <c r="B4456" s="28">
        <v>85.24</v>
      </c>
    </row>
    <row r="4457" spans="1:2" x14ac:dyDescent="0.25">
      <c r="A4457" s="66" t="s">
        <v>4744</v>
      </c>
      <c r="B4457" s="28">
        <v>84.34</v>
      </c>
    </row>
    <row r="4458" spans="1:2" x14ac:dyDescent="0.25">
      <c r="A4458" s="66" t="s">
        <v>4745</v>
      </c>
      <c r="B4458" s="28">
        <v>83.5</v>
      </c>
    </row>
    <row r="4459" spans="1:2" x14ac:dyDescent="0.25">
      <c r="A4459" s="66" t="s">
        <v>4746</v>
      </c>
      <c r="B4459" s="28">
        <v>84.44</v>
      </c>
    </row>
    <row r="4460" spans="1:2" x14ac:dyDescent="0.25">
      <c r="A4460" s="66" t="s">
        <v>4747</v>
      </c>
      <c r="B4460" s="28">
        <v>83.15</v>
      </c>
    </row>
    <row r="4461" spans="1:2" x14ac:dyDescent="0.25">
      <c r="A4461" s="66" t="s">
        <v>4748</v>
      </c>
      <c r="B4461" s="28">
        <v>82.59</v>
      </c>
    </row>
    <row r="4462" spans="1:2" x14ac:dyDescent="0.25">
      <c r="A4462" s="66" t="s">
        <v>4749</v>
      </c>
      <c r="B4462" s="28">
        <v>82.67</v>
      </c>
    </row>
    <row r="4463" spans="1:2" x14ac:dyDescent="0.25">
      <c r="A4463" s="66" t="s">
        <v>4750</v>
      </c>
      <c r="B4463" s="28">
        <v>82.03</v>
      </c>
    </row>
    <row r="4464" spans="1:2" x14ac:dyDescent="0.25">
      <c r="A4464" s="66" t="s">
        <v>4751</v>
      </c>
      <c r="B4464" s="28">
        <v>81.62</v>
      </c>
    </row>
    <row r="4465" spans="1:2" x14ac:dyDescent="0.25">
      <c r="A4465" s="66" t="s">
        <v>4752</v>
      </c>
      <c r="B4465" s="28">
        <v>81.12</v>
      </c>
    </row>
    <row r="4466" spans="1:2" x14ac:dyDescent="0.25">
      <c r="A4466" s="66" t="s">
        <v>4753</v>
      </c>
      <c r="B4466" s="28">
        <v>80.94</v>
      </c>
    </row>
    <row r="4467" spans="1:2" x14ac:dyDescent="0.25">
      <c r="A4467" s="66" t="s">
        <v>4754</v>
      </c>
      <c r="B4467" s="28">
        <v>81.790000000000006</v>
      </c>
    </row>
    <row r="4468" spans="1:2" x14ac:dyDescent="0.25">
      <c r="A4468" s="66" t="s">
        <v>4755</v>
      </c>
      <c r="B4468" s="28">
        <v>82.55</v>
      </c>
    </row>
    <row r="4469" spans="1:2" x14ac:dyDescent="0.25">
      <c r="A4469" s="66" t="s">
        <v>4756</v>
      </c>
      <c r="B4469" s="28">
        <v>82.16</v>
      </c>
    </row>
    <row r="4470" spans="1:2" x14ac:dyDescent="0.25">
      <c r="A4470" s="66" t="s">
        <v>4757</v>
      </c>
      <c r="B4470" s="28">
        <v>82.01</v>
      </c>
    </row>
    <row r="4471" spans="1:2" x14ac:dyDescent="0.25">
      <c r="A4471" s="66" t="s">
        <v>4758</v>
      </c>
      <c r="B4471" s="28">
        <v>81.89</v>
      </c>
    </row>
    <row r="4472" spans="1:2" x14ac:dyDescent="0.25">
      <c r="A4472" s="66" t="s">
        <v>4759</v>
      </c>
      <c r="B4472" s="28">
        <v>81.790000000000006</v>
      </c>
    </row>
    <row r="4473" spans="1:2" x14ac:dyDescent="0.25">
      <c r="A4473" s="66" t="s">
        <v>4760</v>
      </c>
      <c r="B4473" s="28">
        <v>81.11</v>
      </c>
    </row>
    <row r="4474" spans="1:2" x14ac:dyDescent="0.25">
      <c r="A4474" s="66" t="s">
        <v>4761</v>
      </c>
      <c r="B4474" s="28">
        <v>80.849999999999994</v>
      </c>
    </row>
    <row r="4475" spans="1:2" x14ac:dyDescent="0.25">
      <c r="A4475" s="66" t="s">
        <v>4762</v>
      </c>
      <c r="B4475" s="28">
        <v>80.290000000000006</v>
      </c>
    </row>
    <row r="4476" spans="1:2" x14ac:dyDescent="0.25">
      <c r="A4476" s="66" t="s">
        <v>4763</v>
      </c>
      <c r="B4476" s="28">
        <v>79.510000000000005</v>
      </c>
    </row>
    <row r="4477" spans="1:2" x14ac:dyDescent="0.25">
      <c r="A4477" s="66" t="s">
        <v>4764</v>
      </c>
      <c r="B4477" s="28">
        <v>79.650000000000006</v>
      </c>
    </row>
    <row r="4478" spans="1:2" x14ac:dyDescent="0.25">
      <c r="A4478" s="66" t="s">
        <v>4765</v>
      </c>
      <c r="B4478" s="28">
        <v>80.709999999999994</v>
      </c>
    </row>
    <row r="4479" spans="1:2" x14ac:dyDescent="0.25">
      <c r="A4479" s="66" t="s">
        <v>4766</v>
      </c>
      <c r="B4479" s="28">
        <v>80.84</v>
      </c>
    </row>
    <row r="4480" spans="1:2" x14ac:dyDescent="0.25">
      <c r="A4480" s="66" t="s">
        <v>4767</v>
      </c>
      <c r="B4480" s="28">
        <v>81.22</v>
      </c>
    </row>
    <row r="4481" spans="1:2" x14ac:dyDescent="0.25">
      <c r="A4481" s="66" t="s">
        <v>4768</v>
      </c>
      <c r="B4481" s="28">
        <v>82.36</v>
      </c>
    </row>
    <row r="4482" spans="1:2" x14ac:dyDescent="0.25">
      <c r="A4482" s="66" t="s">
        <v>4769</v>
      </c>
      <c r="B4482" s="28">
        <v>82.65</v>
      </c>
    </row>
    <row r="4483" spans="1:2" x14ac:dyDescent="0.25">
      <c r="A4483" s="66" t="s">
        <v>4770</v>
      </c>
      <c r="B4483" s="28">
        <v>82.59</v>
      </c>
    </row>
    <row r="4484" spans="1:2" x14ac:dyDescent="0.25">
      <c r="A4484" s="66" t="s">
        <v>4771</v>
      </c>
      <c r="B4484" s="28">
        <v>82.42</v>
      </c>
    </row>
    <row r="4485" spans="1:2" x14ac:dyDescent="0.25">
      <c r="A4485" s="66" t="s">
        <v>4772</v>
      </c>
      <c r="B4485" s="28">
        <v>82.25</v>
      </c>
    </row>
    <row r="4486" spans="1:2" x14ac:dyDescent="0.25">
      <c r="A4486" s="66" t="s">
        <v>4773</v>
      </c>
      <c r="B4486" s="28">
        <v>81.92</v>
      </c>
    </row>
    <row r="4487" spans="1:2" x14ac:dyDescent="0.25">
      <c r="A4487" s="66" t="s">
        <v>4774</v>
      </c>
      <c r="B4487" s="28">
        <v>82.06</v>
      </c>
    </row>
    <row r="4488" spans="1:2" x14ac:dyDescent="0.25">
      <c r="A4488" s="66" t="s">
        <v>4775</v>
      </c>
      <c r="B4488" s="28">
        <v>81.64</v>
      </c>
    </row>
    <row r="4489" spans="1:2" x14ac:dyDescent="0.25">
      <c r="A4489" s="66" t="s">
        <v>4776</v>
      </c>
      <c r="B4489" s="28">
        <v>82.77</v>
      </c>
    </row>
    <row r="4490" spans="1:2" x14ac:dyDescent="0.25">
      <c r="A4490" s="66" t="s">
        <v>4777</v>
      </c>
      <c r="B4490" s="28">
        <v>81.95</v>
      </c>
    </row>
    <row r="4491" spans="1:2" x14ac:dyDescent="0.25">
      <c r="A4491" s="66" t="s">
        <v>4778</v>
      </c>
      <c r="B4491" s="28">
        <v>81.56</v>
      </c>
    </row>
    <row r="4492" spans="1:2" x14ac:dyDescent="0.25">
      <c r="A4492" s="66" t="s">
        <v>4779</v>
      </c>
      <c r="B4492" s="28">
        <v>81.42</v>
      </c>
    </row>
    <row r="4493" spans="1:2" x14ac:dyDescent="0.25">
      <c r="A4493" s="66" t="s">
        <v>4780</v>
      </c>
      <c r="B4493" s="28">
        <v>82.12</v>
      </c>
    </row>
    <row r="4494" spans="1:2" x14ac:dyDescent="0.25">
      <c r="A4494" s="66" t="s">
        <v>4781</v>
      </c>
      <c r="B4494" s="28">
        <v>82.78</v>
      </c>
    </row>
    <row r="4495" spans="1:2" x14ac:dyDescent="0.25">
      <c r="A4495" s="66" t="s">
        <v>4782</v>
      </c>
      <c r="B4495" s="28">
        <v>82.11</v>
      </c>
    </row>
    <row r="4496" spans="1:2" x14ac:dyDescent="0.25">
      <c r="A4496" s="66" t="s">
        <v>4783</v>
      </c>
      <c r="B4496" s="28">
        <v>82.17</v>
      </c>
    </row>
    <row r="4497" spans="1:2" x14ac:dyDescent="0.25">
      <c r="A4497" s="66" t="s">
        <v>4784</v>
      </c>
      <c r="B4497" s="28">
        <v>81.91</v>
      </c>
    </row>
    <row r="4498" spans="1:2" x14ac:dyDescent="0.25">
      <c r="A4498" s="66" t="s">
        <v>4785</v>
      </c>
      <c r="B4498" s="28">
        <v>82.7</v>
      </c>
    </row>
    <row r="4499" spans="1:2" x14ac:dyDescent="0.25">
      <c r="A4499" s="66" t="s">
        <v>4786</v>
      </c>
      <c r="B4499" s="28">
        <v>82.78</v>
      </c>
    </row>
    <row r="4500" spans="1:2" x14ac:dyDescent="0.25">
      <c r="A4500" s="66" t="s">
        <v>4787</v>
      </c>
      <c r="B4500" s="28">
        <v>83.32</v>
      </c>
    </row>
    <row r="4501" spans="1:2" x14ac:dyDescent="0.25">
      <c r="A4501" s="66" t="s">
        <v>4788</v>
      </c>
      <c r="B4501" s="28">
        <v>83.61</v>
      </c>
    </row>
    <row r="4502" spans="1:2" x14ac:dyDescent="0.25">
      <c r="A4502" s="66" t="s">
        <v>4789</v>
      </c>
      <c r="B4502" s="28">
        <v>83.81</v>
      </c>
    </row>
    <row r="4503" spans="1:2" x14ac:dyDescent="0.25">
      <c r="A4503" s="66" t="s">
        <v>4790</v>
      </c>
      <c r="B4503" s="28">
        <v>83.74</v>
      </c>
    </row>
    <row r="4504" spans="1:2" x14ac:dyDescent="0.25">
      <c r="A4504" s="66" t="s">
        <v>4791</v>
      </c>
      <c r="B4504" s="28">
        <v>83.95</v>
      </c>
    </row>
    <row r="4505" spans="1:2" x14ac:dyDescent="0.25">
      <c r="A4505" s="66" t="s">
        <v>4792</v>
      </c>
      <c r="B4505" s="28">
        <v>84.47</v>
      </c>
    </row>
    <row r="4506" spans="1:2" x14ac:dyDescent="0.25">
      <c r="A4506" s="66" t="s">
        <v>4793</v>
      </c>
      <c r="B4506" s="28">
        <v>84.2</v>
      </c>
    </row>
    <row r="4507" spans="1:2" x14ac:dyDescent="0.25">
      <c r="A4507" s="66" t="s">
        <v>4794</v>
      </c>
      <c r="B4507" s="28">
        <v>84.07</v>
      </c>
    </row>
    <row r="4508" spans="1:2" x14ac:dyDescent="0.25">
      <c r="A4508" s="66" t="s">
        <v>4795</v>
      </c>
      <c r="B4508" s="28">
        <v>84.35</v>
      </c>
    </row>
    <row r="4509" spans="1:2" x14ac:dyDescent="0.25">
      <c r="A4509" s="66" t="s">
        <v>4796</v>
      </c>
      <c r="B4509" s="28">
        <v>84.06</v>
      </c>
    </row>
    <row r="4510" spans="1:2" x14ac:dyDescent="0.25">
      <c r="A4510" s="66" t="s">
        <v>4797</v>
      </c>
      <c r="B4510" s="28">
        <v>84.24</v>
      </c>
    </row>
    <row r="4511" spans="1:2" x14ac:dyDescent="0.25">
      <c r="A4511" s="66" t="s">
        <v>4798</v>
      </c>
      <c r="B4511" s="28">
        <v>84.77</v>
      </c>
    </row>
    <row r="4512" spans="1:2" x14ac:dyDescent="0.25">
      <c r="A4512" s="66" t="s">
        <v>4799</v>
      </c>
      <c r="B4512" s="28">
        <v>84.53</v>
      </c>
    </row>
    <row r="4513" spans="1:2" x14ac:dyDescent="0.25">
      <c r="A4513" s="66" t="s">
        <v>4800</v>
      </c>
      <c r="B4513" s="28">
        <v>85.1</v>
      </c>
    </row>
    <row r="4514" spans="1:2" x14ac:dyDescent="0.25">
      <c r="A4514" s="66" t="s">
        <v>4801</v>
      </c>
      <c r="B4514" s="28">
        <v>85.37</v>
      </c>
    </row>
    <row r="4515" spans="1:2" x14ac:dyDescent="0.25">
      <c r="A4515" s="66" t="s">
        <v>4802</v>
      </c>
      <c r="B4515" s="28">
        <v>85.17</v>
      </c>
    </row>
    <row r="4516" spans="1:2" x14ac:dyDescent="0.25">
      <c r="A4516" s="66" t="s">
        <v>4803</v>
      </c>
      <c r="B4516" s="28">
        <v>84.84</v>
      </c>
    </row>
    <row r="4517" spans="1:2" x14ac:dyDescent="0.25">
      <c r="A4517" s="66" t="s">
        <v>4804</v>
      </c>
      <c r="B4517" s="28">
        <v>85.03</v>
      </c>
    </row>
    <row r="4518" spans="1:2" x14ac:dyDescent="0.25">
      <c r="A4518" s="66" t="s">
        <v>4805</v>
      </c>
      <c r="B4518" s="28">
        <v>85.06</v>
      </c>
    </row>
    <row r="4519" spans="1:2" x14ac:dyDescent="0.25">
      <c r="A4519" s="66" t="s">
        <v>4806</v>
      </c>
      <c r="B4519" s="28">
        <v>85.38</v>
      </c>
    </row>
    <row r="4520" spans="1:2" x14ac:dyDescent="0.25">
      <c r="A4520" s="66" t="s">
        <v>4807</v>
      </c>
      <c r="B4520" s="28">
        <v>85.36</v>
      </c>
    </row>
    <row r="4521" spans="1:2" x14ac:dyDescent="0.25">
      <c r="A4521" s="66" t="s">
        <v>4808</v>
      </c>
      <c r="B4521" s="28">
        <v>85.4</v>
      </c>
    </row>
    <row r="4522" spans="1:2" x14ac:dyDescent="0.25">
      <c r="A4522" s="66" t="s">
        <v>4809</v>
      </c>
      <c r="B4522" s="28">
        <v>85.54</v>
      </c>
    </row>
    <row r="4523" spans="1:2" x14ac:dyDescent="0.25">
      <c r="A4523" s="66" t="s">
        <v>4810</v>
      </c>
      <c r="B4523" s="28">
        <v>85.07</v>
      </c>
    </row>
    <row r="4524" spans="1:2" x14ac:dyDescent="0.25">
      <c r="A4524" s="66" t="s">
        <v>4811</v>
      </c>
      <c r="B4524" s="28">
        <v>85.06</v>
      </c>
    </row>
    <row r="4525" spans="1:2" x14ac:dyDescent="0.25">
      <c r="A4525" s="66" t="s">
        <v>4812</v>
      </c>
      <c r="B4525" s="28">
        <v>85.24</v>
      </c>
    </row>
    <row r="4526" spans="1:2" x14ac:dyDescent="0.25">
      <c r="A4526" s="66" t="s">
        <v>4813</v>
      </c>
      <c r="B4526" s="28">
        <v>85.79</v>
      </c>
    </row>
    <row r="4527" spans="1:2" x14ac:dyDescent="0.25">
      <c r="A4527" s="66" t="s">
        <v>4814</v>
      </c>
      <c r="B4527" s="28">
        <v>84.9</v>
      </c>
    </row>
    <row r="4528" spans="1:2" x14ac:dyDescent="0.25">
      <c r="A4528" s="66" t="s">
        <v>4815</v>
      </c>
      <c r="B4528" s="28">
        <v>84.54</v>
      </c>
    </row>
    <row r="4529" spans="1:2" x14ac:dyDescent="0.25">
      <c r="A4529" s="66" t="s">
        <v>4816</v>
      </c>
      <c r="B4529" s="28">
        <v>84.67</v>
      </c>
    </row>
    <row r="4530" spans="1:2" x14ac:dyDescent="0.25">
      <c r="A4530" s="66" t="s">
        <v>4817</v>
      </c>
      <c r="B4530" s="28">
        <v>84.68</v>
      </c>
    </row>
    <row r="4531" spans="1:2" x14ac:dyDescent="0.25">
      <c r="A4531" s="66" t="s">
        <v>4818</v>
      </c>
      <c r="B4531" s="28">
        <v>85.14</v>
      </c>
    </row>
    <row r="4532" spans="1:2" x14ac:dyDescent="0.25">
      <c r="A4532" s="66" t="s">
        <v>4819</v>
      </c>
      <c r="B4532" s="28">
        <v>85.5</v>
      </c>
    </row>
    <row r="4533" spans="1:2" x14ac:dyDescent="0.25">
      <c r="A4533" s="66" t="s">
        <v>4820</v>
      </c>
      <c r="B4533" s="28">
        <v>86.07</v>
      </c>
    </row>
    <row r="4534" spans="1:2" x14ac:dyDescent="0.25">
      <c r="A4534" s="66" t="s">
        <v>4821</v>
      </c>
      <c r="B4534" s="28">
        <v>86.33</v>
      </c>
    </row>
    <row r="4535" spans="1:2" x14ac:dyDescent="0.25">
      <c r="A4535" s="66" t="s">
        <v>4822</v>
      </c>
      <c r="B4535" s="28">
        <v>86.52</v>
      </c>
    </row>
    <row r="4536" spans="1:2" x14ac:dyDescent="0.25">
      <c r="A4536" s="66" t="s">
        <v>4823</v>
      </c>
      <c r="B4536" s="28">
        <v>87.05</v>
      </c>
    </row>
    <row r="4537" spans="1:2" x14ac:dyDescent="0.25">
      <c r="A4537" s="66" t="s">
        <v>4824</v>
      </c>
      <c r="B4537" s="28">
        <v>87.08</v>
      </c>
    </row>
    <row r="4538" spans="1:2" x14ac:dyDescent="0.25">
      <c r="A4538" s="66" t="s">
        <v>4825</v>
      </c>
      <c r="B4538" s="28">
        <v>86.88</v>
      </c>
    </row>
    <row r="4539" spans="1:2" x14ac:dyDescent="0.25">
      <c r="A4539" s="66" t="s">
        <v>4826</v>
      </c>
      <c r="B4539" s="28">
        <v>86.95</v>
      </c>
    </row>
    <row r="4540" spans="1:2" x14ac:dyDescent="0.25">
      <c r="A4540" s="66" t="s">
        <v>4827</v>
      </c>
      <c r="B4540" s="28">
        <v>86.75</v>
      </c>
    </row>
    <row r="4541" spans="1:2" x14ac:dyDescent="0.25">
      <c r="A4541" s="66" t="s">
        <v>4828</v>
      </c>
      <c r="B4541" s="28">
        <v>86.57</v>
      </c>
    </row>
    <row r="4542" spans="1:2" x14ac:dyDescent="0.25">
      <c r="A4542" s="66" t="s">
        <v>4829</v>
      </c>
      <c r="B4542" s="28">
        <v>86.79</v>
      </c>
    </row>
    <row r="4543" spans="1:2" x14ac:dyDescent="0.25">
      <c r="A4543" s="66" t="s">
        <v>4830</v>
      </c>
      <c r="B4543" s="28">
        <v>87.02</v>
      </c>
    </row>
    <row r="4544" spans="1:2" x14ac:dyDescent="0.25">
      <c r="A4544" s="66" t="s">
        <v>4831</v>
      </c>
      <c r="B4544" s="28">
        <v>87.37</v>
      </c>
    </row>
    <row r="4545" spans="1:2" x14ac:dyDescent="0.25">
      <c r="A4545" s="66" t="s">
        <v>4832</v>
      </c>
      <c r="B4545" s="28">
        <v>87.02</v>
      </c>
    </row>
    <row r="4546" spans="1:2" x14ac:dyDescent="0.25">
      <c r="A4546" s="66" t="s">
        <v>4833</v>
      </c>
      <c r="B4546" s="28">
        <v>87.27</v>
      </c>
    </row>
    <row r="4547" spans="1:2" x14ac:dyDescent="0.25">
      <c r="A4547" s="66" t="s">
        <v>4834</v>
      </c>
      <c r="B4547" s="28">
        <v>86.91</v>
      </c>
    </row>
    <row r="4548" spans="1:2" x14ac:dyDescent="0.25">
      <c r="A4548" s="66" t="s">
        <v>4835</v>
      </c>
      <c r="B4548" s="28">
        <v>87.1</v>
      </c>
    </row>
    <row r="4549" spans="1:2" x14ac:dyDescent="0.25">
      <c r="A4549" s="66" t="s">
        <v>4836</v>
      </c>
      <c r="B4549" s="28">
        <v>87.35</v>
      </c>
    </row>
    <row r="4550" spans="1:2" x14ac:dyDescent="0.25">
      <c r="A4550" s="66" t="s">
        <v>4837</v>
      </c>
      <c r="B4550" s="28">
        <v>87.46</v>
      </c>
    </row>
    <row r="4551" spans="1:2" x14ac:dyDescent="0.25">
      <c r="A4551" s="66" t="s">
        <v>4838</v>
      </c>
      <c r="B4551" s="28">
        <v>86.91</v>
      </c>
    </row>
    <row r="4552" spans="1:2" x14ac:dyDescent="0.25">
      <c r="A4552" s="66" t="s">
        <v>4839</v>
      </c>
      <c r="B4552" s="28">
        <v>86.62</v>
      </c>
    </row>
    <row r="4553" spans="1:2" x14ac:dyDescent="0.25">
      <c r="A4553" s="66" t="s">
        <v>4840</v>
      </c>
      <c r="B4553" s="28">
        <v>85.86</v>
      </c>
    </row>
    <row r="4554" spans="1:2" x14ac:dyDescent="0.25">
      <c r="A4554" s="66" t="s">
        <v>4841</v>
      </c>
      <c r="B4554" s="28">
        <v>86.13</v>
      </c>
    </row>
    <row r="4555" spans="1:2" x14ac:dyDescent="0.25">
      <c r="A4555" s="66" t="s">
        <v>4842</v>
      </c>
      <c r="B4555" s="28">
        <v>85.81</v>
      </c>
    </row>
    <row r="4556" spans="1:2" x14ac:dyDescent="0.25">
      <c r="A4556" s="66" t="s">
        <v>4843</v>
      </c>
      <c r="B4556" s="28">
        <v>86.19</v>
      </c>
    </row>
    <row r="4557" spans="1:2" x14ac:dyDescent="0.25">
      <c r="A4557" s="66" t="s">
        <v>4844</v>
      </c>
      <c r="B4557" s="28">
        <v>86.92</v>
      </c>
    </row>
    <row r="4558" spans="1:2" x14ac:dyDescent="0.25">
      <c r="A4558" s="66" t="s">
        <v>4845</v>
      </c>
      <c r="B4558" s="28">
        <v>87.24</v>
      </c>
    </row>
    <row r="4559" spans="1:2" x14ac:dyDescent="0.25">
      <c r="A4559" s="66" t="s">
        <v>4846</v>
      </c>
      <c r="B4559" s="28">
        <v>87.35</v>
      </c>
    </row>
    <row r="4560" spans="1:2" x14ac:dyDescent="0.25">
      <c r="A4560" s="66" t="s">
        <v>4847</v>
      </c>
      <c r="B4560" s="28">
        <v>87.68</v>
      </c>
    </row>
    <row r="4561" spans="1:2" x14ac:dyDescent="0.25">
      <c r="A4561" s="66" t="s">
        <v>4848</v>
      </c>
      <c r="B4561" s="28">
        <v>88.05</v>
      </c>
    </row>
    <row r="4562" spans="1:2" x14ac:dyDescent="0.25">
      <c r="A4562" s="66" t="s">
        <v>4849</v>
      </c>
      <c r="B4562" s="28">
        <v>87.65</v>
      </c>
    </row>
    <row r="4563" spans="1:2" x14ac:dyDescent="0.25">
      <c r="A4563" s="66" t="s">
        <v>4850</v>
      </c>
      <c r="B4563" s="28">
        <v>88.14</v>
      </c>
    </row>
    <row r="4564" spans="1:2" x14ac:dyDescent="0.25">
      <c r="A4564" s="66" t="s">
        <v>4851</v>
      </c>
      <c r="B4564" s="28">
        <v>87.93</v>
      </c>
    </row>
    <row r="4565" spans="1:2" x14ac:dyDescent="0.25">
      <c r="A4565" s="66" t="s">
        <v>4852</v>
      </c>
      <c r="B4565" s="28">
        <v>88.38</v>
      </c>
    </row>
    <row r="4566" spans="1:2" x14ac:dyDescent="0.25">
      <c r="A4566" s="66" t="s">
        <v>4853</v>
      </c>
      <c r="B4566" s="28">
        <v>87.78</v>
      </c>
    </row>
    <row r="4567" spans="1:2" x14ac:dyDescent="0.25">
      <c r="A4567" s="66" t="s">
        <v>4854</v>
      </c>
      <c r="B4567" s="28">
        <v>87.82</v>
      </c>
    </row>
    <row r="4568" spans="1:2" x14ac:dyDescent="0.25">
      <c r="A4568" s="66" t="s">
        <v>4855</v>
      </c>
      <c r="B4568" s="28">
        <v>87.32</v>
      </c>
    </row>
    <row r="4569" spans="1:2" x14ac:dyDescent="0.25">
      <c r="A4569" s="66" t="s">
        <v>4856</v>
      </c>
      <c r="B4569" s="28">
        <v>87.89</v>
      </c>
    </row>
    <row r="4570" spans="1:2" x14ac:dyDescent="0.25">
      <c r="A4570" s="66" t="s">
        <v>4857</v>
      </c>
      <c r="B4570" s="28">
        <v>87.98</v>
      </c>
    </row>
    <row r="4571" spans="1:2" x14ac:dyDescent="0.25">
      <c r="A4571" s="66" t="s">
        <v>4858</v>
      </c>
      <c r="B4571" s="28">
        <v>87.68</v>
      </c>
    </row>
    <row r="4572" spans="1:2" x14ac:dyDescent="0.25">
      <c r="A4572" s="66" t="s">
        <v>4859</v>
      </c>
      <c r="B4572" s="28">
        <v>87.87</v>
      </c>
    </row>
    <row r="4573" spans="1:2" x14ac:dyDescent="0.25">
      <c r="A4573" s="66" t="s">
        <v>4860</v>
      </c>
      <c r="B4573" s="28">
        <v>87.94</v>
      </c>
    </row>
    <row r="4574" spans="1:2" x14ac:dyDescent="0.25">
      <c r="A4574" s="66" t="s">
        <v>4861</v>
      </c>
      <c r="B4574" s="28">
        <v>87.78</v>
      </c>
    </row>
    <row r="4575" spans="1:2" x14ac:dyDescent="0.25">
      <c r="A4575" s="66" t="s">
        <v>4862</v>
      </c>
      <c r="B4575" s="28">
        <v>87.57</v>
      </c>
    </row>
    <row r="4576" spans="1:2" x14ac:dyDescent="0.25">
      <c r="A4576" s="66" t="s">
        <v>4863</v>
      </c>
      <c r="B4576" s="28">
        <v>87.69</v>
      </c>
    </row>
    <row r="4577" spans="1:2" x14ac:dyDescent="0.25">
      <c r="A4577" s="66" t="s">
        <v>4864</v>
      </c>
      <c r="B4577" s="28">
        <v>88.23</v>
      </c>
    </row>
    <row r="4578" spans="1:2" x14ac:dyDescent="0.25">
      <c r="A4578" s="66" t="s">
        <v>4865</v>
      </c>
      <c r="B4578" s="28">
        <v>87.84</v>
      </c>
    </row>
    <row r="4579" spans="1:2" x14ac:dyDescent="0.25">
      <c r="A4579" s="66" t="s">
        <v>4866</v>
      </c>
      <c r="B4579" s="28">
        <v>87.76</v>
      </c>
    </row>
    <row r="4580" spans="1:2" x14ac:dyDescent="0.25">
      <c r="A4580" s="66" t="s">
        <v>4867</v>
      </c>
      <c r="B4580" s="28">
        <v>87.6</v>
      </c>
    </row>
    <row r="4581" spans="1:2" x14ac:dyDescent="0.25">
      <c r="A4581" s="66" t="s">
        <v>4868</v>
      </c>
      <c r="B4581" s="28">
        <v>87.36</v>
      </c>
    </row>
    <row r="4582" spans="1:2" x14ac:dyDescent="0.25">
      <c r="A4582" s="66" t="s">
        <v>4869</v>
      </c>
      <c r="B4582" s="28">
        <v>87.58</v>
      </c>
    </row>
    <row r="4583" spans="1:2" x14ac:dyDescent="0.25">
      <c r="A4583" s="66" t="s">
        <v>4870</v>
      </c>
      <c r="B4583" s="28">
        <v>87.57</v>
      </c>
    </row>
    <row r="4584" spans="1:2" x14ac:dyDescent="0.25">
      <c r="A4584" s="66" t="s">
        <v>4871</v>
      </c>
      <c r="B4584" s="28">
        <v>88.41</v>
      </c>
    </row>
    <row r="4585" spans="1:2" x14ac:dyDescent="0.25">
      <c r="A4585" s="66" t="s">
        <v>4872</v>
      </c>
      <c r="B4585" s="28">
        <v>88.21</v>
      </c>
    </row>
    <row r="4586" spans="1:2" x14ac:dyDescent="0.25">
      <c r="A4586" s="66" t="s">
        <v>4873</v>
      </c>
      <c r="B4586" s="28">
        <v>87.86</v>
      </c>
    </row>
    <row r="4587" spans="1:2" x14ac:dyDescent="0.25">
      <c r="A4587" s="66" t="s">
        <v>4874</v>
      </c>
      <c r="B4587" s="28">
        <v>87.69</v>
      </c>
    </row>
    <row r="4588" spans="1:2" x14ac:dyDescent="0.25">
      <c r="A4588" s="66" t="s">
        <v>4875</v>
      </c>
      <c r="B4588" s="28">
        <v>87.67</v>
      </c>
    </row>
    <row r="4589" spans="1:2" x14ac:dyDescent="0.25">
      <c r="A4589" s="66" t="s">
        <v>4876</v>
      </c>
      <c r="B4589" s="28">
        <v>87.96</v>
      </c>
    </row>
    <row r="4590" spans="1:2" x14ac:dyDescent="0.25">
      <c r="A4590" s="66" t="s">
        <v>4877</v>
      </c>
      <c r="B4590" s="28">
        <v>89.35</v>
      </c>
    </row>
    <row r="4591" spans="1:2" x14ac:dyDescent="0.25">
      <c r="A4591" s="66" t="s">
        <v>4878</v>
      </c>
      <c r="B4591" s="28">
        <v>89.13</v>
      </c>
    </row>
    <row r="4592" spans="1:2" x14ac:dyDescent="0.25">
      <c r="A4592" s="66" t="s">
        <v>4879</v>
      </c>
      <c r="B4592" s="28">
        <v>88.89</v>
      </c>
    </row>
    <row r="4593" spans="1:2" x14ac:dyDescent="0.25">
      <c r="A4593" s="66" t="s">
        <v>4880</v>
      </c>
      <c r="B4593" s="28">
        <v>88.96</v>
      </c>
    </row>
    <row r="4594" spans="1:2" x14ac:dyDescent="0.25">
      <c r="A4594" s="66" t="s">
        <v>4881</v>
      </c>
      <c r="B4594" s="28">
        <v>88.81</v>
      </c>
    </row>
    <row r="4595" spans="1:2" x14ac:dyDescent="0.25">
      <c r="A4595" s="66" t="s">
        <v>4882</v>
      </c>
      <c r="B4595" s="28">
        <v>88.48</v>
      </c>
    </row>
    <row r="4596" spans="1:2" x14ac:dyDescent="0.25">
      <c r="A4596" s="66" t="s">
        <v>4883</v>
      </c>
      <c r="B4596" s="28">
        <v>88.49</v>
      </c>
    </row>
    <row r="4597" spans="1:2" x14ac:dyDescent="0.25">
      <c r="A4597" s="66" t="s">
        <v>4884</v>
      </c>
      <c r="B4597" s="28">
        <v>88</v>
      </c>
    </row>
    <row r="4598" spans="1:2" x14ac:dyDescent="0.25">
      <c r="A4598" s="66" t="s">
        <v>4885</v>
      </c>
      <c r="B4598" s="28">
        <v>87.79</v>
      </c>
    </row>
    <row r="4599" spans="1:2" x14ac:dyDescent="0.25">
      <c r="A4599" s="66" t="s">
        <v>4886</v>
      </c>
      <c r="B4599" s="28">
        <v>87.5</v>
      </c>
    </row>
    <row r="4600" spans="1:2" x14ac:dyDescent="0.25">
      <c r="A4600" s="66" t="s">
        <v>4887</v>
      </c>
      <c r="B4600" s="28">
        <v>86.97</v>
      </c>
    </row>
    <row r="4601" spans="1:2" x14ac:dyDescent="0.25">
      <c r="A4601" s="66" t="s">
        <v>4888</v>
      </c>
      <c r="B4601" s="28">
        <v>86.92</v>
      </c>
    </row>
    <row r="4602" spans="1:2" x14ac:dyDescent="0.25">
      <c r="A4602" s="66" t="s">
        <v>4889</v>
      </c>
      <c r="B4602" s="28">
        <v>87.02</v>
      </c>
    </row>
    <row r="4603" spans="1:2" x14ac:dyDescent="0.25">
      <c r="A4603" s="66" t="s">
        <v>4890</v>
      </c>
      <c r="B4603" s="28">
        <v>86.76</v>
      </c>
    </row>
    <row r="4604" spans="1:2" x14ac:dyDescent="0.25">
      <c r="A4604" s="66" t="s">
        <v>4891</v>
      </c>
      <c r="B4604" s="28">
        <v>86.81</v>
      </c>
    </row>
    <row r="4605" spans="1:2" x14ac:dyDescent="0.25">
      <c r="A4605" s="66" t="s">
        <v>4892</v>
      </c>
      <c r="B4605" s="28">
        <v>86.46</v>
      </c>
    </row>
    <row r="4606" spans="1:2" x14ac:dyDescent="0.25">
      <c r="A4606" s="66" t="s">
        <v>4893</v>
      </c>
      <c r="B4606" s="28">
        <v>86.32</v>
      </c>
    </row>
    <row r="4607" spans="1:2" x14ac:dyDescent="0.25">
      <c r="A4607" s="66" t="s">
        <v>4894</v>
      </c>
      <c r="B4607" s="28">
        <v>86.53</v>
      </c>
    </row>
    <row r="4608" spans="1:2" x14ac:dyDescent="0.25">
      <c r="A4608" s="66" t="s">
        <v>4895</v>
      </c>
      <c r="B4608" s="28">
        <v>87.08</v>
      </c>
    </row>
    <row r="4609" spans="1:2" x14ac:dyDescent="0.25">
      <c r="A4609" s="66" t="s">
        <v>4896</v>
      </c>
      <c r="B4609" s="28">
        <v>87.41</v>
      </c>
    </row>
    <row r="4610" spans="1:2" x14ac:dyDescent="0.25">
      <c r="A4610" s="66" t="s">
        <v>4897</v>
      </c>
      <c r="B4610" s="28">
        <v>86.67</v>
      </c>
    </row>
    <row r="4611" spans="1:2" x14ac:dyDescent="0.25">
      <c r="A4611" s="66" t="s">
        <v>4898</v>
      </c>
      <c r="B4611" s="28">
        <v>86.61</v>
      </c>
    </row>
    <row r="4612" spans="1:2" x14ac:dyDescent="0.25">
      <c r="A4612" s="66" t="s">
        <v>4899</v>
      </c>
      <c r="B4612" s="28">
        <v>86.76</v>
      </c>
    </row>
    <row r="4613" spans="1:2" x14ac:dyDescent="0.25">
      <c r="A4613" s="66" t="s">
        <v>4900</v>
      </c>
      <c r="B4613" s="28">
        <v>86.5</v>
      </c>
    </row>
    <row r="4614" spans="1:2" x14ac:dyDescent="0.25">
      <c r="A4614" s="66" t="s">
        <v>4901</v>
      </c>
      <c r="B4614" s="28">
        <v>86.53</v>
      </c>
    </row>
    <row r="4615" spans="1:2" x14ac:dyDescent="0.25">
      <c r="A4615" s="66" t="s">
        <v>4902</v>
      </c>
      <c r="B4615" s="28">
        <v>87.61</v>
      </c>
    </row>
    <row r="4616" spans="1:2" x14ac:dyDescent="0.25">
      <c r="A4616" s="66" t="s">
        <v>4903</v>
      </c>
      <c r="B4616" s="28">
        <v>87.68</v>
      </c>
    </row>
    <row r="4617" spans="1:2" x14ac:dyDescent="0.25">
      <c r="A4617" s="66" t="s">
        <v>4904</v>
      </c>
      <c r="B4617" s="28">
        <v>87.51</v>
      </c>
    </row>
    <row r="4618" spans="1:2" x14ac:dyDescent="0.25">
      <c r="A4618" s="66" t="s">
        <v>4905</v>
      </c>
      <c r="B4618" s="28">
        <v>87.92</v>
      </c>
    </row>
    <row r="4619" spans="1:2" x14ac:dyDescent="0.25">
      <c r="A4619" s="66" t="s">
        <v>4906</v>
      </c>
      <c r="B4619" s="28">
        <v>87.71</v>
      </c>
    </row>
    <row r="4620" spans="1:2" x14ac:dyDescent="0.25">
      <c r="A4620" s="66" t="s">
        <v>4907</v>
      </c>
      <c r="B4620" s="28">
        <v>87.9</v>
      </c>
    </row>
    <row r="4621" spans="1:2" x14ac:dyDescent="0.25">
      <c r="A4621" s="66" t="s">
        <v>4908</v>
      </c>
      <c r="B4621" s="28">
        <v>87.38</v>
      </c>
    </row>
    <row r="4622" spans="1:2" x14ac:dyDescent="0.25">
      <c r="A4622" s="66" t="s">
        <v>4909</v>
      </c>
      <c r="B4622" s="28">
        <v>87.71</v>
      </c>
    </row>
    <row r="4623" spans="1:2" x14ac:dyDescent="0.25">
      <c r="A4623" s="66" t="s">
        <v>4910</v>
      </c>
      <c r="B4623" s="28">
        <v>87.88</v>
      </c>
    </row>
    <row r="4624" spans="1:2" x14ac:dyDescent="0.25">
      <c r="A4624" s="66" t="s">
        <v>4911</v>
      </c>
      <c r="B4624" s="28">
        <v>87.48</v>
      </c>
    </row>
    <row r="4625" spans="1:2" x14ac:dyDescent="0.25">
      <c r="A4625" s="66" t="s">
        <v>4912</v>
      </c>
      <c r="B4625" s="28">
        <v>88.06</v>
      </c>
    </row>
    <row r="4626" spans="1:2" x14ac:dyDescent="0.25">
      <c r="A4626" s="66" t="s">
        <v>4913</v>
      </c>
      <c r="B4626" s="28">
        <v>87.73</v>
      </c>
    </row>
    <row r="4627" spans="1:2" x14ac:dyDescent="0.25">
      <c r="A4627" s="66" t="s">
        <v>4914</v>
      </c>
      <c r="B4627" s="28">
        <v>87.72</v>
      </c>
    </row>
    <row r="4628" spans="1:2" x14ac:dyDescent="0.25">
      <c r="A4628" s="66" t="s">
        <v>4915</v>
      </c>
      <c r="B4628" s="28">
        <v>87.98</v>
      </c>
    </row>
    <row r="4629" spans="1:2" x14ac:dyDescent="0.25">
      <c r="A4629" s="66" t="s">
        <v>4916</v>
      </c>
      <c r="B4629" s="28">
        <v>87.83</v>
      </c>
    </row>
    <row r="4630" spans="1:2" x14ac:dyDescent="0.25">
      <c r="A4630" s="66" t="s">
        <v>4917</v>
      </c>
      <c r="B4630" s="28">
        <v>87.76</v>
      </c>
    </row>
    <row r="4631" spans="1:2" x14ac:dyDescent="0.25">
      <c r="A4631" s="66" t="s">
        <v>4918</v>
      </c>
      <c r="B4631" s="28">
        <v>87.45</v>
      </c>
    </row>
    <row r="4632" spans="1:2" x14ac:dyDescent="0.25">
      <c r="A4632" s="66" t="s">
        <v>4919</v>
      </c>
      <c r="B4632" s="28">
        <v>87.64</v>
      </c>
    </row>
    <row r="4633" spans="1:2" x14ac:dyDescent="0.25">
      <c r="A4633" s="66" t="s">
        <v>4920</v>
      </c>
      <c r="B4633" s="28">
        <v>87.07</v>
      </c>
    </row>
    <row r="4634" spans="1:2" x14ac:dyDescent="0.25">
      <c r="A4634" s="66" t="s">
        <v>4921</v>
      </c>
      <c r="B4634" s="28">
        <v>86.92</v>
      </c>
    </row>
    <row r="4635" spans="1:2" x14ac:dyDescent="0.25">
      <c r="A4635" s="66" t="s">
        <v>4922</v>
      </c>
      <c r="B4635" s="28">
        <v>87.21</v>
      </c>
    </row>
    <row r="4636" spans="1:2" x14ac:dyDescent="0.25">
      <c r="A4636" s="66" t="s">
        <v>4923</v>
      </c>
      <c r="B4636" s="28">
        <v>87.02</v>
      </c>
    </row>
    <row r="4637" spans="1:2" x14ac:dyDescent="0.25">
      <c r="A4637" s="66" t="s">
        <v>4924</v>
      </c>
      <c r="B4637" s="28">
        <v>87.09</v>
      </c>
    </row>
    <row r="4638" spans="1:2" x14ac:dyDescent="0.25">
      <c r="A4638" s="66" t="s">
        <v>4925</v>
      </c>
      <c r="B4638" s="28">
        <v>86.97</v>
      </c>
    </row>
    <row r="4639" spans="1:2" x14ac:dyDescent="0.25">
      <c r="A4639" s="66" t="s">
        <v>4926</v>
      </c>
      <c r="B4639" s="28">
        <v>86.84</v>
      </c>
    </row>
    <row r="4640" spans="1:2" x14ac:dyDescent="0.25">
      <c r="A4640" s="66" t="s">
        <v>4927</v>
      </c>
      <c r="B4640" s="28">
        <v>86.24</v>
      </c>
    </row>
    <row r="4641" spans="1:2" x14ac:dyDescent="0.25">
      <c r="A4641" s="66" t="s">
        <v>4928</v>
      </c>
      <c r="B4641" s="28">
        <v>86.04</v>
      </c>
    </row>
    <row r="4642" spans="1:2" x14ac:dyDescent="0.25">
      <c r="A4642" s="66" t="s">
        <v>4929</v>
      </c>
      <c r="B4642" s="28">
        <v>85.94</v>
      </c>
    </row>
    <row r="4643" spans="1:2" x14ac:dyDescent="0.25">
      <c r="A4643" s="66" t="s">
        <v>4930</v>
      </c>
      <c r="B4643" s="28">
        <v>85.48</v>
      </c>
    </row>
    <row r="4644" spans="1:2" x14ac:dyDescent="0.25">
      <c r="A4644" s="66" t="s">
        <v>4931</v>
      </c>
      <c r="B4644" s="28">
        <v>85.76</v>
      </c>
    </row>
    <row r="4645" spans="1:2" x14ac:dyDescent="0.25">
      <c r="A4645" s="66" t="s">
        <v>4932</v>
      </c>
      <c r="B4645" s="28">
        <v>85.57</v>
      </c>
    </row>
    <row r="4646" spans="1:2" x14ac:dyDescent="0.25">
      <c r="A4646" s="66" t="s">
        <v>4933</v>
      </c>
      <c r="B4646" s="28">
        <v>84.95</v>
      </c>
    </row>
    <row r="4647" spans="1:2" x14ac:dyDescent="0.25">
      <c r="A4647" s="66" t="s">
        <v>4934</v>
      </c>
      <c r="B4647" s="28">
        <v>84.73</v>
      </c>
    </row>
    <row r="4648" spans="1:2" x14ac:dyDescent="0.25">
      <c r="A4648" s="66" t="s">
        <v>4935</v>
      </c>
      <c r="B4648" s="28">
        <v>84.45</v>
      </c>
    </row>
    <row r="4649" spans="1:2" x14ac:dyDescent="0.25">
      <c r="A4649" s="66" t="s">
        <v>4936</v>
      </c>
      <c r="B4649" s="28">
        <v>84.15</v>
      </c>
    </row>
    <row r="4650" spans="1:2" x14ac:dyDescent="0.25">
      <c r="A4650" s="66" t="s">
        <v>4937</v>
      </c>
      <c r="B4650" s="28">
        <v>84.75</v>
      </c>
    </row>
    <row r="4651" spans="1:2" x14ac:dyDescent="0.25">
      <c r="A4651" s="66" t="s">
        <v>4938</v>
      </c>
      <c r="B4651" s="28">
        <v>83.43</v>
      </c>
    </row>
    <row r="4652" spans="1:2" x14ac:dyDescent="0.25">
      <c r="A4652" s="66" t="s">
        <v>4939</v>
      </c>
      <c r="B4652" s="28">
        <v>83.19</v>
      </c>
    </row>
    <row r="4653" spans="1:2" x14ac:dyDescent="0.25">
      <c r="A4653" s="66" t="s">
        <v>4940</v>
      </c>
      <c r="B4653" s="28">
        <v>82.53</v>
      </c>
    </row>
    <row r="4654" spans="1:2" x14ac:dyDescent="0.25">
      <c r="A4654" s="66" t="s">
        <v>4941</v>
      </c>
      <c r="B4654" s="28">
        <v>81.650000000000006</v>
      </c>
    </row>
    <row r="4655" spans="1:2" x14ac:dyDescent="0.25">
      <c r="A4655" s="66" t="s">
        <v>4942</v>
      </c>
      <c r="B4655" s="28">
        <v>80.569999999999993</v>
      </c>
    </row>
    <row r="4656" spans="1:2" x14ac:dyDescent="0.25">
      <c r="A4656" s="66" t="s">
        <v>4943</v>
      </c>
      <c r="B4656" s="28">
        <v>79.87</v>
      </c>
    </row>
    <row r="4657" spans="1:2" x14ac:dyDescent="0.25">
      <c r="A4657" s="66" t="s">
        <v>4944</v>
      </c>
      <c r="B4657" s="28">
        <v>79.069999999999993</v>
      </c>
    </row>
    <row r="4658" spans="1:2" x14ac:dyDescent="0.25">
      <c r="A4658" s="66" t="s">
        <v>4945</v>
      </c>
      <c r="B4658" s="28">
        <v>78.150000000000006</v>
      </c>
    </row>
    <row r="4659" spans="1:2" x14ac:dyDescent="0.25">
      <c r="A4659" s="66" t="s">
        <v>4946</v>
      </c>
      <c r="B4659" s="28">
        <v>77.430000000000007</v>
      </c>
    </row>
    <row r="4660" spans="1:2" x14ac:dyDescent="0.25">
      <c r="A4660" s="66" t="s">
        <v>4947</v>
      </c>
      <c r="B4660" s="28">
        <v>76.03</v>
      </c>
    </row>
    <row r="4661" spans="1:2" x14ac:dyDescent="0.25">
      <c r="A4661" s="66" t="s">
        <v>4948</v>
      </c>
      <c r="B4661" s="28">
        <v>74.83</v>
      </c>
    </row>
    <row r="4662" spans="1:2" x14ac:dyDescent="0.25">
      <c r="A4662" s="66" t="s">
        <v>4949</v>
      </c>
      <c r="B4662" s="28">
        <v>72.61</v>
      </c>
    </row>
    <row r="4663" spans="1:2" x14ac:dyDescent="0.25">
      <c r="A4663" s="66" t="s">
        <v>4950</v>
      </c>
      <c r="B4663" s="28">
        <v>72.11</v>
      </c>
    </row>
    <row r="4664" spans="1:2" x14ac:dyDescent="0.25">
      <c r="A4664" s="66" t="s">
        <v>4951</v>
      </c>
      <c r="B4664" s="28">
        <v>71.739999999999995</v>
      </c>
    </row>
    <row r="4665" spans="1:2" x14ac:dyDescent="0.25">
      <c r="A4665" s="66" t="s">
        <v>4952</v>
      </c>
      <c r="B4665" s="28">
        <v>70.64</v>
      </c>
    </row>
    <row r="4666" spans="1:2" x14ac:dyDescent="0.25">
      <c r="A4666" s="66" t="s">
        <v>4953</v>
      </c>
      <c r="B4666" s="28">
        <v>69.64</v>
      </c>
    </row>
    <row r="4667" spans="1:2" x14ac:dyDescent="0.25">
      <c r="A4667" s="66" t="s">
        <v>4954</v>
      </c>
      <c r="B4667" s="28">
        <v>67.48</v>
      </c>
    </row>
    <row r="4668" spans="1:2" x14ac:dyDescent="0.25">
      <c r="A4668" s="66" t="s">
        <v>4955</v>
      </c>
      <c r="B4668" s="28">
        <v>67.58</v>
      </c>
    </row>
    <row r="4669" spans="1:2" x14ac:dyDescent="0.25">
      <c r="A4669" s="66" t="s">
        <v>4956</v>
      </c>
      <c r="B4669" s="28">
        <v>67.209999999999994</v>
      </c>
    </row>
    <row r="4670" spans="1:2" x14ac:dyDescent="0.25">
      <c r="A4670" s="66" t="s">
        <v>4957</v>
      </c>
      <c r="B4670" s="28">
        <v>65.849999999999994</v>
      </c>
    </row>
    <row r="4671" spans="1:2" x14ac:dyDescent="0.25">
      <c r="A4671" s="66" t="s">
        <v>4958</v>
      </c>
      <c r="B4671" s="28">
        <v>65.3</v>
      </c>
    </row>
    <row r="4672" spans="1:2" x14ac:dyDescent="0.25">
      <c r="A4672" s="66" t="s">
        <v>4959</v>
      </c>
      <c r="B4672" s="28">
        <v>64.7</v>
      </c>
    </row>
    <row r="4673" spans="1:2" x14ac:dyDescent="0.25">
      <c r="A4673" s="66" t="s">
        <v>4960</v>
      </c>
      <c r="B4673" s="28">
        <v>63.35</v>
      </c>
    </row>
    <row r="4674" spans="1:2" x14ac:dyDescent="0.25">
      <c r="A4674" s="66" t="s">
        <v>4961</v>
      </c>
      <c r="B4674" s="28">
        <v>63</v>
      </c>
    </row>
    <row r="4675" spans="1:2" x14ac:dyDescent="0.25">
      <c r="A4675" s="66" t="s">
        <v>4962</v>
      </c>
      <c r="B4675" s="28">
        <v>61.49</v>
      </c>
    </row>
    <row r="4676" spans="1:2" x14ac:dyDescent="0.25">
      <c r="A4676" s="66" t="s">
        <v>4963</v>
      </c>
      <c r="B4676" s="28">
        <v>61.6</v>
      </c>
    </row>
    <row r="4677" spans="1:2" x14ac:dyDescent="0.25">
      <c r="A4677" s="66" t="s">
        <v>4964</v>
      </c>
      <c r="B4677" s="28">
        <v>61.64</v>
      </c>
    </row>
    <row r="4678" spans="1:2" x14ac:dyDescent="0.25">
      <c r="A4678" s="66" t="s">
        <v>4965</v>
      </c>
      <c r="B4678" s="28">
        <v>61.65</v>
      </c>
    </row>
    <row r="4679" spans="1:2" x14ac:dyDescent="0.25">
      <c r="A4679" s="66" t="s">
        <v>4966</v>
      </c>
      <c r="B4679" s="28">
        <v>60.17</v>
      </c>
    </row>
    <row r="4680" spans="1:2" x14ac:dyDescent="0.25">
      <c r="A4680" s="66" t="s">
        <v>4967</v>
      </c>
      <c r="B4680" s="28">
        <v>59.21</v>
      </c>
    </row>
    <row r="4681" spans="1:2" x14ac:dyDescent="0.25">
      <c r="A4681" s="66" t="s">
        <v>4968</v>
      </c>
      <c r="B4681" s="28">
        <v>58.72</v>
      </c>
    </row>
    <row r="4682" spans="1:2" x14ac:dyDescent="0.25">
      <c r="A4682" s="66" t="s">
        <v>4969</v>
      </c>
      <c r="B4682" s="28">
        <v>58.5</v>
      </c>
    </row>
    <row r="4683" spans="1:2" x14ac:dyDescent="0.25">
      <c r="A4683" s="66" t="s">
        <v>4970</v>
      </c>
      <c r="B4683" s="28">
        <v>57.79</v>
      </c>
    </row>
    <row r="4684" spans="1:2" x14ac:dyDescent="0.25">
      <c r="A4684" s="66" t="s">
        <v>4971</v>
      </c>
      <c r="B4684" s="28">
        <v>57.17</v>
      </c>
    </row>
    <row r="4685" spans="1:2" x14ac:dyDescent="0.25">
      <c r="A4685" s="66" t="s">
        <v>4972</v>
      </c>
      <c r="B4685" s="28">
        <v>57.63</v>
      </c>
    </row>
    <row r="4686" spans="1:2" x14ac:dyDescent="0.25">
      <c r="A4686" s="66" t="s">
        <v>4973</v>
      </c>
      <c r="B4686" s="28">
        <v>57.44</v>
      </c>
    </row>
    <row r="4687" spans="1:2" x14ac:dyDescent="0.25">
      <c r="A4687" s="66" t="s">
        <v>4974</v>
      </c>
      <c r="B4687" s="28">
        <v>57.45</v>
      </c>
    </row>
    <row r="4688" spans="1:2" x14ac:dyDescent="0.25">
      <c r="A4688" s="66" t="s">
        <v>4975</v>
      </c>
      <c r="B4688" s="28">
        <v>56.86</v>
      </c>
    </row>
    <row r="4689" spans="1:2" x14ac:dyDescent="0.25">
      <c r="A4689" s="66" t="s">
        <v>4976</v>
      </c>
      <c r="B4689" s="28">
        <v>56.34</v>
      </c>
    </row>
    <row r="4690" spans="1:2" x14ac:dyDescent="0.25">
      <c r="A4690" s="66" t="s">
        <v>4977</v>
      </c>
      <c r="B4690" s="28">
        <v>57.59</v>
      </c>
    </row>
    <row r="4691" spans="1:2" x14ac:dyDescent="0.25">
      <c r="A4691" s="66" t="s">
        <v>4978</v>
      </c>
      <c r="B4691" s="28">
        <v>57.39</v>
      </c>
    </row>
    <row r="4692" spans="1:2" x14ac:dyDescent="0.25">
      <c r="A4692" s="66" t="s">
        <v>4979</v>
      </c>
      <c r="B4692" s="28">
        <v>57.3</v>
      </c>
    </row>
    <row r="4693" spans="1:2" x14ac:dyDescent="0.25">
      <c r="A4693" s="66" t="s">
        <v>4980</v>
      </c>
      <c r="B4693" s="28">
        <v>57.77</v>
      </c>
    </row>
    <row r="4694" spans="1:2" x14ac:dyDescent="0.25">
      <c r="A4694" s="66" t="s">
        <v>4981</v>
      </c>
      <c r="B4694" s="28">
        <v>57.39</v>
      </c>
    </row>
    <row r="4695" spans="1:2" x14ac:dyDescent="0.25">
      <c r="A4695" s="66" t="s">
        <v>4982</v>
      </c>
      <c r="B4695" s="28">
        <v>57.4</v>
      </c>
    </row>
    <row r="4696" spans="1:2" x14ac:dyDescent="0.25">
      <c r="A4696" s="66" t="s">
        <v>4983</v>
      </c>
      <c r="B4696" s="28">
        <v>57.45</v>
      </c>
    </row>
    <row r="4697" spans="1:2" x14ac:dyDescent="0.25">
      <c r="A4697" s="66" t="s">
        <v>4984</v>
      </c>
      <c r="B4697" s="28">
        <v>57.77</v>
      </c>
    </row>
    <row r="4698" spans="1:2" x14ac:dyDescent="0.25">
      <c r="A4698" s="66" t="s">
        <v>4985</v>
      </c>
      <c r="B4698" s="28">
        <v>58.05</v>
      </c>
    </row>
    <row r="4699" spans="1:2" x14ac:dyDescent="0.25">
      <c r="A4699" s="66" t="s">
        <v>4986</v>
      </c>
      <c r="B4699" s="28">
        <v>58.07</v>
      </c>
    </row>
    <row r="4700" spans="1:2" x14ac:dyDescent="0.25">
      <c r="A4700" s="66" t="s">
        <v>4987</v>
      </c>
      <c r="B4700" s="28">
        <v>58.08</v>
      </c>
    </row>
    <row r="4701" spans="1:2" x14ac:dyDescent="0.25">
      <c r="A4701" s="66" t="s">
        <v>4988</v>
      </c>
      <c r="B4701" s="28">
        <v>58.19</v>
      </c>
    </row>
    <row r="4702" spans="1:2" x14ac:dyDescent="0.25">
      <c r="A4702" s="66" t="s">
        <v>4989</v>
      </c>
      <c r="B4702" s="28">
        <v>58.58</v>
      </c>
    </row>
    <row r="4703" spans="1:2" x14ac:dyDescent="0.25">
      <c r="A4703" s="66" t="s">
        <v>4990</v>
      </c>
      <c r="B4703" s="28">
        <v>59.32</v>
      </c>
    </row>
    <row r="4704" spans="1:2" x14ac:dyDescent="0.25">
      <c r="A4704" s="66" t="s">
        <v>4991</v>
      </c>
      <c r="B4704" s="28">
        <v>60.97</v>
      </c>
    </row>
    <row r="4705" spans="1:2" x14ac:dyDescent="0.25">
      <c r="A4705" s="66" t="s">
        <v>4992</v>
      </c>
      <c r="B4705" s="28">
        <v>61.28</v>
      </c>
    </row>
    <row r="4706" spans="1:2" x14ac:dyDescent="0.25">
      <c r="A4706" s="66" t="s">
        <v>4993</v>
      </c>
      <c r="B4706" s="28">
        <v>61.34</v>
      </c>
    </row>
    <row r="4707" spans="1:2" x14ac:dyDescent="0.25">
      <c r="A4707" s="66" t="s">
        <v>4994</v>
      </c>
      <c r="B4707" s="28">
        <v>61.61</v>
      </c>
    </row>
    <row r="4708" spans="1:2" x14ac:dyDescent="0.25">
      <c r="A4708" s="66" t="s">
        <v>4995</v>
      </c>
      <c r="B4708" s="28">
        <v>60.21</v>
      </c>
    </row>
    <row r="4709" spans="1:2" x14ac:dyDescent="0.25">
      <c r="A4709" s="66" t="s">
        <v>4996</v>
      </c>
      <c r="B4709" s="28">
        <v>59.96</v>
      </c>
    </row>
    <row r="4710" spans="1:2" x14ac:dyDescent="0.25">
      <c r="A4710" s="66" t="s">
        <v>4997</v>
      </c>
      <c r="B4710" s="28">
        <v>59.15</v>
      </c>
    </row>
    <row r="4711" spans="1:2" x14ac:dyDescent="0.25">
      <c r="A4711" s="66" t="s">
        <v>4998</v>
      </c>
      <c r="B4711" s="28">
        <v>59.76</v>
      </c>
    </row>
    <row r="4712" spans="1:2" x14ac:dyDescent="0.25">
      <c r="A4712" s="66" t="s">
        <v>4999</v>
      </c>
      <c r="B4712" s="28">
        <v>59.92</v>
      </c>
    </row>
    <row r="4713" spans="1:2" x14ac:dyDescent="0.25">
      <c r="A4713" s="66" t="s">
        <v>5000</v>
      </c>
      <c r="B4713" s="28">
        <v>60.39</v>
      </c>
    </row>
    <row r="4714" spans="1:2" x14ac:dyDescent="0.25">
      <c r="A4714" s="66" t="s">
        <v>5001</v>
      </c>
      <c r="B4714" s="28">
        <v>59.56</v>
      </c>
    </row>
    <row r="4715" spans="1:2" x14ac:dyDescent="0.25">
      <c r="A4715" s="66" t="s">
        <v>5002</v>
      </c>
      <c r="B4715" s="28">
        <v>60.13</v>
      </c>
    </row>
    <row r="4716" spans="1:2" x14ac:dyDescent="0.25">
      <c r="A4716" s="66" t="s">
        <v>5003</v>
      </c>
      <c r="B4716" s="28">
        <v>60.04</v>
      </c>
    </row>
    <row r="4717" spans="1:2" x14ac:dyDescent="0.25">
      <c r="A4717" s="66" t="s">
        <v>5004</v>
      </c>
      <c r="B4717" s="28">
        <v>59.45</v>
      </c>
    </row>
    <row r="4718" spans="1:2" x14ac:dyDescent="0.25">
      <c r="A4718" s="66" t="s">
        <v>5005</v>
      </c>
      <c r="B4718" s="28">
        <v>59.5</v>
      </c>
    </row>
    <row r="4719" spans="1:2" x14ac:dyDescent="0.25">
      <c r="A4719" s="66" t="s">
        <v>5006</v>
      </c>
      <c r="B4719" s="28">
        <v>58.18</v>
      </c>
    </row>
    <row r="4720" spans="1:2" x14ac:dyDescent="0.25">
      <c r="A4720" s="66" t="s">
        <v>5007</v>
      </c>
      <c r="B4720" s="28">
        <v>58.41</v>
      </c>
    </row>
    <row r="4721" spans="1:2" x14ac:dyDescent="0.25">
      <c r="A4721" s="66" t="s">
        <v>5008</v>
      </c>
      <c r="B4721" s="28">
        <v>58.67</v>
      </c>
    </row>
    <row r="4722" spans="1:2" x14ac:dyDescent="0.25">
      <c r="A4722" s="66" t="s">
        <v>5009</v>
      </c>
      <c r="B4722" s="28">
        <v>58.72</v>
      </c>
    </row>
    <row r="4723" spans="1:2" x14ac:dyDescent="0.25">
      <c r="A4723" s="66" t="s">
        <v>5010</v>
      </c>
      <c r="B4723" s="28">
        <v>59.23</v>
      </c>
    </row>
    <row r="4724" spans="1:2" x14ac:dyDescent="0.25">
      <c r="A4724" s="66" t="s">
        <v>5011</v>
      </c>
      <c r="B4724" s="28">
        <v>58.84</v>
      </c>
    </row>
    <row r="4725" spans="1:2" x14ac:dyDescent="0.25">
      <c r="A4725" s="66" t="s">
        <v>5012</v>
      </c>
      <c r="B4725" s="28">
        <v>57.83</v>
      </c>
    </row>
    <row r="4726" spans="1:2" x14ac:dyDescent="0.25">
      <c r="A4726" s="66" t="s">
        <v>5013</v>
      </c>
      <c r="B4726" s="28">
        <v>59.25</v>
      </c>
    </row>
    <row r="4727" spans="1:2" x14ac:dyDescent="0.25">
      <c r="A4727" s="66" t="s">
        <v>5014</v>
      </c>
      <c r="B4727" s="28">
        <v>59.49</v>
      </c>
    </row>
    <row r="4728" spans="1:2" x14ac:dyDescent="0.25">
      <c r="A4728" s="66" t="s">
        <v>5015</v>
      </c>
      <c r="B4728" s="28">
        <v>59.32</v>
      </c>
    </row>
    <row r="4729" spans="1:2" x14ac:dyDescent="0.25">
      <c r="A4729" s="66" t="s">
        <v>5016</v>
      </c>
      <c r="B4729" s="28">
        <v>58.88</v>
      </c>
    </row>
    <row r="4730" spans="1:2" x14ac:dyDescent="0.25">
      <c r="A4730" s="66" t="s">
        <v>5017</v>
      </c>
      <c r="B4730" s="28">
        <v>59.1</v>
      </c>
    </row>
    <row r="4731" spans="1:2" x14ac:dyDescent="0.25">
      <c r="A4731" s="66" t="s">
        <v>5018</v>
      </c>
      <c r="B4731" s="28">
        <v>57.7</v>
      </c>
    </row>
    <row r="4732" spans="1:2" x14ac:dyDescent="0.25">
      <c r="A4732" s="66" t="s">
        <v>5019</v>
      </c>
      <c r="B4732" s="28">
        <v>57.92</v>
      </c>
    </row>
    <row r="4733" spans="1:2" x14ac:dyDescent="0.25">
      <c r="A4733" s="66" t="s">
        <v>5020</v>
      </c>
      <c r="B4733" s="28">
        <v>57.35</v>
      </c>
    </row>
    <row r="4734" spans="1:2" x14ac:dyDescent="0.25">
      <c r="A4734" s="66" t="s">
        <v>5021</v>
      </c>
      <c r="B4734" s="28">
        <v>57.62</v>
      </c>
    </row>
    <row r="4735" spans="1:2" x14ac:dyDescent="0.25">
      <c r="A4735" s="66" t="s">
        <v>5022</v>
      </c>
      <c r="B4735" s="28">
        <v>57.32</v>
      </c>
    </row>
    <row r="4736" spans="1:2" x14ac:dyDescent="0.25">
      <c r="A4736" s="66" t="s">
        <v>5023</v>
      </c>
      <c r="B4736" s="28">
        <v>57.26</v>
      </c>
    </row>
    <row r="4737" spans="1:2" x14ac:dyDescent="0.25">
      <c r="A4737" s="66" t="s">
        <v>5024</v>
      </c>
      <c r="B4737" s="28">
        <v>57.07</v>
      </c>
    </row>
    <row r="4738" spans="1:2" x14ac:dyDescent="0.25">
      <c r="A4738" s="66" t="s">
        <v>5025</v>
      </c>
      <c r="B4738" s="28">
        <v>57.08</v>
      </c>
    </row>
    <row r="4739" spans="1:2" x14ac:dyDescent="0.25">
      <c r="A4739" s="66" t="s">
        <v>5026</v>
      </c>
      <c r="B4739" s="28">
        <v>56.74</v>
      </c>
    </row>
    <row r="4740" spans="1:2" x14ac:dyDescent="0.25">
      <c r="A4740" s="66" t="s">
        <v>5027</v>
      </c>
      <c r="B4740" s="28">
        <v>56.94</v>
      </c>
    </row>
    <row r="4741" spans="1:2" x14ac:dyDescent="0.25">
      <c r="A4741" s="66" t="s">
        <v>5028</v>
      </c>
      <c r="B4741" s="28">
        <v>57.4</v>
      </c>
    </row>
    <row r="4742" spans="1:2" x14ac:dyDescent="0.25">
      <c r="A4742" s="66" t="s">
        <v>5029</v>
      </c>
      <c r="B4742" s="28">
        <v>57.47</v>
      </c>
    </row>
    <row r="4743" spans="1:2" x14ac:dyDescent="0.25">
      <c r="A4743" s="66" t="s">
        <v>5030</v>
      </c>
      <c r="B4743" s="28">
        <v>57.32</v>
      </c>
    </row>
    <row r="4744" spans="1:2" x14ac:dyDescent="0.25">
      <c r="A4744" s="66" t="s">
        <v>5031</v>
      </c>
      <c r="B4744" s="28">
        <v>57.35</v>
      </c>
    </row>
    <row r="4745" spans="1:2" x14ac:dyDescent="0.25">
      <c r="A4745" s="66" t="s">
        <v>5032</v>
      </c>
      <c r="B4745" s="28">
        <v>57.71</v>
      </c>
    </row>
    <row r="4746" spans="1:2" x14ac:dyDescent="0.25">
      <c r="A4746" s="66" t="s">
        <v>5033</v>
      </c>
      <c r="B4746" s="28">
        <v>57.82</v>
      </c>
    </row>
    <row r="4747" spans="1:2" x14ac:dyDescent="0.25">
      <c r="A4747" s="66" t="s">
        <v>5034</v>
      </c>
      <c r="B4747" s="28">
        <v>57.62</v>
      </c>
    </row>
    <row r="4748" spans="1:2" x14ac:dyDescent="0.25">
      <c r="A4748" s="66" t="s">
        <v>5035</v>
      </c>
      <c r="B4748" s="28">
        <v>58.15</v>
      </c>
    </row>
    <row r="4749" spans="1:2" x14ac:dyDescent="0.25">
      <c r="A4749" s="66" t="s">
        <v>5036</v>
      </c>
      <c r="B4749" s="28">
        <v>57.72</v>
      </c>
    </row>
    <row r="4750" spans="1:2" x14ac:dyDescent="0.25">
      <c r="A4750" s="66" t="s">
        <v>5037</v>
      </c>
      <c r="B4750" s="28">
        <v>57.52</v>
      </c>
    </row>
    <row r="4751" spans="1:2" x14ac:dyDescent="0.25">
      <c r="A4751" s="66" t="s">
        <v>5038</v>
      </c>
      <c r="B4751" s="28">
        <v>57.59</v>
      </c>
    </row>
    <row r="4752" spans="1:2" x14ac:dyDescent="0.25">
      <c r="A4752" s="66" t="s">
        <v>5039</v>
      </c>
      <c r="B4752" s="28">
        <v>57.65</v>
      </c>
    </row>
    <row r="4753" spans="1:2" x14ac:dyDescent="0.25">
      <c r="A4753" s="66" t="s">
        <v>5040</v>
      </c>
      <c r="B4753" s="28">
        <v>57.87</v>
      </c>
    </row>
    <row r="4754" spans="1:2" x14ac:dyDescent="0.25">
      <c r="A4754" s="66" t="s">
        <v>5041</v>
      </c>
      <c r="B4754" s="28">
        <v>57.7</v>
      </c>
    </row>
    <row r="4755" spans="1:2" x14ac:dyDescent="0.25">
      <c r="A4755" s="66" t="s">
        <v>5042</v>
      </c>
      <c r="B4755" s="28">
        <v>57.85</v>
      </c>
    </row>
    <row r="4756" spans="1:2" x14ac:dyDescent="0.25">
      <c r="A4756" s="66" t="s">
        <v>5043</v>
      </c>
      <c r="B4756" s="28">
        <v>57.78</v>
      </c>
    </row>
    <row r="4757" spans="1:2" x14ac:dyDescent="0.25">
      <c r="A4757" s="66" t="s">
        <v>5044</v>
      </c>
      <c r="B4757" s="28">
        <v>57.98</v>
      </c>
    </row>
    <row r="4758" spans="1:2" x14ac:dyDescent="0.25">
      <c r="A4758" s="66" t="s">
        <v>5045</v>
      </c>
      <c r="B4758" s="28">
        <v>57.83</v>
      </c>
    </row>
    <row r="4759" spans="1:2" x14ac:dyDescent="0.25">
      <c r="A4759" s="66" t="s">
        <v>5046</v>
      </c>
      <c r="B4759" s="28">
        <v>58.58</v>
      </c>
    </row>
    <row r="4760" spans="1:2" x14ac:dyDescent="0.25">
      <c r="A4760" s="66" t="s">
        <v>5047</v>
      </c>
      <c r="B4760" s="28">
        <v>57.78</v>
      </c>
    </row>
    <row r="4761" spans="1:2" x14ac:dyDescent="0.25">
      <c r="A4761" s="66" t="s">
        <v>5048</v>
      </c>
      <c r="B4761" s="28">
        <v>57.21</v>
      </c>
    </row>
    <row r="4762" spans="1:2" x14ac:dyDescent="0.25">
      <c r="A4762" s="66" t="s">
        <v>5049</v>
      </c>
      <c r="B4762" s="28">
        <v>56.97</v>
      </c>
    </row>
    <row r="4763" spans="1:2" x14ac:dyDescent="0.25">
      <c r="A4763" s="66" t="s">
        <v>5050</v>
      </c>
      <c r="B4763" s="28">
        <v>57.97</v>
      </c>
    </row>
    <row r="4764" spans="1:2" x14ac:dyDescent="0.25">
      <c r="A4764" s="66" t="s">
        <v>5051</v>
      </c>
      <c r="B4764" s="28">
        <v>57.84</v>
      </c>
    </row>
    <row r="4765" spans="1:2" x14ac:dyDescent="0.25">
      <c r="A4765" s="66" t="s">
        <v>5052</v>
      </c>
      <c r="B4765" s="28">
        <v>57.78</v>
      </c>
    </row>
    <row r="4766" spans="1:2" x14ac:dyDescent="0.25">
      <c r="A4766" s="66" t="s">
        <v>5053</v>
      </c>
      <c r="B4766" s="28">
        <v>58.29</v>
      </c>
    </row>
    <row r="4767" spans="1:2" x14ac:dyDescent="0.25">
      <c r="A4767" s="66" t="s">
        <v>5054</v>
      </c>
      <c r="B4767" s="28">
        <v>58.34</v>
      </c>
    </row>
    <row r="4768" spans="1:2" x14ac:dyDescent="0.25">
      <c r="A4768" s="66" t="s">
        <v>5055</v>
      </c>
      <c r="B4768" s="28">
        <v>58.44</v>
      </c>
    </row>
    <row r="4769" spans="1:2" x14ac:dyDescent="0.25">
      <c r="A4769" s="66" t="s">
        <v>5056</v>
      </c>
      <c r="B4769" s="28">
        <v>58.94</v>
      </c>
    </row>
    <row r="4770" spans="1:2" x14ac:dyDescent="0.25">
      <c r="A4770" s="66" t="s">
        <v>5057</v>
      </c>
      <c r="B4770" s="28">
        <v>59.84</v>
      </c>
    </row>
    <row r="4771" spans="1:2" x14ac:dyDescent="0.25">
      <c r="A4771" s="66" t="s">
        <v>5058</v>
      </c>
      <c r="B4771" s="28">
        <v>60.09</v>
      </c>
    </row>
    <row r="4772" spans="1:2" x14ac:dyDescent="0.25">
      <c r="A4772" s="66" t="s">
        <v>5059</v>
      </c>
      <c r="B4772" s="28">
        <v>60.54</v>
      </c>
    </row>
    <row r="4773" spans="1:2" x14ac:dyDescent="0.25">
      <c r="A4773" s="66" t="s">
        <v>5060</v>
      </c>
      <c r="B4773" s="28">
        <v>61.22</v>
      </c>
    </row>
    <row r="4774" spans="1:2" x14ac:dyDescent="0.25">
      <c r="A4774" s="66" t="s">
        <v>5061</v>
      </c>
      <c r="B4774" s="28">
        <v>61.7</v>
      </c>
    </row>
    <row r="4775" spans="1:2" x14ac:dyDescent="0.25">
      <c r="A4775" s="66" t="s">
        <v>5062</v>
      </c>
      <c r="B4775" s="28">
        <v>62.05</v>
      </c>
    </row>
    <row r="4776" spans="1:2" x14ac:dyDescent="0.25">
      <c r="A4776" s="66" t="s">
        <v>5063</v>
      </c>
      <c r="B4776" s="28">
        <v>61.76</v>
      </c>
    </row>
    <row r="4777" spans="1:2" x14ac:dyDescent="0.25">
      <c r="A4777" s="66" t="s">
        <v>5064</v>
      </c>
      <c r="B4777" s="28">
        <v>62.47</v>
      </c>
    </row>
    <row r="4778" spans="1:2" x14ac:dyDescent="0.25">
      <c r="A4778" s="66" t="s">
        <v>5065</v>
      </c>
      <c r="B4778" s="28">
        <v>63.23</v>
      </c>
    </row>
    <row r="4779" spans="1:2" x14ac:dyDescent="0.25">
      <c r="A4779" s="66" t="s">
        <v>5066</v>
      </c>
      <c r="B4779" s="28">
        <v>63.8</v>
      </c>
    </row>
    <row r="4780" spans="1:2" x14ac:dyDescent="0.25">
      <c r="A4780" s="66" t="s">
        <v>5067</v>
      </c>
      <c r="B4780" s="28">
        <v>64.06</v>
      </c>
    </row>
    <row r="4781" spans="1:2" x14ac:dyDescent="0.25">
      <c r="A4781" s="66" t="s">
        <v>5068</v>
      </c>
      <c r="B4781" s="28">
        <v>64.66</v>
      </c>
    </row>
    <row r="4782" spans="1:2" x14ac:dyDescent="0.25">
      <c r="A4782" s="66" t="s">
        <v>5069</v>
      </c>
      <c r="B4782" s="28">
        <v>64.459999999999994</v>
      </c>
    </row>
    <row r="4783" spans="1:2" x14ac:dyDescent="0.25">
      <c r="A4783" s="66" t="s">
        <v>5070</v>
      </c>
      <c r="B4783" s="28">
        <v>63.82</v>
      </c>
    </row>
    <row r="4784" spans="1:2" x14ac:dyDescent="0.25">
      <c r="A4784" s="66" t="s">
        <v>5071</v>
      </c>
      <c r="B4784" s="28">
        <v>63.48</v>
      </c>
    </row>
    <row r="4785" spans="1:2" x14ac:dyDescent="0.25">
      <c r="A4785" s="66" t="s">
        <v>5072</v>
      </c>
      <c r="B4785" s="28">
        <v>62.83</v>
      </c>
    </row>
    <row r="4786" spans="1:2" x14ac:dyDescent="0.25">
      <c r="A4786" s="66" t="s">
        <v>5073</v>
      </c>
      <c r="B4786" s="28">
        <v>62.48</v>
      </c>
    </row>
    <row r="4787" spans="1:2" x14ac:dyDescent="0.25">
      <c r="A4787" s="66" t="s">
        <v>5074</v>
      </c>
      <c r="B4787" s="28">
        <v>62.53</v>
      </c>
    </row>
    <row r="4788" spans="1:2" x14ac:dyDescent="0.25">
      <c r="A4788" s="66" t="s">
        <v>5075</v>
      </c>
      <c r="B4788" s="28">
        <v>62.86</v>
      </c>
    </row>
    <row r="4789" spans="1:2" x14ac:dyDescent="0.25">
      <c r="A4789" s="66" t="s">
        <v>5076</v>
      </c>
      <c r="B4789" s="28">
        <v>63.03</v>
      </c>
    </row>
    <row r="4790" spans="1:2" x14ac:dyDescent="0.25">
      <c r="A4790" s="66" t="s">
        <v>5077</v>
      </c>
      <c r="B4790" s="28">
        <v>62.95</v>
      </c>
    </row>
    <row r="4791" spans="1:2" x14ac:dyDescent="0.25">
      <c r="A4791" s="66" t="s">
        <v>5078</v>
      </c>
      <c r="B4791" s="28">
        <v>62.94</v>
      </c>
    </row>
    <row r="4792" spans="1:2" x14ac:dyDescent="0.25">
      <c r="A4792" s="66" t="s">
        <v>5079</v>
      </c>
      <c r="B4792" s="28">
        <v>62.83</v>
      </c>
    </row>
    <row r="4793" spans="1:2" x14ac:dyDescent="0.25">
      <c r="A4793" s="66" t="s">
        <v>5080</v>
      </c>
      <c r="B4793" s="28">
        <v>63.01</v>
      </c>
    </row>
    <row r="4794" spans="1:2" x14ac:dyDescent="0.25">
      <c r="A4794" s="66" t="s">
        <v>5081</v>
      </c>
      <c r="B4794" s="28">
        <v>63.3</v>
      </c>
    </row>
    <row r="4795" spans="1:2" x14ac:dyDescent="0.25">
      <c r="A4795" s="66" t="s">
        <v>5082</v>
      </c>
      <c r="B4795" s="28">
        <v>64.12</v>
      </c>
    </row>
    <row r="4796" spans="1:2" x14ac:dyDescent="0.25">
      <c r="A4796" s="66" t="s">
        <v>5083</v>
      </c>
      <c r="B4796" s="28">
        <v>63.76</v>
      </c>
    </row>
    <row r="4797" spans="1:2" x14ac:dyDescent="0.25">
      <c r="A4797" s="66" t="s">
        <v>5084</v>
      </c>
      <c r="B4797" s="28">
        <v>63.71</v>
      </c>
    </row>
    <row r="4798" spans="1:2" x14ac:dyDescent="0.25">
      <c r="A4798" s="66" t="s">
        <v>5085</v>
      </c>
      <c r="B4798" s="28">
        <v>63.78</v>
      </c>
    </row>
    <row r="4799" spans="1:2" x14ac:dyDescent="0.25">
      <c r="A4799" s="66" t="s">
        <v>5086</v>
      </c>
      <c r="B4799" s="28">
        <v>63.15</v>
      </c>
    </row>
    <row r="4800" spans="1:2" x14ac:dyDescent="0.25">
      <c r="A4800" s="66" t="s">
        <v>5087</v>
      </c>
      <c r="B4800" s="28">
        <v>63.04</v>
      </c>
    </row>
    <row r="4801" spans="1:2" x14ac:dyDescent="0.25">
      <c r="A4801" s="66" t="s">
        <v>5088</v>
      </c>
      <c r="B4801" s="28">
        <v>63.2</v>
      </c>
    </row>
    <row r="4802" spans="1:2" x14ac:dyDescent="0.25">
      <c r="A4802" s="66" t="s">
        <v>5089</v>
      </c>
      <c r="B4802" s="28">
        <v>63.59</v>
      </c>
    </row>
    <row r="4803" spans="1:2" x14ac:dyDescent="0.25">
      <c r="A4803" s="66" t="s">
        <v>5090</v>
      </c>
      <c r="B4803" s="28">
        <v>63.37</v>
      </c>
    </row>
    <row r="4804" spans="1:2" x14ac:dyDescent="0.25">
      <c r="A4804" s="66" t="s">
        <v>5091</v>
      </c>
      <c r="B4804" s="28">
        <v>63.88</v>
      </c>
    </row>
    <row r="4805" spans="1:2" x14ac:dyDescent="0.25">
      <c r="A4805" s="66" t="s">
        <v>5092</v>
      </c>
      <c r="B4805" s="28">
        <v>64.930000000000007</v>
      </c>
    </row>
    <row r="4806" spans="1:2" x14ac:dyDescent="0.25">
      <c r="A4806" s="66" t="s">
        <v>5093</v>
      </c>
      <c r="B4806" s="28">
        <v>64.510000000000005</v>
      </c>
    </row>
    <row r="4807" spans="1:2" x14ac:dyDescent="0.25">
      <c r="A4807" s="66" t="s">
        <v>5094</v>
      </c>
      <c r="B4807" s="28">
        <v>64.53</v>
      </c>
    </row>
    <row r="4808" spans="1:2" x14ac:dyDescent="0.25">
      <c r="A4808" s="66" t="s">
        <v>5095</v>
      </c>
      <c r="B4808" s="28">
        <v>64.900000000000006</v>
      </c>
    </row>
    <row r="4809" spans="1:2" x14ac:dyDescent="0.25">
      <c r="A4809" s="66" t="s">
        <v>5096</v>
      </c>
      <c r="B4809" s="28">
        <v>64.959999999999994</v>
      </c>
    </row>
    <row r="4810" spans="1:2" x14ac:dyDescent="0.25">
      <c r="A4810" s="66" t="s">
        <v>5097</v>
      </c>
      <c r="B4810" s="28">
        <v>64.98</v>
      </c>
    </row>
    <row r="4811" spans="1:2" x14ac:dyDescent="0.25">
      <c r="A4811" s="66" t="s">
        <v>5098</v>
      </c>
      <c r="B4811" s="28">
        <v>64.739999999999995</v>
      </c>
    </row>
    <row r="4812" spans="1:2" x14ac:dyDescent="0.25">
      <c r="A4812" s="66" t="s">
        <v>5099</v>
      </c>
      <c r="B4812" s="28">
        <v>65.33</v>
      </c>
    </row>
    <row r="4813" spans="1:2" x14ac:dyDescent="0.25">
      <c r="A4813" s="66" t="s">
        <v>5100</v>
      </c>
      <c r="B4813" s="28">
        <v>65.760000000000005</v>
      </c>
    </row>
    <row r="4814" spans="1:2" x14ac:dyDescent="0.25">
      <c r="A4814" s="66" t="s">
        <v>5101</v>
      </c>
      <c r="B4814" s="28">
        <v>65.45</v>
      </c>
    </row>
    <row r="4815" spans="1:2" x14ac:dyDescent="0.25">
      <c r="A4815" s="66" t="s">
        <v>5102</v>
      </c>
      <c r="B4815" s="28">
        <v>66.63</v>
      </c>
    </row>
    <row r="4816" spans="1:2" x14ac:dyDescent="0.25">
      <c r="A4816" s="66" t="s">
        <v>5103</v>
      </c>
      <c r="B4816" s="28">
        <v>66.03</v>
      </c>
    </row>
    <row r="4817" spans="1:2" x14ac:dyDescent="0.25">
      <c r="A4817" s="66" t="s">
        <v>5104</v>
      </c>
      <c r="B4817" s="28">
        <v>66.72</v>
      </c>
    </row>
    <row r="4818" spans="1:2" x14ac:dyDescent="0.25">
      <c r="A4818" s="66" t="s">
        <v>5105</v>
      </c>
      <c r="B4818" s="28">
        <v>68.180000000000007</v>
      </c>
    </row>
    <row r="4819" spans="1:2" x14ac:dyDescent="0.25">
      <c r="A4819" s="66" t="s">
        <v>5106</v>
      </c>
      <c r="B4819" s="28">
        <v>68.430000000000007</v>
      </c>
    </row>
    <row r="4820" spans="1:2" x14ac:dyDescent="0.25">
      <c r="A4820" s="66" t="s">
        <v>5107</v>
      </c>
      <c r="B4820" s="28">
        <v>69.36</v>
      </c>
    </row>
    <row r="4821" spans="1:2" x14ac:dyDescent="0.25">
      <c r="A4821" s="66" t="s">
        <v>5108</v>
      </c>
      <c r="B4821" s="28">
        <v>69.52</v>
      </c>
    </row>
    <row r="4822" spans="1:2" x14ac:dyDescent="0.25">
      <c r="A4822" s="66" t="s">
        <v>5109</v>
      </c>
      <c r="B4822" s="28">
        <v>70.91</v>
      </c>
    </row>
    <row r="4823" spans="1:2" x14ac:dyDescent="0.25">
      <c r="A4823" s="66" t="s">
        <v>5110</v>
      </c>
      <c r="B4823" s="28">
        <v>71.16</v>
      </c>
    </row>
    <row r="4824" spans="1:2" x14ac:dyDescent="0.25">
      <c r="A4824" s="66" t="s">
        <v>5111</v>
      </c>
      <c r="B4824" s="28">
        <v>71.83</v>
      </c>
    </row>
    <row r="4825" spans="1:2" x14ac:dyDescent="0.25">
      <c r="A4825" s="66" t="s">
        <v>5112</v>
      </c>
      <c r="B4825" s="28">
        <v>71.91</v>
      </c>
    </row>
    <row r="4826" spans="1:2" x14ac:dyDescent="0.25">
      <c r="A4826" s="66" t="s">
        <v>5113</v>
      </c>
      <c r="B4826" s="28">
        <v>71.239999999999995</v>
      </c>
    </row>
    <row r="4827" spans="1:2" x14ac:dyDescent="0.25">
      <c r="A4827" s="66" t="s">
        <v>5114</v>
      </c>
      <c r="B4827" s="28">
        <v>71.23</v>
      </c>
    </row>
    <row r="4828" spans="1:2" x14ac:dyDescent="0.25">
      <c r="A4828" s="66" t="s">
        <v>5115</v>
      </c>
      <c r="B4828" s="28">
        <v>71.08</v>
      </c>
    </row>
    <row r="4829" spans="1:2" x14ac:dyDescent="0.25">
      <c r="A4829" s="66" t="s">
        <v>5116</v>
      </c>
      <c r="B4829" s="28">
        <v>71.22</v>
      </c>
    </row>
    <row r="4830" spans="1:2" x14ac:dyDescent="0.25">
      <c r="A4830" s="66" t="s">
        <v>5117</v>
      </c>
      <c r="B4830" s="28">
        <v>71.260000000000005</v>
      </c>
    </row>
    <row r="4831" spans="1:2" x14ac:dyDescent="0.25">
      <c r="A4831" s="66" t="s">
        <v>5118</v>
      </c>
      <c r="B4831" s="28">
        <v>71.23</v>
      </c>
    </row>
    <row r="4832" spans="1:2" x14ac:dyDescent="0.25">
      <c r="A4832" s="66" t="s">
        <v>5119</v>
      </c>
      <c r="B4832" s="28">
        <v>71.52</v>
      </c>
    </row>
    <row r="4833" spans="1:2" x14ac:dyDescent="0.25">
      <c r="A4833" s="66" t="s">
        <v>5120</v>
      </c>
      <c r="B4833" s="28">
        <v>71.709999999999994</v>
      </c>
    </row>
    <row r="4834" spans="1:2" x14ac:dyDescent="0.25">
      <c r="A4834" s="66" t="s">
        <v>5121</v>
      </c>
      <c r="B4834" s="28">
        <v>72.97</v>
      </c>
    </row>
    <row r="4835" spans="1:2" x14ac:dyDescent="0.25">
      <c r="A4835" s="66" t="s">
        <v>5122</v>
      </c>
      <c r="B4835" s="28">
        <v>73.48</v>
      </c>
    </row>
    <row r="4836" spans="1:2" x14ac:dyDescent="0.25">
      <c r="A4836" s="66" t="s">
        <v>5123</v>
      </c>
      <c r="B4836" s="28">
        <v>73.5</v>
      </c>
    </row>
    <row r="4837" spans="1:2" x14ac:dyDescent="0.25">
      <c r="A4837" s="66" t="s">
        <v>5124</v>
      </c>
      <c r="B4837" s="28">
        <v>75.14</v>
      </c>
    </row>
    <row r="4838" spans="1:2" x14ac:dyDescent="0.25">
      <c r="A4838" s="66" t="s">
        <v>5125</v>
      </c>
      <c r="B4838" s="28">
        <v>74.239999999999995</v>
      </c>
    </row>
    <row r="4839" spans="1:2" x14ac:dyDescent="0.25">
      <c r="A4839" s="66" t="s">
        <v>5126</v>
      </c>
      <c r="B4839" s="28">
        <v>73.87</v>
      </c>
    </row>
    <row r="4840" spans="1:2" x14ac:dyDescent="0.25">
      <c r="A4840" s="66" t="s">
        <v>5127</v>
      </c>
      <c r="B4840" s="28">
        <v>74</v>
      </c>
    </row>
    <row r="4841" spans="1:2" x14ac:dyDescent="0.25">
      <c r="A4841" s="66" t="s">
        <v>5128</v>
      </c>
      <c r="B4841" s="28">
        <v>73.010000000000005</v>
      </c>
    </row>
    <row r="4842" spans="1:2" x14ac:dyDescent="0.25">
      <c r="A4842" s="66" t="s">
        <v>5129</v>
      </c>
      <c r="B4842" s="28">
        <v>71.64</v>
      </c>
    </row>
    <row r="4843" spans="1:2" x14ac:dyDescent="0.25">
      <c r="A4843" s="66" t="s">
        <v>5130</v>
      </c>
      <c r="B4843" s="28">
        <v>70.84</v>
      </c>
    </row>
    <row r="4844" spans="1:2" x14ac:dyDescent="0.25">
      <c r="A4844" s="66" t="s">
        <v>5131</v>
      </c>
      <c r="B4844" s="28">
        <v>69.62</v>
      </c>
    </row>
    <row r="4845" spans="1:2" x14ac:dyDescent="0.25">
      <c r="A4845" s="66" t="s">
        <v>5132</v>
      </c>
      <c r="B4845" s="28">
        <v>69.040000000000006</v>
      </c>
    </row>
    <row r="4846" spans="1:2" x14ac:dyDescent="0.25">
      <c r="A4846" s="66" t="s">
        <v>5133</v>
      </c>
      <c r="B4846" s="28">
        <v>68.27</v>
      </c>
    </row>
    <row r="4847" spans="1:2" x14ac:dyDescent="0.25">
      <c r="A4847" s="66" t="s">
        <v>5134</v>
      </c>
      <c r="B4847" s="28">
        <v>67.52</v>
      </c>
    </row>
    <row r="4848" spans="1:2" x14ac:dyDescent="0.25">
      <c r="A4848" s="66" t="s">
        <v>5135</v>
      </c>
      <c r="B4848" s="28">
        <v>66.37</v>
      </c>
    </row>
    <row r="4849" spans="1:2" x14ac:dyDescent="0.25">
      <c r="A4849" s="66" t="s">
        <v>5136</v>
      </c>
      <c r="B4849" s="28">
        <v>65.61</v>
      </c>
    </row>
    <row r="4850" spans="1:2" x14ac:dyDescent="0.25">
      <c r="A4850" s="66" t="s">
        <v>5137</v>
      </c>
      <c r="B4850" s="28">
        <v>65.430000000000007</v>
      </c>
    </row>
    <row r="4851" spans="1:2" x14ac:dyDescent="0.25">
      <c r="A4851" s="66" t="s">
        <v>5138</v>
      </c>
      <c r="B4851" s="28">
        <v>65.989999999999995</v>
      </c>
    </row>
    <row r="4852" spans="1:2" x14ac:dyDescent="0.25">
      <c r="A4852" s="66" t="s">
        <v>5139</v>
      </c>
      <c r="B4852" s="28">
        <v>65.569999999999993</v>
      </c>
    </row>
    <row r="4853" spans="1:2" x14ac:dyDescent="0.25">
      <c r="A4853" s="66" t="s">
        <v>5140</v>
      </c>
      <c r="B4853" s="28">
        <v>65.27</v>
      </c>
    </row>
    <row r="4854" spans="1:2" x14ac:dyDescent="0.25">
      <c r="A4854" s="66" t="s">
        <v>5141</v>
      </c>
      <c r="B4854" s="28">
        <v>65.48</v>
      </c>
    </row>
    <row r="4855" spans="1:2" x14ac:dyDescent="0.25">
      <c r="A4855" s="66" t="s">
        <v>5142</v>
      </c>
      <c r="B4855" s="28">
        <v>66.17</v>
      </c>
    </row>
    <row r="4856" spans="1:2" x14ac:dyDescent="0.25">
      <c r="A4856" s="66" t="s">
        <v>5143</v>
      </c>
      <c r="B4856" s="28">
        <v>65.680000000000007</v>
      </c>
    </row>
    <row r="4857" spans="1:2" x14ac:dyDescent="0.25">
      <c r="A4857" s="66" t="s">
        <v>5144</v>
      </c>
      <c r="B4857" s="28">
        <v>65.08</v>
      </c>
    </row>
    <row r="4858" spans="1:2" x14ac:dyDescent="0.25">
      <c r="A4858" s="66" t="s">
        <v>5145</v>
      </c>
      <c r="B4858" s="28">
        <v>65.8</v>
      </c>
    </row>
    <row r="4859" spans="1:2" x14ac:dyDescent="0.25">
      <c r="A4859" s="66" t="s">
        <v>5146</v>
      </c>
      <c r="B4859" s="28">
        <v>66.42</v>
      </c>
    </row>
    <row r="4860" spans="1:2" x14ac:dyDescent="0.25">
      <c r="A4860" s="66" t="s">
        <v>5147</v>
      </c>
      <c r="B4860" s="28">
        <v>66.53</v>
      </c>
    </row>
    <row r="4861" spans="1:2" x14ac:dyDescent="0.25">
      <c r="A4861" s="66" t="s">
        <v>5148</v>
      </c>
      <c r="B4861" s="28">
        <v>67.02</v>
      </c>
    </row>
    <row r="4862" spans="1:2" x14ac:dyDescent="0.25">
      <c r="A4862" s="66" t="s">
        <v>5149</v>
      </c>
      <c r="B4862" s="28">
        <v>66.41</v>
      </c>
    </row>
    <row r="4863" spans="1:2" x14ac:dyDescent="0.25">
      <c r="A4863" s="66" t="s">
        <v>5150</v>
      </c>
      <c r="B4863" s="28">
        <v>65.84</v>
      </c>
    </row>
    <row r="4864" spans="1:2" x14ac:dyDescent="0.25">
      <c r="A4864" s="66" t="s">
        <v>5151</v>
      </c>
      <c r="B4864" s="28">
        <v>65.8</v>
      </c>
    </row>
    <row r="4865" spans="1:2" x14ac:dyDescent="0.25">
      <c r="A4865" s="66" t="s">
        <v>5152</v>
      </c>
      <c r="B4865" s="28">
        <v>65.790000000000006</v>
      </c>
    </row>
    <row r="4866" spans="1:2" x14ac:dyDescent="0.25">
      <c r="A4866" s="66" t="s">
        <v>5153</v>
      </c>
      <c r="B4866" s="28">
        <v>66.16</v>
      </c>
    </row>
    <row r="4867" spans="1:2" x14ac:dyDescent="0.25">
      <c r="A4867" s="66" t="s">
        <v>5154</v>
      </c>
      <c r="B4867" s="28">
        <v>66.260000000000005</v>
      </c>
    </row>
    <row r="4868" spans="1:2" x14ac:dyDescent="0.25">
      <c r="A4868" s="66" t="s">
        <v>5155</v>
      </c>
      <c r="B4868" s="28">
        <v>66.56</v>
      </c>
    </row>
    <row r="4869" spans="1:2" x14ac:dyDescent="0.25">
      <c r="A4869" s="66" t="s">
        <v>5156</v>
      </c>
      <c r="B4869" s="28">
        <v>66.84</v>
      </c>
    </row>
    <row r="4870" spans="1:2" x14ac:dyDescent="0.25">
      <c r="A4870" s="66" t="s">
        <v>5157</v>
      </c>
      <c r="B4870" s="28">
        <v>66.58</v>
      </c>
    </row>
    <row r="4871" spans="1:2" x14ac:dyDescent="0.25">
      <c r="A4871" s="66" t="s">
        <v>5158</v>
      </c>
      <c r="B4871" s="28">
        <v>66.78</v>
      </c>
    </row>
    <row r="4872" spans="1:2" x14ac:dyDescent="0.25">
      <c r="A4872" s="66" t="s">
        <v>5159</v>
      </c>
      <c r="B4872" s="28">
        <v>66.84</v>
      </c>
    </row>
    <row r="4873" spans="1:2" x14ac:dyDescent="0.25">
      <c r="A4873" s="66" t="s">
        <v>5160</v>
      </c>
      <c r="B4873" s="28">
        <v>66.62</v>
      </c>
    </row>
    <row r="4874" spans="1:2" x14ac:dyDescent="0.25">
      <c r="A4874" s="66" t="s">
        <v>5161</v>
      </c>
      <c r="B4874" s="28">
        <v>65.98</v>
      </c>
    </row>
    <row r="4875" spans="1:2" x14ac:dyDescent="0.25">
      <c r="A4875" s="66" t="s">
        <v>5162</v>
      </c>
      <c r="B4875" s="28">
        <v>65.900000000000006</v>
      </c>
    </row>
    <row r="4876" spans="1:2" x14ac:dyDescent="0.25">
      <c r="A4876" s="66" t="s">
        <v>5163</v>
      </c>
      <c r="B4876" s="28">
        <v>66.739999999999995</v>
      </c>
    </row>
    <row r="4877" spans="1:2" x14ac:dyDescent="0.25">
      <c r="A4877" s="66" t="s">
        <v>5164</v>
      </c>
      <c r="B4877" s="28">
        <v>67.040000000000006</v>
      </c>
    </row>
    <row r="4878" spans="1:2" x14ac:dyDescent="0.25">
      <c r="A4878" s="66" t="s">
        <v>5165</v>
      </c>
      <c r="B4878" s="28">
        <v>66.790000000000006</v>
      </c>
    </row>
    <row r="4879" spans="1:2" x14ac:dyDescent="0.25">
      <c r="A4879" s="66" t="s">
        <v>5166</v>
      </c>
      <c r="B4879" s="28">
        <v>66.77</v>
      </c>
    </row>
    <row r="4880" spans="1:2" x14ac:dyDescent="0.25">
      <c r="A4880" s="66" t="s">
        <v>5167</v>
      </c>
      <c r="B4880" s="28">
        <v>66.86</v>
      </c>
    </row>
    <row r="4881" spans="1:2" x14ac:dyDescent="0.25">
      <c r="A4881" s="66" t="s">
        <v>5168</v>
      </c>
      <c r="B4881" s="28">
        <v>66.900000000000006</v>
      </c>
    </row>
    <row r="4882" spans="1:2" x14ac:dyDescent="0.25">
      <c r="A4882" s="66" t="s">
        <v>5169</v>
      </c>
      <c r="B4882" s="28">
        <v>66.930000000000007</v>
      </c>
    </row>
    <row r="4883" spans="1:2" x14ac:dyDescent="0.25">
      <c r="A4883" s="66" t="s">
        <v>5170</v>
      </c>
      <c r="B4883" s="28">
        <v>67.11</v>
      </c>
    </row>
    <row r="4884" spans="1:2" x14ac:dyDescent="0.25">
      <c r="A4884" s="66" t="s">
        <v>5171</v>
      </c>
      <c r="B4884" s="28">
        <v>67.03</v>
      </c>
    </row>
    <row r="4885" spans="1:2" x14ac:dyDescent="0.25">
      <c r="A4885" s="66" t="s">
        <v>5172</v>
      </c>
      <c r="B4885" s="28">
        <v>67.290000000000006</v>
      </c>
    </row>
    <row r="4886" spans="1:2" x14ac:dyDescent="0.25">
      <c r="A4886" s="66" t="s">
        <v>5173</v>
      </c>
      <c r="B4886" s="28">
        <v>67.209999999999994</v>
      </c>
    </row>
    <row r="4887" spans="1:2" x14ac:dyDescent="0.25">
      <c r="A4887" s="66" t="s">
        <v>5174</v>
      </c>
      <c r="B4887" s="28">
        <v>66.900000000000006</v>
      </c>
    </row>
    <row r="4888" spans="1:2" x14ac:dyDescent="0.25">
      <c r="A4888" s="66" t="s">
        <v>5175</v>
      </c>
      <c r="B4888" s="28">
        <v>66.88</v>
      </c>
    </row>
    <row r="4889" spans="1:2" x14ac:dyDescent="0.25">
      <c r="A4889" s="66" t="s">
        <v>5176</v>
      </c>
      <c r="B4889" s="28">
        <v>66.77</v>
      </c>
    </row>
    <row r="4890" spans="1:2" x14ac:dyDescent="0.25">
      <c r="A4890" s="66" t="s">
        <v>5177</v>
      </c>
      <c r="B4890" s="28">
        <v>66.63</v>
      </c>
    </row>
    <row r="4891" spans="1:2" x14ac:dyDescent="0.25">
      <c r="A4891" s="66" t="s">
        <v>5178</v>
      </c>
      <c r="B4891" s="28">
        <v>66.45</v>
      </c>
    </row>
    <row r="4892" spans="1:2" x14ac:dyDescent="0.25">
      <c r="A4892" s="66" t="s">
        <v>5179</v>
      </c>
      <c r="B4892" s="28">
        <v>66.61</v>
      </c>
    </row>
    <row r="4893" spans="1:2" x14ac:dyDescent="0.25">
      <c r="A4893" s="66" t="s">
        <v>5180</v>
      </c>
      <c r="B4893" s="28">
        <v>66.290000000000006</v>
      </c>
    </row>
    <row r="4894" spans="1:2" x14ac:dyDescent="0.25">
      <c r="A4894" s="66" t="s">
        <v>5181</v>
      </c>
      <c r="B4894" s="28">
        <v>65.78</v>
      </c>
    </row>
    <row r="4895" spans="1:2" x14ac:dyDescent="0.25">
      <c r="A4895" s="66" t="s">
        <v>5182</v>
      </c>
      <c r="B4895" s="28">
        <v>65.739999999999995</v>
      </c>
    </row>
    <row r="4896" spans="1:2" x14ac:dyDescent="0.25">
      <c r="A4896" s="66" t="s">
        <v>5183</v>
      </c>
      <c r="B4896" s="28">
        <v>65.459999999999994</v>
      </c>
    </row>
    <row r="4897" spans="1:2" x14ac:dyDescent="0.25">
      <c r="A4897" s="66" t="s">
        <v>5184</v>
      </c>
      <c r="B4897" s="28">
        <v>65.31</v>
      </c>
    </row>
    <row r="4898" spans="1:2" x14ac:dyDescent="0.25">
      <c r="A4898" s="66" t="s">
        <v>5185</v>
      </c>
      <c r="B4898" s="28">
        <v>65.22</v>
      </c>
    </row>
    <row r="4899" spans="1:2" x14ac:dyDescent="0.25">
      <c r="A4899" s="66" t="s">
        <v>5186</v>
      </c>
      <c r="B4899" s="28">
        <v>65.209999999999994</v>
      </c>
    </row>
    <row r="4900" spans="1:2" x14ac:dyDescent="0.25">
      <c r="A4900" s="66" t="s">
        <v>5187</v>
      </c>
      <c r="B4900" s="28">
        <v>64.69</v>
      </c>
    </row>
    <row r="4901" spans="1:2" x14ac:dyDescent="0.25">
      <c r="A4901" s="66" t="s">
        <v>5188</v>
      </c>
      <c r="B4901" s="28">
        <v>64.3</v>
      </c>
    </row>
    <row r="4902" spans="1:2" x14ac:dyDescent="0.25">
      <c r="A4902" s="66" t="s">
        <v>5189</v>
      </c>
      <c r="B4902" s="28">
        <v>63.79</v>
      </c>
    </row>
    <row r="4903" spans="1:2" x14ac:dyDescent="0.25">
      <c r="A4903" s="66" t="s">
        <v>5190</v>
      </c>
      <c r="B4903" s="28">
        <v>63.46</v>
      </c>
    </row>
    <row r="4904" spans="1:2" x14ac:dyDescent="0.25">
      <c r="A4904" s="66" t="s">
        <v>5191</v>
      </c>
      <c r="B4904" s="28">
        <v>63.15</v>
      </c>
    </row>
    <row r="4905" spans="1:2" x14ac:dyDescent="0.25">
      <c r="A4905" s="66" t="s">
        <v>5192</v>
      </c>
      <c r="B4905" s="28">
        <v>63.24</v>
      </c>
    </row>
    <row r="4906" spans="1:2" x14ac:dyDescent="0.25">
      <c r="A4906" s="66" t="s">
        <v>5193</v>
      </c>
      <c r="B4906" s="28">
        <v>63.33</v>
      </c>
    </row>
    <row r="4907" spans="1:2" x14ac:dyDescent="0.25">
      <c r="A4907" s="66" t="s">
        <v>5194</v>
      </c>
      <c r="B4907" s="28">
        <v>63.37</v>
      </c>
    </row>
    <row r="4908" spans="1:2" x14ac:dyDescent="0.25">
      <c r="A4908" s="66" t="s">
        <v>5195</v>
      </c>
      <c r="B4908" s="28">
        <v>63.02</v>
      </c>
    </row>
    <row r="4909" spans="1:2" x14ac:dyDescent="0.25">
      <c r="A4909" s="66" t="s">
        <v>5196</v>
      </c>
      <c r="B4909" s="28">
        <v>62.89</v>
      </c>
    </row>
    <row r="4910" spans="1:2" x14ac:dyDescent="0.25">
      <c r="A4910" s="66" t="s">
        <v>5197</v>
      </c>
      <c r="B4910" s="28">
        <v>62.7</v>
      </c>
    </row>
    <row r="4911" spans="1:2" x14ac:dyDescent="0.25">
      <c r="A4911" s="66" t="s">
        <v>5198</v>
      </c>
      <c r="B4911" s="28">
        <v>62.33</v>
      </c>
    </row>
    <row r="4912" spans="1:2" x14ac:dyDescent="0.25">
      <c r="A4912" s="66" t="s">
        <v>5199</v>
      </c>
      <c r="B4912" s="28">
        <v>62.04</v>
      </c>
    </row>
    <row r="4913" spans="1:2" x14ac:dyDescent="0.25">
      <c r="A4913" s="66" t="s">
        <v>5200</v>
      </c>
      <c r="B4913" s="28">
        <v>61.81</v>
      </c>
    </row>
    <row r="4914" spans="1:2" x14ac:dyDescent="0.25">
      <c r="A4914" s="66" t="s">
        <v>5201</v>
      </c>
      <c r="B4914" s="28">
        <v>61.53</v>
      </c>
    </row>
    <row r="4915" spans="1:2" x14ac:dyDescent="0.25">
      <c r="A4915" s="66" t="s">
        <v>5202</v>
      </c>
      <c r="B4915" s="28">
        <v>61.62</v>
      </c>
    </row>
    <row r="4916" spans="1:2" x14ac:dyDescent="0.25">
      <c r="A4916" s="66" t="s">
        <v>5203</v>
      </c>
      <c r="B4916" s="28">
        <v>61.64</v>
      </c>
    </row>
    <row r="4917" spans="1:2" x14ac:dyDescent="0.25">
      <c r="A4917" s="66" t="s">
        <v>5204</v>
      </c>
      <c r="B4917" s="28">
        <v>61.45</v>
      </c>
    </row>
    <row r="4918" spans="1:2" x14ac:dyDescent="0.25">
      <c r="A4918" s="66" t="s">
        <v>5205</v>
      </c>
      <c r="B4918" s="28">
        <v>60.52</v>
      </c>
    </row>
    <row r="4919" spans="1:2" x14ac:dyDescent="0.25">
      <c r="A4919" s="66" t="s">
        <v>5206</v>
      </c>
      <c r="B4919" s="28">
        <v>61.09</v>
      </c>
    </row>
    <row r="4920" spans="1:2" x14ac:dyDescent="0.25">
      <c r="A4920" s="66" t="s">
        <v>5207</v>
      </c>
      <c r="B4920" s="28">
        <v>61.19</v>
      </c>
    </row>
    <row r="4921" spans="1:2" x14ac:dyDescent="0.25">
      <c r="A4921" s="66" t="s">
        <v>5208</v>
      </c>
      <c r="B4921" s="28">
        <v>61.15</v>
      </c>
    </row>
    <row r="4922" spans="1:2" x14ac:dyDescent="0.25">
      <c r="A4922" s="66" t="s">
        <v>5209</v>
      </c>
      <c r="B4922" s="28">
        <v>61.09</v>
      </c>
    </row>
    <row r="4923" spans="1:2" x14ac:dyDescent="0.25">
      <c r="A4923" s="66" t="s">
        <v>5210</v>
      </c>
      <c r="B4923" s="28">
        <v>61.18</v>
      </c>
    </row>
    <row r="4924" spans="1:2" x14ac:dyDescent="0.25">
      <c r="A4924" s="66" t="s">
        <v>5211</v>
      </c>
      <c r="B4924" s="28">
        <v>61.91</v>
      </c>
    </row>
    <row r="4925" spans="1:2" x14ac:dyDescent="0.25">
      <c r="A4925" s="66" t="s">
        <v>5212</v>
      </c>
      <c r="B4925" s="28">
        <v>61.85</v>
      </c>
    </row>
    <row r="4926" spans="1:2" x14ac:dyDescent="0.25">
      <c r="A4926" s="66" t="s">
        <v>5213</v>
      </c>
      <c r="B4926" s="28">
        <v>61.68</v>
      </c>
    </row>
    <row r="4927" spans="1:2" x14ac:dyDescent="0.25">
      <c r="A4927" s="66" t="s">
        <v>5214</v>
      </c>
      <c r="B4927" s="28">
        <v>61.99</v>
      </c>
    </row>
    <row r="4928" spans="1:2" x14ac:dyDescent="0.25">
      <c r="A4928" s="66" t="s">
        <v>5215</v>
      </c>
      <c r="B4928" s="28">
        <v>61.87</v>
      </c>
    </row>
    <row r="4929" spans="1:2" x14ac:dyDescent="0.25">
      <c r="A4929" s="66" t="s">
        <v>5216</v>
      </c>
      <c r="B4929" s="28">
        <v>62.17</v>
      </c>
    </row>
    <row r="4930" spans="1:2" x14ac:dyDescent="0.25">
      <c r="A4930" s="66" t="s">
        <v>5217</v>
      </c>
      <c r="B4930" s="28">
        <v>62.75</v>
      </c>
    </row>
    <row r="4931" spans="1:2" x14ac:dyDescent="0.25">
      <c r="A4931" s="66" t="s">
        <v>5218</v>
      </c>
      <c r="B4931" s="28">
        <v>62.54</v>
      </c>
    </row>
    <row r="4932" spans="1:2" x14ac:dyDescent="0.25">
      <c r="A4932" s="66" t="s">
        <v>5219</v>
      </c>
      <c r="B4932" s="28">
        <v>62.41</v>
      </c>
    </row>
    <row r="4933" spans="1:2" x14ac:dyDescent="0.25">
      <c r="A4933" s="66" t="s">
        <v>5220</v>
      </c>
      <c r="B4933" s="28">
        <v>62.84</v>
      </c>
    </row>
    <row r="4934" spans="1:2" x14ac:dyDescent="0.25">
      <c r="A4934" s="66" t="s">
        <v>5221</v>
      </c>
      <c r="B4934" s="28">
        <v>62.81</v>
      </c>
    </row>
    <row r="4935" spans="1:2" x14ac:dyDescent="0.25">
      <c r="A4935" s="66" t="s">
        <v>5222</v>
      </c>
      <c r="B4935" s="28">
        <v>62.74</v>
      </c>
    </row>
    <row r="4936" spans="1:2" x14ac:dyDescent="0.25">
      <c r="A4936" s="66" t="s">
        <v>5223</v>
      </c>
      <c r="B4936" s="28">
        <v>62.48</v>
      </c>
    </row>
    <row r="4937" spans="1:2" x14ac:dyDescent="0.25">
      <c r="A4937" s="66" t="s">
        <v>5224</v>
      </c>
      <c r="B4937" s="28">
        <v>62.34</v>
      </c>
    </row>
    <row r="4938" spans="1:2" x14ac:dyDescent="0.25">
      <c r="A4938" s="66" t="s">
        <v>5225</v>
      </c>
      <c r="B4938" s="28">
        <v>62.41</v>
      </c>
    </row>
    <row r="4939" spans="1:2" x14ac:dyDescent="0.25">
      <c r="A4939" s="66" t="s">
        <v>5226</v>
      </c>
      <c r="B4939" s="28">
        <v>61.48</v>
      </c>
    </row>
    <row r="4940" spans="1:2" x14ac:dyDescent="0.25">
      <c r="A4940" s="66" t="s">
        <v>5227</v>
      </c>
      <c r="B4940" s="28">
        <v>61.1</v>
      </c>
    </row>
    <row r="4941" spans="1:2" x14ac:dyDescent="0.25">
      <c r="A4941" s="66" t="s">
        <v>5228</v>
      </c>
      <c r="B4941" s="28">
        <v>61.06</v>
      </c>
    </row>
    <row r="4942" spans="1:2" x14ac:dyDescent="0.25">
      <c r="A4942" s="66" t="s">
        <v>5229</v>
      </c>
      <c r="B4942" s="28">
        <v>60.77</v>
      </c>
    </row>
    <row r="4943" spans="1:2" x14ac:dyDescent="0.25">
      <c r="A4943" s="66" t="s">
        <v>5230</v>
      </c>
      <c r="B4943" s="28">
        <v>60.33</v>
      </c>
    </row>
    <row r="4944" spans="1:2" x14ac:dyDescent="0.25">
      <c r="A4944" s="66" t="s">
        <v>5231</v>
      </c>
      <c r="B4944" s="28">
        <v>60.72</v>
      </c>
    </row>
    <row r="4945" spans="1:2" x14ac:dyDescent="0.25">
      <c r="A4945" s="66" t="s">
        <v>5232</v>
      </c>
      <c r="B4945" s="28">
        <v>60.43</v>
      </c>
    </row>
    <row r="4946" spans="1:2" x14ac:dyDescent="0.25">
      <c r="A4946" s="66" t="s">
        <v>5233</v>
      </c>
      <c r="B4946" s="28">
        <v>59.98</v>
      </c>
    </row>
    <row r="4947" spans="1:2" x14ac:dyDescent="0.25">
      <c r="A4947" s="66" t="s">
        <v>5234</v>
      </c>
      <c r="B4947" s="28">
        <v>60</v>
      </c>
    </row>
    <row r="4948" spans="1:2" x14ac:dyDescent="0.25">
      <c r="A4948" s="66" t="s">
        <v>5235</v>
      </c>
      <c r="B4948" s="28">
        <v>60.25</v>
      </c>
    </row>
    <row r="4949" spans="1:2" x14ac:dyDescent="0.25">
      <c r="A4949" s="66" t="s">
        <v>5236</v>
      </c>
      <c r="B4949" s="28">
        <v>60.2</v>
      </c>
    </row>
    <row r="4950" spans="1:2" x14ac:dyDescent="0.25">
      <c r="A4950" s="66" t="s">
        <v>5237</v>
      </c>
      <c r="B4950" s="28">
        <v>60.19</v>
      </c>
    </row>
    <row r="4951" spans="1:2" x14ac:dyDescent="0.25">
      <c r="A4951" s="66" t="s">
        <v>5238</v>
      </c>
      <c r="B4951" s="28">
        <v>60.55</v>
      </c>
    </row>
    <row r="4952" spans="1:2" x14ac:dyDescent="0.25">
      <c r="A4952" s="66" t="s">
        <v>5239</v>
      </c>
      <c r="B4952" s="28">
        <v>60.65</v>
      </c>
    </row>
    <row r="4953" spans="1:2" x14ac:dyDescent="0.25">
      <c r="A4953" s="66" t="s">
        <v>5240</v>
      </c>
      <c r="B4953" s="28">
        <v>60.63</v>
      </c>
    </row>
    <row r="4954" spans="1:2" x14ac:dyDescent="0.25">
      <c r="A4954" s="66" t="s">
        <v>5241</v>
      </c>
      <c r="B4954" s="28">
        <v>59.72</v>
      </c>
    </row>
    <row r="4955" spans="1:2" x14ac:dyDescent="0.25">
      <c r="A4955" s="66" t="s">
        <v>5242</v>
      </c>
      <c r="B4955" s="28">
        <v>59.32</v>
      </c>
    </row>
    <row r="4956" spans="1:2" x14ac:dyDescent="0.25">
      <c r="A4956" s="66" t="s">
        <v>5243</v>
      </c>
      <c r="B4956" s="28">
        <v>59.83</v>
      </c>
    </row>
    <row r="4957" spans="1:2" x14ac:dyDescent="0.25">
      <c r="A4957" s="66" t="s">
        <v>5244</v>
      </c>
      <c r="B4957" s="28">
        <v>60.01</v>
      </c>
    </row>
    <row r="4958" spans="1:2" x14ac:dyDescent="0.25">
      <c r="A4958" s="66" t="s">
        <v>5245</v>
      </c>
      <c r="B4958" s="28">
        <v>59.68</v>
      </c>
    </row>
    <row r="4959" spans="1:2" x14ac:dyDescent="0.25">
      <c r="A4959" s="66" t="s">
        <v>5246</v>
      </c>
      <c r="B4959" s="28">
        <v>59.42</v>
      </c>
    </row>
    <row r="4960" spans="1:2" x14ac:dyDescent="0.25">
      <c r="A4960" s="66" t="s">
        <v>5247</v>
      </c>
      <c r="B4960" s="28">
        <v>58.95</v>
      </c>
    </row>
    <row r="4961" spans="1:2" x14ac:dyDescent="0.25">
      <c r="A4961" s="66" t="s">
        <v>5248</v>
      </c>
      <c r="B4961" s="28">
        <v>58.46</v>
      </c>
    </row>
    <row r="4962" spans="1:2" x14ac:dyDescent="0.25">
      <c r="A4962" s="66" t="s">
        <v>5249</v>
      </c>
      <c r="B4962" s="28">
        <v>58.17</v>
      </c>
    </row>
    <row r="4963" spans="1:2" x14ac:dyDescent="0.25">
      <c r="A4963" s="66" t="s">
        <v>5250</v>
      </c>
      <c r="B4963" s="28">
        <v>58.16</v>
      </c>
    </row>
    <row r="4964" spans="1:2" x14ac:dyDescent="0.25">
      <c r="A4964" s="66" t="s">
        <v>5251</v>
      </c>
      <c r="B4964" s="28">
        <v>58.2</v>
      </c>
    </row>
    <row r="4965" spans="1:2" x14ac:dyDescent="0.25">
      <c r="A4965" s="66" t="s">
        <v>5252</v>
      </c>
      <c r="B4965" s="28">
        <v>58.27</v>
      </c>
    </row>
    <row r="4966" spans="1:2" x14ac:dyDescent="0.25">
      <c r="A4966" s="66" t="s">
        <v>5253</v>
      </c>
      <c r="B4966" s="28">
        <v>57.88</v>
      </c>
    </row>
    <row r="4967" spans="1:2" x14ac:dyDescent="0.25">
      <c r="A4967" s="66" t="s">
        <v>5254</v>
      </c>
      <c r="B4967" s="28">
        <v>58.56</v>
      </c>
    </row>
    <row r="4968" spans="1:2" x14ac:dyDescent="0.25">
      <c r="A4968" s="66" t="s">
        <v>5255</v>
      </c>
      <c r="B4968" s="28">
        <v>58.78</v>
      </c>
    </row>
    <row r="4969" spans="1:2" x14ac:dyDescent="0.25">
      <c r="A4969" s="66" t="s">
        <v>5256</v>
      </c>
      <c r="B4969" s="28">
        <v>58.41</v>
      </c>
    </row>
    <row r="4970" spans="1:2" x14ac:dyDescent="0.25">
      <c r="A4970" s="66" t="s">
        <v>5257</v>
      </c>
      <c r="B4970" s="28">
        <v>58.39</v>
      </c>
    </row>
    <row r="4971" spans="1:2" x14ac:dyDescent="0.25">
      <c r="A4971" s="66" t="s">
        <v>5258</v>
      </c>
      <c r="B4971" s="28">
        <v>58.23</v>
      </c>
    </row>
    <row r="4972" spans="1:2" x14ac:dyDescent="0.25">
      <c r="A4972" s="66" t="s">
        <v>5259</v>
      </c>
      <c r="B4972" s="28">
        <v>59.34</v>
      </c>
    </row>
    <row r="4973" spans="1:2" x14ac:dyDescent="0.25">
      <c r="A4973" s="66" t="s">
        <v>5260</v>
      </c>
      <c r="B4973" s="28">
        <v>59.58</v>
      </c>
    </row>
    <row r="4974" spans="1:2" x14ac:dyDescent="0.25">
      <c r="A4974" s="66" t="s">
        <v>5261</v>
      </c>
      <c r="B4974" s="28">
        <v>59.67</v>
      </c>
    </row>
    <row r="4975" spans="1:2" x14ac:dyDescent="0.25">
      <c r="A4975" s="66" t="s">
        <v>5262</v>
      </c>
      <c r="B4975" s="28">
        <v>60.55</v>
      </c>
    </row>
    <row r="4976" spans="1:2" x14ac:dyDescent="0.25">
      <c r="A4976" s="66" t="s">
        <v>5263</v>
      </c>
      <c r="B4976" s="28">
        <v>60.7</v>
      </c>
    </row>
    <row r="4977" spans="1:2" x14ac:dyDescent="0.25">
      <c r="A4977" s="66" t="s">
        <v>5264</v>
      </c>
      <c r="B4977" s="28">
        <v>61.07</v>
      </c>
    </row>
    <row r="4978" spans="1:2" x14ac:dyDescent="0.25">
      <c r="A4978" s="66" t="s">
        <v>5265</v>
      </c>
      <c r="B4978" s="28">
        <v>60.96</v>
      </c>
    </row>
    <row r="4979" spans="1:2" x14ac:dyDescent="0.25">
      <c r="A4979" s="66" t="s">
        <v>5266</v>
      </c>
      <c r="B4979" s="28">
        <v>60.59</v>
      </c>
    </row>
    <row r="4980" spans="1:2" x14ac:dyDescent="0.25">
      <c r="A4980" s="66" t="s">
        <v>5267</v>
      </c>
      <c r="B4980" s="28">
        <v>60.49</v>
      </c>
    </row>
    <row r="4981" spans="1:2" x14ac:dyDescent="0.25">
      <c r="A4981" s="66" t="s">
        <v>5268</v>
      </c>
      <c r="B4981" s="28">
        <v>61.37</v>
      </c>
    </row>
    <row r="4982" spans="1:2" x14ac:dyDescent="0.25">
      <c r="A4982" s="66" t="s">
        <v>5269</v>
      </c>
      <c r="B4982" s="28">
        <v>61.44</v>
      </c>
    </row>
    <row r="4983" spans="1:2" x14ac:dyDescent="0.25">
      <c r="A4983" s="66" t="s">
        <v>5270</v>
      </c>
      <c r="B4983" s="28">
        <v>61.33</v>
      </c>
    </row>
    <row r="4984" spans="1:2" x14ac:dyDescent="0.25">
      <c r="A4984" s="66" t="s">
        <v>5271</v>
      </c>
      <c r="B4984" s="28">
        <v>61.13</v>
      </c>
    </row>
    <row r="4985" spans="1:2" x14ac:dyDescent="0.25">
      <c r="A4985" s="66" t="s">
        <v>5272</v>
      </c>
      <c r="B4985" s="28">
        <v>61.18</v>
      </c>
    </row>
    <row r="4986" spans="1:2" x14ac:dyDescent="0.25">
      <c r="A4986" s="66" t="s">
        <v>5273</v>
      </c>
      <c r="B4986" s="28">
        <v>61.19</v>
      </c>
    </row>
    <row r="4987" spans="1:2" x14ac:dyDescent="0.25">
      <c r="A4987" s="66" t="s">
        <v>5274</v>
      </c>
      <c r="B4987" s="28">
        <v>61</v>
      </c>
    </row>
    <row r="4988" spans="1:2" x14ac:dyDescent="0.25">
      <c r="A4988" s="66" t="s">
        <v>5275</v>
      </c>
      <c r="B4988" s="28">
        <v>60.84</v>
      </c>
    </row>
    <row r="4989" spans="1:2" x14ac:dyDescent="0.25">
      <c r="A4989" s="66" t="s">
        <v>5276</v>
      </c>
      <c r="B4989" s="28">
        <v>61.06</v>
      </c>
    </row>
    <row r="4990" spans="1:2" x14ac:dyDescent="0.25">
      <c r="A4990" s="66" t="s">
        <v>5277</v>
      </c>
      <c r="B4990" s="28">
        <v>61.21</v>
      </c>
    </row>
    <row r="4991" spans="1:2" x14ac:dyDescent="0.25">
      <c r="A4991" s="66" t="s">
        <v>5278</v>
      </c>
      <c r="B4991" s="28">
        <v>61.39</v>
      </c>
    </row>
    <row r="4992" spans="1:2" x14ac:dyDescent="0.25">
      <c r="A4992" s="66" t="s">
        <v>5279</v>
      </c>
      <c r="B4992" s="28">
        <v>60.99</v>
      </c>
    </row>
    <row r="4993" spans="1:2" x14ac:dyDescent="0.25">
      <c r="A4993" s="66" t="s">
        <v>5280</v>
      </c>
      <c r="B4993" s="28">
        <v>61.76</v>
      </c>
    </row>
    <row r="4994" spans="1:2" x14ac:dyDescent="0.25">
      <c r="A4994" s="66" t="s">
        <v>5281</v>
      </c>
      <c r="B4994" s="28">
        <v>61.84</v>
      </c>
    </row>
    <row r="4995" spans="1:2" x14ac:dyDescent="0.25">
      <c r="A4995" s="66" t="s">
        <v>5282</v>
      </c>
      <c r="B4995" s="28">
        <v>61.7</v>
      </c>
    </row>
    <row r="4996" spans="1:2" x14ac:dyDescent="0.25">
      <c r="A4996" s="66" t="s">
        <v>5283</v>
      </c>
      <c r="B4996" s="28">
        <v>61.9</v>
      </c>
    </row>
    <row r="4997" spans="1:2" x14ac:dyDescent="0.25">
      <c r="A4997" s="66" t="s">
        <v>5284</v>
      </c>
      <c r="B4997" s="28">
        <v>62.14</v>
      </c>
    </row>
    <row r="4998" spans="1:2" x14ac:dyDescent="0.25">
      <c r="A4998" s="66" t="s">
        <v>5285</v>
      </c>
      <c r="B4998" s="28">
        <v>62.04</v>
      </c>
    </row>
    <row r="4999" spans="1:2" x14ac:dyDescent="0.25">
      <c r="A4999" s="66" t="s">
        <v>5286</v>
      </c>
      <c r="B4999" s="28">
        <v>61.75</v>
      </c>
    </row>
    <row r="5000" spans="1:2" x14ac:dyDescent="0.25">
      <c r="A5000" s="66" t="s">
        <v>5287</v>
      </c>
      <c r="B5000" s="28">
        <v>62</v>
      </c>
    </row>
    <row r="5001" spans="1:2" x14ac:dyDescent="0.25">
      <c r="A5001" s="66" t="s">
        <v>5288</v>
      </c>
      <c r="B5001" s="28">
        <v>61.93</v>
      </c>
    </row>
    <row r="5002" spans="1:2" x14ac:dyDescent="0.25">
      <c r="A5002" s="66" t="s">
        <v>5289</v>
      </c>
      <c r="B5002" s="28">
        <v>62.3</v>
      </c>
    </row>
    <row r="5003" spans="1:2" x14ac:dyDescent="0.25">
      <c r="A5003" s="66" t="s">
        <v>5290</v>
      </c>
      <c r="B5003" s="28">
        <v>62.63</v>
      </c>
    </row>
    <row r="5004" spans="1:2" x14ac:dyDescent="0.25">
      <c r="A5004" s="66" t="s">
        <v>5291</v>
      </c>
      <c r="B5004" s="28">
        <v>62.35</v>
      </c>
    </row>
    <row r="5005" spans="1:2" x14ac:dyDescent="0.25">
      <c r="A5005" s="66" t="s">
        <v>5292</v>
      </c>
      <c r="B5005" s="28">
        <v>62.81</v>
      </c>
    </row>
    <row r="5006" spans="1:2" x14ac:dyDescent="0.25">
      <c r="A5006" s="66" t="s">
        <v>5293</v>
      </c>
      <c r="B5006" s="28">
        <v>63.25</v>
      </c>
    </row>
    <row r="5007" spans="1:2" x14ac:dyDescent="0.25">
      <c r="A5007" s="66" t="s">
        <v>5294</v>
      </c>
      <c r="B5007" s="28">
        <v>63.58</v>
      </c>
    </row>
    <row r="5008" spans="1:2" x14ac:dyDescent="0.25">
      <c r="A5008" s="66" t="s">
        <v>5295</v>
      </c>
      <c r="B5008" s="28">
        <v>63.86</v>
      </c>
    </row>
    <row r="5009" spans="1:2" x14ac:dyDescent="0.25">
      <c r="A5009" s="66" t="s">
        <v>5296</v>
      </c>
      <c r="B5009" s="28">
        <v>64.03</v>
      </c>
    </row>
    <row r="5010" spans="1:2" x14ac:dyDescent="0.25">
      <c r="A5010" s="66" t="s">
        <v>5297</v>
      </c>
      <c r="B5010" s="28">
        <v>64.53</v>
      </c>
    </row>
    <row r="5011" spans="1:2" x14ac:dyDescent="0.25">
      <c r="A5011" s="66" t="s">
        <v>5298</v>
      </c>
      <c r="B5011" s="28">
        <v>65.150000000000006</v>
      </c>
    </row>
    <row r="5012" spans="1:2" x14ac:dyDescent="0.25">
      <c r="A5012" s="66" t="s">
        <v>5299</v>
      </c>
      <c r="B5012" s="28">
        <v>65.23</v>
      </c>
    </row>
    <row r="5013" spans="1:2" x14ac:dyDescent="0.25">
      <c r="A5013" s="66" t="s">
        <v>5300</v>
      </c>
      <c r="B5013" s="28">
        <v>64.45</v>
      </c>
    </row>
    <row r="5014" spans="1:2" x14ac:dyDescent="0.25">
      <c r="A5014" s="66" t="s">
        <v>5301</v>
      </c>
      <c r="B5014" s="28">
        <v>64.12</v>
      </c>
    </row>
    <row r="5015" spans="1:2" x14ac:dyDescent="0.25">
      <c r="A5015" s="66" t="s">
        <v>5302</v>
      </c>
      <c r="B5015" s="28">
        <v>63.71</v>
      </c>
    </row>
    <row r="5016" spans="1:2" x14ac:dyDescent="0.25">
      <c r="A5016" s="66" t="s">
        <v>5303</v>
      </c>
      <c r="B5016" s="28">
        <v>64.040000000000006</v>
      </c>
    </row>
    <row r="5017" spans="1:2" x14ac:dyDescent="0.25">
      <c r="A5017" s="66" t="s">
        <v>5304</v>
      </c>
      <c r="B5017" s="28">
        <v>64.010000000000005</v>
      </c>
    </row>
    <row r="5018" spans="1:2" x14ac:dyDescent="0.25">
      <c r="A5018" s="66" t="s">
        <v>5305</v>
      </c>
      <c r="B5018" s="28">
        <v>63.89</v>
      </c>
    </row>
    <row r="5019" spans="1:2" x14ac:dyDescent="0.25">
      <c r="A5019" s="66" t="s">
        <v>5306</v>
      </c>
      <c r="B5019" s="28">
        <v>64.400000000000006</v>
      </c>
    </row>
    <row r="5020" spans="1:2" x14ac:dyDescent="0.25">
      <c r="A5020" s="66" t="s">
        <v>5307</v>
      </c>
      <c r="B5020" s="28">
        <v>64.959999999999994</v>
      </c>
    </row>
    <row r="5021" spans="1:2" x14ac:dyDescent="0.25">
      <c r="A5021" s="66" t="s">
        <v>5308</v>
      </c>
      <c r="B5021" s="28">
        <v>65.069999999999993</v>
      </c>
    </row>
    <row r="5022" spans="1:2" x14ac:dyDescent="0.25">
      <c r="A5022" s="66" t="s">
        <v>5309</v>
      </c>
      <c r="B5022" s="28">
        <v>65.3</v>
      </c>
    </row>
    <row r="5023" spans="1:2" x14ac:dyDescent="0.25">
      <c r="A5023" s="66" t="s">
        <v>5310</v>
      </c>
      <c r="B5023" s="28">
        <v>65.62</v>
      </c>
    </row>
    <row r="5024" spans="1:2" x14ac:dyDescent="0.25">
      <c r="A5024" s="66" t="s">
        <v>5311</v>
      </c>
      <c r="B5024" s="28">
        <v>66.05</v>
      </c>
    </row>
    <row r="5025" spans="1:2" x14ac:dyDescent="0.25">
      <c r="A5025" s="66" t="s">
        <v>5312</v>
      </c>
      <c r="B5025" s="28">
        <v>65.81</v>
      </c>
    </row>
    <row r="5026" spans="1:2" x14ac:dyDescent="0.25">
      <c r="A5026" s="66" t="s">
        <v>5313</v>
      </c>
      <c r="B5026" s="28">
        <v>66.3</v>
      </c>
    </row>
    <row r="5027" spans="1:2" x14ac:dyDescent="0.25">
      <c r="A5027" s="66" t="s">
        <v>5314</v>
      </c>
      <c r="B5027" s="28">
        <v>66.489999999999995</v>
      </c>
    </row>
    <row r="5028" spans="1:2" x14ac:dyDescent="0.25">
      <c r="A5028" s="66" t="s">
        <v>5315</v>
      </c>
      <c r="B5028" s="28">
        <v>67</v>
      </c>
    </row>
    <row r="5029" spans="1:2" x14ac:dyDescent="0.25">
      <c r="A5029" s="66" t="s">
        <v>5316</v>
      </c>
      <c r="B5029" s="28">
        <v>66.83</v>
      </c>
    </row>
    <row r="5030" spans="1:2" x14ac:dyDescent="0.25">
      <c r="A5030" s="66" t="s">
        <v>5317</v>
      </c>
      <c r="B5030" s="28">
        <v>67</v>
      </c>
    </row>
    <row r="5031" spans="1:2" x14ac:dyDescent="0.25">
      <c r="A5031" s="66" t="s">
        <v>5318</v>
      </c>
      <c r="B5031" s="28">
        <v>67.87</v>
      </c>
    </row>
    <row r="5032" spans="1:2" x14ac:dyDescent="0.25">
      <c r="A5032" s="66" t="s">
        <v>5319</v>
      </c>
      <c r="B5032" s="28">
        <v>68.489999999999995</v>
      </c>
    </row>
    <row r="5033" spans="1:2" x14ac:dyDescent="0.25">
      <c r="A5033" s="66" t="s">
        <v>5320</v>
      </c>
      <c r="B5033" s="28">
        <v>68.55</v>
      </c>
    </row>
    <row r="5034" spans="1:2" x14ac:dyDescent="0.25">
      <c r="A5034" s="66" t="s">
        <v>5321</v>
      </c>
      <c r="B5034" s="28">
        <v>68.61</v>
      </c>
    </row>
    <row r="5035" spans="1:2" x14ac:dyDescent="0.25">
      <c r="A5035" s="66" t="s">
        <v>5322</v>
      </c>
      <c r="B5035" s="28">
        <v>68.77</v>
      </c>
    </row>
    <row r="5036" spans="1:2" x14ac:dyDescent="0.25">
      <c r="A5036" s="66" t="s">
        <v>5323</v>
      </c>
      <c r="B5036" s="28">
        <v>69.25</v>
      </c>
    </row>
    <row r="5037" spans="1:2" x14ac:dyDescent="0.25">
      <c r="A5037" s="66" t="s">
        <v>5324</v>
      </c>
      <c r="B5037" s="28">
        <v>69.23</v>
      </c>
    </row>
    <row r="5038" spans="1:2" x14ac:dyDescent="0.25">
      <c r="A5038" s="66" t="s">
        <v>5325</v>
      </c>
      <c r="B5038" s="28">
        <v>69.59</v>
      </c>
    </row>
    <row r="5039" spans="1:2" x14ac:dyDescent="0.25">
      <c r="A5039" s="66" t="s">
        <v>5326</v>
      </c>
      <c r="B5039" s="28">
        <v>70.59</v>
      </c>
    </row>
    <row r="5040" spans="1:2" x14ac:dyDescent="0.25">
      <c r="A5040" s="66" t="s">
        <v>5327</v>
      </c>
      <c r="B5040" s="28">
        <v>70.77</v>
      </c>
    </row>
    <row r="5041" spans="1:2" x14ac:dyDescent="0.25">
      <c r="A5041" s="66" t="s">
        <v>5328</v>
      </c>
      <c r="B5041" s="28">
        <v>71.430000000000007</v>
      </c>
    </row>
    <row r="5042" spans="1:2" x14ac:dyDescent="0.25">
      <c r="A5042" s="66" t="s">
        <v>5329</v>
      </c>
      <c r="B5042" s="28">
        <v>72.209999999999994</v>
      </c>
    </row>
    <row r="5043" spans="1:2" x14ac:dyDescent="0.25">
      <c r="A5043" s="66" t="s">
        <v>5330</v>
      </c>
      <c r="B5043" s="28">
        <v>72.52</v>
      </c>
    </row>
    <row r="5044" spans="1:2" x14ac:dyDescent="0.25">
      <c r="A5044" s="66" t="s">
        <v>5331</v>
      </c>
      <c r="B5044" s="28">
        <v>73.03</v>
      </c>
    </row>
    <row r="5045" spans="1:2" x14ac:dyDescent="0.25">
      <c r="A5045" s="66" t="s">
        <v>5332</v>
      </c>
      <c r="B5045" s="28">
        <v>73.23</v>
      </c>
    </row>
    <row r="5046" spans="1:2" x14ac:dyDescent="0.25">
      <c r="A5046" s="66" t="s">
        <v>5333</v>
      </c>
      <c r="B5046" s="28">
        <v>73.53</v>
      </c>
    </row>
    <row r="5047" spans="1:2" x14ac:dyDescent="0.25">
      <c r="A5047" s="66" t="s">
        <v>5334</v>
      </c>
      <c r="B5047" s="28">
        <v>73.81</v>
      </c>
    </row>
    <row r="5048" spans="1:2" x14ac:dyDescent="0.25">
      <c r="A5048" s="66" t="s">
        <v>5335</v>
      </c>
      <c r="B5048" s="28">
        <v>73.03</v>
      </c>
    </row>
    <row r="5049" spans="1:2" x14ac:dyDescent="0.25">
      <c r="A5049" s="66" t="s">
        <v>5336</v>
      </c>
      <c r="B5049" s="28">
        <v>72.849999999999994</v>
      </c>
    </row>
    <row r="5050" spans="1:2" x14ac:dyDescent="0.25">
      <c r="A5050" s="66" t="s">
        <v>5337</v>
      </c>
      <c r="B5050" s="28">
        <v>72.989999999999995</v>
      </c>
    </row>
    <row r="5051" spans="1:2" x14ac:dyDescent="0.25">
      <c r="A5051" s="66" t="s">
        <v>5338</v>
      </c>
      <c r="B5051" s="28">
        <v>74.13</v>
      </c>
    </row>
    <row r="5052" spans="1:2" x14ac:dyDescent="0.25">
      <c r="A5052" s="66" t="s">
        <v>5339</v>
      </c>
      <c r="B5052" s="28">
        <v>74.33</v>
      </c>
    </row>
    <row r="5053" spans="1:2" x14ac:dyDescent="0.25">
      <c r="A5053" s="66" t="s">
        <v>5340</v>
      </c>
      <c r="B5053" s="28">
        <v>74.56</v>
      </c>
    </row>
    <row r="5054" spans="1:2" x14ac:dyDescent="0.25">
      <c r="A5054" s="66" t="s">
        <v>5341</v>
      </c>
      <c r="B5054" s="28">
        <v>74.47</v>
      </c>
    </row>
    <row r="5055" spans="1:2" x14ac:dyDescent="0.25">
      <c r="A5055" s="66" t="s">
        <v>5342</v>
      </c>
      <c r="B5055" s="28">
        <v>74.290000000000006</v>
      </c>
    </row>
    <row r="5056" spans="1:2" x14ac:dyDescent="0.25">
      <c r="A5056" s="66" t="s">
        <v>5343</v>
      </c>
      <c r="B5056" s="28">
        <v>74.37</v>
      </c>
    </row>
    <row r="5057" spans="1:2" x14ac:dyDescent="0.25">
      <c r="A5057" s="66" t="s">
        <v>5344</v>
      </c>
      <c r="B5057" s="28">
        <v>74.59</v>
      </c>
    </row>
    <row r="5058" spans="1:2" x14ac:dyDescent="0.25">
      <c r="A5058" s="66" t="s">
        <v>5345</v>
      </c>
      <c r="B5058" s="28">
        <v>74.58</v>
      </c>
    </row>
    <row r="5059" spans="1:2" x14ac:dyDescent="0.25">
      <c r="A5059" s="66" t="s">
        <v>5346</v>
      </c>
      <c r="B5059" s="28">
        <v>73.47</v>
      </c>
    </row>
    <row r="5060" spans="1:2" x14ac:dyDescent="0.25">
      <c r="A5060" s="66" t="s">
        <v>5347</v>
      </c>
      <c r="B5060" s="28">
        <v>73.38</v>
      </c>
    </row>
    <row r="5061" spans="1:2" x14ac:dyDescent="0.25">
      <c r="A5061" s="66" t="s">
        <v>5348</v>
      </c>
      <c r="B5061" s="28">
        <v>73.33</v>
      </c>
    </row>
    <row r="5062" spans="1:2" x14ac:dyDescent="0.25">
      <c r="A5062" s="66" t="s">
        <v>5349</v>
      </c>
      <c r="B5062" s="28">
        <v>73.400000000000006</v>
      </c>
    </row>
    <row r="5063" spans="1:2" x14ac:dyDescent="0.25">
      <c r="A5063" s="66" t="s">
        <v>5350</v>
      </c>
      <c r="B5063" s="28">
        <v>73.040000000000006</v>
      </c>
    </row>
    <row r="5064" spans="1:2" x14ac:dyDescent="0.25">
      <c r="A5064" s="66" t="s">
        <v>5351</v>
      </c>
      <c r="B5064" s="28">
        <v>72.430000000000007</v>
      </c>
    </row>
    <row r="5065" spans="1:2" x14ac:dyDescent="0.25">
      <c r="A5065" s="66" t="s">
        <v>5352</v>
      </c>
      <c r="B5065" s="28">
        <v>72.38</v>
      </c>
    </row>
    <row r="5066" spans="1:2" x14ac:dyDescent="0.25">
      <c r="A5066" s="66" t="s">
        <v>5353</v>
      </c>
      <c r="B5066" s="28">
        <v>72.69</v>
      </c>
    </row>
    <row r="5067" spans="1:2" x14ac:dyDescent="0.25">
      <c r="A5067" s="66" t="s">
        <v>5354</v>
      </c>
      <c r="B5067" s="28">
        <v>71.930000000000007</v>
      </c>
    </row>
    <row r="5068" spans="1:2" x14ac:dyDescent="0.25">
      <c r="A5068" s="66" t="s">
        <v>5355</v>
      </c>
      <c r="B5068" s="28">
        <v>71.81</v>
      </c>
    </row>
    <row r="5069" spans="1:2" x14ac:dyDescent="0.25">
      <c r="A5069" s="66" t="s">
        <v>5356</v>
      </c>
      <c r="B5069" s="28">
        <v>71.709999999999994</v>
      </c>
    </row>
    <row r="5070" spans="1:2" x14ac:dyDescent="0.25">
      <c r="A5070" s="66" t="s">
        <v>5357</v>
      </c>
      <c r="B5070" s="28">
        <v>72.33</v>
      </c>
    </row>
    <row r="5071" spans="1:2" x14ac:dyDescent="0.25">
      <c r="A5071" s="66" t="s">
        <v>5358</v>
      </c>
      <c r="B5071" s="28">
        <v>72.44</v>
      </c>
    </row>
    <row r="5072" spans="1:2" x14ac:dyDescent="0.25">
      <c r="A5072" s="66" t="s">
        <v>5359</v>
      </c>
      <c r="B5072" s="28">
        <v>72.77</v>
      </c>
    </row>
    <row r="5073" spans="1:2" x14ac:dyDescent="0.25">
      <c r="A5073" s="66" t="s">
        <v>5360</v>
      </c>
      <c r="B5073" s="28">
        <v>72.849999999999994</v>
      </c>
    </row>
    <row r="5074" spans="1:2" x14ac:dyDescent="0.25">
      <c r="A5074" s="66" t="s">
        <v>5361</v>
      </c>
      <c r="B5074" s="28">
        <v>72.900000000000006</v>
      </c>
    </row>
    <row r="5075" spans="1:2" x14ac:dyDescent="0.25">
      <c r="A5075" s="66" t="s">
        <v>5362</v>
      </c>
      <c r="B5075" s="28">
        <v>72.489999999999995</v>
      </c>
    </row>
    <row r="5076" spans="1:2" x14ac:dyDescent="0.25">
      <c r="A5076" s="66" t="s">
        <v>5363</v>
      </c>
      <c r="B5076" s="28">
        <v>72.17</v>
      </c>
    </row>
    <row r="5077" spans="1:2" x14ac:dyDescent="0.25">
      <c r="A5077" s="66" t="s">
        <v>5364</v>
      </c>
      <c r="B5077" s="28">
        <v>72.13</v>
      </c>
    </row>
    <row r="5078" spans="1:2" x14ac:dyDescent="0.25">
      <c r="A5078" s="66" t="s">
        <v>5365</v>
      </c>
      <c r="B5078" s="28">
        <v>71.97</v>
      </c>
    </row>
    <row r="5079" spans="1:2" x14ac:dyDescent="0.25">
      <c r="A5079" s="66" t="s">
        <v>5366</v>
      </c>
      <c r="B5079" s="28">
        <v>71.98</v>
      </c>
    </row>
    <row r="5080" spans="1:2" x14ac:dyDescent="0.25">
      <c r="A5080" s="66" t="s">
        <v>5367</v>
      </c>
      <c r="B5080" s="28">
        <v>71.69</v>
      </c>
    </row>
    <row r="5081" spans="1:2" x14ac:dyDescent="0.25">
      <c r="A5081" s="66" t="s">
        <v>5368</v>
      </c>
      <c r="B5081" s="28">
        <v>71.97</v>
      </c>
    </row>
    <row r="5082" spans="1:2" x14ac:dyDescent="0.25">
      <c r="A5082" s="66" t="s">
        <v>5369</v>
      </c>
      <c r="B5082" s="28">
        <v>72.08</v>
      </c>
    </row>
    <row r="5083" spans="1:2" x14ac:dyDescent="0.25">
      <c r="A5083" s="66" t="s">
        <v>5370</v>
      </c>
      <c r="B5083" s="28">
        <v>71.930000000000007</v>
      </c>
    </row>
    <row r="5084" spans="1:2" x14ac:dyDescent="0.25">
      <c r="A5084" s="66" t="s">
        <v>5371</v>
      </c>
      <c r="B5084" s="28">
        <v>71.89</v>
      </c>
    </row>
    <row r="5085" spans="1:2" x14ac:dyDescent="0.25">
      <c r="A5085" s="66" t="s">
        <v>5372</v>
      </c>
      <c r="B5085" s="28">
        <v>71.930000000000007</v>
      </c>
    </row>
    <row r="5086" spans="1:2" x14ac:dyDescent="0.25">
      <c r="A5086" s="66" t="s">
        <v>5373</v>
      </c>
      <c r="B5086" s="28">
        <v>71.989999999999995</v>
      </c>
    </row>
    <row r="5087" spans="1:2" x14ac:dyDescent="0.25">
      <c r="A5087" s="66" t="s">
        <v>5374</v>
      </c>
      <c r="B5087" s="28">
        <v>72.03</v>
      </c>
    </row>
    <row r="5088" spans="1:2" x14ac:dyDescent="0.25">
      <c r="A5088" s="66" t="s">
        <v>5375</v>
      </c>
      <c r="B5088" s="28">
        <v>72.180000000000007</v>
      </c>
    </row>
    <row r="5089" spans="1:2" x14ac:dyDescent="0.25">
      <c r="A5089" s="66" t="s">
        <v>5376</v>
      </c>
      <c r="B5089" s="28">
        <v>73.010000000000005</v>
      </c>
    </row>
    <row r="5090" spans="1:2" x14ac:dyDescent="0.25">
      <c r="A5090" s="66" t="s">
        <v>5377</v>
      </c>
      <c r="B5090" s="28">
        <v>73.260000000000005</v>
      </c>
    </row>
    <row r="5091" spans="1:2" x14ac:dyDescent="0.25">
      <c r="A5091" s="66" t="s">
        <v>5378</v>
      </c>
      <c r="B5091" s="28">
        <v>73.349999999999994</v>
      </c>
    </row>
    <row r="5092" spans="1:2" x14ac:dyDescent="0.25">
      <c r="A5092" s="66" t="s">
        <v>5379</v>
      </c>
      <c r="B5092" s="28">
        <v>73.930000000000007</v>
      </c>
    </row>
    <row r="5093" spans="1:2" x14ac:dyDescent="0.25">
      <c r="A5093" s="66" t="s">
        <v>5380</v>
      </c>
      <c r="B5093" s="28">
        <v>73.94</v>
      </c>
    </row>
    <row r="5094" spans="1:2" x14ac:dyDescent="0.25">
      <c r="A5094" s="66" t="s">
        <v>5381</v>
      </c>
      <c r="B5094" s="28">
        <v>73.709999999999994</v>
      </c>
    </row>
    <row r="5095" spans="1:2" x14ac:dyDescent="0.25">
      <c r="A5095" s="66" t="s">
        <v>5382</v>
      </c>
      <c r="B5095" s="28">
        <v>73.989999999999995</v>
      </c>
    </row>
    <row r="5096" spans="1:2" x14ac:dyDescent="0.25">
      <c r="A5096" s="66" t="s">
        <v>5383</v>
      </c>
      <c r="B5096" s="28">
        <v>73.45</v>
      </c>
    </row>
    <row r="5097" spans="1:2" x14ac:dyDescent="0.25">
      <c r="A5097" s="66" t="s">
        <v>5384</v>
      </c>
      <c r="B5097" s="28">
        <v>73.28</v>
      </c>
    </row>
    <row r="5098" spans="1:2" x14ac:dyDescent="0.25">
      <c r="A5098" s="66" t="s">
        <v>5385</v>
      </c>
      <c r="B5098" s="28">
        <v>72.88</v>
      </c>
    </row>
    <row r="5099" spans="1:2" x14ac:dyDescent="0.25">
      <c r="A5099" s="66" t="s">
        <v>5386</v>
      </c>
      <c r="B5099" s="28">
        <v>73.05</v>
      </c>
    </row>
    <row r="5100" spans="1:2" x14ac:dyDescent="0.25">
      <c r="A5100" s="66" t="s">
        <v>5387</v>
      </c>
      <c r="B5100" s="28">
        <v>73.13</v>
      </c>
    </row>
    <row r="5101" spans="1:2" x14ac:dyDescent="0.25">
      <c r="A5101" s="66" t="s">
        <v>5388</v>
      </c>
      <c r="B5101" s="28">
        <v>72.91</v>
      </c>
    </row>
    <row r="5102" spans="1:2" x14ac:dyDescent="0.25">
      <c r="A5102" s="66" t="s">
        <v>5389</v>
      </c>
      <c r="B5102" s="28">
        <v>72.89</v>
      </c>
    </row>
    <row r="5103" spans="1:2" x14ac:dyDescent="0.25">
      <c r="A5103" s="66" t="s">
        <v>5390</v>
      </c>
      <c r="B5103" s="28">
        <v>73.069999999999993</v>
      </c>
    </row>
    <row r="5104" spans="1:2" x14ac:dyDescent="0.25">
      <c r="A5104" s="66" t="s">
        <v>5391</v>
      </c>
      <c r="B5104" s="28">
        <v>73.08</v>
      </c>
    </row>
    <row r="5105" spans="1:2" x14ac:dyDescent="0.25">
      <c r="A5105" s="66" t="s">
        <v>5392</v>
      </c>
      <c r="B5105" s="28">
        <v>73.52</v>
      </c>
    </row>
    <row r="5106" spans="1:2" x14ac:dyDescent="0.25">
      <c r="A5106" s="66" t="s">
        <v>5393</v>
      </c>
      <c r="B5106" s="28">
        <v>73.81</v>
      </c>
    </row>
    <row r="5107" spans="1:2" x14ac:dyDescent="0.25">
      <c r="A5107" s="66" t="s">
        <v>5394</v>
      </c>
      <c r="B5107" s="28">
        <v>74.010000000000005</v>
      </c>
    </row>
    <row r="5108" spans="1:2" x14ac:dyDescent="0.25">
      <c r="A5108" s="66" t="s">
        <v>5395</v>
      </c>
      <c r="B5108" s="28">
        <v>73.55</v>
      </c>
    </row>
    <row r="5109" spans="1:2" x14ac:dyDescent="0.25">
      <c r="A5109" s="66" t="s">
        <v>5396</v>
      </c>
      <c r="B5109" s="28">
        <v>73.83</v>
      </c>
    </row>
    <row r="5110" spans="1:2" x14ac:dyDescent="0.25">
      <c r="A5110" s="66" t="s">
        <v>5397</v>
      </c>
      <c r="B5110" s="28">
        <v>74.260000000000005</v>
      </c>
    </row>
    <row r="5111" spans="1:2" x14ac:dyDescent="0.25">
      <c r="A5111" s="66" t="s">
        <v>5398</v>
      </c>
      <c r="B5111" s="28">
        <v>74.63</v>
      </c>
    </row>
    <row r="5112" spans="1:2" x14ac:dyDescent="0.25">
      <c r="A5112" s="66" t="s">
        <v>5399</v>
      </c>
      <c r="B5112" s="28">
        <v>75.430000000000007</v>
      </c>
    </row>
    <row r="5113" spans="1:2" x14ac:dyDescent="0.25">
      <c r="A5113" s="66" t="s">
        <v>5400</v>
      </c>
      <c r="B5113" s="28">
        <v>75.45</v>
      </c>
    </row>
    <row r="5114" spans="1:2" x14ac:dyDescent="0.25">
      <c r="A5114" s="66" t="s">
        <v>5401</v>
      </c>
      <c r="B5114" s="28">
        <v>76.13</v>
      </c>
    </row>
    <row r="5115" spans="1:2" x14ac:dyDescent="0.25">
      <c r="A5115" s="66" t="s">
        <v>5402</v>
      </c>
      <c r="B5115" s="28">
        <v>77.150000000000006</v>
      </c>
    </row>
    <row r="5116" spans="1:2" x14ac:dyDescent="0.25">
      <c r="A5116" s="66" t="s">
        <v>5403</v>
      </c>
      <c r="B5116" s="28">
        <v>77.27</v>
      </c>
    </row>
    <row r="5117" spans="1:2" x14ac:dyDescent="0.25">
      <c r="A5117" s="66" t="s">
        <v>5404</v>
      </c>
      <c r="B5117" s="28">
        <v>77.989999999999995</v>
      </c>
    </row>
    <row r="5118" spans="1:2" x14ac:dyDescent="0.25">
      <c r="A5118" s="66" t="s">
        <v>5405</v>
      </c>
      <c r="B5118" s="28">
        <v>77.75</v>
      </c>
    </row>
    <row r="5119" spans="1:2" x14ac:dyDescent="0.25">
      <c r="A5119" s="66" t="s">
        <v>5406</v>
      </c>
      <c r="B5119" s="28">
        <v>77.06</v>
      </c>
    </row>
    <row r="5120" spans="1:2" x14ac:dyDescent="0.25">
      <c r="A5120" s="66" t="s">
        <v>5407</v>
      </c>
      <c r="B5120" s="28">
        <v>79.36</v>
      </c>
    </row>
    <row r="5121" spans="1:2" x14ac:dyDescent="0.25">
      <c r="A5121" s="66" t="s">
        <v>5408</v>
      </c>
      <c r="B5121" s="28">
        <v>81.66</v>
      </c>
    </row>
    <row r="5122" spans="1:2" x14ac:dyDescent="0.25">
      <c r="A5122" s="66" t="s">
        <v>5409</v>
      </c>
      <c r="B5122" s="28">
        <v>82.22</v>
      </c>
    </row>
    <row r="5123" spans="1:2" x14ac:dyDescent="0.25">
      <c r="A5123" s="66" t="s">
        <v>5410</v>
      </c>
      <c r="B5123" s="28">
        <v>82.86</v>
      </c>
    </row>
    <row r="5124" spans="1:2" x14ac:dyDescent="0.25">
      <c r="A5124" s="66" t="s">
        <v>5411</v>
      </c>
      <c r="B5124" s="28">
        <v>84.64</v>
      </c>
    </row>
    <row r="5125" spans="1:2" x14ac:dyDescent="0.25">
      <c r="A5125" s="66" t="s">
        <v>5412</v>
      </c>
      <c r="B5125" s="28">
        <v>85.14</v>
      </c>
    </row>
    <row r="5126" spans="1:2" x14ac:dyDescent="0.25">
      <c r="A5126" s="66" t="s">
        <v>5413</v>
      </c>
      <c r="B5126" s="28">
        <v>85.62</v>
      </c>
    </row>
    <row r="5127" spans="1:2" x14ac:dyDescent="0.25">
      <c r="A5127" s="66" t="s">
        <v>5414</v>
      </c>
      <c r="B5127" s="28">
        <v>85.44</v>
      </c>
    </row>
    <row r="5128" spans="1:2" x14ac:dyDescent="0.25">
      <c r="A5128" s="66" t="s">
        <v>5415</v>
      </c>
      <c r="B5128" s="28">
        <v>85.91</v>
      </c>
    </row>
    <row r="5129" spans="1:2" x14ac:dyDescent="0.25">
      <c r="A5129" s="66" t="s">
        <v>5416</v>
      </c>
      <c r="B5129" s="28">
        <v>86.08</v>
      </c>
    </row>
    <row r="5130" spans="1:2" x14ac:dyDescent="0.25">
      <c r="A5130" s="66" t="s">
        <v>5417</v>
      </c>
      <c r="B5130" s="28">
        <v>86.93</v>
      </c>
    </row>
    <row r="5131" spans="1:2" x14ac:dyDescent="0.25">
      <c r="A5131" s="66" t="s">
        <v>5418</v>
      </c>
      <c r="B5131" s="28">
        <v>86.74</v>
      </c>
    </row>
    <row r="5132" spans="1:2" x14ac:dyDescent="0.25">
      <c r="A5132" s="66" t="s">
        <v>5419</v>
      </c>
      <c r="B5132" s="28">
        <v>87.29</v>
      </c>
    </row>
    <row r="5133" spans="1:2" x14ac:dyDescent="0.25">
      <c r="A5133" s="66" t="s">
        <v>5420</v>
      </c>
      <c r="B5133" s="28">
        <v>87.59</v>
      </c>
    </row>
    <row r="5134" spans="1:2" x14ac:dyDescent="0.25">
      <c r="A5134" s="66" t="s">
        <v>5421</v>
      </c>
      <c r="B5134" s="28">
        <v>88.07</v>
      </c>
    </row>
    <row r="5135" spans="1:2" x14ac:dyDescent="0.25">
      <c r="A5135" s="66" t="s">
        <v>5422</v>
      </c>
      <c r="B5135" s="28">
        <v>88.02</v>
      </c>
    </row>
    <row r="5136" spans="1:2" x14ac:dyDescent="0.25">
      <c r="A5136" s="66" t="s">
        <v>5423</v>
      </c>
      <c r="B5136" s="28">
        <v>88.45</v>
      </c>
    </row>
    <row r="5137" spans="1:2" x14ac:dyDescent="0.25">
      <c r="A5137" s="66" t="s">
        <v>5424</v>
      </c>
      <c r="B5137" s="28">
        <v>88.51</v>
      </c>
    </row>
    <row r="5138" spans="1:2" x14ac:dyDescent="0.25">
      <c r="A5138" s="66" t="s">
        <v>5425</v>
      </c>
      <c r="B5138" s="28">
        <v>88.37</v>
      </c>
    </row>
    <row r="5139" spans="1:2" x14ac:dyDescent="0.25">
      <c r="A5139" s="66" t="s">
        <v>5426</v>
      </c>
      <c r="B5139" s="28">
        <v>88.27</v>
      </c>
    </row>
    <row r="5140" spans="1:2" x14ac:dyDescent="0.25">
      <c r="A5140" s="66" t="s">
        <v>5427</v>
      </c>
      <c r="B5140" s="28">
        <v>88.33</v>
      </c>
    </row>
    <row r="5141" spans="1:2" x14ac:dyDescent="0.25">
      <c r="A5141" s="66" t="s">
        <v>5428</v>
      </c>
      <c r="B5141" s="28">
        <v>87.94</v>
      </c>
    </row>
    <row r="5142" spans="1:2" x14ac:dyDescent="0.25">
      <c r="A5142" s="66" t="s">
        <v>5429</v>
      </c>
      <c r="B5142" s="28">
        <v>87.33</v>
      </c>
    </row>
    <row r="5143" spans="1:2" x14ac:dyDescent="0.25">
      <c r="A5143" s="66" t="s">
        <v>5430</v>
      </c>
      <c r="B5143" s="28">
        <v>87.15</v>
      </c>
    </row>
    <row r="5144" spans="1:2" x14ac:dyDescent="0.25">
      <c r="A5144" s="66" t="s">
        <v>5431</v>
      </c>
      <c r="B5144" s="28">
        <v>86.15</v>
      </c>
    </row>
    <row r="5145" spans="1:2" x14ac:dyDescent="0.25">
      <c r="A5145" s="66" t="s">
        <v>5432</v>
      </c>
      <c r="B5145" s="28">
        <v>86.1</v>
      </c>
    </row>
    <row r="5146" spans="1:2" x14ac:dyDescent="0.25">
      <c r="A5146" s="66" t="s">
        <v>5433</v>
      </c>
      <c r="B5146" s="28">
        <v>85.95</v>
      </c>
    </row>
    <row r="5147" spans="1:2" x14ac:dyDescent="0.25">
      <c r="A5147" s="66" t="s">
        <v>5434</v>
      </c>
      <c r="B5147" s="28">
        <v>84.68</v>
      </c>
    </row>
    <row r="5148" spans="1:2" x14ac:dyDescent="0.25">
      <c r="A5148" s="66" t="s">
        <v>5435</v>
      </c>
      <c r="B5148" s="28">
        <v>84.04</v>
      </c>
    </row>
    <row r="5149" spans="1:2" x14ac:dyDescent="0.25">
      <c r="A5149" s="66" t="s">
        <v>5436</v>
      </c>
      <c r="B5149" s="28">
        <v>82.92</v>
      </c>
    </row>
    <row r="5150" spans="1:2" x14ac:dyDescent="0.25">
      <c r="A5150" s="66" t="s">
        <v>5437</v>
      </c>
      <c r="B5150" s="28">
        <v>82.73</v>
      </c>
    </row>
    <row r="5151" spans="1:2" x14ac:dyDescent="0.25">
      <c r="A5151" s="66" t="s">
        <v>5438</v>
      </c>
      <c r="B5151" s="28">
        <v>82.93</v>
      </c>
    </row>
    <row r="5152" spans="1:2" x14ac:dyDescent="0.25">
      <c r="A5152" s="66" t="s">
        <v>5439</v>
      </c>
      <c r="B5152" s="28">
        <v>83.34</v>
      </c>
    </row>
    <row r="5153" spans="1:2" x14ac:dyDescent="0.25">
      <c r="A5153" s="66" t="s">
        <v>5440</v>
      </c>
      <c r="B5153" s="28">
        <v>83.8</v>
      </c>
    </row>
    <row r="5154" spans="1:2" x14ac:dyDescent="0.25">
      <c r="A5154" s="66" t="s">
        <v>5441</v>
      </c>
      <c r="B5154" s="28">
        <v>83.65</v>
      </c>
    </row>
    <row r="5155" spans="1:2" x14ac:dyDescent="0.25">
      <c r="A5155" s="66" t="s">
        <v>5442</v>
      </c>
      <c r="B5155" s="28">
        <v>83.07</v>
      </c>
    </row>
    <row r="5156" spans="1:2" x14ac:dyDescent="0.25">
      <c r="A5156" s="66" t="s">
        <v>5443</v>
      </c>
      <c r="B5156" s="28">
        <v>83.38</v>
      </c>
    </row>
    <row r="5157" spans="1:2" x14ac:dyDescent="0.25">
      <c r="A5157" s="66" t="s">
        <v>5444</v>
      </c>
      <c r="B5157" s="28">
        <v>82.81</v>
      </c>
    </row>
    <row r="5158" spans="1:2" x14ac:dyDescent="0.25">
      <c r="A5158" s="66" t="s">
        <v>5445</v>
      </c>
      <c r="B5158" s="28">
        <v>81.900000000000006</v>
      </c>
    </row>
    <row r="5159" spans="1:2" x14ac:dyDescent="0.25">
      <c r="A5159" s="66" t="s">
        <v>5446</v>
      </c>
      <c r="B5159" s="28">
        <v>81.62</v>
      </c>
    </row>
    <row r="5160" spans="1:2" x14ac:dyDescent="0.25">
      <c r="A5160" s="66" t="s">
        <v>5447</v>
      </c>
      <c r="B5160" s="28">
        <v>80.72</v>
      </c>
    </row>
    <row r="5161" spans="1:2" x14ac:dyDescent="0.25">
      <c r="A5161" s="66" t="s">
        <v>5448</v>
      </c>
      <c r="B5161" s="28">
        <v>80.13</v>
      </c>
    </row>
    <row r="5162" spans="1:2" x14ac:dyDescent="0.25">
      <c r="A5162" s="66" t="s">
        <v>5449</v>
      </c>
      <c r="B5162" s="28">
        <v>79.77</v>
      </c>
    </row>
    <row r="5163" spans="1:2" x14ac:dyDescent="0.25">
      <c r="A5163" s="66" t="s">
        <v>5450</v>
      </c>
      <c r="B5163" s="28">
        <v>78.73</v>
      </c>
    </row>
    <row r="5164" spans="1:2" x14ac:dyDescent="0.25">
      <c r="A5164" s="66" t="s">
        <v>5451</v>
      </c>
      <c r="B5164" s="28">
        <v>78.680000000000007</v>
      </c>
    </row>
    <row r="5165" spans="1:2" x14ac:dyDescent="0.25">
      <c r="A5165" s="66" t="s">
        <v>5452</v>
      </c>
      <c r="B5165" s="28">
        <v>78.569999999999993</v>
      </c>
    </row>
    <row r="5166" spans="1:2" x14ac:dyDescent="0.25">
      <c r="A5166" s="66" t="s">
        <v>5453</v>
      </c>
      <c r="B5166" s="28">
        <v>78.33</v>
      </c>
    </row>
    <row r="5167" spans="1:2" x14ac:dyDescent="0.25">
      <c r="A5167" s="66" t="s">
        <v>5454</v>
      </c>
      <c r="B5167" s="28">
        <v>77.680000000000007</v>
      </c>
    </row>
    <row r="5168" spans="1:2" x14ac:dyDescent="0.25">
      <c r="A5168" s="66" t="s">
        <v>5455</v>
      </c>
      <c r="B5168" s="28">
        <v>77.66</v>
      </c>
    </row>
    <row r="5169" spans="1:2" x14ac:dyDescent="0.25">
      <c r="A5169" s="66" t="s">
        <v>5456</v>
      </c>
      <c r="B5169" s="28">
        <v>76.239999999999995</v>
      </c>
    </row>
    <row r="5170" spans="1:2" x14ac:dyDescent="0.25">
      <c r="A5170" s="66" t="s">
        <v>5457</v>
      </c>
      <c r="B5170" s="28">
        <v>75.03</v>
      </c>
    </row>
    <row r="5171" spans="1:2" x14ac:dyDescent="0.25">
      <c r="A5171" s="66" t="s">
        <v>5458</v>
      </c>
      <c r="B5171" s="28">
        <v>74.59</v>
      </c>
    </row>
    <row r="5172" spans="1:2" x14ac:dyDescent="0.25">
      <c r="A5172" s="66" t="s">
        <v>5459</v>
      </c>
      <c r="B5172" s="28">
        <v>73.75</v>
      </c>
    </row>
    <row r="5173" spans="1:2" x14ac:dyDescent="0.25">
      <c r="A5173" s="66" t="s">
        <v>5460</v>
      </c>
      <c r="B5173" s="28">
        <v>73.03</v>
      </c>
    </row>
    <row r="5174" spans="1:2" x14ac:dyDescent="0.25">
      <c r="A5174" s="66" t="s">
        <v>5461</v>
      </c>
      <c r="B5174" s="28">
        <v>72.27</v>
      </c>
    </row>
    <row r="5175" spans="1:2" x14ac:dyDescent="0.25">
      <c r="A5175" s="66" t="s">
        <v>5462</v>
      </c>
      <c r="B5175" s="28">
        <v>71.83</v>
      </c>
    </row>
    <row r="5176" spans="1:2" x14ac:dyDescent="0.25">
      <c r="A5176" s="66" t="s">
        <v>5463</v>
      </c>
      <c r="B5176" s="28">
        <v>71.78</v>
      </c>
    </row>
    <row r="5177" spans="1:2" x14ac:dyDescent="0.25">
      <c r="A5177" s="66" t="s">
        <v>5464</v>
      </c>
      <c r="B5177" s="28">
        <v>71.64</v>
      </c>
    </row>
    <row r="5178" spans="1:2" x14ac:dyDescent="0.25">
      <c r="A5178" s="66" t="s">
        <v>5465</v>
      </c>
      <c r="B5178" s="28">
        <v>71.400000000000006</v>
      </c>
    </row>
    <row r="5179" spans="1:2" x14ac:dyDescent="0.25">
      <c r="A5179" s="66" t="s">
        <v>5466</v>
      </c>
      <c r="B5179" s="28">
        <v>71.31</v>
      </c>
    </row>
    <row r="5180" spans="1:2" x14ac:dyDescent="0.25">
      <c r="A5180" s="66" t="s">
        <v>5467</v>
      </c>
      <c r="B5180" s="28">
        <v>70.760000000000005</v>
      </c>
    </row>
    <row r="5181" spans="1:2" x14ac:dyDescent="0.25">
      <c r="A5181" s="66" t="s">
        <v>5468</v>
      </c>
      <c r="B5181" s="28">
        <v>69.959999999999994</v>
      </c>
    </row>
    <row r="5182" spans="1:2" x14ac:dyDescent="0.25">
      <c r="A5182" s="66" t="s">
        <v>5469</v>
      </c>
      <c r="B5182" s="28">
        <v>69.88</v>
      </c>
    </row>
    <row r="5183" spans="1:2" x14ac:dyDescent="0.25">
      <c r="A5183" s="66" t="s">
        <v>5470</v>
      </c>
      <c r="B5183" s="28">
        <v>69.98</v>
      </c>
    </row>
    <row r="5184" spans="1:2" x14ac:dyDescent="0.25">
      <c r="A5184" s="66" t="s">
        <v>5471</v>
      </c>
      <c r="B5184" s="28">
        <v>69.569999999999993</v>
      </c>
    </row>
    <row r="5185" spans="1:2" x14ac:dyDescent="0.25">
      <c r="A5185" s="66" t="s">
        <v>5472</v>
      </c>
      <c r="B5185" s="28">
        <v>68.2</v>
      </c>
    </row>
    <row r="5186" spans="1:2" x14ac:dyDescent="0.25">
      <c r="A5186" s="66" t="s">
        <v>5473</v>
      </c>
      <c r="B5186" s="28">
        <v>67.95</v>
      </c>
    </row>
    <row r="5187" spans="1:2" x14ac:dyDescent="0.25">
      <c r="A5187" s="66" t="s">
        <v>5474</v>
      </c>
      <c r="B5187" s="28">
        <v>67.73</v>
      </c>
    </row>
    <row r="5188" spans="1:2" x14ac:dyDescent="0.25">
      <c r="A5188" s="66" t="s">
        <v>5475</v>
      </c>
      <c r="B5188" s="28">
        <v>68.78</v>
      </c>
    </row>
    <row r="5189" spans="1:2" x14ac:dyDescent="0.25">
      <c r="A5189" s="66" t="s">
        <v>5476</v>
      </c>
      <c r="B5189" s="28">
        <v>68.819999999999993</v>
      </c>
    </row>
    <row r="5190" spans="1:2" x14ac:dyDescent="0.25">
      <c r="A5190" s="66" t="s">
        <v>5477</v>
      </c>
      <c r="B5190" s="28">
        <v>68.95</v>
      </c>
    </row>
    <row r="5191" spans="1:2" x14ac:dyDescent="0.25">
      <c r="A5191" s="66" t="s">
        <v>5478</v>
      </c>
      <c r="B5191" s="28">
        <v>68.89</v>
      </c>
    </row>
    <row r="5192" spans="1:2" x14ac:dyDescent="0.25">
      <c r="A5192" s="66" t="s">
        <v>5479</v>
      </c>
      <c r="B5192" s="28">
        <v>69.459999999999994</v>
      </c>
    </row>
    <row r="5193" spans="1:2" x14ac:dyDescent="0.25">
      <c r="A5193" s="66" t="s">
        <v>5480</v>
      </c>
      <c r="B5193" s="28">
        <v>68.72</v>
      </c>
    </row>
    <row r="5194" spans="1:2" x14ac:dyDescent="0.25">
      <c r="A5194" s="66" t="s">
        <v>5481</v>
      </c>
      <c r="B5194" s="28">
        <v>67.67</v>
      </c>
    </row>
    <row r="5195" spans="1:2" x14ac:dyDescent="0.25">
      <c r="A5195" s="66" t="s">
        <v>5482</v>
      </c>
      <c r="B5195" s="28">
        <v>67.91</v>
      </c>
    </row>
    <row r="5196" spans="1:2" x14ac:dyDescent="0.25">
      <c r="A5196" s="66" t="s">
        <v>5483</v>
      </c>
      <c r="B5196" s="28">
        <v>67.58</v>
      </c>
    </row>
    <row r="5197" spans="1:2" x14ac:dyDescent="0.25">
      <c r="A5197" s="66" t="s">
        <v>5484</v>
      </c>
      <c r="B5197" s="28">
        <v>67.55</v>
      </c>
    </row>
    <row r="5198" spans="1:2" x14ac:dyDescent="0.25">
      <c r="A5198" s="66" t="s">
        <v>5485</v>
      </c>
      <c r="B5198" s="28">
        <v>67.44</v>
      </c>
    </row>
    <row r="5199" spans="1:2" x14ac:dyDescent="0.25">
      <c r="A5199" s="66" t="s">
        <v>5486</v>
      </c>
      <c r="B5199" s="28">
        <v>67.3</v>
      </c>
    </row>
    <row r="5200" spans="1:2" x14ac:dyDescent="0.25">
      <c r="A5200" s="66" t="s">
        <v>5487</v>
      </c>
      <c r="B5200" s="28">
        <v>68.010000000000005</v>
      </c>
    </row>
    <row r="5201" spans="1:2" x14ac:dyDescent="0.25">
      <c r="A5201" s="66" t="s">
        <v>5488</v>
      </c>
      <c r="B5201" s="28">
        <v>68.040000000000006</v>
      </c>
    </row>
    <row r="5202" spans="1:2" x14ac:dyDescent="0.25">
      <c r="A5202" s="66" t="s">
        <v>5489</v>
      </c>
      <c r="B5202" s="28">
        <v>68.36</v>
      </c>
    </row>
    <row r="5203" spans="1:2" x14ac:dyDescent="0.25">
      <c r="A5203" s="66" t="s">
        <v>5490</v>
      </c>
      <c r="B5203" s="28">
        <v>68.2</v>
      </c>
    </row>
    <row r="5204" spans="1:2" x14ac:dyDescent="0.25">
      <c r="A5204" s="66" t="s">
        <v>5491</v>
      </c>
      <c r="B5204" s="28">
        <v>67.98</v>
      </c>
    </row>
    <row r="5205" spans="1:2" x14ac:dyDescent="0.25">
      <c r="A5205" s="66" t="s">
        <v>5492</v>
      </c>
      <c r="B5205" s="28">
        <v>67.52</v>
      </c>
    </row>
    <row r="5206" spans="1:2" x14ac:dyDescent="0.25">
      <c r="A5206" s="66" t="s">
        <v>5493</v>
      </c>
      <c r="B5206" s="28">
        <v>67.59</v>
      </c>
    </row>
    <row r="5207" spans="1:2" x14ac:dyDescent="0.25">
      <c r="A5207" s="66" t="s">
        <v>5494</v>
      </c>
      <c r="B5207" s="28">
        <v>66.959999999999994</v>
      </c>
    </row>
    <row r="5208" spans="1:2" x14ac:dyDescent="0.25">
      <c r="A5208" s="66" t="s">
        <v>5495</v>
      </c>
      <c r="B5208" s="28">
        <v>66.13</v>
      </c>
    </row>
    <row r="5209" spans="1:2" x14ac:dyDescent="0.25">
      <c r="A5209" s="66" t="s">
        <v>5496</v>
      </c>
      <c r="B5209" s="28">
        <v>65.69</v>
      </c>
    </row>
    <row r="5210" spans="1:2" x14ac:dyDescent="0.25">
      <c r="A5210" s="66" t="s">
        <v>5497</v>
      </c>
      <c r="B5210" s="28">
        <v>64.59</v>
      </c>
    </row>
    <row r="5211" spans="1:2" x14ac:dyDescent="0.25">
      <c r="A5211" s="66" t="s">
        <v>5498</v>
      </c>
      <c r="B5211" s="28">
        <v>64.489999999999995</v>
      </c>
    </row>
    <row r="5212" spans="1:2" x14ac:dyDescent="0.25">
      <c r="A5212" s="66" t="s">
        <v>5499</v>
      </c>
      <c r="B5212" s="28">
        <v>63.87</v>
      </c>
    </row>
    <row r="5213" spans="1:2" x14ac:dyDescent="0.25">
      <c r="A5213" s="66" t="s">
        <v>5500</v>
      </c>
      <c r="B5213" s="28">
        <v>63.78</v>
      </c>
    </row>
    <row r="5214" spans="1:2" x14ac:dyDescent="0.25">
      <c r="A5214" s="66" t="s">
        <v>5501</v>
      </c>
      <c r="B5214" s="28">
        <v>63.62</v>
      </c>
    </row>
    <row r="5215" spans="1:2" x14ac:dyDescent="0.25">
      <c r="A5215" s="66" t="s">
        <v>5502</v>
      </c>
      <c r="B5215" s="28">
        <v>63.41</v>
      </c>
    </row>
    <row r="5216" spans="1:2" x14ac:dyDescent="0.25">
      <c r="A5216" s="66" t="s">
        <v>5503</v>
      </c>
      <c r="B5216" s="28">
        <v>63.34</v>
      </c>
    </row>
    <row r="5217" spans="1:2" x14ac:dyDescent="0.25">
      <c r="A5217" s="66" t="s">
        <v>5504</v>
      </c>
      <c r="B5217" s="28">
        <v>63.16</v>
      </c>
    </row>
    <row r="5218" spans="1:2" x14ac:dyDescent="0.25">
      <c r="A5218" s="66" t="s">
        <v>5505</v>
      </c>
      <c r="B5218" s="28">
        <v>63.21</v>
      </c>
    </row>
    <row r="5219" spans="1:2" x14ac:dyDescent="0.25">
      <c r="A5219" s="66" t="s">
        <v>5506</v>
      </c>
      <c r="B5219" s="28">
        <v>63.27</v>
      </c>
    </row>
    <row r="5220" spans="1:2" x14ac:dyDescent="0.25">
      <c r="A5220" s="66" t="s">
        <v>5507</v>
      </c>
      <c r="B5220" s="28">
        <v>63.36</v>
      </c>
    </row>
    <row r="5221" spans="1:2" x14ac:dyDescent="0.25">
      <c r="A5221" s="66" t="s">
        <v>5508</v>
      </c>
      <c r="B5221" s="28">
        <v>63.82</v>
      </c>
    </row>
    <row r="5222" spans="1:2" x14ac:dyDescent="0.25">
      <c r="A5222" s="66" t="s">
        <v>5509</v>
      </c>
      <c r="B5222" s="28">
        <v>63.99</v>
      </c>
    </row>
    <row r="5223" spans="1:2" x14ac:dyDescent="0.25">
      <c r="A5223" s="66" t="s">
        <v>5510</v>
      </c>
      <c r="B5223" s="28">
        <v>64.459999999999994</v>
      </c>
    </row>
    <row r="5224" spans="1:2" x14ac:dyDescent="0.25">
      <c r="A5224" s="66" t="s">
        <v>5511</v>
      </c>
      <c r="B5224" s="28">
        <v>64.44</v>
      </c>
    </row>
    <row r="5225" spans="1:2" x14ac:dyDescent="0.25">
      <c r="A5225" s="66" t="s">
        <v>5512</v>
      </c>
      <c r="B5225" s="28">
        <v>64.55</v>
      </c>
    </row>
    <row r="5226" spans="1:2" x14ac:dyDescent="0.25">
      <c r="A5226" s="66" t="s">
        <v>5513</v>
      </c>
      <c r="B5226" s="28">
        <v>64.17</v>
      </c>
    </row>
    <row r="5227" spans="1:2" x14ac:dyDescent="0.25">
      <c r="A5227" s="66" t="s">
        <v>5514</v>
      </c>
      <c r="B5227" s="28">
        <v>64.13</v>
      </c>
    </row>
    <row r="5228" spans="1:2" x14ac:dyDescent="0.25">
      <c r="A5228" s="66" t="s">
        <v>5515</v>
      </c>
      <c r="B5228" s="28">
        <v>64.069999999999993</v>
      </c>
    </row>
    <row r="5229" spans="1:2" x14ac:dyDescent="0.25">
      <c r="A5229" s="66" t="s">
        <v>5516</v>
      </c>
      <c r="B5229" s="28">
        <v>63.94</v>
      </c>
    </row>
    <row r="5230" spans="1:2" x14ac:dyDescent="0.25">
      <c r="A5230" s="66" t="s">
        <v>5517</v>
      </c>
      <c r="B5230" s="28">
        <v>63.97</v>
      </c>
    </row>
    <row r="5231" spans="1:2" x14ac:dyDescent="0.25">
      <c r="A5231" s="66" t="s">
        <v>5518</v>
      </c>
      <c r="B5231" s="28">
        <v>63.91</v>
      </c>
    </row>
    <row r="5232" spans="1:2" x14ac:dyDescent="0.25">
      <c r="A5232" s="66" t="s">
        <v>5519</v>
      </c>
      <c r="B5232" s="28">
        <v>64.2</v>
      </c>
    </row>
    <row r="5233" spans="1:2" x14ac:dyDescent="0.25">
      <c r="A5233" s="66" t="s">
        <v>5520</v>
      </c>
      <c r="B5233" s="28">
        <v>64.209999999999994</v>
      </c>
    </row>
    <row r="5234" spans="1:2" x14ac:dyDescent="0.25">
      <c r="A5234" s="66" t="s">
        <v>5521</v>
      </c>
      <c r="B5234" s="28">
        <v>63.87</v>
      </c>
    </row>
    <row r="5235" spans="1:2" x14ac:dyDescent="0.25">
      <c r="A5235" s="66" t="s">
        <v>5522</v>
      </c>
      <c r="B5235" s="28">
        <v>63.78</v>
      </c>
    </row>
    <row r="5236" spans="1:2" x14ac:dyDescent="0.25">
      <c r="A5236" s="66" t="s">
        <v>5523</v>
      </c>
      <c r="B5236" s="28">
        <v>63.81</v>
      </c>
    </row>
    <row r="5237" spans="1:2" x14ac:dyDescent="0.25">
      <c r="A5237" s="66" t="s">
        <v>5524</v>
      </c>
      <c r="B5237" s="28">
        <v>63.85</v>
      </c>
    </row>
    <row r="5238" spans="1:2" x14ac:dyDescent="0.25">
      <c r="A5238" s="66" t="s">
        <v>5525</v>
      </c>
      <c r="B5238" s="28">
        <v>64.09</v>
      </c>
    </row>
    <row r="5239" spans="1:2" x14ac:dyDescent="0.25">
      <c r="A5239" s="66" t="s">
        <v>5526</v>
      </c>
      <c r="B5239" s="28">
        <v>63.9</v>
      </c>
    </row>
    <row r="5240" spans="1:2" x14ac:dyDescent="0.25">
      <c r="A5240" s="66" t="s">
        <v>5527</v>
      </c>
      <c r="B5240" s="28">
        <v>63.57</v>
      </c>
    </row>
    <row r="5241" spans="1:2" x14ac:dyDescent="0.25">
      <c r="A5241" s="66" t="s">
        <v>5528</v>
      </c>
      <c r="B5241" s="28">
        <v>63.46</v>
      </c>
    </row>
    <row r="5242" spans="1:2" x14ac:dyDescent="0.25">
      <c r="A5242" s="66" t="s">
        <v>5529</v>
      </c>
      <c r="B5242" s="28">
        <v>63.53</v>
      </c>
    </row>
    <row r="5243" spans="1:2" x14ac:dyDescent="0.25">
      <c r="A5243" s="66" t="s">
        <v>5530</v>
      </c>
      <c r="B5243" s="28">
        <v>64.03</v>
      </c>
    </row>
    <row r="5244" spans="1:2" x14ac:dyDescent="0.25">
      <c r="A5244" s="66" t="s">
        <v>5531</v>
      </c>
      <c r="B5244" s="28">
        <v>64.069999999999993</v>
      </c>
    </row>
    <row r="5245" spans="1:2" x14ac:dyDescent="0.25">
      <c r="A5245" s="66" t="s">
        <v>5532</v>
      </c>
      <c r="B5245" s="28">
        <v>64.23</v>
      </c>
    </row>
    <row r="5246" spans="1:2" x14ac:dyDescent="0.25">
      <c r="A5246" s="66" t="s">
        <v>5533</v>
      </c>
      <c r="B5246" s="28">
        <v>64.25</v>
      </c>
    </row>
    <row r="5247" spans="1:2" x14ac:dyDescent="0.25">
      <c r="A5247" s="66" t="s">
        <v>5534</v>
      </c>
      <c r="B5247" s="28">
        <v>64.52</v>
      </c>
    </row>
    <row r="5248" spans="1:2" x14ac:dyDescent="0.25">
      <c r="A5248" s="66" t="s">
        <v>5535</v>
      </c>
      <c r="B5248" s="28">
        <v>64.540000000000006</v>
      </c>
    </row>
    <row r="5249" spans="1:2" x14ac:dyDescent="0.25">
      <c r="A5249" s="66" t="s">
        <v>5536</v>
      </c>
      <c r="B5249" s="28">
        <v>64.7</v>
      </c>
    </row>
    <row r="5250" spans="1:2" x14ac:dyDescent="0.25">
      <c r="A5250" s="66" t="s">
        <v>5537</v>
      </c>
      <c r="B5250" s="28">
        <v>64.459999999999994</v>
      </c>
    </row>
    <row r="5251" spans="1:2" x14ac:dyDescent="0.25">
      <c r="A5251" s="66" t="s">
        <v>5538</v>
      </c>
      <c r="B5251" s="28">
        <v>64.489999999999995</v>
      </c>
    </row>
    <row r="5252" spans="1:2" x14ac:dyDescent="0.25">
      <c r="A5252" s="66" t="s">
        <v>5539</v>
      </c>
      <c r="B5252" s="28">
        <v>64.28</v>
      </c>
    </row>
    <row r="5253" spans="1:2" x14ac:dyDescent="0.25">
      <c r="A5253" s="66" t="s">
        <v>5540</v>
      </c>
      <c r="B5253" s="28">
        <v>64.459999999999994</v>
      </c>
    </row>
    <row r="5254" spans="1:2" x14ac:dyDescent="0.25">
      <c r="A5254" s="66" t="s">
        <v>5541</v>
      </c>
      <c r="B5254" s="28">
        <v>64.510000000000005</v>
      </c>
    </row>
    <row r="5255" spans="1:2" x14ac:dyDescent="0.25">
      <c r="A5255" s="66" t="s">
        <v>5542</v>
      </c>
      <c r="B5255" s="28">
        <v>64.63</v>
      </c>
    </row>
    <row r="5256" spans="1:2" x14ac:dyDescent="0.25">
      <c r="A5256" s="66" t="s">
        <v>5543</v>
      </c>
      <c r="B5256" s="28">
        <v>64.709999999999994</v>
      </c>
    </row>
    <row r="5257" spans="1:2" x14ac:dyDescent="0.25">
      <c r="A5257" s="66" t="s">
        <v>5544</v>
      </c>
      <c r="B5257" s="28">
        <v>64.75</v>
      </c>
    </row>
    <row r="5258" spans="1:2" x14ac:dyDescent="0.25">
      <c r="A5258" s="66" t="s">
        <v>5545</v>
      </c>
      <c r="B5258" s="28">
        <v>65.08</v>
      </c>
    </row>
    <row r="5259" spans="1:2" x14ac:dyDescent="0.25">
      <c r="A5259" s="66" t="s">
        <v>5546</v>
      </c>
      <c r="B5259" s="28">
        <v>65</v>
      </c>
    </row>
    <row r="5260" spans="1:2" x14ac:dyDescent="0.25">
      <c r="A5260" s="66" t="s">
        <v>5547</v>
      </c>
      <c r="B5260" s="28">
        <v>64.900000000000006</v>
      </c>
    </row>
    <row r="5261" spans="1:2" x14ac:dyDescent="0.25">
      <c r="A5261" s="66" t="s">
        <v>5548</v>
      </c>
      <c r="B5261" s="28">
        <v>64.959999999999994</v>
      </c>
    </row>
    <row r="5262" spans="1:2" x14ac:dyDescent="0.25">
      <c r="A5262" s="66" t="s">
        <v>5549</v>
      </c>
      <c r="B5262" s="28">
        <v>65.010000000000005</v>
      </c>
    </row>
    <row r="5263" spans="1:2" x14ac:dyDescent="0.25">
      <c r="A5263" s="66" t="s">
        <v>5550</v>
      </c>
      <c r="B5263" s="28">
        <v>65.12</v>
      </c>
    </row>
    <row r="5264" spans="1:2" x14ac:dyDescent="0.25">
      <c r="A5264" s="66" t="s">
        <v>5551</v>
      </c>
      <c r="B5264" s="28">
        <v>65.290000000000006</v>
      </c>
    </row>
    <row r="5265" spans="1:2" x14ac:dyDescent="0.25">
      <c r="A5265" s="66" t="s">
        <v>5552</v>
      </c>
      <c r="B5265" s="28">
        <v>65.260000000000005</v>
      </c>
    </row>
    <row r="5266" spans="1:2" x14ac:dyDescent="0.25">
      <c r="A5266" s="66" t="s">
        <v>5553</v>
      </c>
      <c r="B5266" s="28">
        <v>65.25</v>
      </c>
    </row>
    <row r="5267" spans="1:2" x14ac:dyDescent="0.25">
      <c r="A5267" s="66" t="s">
        <v>5554</v>
      </c>
      <c r="B5267" s="28">
        <v>64.680000000000007</v>
      </c>
    </row>
    <row r="5268" spans="1:2" x14ac:dyDescent="0.25">
      <c r="A5268" s="66" t="s">
        <v>5555</v>
      </c>
      <c r="B5268" s="28">
        <v>64.260000000000005</v>
      </c>
    </row>
    <row r="5269" spans="1:2" x14ac:dyDescent="0.25">
      <c r="A5269" s="66" t="s">
        <v>5556</v>
      </c>
      <c r="B5269" s="28">
        <v>64.27</v>
      </c>
    </row>
    <row r="5270" spans="1:2" x14ac:dyDescent="0.25">
      <c r="A5270" s="66" t="s">
        <v>5557</v>
      </c>
      <c r="B5270" s="28">
        <v>64.3</v>
      </c>
    </row>
    <row r="5271" spans="1:2" x14ac:dyDescent="0.25">
      <c r="A5271" s="66" t="s">
        <v>5558</v>
      </c>
      <c r="B5271" s="28">
        <v>64.28</v>
      </c>
    </row>
    <row r="5272" spans="1:2" x14ac:dyDescent="0.25">
      <c r="A5272" s="66" t="s">
        <v>5559</v>
      </c>
      <c r="B5272" s="28">
        <v>64.3</v>
      </c>
    </row>
    <row r="5273" spans="1:2" x14ac:dyDescent="0.25">
      <c r="A5273" s="66" t="s">
        <v>5560</v>
      </c>
      <c r="B5273" s="28">
        <v>64.2</v>
      </c>
    </row>
    <row r="5274" spans="1:2" x14ac:dyDescent="0.25">
      <c r="A5274" s="66" t="s">
        <v>5561</v>
      </c>
      <c r="B5274" s="28">
        <v>64.48</v>
      </c>
    </row>
    <row r="5275" spans="1:2" x14ac:dyDescent="0.25">
      <c r="A5275" s="66" t="s">
        <v>5562</v>
      </c>
      <c r="B5275" s="28">
        <v>64.739999999999995</v>
      </c>
    </row>
    <row r="5276" spans="1:2" x14ac:dyDescent="0.25">
      <c r="A5276" s="66" t="s">
        <v>5563</v>
      </c>
      <c r="B5276" s="28">
        <v>64.94</v>
      </c>
    </row>
    <row r="5277" spans="1:2" x14ac:dyDescent="0.25">
      <c r="A5277" s="66" t="s">
        <v>5564</v>
      </c>
      <c r="B5277" s="28">
        <v>65.099999999999994</v>
      </c>
    </row>
    <row r="5278" spans="1:2" x14ac:dyDescent="0.25">
      <c r="A5278" s="66" t="s">
        <v>5565</v>
      </c>
      <c r="B5278" s="28">
        <v>65.260000000000005</v>
      </c>
    </row>
    <row r="5279" spans="1:2" x14ac:dyDescent="0.25">
      <c r="A5279" s="66" t="s">
        <v>5566</v>
      </c>
      <c r="B5279" s="28">
        <v>65.47</v>
      </c>
    </row>
    <row r="5280" spans="1:2" x14ac:dyDescent="0.25">
      <c r="A5280" s="66" t="s">
        <v>5567</v>
      </c>
      <c r="B5280" s="28">
        <v>65.36</v>
      </c>
    </row>
    <row r="5281" spans="1:2" x14ac:dyDescent="0.25">
      <c r="A5281" s="66" t="s">
        <v>5568</v>
      </c>
      <c r="B5281" s="28">
        <v>65.38</v>
      </c>
    </row>
    <row r="5282" spans="1:2" x14ac:dyDescent="0.25">
      <c r="A5282" s="66" t="s">
        <v>5569</v>
      </c>
      <c r="B5282" s="28">
        <v>65.319999999999993</v>
      </c>
    </row>
    <row r="5283" spans="1:2" x14ac:dyDescent="0.25">
      <c r="A5283" s="66" t="s">
        <v>5570</v>
      </c>
      <c r="B5283" s="28">
        <v>65.150000000000006</v>
      </c>
    </row>
    <row r="5284" spans="1:2" x14ac:dyDescent="0.25">
      <c r="A5284" s="66" t="s">
        <v>5571</v>
      </c>
      <c r="B5284" s="28">
        <v>65.13</v>
      </c>
    </row>
    <row r="5285" spans="1:2" x14ac:dyDescent="0.25">
      <c r="A5285" s="66" t="s">
        <v>5572</v>
      </c>
      <c r="B5285" s="28">
        <v>65.290000000000006</v>
      </c>
    </row>
    <row r="5286" spans="1:2" x14ac:dyDescent="0.25">
      <c r="A5286" s="66" t="s">
        <v>5573</v>
      </c>
      <c r="B5286" s="28">
        <v>65.7</v>
      </c>
    </row>
    <row r="5287" spans="1:2" x14ac:dyDescent="0.25">
      <c r="A5287" s="66" t="s">
        <v>5574</v>
      </c>
      <c r="B5287" s="28">
        <v>65.66</v>
      </c>
    </row>
    <row r="5288" spans="1:2" x14ac:dyDescent="0.25">
      <c r="A5288" s="66" t="s">
        <v>5575</v>
      </c>
      <c r="B5288" s="28">
        <v>65.78</v>
      </c>
    </row>
    <row r="5289" spans="1:2" x14ac:dyDescent="0.25">
      <c r="A5289" s="66" t="s">
        <v>5576</v>
      </c>
      <c r="B5289" s="28">
        <v>65.64</v>
      </c>
    </row>
    <row r="5290" spans="1:2" x14ac:dyDescent="0.25">
      <c r="A5290" s="66" t="s">
        <v>5577</v>
      </c>
      <c r="B5290" s="28">
        <v>65.8</v>
      </c>
    </row>
    <row r="5291" spans="1:2" x14ac:dyDescent="0.25">
      <c r="A5291" s="66" t="s">
        <v>5578</v>
      </c>
      <c r="B5291" s="28">
        <v>65.83</v>
      </c>
    </row>
    <row r="5292" spans="1:2" x14ac:dyDescent="0.25">
      <c r="A5292" s="66" t="s">
        <v>5579</v>
      </c>
      <c r="B5292" s="28">
        <v>65.88</v>
      </c>
    </row>
    <row r="5293" spans="1:2" x14ac:dyDescent="0.25">
      <c r="A5293" s="66" t="s">
        <v>5580</v>
      </c>
      <c r="B5293" s="28">
        <v>66.010000000000005</v>
      </c>
    </row>
    <row r="5294" spans="1:2" x14ac:dyDescent="0.25">
      <c r="A5294" s="66" t="s">
        <v>5581</v>
      </c>
      <c r="B5294" s="28">
        <v>66.2</v>
      </c>
    </row>
    <row r="5295" spans="1:2" x14ac:dyDescent="0.25">
      <c r="A5295" s="66" t="s">
        <v>5582</v>
      </c>
      <c r="B5295" s="28">
        <v>66.41</v>
      </c>
    </row>
    <row r="5296" spans="1:2" x14ac:dyDescent="0.25">
      <c r="A5296" s="66" t="s">
        <v>5583</v>
      </c>
      <c r="B5296" s="28">
        <v>66.319999999999993</v>
      </c>
    </row>
    <row r="5297" spans="1:2" x14ac:dyDescent="0.25">
      <c r="A5297" s="66" t="s">
        <v>5584</v>
      </c>
      <c r="B5297" s="28">
        <v>66.42</v>
      </c>
    </row>
    <row r="5298" spans="1:2" x14ac:dyDescent="0.25">
      <c r="A5298" s="66" t="s">
        <v>5585</v>
      </c>
      <c r="B5298" s="28">
        <v>66.680000000000007</v>
      </c>
    </row>
    <row r="5299" spans="1:2" x14ac:dyDescent="0.25">
      <c r="A5299" s="66" t="s">
        <v>5586</v>
      </c>
      <c r="B5299" s="28">
        <v>66.790000000000006</v>
      </c>
    </row>
    <row r="5300" spans="1:2" x14ac:dyDescent="0.25">
      <c r="A5300" s="66" t="s">
        <v>5587</v>
      </c>
      <c r="B5300" s="28">
        <v>66.84</v>
      </c>
    </row>
    <row r="5301" spans="1:2" x14ac:dyDescent="0.25">
      <c r="A5301" s="66" t="s">
        <v>5588</v>
      </c>
      <c r="B5301" s="28">
        <v>67.069999999999993</v>
      </c>
    </row>
    <row r="5302" spans="1:2" x14ac:dyDescent="0.25">
      <c r="A5302" s="66" t="s">
        <v>5589</v>
      </c>
      <c r="B5302" s="28">
        <v>67.3</v>
      </c>
    </row>
    <row r="5303" spans="1:2" x14ac:dyDescent="0.25">
      <c r="A5303" s="66" t="s">
        <v>5590</v>
      </c>
      <c r="B5303" s="28">
        <v>67.33</v>
      </c>
    </row>
    <row r="5304" spans="1:2" x14ac:dyDescent="0.25">
      <c r="A5304" s="66" t="s">
        <v>5591</v>
      </c>
      <c r="B5304" s="28">
        <v>67.349999999999994</v>
      </c>
    </row>
    <row r="5305" spans="1:2" x14ac:dyDescent="0.25">
      <c r="A5305" s="66" t="s">
        <v>5592</v>
      </c>
      <c r="B5305" s="28">
        <v>67.45</v>
      </c>
    </row>
    <row r="5306" spans="1:2" x14ac:dyDescent="0.25">
      <c r="A5306" s="66" t="s">
        <v>5593</v>
      </c>
      <c r="B5306" s="28">
        <v>67.510000000000005</v>
      </c>
    </row>
    <row r="5307" spans="1:2" x14ac:dyDescent="0.25">
      <c r="A5307" s="66" t="s">
        <v>5594</v>
      </c>
      <c r="B5307" s="28">
        <v>67.61</v>
      </c>
    </row>
    <row r="5308" spans="1:2" x14ac:dyDescent="0.25">
      <c r="A5308" s="66" t="s">
        <v>5595</v>
      </c>
      <c r="B5308" s="28">
        <v>67.599999999999994</v>
      </c>
    </row>
    <row r="5309" spans="1:2" x14ac:dyDescent="0.25">
      <c r="A5309" s="66" t="s">
        <v>5596</v>
      </c>
      <c r="B5309" s="28">
        <v>67.63</v>
      </c>
    </row>
    <row r="5310" spans="1:2" x14ac:dyDescent="0.25">
      <c r="A5310" s="66" t="s">
        <v>5597</v>
      </c>
      <c r="B5310" s="28">
        <v>67.66</v>
      </c>
    </row>
    <row r="5311" spans="1:2" x14ac:dyDescent="0.25">
      <c r="A5311" s="66" t="s">
        <v>5598</v>
      </c>
      <c r="B5311" s="28">
        <v>67.81</v>
      </c>
    </row>
    <row r="5312" spans="1:2" x14ac:dyDescent="0.25">
      <c r="A5312" s="66" t="s">
        <v>5599</v>
      </c>
      <c r="B5312" s="28">
        <v>68.23</v>
      </c>
    </row>
    <row r="5313" spans="1:2" x14ac:dyDescent="0.25">
      <c r="A5313" s="66" t="s">
        <v>5600</v>
      </c>
      <c r="B5313" s="28">
        <v>68.39</v>
      </c>
    </row>
    <row r="5314" spans="1:2" x14ac:dyDescent="0.25">
      <c r="A5314" s="66" t="s">
        <v>5601</v>
      </c>
      <c r="B5314" s="28">
        <v>68.61</v>
      </c>
    </row>
    <row r="5315" spans="1:2" x14ac:dyDescent="0.25">
      <c r="A5315" s="66" t="s">
        <v>5602</v>
      </c>
      <c r="B5315" s="28">
        <v>68.75</v>
      </c>
    </row>
    <row r="5316" spans="1:2" x14ac:dyDescent="0.25">
      <c r="A5316" s="66" t="s">
        <v>5603</v>
      </c>
      <c r="B5316" s="28">
        <v>69.040000000000006</v>
      </c>
    </row>
    <row r="5317" spans="1:2" x14ac:dyDescent="0.25">
      <c r="A5317" s="66" t="s">
        <v>5604</v>
      </c>
      <c r="B5317" s="28">
        <v>69.540000000000006</v>
      </c>
    </row>
    <row r="5318" spans="1:2" x14ac:dyDescent="0.25">
      <c r="A5318" s="66" t="s">
        <v>5605</v>
      </c>
      <c r="B5318" s="28">
        <v>69.91</v>
      </c>
    </row>
    <row r="5319" spans="1:2" x14ac:dyDescent="0.25">
      <c r="A5319" s="66" t="s">
        <v>5606</v>
      </c>
      <c r="B5319" s="28">
        <v>69.97</v>
      </c>
    </row>
    <row r="5320" spans="1:2" x14ac:dyDescent="0.25">
      <c r="A5320" s="66" t="s">
        <v>5607</v>
      </c>
      <c r="B5320" s="28">
        <v>70.3</v>
      </c>
    </row>
    <row r="5321" spans="1:2" x14ac:dyDescent="0.25">
      <c r="A5321" s="66" t="s">
        <v>5608</v>
      </c>
      <c r="B5321" s="28">
        <v>70.150000000000006</v>
      </c>
    </row>
    <row r="5322" spans="1:2" x14ac:dyDescent="0.25">
      <c r="A5322" s="66" t="s">
        <v>5609</v>
      </c>
      <c r="B5322" s="28">
        <v>69.989999999999995</v>
      </c>
    </row>
    <row r="5323" spans="1:2" x14ac:dyDescent="0.25">
      <c r="A5323" s="66" t="s">
        <v>5610</v>
      </c>
      <c r="B5323" s="28">
        <v>69.760000000000005</v>
      </c>
    </row>
    <row r="5324" spans="1:2" x14ac:dyDescent="0.25">
      <c r="A5324" s="66" t="s">
        <v>5611</v>
      </c>
      <c r="B5324" s="28">
        <v>69.62</v>
      </c>
    </row>
    <row r="5325" spans="1:2" x14ac:dyDescent="0.25">
      <c r="A5325" s="66" t="s">
        <v>5612</v>
      </c>
      <c r="B5325" s="28">
        <v>69.459999999999994</v>
      </c>
    </row>
    <row r="5326" spans="1:2" x14ac:dyDescent="0.25">
      <c r="A5326" s="66" t="s">
        <v>5613</v>
      </c>
      <c r="B5326" s="28">
        <v>69.709999999999994</v>
      </c>
    </row>
    <row r="5327" spans="1:2" x14ac:dyDescent="0.25">
      <c r="A5327" s="66" t="s">
        <v>5614</v>
      </c>
      <c r="B5327" s="28">
        <v>69.56</v>
      </c>
    </row>
    <row r="5328" spans="1:2" x14ac:dyDescent="0.25">
      <c r="A5328" s="66" t="s">
        <v>5615</v>
      </c>
      <c r="B5328" s="28">
        <v>69.19</v>
      </c>
    </row>
    <row r="5329" spans="1:2" x14ac:dyDescent="0.25">
      <c r="A5329" s="66" t="s">
        <v>5616</v>
      </c>
      <c r="B5329" s="28">
        <v>69.27</v>
      </c>
    </row>
    <row r="5330" spans="1:2" x14ac:dyDescent="0.25">
      <c r="A5330" s="66" t="s">
        <v>5617</v>
      </c>
      <c r="B5330" s="28">
        <v>69.42</v>
      </c>
    </row>
    <row r="5331" spans="1:2" x14ac:dyDescent="0.25">
      <c r="A5331" s="66" t="s">
        <v>5618</v>
      </c>
      <c r="B5331" s="28">
        <v>69.47</v>
      </c>
    </row>
    <row r="5332" spans="1:2" x14ac:dyDescent="0.25">
      <c r="A5332" s="66" t="s">
        <v>5619</v>
      </c>
      <c r="B5332" s="28">
        <v>69.5</v>
      </c>
    </row>
    <row r="5333" spans="1:2" x14ac:dyDescent="0.25">
      <c r="A5333" s="66" t="s">
        <v>5620</v>
      </c>
      <c r="B5333" s="28">
        <v>69.48</v>
      </c>
    </row>
    <row r="5334" spans="1:2" x14ac:dyDescent="0.25">
      <c r="A5334" s="66" t="s">
        <v>5621</v>
      </c>
      <c r="B5334" s="28">
        <v>69.459999999999994</v>
      </c>
    </row>
    <row r="5335" spans="1:2" x14ac:dyDescent="0.25">
      <c r="A5335" s="66" t="s">
        <v>5622</v>
      </c>
      <c r="B5335" s="28">
        <v>69.5</v>
      </c>
    </row>
    <row r="5336" spans="1:2" x14ac:dyDescent="0.25">
      <c r="A5336" s="66" t="s">
        <v>5623</v>
      </c>
      <c r="B5336" s="28">
        <v>69.45</v>
      </c>
    </row>
    <row r="5337" spans="1:2" x14ac:dyDescent="0.25">
      <c r="A5337" s="66" t="s">
        <v>5624</v>
      </c>
      <c r="B5337" s="28">
        <v>69.38</v>
      </c>
    </row>
    <row r="5338" spans="1:2" x14ac:dyDescent="0.25">
      <c r="A5338" s="66" t="s">
        <v>5625</v>
      </c>
      <c r="B5338" s="28">
        <v>69.13</v>
      </c>
    </row>
    <row r="5339" spans="1:2" x14ac:dyDescent="0.25">
      <c r="A5339" s="66" t="s">
        <v>5626</v>
      </c>
      <c r="B5339" s="28">
        <v>69</v>
      </c>
    </row>
    <row r="5340" spans="1:2" x14ac:dyDescent="0.25">
      <c r="A5340" s="66" t="s">
        <v>5627</v>
      </c>
      <c r="B5340" s="28">
        <v>68.94</v>
      </c>
    </row>
    <row r="5341" spans="1:2" x14ac:dyDescent="0.25">
      <c r="A5341" s="66" t="s">
        <v>5628</v>
      </c>
      <c r="B5341" s="28">
        <v>69.02</v>
      </c>
    </row>
    <row r="5342" spans="1:2" x14ac:dyDescent="0.25">
      <c r="A5342" s="66" t="s">
        <v>5629</v>
      </c>
      <c r="B5342" s="28">
        <v>68.84</v>
      </c>
    </row>
    <row r="5343" spans="1:2" x14ac:dyDescent="0.25">
      <c r="A5343" s="66" t="s">
        <v>5630</v>
      </c>
      <c r="B5343" s="28">
        <v>68.790000000000006</v>
      </c>
    </row>
    <row r="5344" spans="1:2" x14ac:dyDescent="0.25">
      <c r="A5344" s="66" t="s">
        <v>5631</v>
      </c>
      <c r="B5344" s="28">
        <v>68.430000000000007</v>
      </c>
    </row>
    <row r="5345" spans="1:2" x14ac:dyDescent="0.25">
      <c r="A5345" s="66" t="s">
        <v>5632</v>
      </c>
      <c r="B5345" s="28">
        <v>68.37</v>
      </c>
    </row>
    <row r="5346" spans="1:2" x14ac:dyDescent="0.25">
      <c r="A5346" s="66" t="s">
        <v>5633</v>
      </c>
      <c r="B5346" s="28">
        <v>68.41</v>
      </c>
    </row>
    <row r="5347" spans="1:2" x14ac:dyDescent="0.25">
      <c r="A5347" s="66" t="s">
        <v>5634</v>
      </c>
      <c r="B5347" s="28">
        <v>68.12</v>
      </c>
    </row>
    <row r="5348" spans="1:2" x14ac:dyDescent="0.25">
      <c r="A5348" s="66" t="s">
        <v>5635</v>
      </c>
      <c r="B5348" s="28">
        <v>67.459999999999994</v>
      </c>
    </row>
    <row r="5349" spans="1:2" x14ac:dyDescent="0.25">
      <c r="A5349" s="66" t="s">
        <v>5636</v>
      </c>
      <c r="B5349" s="28">
        <v>67.040000000000006</v>
      </c>
    </row>
    <row r="5350" spans="1:2" x14ac:dyDescent="0.25">
      <c r="A5350" s="66" t="s">
        <v>5637</v>
      </c>
      <c r="B5350" s="28">
        <v>66.72</v>
      </c>
    </row>
    <row r="5351" spans="1:2" x14ac:dyDescent="0.25">
      <c r="A5351" s="66" t="s">
        <v>5638</v>
      </c>
      <c r="B5351" s="28">
        <v>66.63</v>
      </c>
    </row>
    <row r="5352" spans="1:2" x14ac:dyDescent="0.25">
      <c r="A5352" s="66" t="s">
        <v>5639</v>
      </c>
      <c r="B5352" s="28">
        <v>66.69</v>
      </c>
    </row>
    <row r="5353" spans="1:2" x14ac:dyDescent="0.25">
      <c r="A5353" s="66" t="s">
        <v>5640</v>
      </c>
      <c r="B5353" s="28">
        <v>66.22</v>
      </c>
    </row>
    <row r="5354" spans="1:2" x14ac:dyDescent="0.25">
      <c r="A5354" s="66" t="s">
        <v>5641</v>
      </c>
      <c r="B5354" s="28">
        <v>65.87</v>
      </c>
    </row>
    <row r="5355" spans="1:2" x14ac:dyDescent="0.25">
      <c r="A5355" s="66" t="s">
        <v>5642</v>
      </c>
      <c r="B5355" s="28">
        <v>65.959999999999994</v>
      </c>
    </row>
    <row r="5356" spans="1:2" x14ac:dyDescent="0.25">
      <c r="A5356" s="66" t="s">
        <v>5643</v>
      </c>
      <c r="B5356" s="28">
        <v>66.099999999999994</v>
      </c>
    </row>
    <row r="5357" spans="1:2" x14ac:dyDescent="0.25">
      <c r="A5357" s="66" t="s">
        <v>5644</v>
      </c>
      <c r="B5357" s="28">
        <v>66.17</v>
      </c>
    </row>
    <row r="5358" spans="1:2" x14ac:dyDescent="0.25">
      <c r="A5358" s="66" t="s">
        <v>5645</v>
      </c>
      <c r="B5358" s="28">
        <v>66.28</v>
      </c>
    </row>
    <row r="5359" spans="1:2" x14ac:dyDescent="0.25">
      <c r="A5359" s="66" t="s">
        <v>5646</v>
      </c>
      <c r="B5359" s="28">
        <v>66.44</v>
      </c>
    </row>
    <row r="5360" spans="1:2" x14ac:dyDescent="0.25">
      <c r="A5360" s="66" t="s">
        <v>5647</v>
      </c>
      <c r="B5360" s="28">
        <v>66.489999999999995</v>
      </c>
    </row>
    <row r="5361" spans="1:2" x14ac:dyDescent="0.25">
      <c r="A5361" s="66" t="s">
        <v>5648</v>
      </c>
      <c r="B5361" s="28">
        <v>66.78</v>
      </c>
    </row>
    <row r="5362" spans="1:2" x14ac:dyDescent="0.25">
      <c r="A5362" s="66" t="s">
        <v>5649</v>
      </c>
      <c r="B5362" s="28">
        <v>67.09</v>
      </c>
    </row>
    <row r="5363" spans="1:2" x14ac:dyDescent="0.25">
      <c r="A5363" s="66" t="s">
        <v>5650</v>
      </c>
      <c r="B5363" s="28">
        <v>67.06</v>
      </c>
    </row>
    <row r="5364" spans="1:2" x14ac:dyDescent="0.25">
      <c r="A5364" s="66" t="s">
        <v>5651</v>
      </c>
      <c r="B5364" s="28">
        <v>67.209999999999994</v>
      </c>
    </row>
    <row r="5365" spans="1:2" x14ac:dyDescent="0.25">
      <c r="A5365" s="66" t="s">
        <v>5652</v>
      </c>
      <c r="B5365" s="28">
        <v>67.67</v>
      </c>
    </row>
    <row r="5366" spans="1:2" x14ac:dyDescent="0.25">
      <c r="A5366" s="66" t="s">
        <v>5653</v>
      </c>
      <c r="B5366" s="28">
        <v>68.14</v>
      </c>
    </row>
    <row r="5367" spans="1:2" x14ac:dyDescent="0.25">
      <c r="A5367" s="66" t="s">
        <v>5654</v>
      </c>
      <c r="B5367" s="28">
        <v>68.39</v>
      </c>
    </row>
    <row r="5368" spans="1:2" x14ac:dyDescent="0.25">
      <c r="A5368" s="66" t="s">
        <v>5655</v>
      </c>
      <c r="B5368" s="28">
        <v>68.8</v>
      </c>
    </row>
    <row r="5369" spans="1:2" x14ac:dyDescent="0.25">
      <c r="A5369" s="66" t="s">
        <v>5656</v>
      </c>
      <c r="B5369" s="28">
        <v>68.739999999999995</v>
      </c>
    </row>
    <row r="5370" spans="1:2" x14ac:dyDescent="0.25">
      <c r="A5370" s="66" t="s">
        <v>5657</v>
      </c>
      <c r="B5370" s="28">
        <v>69.02</v>
      </c>
    </row>
    <row r="5371" spans="1:2" x14ac:dyDescent="0.25">
      <c r="A5371" s="66" t="s">
        <v>5658</v>
      </c>
      <c r="B5371" s="28">
        <v>69.14</v>
      </c>
    </row>
    <row r="5372" spans="1:2" x14ac:dyDescent="0.25">
      <c r="A5372" s="66" t="s">
        <v>5659</v>
      </c>
      <c r="B5372" s="28">
        <v>69.28</v>
      </c>
    </row>
    <row r="5373" spans="1:2" x14ac:dyDescent="0.25">
      <c r="A5373" s="66" t="s">
        <v>5660</v>
      </c>
      <c r="B5373" s="28">
        <v>69.28</v>
      </c>
    </row>
    <row r="5374" spans="1:2" x14ac:dyDescent="0.25">
      <c r="A5374" s="66" t="s">
        <v>5661</v>
      </c>
      <c r="B5374" s="28">
        <v>69.53</v>
      </c>
    </row>
    <row r="5375" spans="1:2" x14ac:dyDescent="0.25">
      <c r="A5375" s="66" t="s">
        <v>5662</v>
      </c>
      <c r="B5375" s="28">
        <v>69.75</v>
      </c>
    </row>
    <row r="5376" spans="1:2" x14ac:dyDescent="0.25">
      <c r="A5376" s="66" t="s">
        <v>5663</v>
      </c>
      <c r="B5376" s="28">
        <v>69.98</v>
      </c>
    </row>
    <row r="5377" spans="1:2" x14ac:dyDescent="0.25">
      <c r="A5377" s="66" t="s">
        <v>5664</v>
      </c>
      <c r="B5377" s="28">
        <v>70.23</v>
      </c>
    </row>
    <row r="5378" spans="1:2" x14ac:dyDescent="0.25">
      <c r="A5378" s="66" t="s">
        <v>5665</v>
      </c>
      <c r="B5378" s="28">
        <v>70.239999999999995</v>
      </c>
    </row>
    <row r="5379" spans="1:2" x14ac:dyDescent="0.25">
      <c r="A5379" s="66" t="s">
        <v>5666</v>
      </c>
      <c r="B5379" s="28">
        <v>70.56</v>
      </c>
    </row>
    <row r="5380" spans="1:2" x14ac:dyDescent="0.25">
      <c r="A5380" s="66" t="s">
        <v>5667</v>
      </c>
      <c r="B5380" s="28">
        <v>70.63</v>
      </c>
    </row>
    <row r="5381" spans="1:2" x14ac:dyDescent="0.25">
      <c r="A5381" s="66" t="s">
        <v>5668</v>
      </c>
      <c r="B5381" s="28">
        <v>71.09</v>
      </c>
    </row>
    <row r="5382" spans="1:2" x14ac:dyDescent="0.25">
      <c r="A5382" s="66" t="s">
        <v>5669</v>
      </c>
      <c r="B5382" s="28">
        <v>71.319999999999993</v>
      </c>
    </row>
    <row r="5383" spans="1:2" x14ac:dyDescent="0.25">
      <c r="A5383" s="66" t="s">
        <v>5670</v>
      </c>
      <c r="B5383" s="28">
        <v>71.56</v>
      </c>
    </row>
    <row r="5384" spans="1:2" x14ac:dyDescent="0.25">
      <c r="A5384" s="66" t="s">
        <v>5671</v>
      </c>
      <c r="B5384" s="28">
        <v>71.98</v>
      </c>
    </row>
    <row r="5385" spans="1:2" x14ac:dyDescent="0.25">
      <c r="A5385" s="66" t="s">
        <v>5672</v>
      </c>
      <c r="B5385" s="28">
        <v>72.099999999999994</v>
      </c>
    </row>
    <row r="5386" spans="1:2" x14ac:dyDescent="0.25">
      <c r="A5386" s="66" t="s">
        <v>5673</v>
      </c>
      <c r="B5386" s="28">
        <v>72.02</v>
      </c>
    </row>
    <row r="5387" spans="1:2" x14ac:dyDescent="0.25">
      <c r="A5387" s="66" t="s">
        <v>5674</v>
      </c>
      <c r="B5387" s="28">
        <v>71.2</v>
      </c>
    </row>
    <row r="5388" spans="1:2" x14ac:dyDescent="0.25">
      <c r="A5388" s="66" t="s">
        <v>5675</v>
      </c>
      <c r="B5388" s="28">
        <v>71.63</v>
      </c>
    </row>
    <row r="5389" spans="1:2" x14ac:dyDescent="0.25">
      <c r="A5389" s="66" t="s">
        <v>5676</v>
      </c>
      <c r="B5389" s="28">
        <v>71.37</v>
      </c>
    </row>
    <row r="5390" spans="1:2" x14ac:dyDescent="0.25">
      <c r="A5390" s="66" t="s">
        <v>5677</v>
      </c>
      <c r="B5390" s="28">
        <v>71.25</v>
      </c>
    </row>
    <row r="5391" spans="1:2" x14ac:dyDescent="0.25">
      <c r="A5391" s="66" t="s">
        <v>5678</v>
      </c>
      <c r="B5391" s="28">
        <v>71.010000000000005</v>
      </c>
    </row>
    <row r="5392" spans="1:2" x14ac:dyDescent="0.25">
      <c r="A5392" s="66" t="s">
        <v>5679</v>
      </c>
      <c r="B5392" s="28">
        <v>70.45</v>
      </c>
    </row>
    <row r="5393" spans="1:2" x14ac:dyDescent="0.25">
      <c r="A5393" s="66" t="s">
        <v>5680</v>
      </c>
      <c r="B5393" s="28">
        <v>70.33</v>
      </c>
    </row>
    <row r="5394" spans="1:2" x14ac:dyDescent="0.25">
      <c r="A5394" s="66" t="s">
        <v>5681</v>
      </c>
      <c r="B5394" s="28">
        <v>70.34</v>
      </c>
    </row>
    <row r="5395" spans="1:2" x14ac:dyDescent="0.25">
      <c r="A5395" s="66" t="s">
        <v>5682</v>
      </c>
      <c r="B5395" s="28">
        <v>70.290000000000006</v>
      </c>
    </row>
    <row r="5396" spans="1:2" x14ac:dyDescent="0.25">
      <c r="A5396" s="66" t="s">
        <v>5683</v>
      </c>
      <c r="B5396" s="28">
        <v>70.37</v>
      </c>
    </row>
    <row r="5397" spans="1:2" x14ac:dyDescent="0.25">
      <c r="A5397" s="66" t="s">
        <v>5684</v>
      </c>
      <c r="B5397" s="28">
        <v>70.319999999999993</v>
      </c>
    </row>
    <row r="5398" spans="1:2" x14ac:dyDescent="0.25">
      <c r="A5398" s="66" t="s">
        <v>5685</v>
      </c>
      <c r="B5398" s="28">
        <v>69.959999999999994</v>
      </c>
    </row>
    <row r="5399" spans="1:2" x14ac:dyDescent="0.25">
      <c r="A5399" s="66" t="s">
        <v>5686</v>
      </c>
      <c r="B5399" s="28">
        <v>69.88</v>
      </c>
    </row>
    <row r="5400" spans="1:2" x14ac:dyDescent="0.25">
      <c r="A5400" s="66" t="s">
        <v>5687</v>
      </c>
      <c r="B5400" s="28">
        <v>69.58</v>
      </c>
    </row>
    <row r="5401" spans="1:2" x14ac:dyDescent="0.25">
      <c r="A5401" s="66" t="s">
        <v>5688</v>
      </c>
      <c r="B5401" s="28">
        <v>69.790000000000006</v>
      </c>
    </row>
    <row r="5402" spans="1:2" x14ac:dyDescent="0.25">
      <c r="A5402" s="66" t="s">
        <v>5689</v>
      </c>
      <c r="B5402" s="28">
        <v>69.59</v>
      </c>
    </row>
    <row r="5403" spans="1:2" x14ac:dyDescent="0.25">
      <c r="A5403" s="66" t="s">
        <v>5690</v>
      </c>
      <c r="B5403" s="28">
        <v>69.069999999999993</v>
      </c>
    </row>
    <row r="5404" spans="1:2" x14ac:dyDescent="0.25">
      <c r="A5404" s="66" t="s">
        <v>5691</v>
      </c>
      <c r="B5404" s="28">
        <v>68.78</v>
      </c>
    </row>
    <row r="5405" spans="1:2" x14ac:dyDescent="0.25">
      <c r="A5405" s="66" t="s">
        <v>5692</v>
      </c>
      <c r="B5405" s="28">
        <v>67.73</v>
      </c>
    </row>
    <row r="5406" spans="1:2" x14ac:dyDescent="0.25">
      <c r="A5406" s="66" t="s">
        <v>5693</v>
      </c>
      <c r="B5406" s="28">
        <v>67.48</v>
      </c>
    </row>
    <row r="5407" spans="1:2" x14ac:dyDescent="0.25">
      <c r="A5407" s="66" t="s">
        <v>5694</v>
      </c>
      <c r="B5407" s="28">
        <v>67.010000000000005</v>
      </c>
    </row>
    <row r="5408" spans="1:2" x14ac:dyDescent="0.25">
      <c r="A5408" s="66" t="s">
        <v>5695</v>
      </c>
      <c r="B5408" s="28">
        <v>66.81</v>
      </c>
    </row>
    <row r="5409" spans="1:2" x14ac:dyDescent="0.25">
      <c r="A5409" s="66" t="s">
        <v>5696</v>
      </c>
      <c r="B5409" s="28">
        <v>66.45</v>
      </c>
    </row>
    <row r="5410" spans="1:2" x14ac:dyDescent="0.25">
      <c r="A5410" s="66" t="s">
        <v>5697</v>
      </c>
      <c r="B5410" s="28">
        <v>66.34</v>
      </c>
    </row>
    <row r="5411" spans="1:2" x14ac:dyDescent="0.25">
      <c r="A5411" s="66" t="s">
        <v>5698</v>
      </c>
      <c r="B5411" s="28">
        <v>66.36</v>
      </c>
    </row>
    <row r="5412" spans="1:2" x14ac:dyDescent="0.25">
      <c r="A5412" s="66" t="s">
        <v>5699</v>
      </c>
      <c r="B5412" s="28">
        <v>66.63</v>
      </c>
    </row>
    <row r="5413" spans="1:2" x14ac:dyDescent="0.25">
      <c r="A5413" s="66" t="s">
        <v>5700</v>
      </c>
      <c r="B5413" s="28">
        <v>66.67</v>
      </c>
    </row>
    <row r="5414" spans="1:2" x14ac:dyDescent="0.25">
      <c r="A5414" s="66" t="s">
        <v>5701</v>
      </c>
      <c r="B5414" s="28">
        <v>66.67</v>
      </c>
    </row>
    <row r="5415" spans="1:2" x14ac:dyDescent="0.25">
      <c r="A5415" s="66" t="s">
        <v>5702</v>
      </c>
      <c r="B5415" s="28">
        <v>66.900000000000006</v>
      </c>
    </row>
    <row r="5416" spans="1:2" x14ac:dyDescent="0.25">
      <c r="A5416" s="66" t="s">
        <v>5703</v>
      </c>
      <c r="B5416" s="28">
        <v>66.900000000000006</v>
      </c>
    </row>
    <row r="5417" spans="1:2" x14ac:dyDescent="0.25">
      <c r="A5417" s="66" t="s">
        <v>5704</v>
      </c>
      <c r="B5417" s="28">
        <v>67.05</v>
      </c>
    </row>
    <row r="5418" spans="1:2" x14ac:dyDescent="0.25">
      <c r="A5418" s="66" t="s">
        <v>5705</v>
      </c>
      <c r="B5418" s="28">
        <v>66.73</v>
      </c>
    </row>
    <row r="5419" spans="1:2" x14ac:dyDescent="0.25">
      <c r="A5419" s="66" t="s">
        <v>5706</v>
      </c>
      <c r="B5419" s="28">
        <v>66.41</v>
      </c>
    </row>
    <row r="5420" spans="1:2" x14ac:dyDescent="0.25">
      <c r="A5420" s="66" t="s">
        <v>5707</v>
      </c>
      <c r="B5420" s="28">
        <v>66.069999999999993</v>
      </c>
    </row>
    <row r="5421" spans="1:2" x14ac:dyDescent="0.25">
      <c r="A5421" s="66" t="s">
        <v>5708</v>
      </c>
      <c r="B5421" s="28">
        <v>65.98</v>
      </c>
    </row>
    <row r="5422" spans="1:2" x14ac:dyDescent="0.25">
      <c r="A5422" s="66" t="s">
        <v>5709</v>
      </c>
      <c r="B5422" s="28">
        <v>65.92</v>
      </c>
    </row>
    <row r="5423" spans="1:2" x14ac:dyDescent="0.25">
      <c r="A5423" s="66" t="s">
        <v>5710</v>
      </c>
      <c r="B5423" s="28">
        <v>65.510000000000005</v>
      </c>
    </row>
    <row r="5424" spans="1:2" x14ac:dyDescent="0.25">
      <c r="A5424" s="66" t="s">
        <v>5711</v>
      </c>
      <c r="B5424" s="28">
        <v>65.349999999999994</v>
      </c>
    </row>
    <row r="5425" spans="1:2" x14ac:dyDescent="0.25">
      <c r="A5425" s="66" t="s">
        <v>5712</v>
      </c>
      <c r="B5425" s="28">
        <v>65.42</v>
      </c>
    </row>
    <row r="5426" spans="1:2" x14ac:dyDescent="0.25">
      <c r="A5426" s="66" t="s">
        <v>5713</v>
      </c>
      <c r="B5426" s="28">
        <v>65.36</v>
      </c>
    </row>
    <row r="5427" spans="1:2" x14ac:dyDescent="0.25">
      <c r="A5427" s="66" t="s">
        <v>5714</v>
      </c>
      <c r="B5427" s="28">
        <v>65.319999999999993</v>
      </c>
    </row>
    <row r="5428" spans="1:2" x14ac:dyDescent="0.25">
      <c r="A5428" s="66" t="s">
        <v>5715</v>
      </c>
      <c r="B5428" s="28">
        <v>65.28</v>
      </c>
    </row>
    <row r="5429" spans="1:2" x14ac:dyDescent="0.25">
      <c r="A5429" s="66" t="s">
        <v>5716</v>
      </c>
      <c r="B5429" s="28">
        <v>65.34</v>
      </c>
    </row>
    <row r="5430" spans="1:2" x14ac:dyDescent="0.25">
      <c r="A5430" s="66" t="s">
        <v>5717</v>
      </c>
      <c r="B5430" s="28">
        <v>65.41</v>
      </c>
    </row>
    <row r="5431" spans="1:2" x14ac:dyDescent="0.25">
      <c r="A5431" s="66" t="s">
        <v>5718</v>
      </c>
      <c r="B5431" s="28">
        <v>65.47</v>
      </c>
    </row>
    <row r="5432" spans="1:2" x14ac:dyDescent="0.25">
      <c r="A5432" s="66" t="s">
        <v>5719</v>
      </c>
      <c r="B5432" s="28">
        <v>65.39</v>
      </c>
    </row>
    <row r="5433" spans="1:2" x14ac:dyDescent="0.25">
      <c r="A5433" s="66" t="s">
        <v>5720</v>
      </c>
      <c r="B5433" s="28">
        <v>64.989999999999995</v>
      </c>
    </row>
    <row r="5434" spans="1:2" x14ac:dyDescent="0.25">
      <c r="A5434" s="66" t="s">
        <v>5721</v>
      </c>
      <c r="B5434" s="28">
        <v>65.13</v>
      </c>
    </row>
    <row r="5435" spans="1:2" x14ac:dyDescent="0.25">
      <c r="A5435" s="66" t="s">
        <v>5722</v>
      </c>
      <c r="B5435" s="28">
        <v>64.900000000000006</v>
      </c>
    </row>
    <row r="5436" spans="1:2" x14ac:dyDescent="0.25">
      <c r="A5436" s="66" t="s">
        <v>5723</v>
      </c>
      <c r="B5436" s="28">
        <v>64.91</v>
      </c>
    </row>
    <row r="5437" spans="1:2" x14ac:dyDescent="0.25">
      <c r="A5437" s="66" t="s">
        <v>5724</v>
      </c>
      <c r="B5437" s="28">
        <v>64.760000000000005</v>
      </c>
    </row>
    <row r="5438" spans="1:2" x14ac:dyDescent="0.25">
      <c r="A5438" s="66" t="s">
        <v>5725</v>
      </c>
      <c r="B5438" s="28">
        <v>64.540000000000006</v>
      </c>
    </row>
    <row r="5439" spans="1:2" x14ac:dyDescent="0.25">
      <c r="A5439" s="66" t="s">
        <v>5726</v>
      </c>
      <c r="B5439" s="28">
        <v>64.510000000000005</v>
      </c>
    </row>
    <row r="5440" spans="1:2" x14ac:dyDescent="0.25">
      <c r="A5440" s="66" t="s">
        <v>5727</v>
      </c>
      <c r="B5440" s="28">
        <v>64.5</v>
      </c>
    </row>
    <row r="5441" spans="1:2" x14ac:dyDescent="0.25">
      <c r="A5441" s="66" t="s">
        <v>5728</v>
      </c>
      <c r="B5441" s="28">
        <v>64.540000000000006</v>
      </c>
    </row>
    <row r="5442" spans="1:2" x14ac:dyDescent="0.25">
      <c r="A5442" s="66" t="s">
        <v>5729</v>
      </c>
      <c r="B5442" s="28">
        <v>64.260000000000005</v>
      </c>
    </row>
    <row r="5443" spans="1:2" x14ac:dyDescent="0.25">
      <c r="A5443" s="66" t="s">
        <v>5730</v>
      </c>
      <c r="B5443" s="28">
        <v>64.09</v>
      </c>
    </row>
    <row r="5444" spans="1:2" x14ac:dyDescent="0.25">
      <c r="A5444" s="66" t="s">
        <v>5731</v>
      </c>
      <c r="B5444" s="28">
        <v>64.03</v>
      </c>
    </row>
    <row r="5445" spans="1:2" x14ac:dyDescent="0.25">
      <c r="A5445" s="66" t="s">
        <v>5732</v>
      </c>
      <c r="B5445" s="28">
        <v>64.209999999999994</v>
      </c>
    </row>
    <row r="5446" spans="1:2" x14ac:dyDescent="0.25">
      <c r="A5446" s="66" t="s">
        <v>5733</v>
      </c>
      <c r="B5446" s="28">
        <v>62.97</v>
      </c>
    </row>
    <row r="5447" spans="1:2" x14ac:dyDescent="0.25">
      <c r="A5447" s="66" t="s">
        <v>5734</v>
      </c>
      <c r="B5447" s="28">
        <v>63.05</v>
      </c>
    </row>
    <row r="5448" spans="1:2" x14ac:dyDescent="0.25">
      <c r="A5448" s="66" t="s">
        <v>5735</v>
      </c>
      <c r="B5448" s="34">
        <f>IF('MILHO - CEPEA'!C113&gt;0,'MILHO - CEPEA'!C113,"")</f>
        <v>62.99</v>
      </c>
    </row>
    <row r="5449" spans="1:2" x14ac:dyDescent="0.25">
      <c r="A5449" s="66" t="s">
        <v>5736</v>
      </c>
      <c r="B5449" s="34">
        <f>IF('MILHO - CEPEA'!C114&gt;0,'MILHO - CEPEA'!C114,"")</f>
        <v>62.89</v>
      </c>
    </row>
    <row r="5450" spans="1:2" x14ac:dyDescent="0.25">
      <c r="A5450" s="66" t="s">
        <v>5737</v>
      </c>
      <c r="B5450" s="34">
        <f>IF('MILHO - CEPEA'!C115&gt;0,'MILHO - CEPEA'!C115,"")</f>
        <v>62.97</v>
      </c>
    </row>
    <row r="5451" spans="1:2" x14ac:dyDescent="0.25">
      <c r="A5451" s="66" t="s">
        <v>5738</v>
      </c>
      <c r="B5451" s="34">
        <f>IF('MILHO - CEPEA'!C116&gt;0,'MILHO - CEPEA'!C116,"")</f>
        <v>63.04</v>
      </c>
    </row>
    <row r="5452" spans="1:2" x14ac:dyDescent="0.25">
      <c r="A5452" s="66" t="s">
        <v>5739</v>
      </c>
      <c r="B5452" s="34">
        <f>IF('MILHO - CEPEA'!C117&gt;0,'MILHO - CEPEA'!C117,"")</f>
        <v>63.12</v>
      </c>
    </row>
    <row r="5453" spans="1:2" x14ac:dyDescent="0.25">
      <c r="A5453" s="66" t="s">
        <v>5793</v>
      </c>
      <c r="B5453" s="34">
        <f>IF('MILHO - CEPEA'!C118&gt;0,'MILHO - CEPEA'!C118,"")</f>
        <v>63.09</v>
      </c>
    </row>
    <row r="5454" spans="1:2" x14ac:dyDescent="0.25">
      <c r="A5454" s="66" t="s">
        <v>5794</v>
      </c>
      <c r="B5454" s="34">
        <f>IF('MILHO - CEPEA'!C119&gt;0,'MILHO - CEPEA'!C119,"")</f>
        <v>63.27</v>
      </c>
    </row>
    <row r="5455" spans="1:2" x14ac:dyDescent="0.25">
      <c r="A5455" s="66" t="s">
        <v>5795</v>
      </c>
      <c r="B5455" s="34">
        <f>IF('MILHO - CEPEA'!C120&gt;0,'MILHO - CEPEA'!C120,"")</f>
        <v>63.45</v>
      </c>
    </row>
    <row r="5456" spans="1:2" x14ac:dyDescent="0.25">
      <c r="A5456" s="66" t="s">
        <v>5796</v>
      </c>
      <c r="B5456" s="34">
        <f>IF('MILHO - CEPEA'!C121&gt;0,'MILHO - CEPEA'!C121,"")</f>
        <v>63.4</v>
      </c>
    </row>
    <row r="5457" spans="1:2" x14ac:dyDescent="0.25">
      <c r="A5457" s="66" t="s">
        <v>5797</v>
      </c>
      <c r="B5457" s="34">
        <f>IF('MILHO - CEPEA'!C122&gt;0,'MILHO - CEPEA'!C122,"")</f>
        <v>63.58</v>
      </c>
    </row>
    <row r="5458" spans="1:2" x14ac:dyDescent="0.25">
      <c r="A5458" s="66" t="s">
        <v>5798</v>
      </c>
      <c r="B5458" s="34">
        <f>IF('MILHO - CEPEA'!C123&gt;0,'MILHO - CEPEA'!C123,"")</f>
        <v>64.02</v>
      </c>
    </row>
    <row r="5459" spans="1:2" x14ac:dyDescent="0.25">
      <c r="A5459" s="66" t="s">
        <v>5799</v>
      </c>
      <c r="B5459" s="34">
        <f>IF('MILHO - CEPEA'!C124&gt;0,'MILHO - CEPEA'!C124,"")</f>
        <v>64.13</v>
      </c>
    </row>
    <row r="5460" spans="1:2" x14ac:dyDescent="0.25">
      <c r="A5460" s="66" t="s">
        <v>5800</v>
      </c>
      <c r="B5460" s="34">
        <f>IF('MILHO - CEPEA'!C125&gt;0,'MILHO - CEPEA'!C125,"")</f>
        <v>64.05</v>
      </c>
    </row>
    <row r="5461" spans="1:2" x14ac:dyDescent="0.25">
      <c r="A5461" s="4">
        <f>IF('MILHO - CEPEA'!A126&gt;0,'MILHO - CEPEA'!A126,"")</f>
        <v>46209</v>
      </c>
      <c r="B5461" s="34">
        <f>IF('MILHO - CEPEA'!C126&gt;0,'MILHO - CEPEA'!C126,"")</f>
        <v>64</v>
      </c>
    </row>
    <row r="5462" spans="1:2" x14ac:dyDescent="0.25">
      <c r="A5462" s="4">
        <f>IF('MILHO - CEPEA'!A127&gt;0,'MILHO - CEPEA'!A127,"")</f>
        <v>46210</v>
      </c>
      <c r="B5462" s="34">
        <f>IF('MILHO - CEPEA'!C127&gt;0,'MILHO - CEPEA'!C127,"")</f>
        <v>64.31</v>
      </c>
    </row>
    <row r="5463" spans="1:2" x14ac:dyDescent="0.25">
      <c r="A5463" s="4">
        <f>IF('MILHO - CEPEA'!A128&gt;0,'MILHO - CEPEA'!A128,"")</f>
        <v>46211</v>
      </c>
      <c r="B5463" s="34">
        <f>IF('MILHO - CEPEA'!C128&gt;0,'MILHO - CEPEA'!C128,"")</f>
        <v>64.37</v>
      </c>
    </row>
    <row r="5464" spans="1:2" x14ac:dyDescent="0.25">
      <c r="A5464" s="4">
        <f>IF('MILHO - CEPEA'!A128&gt;0,'MILHO - CEPEA'!A128,"")</f>
        <v>46211</v>
      </c>
      <c r="B5464" s="34">
        <f>IF('MILHO - CEPEA'!C128&gt;0,'MILHO - CEPEA'!C128,"")</f>
        <v>64.37</v>
      </c>
    </row>
    <row r="5465" spans="1:2" x14ac:dyDescent="0.25">
      <c r="A5465" s="4">
        <f>IF('MILHO - CEPEA'!A129&gt;0,'MILHO - CEPEA'!A129,"")</f>
        <v>46212</v>
      </c>
      <c r="B5465" s="34">
        <f>IF('MILHO - CEPEA'!C129&gt;0,'MILHO - CEPEA'!C129,"")</f>
        <v>64.37</v>
      </c>
    </row>
    <row r="5466" spans="1:2" x14ac:dyDescent="0.25">
      <c r="A5466" s="4">
        <f>IF('MILHO - CEPEA'!A130&gt;0,'MILHO - CEPEA'!A130,"")</f>
        <v>46213</v>
      </c>
      <c r="B5466" s="34">
        <f>IF('MILHO - CEPEA'!C130&gt;0,'MILHO - CEPEA'!C130,"")</f>
        <v>64.510000000000005</v>
      </c>
    </row>
    <row r="5467" spans="1:2" x14ac:dyDescent="0.25">
      <c r="A5467" s="4">
        <f>IF('MILHO - CEPEA'!A131&gt;0,'MILHO - CEPEA'!A131,"")</f>
        <v>46216</v>
      </c>
      <c r="B5467" s="34">
        <f>IF('MILHO - CEPEA'!C131&gt;0,'MILHO - CEPEA'!C131,"")</f>
        <v>64.62</v>
      </c>
    </row>
    <row r="5468" spans="1:2" x14ac:dyDescent="0.25">
      <c r="A5468" s="4">
        <f>IF('MILHO - CEPEA'!A132&gt;0,'MILHO - CEPEA'!A132,"")</f>
        <v>46217</v>
      </c>
      <c r="B5468" s="34">
        <f>IF('MILHO - CEPEA'!C132&gt;0,'MILHO - CEPEA'!C132,"")</f>
        <v>64.64</v>
      </c>
    </row>
    <row r="5469" spans="1:2" x14ac:dyDescent="0.25">
      <c r="A5469" s="4">
        <f>IF('MILHO - CEPEA'!A133&gt;0,'MILHO - CEPEA'!A133,"")</f>
        <v>46218</v>
      </c>
      <c r="B5469" s="34">
        <f>IF('MILHO - CEPEA'!C133&gt;0,'MILHO - CEPEA'!C133,"")</f>
        <v>64.77</v>
      </c>
    </row>
    <row r="5470" spans="1:2" x14ac:dyDescent="0.25">
      <c r="A5470" s="4">
        <f>IF('MILHO - CEPEA'!A134&gt;0,'MILHO - CEPEA'!A134,"")</f>
        <v>46219</v>
      </c>
      <c r="B5470" s="34">
        <f>IF('MILHO - CEPEA'!C134&gt;0,'MILHO - CEPEA'!C134,"")</f>
        <v>64.87</v>
      </c>
    </row>
    <row r="5471" spans="1:2" x14ac:dyDescent="0.25">
      <c r="A5471" s="4">
        <f>IF('MILHO - CEPEA'!A135&gt;0,'MILHO - CEPEA'!A135,"")</f>
        <v>46220</v>
      </c>
      <c r="B5471" s="34">
        <f>IF('MILHO - CEPEA'!C135&gt;0,'MILHO - CEPEA'!C135,"")</f>
        <v>64.94</v>
      </c>
    </row>
    <row r="5472" spans="1:2" x14ac:dyDescent="0.25">
      <c r="A5472" s="4">
        <f>IF('MILHO - CEPEA'!A136&gt;0,'MILHO - CEPEA'!A136,"")</f>
        <v>46223</v>
      </c>
      <c r="B5472" s="34">
        <f>IF('MILHO - CEPEA'!C136&gt;0,'MILHO - CEPEA'!C136,"")</f>
        <v>65.22</v>
      </c>
    </row>
    <row r="5473" spans="1:2" x14ac:dyDescent="0.25">
      <c r="A5473" s="4">
        <f>IF('MILHO - CEPEA'!A137&gt;0,'MILHO - CEPEA'!A137,"")</f>
        <v>46224</v>
      </c>
      <c r="B5473" s="34">
        <f>IF('MILHO - CEPEA'!C137&gt;0,'MILHO - CEPEA'!C137,"")</f>
        <v>65.290000000000006</v>
      </c>
    </row>
    <row r="5474" spans="1:2" x14ac:dyDescent="0.25">
      <c r="A5474" s="4">
        <f>IF('MILHO - CEPEA'!A138&gt;0,'MILHO - CEPEA'!A138,"")</f>
        <v>46225</v>
      </c>
      <c r="B5474" s="34">
        <f>IF('MILHO - CEPEA'!C138&gt;0,'MILHO - CEPEA'!C138,"")</f>
        <v>65.27</v>
      </c>
    </row>
    <row r="5475" spans="1:2" x14ac:dyDescent="0.25">
      <c r="A5475" s="4">
        <f>IF('MILHO - CEPEA'!A139&gt;0,'MILHO - CEPEA'!A139,"")</f>
        <v>46226</v>
      </c>
      <c r="B5475" s="34">
        <f>IF('MILHO - CEPEA'!C139&gt;0,'MILHO - CEPEA'!C139,"")</f>
        <v>65.55</v>
      </c>
    </row>
    <row r="5476" spans="1:2" x14ac:dyDescent="0.25">
      <c r="A5476" s="4">
        <f>IF('MILHO - CEPEA'!A140&gt;0,'MILHO - CEPEA'!A140,"")</f>
        <v>46227</v>
      </c>
      <c r="B5476" s="34">
        <f>IF('MILHO - CEPEA'!C140&gt;0,'MILHO - CEPEA'!C140,"")</f>
        <v>65.739999999999995</v>
      </c>
    </row>
    <row r="5477" spans="1:2" x14ac:dyDescent="0.25">
      <c r="A5477" s="4">
        <f>IF('MILHO - CEPEA'!A141&gt;0,'MILHO - CEPEA'!A141,"")</f>
        <v>46230</v>
      </c>
      <c r="B5477" s="34">
        <f>IF('MILHO - CEPEA'!C141&gt;0,'MILHO - CEPEA'!C141,"")</f>
        <v>65.47</v>
      </c>
    </row>
    <row r="5478" spans="1:2" x14ac:dyDescent="0.25">
      <c r="A5478" s="4">
        <f>IF('MILHO - CEPEA'!A142&gt;0,'MILHO - CEPEA'!A142,"")</f>
        <v>46231</v>
      </c>
      <c r="B5478" s="34">
        <f>IF('MILHO - CEPEA'!C142&gt;0,'MILHO - CEPEA'!C142,"")</f>
        <v>65.22</v>
      </c>
    </row>
    <row r="5479" spans="1:2" x14ac:dyDescent="0.25">
      <c r="A5479" s="4">
        <f>IF('MILHO - CEPEA'!A143&gt;0,'MILHO - CEPEA'!A143,"")</f>
        <v>46232</v>
      </c>
      <c r="B5479" s="34">
        <f>IF('MILHO - CEPEA'!C143&gt;0,'MILHO - CEPEA'!C143,"")</f>
        <v>65.33</v>
      </c>
    </row>
    <row r="5480" spans="1:2" x14ac:dyDescent="0.25">
      <c r="A5480" s="4">
        <f>IF('MILHO - CEPEA'!A144&gt;0,'MILHO - CEPEA'!A144,"")</f>
        <v>46233</v>
      </c>
      <c r="B5480" s="34">
        <f>IF('MILHO - CEPEA'!C144&gt;0,'MILHO - CEPEA'!C144,"")</f>
        <v>65.3</v>
      </c>
    </row>
    <row r="5481" spans="1:2" x14ac:dyDescent="0.25">
      <c r="A5481" s="4">
        <f>IF('MILHO - CEPEA'!A145&gt;0,'MILHO - CEPEA'!A145,"")</f>
        <v>46234</v>
      </c>
      <c r="B5481" s="34">
        <f>IF('MILHO - CEPEA'!C145&gt;0,'MILHO - CEPEA'!C145,"")</f>
        <v>65.25</v>
      </c>
    </row>
    <row r="5482" spans="1:2" x14ac:dyDescent="0.25">
      <c r="A5482" s="4">
        <f>IF('MILHO - CEPEA'!A146&gt;0,'MILHO - CEPEA'!A146,"")</f>
        <v>46237</v>
      </c>
      <c r="B5482" s="34">
        <f>IF('MILHO - CEPEA'!C146&gt;0,'MILHO - CEPEA'!C146,"")</f>
        <v>65.239999999999995</v>
      </c>
    </row>
    <row r="5483" spans="1:2" x14ac:dyDescent="0.25">
      <c r="A5483" s="4" t="str">
        <f>IF('MILHO - CEPEA'!A147&gt;0,'MILHO - CEPEA'!A147,"")</f>
        <v/>
      </c>
      <c r="B5483" s="34" t="str">
        <f>IF('MILHO - CEPEA'!C147&gt;0,'MILHO - CEPEA'!C147,"")</f>
        <v/>
      </c>
    </row>
    <row r="5484" spans="1:2" x14ac:dyDescent="0.25">
      <c r="A5484" s="4" t="str">
        <f>IF('MILHO - CEPEA'!A148&gt;0,'MILHO - CEPEA'!A148,"")</f>
        <v/>
      </c>
      <c r="B5484" s="34" t="str">
        <f>IF('MILHO - CEPEA'!C148&gt;0,'MILHO - CEPEA'!C148,"")</f>
        <v/>
      </c>
    </row>
    <row r="5485" spans="1:2" x14ac:dyDescent="0.25">
      <c r="A5485" s="4" t="str">
        <f>IF('MILHO - CEPEA'!A149&gt;0,'MILHO - CEPEA'!A149,"")</f>
        <v/>
      </c>
      <c r="B5485" s="34" t="str">
        <f>IF('MILHO - CEPEA'!C149&gt;0,'MILHO - CEPEA'!C149,"")</f>
        <v/>
      </c>
    </row>
    <row r="5486" spans="1:2" x14ac:dyDescent="0.25">
      <c r="A5486" s="4" t="str">
        <f>IF('MILHO - CEPEA'!A150&gt;0,'MILHO - CEPEA'!A150,"")</f>
        <v/>
      </c>
      <c r="B5486" s="34" t="str">
        <f>IF('MILHO - CEPEA'!C150&gt;0,'MILHO - CEPEA'!C150,"")</f>
        <v/>
      </c>
    </row>
    <row r="5487" spans="1:2" x14ac:dyDescent="0.25">
      <c r="A5487" s="4" t="str">
        <f>IF('MILHO - CEPEA'!A151&gt;0,'MILHO - CEPEA'!A151,"")</f>
        <v/>
      </c>
      <c r="B5487" s="34" t="str">
        <f>IF('MILHO - CEPEA'!C151&gt;0,'MILHO - CEPEA'!C151,"")</f>
        <v/>
      </c>
    </row>
    <row r="5488" spans="1:2" x14ac:dyDescent="0.25">
      <c r="A5488" s="4" t="str">
        <f>IF('MILHO - CEPEA'!A152&gt;0,'MILHO - CEPEA'!A152,"")</f>
        <v/>
      </c>
      <c r="B5488" s="34" t="str">
        <f>IF('MILHO - CEPEA'!C152&gt;0,'MILHO - CEPEA'!C152,"")</f>
        <v/>
      </c>
    </row>
    <row r="5489" spans="1:2" x14ac:dyDescent="0.25">
      <c r="A5489" s="4" t="str">
        <f>IF('MILHO - CEPEA'!A153&gt;0,'MILHO - CEPEA'!A153,"")</f>
        <v/>
      </c>
      <c r="B5489" s="34" t="str">
        <f>IF('MILHO - CEPEA'!C153&gt;0,'MILHO - CEPEA'!C153,"")</f>
        <v/>
      </c>
    </row>
    <row r="5490" spans="1:2" x14ac:dyDescent="0.25">
      <c r="A5490" s="4" t="str">
        <f>IF('MILHO - CEPEA'!A154&gt;0,'MILHO - CEPEA'!A154,"")</f>
        <v/>
      </c>
      <c r="B5490" s="34" t="str">
        <f>IF('MILHO - CEPEA'!C154&gt;0,'MILHO - CEPEA'!C154,"")</f>
        <v/>
      </c>
    </row>
    <row r="5491" spans="1:2" x14ac:dyDescent="0.25">
      <c r="A5491" s="4" t="str">
        <f>IF('MILHO - CEPEA'!A155&gt;0,'MILHO - CEPEA'!A155,"")</f>
        <v/>
      </c>
      <c r="B5491" s="34" t="str">
        <f>IF('MILHO - CEPEA'!C155&gt;0,'MILHO - CEPEA'!C155,"")</f>
        <v/>
      </c>
    </row>
    <row r="5492" spans="1:2" x14ac:dyDescent="0.25">
      <c r="A5492" s="4" t="str">
        <f>IF('MILHO - CEPEA'!A156&gt;0,'MILHO - CEPEA'!A156,"")</f>
        <v/>
      </c>
      <c r="B5492" s="34" t="str">
        <f>IF('MILHO - CEPEA'!C156&gt;0,'MILHO - CEPEA'!C156,"")</f>
        <v/>
      </c>
    </row>
    <row r="5493" spans="1:2" x14ac:dyDescent="0.25">
      <c r="A5493" s="4" t="str">
        <f>IF('MILHO - CEPEA'!A157&gt;0,'MILHO - CEPEA'!A157,"")</f>
        <v/>
      </c>
      <c r="B5493" s="34" t="str">
        <f>IF('MILHO - CEPEA'!C157&gt;0,'MILHO - CEPEA'!C157,"")</f>
        <v/>
      </c>
    </row>
    <row r="5494" spans="1:2" x14ac:dyDescent="0.25">
      <c r="A5494" s="4" t="str">
        <f>IF('MILHO - CEPEA'!A158&gt;0,'MILHO - CEPEA'!A158,"")</f>
        <v/>
      </c>
      <c r="B5494" s="34" t="str">
        <f>IF('MILHO - CEPEA'!C158&gt;0,'MILHO - CEPEA'!C158,"")</f>
        <v/>
      </c>
    </row>
    <row r="5495" spans="1:2" x14ac:dyDescent="0.25">
      <c r="A5495" s="4" t="str">
        <f>IF('MILHO - CEPEA'!A159&gt;0,'MILHO - CEPEA'!A159,"")</f>
        <v/>
      </c>
      <c r="B5495" s="34" t="str">
        <f>IF('MILHO - CEPEA'!C159&gt;0,'MILHO - CEPEA'!C159,"")</f>
        <v/>
      </c>
    </row>
    <row r="5496" spans="1:2" x14ac:dyDescent="0.25">
      <c r="A5496" s="4" t="str">
        <f>IF('MILHO - CEPEA'!A160&gt;0,'MILHO - CEPEA'!A160,"")</f>
        <v/>
      </c>
      <c r="B5496" s="34" t="str">
        <f>IF('MILHO - CEPEA'!C160&gt;0,'MILHO - CEPEA'!C160,"")</f>
        <v/>
      </c>
    </row>
    <row r="5497" spans="1:2" x14ac:dyDescent="0.25">
      <c r="A5497" s="4" t="str">
        <f>IF('MILHO - CEPEA'!A161&gt;0,'MILHO - CEPEA'!A161,"")</f>
        <v/>
      </c>
      <c r="B5497" s="34" t="str">
        <f>IF('MILHO - CEPEA'!C161&gt;0,'MILHO - CEPEA'!C161,"")</f>
        <v/>
      </c>
    </row>
    <row r="5498" spans="1:2" x14ac:dyDescent="0.25">
      <c r="A5498" s="4" t="str">
        <f>IF('MILHO - CEPEA'!A162&gt;0,'MILHO - CEPEA'!A162,"")</f>
        <v/>
      </c>
      <c r="B5498" s="34" t="str">
        <f>IF('MILHO - CEPEA'!C162&gt;0,'MILHO - CEPEA'!C162,"")</f>
        <v/>
      </c>
    </row>
    <row r="5499" spans="1:2" x14ac:dyDescent="0.25">
      <c r="A5499" s="4" t="str">
        <f>IF('MILHO - CEPEA'!A163&gt;0,'MILHO - CEPEA'!A163,"")</f>
        <v/>
      </c>
      <c r="B5499" s="34" t="str">
        <f>IF('MILHO - CEPEA'!C163&gt;0,'MILHO - CEPEA'!C163,"")</f>
        <v/>
      </c>
    </row>
    <row r="5500" spans="1:2" x14ac:dyDescent="0.25">
      <c r="A5500" s="4" t="str">
        <f>IF('MILHO - CEPEA'!A164&gt;0,'MILHO - CEPEA'!A164,"")</f>
        <v/>
      </c>
      <c r="B5500" s="34" t="str">
        <f>IF('MILHO - CEPEA'!C164&gt;0,'MILHO - CEPEA'!C164,"")</f>
        <v/>
      </c>
    </row>
    <row r="5501" spans="1:2" x14ac:dyDescent="0.25">
      <c r="A5501" s="4" t="str">
        <f>IF('MILHO - CEPEA'!A165&gt;0,'MILHO - CEPEA'!A165,"")</f>
        <v/>
      </c>
      <c r="B5501" s="34" t="str">
        <f>IF('MILHO - CEPEA'!C165&gt;0,'MILHO - CEPEA'!C165,"")</f>
        <v/>
      </c>
    </row>
    <row r="5502" spans="1:2" x14ac:dyDescent="0.25">
      <c r="A5502" s="4" t="str">
        <f>IF('MILHO - CEPEA'!A166&gt;0,'MILHO - CEPEA'!A166,"")</f>
        <v/>
      </c>
      <c r="B5502" s="34" t="str">
        <f>IF('MILHO - CEPEA'!C166&gt;0,'MILHO - CEPEA'!C166,"")</f>
        <v/>
      </c>
    </row>
    <row r="5503" spans="1:2" x14ac:dyDescent="0.25">
      <c r="A5503" s="4" t="str">
        <f>IF('MILHO - CEPEA'!A167&gt;0,'MILHO - CEPEA'!A167,"")</f>
        <v/>
      </c>
      <c r="B5503" s="34" t="str">
        <f>IF('MILHO - CEPEA'!C167&gt;0,'MILHO - CEPEA'!C167,"")</f>
        <v/>
      </c>
    </row>
    <row r="5504" spans="1:2" x14ac:dyDescent="0.25">
      <c r="A5504" s="4" t="str">
        <f>IF('MILHO - CEPEA'!A168&gt;0,'MILHO - CEPEA'!A168,"")</f>
        <v/>
      </c>
      <c r="B5504" s="34" t="str">
        <f>IF('MILHO - CEPEA'!C168&gt;0,'MILHO - CEPEA'!C168,"")</f>
        <v/>
      </c>
    </row>
    <row r="5505" spans="1:2" x14ac:dyDescent="0.25">
      <c r="A5505" s="4" t="str">
        <f>IF('MILHO - CEPEA'!A169&gt;0,'MILHO - CEPEA'!A169,"")</f>
        <v/>
      </c>
      <c r="B5505" s="34" t="str">
        <f>IF('MILHO - CEPEA'!C169&gt;0,'MILHO - CEPEA'!C169,"")</f>
        <v/>
      </c>
    </row>
    <row r="5506" spans="1:2" x14ac:dyDescent="0.25">
      <c r="A5506" s="4" t="str">
        <f>IF('MILHO - CEPEA'!A170&gt;0,'MILHO - CEPEA'!A170,"")</f>
        <v/>
      </c>
      <c r="B5506" s="34" t="str">
        <f>IF('MILHO - CEPEA'!C170&gt;0,'MILHO - CEPEA'!C170,"")</f>
        <v/>
      </c>
    </row>
    <row r="5507" spans="1:2" x14ac:dyDescent="0.25">
      <c r="A5507" s="4" t="str">
        <f>IF('MILHO - CEPEA'!A171&gt;0,'MILHO - CEPEA'!A171,"")</f>
        <v/>
      </c>
      <c r="B5507" s="34" t="str">
        <f>IF('MILHO - CEPEA'!C171&gt;0,'MILHO - CEPEA'!C171,"")</f>
        <v/>
      </c>
    </row>
    <row r="5508" spans="1:2" x14ac:dyDescent="0.25">
      <c r="A5508" s="4" t="str">
        <f>IF('MILHO - CEPEA'!A172&gt;0,'MILHO - CEPEA'!A172,"")</f>
        <v/>
      </c>
      <c r="B5508" s="34" t="str">
        <f>IF('MILHO - CEPEA'!C172&gt;0,'MILHO - CEPEA'!C172,"")</f>
        <v/>
      </c>
    </row>
    <row r="5509" spans="1:2" x14ac:dyDescent="0.25">
      <c r="A5509" s="4" t="str">
        <f>IF('MILHO - CEPEA'!A173&gt;0,'MILHO - CEPEA'!A173,"")</f>
        <v/>
      </c>
      <c r="B5509" s="34" t="str">
        <f>IF('MILHO - CEPEA'!C173&gt;0,'MILHO - CEPEA'!C173,"")</f>
        <v/>
      </c>
    </row>
    <row r="5510" spans="1:2" x14ac:dyDescent="0.25">
      <c r="A5510" s="4" t="str">
        <f>IF('MILHO - CEPEA'!A174&gt;0,'MILHO - CEPEA'!A174,"")</f>
        <v/>
      </c>
      <c r="B5510" s="34" t="str">
        <f>IF('MILHO - CEPEA'!C174&gt;0,'MILHO - CEPEA'!C174,"")</f>
        <v/>
      </c>
    </row>
    <row r="5511" spans="1:2" x14ac:dyDescent="0.25">
      <c r="A5511" s="4" t="str">
        <f>IF('MILHO - CEPEA'!A175&gt;0,'MILHO - CEPEA'!A175,"")</f>
        <v/>
      </c>
      <c r="B5511" s="34" t="str">
        <f>IF('MILHO - CEPEA'!C175&gt;0,'MILHO - CEPEA'!C175,"")</f>
        <v/>
      </c>
    </row>
    <row r="5512" spans="1:2" x14ac:dyDescent="0.25">
      <c r="A5512" s="4" t="str">
        <f>IF('MILHO - CEPEA'!A176&gt;0,'MILHO - CEPEA'!A176,"")</f>
        <v/>
      </c>
      <c r="B5512" s="34" t="str">
        <f>IF('MILHO - CEPEA'!C176&gt;0,'MILHO - CEPEA'!C176,"")</f>
        <v/>
      </c>
    </row>
    <row r="5513" spans="1:2" x14ac:dyDescent="0.25">
      <c r="A5513" s="4" t="str">
        <f>IF('MILHO - CEPEA'!A177&gt;0,'MILHO - CEPEA'!A177,"")</f>
        <v/>
      </c>
      <c r="B5513" s="34" t="str">
        <f>IF('MILHO - CEPEA'!C177&gt;0,'MILHO - CEPEA'!C177,"")</f>
        <v/>
      </c>
    </row>
    <row r="5514" spans="1:2" x14ac:dyDescent="0.25">
      <c r="A5514" s="4" t="str">
        <f>IF('MILHO - CEPEA'!A178&gt;0,'MILHO - CEPEA'!A178,"")</f>
        <v/>
      </c>
      <c r="B5514" s="34" t="str">
        <f>IF('MILHO - CEPEA'!C178&gt;0,'MILHO - CEPEA'!C178,"")</f>
        <v/>
      </c>
    </row>
    <row r="5515" spans="1:2" x14ac:dyDescent="0.25">
      <c r="A5515" s="4" t="str">
        <f>IF('MILHO - CEPEA'!A179&gt;0,'MILHO - CEPEA'!A179,"")</f>
        <v/>
      </c>
      <c r="B5515" s="34" t="str">
        <f>IF('MILHO - CEPEA'!C179&gt;0,'MILHO - CEPEA'!C179,"")</f>
        <v/>
      </c>
    </row>
    <row r="5516" spans="1:2" x14ac:dyDescent="0.25">
      <c r="A5516" s="4" t="str">
        <f>IF('MILHO - CEPEA'!A180&gt;0,'MILHO - CEPEA'!A180,"")</f>
        <v/>
      </c>
      <c r="B5516" s="34" t="str">
        <f>IF('MILHO - CEPEA'!C180&gt;0,'MILHO - CEPEA'!C180,"")</f>
        <v/>
      </c>
    </row>
    <row r="5517" spans="1:2" x14ac:dyDescent="0.25">
      <c r="A5517" s="4" t="str">
        <f>IF('MILHO - CEPEA'!A181&gt;0,'MILHO - CEPEA'!A181,"")</f>
        <v/>
      </c>
      <c r="B5517" s="34" t="str">
        <f>IF('MILHO - CEPEA'!C181&gt;0,'MILHO - CEPEA'!C181,"")</f>
        <v/>
      </c>
    </row>
    <row r="5518" spans="1:2" x14ac:dyDescent="0.25">
      <c r="A5518" s="4" t="str">
        <f>IF('MILHO - CEPEA'!A182&gt;0,'MILHO - CEPEA'!A182,"")</f>
        <v/>
      </c>
      <c r="B5518" s="34" t="str">
        <f>IF('MILHO - CEPEA'!C182&gt;0,'MILHO - CEPEA'!C182,"")</f>
        <v/>
      </c>
    </row>
    <row r="5519" spans="1:2" x14ac:dyDescent="0.25">
      <c r="A5519" s="4" t="str">
        <f>IF('MILHO - CEPEA'!A183&gt;0,'MILHO - CEPEA'!A183,"")</f>
        <v/>
      </c>
      <c r="B5519" s="34" t="str">
        <f>IF('MILHO - CEPEA'!C183&gt;0,'MILHO - CEPEA'!C183,"")</f>
        <v/>
      </c>
    </row>
    <row r="5520" spans="1:2" x14ac:dyDescent="0.25">
      <c r="A5520" s="4" t="str">
        <f>IF('MILHO - CEPEA'!A184&gt;0,'MILHO - CEPEA'!A184,"")</f>
        <v/>
      </c>
      <c r="B5520" s="34" t="str">
        <f>IF('MILHO - CEPEA'!C184&gt;0,'MILHO - CEPEA'!C184,"")</f>
        <v/>
      </c>
    </row>
    <row r="5521" spans="1:2" x14ac:dyDescent="0.25">
      <c r="A5521" s="4" t="str">
        <f>IF('MILHO - CEPEA'!A185&gt;0,'MILHO - CEPEA'!A185,"")</f>
        <v/>
      </c>
      <c r="B5521" s="34" t="str">
        <f>IF('MILHO - CEPEA'!C185&gt;0,'MILHO - CEPEA'!C185,"")</f>
        <v/>
      </c>
    </row>
    <row r="5522" spans="1:2" x14ac:dyDescent="0.25">
      <c r="A5522" s="4" t="str">
        <f>IF('MILHO - CEPEA'!A186&gt;0,'MILHO - CEPEA'!A186,"")</f>
        <v/>
      </c>
      <c r="B5522" s="34" t="str">
        <f>IF('MILHO - CEPEA'!C186&gt;0,'MILHO - CEPEA'!C186,"")</f>
        <v/>
      </c>
    </row>
    <row r="5523" spans="1:2" x14ac:dyDescent="0.25">
      <c r="A5523" s="4" t="str">
        <f>IF('MILHO - CEPEA'!A187&gt;0,'MILHO - CEPEA'!A187,"")</f>
        <v/>
      </c>
      <c r="B5523" s="34" t="str">
        <f>IF('MILHO - CEPEA'!C187&gt;0,'MILHO - CEPEA'!C187,"")</f>
        <v/>
      </c>
    </row>
    <row r="5524" spans="1:2" x14ac:dyDescent="0.25">
      <c r="A5524" s="4" t="str">
        <f>IF('MILHO - CEPEA'!A188&gt;0,'MILHO - CEPEA'!A188,"")</f>
        <v/>
      </c>
      <c r="B5524" s="34" t="str">
        <f>IF('MILHO - CEPEA'!C188&gt;0,'MILHO - CEPEA'!C188,"")</f>
        <v/>
      </c>
    </row>
    <row r="5525" spans="1:2" x14ac:dyDescent="0.25">
      <c r="A5525" s="4" t="str">
        <f>IF('MILHO - CEPEA'!A189&gt;0,'MILHO - CEPEA'!A189,"")</f>
        <v/>
      </c>
      <c r="B5525" s="34" t="str">
        <f>IF('MILHO - CEPEA'!C189&gt;0,'MILHO - CEPEA'!C189,"")</f>
        <v/>
      </c>
    </row>
    <row r="5526" spans="1:2" x14ac:dyDescent="0.25">
      <c r="A5526" s="4" t="str">
        <f>IF('MILHO - CEPEA'!A190&gt;0,'MILHO - CEPEA'!A190,"")</f>
        <v/>
      </c>
      <c r="B5526" s="34" t="str">
        <f>IF('MILHO - CEPEA'!C190&gt;0,'MILHO - CEPEA'!C190,"")</f>
        <v/>
      </c>
    </row>
    <row r="5527" spans="1:2" x14ac:dyDescent="0.25">
      <c r="A5527" s="4" t="str">
        <f>IF('MILHO - CEPEA'!A191&gt;0,'MILHO - CEPEA'!A191,"")</f>
        <v/>
      </c>
      <c r="B5527" s="34" t="str">
        <f>IF('MILHO - CEPEA'!C191&gt;0,'MILHO - CEPEA'!C191,"")</f>
        <v/>
      </c>
    </row>
    <row r="5528" spans="1:2" x14ac:dyDescent="0.25">
      <c r="A5528" s="4" t="str">
        <f>IF('MILHO - CEPEA'!A192&gt;0,'MILHO - CEPEA'!A192,"")</f>
        <v/>
      </c>
      <c r="B5528" s="34" t="str">
        <f>IF('MILHO - CEPEA'!C192&gt;0,'MILHO - CEPEA'!C192,"")</f>
        <v/>
      </c>
    </row>
    <row r="5529" spans="1:2" x14ac:dyDescent="0.25">
      <c r="A5529" s="4" t="str">
        <f>IF('MILHO - CEPEA'!A193&gt;0,'MILHO - CEPEA'!A193,"")</f>
        <v/>
      </c>
      <c r="B5529" s="34" t="str">
        <f>IF('MILHO - CEPEA'!C193&gt;0,'MILHO - CEPEA'!C193,"")</f>
        <v/>
      </c>
    </row>
    <row r="5530" spans="1:2" x14ac:dyDescent="0.25">
      <c r="A5530" s="4" t="str">
        <f>IF('MILHO - CEPEA'!A194&gt;0,'MILHO - CEPEA'!A194,"")</f>
        <v/>
      </c>
      <c r="B5530" s="34" t="str">
        <f>IF('MILHO - CEPEA'!C194&gt;0,'MILHO - CEPEA'!C194,"")</f>
        <v/>
      </c>
    </row>
    <row r="5531" spans="1:2" x14ac:dyDescent="0.25">
      <c r="A5531" s="4" t="str">
        <f>IF('MILHO - CEPEA'!A195&gt;0,'MILHO - CEPEA'!A195,"")</f>
        <v/>
      </c>
      <c r="B5531" s="34" t="str">
        <f>IF('MILHO - CEPEA'!C195&gt;0,'MILHO - CEPEA'!C195,"")</f>
        <v/>
      </c>
    </row>
    <row r="5532" spans="1:2" x14ac:dyDescent="0.25">
      <c r="A5532" s="4" t="str">
        <f>IF('MILHO - CEPEA'!A196&gt;0,'MILHO - CEPEA'!A196,"")</f>
        <v/>
      </c>
      <c r="B5532" s="34" t="str">
        <f>IF('MILHO - CEPEA'!C196&gt;0,'MILHO - CEPEA'!C196,"")</f>
        <v/>
      </c>
    </row>
    <row r="5533" spans="1:2" x14ac:dyDescent="0.25">
      <c r="A5533" s="4" t="str">
        <f>IF('MILHO - CEPEA'!A197&gt;0,'MILHO - CEPEA'!A197,"")</f>
        <v/>
      </c>
      <c r="B5533" s="34" t="str">
        <f>IF('MILHO - CEPEA'!C197&gt;0,'MILHO - CEPEA'!C197,"")</f>
        <v/>
      </c>
    </row>
    <row r="5534" spans="1:2" x14ac:dyDescent="0.25">
      <c r="A5534" s="4" t="str">
        <f>IF('MILHO - CEPEA'!A198&gt;0,'MILHO - CEPEA'!A198,"")</f>
        <v/>
      </c>
      <c r="B5534" s="34" t="str">
        <f>IF('MILHO - CEPEA'!C198&gt;0,'MILHO - CEPEA'!C198,"")</f>
        <v/>
      </c>
    </row>
    <row r="5535" spans="1:2" x14ac:dyDescent="0.25">
      <c r="A5535" s="4" t="str">
        <f>IF('MILHO - CEPEA'!A199&gt;0,'MILHO - CEPEA'!A199,"")</f>
        <v/>
      </c>
      <c r="B5535" s="34" t="str">
        <f>IF('MILHO - CEPEA'!C199&gt;0,'MILHO - CEPEA'!C199,"")</f>
        <v/>
      </c>
    </row>
    <row r="5536" spans="1:2" x14ac:dyDescent="0.25">
      <c r="A5536" s="4" t="str">
        <f>IF('MILHO - CEPEA'!A200&gt;0,'MILHO - CEPEA'!A200,"")</f>
        <v/>
      </c>
      <c r="B5536" s="34" t="str">
        <f>IF('MILHO - CEPEA'!C200&gt;0,'MILHO - CEPEA'!C200,"")</f>
        <v/>
      </c>
    </row>
    <row r="5537" spans="1:2" x14ac:dyDescent="0.25">
      <c r="A5537" s="4" t="str">
        <f>IF('MILHO - CEPEA'!A201&gt;0,'MILHO - CEPEA'!A201,"")</f>
        <v/>
      </c>
      <c r="B5537" s="34" t="str">
        <f>IF('MILHO - CEPEA'!C201&gt;0,'MILHO - CEPEA'!C201,"")</f>
        <v/>
      </c>
    </row>
    <row r="5538" spans="1:2" x14ac:dyDescent="0.25">
      <c r="A5538" s="4" t="str">
        <f>IF('MILHO - CEPEA'!A202&gt;0,'MILHO - CEPEA'!A202,"")</f>
        <v/>
      </c>
      <c r="B5538" s="34" t="str">
        <f>IF('MILHO - CEPEA'!C202&gt;0,'MILHO - CEPEA'!C202,"")</f>
        <v/>
      </c>
    </row>
    <row r="5539" spans="1:2" x14ac:dyDescent="0.25">
      <c r="A5539" s="4" t="str">
        <f>IF('MILHO - CEPEA'!A203&gt;0,'MILHO - CEPEA'!A203,"")</f>
        <v/>
      </c>
      <c r="B5539" s="34" t="str">
        <f>IF('MILHO - CEPEA'!C203&gt;0,'MILHO - CEPEA'!C203,"")</f>
        <v/>
      </c>
    </row>
    <row r="5540" spans="1:2" x14ac:dyDescent="0.25">
      <c r="A5540" s="4" t="str">
        <f>IF('MILHO - CEPEA'!A204&gt;0,'MILHO - CEPEA'!A204,"")</f>
        <v/>
      </c>
      <c r="B5540" s="34" t="str">
        <f>IF('MILHO - CEPEA'!C204&gt;0,'MILHO - CEPEA'!C204,"")</f>
        <v/>
      </c>
    </row>
    <row r="5541" spans="1:2" x14ac:dyDescent="0.25">
      <c r="A5541" s="4" t="str">
        <f>IF('MILHO - CEPEA'!A205&gt;0,'MILHO - CEPEA'!A205,"")</f>
        <v/>
      </c>
      <c r="B5541" s="34" t="str">
        <f>IF('MILHO - CEPEA'!C205&gt;0,'MILHO - CEPEA'!C205,"")</f>
        <v/>
      </c>
    </row>
    <row r="5542" spans="1:2" x14ac:dyDescent="0.25">
      <c r="A5542" s="4" t="str">
        <f>IF('MILHO - CEPEA'!A206&gt;0,'MILHO - CEPEA'!A206,"")</f>
        <v/>
      </c>
      <c r="B5542" s="34" t="str">
        <f>IF('MILHO - CEPEA'!C206&gt;0,'MILHO - CEPEA'!C206,"")</f>
        <v/>
      </c>
    </row>
    <row r="5543" spans="1:2" x14ac:dyDescent="0.25">
      <c r="A5543" s="4" t="str">
        <f>IF('MILHO - CEPEA'!A207&gt;0,'MILHO - CEPEA'!A207,"")</f>
        <v/>
      </c>
      <c r="B5543" s="34" t="str">
        <f>IF('MILHO - CEPEA'!C207&gt;0,'MILHO - CEPEA'!C207,"")</f>
        <v/>
      </c>
    </row>
    <row r="5544" spans="1:2" x14ac:dyDescent="0.25">
      <c r="A5544" s="4" t="str">
        <f>IF('MILHO - CEPEA'!A208&gt;0,'MILHO - CEPEA'!A208,"")</f>
        <v/>
      </c>
      <c r="B5544" s="34" t="str">
        <f>IF('MILHO - CEPEA'!C208&gt;0,'MILHO - CEPEA'!C208,"")</f>
        <v/>
      </c>
    </row>
    <row r="5545" spans="1:2" x14ac:dyDescent="0.25">
      <c r="A5545" s="4" t="str">
        <f>IF('MILHO - CEPEA'!A209&gt;0,'MILHO - CEPEA'!A209,"")</f>
        <v/>
      </c>
      <c r="B5545" s="34" t="str">
        <f>IF('MILHO - CEPEA'!C209&gt;0,'MILHO - CEPEA'!C209,"")</f>
        <v/>
      </c>
    </row>
    <row r="5546" spans="1:2" x14ac:dyDescent="0.25">
      <c r="A5546" s="4" t="str">
        <f>IF('MILHO - CEPEA'!A210&gt;0,'MILHO - CEPEA'!A210,"")</f>
        <v/>
      </c>
      <c r="B5546" s="34" t="str">
        <f>IF('MILHO - CEPEA'!C210&gt;0,'MILHO - CEPEA'!C210,"")</f>
        <v/>
      </c>
    </row>
    <row r="5547" spans="1:2" x14ac:dyDescent="0.25">
      <c r="A5547" s="4" t="str">
        <f>IF('MILHO - CEPEA'!A211&gt;0,'MILHO - CEPEA'!A211,"")</f>
        <v/>
      </c>
      <c r="B5547" s="34" t="str">
        <f>IF('MILHO - CEPEA'!C211&gt;0,'MILHO - CEPEA'!C211,"")</f>
        <v/>
      </c>
    </row>
    <row r="5548" spans="1:2" x14ac:dyDescent="0.25">
      <c r="A5548" s="4" t="str">
        <f>IF('MILHO - CEPEA'!A212&gt;0,'MILHO - CEPEA'!A212,"")</f>
        <v/>
      </c>
      <c r="B5548" s="34" t="str">
        <f>IF('MILHO - CEPEA'!C212&gt;0,'MILHO - CEPEA'!C212,"")</f>
        <v/>
      </c>
    </row>
    <row r="5549" spans="1:2" x14ac:dyDescent="0.25">
      <c r="A5549" s="4" t="str">
        <f>IF('MILHO - CEPEA'!A213&gt;0,'MILHO - CEPEA'!A213,"")</f>
        <v/>
      </c>
      <c r="B5549" s="34" t="str">
        <f>IF('MILHO - CEPEA'!C213&gt;0,'MILHO - CEPEA'!C213,"")</f>
        <v/>
      </c>
    </row>
    <row r="5550" spans="1:2" x14ac:dyDescent="0.25">
      <c r="A5550" s="4" t="str">
        <f>IF('MILHO - CEPEA'!A214&gt;0,'MILHO - CEPEA'!A214,"")</f>
        <v/>
      </c>
      <c r="B5550" s="34" t="str">
        <f>IF('MILHO - CEPEA'!C214&gt;0,'MILHO - CEPEA'!C214,"")</f>
        <v/>
      </c>
    </row>
    <row r="5551" spans="1:2" x14ac:dyDescent="0.25">
      <c r="A5551" s="4" t="str">
        <f>IF('MILHO - CEPEA'!A215&gt;0,'MILHO - CEPEA'!A215,"")</f>
        <v/>
      </c>
      <c r="B5551" s="34" t="str">
        <f>IF('MILHO - CEPEA'!C215&gt;0,'MILHO - CEPEA'!C215,"")</f>
        <v/>
      </c>
    </row>
    <row r="5552" spans="1:2" x14ac:dyDescent="0.25">
      <c r="A5552" s="4" t="str">
        <f>IF('MILHO - CEPEA'!A216&gt;0,'MILHO - CEPEA'!A216,"")</f>
        <v/>
      </c>
      <c r="B5552" s="34" t="str">
        <f>IF('MILHO - CEPEA'!C216&gt;0,'MILHO - CEPEA'!C216,"")</f>
        <v/>
      </c>
    </row>
    <row r="5553" spans="1:2" x14ac:dyDescent="0.25">
      <c r="A5553" s="4" t="str">
        <f>IF('MILHO - CEPEA'!A217&gt;0,'MILHO - CEPEA'!A217,"")</f>
        <v/>
      </c>
      <c r="B5553" s="34" t="str">
        <f>IF('MILHO - CEPEA'!C217&gt;0,'MILHO - CEPEA'!C217,"")</f>
        <v/>
      </c>
    </row>
    <row r="5554" spans="1:2" x14ac:dyDescent="0.25">
      <c r="A5554" s="4" t="str">
        <f>IF('MILHO - CEPEA'!A218&gt;0,'MILHO - CEPEA'!A218,"")</f>
        <v/>
      </c>
      <c r="B5554" s="34" t="str">
        <f>IF('MILHO - CEPEA'!C218&gt;0,'MILHO - CEPEA'!C218,"")</f>
        <v/>
      </c>
    </row>
    <row r="5555" spans="1:2" x14ac:dyDescent="0.25">
      <c r="A5555" s="4" t="str">
        <f>IF('MILHO - CEPEA'!A219&gt;0,'MILHO - CEPEA'!A219,"")</f>
        <v/>
      </c>
      <c r="B5555" s="34" t="str">
        <f>IF('MILHO - CEPEA'!C219&gt;0,'MILHO - CEPEA'!C219,"")</f>
        <v/>
      </c>
    </row>
    <row r="5556" spans="1:2" x14ac:dyDescent="0.25">
      <c r="A5556" s="4" t="str">
        <f>IF('MILHO - CEPEA'!A220&gt;0,'MILHO - CEPEA'!A220,"")</f>
        <v/>
      </c>
      <c r="B5556" s="34" t="str">
        <f>IF('MILHO - CEPEA'!C220&gt;0,'MILHO - CEPEA'!C220,"")</f>
        <v/>
      </c>
    </row>
    <row r="5557" spans="1:2" x14ac:dyDescent="0.25">
      <c r="A5557" s="4" t="str">
        <f>IF('MILHO - CEPEA'!A221&gt;0,'MILHO - CEPEA'!A221,"")</f>
        <v/>
      </c>
      <c r="B5557" s="34" t="str">
        <f>IF('MILHO - CEPEA'!C221&gt;0,'MILHO - CEPEA'!C221,"")</f>
        <v/>
      </c>
    </row>
    <row r="5558" spans="1:2" x14ac:dyDescent="0.25">
      <c r="A5558" s="4" t="str">
        <f>IF('MILHO - CEPEA'!A222&gt;0,'MILHO - CEPEA'!A222,"")</f>
        <v/>
      </c>
      <c r="B5558" s="34" t="str">
        <f>IF('MILHO - CEPEA'!C222&gt;0,'MILHO - CEPEA'!C222,"")</f>
        <v/>
      </c>
    </row>
    <row r="5559" spans="1:2" x14ac:dyDescent="0.25">
      <c r="A5559" s="4" t="str">
        <f>IF('MILHO - CEPEA'!A223&gt;0,'MILHO - CEPEA'!A223,"")</f>
        <v/>
      </c>
      <c r="B5559" s="34" t="str">
        <f>IF('MILHO - CEPEA'!C223&gt;0,'MILHO - CEPEA'!C223,"")</f>
        <v/>
      </c>
    </row>
    <row r="5560" spans="1:2" x14ac:dyDescent="0.25">
      <c r="A5560" s="4" t="str">
        <f>IF('MILHO - CEPEA'!A224&gt;0,'MILHO - CEPEA'!A224,"")</f>
        <v/>
      </c>
      <c r="B5560" s="34" t="str">
        <f>IF('MILHO - CEPEA'!C224&gt;0,'MILHO - CEPEA'!C224,"")</f>
        <v/>
      </c>
    </row>
    <row r="5561" spans="1:2" x14ac:dyDescent="0.25">
      <c r="A5561" s="4" t="str">
        <f>IF('MILHO - CEPEA'!A225&gt;0,'MILHO - CEPEA'!A225,"")</f>
        <v/>
      </c>
      <c r="B5561" s="34" t="str">
        <f>IF('MILHO - CEPEA'!C225&gt;0,'MILHO - CEPEA'!C225,"")</f>
        <v/>
      </c>
    </row>
    <row r="5562" spans="1:2" x14ac:dyDescent="0.25">
      <c r="A5562" s="4" t="str">
        <f>IF('MILHO - CEPEA'!A226&gt;0,'MILHO - CEPEA'!A226,"")</f>
        <v/>
      </c>
      <c r="B5562" s="34" t="str">
        <f>IF('MILHO - CEPEA'!C226&gt;0,'MILHO - CEPEA'!C226,"")</f>
        <v/>
      </c>
    </row>
    <row r="5563" spans="1:2" x14ac:dyDescent="0.25">
      <c r="A5563" s="4" t="str">
        <f>IF('MILHO - CEPEA'!A227&gt;0,'MILHO - CEPEA'!A227,"")</f>
        <v/>
      </c>
      <c r="B5563" s="34" t="str">
        <f>IF('MILHO - CEPEA'!C227&gt;0,'MILHO - CEPEA'!C227,"")</f>
        <v/>
      </c>
    </row>
    <row r="5564" spans="1:2" x14ac:dyDescent="0.25">
      <c r="A5564" s="4" t="str">
        <f>IF('MILHO - CEPEA'!A228&gt;0,'MILHO - CEPEA'!A228,"")</f>
        <v/>
      </c>
      <c r="B5564" s="34" t="str">
        <f>IF('MILHO - CEPEA'!C228&gt;0,'MILHO - CEPEA'!C228,"")</f>
        <v/>
      </c>
    </row>
    <row r="5565" spans="1:2" x14ac:dyDescent="0.25">
      <c r="A5565" s="4" t="str">
        <f>IF('MILHO - CEPEA'!A229&gt;0,'MILHO - CEPEA'!A229,"")</f>
        <v/>
      </c>
      <c r="B5565" s="34" t="str">
        <f>IF('MILHO - CEPEA'!C229&gt;0,'MILHO - CEPEA'!C229,"")</f>
        <v/>
      </c>
    </row>
    <row r="5566" spans="1:2" x14ac:dyDescent="0.25">
      <c r="A5566" s="4" t="str">
        <f>IF('MILHO - CEPEA'!A230&gt;0,'MILHO - CEPEA'!A230,"")</f>
        <v/>
      </c>
      <c r="B5566" s="34" t="str">
        <f>IF('MILHO - CEPEA'!C230&gt;0,'MILHO - CEPEA'!C230,"")</f>
        <v/>
      </c>
    </row>
    <row r="5567" spans="1:2" x14ac:dyDescent="0.25">
      <c r="A5567" s="4" t="str">
        <f>IF('MILHO - CEPEA'!A231&gt;0,'MILHO - CEPEA'!A231,"")</f>
        <v/>
      </c>
      <c r="B5567" s="34" t="str">
        <f>IF('MILHO - CEPEA'!C231&gt;0,'MILHO - CEPEA'!C231,"")</f>
        <v/>
      </c>
    </row>
    <row r="5568" spans="1:2" x14ac:dyDescent="0.25">
      <c r="A5568" s="4" t="str">
        <f>IF('MILHO - CEPEA'!A232&gt;0,'MILHO - CEPEA'!A232,"")</f>
        <v/>
      </c>
      <c r="B5568" s="34" t="str">
        <f>IF('MILHO - CEPEA'!C232&gt;0,'MILHO - CEPEA'!C232,"")</f>
        <v/>
      </c>
    </row>
    <row r="5569" spans="1:2" x14ac:dyDescent="0.25">
      <c r="A5569" s="4" t="str">
        <f>IF('MILHO - CEPEA'!A233&gt;0,'MILHO - CEPEA'!A233,"")</f>
        <v/>
      </c>
      <c r="B5569" s="34" t="str">
        <f>IF('MILHO - CEPEA'!C233&gt;0,'MILHO - CEPEA'!C233,"")</f>
        <v/>
      </c>
    </row>
    <row r="5570" spans="1:2" x14ac:dyDescent="0.25">
      <c r="A5570" s="4" t="str">
        <f>IF('MILHO - CEPEA'!A234&gt;0,'MILHO - CEPEA'!A234,"")</f>
        <v/>
      </c>
      <c r="B5570" s="34" t="str">
        <f>IF('MILHO - CEPEA'!C234&gt;0,'MILHO - CEPEA'!C234,"")</f>
        <v/>
      </c>
    </row>
    <row r="5571" spans="1:2" x14ac:dyDescent="0.25">
      <c r="A5571" s="4" t="str">
        <f>IF('MILHO - CEPEA'!A235&gt;0,'MILHO - CEPEA'!A235,"")</f>
        <v/>
      </c>
      <c r="B5571" s="34" t="str">
        <f>IF('MILHO - CEPEA'!C235&gt;0,'MILHO - CEPEA'!C235,"")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6"/>
  <dimension ref="A1:C1264"/>
  <sheetViews>
    <sheetView topLeftCell="A386" zoomScale="60" zoomScaleNormal="60" workbookViewId="0">
      <selection activeCell="B300" sqref="B300:B322"/>
    </sheetView>
  </sheetViews>
  <sheetFormatPr defaultRowHeight="15" x14ac:dyDescent="0.25"/>
  <cols>
    <col min="1" max="1" width="12.5703125" style="11" bestFit="1" customWidth="1"/>
    <col min="2" max="49" width="9.140625" style="1" customWidth="1"/>
    <col min="50" max="16384" width="9.140625" style="1"/>
  </cols>
  <sheetData>
    <row r="1" spans="1:3" x14ac:dyDescent="0.25">
      <c r="A1" s="11" t="s">
        <v>0</v>
      </c>
      <c r="B1" s="1" t="s">
        <v>5801</v>
      </c>
      <c r="C1" s="1" t="s">
        <v>5802</v>
      </c>
    </row>
    <row r="2" spans="1:3" x14ac:dyDescent="0.25">
      <c r="A2" s="9">
        <v>45659</v>
      </c>
      <c r="B2" s="1" t="s">
        <v>5803</v>
      </c>
      <c r="C2" s="1">
        <v>2643.25</v>
      </c>
    </row>
    <row r="3" spans="1:3" x14ac:dyDescent="0.25">
      <c r="A3" s="9">
        <v>45660</v>
      </c>
      <c r="B3" s="1" t="s">
        <v>5803</v>
      </c>
      <c r="C3" s="1">
        <v>2646.22</v>
      </c>
    </row>
    <row r="4" spans="1:3" x14ac:dyDescent="0.25">
      <c r="A4" s="9">
        <v>45663</v>
      </c>
      <c r="B4" s="1" t="s">
        <v>5803</v>
      </c>
      <c r="C4" s="1">
        <v>2635.72</v>
      </c>
    </row>
    <row r="5" spans="1:3" x14ac:dyDescent="0.25">
      <c r="A5" s="9">
        <v>45664</v>
      </c>
      <c r="B5" s="1" t="s">
        <v>5803</v>
      </c>
      <c r="C5" s="1">
        <v>2631.11</v>
      </c>
    </row>
    <row r="6" spans="1:3" x14ac:dyDescent="0.25">
      <c r="A6" s="9">
        <v>45665</v>
      </c>
      <c r="B6" s="1" t="s">
        <v>5803</v>
      </c>
      <c r="C6" s="1">
        <v>2631.11</v>
      </c>
    </row>
    <row r="7" spans="1:3" x14ac:dyDescent="0.25">
      <c r="A7" s="9">
        <v>45666</v>
      </c>
      <c r="B7" s="1" t="s">
        <v>5803</v>
      </c>
      <c r="C7" s="1">
        <v>2634.43</v>
      </c>
    </row>
    <row r="8" spans="1:3" x14ac:dyDescent="0.25">
      <c r="A8" s="9">
        <v>45667</v>
      </c>
      <c r="B8" s="1" t="s">
        <v>5803</v>
      </c>
      <c r="C8" s="1">
        <v>2634.43</v>
      </c>
    </row>
    <row r="9" spans="1:3" x14ac:dyDescent="0.25">
      <c r="A9" s="9">
        <v>45670</v>
      </c>
      <c r="B9" s="1" t="s">
        <v>5803</v>
      </c>
      <c r="C9" s="1">
        <v>2614.44</v>
      </c>
    </row>
    <row r="10" spans="1:3" x14ac:dyDescent="0.25">
      <c r="A10" s="9">
        <v>45671</v>
      </c>
      <c r="B10" s="1" t="s">
        <v>5803</v>
      </c>
      <c r="C10" s="1">
        <v>2623.27</v>
      </c>
    </row>
    <row r="11" spans="1:3" x14ac:dyDescent="0.25">
      <c r="A11" s="9">
        <v>45672</v>
      </c>
      <c r="B11" s="1" t="s">
        <v>5803</v>
      </c>
      <c r="C11" s="1">
        <v>2623.71</v>
      </c>
    </row>
    <row r="12" spans="1:3" x14ac:dyDescent="0.25">
      <c r="A12" s="9">
        <v>45673</v>
      </c>
      <c r="B12" s="1" t="s">
        <v>5803</v>
      </c>
      <c r="C12" s="1">
        <v>2626.01</v>
      </c>
    </row>
    <row r="13" spans="1:3" x14ac:dyDescent="0.25">
      <c r="A13" s="9">
        <v>45674</v>
      </c>
      <c r="B13" s="1" t="s">
        <v>5803</v>
      </c>
      <c r="C13" s="1">
        <v>2620.5</v>
      </c>
    </row>
    <row r="14" spans="1:3" x14ac:dyDescent="0.25">
      <c r="A14" s="9">
        <v>45677</v>
      </c>
      <c r="B14" s="1" t="s">
        <v>5803</v>
      </c>
      <c r="C14" s="1">
        <v>2627.9</v>
      </c>
    </row>
    <row r="15" spans="1:3" x14ac:dyDescent="0.25">
      <c r="A15" s="9">
        <v>45678</v>
      </c>
      <c r="B15" s="1" t="s">
        <v>5803</v>
      </c>
      <c r="C15" s="1">
        <v>2637.33</v>
      </c>
    </row>
    <row r="16" spans="1:3" x14ac:dyDescent="0.25">
      <c r="A16" s="9">
        <v>45679</v>
      </c>
      <c r="B16" s="1" t="s">
        <v>5803</v>
      </c>
      <c r="C16" s="1">
        <v>2635.23</v>
      </c>
    </row>
    <row r="17" spans="1:3" x14ac:dyDescent="0.25">
      <c r="A17" s="9">
        <v>45680</v>
      </c>
      <c r="B17" s="1" t="s">
        <v>5803</v>
      </c>
      <c r="C17" s="1">
        <v>2642.64</v>
      </c>
    </row>
    <row r="18" spans="1:3" x14ac:dyDescent="0.25">
      <c r="A18" s="9">
        <v>45681</v>
      </c>
      <c r="B18" s="1" t="s">
        <v>5803</v>
      </c>
      <c r="C18" s="1">
        <v>2640.22</v>
      </c>
    </row>
    <row r="19" spans="1:3" x14ac:dyDescent="0.25">
      <c r="A19" s="9">
        <v>45684</v>
      </c>
      <c r="B19" s="1" t="s">
        <v>5803</v>
      </c>
      <c r="C19" s="1">
        <v>2641.5</v>
      </c>
    </row>
    <row r="20" spans="1:3" x14ac:dyDescent="0.25">
      <c r="A20" s="9">
        <v>45685</v>
      </c>
      <c r="B20" s="1" t="s">
        <v>5803</v>
      </c>
      <c r="C20" s="1">
        <v>2636.45</v>
      </c>
    </row>
    <row r="21" spans="1:3" x14ac:dyDescent="0.25">
      <c r="A21" s="9">
        <v>45686</v>
      </c>
      <c r="B21" s="1" t="s">
        <v>5803</v>
      </c>
      <c r="C21" s="1">
        <v>2639.34</v>
      </c>
    </row>
    <row r="22" spans="1:3" x14ac:dyDescent="0.25">
      <c r="A22" s="9">
        <v>45687</v>
      </c>
      <c r="B22" s="1" t="s">
        <v>5803</v>
      </c>
      <c r="C22" s="1">
        <v>2639.2</v>
      </c>
    </row>
    <row r="23" spans="1:3" x14ac:dyDescent="0.25">
      <c r="A23" s="9">
        <v>45688</v>
      </c>
      <c r="B23" s="1" t="s">
        <v>5803</v>
      </c>
      <c r="C23" s="1">
        <v>2640.57</v>
      </c>
    </row>
    <row r="24" spans="1:3" x14ac:dyDescent="0.25">
      <c r="A24" s="9">
        <v>45691</v>
      </c>
      <c r="B24" s="1" t="s">
        <v>5803</v>
      </c>
      <c r="C24" s="1">
        <v>2654.41</v>
      </c>
    </row>
    <row r="25" spans="1:3" x14ac:dyDescent="0.25">
      <c r="A25" s="9">
        <v>45692</v>
      </c>
      <c r="B25" s="1" t="s">
        <v>5803</v>
      </c>
      <c r="C25" s="1">
        <v>2662.62</v>
      </c>
    </row>
    <row r="26" spans="1:3" x14ac:dyDescent="0.25">
      <c r="A26" s="9">
        <v>45693</v>
      </c>
      <c r="B26" s="1" t="s">
        <v>5803</v>
      </c>
      <c r="C26" s="1">
        <v>2658.58</v>
      </c>
    </row>
    <row r="27" spans="1:3" x14ac:dyDescent="0.25">
      <c r="A27" s="9">
        <v>45694</v>
      </c>
      <c r="B27" s="1" t="s">
        <v>5803</v>
      </c>
      <c r="C27" s="1">
        <v>2677.15</v>
      </c>
    </row>
    <row r="28" spans="1:3" x14ac:dyDescent="0.25">
      <c r="A28" s="9">
        <v>45695</v>
      </c>
      <c r="B28" s="1" t="s">
        <v>5803</v>
      </c>
      <c r="C28" s="1">
        <v>2690.13</v>
      </c>
    </row>
    <row r="29" spans="1:3" x14ac:dyDescent="0.25">
      <c r="A29" s="9">
        <v>45698</v>
      </c>
      <c r="B29" s="1" t="s">
        <v>5803</v>
      </c>
      <c r="C29" s="1">
        <v>2683.56</v>
      </c>
    </row>
    <row r="30" spans="1:3" x14ac:dyDescent="0.25">
      <c r="A30" s="9">
        <v>45699</v>
      </c>
      <c r="B30" s="1" t="s">
        <v>5803</v>
      </c>
      <c r="C30" s="1">
        <v>2678</v>
      </c>
    </row>
    <row r="31" spans="1:3" x14ac:dyDescent="0.25">
      <c r="A31" s="9">
        <v>45700</v>
      </c>
      <c r="B31" s="1" t="s">
        <v>5803</v>
      </c>
      <c r="C31" s="1">
        <v>2680.6</v>
      </c>
    </row>
    <row r="32" spans="1:3" x14ac:dyDescent="0.25">
      <c r="A32" s="9">
        <v>45701</v>
      </c>
      <c r="B32" s="1" t="s">
        <v>5803</v>
      </c>
      <c r="C32" s="1">
        <v>2679.33</v>
      </c>
    </row>
    <row r="33" spans="1:3" x14ac:dyDescent="0.25">
      <c r="A33" s="9">
        <v>45702</v>
      </c>
      <c r="B33" s="1" t="s">
        <v>5803</v>
      </c>
      <c r="C33" s="1">
        <v>2675.52</v>
      </c>
    </row>
    <row r="34" spans="1:3" x14ac:dyDescent="0.25">
      <c r="A34" s="9">
        <v>45705</v>
      </c>
      <c r="B34" s="1" t="s">
        <v>5803</v>
      </c>
      <c r="C34" s="1">
        <v>2679.29</v>
      </c>
    </row>
    <row r="35" spans="1:3" x14ac:dyDescent="0.25">
      <c r="A35" s="9">
        <v>45706</v>
      </c>
      <c r="B35" s="1" t="s">
        <v>5803</v>
      </c>
      <c r="C35" s="1">
        <v>2671.37</v>
      </c>
    </row>
    <row r="36" spans="1:3" x14ac:dyDescent="0.25">
      <c r="A36" s="9">
        <v>45707</v>
      </c>
      <c r="B36" s="1" t="s">
        <v>5803</v>
      </c>
      <c r="C36" s="1">
        <v>2670.47</v>
      </c>
    </row>
    <row r="37" spans="1:3" x14ac:dyDescent="0.25">
      <c r="A37" s="9">
        <v>45708</v>
      </c>
      <c r="B37" s="1" t="s">
        <v>5803</v>
      </c>
      <c r="C37" s="1">
        <v>2662.06</v>
      </c>
    </row>
    <row r="38" spans="1:3" x14ac:dyDescent="0.25">
      <c r="A38" s="9">
        <v>45709</v>
      </c>
      <c r="B38" s="1" t="s">
        <v>5803</v>
      </c>
      <c r="C38" s="1">
        <v>2664.22</v>
      </c>
    </row>
    <row r="39" spans="1:3" x14ac:dyDescent="0.25">
      <c r="A39" s="9">
        <v>45712</v>
      </c>
      <c r="B39" s="1" t="s">
        <v>5803</v>
      </c>
      <c r="C39" s="1">
        <v>2654.85</v>
      </c>
    </row>
    <row r="40" spans="1:3" x14ac:dyDescent="0.25">
      <c r="A40" s="9">
        <v>45713</v>
      </c>
      <c r="B40" s="1" t="s">
        <v>5803</v>
      </c>
      <c r="C40" s="1">
        <v>2653.75</v>
      </c>
    </row>
    <row r="41" spans="1:3" x14ac:dyDescent="0.25">
      <c r="A41" s="9">
        <v>45714</v>
      </c>
      <c r="B41" s="1" t="s">
        <v>5803</v>
      </c>
      <c r="C41" s="1">
        <v>2655.83</v>
      </c>
    </row>
    <row r="42" spans="1:3" x14ac:dyDescent="0.25">
      <c r="A42" s="9">
        <v>45715</v>
      </c>
      <c r="B42" s="1" t="s">
        <v>5803</v>
      </c>
      <c r="C42" s="1">
        <v>2652.15</v>
      </c>
    </row>
    <row r="43" spans="1:3" x14ac:dyDescent="0.25">
      <c r="A43" s="9">
        <v>45716</v>
      </c>
      <c r="B43" s="1" t="s">
        <v>5803</v>
      </c>
      <c r="C43" s="1">
        <v>2649.01</v>
      </c>
    </row>
    <row r="44" spans="1:3" x14ac:dyDescent="0.25">
      <c r="A44" s="9">
        <v>45721</v>
      </c>
      <c r="B44" s="1" t="s">
        <v>5803</v>
      </c>
      <c r="C44" s="1">
        <v>2634.85</v>
      </c>
    </row>
    <row r="45" spans="1:3" x14ac:dyDescent="0.25">
      <c r="A45" s="9">
        <v>45722</v>
      </c>
      <c r="B45" s="1" t="s">
        <v>5803</v>
      </c>
      <c r="C45" s="1">
        <v>2630.21</v>
      </c>
    </row>
    <row r="46" spans="1:3" x14ac:dyDescent="0.25">
      <c r="A46" s="9">
        <v>45723</v>
      </c>
      <c r="B46" s="1" t="s">
        <v>5803</v>
      </c>
      <c r="C46" s="1">
        <v>2628.16</v>
      </c>
    </row>
    <row r="47" spans="1:3" x14ac:dyDescent="0.25">
      <c r="A47" s="9">
        <v>45726</v>
      </c>
      <c r="B47" s="1" t="s">
        <v>5803</v>
      </c>
      <c r="C47" s="1">
        <v>2631.14</v>
      </c>
    </row>
    <row r="48" spans="1:3" x14ac:dyDescent="0.25">
      <c r="A48" s="9">
        <v>45727</v>
      </c>
      <c r="B48" s="1" t="s">
        <v>5803</v>
      </c>
      <c r="C48" s="1">
        <v>2656.63</v>
      </c>
    </row>
    <row r="49" spans="1:3" x14ac:dyDescent="0.25">
      <c r="A49" s="9">
        <v>45728</v>
      </c>
      <c r="B49" s="1" t="s">
        <v>5803</v>
      </c>
      <c r="C49" s="1">
        <v>2658.42</v>
      </c>
    </row>
    <row r="50" spans="1:3" x14ac:dyDescent="0.25">
      <c r="A50" s="9">
        <v>45729</v>
      </c>
      <c r="B50" s="1" t="s">
        <v>5803</v>
      </c>
      <c r="C50" s="1">
        <v>2673.94</v>
      </c>
    </row>
    <row r="51" spans="1:3" x14ac:dyDescent="0.25">
      <c r="A51" s="9">
        <v>45730</v>
      </c>
      <c r="B51" s="1" t="s">
        <v>5803</v>
      </c>
      <c r="C51" s="1">
        <v>2686.73</v>
      </c>
    </row>
    <row r="52" spans="1:3" x14ac:dyDescent="0.25">
      <c r="A52" s="9">
        <v>45733</v>
      </c>
      <c r="B52" s="1" t="s">
        <v>5803</v>
      </c>
      <c r="C52" s="1">
        <v>2704.1</v>
      </c>
    </row>
    <row r="53" spans="1:3" x14ac:dyDescent="0.25">
      <c r="A53" s="9">
        <v>45734</v>
      </c>
      <c r="B53" s="1" t="s">
        <v>5803</v>
      </c>
      <c r="C53" s="1">
        <v>2704.26</v>
      </c>
    </row>
    <row r="54" spans="1:3" x14ac:dyDescent="0.25">
      <c r="A54" s="9">
        <v>45735</v>
      </c>
      <c r="B54" s="1" t="s">
        <v>5803</v>
      </c>
      <c r="C54" s="1">
        <v>2709</v>
      </c>
    </row>
    <row r="55" spans="1:3" x14ac:dyDescent="0.25">
      <c r="A55" s="9">
        <v>45736</v>
      </c>
      <c r="B55" s="1" t="s">
        <v>5803</v>
      </c>
      <c r="C55" s="1">
        <v>2706.16</v>
      </c>
    </row>
    <row r="56" spans="1:3" x14ac:dyDescent="0.25">
      <c r="A56" s="9">
        <v>45737</v>
      </c>
      <c r="B56" s="1" t="s">
        <v>5803</v>
      </c>
      <c r="C56" s="1">
        <v>2714.65</v>
      </c>
    </row>
    <row r="57" spans="1:3" x14ac:dyDescent="0.25">
      <c r="A57" s="9">
        <v>45740</v>
      </c>
      <c r="B57" s="1" t="s">
        <v>5803</v>
      </c>
      <c r="C57" s="1">
        <v>2712.19</v>
      </c>
    </row>
    <row r="58" spans="1:3" x14ac:dyDescent="0.25">
      <c r="A58" s="9">
        <v>45741</v>
      </c>
      <c r="B58" s="1" t="s">
        <v>5803</v>
      </c>
      <c r="C58" s="1">
        <v>2705.66</v>
      </c>
    </row>
    <row r="59" spans="1:3" x14ac:dyDescent="0.25">
      <c r="A59" s="9">
        <v>45742</v>
      </c>
      <c r="B59" s="1" t="s">
        <v>5803</v>
      </c>
      <c r="C59" s="1">
        <v>2705.32</v>
      </c>
    </row>
    <row r="60" spans="1:3" x14ac:dyDescent="0.25">
      <c r="A60" s="9">
        <v>45743</v>
      </c>
      <c r="B60" s="1" t="s">
        <v>5803</v>
      </c>
      <c r="C60" s="1">
        <v>2701.17</v>
      </c>
    </row>
    <row r="61" spans="1:3" x14ac:dyDescent="0.25">
      <c r="A61" s="9">
        <v>45744</v>
      </c>
      <c r="B61" s="1" t="s">
        <v>5803</v>
      </c>
      <c r="C61" s="1">
        <v>2708.83</v>
      </c>
    </row>
    <row r="62" spans="1:3" x14ac:dyDescent="0.25">
      <c r="A62" s="9">
        <v>45747</v>
      </c>
      <c r="B62" s="1" t="s">
        <v>5803</v>
      </c>
      <c r="C62" s="1">
        <v>2705.2</v>
      </c>
    </row>
    <row r="63" spans="1:3" x14ac:dyDescent="0.25">
      <c r="A63" s="9">
        <v>45748</v>
      </c>
      <c r="B63" s="1" t="s">
        <v>5803</v>
      </c>
      <c r="C63" s="1">
        <v>2737.78</v>
      </c>
    </row>
    <row r="64" spans="1:3" x14ac:dyDescent="0.25">
      <c r="A64" s="9">
        <v>45749</v>
      </c>
      <c r="B64" s="1" t="s">
        <v>5803</v>
      </c>
      <c r="C64" s="1">
        <v>2745.34</v>
      </c>
    </row>
    <row r="65" spans="1:3" x14ac:dyDescent="0.25">
      <c r="A65" s="9">
        <v>45750</v>
      </c>
      <c r="B65" s="1" t="s">
        <v>5803</v>
      </c>
      <c r="C65" s="1">
        <v>2761.64</v>
      </c>
    </row>
    <row r="66" spans="1:3" x14ac:dyDescent="0.25">
      <c r="A66" s="9">
        <v>45751</v>
      </c>
      <c r="B66" s="1" t="s">
        <v>5803</v>
      </c>
      <c r="C66" s="1">
        <v>2765.65</v>
      </c>
    </row>
    <row r="67" spans="1:3" x14ac:dyDescent="0.25">
      <c r="A67" s="9">
        <v>45754</v>
      </c>
      <c r="B67" s="1" t="s">
        <v>5803</v>
      </c>
      <c r="C67" s="1">
        <v>2767.4</v>
      </c>
    </row>
    <row r="68" spans="1:3" x14ac:dyDescent="0.25">
      <c r="A68" s="9">
        <v>45755</v>
      </c>
      <c r="B68" s="1" t="s">
        <v>5803</v>
      </c>
      <c r="C68" s="1">
        <v>2785.98</v>
      </c>
    </row>
    <row r="69" spans="1:3" x14ac:dyDescent="0.25">
      <c r="A69" s="9">
        <v>45756</v>
      </c>
      <c r="B69" s="1" t="s">
        <v>5803</v>
      </c>
      <c r="C69" s="1">
        <v>2795.49</v>
      </c>
    </row>
    <row r="70" spans="1:3" x14ac:dyDescent="0.25">
      <c r="A70" s="9">
        <v>45757</v>
      </c>
      <c r="B70" s="1" t="s">
        <v>5803</v>
      </c>
      <c r="C70" s="1">
        <v>2808.79</v>
      </c>
    </row>
    <row r="71" spans="1:3" x14ac:dyDescent="0.25">
      <c r="A71" s="9">
        <v>45758</v>
      </c>
      <c r="B71" s="1" t="s">
        <v>5803</v>
      </c>
      <c r="C71" s="1">
        <v>2801.92</v>
      </c>
    </row>
    <row r="72" spans="1:3" x14ac:dyDescent="0.25">
      <c r="A72" s="9">
        <v>45761</v>
      </c>
      <c r="B72" s="1" t="s">
        <v>5803</v>
      </c>
      <c r="C72" s="1">
        <v>2800.37</v>
      </c>
    </row>
    <row r="73" spans="1:3" x14ac:dyDescent="0.25">
      <c r="A73" s="9">
        <v>45762</v>
      </c>
      <c r="B73" s="1" t="s">
        <v>5803</v>
      </c>
      <c r="C73" s="1">
        <v>2816.38</v>
      </c>
    </row>
    <row r="74" spans="1:3" x14ac:dyDescent="0.25">
      <c r="A74" s="9">
        <v>45763</v>
      </c>
      <c r="B74" s="1" t="s">
        <v>5803</v>
      </c>
      <c r="C74" s="1">
        <v>2824.3</v>
      </c>
    </row>
    <row r="75" spans="1:3" x14ac:dyDescent="0.25">
      <c r="A75" s="9">
        <v>45764</v>
      </c>
      <c r="B75" s="1" t="s">
        <v>5803</v>
      </c>
      <c r="C75" s="1">
        <v>2824.89</v>
      </c>
    </row>
    <row r="76" spans="1:3" x14ac:dyDescent="0.25">
      <c r="A76" s="9">
        <v>45769</v>
      </c>
      <c r="B76" s="1" t="s">
        <v>5803</v>
      </c>
      <c r="C76" s="1">
        <v>2843.99</v>
      </c>
    </row>
    <row r="77" spans="1:3" x14ac:dyDescent="0.25">
      <c r="A77" s="9">
        <v>45770</v>
      </c>
      <c r="B77" s="1" t="s">
        <v>5803</v>
      </c>
      <c r="C77" s="1">
        <v>2866.08</v>
      </c>
    </row>
    <row r="78" spans="1:3" x14ac:dyDescent="0.25">
      <c r="A78" s="9">
        <v>45771</v>
      </c>
      <c r="B78" s="1" t="s">
        <v>5803</v>
      </c>
      <c r="C78" s="1">
        <v>2869.61</v>
      </c>
    </row>
    <row r="79" spans="1:3" x14ac:dyDescent="0.25">
      <c r="A79" s="9">
        <v>45772</v>
      </c>
      <c r="B79" s="1" t="s">
        <v>5803</v>
      </c>
      <c r="C79" s="1">
        <v>2869.71</v>
      </c>
    </row>
    <row r="80" spans="1:3" x14ac:dyDescent="0.25">
      <c r="A80" s="9">
        <v>45775</v>
      </c>
      <c r="B80" s="1" t="s">
        <v>5803</v>
      </c>
      <c r="C80" s="1">
        <v>2895.64</v>
      </c>
    </row>
    <row r="81" spans="1:3" x14ac:dyDescent="0.25">
      <c r="A81" s="9">
        <v>45776</v>
      </c>
      <c r="B81" s="1" t="s">
        <v>5803</v>
      </c>
      <c r="C81" s="1">
        <v>2922.32</v>
      </c>
    </row>
    <row r="82" spans="1:3" x14ac:dyDescent="0.25">
      <c r="A82" s="9">
        <v>45777</v>
      </c>
      <c r="B82" s="1" t="s">
        <v>5803</v>
      </c>
      <c r="C82" s="1">
        <v>2931.28</v>
      </c>
    </row>
    <row r="83" spans="1:3" x14ac:dyDescent="0.25">
      <c r="A83" s="9">
        <v>45779</v>
      </c>
      <c r="B83" s="1" t="s">
        <v>5803</v>
      </c>
      <c r="C83" s="1">
        <v>2938.21</v>
      </c>
    </row>
    <row r="84" spans="1:3" x14ac:dyDescent="0.25">
      <c r="A84" s="9">
        <v>45782</v>
      </c>
      <c r="B84" s="1" t="s">
        <v>5803</v>
      </c>
      <c r="C84" s="1">
        <v>2946.99</v>
      </c>
    </row>
    <row r="85" spans="1:3" x14ac:dyDescent="0.25">
      <c r="A85" s="9">
        <v>45783</v>
      </c>
      <c r="B85" s="1" t="s">
        <v>5803</v>
      </c>
      <c r="C85" s="1">
        <v>2935.7</v>
      </c>
    </row>
    <row r="86" spans="1:3" x14ac:dyDescent="0.25">
      <c r="A86" s="9">
        <v>45784</v>
      </c>
      <c r="B86" s="1" t="s">
        <v>5803</v>
      </c>
      <c r="C86" s="1">
        <v>2956.09</v>
      </c>
    </row>
    <row r="87" spans="1:3" x14ac:dyDescent="0.25">
      <c r="A87" s="9">
        <v>45785</v>
      </c>
      <c r="B87" s="1" t="s">
        <v>5803</v>
      </c>
      <c r="C87" s="1">
        <v>2943.69</v>
      </c>
    </row>
    <row r="88" spans="1:3" x14ac:dyDescent="0.25">
      <c r="A88" s="9">
        <v>45786</v>
      </c>
      <c r="B88" s="1" t="s">
        <v>5803</v>
      </c>
      <c r="C88" s="1">
        <v>2939.5</v>
      </c>
    </row>
    <row r="89" spans="1:3" x14ac:dyDescent="0.25">
      <c r="A89" s="9">
        <v>45789</v>
      </c>
      <c r="B89" s="1" t="s">
        <v>5803</v>
      </c>
      <c r="C89" s="1">
        <v>2931.23</v>
      </c>
    </row>
    <row r="90" spans="1:3" x14ac:dyDescent="0.25">
      <c r="A90" s="9">
        <v>45790</v>
      </c>
      <c r="B90" s="1" t="s">
        <v>5803</v>
      </c>
      <c r="C90" s="1">
        <v>2933.67</v>
      </c>
    </row>
    <row r="91" spans="1:3" x14ac:dyDescent="0.25">
      <c r="A91" s="9">
        <v>45791</v>
      </c>
      <c r="B91" s="1" t="s">
        <v>5803</v>
      </c>
      <c r="C91" s="1">
        <v>2924.91</v>
      </c>
    </row>
    <row r="92" spans="1:3" x14ac:dyDescent="0.25">
      <c r="A92" s="9">
        <v>45792</v>
      </c>
      <c r="B92" s="1" t="s">
        <v>5803</v>
      </c>
      <c r="C92" s="1">
        <v>2927.94</v>
      </c>
    </row>
    <row r="93" spans="1:3" x14ac:dyDescent="0.25">
      <c r="A93" s="9">
        <v>45793</v>
      </c>
      <c r="B93" s="1" t="s">
        <v>5803</v>
      </c>
      <c r="C93" s="1">
        <v>2932.38</v>
      </c>
    </row>
    <row r="94" spans="1:3" x14ac:dyDescent="0.25">
      <c r="A94" s="9">
        <v>45796</v>
      </c>
      <c r="B94" s="1" t="s">
        <v>5803</v>
      </c>
      <c r="C94" s="1">
        <v>2925.33</v>
      </c>
    </row>
    <row r="95" spans="1:3" x14ac:dyDescent="0.25">
      <c r="A95" s="9">
        <v>45797</v>
      </c>
      <c r="B95" s="1" t="s">
        <v>5803</v>
      </c>
      <c r="C95" s="1">
        <v>2920.09</v>
      </c>
    </row>
    <row r="96" spans="1:3" x14ac:dyDescent="0.25">
      <c r="A96" s="9">
        <v>45798</v>
      </c>
      <c r="B96" s="1" t="s">
        <v>5803</v>
      </c>
      <c r="C96" s="1">
        <v>2923.88</v>
      </c>
    </row>
    <row r="97" spans="1:3" x14ac:dyDescent="0.25">
      <c r="A97" s="9">
        <v>45799</v>
      </c>
      <c r="B97" s="1" t="s">
        <v>5803</v>
      </c>
      <c r="C97" s="1">
        <v>2915.53</v>
      </c>
    </row>
    <row r="98" spans="1:3" x14ac:dyDescent="0.25">
      <c r="A98" s="9">
        <v>45800</v>
      </c>
      <c r="B98" s="1" t="s">
        <v>5803</v>
      </c>
      <c r="C98" s="1">
        <v>2922.92</v>
      </c>
    </row>
    <row r="99" spans="1:3" x14ac:dyDescent="0.25">
      <c r="A99" s="9">
        <v>45803</v>
      </c>
      <c r="B99" s="1" t="s">
        <v>5803</v>
      </c>
      <c r="C99" s="1">
        <v>2913.67</v>
      </c>
    </row>
    <row r="100" spans="1:3" x14ac:dyDescent="0.25">
      <c r="A100" s="9">
        <v>45804</v>
      </c>
      <c r="B100" s="1" t="s">
        <v>5803</v>
      </c>
      <c r="C100" s="1">
        <v>2875.55</v>
      </c>
    </row>
    <row r="101" spans="1:3" x14ac:dyDescent="0.25">
      <c r="A101" s="9">
        <v>45805</v>
      </c>
      <c r="B101" s="1" t="s">
        <v>5803</v>
      </c>
      <c r="C101" s="1">
        <v>2882.03</v>
      </c>
    </row>
    <row r="102" spans="1:3" x14ac:dyDescent="0.25">
      <c r="A102" s="9">
        <v>45806</v>
      </c>
      <c r="B102" s="1" t="s">
        <v>5803</v>
      </c>
      <c r="C102" s="1">
        <v>2881.8</v>
      </c>
    </row>
    <row r="103" spans="1:3" x14ac:dyDescent="0.25">
      <c r="A103" s="9">
        <v>45807</v>
      </c>
      <c r="B103" s="1" t="s">
        <v>5803</v>
      </c>
      <c r="C103" s="1">
        <v>2870.36</v>
      </c>
    </row>
    <row r="104" spans="1:3" x14ac:dyDescent="0.25">
      <c r="A104" s="9">
        <v>45810</v>
      </c>
      <c r="B104" s="1" t="s">
        <v>5803</v>
      </c>
      <c r="C104" s="1">
        <v>2877.24</v>
      </c>
    </row>
    <row r="105" spans="1:3" x14ac:dyDescent="0.25">
      <c r="A105" s="9">
        <v>45811</v>
      </c>
      <c r="B105" s="1" t="s">
        <v>5803</v>
      </c>
      <c r="C105" s="1">
        <v>2876.23</v>
      </c>
    </row>
    <row r="106" spans="1:3" x14ac:dyDescent="0.25">
      <c r="A106" s="9">
        <v>45812</v>
      </c>
      <c r="B106" s="1" t="s">
        <v>5803</v>
      </c>
      <c r="C106" s="1">
        <v>2898.79</v>
      </c>
    </row>
    <row r="107" spans="1:3" x14ac:dyDescent="0.25">
      <c r="A107" s="9">
        <v>45813</v>
      </c>
      <c r="B107" s="1" t="s">
        <v>5803</v>
      </c>
      <c r="C107" s="1">
        <v>2908.79</v>
      </c>
    </row>
    <row r="108" spans="1:3" x14ac:dyDescent="0.25">
      <c r="A108" s="9">
        <v>45814</v>
      </c>
      <c r="B108" s="1" t="s">
        <v>5803</v>
      </c>
      <c r="C108" s="1">
        <v>2928.03</v>
      </c>
    </row>
    <row r="109" spans="1:3" x14ac:dyDescent="0.25">
      <c r="A109" s="9">
        <v>45817</v>
      </c>
      <c r="B109" s="1" t="s">
        <v>5803</v>
      </c>
      <c r="C109" s="1">
        <v>2947.19</v>
      </c>
    </row>
    <row r="110" spans="1:3" x14ac:dyDescent="0.25">
      <c r="A110" s="9">
        <v>45818</v>
      </c>
      <c r="B110" s="1" t="s">
        <v>5803</v>
      </c>
      <c r="C110" s="1">
        <v>2959.95</v>
      </c>
    </row>
    <row r="111" spans="1:3" x14ac:dyDescent="0.25">
      <c r="A111" s="9">
        <v>45819</v>
      </c>
      <c r="B111" s="1" t="s">
        <v>5803</v>
      </c>
      <c r="C111" s="1">
        <v>2937.25</v>
      </c>
    </row>
    <row r="112" spans="1:3" x14ac:dyDescent="0.25">
      <c r="A112" s="9">
        <v>45820</v>
      </c>
      <c r="B112" s="1" t="s">
        <v>5803</v>
      </c>
      <c r="C112" s="1">
        <v>2929.32</v>
      </c>
    </row>
    <row r="113" spans="1:3" x14ac:dyDescent="0.25">
      <c r="A113" s="9">
        <v>45821</v>
      </c>
      <c r="B113" s="1" t="s">
        <v>5803</v>
      </c>
      <c r="C113" s="1">
        <v>2920.71</v>
      </c>
    </row>
    <row r="114" spans="1:3" x14ac:dyDescent="0.25">
      <c r="A114" s="9">
        <v>45824</v>
      </c>
      <c r="B114" s="1" t="s">
        <v>5803</v>
      </c>
      <c r="C114" s="1">
        <v>2914.51</v>
      </c>
    </row>
    <row r="115" spans="1:3" x14ac:dyDescent="0.25">
      <c r="A115" s="9">
        <v>45825</v>
      </c>
      <c r="B115" s="1" t="s">
        <v>5803</v>
      </c>
      <c r="C115" s="1">
        <v>2907.69</v>
      </c>
    </row>
    <row r="116" spans="1:3" x14ac:dyDescent="0.25">
      <c r="A116" s="9">
        <v>45826</v>
      </c>
      <c r="B116" s="1" t="s">
        <v>5803</v>
      </c>
      <c r="C116" s="1">
        <v>2913.68</v>
      </c>
    </row>
    <row r="117" spans="1:3" x14ac:dyDescent="0.25">
      <c r="A117" s="9">
        <v>45828</v>
      </c>
      <c r="B117" s="1" t="s">
        <v>5803</v>
      </c>
      <c r="C117" s="1">
        <v>2928.47</v>
      </c>
    </row>
    <row r="118" spans="1:3" x14ac:dyDescent="0.25">
      <c r="A118" s="9">
        <v>45831</v>
      </c>
      <c r="B118" s="1" t="s">
        <v>5803</v>
      </c>
      <c r="C118" s="1">
        <v>2930.06</v>
      </c>
    </row>
    <row r="119" spans="1:3" x14ac:dyDescent="0.25">
      <c r="A119" s="9">
        <v>45832</v>
      </c>
      <c r="B119" s="1" t="s">
        <v>5803</v>
      </c>
      <c r="C119" s="1">
        <v>2923.9</v>
      </c>
    </row>
    <row r="120" spans="1:3" x14ac:dyDescent="0.25">
      <c r="A120" s="9">
        <v>45833</v>
      </c>
      <c r="B120" s="1" t="s">
        <v>5803</v>
      </c>
      <c r="C120" s="1">
        <v>2930.53</v>
      </c>
    </row>
    <row r="121" spans="1:3" x14ac:dyDescent="0.25">
      <c r="A121" s="9">
        <v>45834</v>
      </c>
      <c r="B121" s="1" t="s">
        <v>5803</v>
      </c>
      <c r="C121" s="1">
        <v>2928.84</v>
      </c>
    </row>
    <row r="122" spans="1:3" x14ac:dyDescent="0.25">
      <c r="A122" s="9">
        <v>45835</v>
      </c>
      <c r="B122" s="1" t="s">
        <v>5803</v>
      </c>
      <c r="C122" s="1">
        <v>2922.14</v>
      </c>
    </row>
    <row r="123" spans="1:3" x14ac:dyDescent="0.25">
      <c r="A123" s="9">
        <v>45838</v>
      </c>
      <c r="B123" s="1" t="s">
        <v>5803</v>
      </c>
      <c r="C123" s="1">
        <v>2911</v>
      </c>
    </row>
    <row r="124" spans="1:3" x14ac:dyDescent="0.25">
      <c r="A124" s="9">
        <v>45839</v>
      </c>
      <c r="B124" s="1" t="s">
        <v>5803</v>
      </c>
      <c r="C124" s="1">
        <v>2913.52</v>
      </c>
    </row>
    <row r="125" spans="1:3" x14ac:dyDescent="0.25">
      <c r="A125" s="9">
        <v>45840</v>
      </c>
      <c r="B125" s="1" t="s">
        <v>5803</v>
      </c>
      <c r="C125" s="1">
        <v>2911.46</v>
      </c>
    </row>
    <row r="126" spans="1:3" x14ac:dyDescent="0.25">
      <c r="A126" s="9">
        <v>45841</v>
      </c>
      <c r="B126" s="1" t="s">
        <v>5803</v>
      </c>
      <c r="C126" s="1">
        <v>2903.05</v>
      </c>
    </row>
    <row r="127" spans="1:3" x14ac:dyDescent="0.25">
      <c r="A127" s="9">
        <v>45842</v>
      </c>
      <c r="B127" s="1" t="s">
        <v>5803</v>
      </c>
      <c r="C127" s="1">
        <v>2877.42</v>
      </c>
    </row>
    <row r="128" spans="1:3" x14ac:dyDescent="0.25">
      <c r="A128" s="9">
        <v>45845</v>
      </c>
      <c r="B128" s="1" t="s">
        <v>5803</v>
      </c>
      <c r="C128" s="1">
        <v>2869.43</v>
      </c>
    </row>
    <row r="129" spans="1:3" x14ac:dyDescent="0.25">
      <c r="A129" s="9">
        <v>45846</v>
      </c>
      <c r="B129" s="1" t="s">
        <v>5803</v>
      </c>
      <c r="C129" s="1">
        <v>2859.9</v>
      </c>
    </row>
    <row r="130" spans="1:3" x14ac:dyDescent="0.25">
      <c r="A130" s="9">
        <v>45847</v>
      </c>
      <c r="B130" s="1" t="s">
        <v>5803</v>
      </c>
      <c r="C130" s="1">
        <v>2867.75</v>
      </c>
    </row>
    <row r="131" spans="1:3" x14ac:dyDescent="0.25">
      <c r="A131" s="9">
        <v>45848</v>
      </c>
      <c r="B131" s="1" t="s">
        <v>5803</v>
      </c>
      <c r="C131" s="1">
        <v>2879.78</v>
      </c>
    </row>
    <row r="132" spans="1:3" x14ac:dyDescent="0.25">
      <c r="A132" s="9">
        <v>45849</v>
      </c>
      <c r="B132" s="1" t="s">
        <v>5803</v>
      </c>
      <c r="C132" s="1">
        <v>2871.61</v>
      </c>
    </row>
    <row r="133" spans="1:3" x14ac:dyDescent="0.25">
      <c r="A133" s="9">
        <v>45852</v>
      </c>
      <c r="B133" s="1" t="s">
        <v>5803</v>
      </c>
      <c r="C133" s="1">
        <v>2872.26</v>
      </c>
    </row>
    <row r="134" spans="1:3" x14ac:dyDescent="0.25">
      <c r="A134" s="9">
        <v>45853</v>
      </c>
      <c r="B134" s="1" t="s">
        <v>5803</v>
      </c>
      <c r="C134" s="1">
        <v>2861.38</v>
      </c>
    </row>
    <row r="135" spans="1:3" x14ac:dyDescent="0.25">
      <c r="A135" s="9">
        <v>45854</v>
      </c>
      <c r="B135" s="1" t="s">
        <v>5803</v>
      </c>
      <c r="C135" s="1">
        <v>2851.44</v>
      </c>
    </row>
    <row r="136" spans="1:3" x14ac:dyDescent="0.25">
      <c r="A136" s="9">
        <v>45855</v>
      </c>
      <c r="B136" s="1" t="s">
        <v>5803</v>
      </c>
      <c r="C136" s="1">
        <v>2841.7</v>
      </c>
    </row>
    <row r="137" spans="1:3" x14ac:dyDescent="0.25">
      <c r="A137" s="9">
        <v>45856</v>
      </c>
      <c r="B137" s="1" t="s">
        <v>5803</v>
      </c>
      <c r="C137" s="1">
        <v>2846.38</v>
      </c>
    </row>
    <row r="138" spans="1:3" x14ac:dyDescent="0.25">
      <c r="A138" s="9">
        <v>45859</v>
      </c>
      <c r="B138" s="1" t="s">
        <v>5803</v>
      </c>
      <c r="C138" s="1">
        <v>2855.65</v>
      </c>
    </row>
    <row r="139" spans="1:3" x14ac:dyDescent="0.25">
      <c r="A139" s="9">
        <v>45860</v>
      </c>
      <c r="B139" s="1" t="s">
        <v>5803</v>
      </c>
      <c r="C139" s="1">
        <v>2853.68</v>
      </c>
    </row>
    <row r="140" spans="1:3" x14ac:dyDescent="0.25">
      <c r="A140" s="9">
        <v>45861</v>
      </c>
      <c r="B140" s="1" t="s">
        <v>5803</v>
      </c>
      <c r="C140" s="1">
        <v>2849.56</v>
      </c>
    </row>
    <row r="141" spans="1:3" x14ac:dyDescent="0.25">
      <c r="A141" s="9">
        <v>45862</v>
      </c>
      <c r="B141" s="1" t="s">
        <v>5803</v>
      </c>
      <c r="C141" s="1">
        <v>2852.07</v>
      </c>
    </row>
    <row r="142" spans="1:3" x14ac:dyDescent="0.25">
      <c r="A142" s="9">
        <v>45863</v>
      </c>
      <c r="B142" s="1" t="s">
        <v>5803</v>
      </c>
      <c r="C142" s="1">
        <v>2849.93</v>
      </c>
    </row>
    <row r="143" spans="1:3" x14ac:dyDescent="0.25">
      <c r="A143" s="9">
        <v>45866</v>
      </c>
      <c r="B143" s="1" t="s">
        <v>5803</v>
      </c>
      <c r="C143" s="1">
        <v>2839.42</v>
      </c>
    </row>
    <row r="144" spans="1:3" x14ac:dyDescent="0.25">
      <c r="A144" s="9">
        <v>45867</v>
      </c>
      <c r="B144" s="1" t="s">
        <v>5803</v>
      </c>
      <c r="C144" s="1">
        <v>2819.73</v>
      </c>
    </row>
    <row r="145" spans="1:3" x14ac:dyDescent="0.25">
      <c r="A145" s="9">
        <v>45868</v>
      </c>
      <c r="B145" s="1" t="s">
        <v>5803</v>
      </c>
      <c r="C145" s="1">
        <v>2826.6</v>
      </c>
    </row>
    <row r="146" spans="1:3" x14ac:dyDescent="0.25">
      <c r="A146" s="9">
        <v>45869</v>
      </c>
      <c r="B146" s="1" t="s">
        <v>5803</v>
      </c>
      <c r="C146" s="1">
        <v>2815.24</v>
      </c>
    </row>
    <row r="147" spans="1:3" x14ac:dyDescent="0.25">
      <c r="A147" s="9">
        <v>45870</v>
      </c>
      <c r="B147" s="1" t="s">
        <v>5803</v>
      </c>
      <c r="C147" s="1">
        <v>2817.53</v>
      </c>
    </row>
    <row r="148" spans="1:3" x14ac:dyDescent="0.25">
      <c r="A148" s="9">
        <v>45873</v>
      </c>
      <c r="B148" s="1" t="s">
        <v>5803</v>
      </c>
      <c r="C148" s="1">
        <v>2808.21</v>
      </c>
    </row>
    <row r="149" spans="1:3" x14ac:dyDescent="0.25">
      <c r="A149" s="9">
        <v>45874</v>
      </c>
      <c r="B149" s="1" t="s">
        <v>5803</v>
      </c>
      <c r="C149" s="1">
        <v>2815.13</v>
      </c>
    </row>
    <row r="150" spans="1:3" x14ac:dyDescent="0.25">
      <c r="A150" s="9">
        <v>45875</v>
      </c>
      <c r="B150" s="1" t="s">
        <v>5803</v>
      </c>
      <c r="C150" s="1">
        <v>2812.4</v>
      </c>
    </row>
    <row r="151" spans="1:3" x14ac:dyDescent="0.25">
      <c r="A151" s="9">
        <v>45876</v>
      </c>
      <c r="B151" s="1" t="s">
        <v>5803</v>
      </c>
      <c r="C151" s="1">
        <v>2815.56</v>
      </c>
    </row>
    <row r="152" spans="1:3" x14ac:dyDescent="0.25">
      <c r="A152" s="9">
        <v>45877</v>
      </c>
      <c r="B152" s="1" t="s">
        <v>5803</v>
      </c>
      <c r="C152" s="1">
        <v>2808.26</v>
      </c>
    </row>
    <row r="153" spans="1:3" x14ac:dyDescent="0.25">
      <c r="A153" s="9">
        <v>45880</v>
      </c>
      <c r="B153" s="1" t="s">
        <v>5803</v>
      </c>
      <c r="C153" s="1">
        <v>2811.94</v>
      </c>
    </row>
    <row r="154" spans="1:3" x14ac:dyDescent="0.25">
      <c r="A154" s="9">
        <v>45881</v>
      </c>
      <c r="B154" s="1" t="s">
        <v>5803</v>
      </c>
      <c r="C154" s="1">
        <v>2840.61</v>
      </c>
    </row>
    <row r="155" spans="1:3" x14ac:dyDescent="0.25">
      <c r="A155" s="9">
        <v>45882</v>
      </c>
      <c r="B155" s="1" t="s">
        <v>5803</v>
      </c>
      <c r="C155" s="1">
        <v>2872.47</v>
      </c>
    </row>
    <row r="156" spans="1:3" x14ac:dyDescent="0.25">
      <c r="A156" s="9">
        <v>45883</v>
      </c>
      <c r="B156" s="1" t="s">
        <v>5803</v>
      </c>
      <c r="C156" s="1">
        <v>2878.24</v>
      </c>
    </row>
    <row r="157" spans="1:3" x14ac:dyDescent="0.25">
      <c r="A157" s="9">
        <v>45884</v>
      </c>
      <c r="B157" s="1" t="s">
        <v>5803</v>
      </c>
      <c r="C157" s="1">
        <v>2878.17</v>
      </c>
    </row>
    <row r="158" spans="1:3" x14ac:dyDescent="0.25">
      <c r="A158" s="9">
        <v>45887</v>
      </c>
      <c r="B158" s="1" t="s">
        <v>5803</v>
      </c>
      <c r="C158" s="1">
        <v>2902.84</v>
      </c>
    </row>
    <row r="159" spans="1:3" x14ac:dyDescent="0.25">
      <c r="A159" s="9">
        <v>45888</v>
      </c>
      <c r="B159" s="1" t="s">
        <v>5803</v>
      </c>
      <c r="C159" s="1">
        <v>2890.64</v>
      </c>
    </row>
    <row r="160" spans="1:3" x14ac:dyDescent="0.25">
      <c r="A160" s="9">
        <v>45889</v>
      </c>
      <c r="B160" s="1" t="s">
        <v>5803</v>
      </c>
      <c r="C160" s="1">
        <v>2874.39</v>
      </c>
    </row>
    <row r="161" spans="1:3" x14ac:dyDescent="0.25">
      <c r="A161" s="9">
        <v>45890</v>
      </c>
      <c r="B161" s="1" t="s">
        <v>5803</v>
      </c>
      <c r="C161" s="1">
        <v>2869.68</v>
      </c>
    </row>
    <row r="162" spans="1:3" x14ac:dyDescent="0.25">
      <c r="A162" s="9">
        <v>45891</v>
      </c>
      <c r="B162" s="1" t="s">
        <v>5803</v>
      </c>
      <c r="C162" s="1">
        <v>2868.11</v>
      </c>
    </row>
    <row r="163" spans="1:3" x14ac:dyDescent="0.25">
      <c r="A163" s="9">
        <v>45894</v>
      </c>
      <c r="B163" s="1" t="s">
        <v>5803</v>
      </c>
      <c r="C163" s="1">
        <v>2850.34</v>
      </c>
    </row>
    <row r="164" spans="1:3" x14ac:dyDescent="0.25">
      <c r="A164" s="9">
        <v>45895</v>
      </c>
      <c r="B164" s="1" t="s">
        <v>5803</v>
      </c>
      <c r="C164" s="1">
        <v>2853.45</v>
      </c>
    </row>
    <row r="165" spans="1:3" x14ac:dyDescent="0.25">
      <c r="A165" s="9">
        <v>45896</v>
      </c>
      <c r="B165" s="1" t="s">
        <v>5803</v>
      </c>
      <c r="C165" s="1">
        <v>2879.75</v>
      </c>
    </row>
    <row r="166" spans="1:3" x14ac:dyDescent="0.25">
      <c r="A166" s="9">
        <v>45897</v>
      </c>
      <c r="B166" s="1" t="s">
        <v>5803</v>
      </c>
      <c r="C166" s="1">
        <v>2895.34</v>
      </c>
    </row>
    <row r="167" spans="1:3" x14ac:dyDescent="0.25">
      <c r="A167" s="9">
        <v>45898</v>
      </c>
      <c r="B167" s="1" t="s">
        <v>5803</v>
      </c>
      <c r="C167" s="1">
        <v>2891.76</v>
      </c>
    </row>
    <row r="168" spans="1:3" x14ac:dyDescent="0.25">
      <c r="A168" s="9">
        <v>45901</v>
      </c>
      <c r="B168" s="1" t="s">
        <v>5803</v>
      </c>
      <c r="C168" s="1">
        <v>2896.83</v>
      </c>
    </row>
    <row r="169" spans="1:3" x14ac:dyDescent="0.25">
      <c r="A169" s="9">
        <v>45902</v>
      </c>
      <c r="B169" s="1" t="s">
        <v>5803</v>
      </c>
      <c r="C169" s="1">
        <v>2915.43</v>
      </c>
    </row>
    <row r="170" spans="1:3" x14ac:dyDescent="0.25">
      <c r="A170" s="9">
        <v>45903</v>
      </c>
      <c r="B170" s="1" t="s">
        <v>5803</v>
      </c>
      <c r="C170" s="1">
        <v>2908.59</v>
      </c>
    </row>
    <row r="171" spans="1:3" x14ac:dyDescent="0.25">
      <c r="A171" s="9">
        <v>45904</v>
      </c>
      <c r="B171" s="1" t="s">
        <v>5803</v>
      </c>
      <c r="C171" s="1">
        <v>2907.03</v>
      </c>
    </row>
    <row r="172" spans="1:3" x14ac:dyDescent="0.25">
      <c r="A172" s="9">
        <v>45905</v>
      </c>
      <c r="B172" s="1" t="s">
        <v>5803</v>
      </c>
      <c r="C172" s="1">
        <v>2915.31</v>
      </c>
    </row>
    <row r="173" spans="1:3" x14ac:dyDescent="0.25">
      <c r="A173" s="9">
        <v>45908</v>
      </c>
      <c r="B173" s="1" t="s">
        <v>5803</v>
      </c>
      <c r="C173" s="1">
        <v>2917.6</v>
      </c>
    </row>
    <row r="174" spans="1:3" x14ac:dyDescent="0.25">
      <c r="A174" s="9">
        <v>45909</v>
      </c>
      <c r="B174" s="1" t="s">
        <v>5803</v>
      </c>
      <c r="C174" s="1">
        <v>2911.87</v>
      </c>
    </row>
    <row r="175" spans="1:3" x14ac:dyDescent="0.25">
      <c r="A175" s="9">
        <v>45910</v>
      </c>
      <c r="B175" s="1" t="s">
        <v>5803</v>
      </c>
      <c r="C175" s="1">
        <v>2903.39</v>
      </c>
    </row>
    <row r="176" spans="1:3" x14ac:dyDescent="0.25">
      <c r="A176" s="9">
        <v>45911</v>
      </c>
      <c r="B176" s="1" t="s">
        <v>5803</v>
      </c>
      <c r="C176" s="1">
        <v>2894.33</v>
      </c>
    </row>
    <row r="177" spans="1:3" x14ac:dyDescent="0.25">
      <c r="A177" s="9">
        <v>45912</v>
      </c>
      <c r="B177" s="1" t="s">
        <v>5803</v>
      </c>
      <c r="C177" s="1">
        <v>2891.19</v>
      </c>
    </row>
    <row r="178" spans="1:3" x14ac:dyDescent="0.25">
      <c r="A178" s="9">
        <v>45915</v>
      </c>
      <c r="B178" s="1" t="s">
        <v>5803</v>
      </c>
      <c r="C178" s="1">
        <v>2910.44</v>
      </c>
    </row>
    <row r="179" spans="1:3" x14ac:dyDescent="0.25">
      <c r="A179" s="9">
        <v>45916</v>
      </c>
      <c r="B179" s="1" t="s">
        <v>5803</v>
      </c>
      <c r="C179" s="1">
        <v>2934.96</v>
      </c>
    </row>
    <row r="180" spans="1:3" x14ac:dyDescent="0.25">
      <c r="A180" s="9">
        <v>45917</v>
      </c>
      <c r="B180" s="1" t="s">
        <v>5803</v>
      </c>
      <c r="C180" s="1">
        <v>2943.4</v>
      </c>
    </row>
    <row r="181" spans="1:3" x14ac:dyDescent="0.25">
      <c r="A181" s="9">
        <v>45918</v>
      </c>
      <c r="B181" s="1" t="s">
        <v>5803</v>
      </c>
      <c r="C181" s="1">
        <v>2954.79</v>
      </c>
    </row>
    <row r="182" spans="1:3" x14ac:dyDescent="0.25">
      <c r="A182" s="9">
        <v>45919</v>
      </c>
      <c r="B182" s="1" t="s">
        <v>5803</v>
      </c>
      <c r="C182" s="1">
        <v>2950.21</v>
      </c>
    </row>
    <row r="183" spans="1:3" x14ac:dyDescent="0.25">
      <c r="A183" s="9">
        <v>45922</v>
      </c>
      <c r="B183" s="1" t="s">
        <v>5803</v>
      </c>
      <c r="C183" s="1">
        <v>2963.22</v>
      </c>
    </row>
    <row r="184" spans="1:3" x14ac:dyDescent="0.25">
      <c r="A184" s="9">
        <v>45923</v>
      </c>
      <c r="B184" s="1" t="s">
        <v>5803</v>
      </c>
      <c r="C184" s="1">
        <v>2970.59</v>
      </c>
    </row>
    <row r="185" spans="1:3" x14ac:dyDescent="0.25">
      <c r="A185" s="9">
        <v>45924</v>
      </c>
      <c r="B185" s="1" t="s">
        <v>5803</v>
      </c>
      <c r="C185" s="1">
        <v>2960.97</v>
      </c>
    </row>
    <row r="186" spans="1:3" x14ac:dyDescent="0.25">
      <c r="A186" s="9">
        <v>45925</v>
      </c>
      <c r="B186" s="1" t="s">
        <v>5803</v>
      </c>
      <c r="C186" s="1">
        <v>2952.19</v>
      </c>
    </row>
    <row r="187" spans="1:3" x14ac:dyDescent="0.25">
      <c r="A187" s="9">
        <v>45926</v>
      </c>
      <c r="B187" s="1" t="s">
        <v>5803</v>
      </c>
      <c r="C187" s="1">
        <v>2939.2</v>
      </c>
    </row>
    <row r="188" spans="1:3" x14ac:dyDescent="0.25">
      <c r="A188" s="9">
        <v>45929</v>
      </c>
      <c r="B188" s="1" t="s">
        <v>5803</v>
      </c>
      <c r="C188" s="1">
        <v>2924.09</v>
      </c>
    </row>
    <row r="189" spans="1:3" x14ac:dyDescent="0.25">
      <c r="A189" s="9">
        <v>45930</v>
      </c>
      <c r="B189" s="1" t="s">
        <v>5803</v>
      </c>
      <c r="C189" s="1">
        <v>2927.27</v>
      </c>
    </row>
    <row r="190" spans="1:3" x14ac:dyDescent="0.25">
      <c r="A190" s="9">
        <v>45931</v>
      </c>
      <c r="B190" s="1" t="s">
        <v>5803</v>
      </c>
      <c r="C190" s="1">
        <v>2920.04</v>
      </c>
    </row>
    <row r="191" spans="1:3" x14ac:dyDescent="0.25">
      <c r="A191" s="9">
        <v>45932</v>
      </c>
      <c r="B191" s="1" t="s">
        <v>5803</v>
      </c>
      <c r="C191" s="1">
        <v>2907.86</v>
      </c>
    </row>
    <row r="192" spans="1:3" x14ac:dyDescent="0.25">
      <c r="A192" s="9">
        <v>45933</v>
      </c>
      <c r="B192" s="1" t="s">
        <v>5803</v>
      </c>
      <c r="C192" s="1">
        <v>2912.64</v>
      </c>
    </row>
    <row r="193" spans="1:3" x14ac:dyDescent="0.25">
      <c r="A193" s="9">
        <v>45936</v>
      </c>
      <c r="B193" s="1" t="s">
        <v>5803</v>
      </c>
      <c r="C193" s="1">
        <v>2911.79</v>
      </c>
    </row>
    <row r="194" spans="1:3" x14ac:dyDescent="0.25">
      <c r="A194" s="9">
        <v>45937</v>
      </c>
      <c r="B194" s="1" t="s">
        <v>5803</v>
      </c>
      <c r="C194" s="1">
        <v>2917.64</v>
      </c>
    </row>
    <row r="195" spans="1:3" x14ac:dyDescent="0.25">
      <c r="A195" s="9">
        <v>45938</v>
      </c>
      <c r="B195" s="1" t="s">
        <v>5803</v>
      </c>
      <c r="C195" s="1">
        <v>2924.92</v>
      </c>
    </row>
    <row r="196" spans="1:3" x14ac:dyDescent="0.25">
      <c r="A196" s="9">
        <v>45939</v>
      </c>
      <c r="B196" s="1" t="s">
        <v>5803</v>
      </c>
      <c r="C196" s="1">
        <v>2946.12</v>
      </c>
    </row>
    <row r="197" spans="1:3" x14ac:dyDescent="0.25">
      <c r="A197" s="9">
        <v>45940</v>
      </c>
      <c r="B197" s="1" t="s">
        <v>5803</v>
      </c>
      <c r="C197" s="1">
        <v>2953.95</v>
      </c>
    </row>
    <row r="198" spans="1:3" x14ac:dyDescent="0.25">
      <c r="A198" s="9">
        <v>45943</v>
      </c>
      <c r="B198" s="1" t="s">
        <v>5803</v>
      </c>
      <c r="C198" s="1">
        <v>2959.91</v>
      </c>
    </row>
    <row r="199" spans="1:3" x14ac:dyDescent="0.25">
      <c r="A199" s="9">
        <v>45944</v>
      </c>
      <c r="B199" s="1" t="s">
        <v>5803</v>
      </c>
      <c r="C199" s="1">
        <v>2946.57</v>
      </c>
    </row>
    <row r="200" spans="1:3" x14ac:dyDescent="0.25">
      <c r="A200" s="9">
        <v>45945</v>
      </c>
      <c r="B200" s="1" t="s">
        <v>5803</v>
      </c>
      <c r="C200" s="1">
        <v>2937.35</v>
      </c>
    </row>
    <row r="201" spans="1:3" x14ac:dyDescent="0.25">
      <c r="A201" s="9">
        <v>45946</v>
      </c>
      <c r="B201" s="1" t="s">
        <v>5803</v>
      </c>
      <c r="C201" s="1">
        <v>2930.81</v>
      </c>
    </row>
    <row r="202" spans="1:3" x14ac:dyDescent="0.25">
      <c r="A202" s="9">
        <v>45947</v>
      </c>
      <c r="B202" s="1" t="s">
        <v>5803</v>
      </c>
      <c r="C202" s="1">
        <v>2925.47</v>
      </c>
    </row>
    <row r="203" spans="1:3" x14ac:dyDescent="0.25">
      <c r="A203" s="9">
        <v>45950</v>
      </c>
      <c r="B203" s="1" t="s">
        <v>5803</v>
      </c>
      <c r="C203" s="1">
        <v>2927.16</v>
      </c>
    </row>
    <row r="204" spans="1:3" x14ac:dyDescent="0.25">
      <c r="A204" s="9">
        <v>45951</v>
      </c>
      <c r="B204" s="1" t="s">
        <v>5803</v>
      </c>
      <c r="C204" s="1">
        <v>2936.54</v>
      </c>
    </row>
    <row r="205" spans="1:3" x14ac:dyDescent="0.25">
      <c r="A205" s="9">
        <v>45952</v>
      </c>
      <c r="B205" s="1" t="s">
        <v>5803</v>
      </c>
      <c r="C205" s="1">
        <v>2934.71</v>
      </c>
    </row>
    <row r="206" spans="1:3" x14ac:dyDescent="0.25">
      <c r="A206" s="9">
        <v>45953</v>
      </c>
      <c r="B206" s="1" t="s">
        <v>5803</v>
      </c>
      <c r="C206" s="1">
        <v>2932.58</v>
      </c>
    </row>
    <row r="207" spans="1:3" x14ac:dyDescent="0.25">
      <c r="A207" s="9">
        <v>45954</v>
      </c>
      <c r="B207" s="1" t="s">
        <v>5803</v>
      </c>
      <c r="C207" s="1">
        <v>2923.17</v>
      </c>
    </row>
    <row r="208" spans="1:3" x14ac:dyDescent="0.25">
      <c r="A208" s="9">
        <v>45957</v>
      </c>
      <c r="B208" s="1" t="s">
        <v>5803</v>
      </c>
      <c r="C208" s="1">
        <v>2932.31</v>
      </c>
    </row>
    <row r="209" spans="1:3" x14ac:dyDescent="0.25">
      <c r="A209" s="9">
        <v>45958</v>
      </c>
      <c r="B209" s="1" t="s">
        <v>5803</v>
      </c>
      <c r="C209" s="1">
        <v>2924.41</v>
      </c>
    </row>
    <row r="210" spans="1:3" x14ac:dyDescent="0.25">
      <c r="A210" s="9">
        <v>45959</v>
      </c>
      <c r="B210" s="1" t="s">
        <v>5803</v>
      </c>
      <c r="C210" s="1">
        <v>2922.64</v>
      </c>
    </row>
    <row r="211" spans="1:3" x14ac:dyDescent="0.25">
      <c r="A211" s="9">
        <v>45960</v>
      </c>
      <c r="B211" s="1" t="s">
        <v>5803</v>
      </c>
      <c r="C211" s="1">
        <v>2926.27</v>
      </c>
    </row>
    <row r="212" spans="1:3" x14ac:dyDescent="0.25">
      <c r="A212" s="9">
        <v>45961</v>
      </c>
      <c r="B212" s="1" t="s">
        <v>5803</v>
      </c>
      <c r="C212" s="1">
        <v>2934.47</v>
      </c>
    </row>
    <row r="213" spans="1:3" x14ac:dyDescent="0.25">
      <c r="A213" s="9">
        <v>45964</v>
      </c>
      <c r="B213" s="1" t="s">
        <v>5803</v>
      </c>
      <c r="C213" s="1">
        <v>2932.36</v>
      </c>
    </row>
    <row r="214" spans="1:3" x14ac:dyDescent="0.25">
      <c r="A214" s="9">
        <v>45965</v>
      </c>
      <c r="B214" s="1" t="s">
        <v>5803</v>
      </c>
      <c r="C214" s="1">
        <v>2932.79</v>
      </c>
    </row>
    <row r="215" spans="1:3" x14ac:dyDescent="0.25">
      <c r="A215" s="9">
        <v>45966</v>
      </c>
      <c r="B215" s="1" t="s">
        <v>5803</v>
      </c>
      <c r="C215" s="1">
        <v>2953.77</v>
      </c>
    </row>
    <row r="216" spans="1:3" x14ac:dyDescent="0.25">
      <c r="A216" s="9">
        <v>45967</v>
      </c>
      <c r="B216" s="1" t="s">
        <v>5803</v>
      </c>
      <c r="C216" s="1">
        <v>2959.79</v>
      </c>
    </row>
    <row r="217" spans="1:3" x14ac:dyDescent="0.25">
      <c r="A217" s="9">
        <v>45968</v>
      </c>
      <c r="B217" s="1" t="s">
        <v>5803</v>
      </c>
      <c r="C217" s="1">
        <v>2968.8</v>
      </c>
    </row>
    <row r="218" spans="1:3" x14ac:dyDescent="0.25">
      <c r="A218" s="9">
        <v>45971</v>
      </c>
      <c r="B218" s="1" t="s">
        <v>5803</v>
      </c>
      <c r="C218" s="1">
        <v>2989.23</v>
      </c>
    </row>
    <row r="219" spans="1:3" x14ac:dyDescent="0.25">
      <c r="A219" s="9">
        <v>45972</v>
      </c>
      <c r="B219" s="1" t="s">
        <v>5803</v>
      </c>
      <c r="C219" s="1">
        <v>2987.77</v>
      </c>
    </row>
    <row r="220" spans="1:3" x14ac:dyDescent="0.25">
      <c r="A220" s="9">
        <v>45973</v>
      </c>
      <c r="B220" s="1" t="s">
        <v>5803</v>
      </c>
      <c r="C220" s="1">
        <v>2980.03</v>
      </c>
    </row>
    <row r="221" spans="1:3" x14ac:dyDescent="0.25">
      <c r="A221" s="9">
        <v>45974</v>
      </c>
      <c r="B221" s="1" t="s">
        <v>5803</v>
      </c>
      <c r="C221" s="1">
        <v>2982.24</v>
      </c>
    </row>
    <row r="222" spans="1:3" x14ac:dyDescent="0.25">
      <c r="A222" s="9">
        <v>45975</v>
      </c>
      <c r="B222" s="1" t="s">
        <v>5803</v>
      </c>
      <c r="C222" s="1">
        <v>2986.72</v>
      </c>
    </row>
    <row r="223" spans="1:3" x14ac:dyDescent="0.25">
      <c r="A223" s="9">
        <v>45978</v>
      </c>
      <c r="B223" s="1" t="s">
        <v>5803</v>
      </c>
      <c r="C223" s="1">
        <v>2989.02</v>
      </c>
    </row>
    <row r="224" spans="1:3" x14ac:dyDescent="0.25">
      <c r="A224" s="9">
        <v>45979</v>
      </c>
      <c r="B224" s="1" t="s">
        <v>5803</v>
      </c>
      <c r="C224" s="1">
        <v>2997.01</v>
      </c>
    </row>
    <row r="225" spans="1:3" x14ac:dyDescent="0.25">
      <c r="A225" s="9">
        <v>45980</v>
      </c>
      <c r="B225" s="1" t="s">
        <v>5803</v>
      </c>
      <c r="C225" s="1">
        <v>2997.47</v>
      </c>
    </row>
    <row r="226" spans="1:3" x14ac:dyDescent="0.25">
      <c r="A226" s="9">
        <v>45982</v>
      </c>
      <c r="B226" s="1" t="s">
        <v>5803</v>
      </c>
      <c r="C226" s="1">
        <v>3010.99</v>
      </c>
    </row>
    <row r="227" spans="1:3" x14ac:dyDescent="0.25">
      <c r="A227" s="9">
        <v>45985</v>
      </c>
      <c r="B227" s="1" t="s">
        <v>5803</v>
      </c>
      <c r="C227" s="1">
        <v>3015.87</v>
      </c>
    </row>
    <row r="228" spans="1:3" x14ac:dyDescent="0.25">
      <c r="A228" s="9">
        <v>45986</v>
      </c>
      <c r="B228" s="1" t="s">
        <v>5803</v>
      </c>
      <c r="C228" s="1">
        <v>3021.75</v>
      </c>
    </row>
    <row r="229" spans="1:3" x14ac:dyDescent="0.25">
      <c r="A229" s="9">
        <v>45987</v>
      </c>
      <c r="B229" s="1" t="s">
        <v>5803</v>
      </c>
      <c r="C229" s="1">
        <v>3032.6</v>
      </c>
    </row>
    <row r="230" spans="1:3" x14ac:dyDescent="0.25">
      <c r="A230" s="9">
        <v>45988</v>
      </c>
      <c r="B230" s="1" t="s">
        <v>5803</v>
      </c>
      <c r="C230" s="1">
        <v>3031.13</v>
      </c>
    </row>
    <row r="231" spans="1:3" x14ac:dyDescent="0.25">
      <c r="A231" s="9">
        <v>45989</v>
      </c>
      <c r="B231" s="1" t="s">
        <v>5803</v>
      </c>
      <c r="C231" s="1">
        <v>3031.19</v>
      </c>
    </row>
    <row r="232" spans="1:3" x14ac:dyDescent="0.25">
      <c r="A232" s="9">
        <v>45992</v>
      </c>
      <c r="B232" s="1" t="s">
        <v>5803</v>
      </c>
      <c r="C232" s="1">
        <v>3043.08</v>
      </c>
    </row>
    <row r="233" spans="1:3" x14ac:dyDescent="0.25">
      <c r="A233" s="9">
        <v>45993</v>
      </c>
      <c r="B233" s="1" t="s">
        <v>5803</v>
      </c>
      <c r="C233" s="1">
        <v>3060.31</v>
      </c>
    </row>
    <row r="234" spans="1:3" x14ac:dyDescent="0.25">
      <c r="A234" s="9">
        <v>45994</v>
      </c>
      <c r="B234" s="1" t="s">
        <v>5803</v>
      </c>
      <c r="C234" s="1">
        <v>3061.06</v>
      </c>
    </row>
    <row r="235" spans="1:3" x14ac:dyDescent="0.25">
      <c r="A235" s="9">
        <v>45995</v>
      </c>
      <c r="B235" s="1" t="s">
        <v>5803</v>
      </c>
      <c r="C235" s="1">
        <v>3072.36</v>
      </c>
    </row>
    <row r="236" spans="1:3" x14ac:dyDescent="0.25">
      <c r="A236" s="9">
        <v>45996</v>
      </c>
      <c r="B236" s="1" t="s">
        <v>5803</v>
      </c>
      <c r="C236" s="1">
        <v>3070.36</v>
      </c>
    </row>
    <row r="237" spans="1:3" x14ac:dyDescent="0.25">
      <c r="A237" s="9">
        <v>45999</v>
      </c>
      <c r="B237" s="1" t="s">
        <v>5803</v>
      </c>
      <c r="C237" s="1">
        <v>3068.91</v>
      </c>
    </row>
    <row r="238" spans="1:3" x14ac:dyDescent="0.25">
      <c r="A238" s="9">
        <v>46000</v>
      </c>
      <c r="B238" s="1" t="s">
        <v>5803</v>
      </c>
      <c r="C238" s="1">
        <v>3067.68</v>
      </c>
    </row>
    <row r="239" spans="1:3" x14ac:dyDescent="0.25">
      <c r="A239" s="9">
        <v>46001</v>
      </c>
      <c r="B239" s="1" t="s">
        <v>5803</v>
      </c>
      <c r="C239" s="1">
        <v>3065.42</v>
      </c>
    </row>
    <row r="240" spans="1:3" x14ac:dyDescent="0.25">
      <c r="A240" s="9">
        <v>46002</v>
      </c>
      <c r="B240" s="1" t="s">
        <v>5803</v>
      </c>
      <c r="C240" s="1">
        <v>3072.26</v>
      </c>
    </row>
    <row r="241" spans="1:3" x14ac:dyDescent="0.25">
      <c r="A241" s="9">
        <v>46003</v>
      </c>
      <c r="B241" s="1" t="s">
        <v>5803</v>
      </c>
      <c r="C241" s="1">
        <v>3071.09</v>
      </c>
    </row>
    <row r="242" spans="1:3" x14ac:dyDescent="0.25">
      <c r="A242" s="9">
        <v>46006</v>
      </c>
      <c r="B242" s="1" t="s">
        <v>5803</v>
      </c>
      <c r="C242" s="1">
        <v>3073.58</v>
      </c>
    </row>
    <row r="243" spans="1:3" x14ac:dyDescent="0.25">
      <c r="A243" s="9">
        <v>46007</v>
      </c>
      <c r="B243" s="1" t="s">
        <v>5803</v>
      </c>
      <c r="C243" s="1">
        <v>3061.63</v>
      </c>
    </row>
    <row r="244" spans="1:3" x14ac:dyDescent="0.25">
      <c r="A244" s="9">
        <v>46008</v>
      </c>
      <c r="B244" s="1" t="s">
        <v>5803</v>
      </c>
      <c r="C244" s="1">
        <v>3047.82</v>
      </c>
    </row>
    <row r="245" spans="1:3" x14ac:dyDescent="0.25">
      <c r="A245" s="9">
        <v>46009</v>
      </c>
      <c r="B245" s="1" t="s">
        <v>5803</v>
      </c>
      <c r="C245" s="1">
        <v>3073.21</v>
      </c>
    </row>
    <row r="246" spans="1:3" x14ac:dyDescent="0.25">
      <c r="A246" s="9">
        <v>46010</v>
      </c>
      <c r="B246" s="1" t="s">
        <v>5803</v>
      </c>
      <c r="C246" s="1">
        <v>3064.07</v>
      </c>
    </row>
    <row r="247" spans="1:3" x14ac:dyDescent="0.25">
      <c r="A247" s="9">
        <v>46013</v>
      </c>
      <c r="B247" s="1" t="s">
        <v>5803</v>
      </c>
      <c r="C247" s="1">
        <v>3066.34</v>
      </c>
    </row>
    <row r="248" spans="1:3" x14ac:dyDescent="0.25">
      <c r="A248" s="9">
        <v>46014</v>
      </c>
      <c r="B248" s="1" t="s">
        <v>5803</v>
      </c>
      <c r="C248" s="1">
        <v>3067.72</v>
      </c>
    </row>
    <row r="249" spans="1:3" x14ac:dyDescent="0.25">
      <c r="A249" s="9">
        <v>46017</v>
      </c>
      <c r="B249" s="1" t="s">
        <v>5803</v>
      </c>
      <c r="C249" s="1">
        <v>3063.72</v>
      </c>
    </row>
    <row r="250" spans="1:3" x14ac:dyDescent="0.25">
      <c r="A250" s="9">
        <v>46020</v>
      </c>
      <c r="B250" s="1" t="s">
        <v>5803</v>
      </c>
      <c r="C250" s="1">
        <v>3062.69</v>
      </c>
    </row>
    <row r="251" spans="1:3" x14ac:dyDescent="0.25">
      <c r="A251" s="9">
        <v>46021</v>
      </c>
      <c r="B251" s="1" t="s">
        <v>5803</v>
      </c>
      <c r="C251" s="1">
        <v>3066.58</v>
      </c>
    </row>
    <row r="252" spans="1:3" x14ac:dyDescent="0.25">
      <c r="A252" s="9">
        <v>46024</v>
      </c>
      <c r="B252" s="1" t="s">
        <v>5803</v>
      </c>
      <c r="C252" s="1">
        <v>3070.21</v>
      </c>
    </row>
    <row r="253" spans="1:3" x14ac:dyDescent="0.25">
      <c r="A253" s="9">
        <v>46027</v>
      </c>
      <c r="B253" t="s">
        <v>5803</v>
      </c>
      <c r="C253" s="1">
        <v>3085.47</v>
      </c>
    </row>
    <row r="254" spans="1:3" x14ac:dyDescent="0.25">
      <c r="A254" s="9">
        <v>46028</v>
      </c>
      <c r="B254" t="s">
        <v>5803</v>
      </c>
      <c r="C254" s="1">
        <v>3091.64</v>
      </c>
    </row>
    <row r="255" spans="1:3" x14ac:dyDescent="0.25">
      <c r="A255" s="9">
        <v>46029</v>
      </c>
      <c r="B255" t="s">
        <v>5803</v>
      </c>
      <c r="C255" s="1">
        <v>3072.85</v>
      </c>
    </row>
    <row r="256" spans="1:3" x14ac:dyDescent="0.25">
      <c r="A256" s="9">
        <v>46030</v>
      </c>
      <c r="B256" t="s">
        <v>5803</v>
      </c>
      <c r="C256" s="1">
        <v>3072.85</v>
      </c>
    </row>
    <row r="257" spans="1:3" x14ac:dyDescent="0.25">
      <c r="A257" s="9">
        <v>46031</v>
      </c>
      <c r="B257" t="s">
        <v>5803</v>
      </c>
      <c r="C257" s="1">
        <v>3061.65</v>
      </c>
    </row>
    <row r="258" spans="1:3" x14ac:dyDescent="0.25">
      <c r="A258" s="9">
        <v>46034</v>
      </c>
      <c r="B258" t="s">
        <v>5803</v>
      </c>
      <c r="C258" s="1">
        <v>3040.03</v>
      </c>
    </row>
    <row r="259" spans="1:3" x14ac:dyDescent="0.25">
      <c r="A259" s="9">
        <v>46035</v>
      </c>
      <c r="B259" t="s">
        <v>5803</v>
      </c>
      <c r="C259" s="1">
        <v>3053.52</v>
      </c>
    </row>
    <row r="260" spans="1:3" x14ac:dyDescent="0.25">
      <c r="A260" s="9">
        <v>46036</v>
      </c>
      <c r="B260" t="s">
        <v>5803</v>
      </c>
      <c r="C260" s="1">
        <v>3063.72</v>
      </c>
    </row>
    <row r="261" spans="1:3" x14ac:dyDescent="0.25">
      <c r="A261" s="9">
        <v>46037</v>
      </c>
      <c r="B261" t="s">
        <v>5803</v>
      </c>
      <c r="C261" s="1">
        <v>3076.12</v>
      </c>
    </row>
    <row r="262" spans="1:3" x14ac:dyDescent="0.25">
      <c r="A262" s="9">
        <v>46038</v>
      </c>
      <c r="B262" t="s">
        <v>5803</v>
      </c>
      <c r="C262" s="1">
        <v>3073.01</v>
      </c>
    </row>
    <row r="263" spans="1:3" x14ac:dyDescent="0.25">
      <c r="A263" s="9">
        <v>46041</v>
      </c>
      <c r="B263" t="s">
        <v>5803</v>
      </c>
      <c r="C263" s="1">
        <v>3070.49</v>
      </c>
    </row>
    <row r="264" spans="1:3" x14ac:dyDescent="0.25">
      <c r="A264" s="9">
        <v>46042</v>
      </c>
      <c r="B264" t="s">
        <v>5803</v>
      </c>
      <c r="C264" s="1">
        <v>3076.27</v>
      </c>
    </row>
    <row r="265" spans="1:3" x14ac:dyDescent="0.25">
      <c r="A265" s="4">
        <v>46043</v>
      </c>
      <c r="B265" t="s">
        <v>5803</v>
      </c>
      <c r="C265" s="1">
        <v>3065.22</v>
      </c>
    </row>
    <row r="266" spans="1:3" x14ac:dyDescent="0.25">
      <c r="A266" s="4">
        <v>46044</v>
      </c>
      <c r="B266" t="s">
        <v>5803</v>
      </c>
      <c r="C266" s="1">
        <v>3081.36</v>
      </c>
    </row>
    <row r="267" spans="1:3" x14ac:dyDescent="0.25">
      <c r="A267" s="9">
        <v>46045</v>
      </c>
      <c r="B267" t="s">
        <v>5803</v>
      </c>
      <c r="C267" s="1">
        <v>3092.55</v>
      </c>
    </row>
    <row r="268" spans="1:3" x14ac:dyDescent="0.25">
      <c r="A268" s="9">
        <v>46048</v>
      </c>
      <c r="B268" t="s">
        <v>5803</v>
      </c>
      <c r="C268" s="1">
        <v>3100.9</v>
      </c>
    </row>
    <row r="269" spans="1:3" x14ac:dyDescent="0.25">
      <c r="A269" s="9">
        <v>46049</v>
      </c>
      <c r="B269" t="s">
        <v>5803</v>
      </c>
      <c r="C269" s="1">
        <v>3097.63</v>
      </c>
    </row>
    <row r="270" spans="1:3" x14ac:dyDescent="0.25">
      <c r="A270" s="9">
        <v>46050</v>
      </c>
      <c r="B270" t="s">
        <v>5803</v>
      </c>
      <c r="C270" s="1">
        <v>3105.95</v>
      </c>
    </row>
    <row r="271" spans="1:3" x14ac:dyDescent="0.25">
      <c r="A271" s="9">
        <v>46051</v>
      </c>
      <c r="B271" t="s">
        <v>5803</v>
      </c>
      <c r="C271" s="1">
        <v>3098.65</v>
      </c>
    </row>
    <row r="272" spans="1:3" x14ac:dyDescent="0.25">
      <c r="A272" s="9">
        <v>46052</v>
      </c>
      <c r="B272" t="s">
        <v>5803</v>
      </c>
      <c r="C272" s="1">
        <v>3091.73</v>
      </c>
    </row>
    <row r="273" spans="1:3" x14ac:dyDescent="0.25">
      <c r="A273" s="9">
        <v>46055</v>
      </c>
      <c r="B273" t="s">
        <v>5803</v>
      </c>
      <c r="C273" s="1">
        <v>3091.69</v>
      </c>
    </row>
    <row r="274" spans="1:3" x14ac:dyDescent="0.25">
      <c r="A274" s="9">
        <v>46056</v>
      </c>
      <c r="B274" t="s">
        <v>5803</v>
      </c>
      <c r="C274" s="1">
        <v>3088.37</v>
      </c>
    </row>
    <row r="275" spans="1:3" x14ac:dyDescent="0.25">
      <c r="A275" s="9">
        <v>46057</v>
      </c>
      <c r="B275" t="s">
        <v>5803</v>
      </c>
      <c r="C275" s="1">
        <v>3095.89</v>
      </c>
    </row>
    <row r="276" spans="1:3" x14ac:dyDescent="0.25">
      <c r="A276" s="9">
        <v>46058</v>
      </c>
      <c r="B276" t="s">
        <v>5803</v>
      </c>
      <c r="C276" s="1">
        <v>3117.25</v>
      </c>
    </row>
    <row r="277" spans="1:3" x14ac:dyDescent="0.25">
      <c r="A277" s="9">
        <v>46059</v>
      </c>
      <c r="B277" t="s">
        <v>5803</v>
      </c>
      <c r="C277" s="1">
        <v>3118.69</v>
      </c>
    </row>
    <row r="278" spans="1:3" x14ac:dyDescent="0.25">
      <c r="A278" s="9">
        <v>46062</v>
      </c>
      <c r="B278" t="s">
        <v>5803</v>
      </c>
      <c r="C278" s="1">
        <v>3112.21</v>
      </c>
    </row>
    <row r="279" spans="1:3" x14ac:dyDescent="0.25">
      <c r="A279" s="9">
        <v>46063</v>
      </c>
      <c r="B279" t="s">
        <v>5803</v>
      </c>
      <c r="C279" s="1">
        <v>3137.12</v>
      </c>
    </row>
    <row r="280" spans="1:3" x14ac:dyDescent="0.25">
      <c r="A280" s="9">
        <v>46064</v>
      </c>
      <c r="B280" t="s">
        <v>5803</v>
      </c>
      <c r="C280" s="1">
        <v>3159.72</v>
      </c>
    </row>
    <row r="281" spans="1:3" x14ac:dyDescent="0.25">
      <c r="A281" s="9">
        <v>46065</v>
      </c>
      <c r="B281" t="s">
        <v>5803</v>
      </c>
      <c r="C281" s="1">
        <v>3159.02</v>
      </c>
    </row>
    <row r="282" spans="1:3" x14ac:dyDescent="0.25">
      <c r="A282" s="9">
        <v>46066</v>
      </c>
      <c r="B282" t="s">
        <v>5803</v>
      </c>
      <c r="C282" s="1">
        <v>3157.23</v>
      </c>
    </row>
    <row r="283" spans="1:3" x14ac:dyDescent="0.25">
      <c r="A283" s="9">
        <v>46071</v>
      </c>
      <c r="B283" t="s">
        <v>5803</v>
      </c>
      <c r="C283" s="1">
        <v>3145.84</v>
      </c>
    </row>
    <row r="284" spans="1:3" x14ac:dyDescent="0.25">
      <c r="A284" s="9">
        <v>46072</v>
      </c>
      <c r="B284" t="s">
        <v>5803</v>
      </c>
      <c r="C284" s="1">
        <v>3180.64</v>
      </c>
    </row>
    <row r="285" spans="1:3" x14ac:dyDescent="0.25">
      <c r="A285" s="9">
        <v>46073</v>
      </c>
      <c r="B285" t="s">
        <v>5803</v>
      </c>
      <c r="C285" s="1">
        <v>3186.09</v>
      </c>
    </row>
    <row r="286" spans="1:3" x14ac:dyDescent="0.25">
      <c r="A286" s="9">
        <v>46076</v>
      </c>
      <c r="B286" t="s">
        <v>5803</v>
      </c>
      <c r="C286" s="1">
        <v>3213.2</v>
      </c>
    </row>
    <row r="287" spans="1:3" x14ac:dyDescent="0.25">
      <c r="A287" s="9">
        <v>46077</v>
      </c>
      <c r="B287" t="s">
        <v>5803</v>
      </c>
      <c r="C287" s="1">
        <v>3232.77</v>
      </c>
    </row>
    <row r="288" spans="1:3" x14ac:dyDescent="0.25">
      <c r="A288" s="9">
        <v>46078</v>
      </c>
      <c r="B288" t="s">
        <v>5803</v>
      </c>
      <c r="C288" s="1">
        <v>3218.7</v>
      </c>
    </row>
    <row r="289" spans="1:3" x14ac:dyDescent="0.25">
      <c r="A289" s="9">
        <v>46079</v>
      </c>
      <c r="B289" t="s">
        <v>5803</v>
      </c>
      <c r="C289" s="1">
        <v>3218.74</v>
      </c>
    </row>
    <row r="290" spans="1:3" x14ac:dyDescent="0.25">
      <c r="A290" s="9">
        <v>46080</v>
      </c>
      <c r="B290" t="s">
        <v>5803</v>
      </c>
      <c r="C290" s="1">
        <v>3224.18</v>
      </c>
    </row>
    <row r="291" spans="1:3" x14ac:dyDescent="0.25">
      <c r="A291" s="9">
        <v>46083</v>
      </c>
      <c r="B291" t="s">
        <v>5803</v>
      </c>
      <c r="C291" s="1">
        <v>3225.73</v>
      </c>
    </row>
    <row r="292" spans="1:3" x14ac:dyDescent="0.25">
      <c r="A292" s="9">
        <v>46084</v>
      </c>
      <c r="B292" t="s">
        <v>5803</v>
      </c>
      <c r="C292" s="1">
        <v>3246.87</v>
      </c>
    </row>
    <row r="293" spans="1:3" x14ac:dyDescent="0.25">
      <c r="A293" s="9">
        <v>46085</v>
      </c>
      <c r="B293" t="s">
        <v>5803</v>
      </c>
      <c r="C293" s="1">
        <v>3257.05</v>
      </c>
    </row>
    <row r="294" spans="1:3" x14ac:dyDescent="0.25">
      <c r="A294" s="9">
        <v>46086</v>
      </c>
      <c r="B294" t="s">
        <v>5803</v>
      </c>
      <c r="C294" s="1">
        <v>3266.23</v>
      </c>
    </row>
    <row r="295" spans="1:3" x14ac:dyDescent="0.25">
      <c r="A295" s="23">
        <v>46087</v>
      </c>
      <c r="B295" t="s">
        <v>5803</v>
      </c>
      <c r="C295" s="20">
        <v>3267.63</v>
      </c>
    </row>
    <row r="296" spans="1:3" x14ac:dyDescent="0.25">
      <c r="A296" s="23">
        <v>46090</v>
      </c>
      <c r="B296" t="s">
        <v>5803</v>
      </c>
      <c r="C296" s="20">
        <v>3263.92</v>
      </c>
    </row>
    <row r="297" spans="1:3" x14ac:dyDescent="0.25">
      <c r="A297" s="23">
        <v>46091</v>
      </c>
      <c r="B297" t="s">
        <v>5803</v>
      </c>
      <c r="C297" s="20">
        <v>3252.9</v>
      </c>
    </row>
    <row r="298" spans="1:3" x14ac:dyDescent="0.25">
      <c r="A298" s="23">
        <v>46092</v>
      </c>
      <c r="B298" t="s">
        <v>5803</v>
      </c>
      <c r="C298" s="20">
        <v>3251.73</v>
      </c>
    </row>
    <row r="299" spans="1:3" x14ac:dyDescent="0.25">
      <c r="A299" s="23">
        <v>46093</v>
      </c>
      <c r="B299" t="s">
        <v>5803</v>
      </c>
      <c r="C299" s="20">
        <v>3253.4</v>
      </c>
    </row>
    <row r="300" spans="1:3" x14ac:dyDescent="0.25">
      <c r="A300" s="27" t="s">
        <v>5671</v>
      </c>
      <c r="B300" t="s">
        <v>5803</v>
      </c>
      <c r="C300" s="20">
        <v>3257.48</v>
      </c>
    </row>
    <row r="301" spans="1:3" x14ac:dyDescent="0.25">
      <c r="A301" s="27" t="s">
        <v>5672</v>
      </c>
      <c r="B301" t="s">
        <v>5803</v>
      </c>
      <c r="C301" s="20">
        <v>3256.1</v>
      </c>
    </row>
    <row r="302" spans="1:3" x14ac:dyDescent="0.25">
      <c r="A302" s="27" t="s">
        <v>5673</v>
      </c>
      <c r="B302" t="s">
        <v>5803</v>
      </c>
      <c r="C302" s="20">
        <v>3253.44</v>
      </c>
    </row>
    <row r="303" spans="1:3" x14ac:dyDescent="0.25">
      <c r="A303" s="27" t="s">
        <v>5674</v>
      </c>
      <c r="B303" t="s">
        <v>5803</v>
      </c>
      <c r="C303" s="20">
        <v>3258.37</v>
      </c>
    </row>
    <row r="304" spans="1:3" x14ac:dyDescent="0.25">
      <c r="A304" s="27" t="s">
        <v>5675</v>
      </c>
      <c r="B304" t="s">
        <v>5803</v>
      </c>
      <c r="C304" s="20">
        <v>3264.36</v>
      </c>
    </row>
    <row r="305" spans="1:3" x14ac:dyDescent="0.25">
      <c r="A305" s="27" t="s">
        <v>5676</v>
      </c>
      <c r="B305" t="s">
        <v>5803</v>
      </c>
      <c r="C305" s="20">
        <v>3266.08</v>
      </c>
    </row>
    <row r="306" spans="1:3" x14ac:dyDescent="0.25">
      <c r="A306" s="27" t="s">
        <v>5677</v>
      </c>
      <c r="B306" t="s">
        <v>5803</v>
      </c>
      <c r="C306" s="20">
        <v>3273.13</v>
      </c>
    </row>
    <row r="307" spans="1:3" x14ac:dyDescent="0.25">
      <c r="A307" s="27" t="s">
        <v>5678</v>
      </c>
      <c r="B307" t="s">
        <v>5803</v>
      </c>
      <c r="C307" s="20">
        <v>3277.02</v>
      </c>
    </row>
    <row r="308" spans="1:3" x14ac:dyDescent="0.25">
      <c r="A308" s="27" t="s">
        <v>5679</v>
      </c>
      <c r="B308" t="s">
        <v>5803</v>
      </c>
      <c r="C308" s="20">
        <v>3278.85</v>
      </c>
    </row>
    <row r="309" spans="1:3" x14ac:dyDescent="0.25">
      <c r="A309" s="27" t="s">
        <v>5680</v>
      </c>
      <c r="B309" t="s">
        <v>5803</v>
      </c>
      <c r="C309" s="20">
        <v>3274.3</v>
      </c>
    </row>
    <row r="310" spans="1:3" x14ac:dyDescent="0.25">
      <c r="A310" s="27" t="s">
        <v>5681</v>
      </c>
      <c r="B310" t="s">
        <v>5803</v>
      </c>
      <c r="C310" s="20">
        <v>3285.53</v>
      </c>
    </row>
    <row r="311" spans="1:3" x14ac:dyDescent="0.25">
      <c r="A311" s="27" t="s">
        <v>5682</v>
      </c>
      <c r="B311" t="s">
        <v>5803</v>
      </c>
      <c r="C311" s="20">
        <v>3295.07</v>
      </c>
    </row>
    <row r="312" spans="1:3" x14ac:dyDescent="0.25">
      <c r="A312" s="27" t="s">
        <v>5683</v>
      </c>
      <c r="B312" t="s">
        <v>5803</v>
      </c>
      <c r="C312" s="20">
        <v>3293.86</v>
      </c>
    </row>
    <row r="313" spans="1:3" x14ac:dyDescent="0.25">
      <c r="A313" s="27" t="s">
        <v>5684</v>
      </c>
      <c r="B313" t="s">
        <v>5803</v>
      </c>
      <c r="C313" s="20">
        <v>3298.07</v>
      </c>
    </row>
    <row r="314" spans="1:3" x14ac:dyDescent="0.25">
      <c r="A314" s="27" t="s">
        <v>5685</v>
      </c>
      <c r="B314" t="s">
        <v>5803</v>
      </c>
      <c r="C314" s="20">
        <v>3297.48</v>
      </c>
    </row>
    <row r="315" spans="1:3" x14ac:dyDescent="0.25">
      <c r="A315" s="27" t="s">
        <v>5686</v>
      </c>
      <c r="B315" t="s">
        <v>5803</v>
      </c>
      <c r="C315" s="20">
        <v>3300.76</v>
      </c>
    </row>
    <row r="316" spans="1:3" x14ac:dyDescent="0.25">
      <c r="A316" s="27" t="s">
        <v>5687</v>
      </c>
      <c r="B316" t="s">
        <v>5803</v>
      </c>
      <c r="C316" s="20">
        <v>3305.87</v>
      </c>
    </row>
    <row r="317" spans="1:3" x14ac:dyDescent="0.25">
      <c r="A317" s="27" t="s">
        <v>5688</v>
      </c>
      <c r="B317" t="s">
        <v>5803</v>
      </c>
      <c r="C317" s="20">
        <v>3305.75</v>
      </c>
    </row>
    <row r="318" spans="1:3" x14ac:dyDescent="0.25">
      <c r="A318" s="27" t="s">
        <v>5689</v>
      </c>
      <c r="B318" t="s">
        <v>5803</v>
      </c>
      <c r="C318" s="20">
        <v>3310.49</v>
      </c>
    </row>
    <row r="319" spans="1:3" x14ac:dyDescent="0.25">
      <c r="A319" s="27" t="s">
        <v>5690</v>
      </c>
      <c r="B319" t="s">
        <v>5803</v>
      </c>
      <c r="C319" s="20">
        <v>3328.66</v>
      </c>
    </row>
    <row r="320" spans="1:3" x14ac:dyDescent="0.25">
      <c r="A320" s="27" t="s">
        <v>5691</v>
      </c>
      <c r="B320" t="s">
        <v>5803</v>
      </c>
      <c r="C320" s="20">
        <v>3346.72</v>
      </c>
    </row>
    <row r="321" spans="1:3" x14ac:dyDescent="0.25">
      <c r="A321" s="27" t="s">
        <v>5692</v>
      </c>
      <c r="B321" t="s">
        <v>5803</v>
      </c>
      <c r="C321" s="20">
        <v>3356.62</v>
      </c>
    </row>
    <row r="322" spans="1:3" x14ac:dyDescent="0.25">
      <c r="A322" s="27" t="s">
        <v>5693</v>
      </c>
      <c r="B322" t="s">
        <v>5803</v>
      </c>
      <c r="C322" s="20">
        <v>3366.17</v>
      </c>
    </row>
    <row r="323" spans="1:3" x14ac:dyDescent="0.25">
      <c r="A323" s="23">
        <v>46128</v>
      </c>
      <c r="B323" t="s">
        <v>5803</v>
      </c>
      <c r="C323" s="20">
        <v>3372.59</v>
      </c>
    </row>
    <row r="324" spans="1:3" x14ac:dyDescent="0.25">
      <c r="A324" s="23">
        <v>46132</v>
      </c>
      <c r="B324" t="s">
        <v>5803</v>
      </c>
      <c r="C324" s="20">
        <v>3380.72</v>
      </c>
    </row>
    <row r="325" spans="1:3" x14ac:dyDescent="0.25">
      <c r="A325" s="23">
        <v>46134</v>
      </c>
      <c r="B325" t="s">
        <v>5803</v>
      </c>
      <c r="C325" s="20">
        <v>3381.64</v>
      </c>
    </row>
    <row r="326" spans="1:3" x14ac:dyDescent="0.25">
      <c r="A326" s="23">
        <v>46135</v>
      </c>
      <c r="B326" t="s">
        <v>5803</v>
      </c>
      <c r="C326" s="20">
        <v>3384.07</v>
      </c>
    </row>
    <row r="327" spans="1:3" x14ac:dyDescent="0.25">
      <c r="A327" s="23">
        <v>46136</v>
      </c>
      <c r="B327" t="s">
        <v>5803</v>
      </c>
      <c r="C327" s="20">
        <v>3389.87</v>
      </c>
    </row>
    <row r="328" spans="1:3" x14ac:dyDescent="0.25">
      <c r="A328" s="23">
        <v>46139</v>
      </c>
      <c r="B328" t="s">
        <v>5803</v>
      </c>
      <c r="C328" s="20">
        <v>3401.32</v>
      </c>
    </row>
    <row r="329" spans="1:3" x14ac:dyDescent="0.25">
      <c r="A329" s="23">
        <v>46140</v>
      </c>
      <c r="B329" t="s">
        <v>5803</v>
      </c>
      <c r="C329" s="20">
        <v>3403.82</v>
      </c>
    </row>
    <row r="330" spans="1:3" x14ac:dyDescent="0.25">
      <c r="A330" s="23">
        <v>46141</v>
      </c>
      <c r="B330" t="s">
        <v>5803</v>
      </c>
      <c r="C330" s="20">
        <v>3405.14</v>
      </c>
    </row>
    <row r="331" spans="1:3" x14ac:dyDescent="0.25">
      <c r="A331" s="23">
        <v>46142</v>
      </c>
      <c r="B331" t="s">
        <v>5803</v>
      </c>
      <c r="C331" s="20">
        <v>3408.7</v>
      </c>
    </row>
    <row r="332" spans="1:3" x14ac:dyDescent="0.25">
      <c r="A332" s="23">
        <v>46146</v>
      </c>
      <c r="B332" t="s">
        <v>5803</v>
      </c>
      <c r="C332" s="20">
        <v>3416.74</v>
      </c>
    </row>
    <row r="333" spans="1:3" x14ac:dyDescent="0.25">
      <c r="A333" s="23">
        <v>46147</v>
      </c>
      <c r="B333" t="s">
        <v>5803</v>
      </c>
      <c r="C333" s="20">
        <v>3419.59</v>
      </c>
    </row>
    <row r="334" spans="1:3" x14ac:dyDescent="0.25">
      <c r="A334" s="23">
        <v>46148</v>
      </c>
      <c r="B334" t="s">
        <v>5803</v>
      </c>
      <c r="C334" s="20">
        <v>3420.24</v>
      </c>
    </row>
    <row r="335" spans="1:3" x14ac:dyDescent="0.25">
      <c r="A335" s="23">
        <v>46149</v>
      </c>
      <c r="B335" t="s">
        <v>5803</v>
      </c>
      <c r="C335" s="20">
        <v>3417.44</v>
      </c>
    </row>
    <row r="336" spans="1:3" x14ac:dyDescent="0.25">
      <c r="A336" s="23">
        <v>46150</v>
      </c>
      <c r="B336" t="s">
        <v>5803</v>
      </c>
      <c r="C336" s="20">
        <v>3424.97</v>
      </c>
    </row>
    <row r="337" spans="1:3" x14ac:dyDescent="0.25">
      <c r="A337" s="23">
        <v>46153</v>
      </c>
      <c r="B337" t="s">
        <v>5803</v>
      </c>
      <c r="C337" s="20">
        <v>3422.29</v>
      </c>
    </row>
    <row r="338" spans="1:3" x14ac:dyDescent="0.25">
      <c r="A338" s="23">
        <v>46154</v>
      </c>
      <c r="B338" t="s">
        <v>5803</v>
      </c>
      <c r="C338" s="20">
        <v>3431.33</v>
      </c>
    </row>
    <row r="339" spans="1:3" x14ac:dyDescent="0.25">
      <c r="A339" s="23">
        <v>46155</v>
      </c>
      <c r="B339" t="s">
        <v>5803</v>
      </c>
      <c r="C339" s="20">
        <v>3427.14</v>
      </c>
    </row>
    <row r="340" spans="1:3" x14ac:dyDescent="0.25">
      <c r="A340" s="23">
        <v>46156</v>
      </c>
      <c r="B340" t="s">
        <v>5803</v>
      </c>
      <c r="C340" s="20">
        <v>3430.49</v>
      </c>
    </row>
    <row r="341" spans="1:3" x14ac:dyDescent="0.25">
      <c r="A341" s="23">
        <v>46157</v>
      </c>
      <c r="B341" t="s">
        <v>5803</v>
      </c>
      <c r="C341" s="20">
        <v>3433.13</v>
      </c>
    </row>
    <row r="342" spans="1:3" x14ac:dyDescent="0.25">
      <c r="A342" s="23">
        <v>46160</v>
      </c>
      <c r="B342" t="s">
        <v>5803</v>
      </c>
      <c r="C342" s="20">
        <v>3433.52</v>
      </c>
    </row>
    <row r="343" spans="1:3" x14ac:dyDescent="0.25">
      <c r="A343" s="23">
        <v>46161</v>
      </c>
      <c r="B343" t="s">
        <v>5803</v>
      </c>
      <c r="C343" s="20">
        <v>3416.03</v>
      </c>
    </row>
    <row r="344" spans="1:3" x14ac:dyDescent="0.25">
      <c r="A344" s="23">
        <v>46162</v>
      </c>
      <c r="B344" t="s">
        <v>5803</v>
      </c>
      <c r="C344" s="20">
        <v>3410.92</v>
      </c>
    </row>
    <row r="345" spans="1:3" x14ac:dyDescent="0.25">
      <c r="A345" s="23">
        <v>46163</v>
      </c>
      <c r="B345" t="s">
        <v>5803</v>
      </c>
      <c r="C345" s="20">
        <v>3424.72</v>
      </c>
    </row>
    <row r="346" spans="1:3" x14ac:dyDescent="0.25">
      <c r="A346" s="23">
        <v>46164</v>
      </c>
      <c r="B346" t="s">
        <v>5803</v>
      </c>
      <c r="C346" s="20">
        <v>3428.49</v>
      </c>
    </row>
    <row r="347" spans="1:3" x14ac:dyDescent="0.25">
      <c r="A347" s="23">
        <v>46167</v>
      </c>
      <c r="B347" t="s">
        <v>5803</v>
      </c>
      <c r="C347" s="20">
        <v>3425.59</v>
      </c>
    </row>
    <row r="348" spans="1:3" x14ac:dyDescent="0.25">
      <c r="A348" s="23">
        <v>46168</v>
      </c>
      <c r="B348" t="s">
        <v>5803</v>
      </c>
      <c r="C348" s="20">
        <v>3425.26</v>
      </c>
    </row>
    <row r="349" spans="1:3" x14ac:dyDescent="0.25">
      <c r="A349" s="23">
        <v>46169</v>
      </c>
      <c r="B349" t="s">
        <v>5803</v>
      </c>
      <c r="C349" s="20">
        <v>3421.01</v>
      </c>
    </row>
    <row r="350" spans="1:3" x14ac:dyDescent="0.25">
      <c r="A350" s="23">
        <v>46170</v>
      </c>
      <c r="B350" t="s">
        <v>5803</v>
      </c>
      <c r="C350" s="20">
        <v>3411.95</v>
      </c>
    </row>
    <row r="351" spans="1:3" x14ac:dyDescent="0.25">
      <c r="A351" s="23">
        <v>46171</v>
      </c>
      <c r="B351" t="s">
        <v>5803</v>
      </c>
      <c r="C351" s="20">
        <v>3419.24</v>
      </c>
    </row>
    <row r="352" spans="1:3" x14ac:dyDescent="0.25">
      <c r="A352" s="23">
        <v>46174</v>
      </c>
      <c r="B352" t="s">
        <v>5803</v>
      </c>
      <c r="C352" s="20">
        <v>3414.84</v>
      </c>
    </row>
    <row r="353" spans="1:3" x14ac:dyDescent="0.25">
      <c r="A353" s="23">
        <v>46175</v>
      </c>
      <c r="B353" t="s">
        <v>5803</v>
      </c>
      <c r="C353" s="20">
        <v>3416.37</v>
      </c>
    </row>
    <row r="354" spans="1:3" x14ac:dyDescent="0.25">
      <c r="A354" s="23">
        <v>46176</v>
      </c>
      <c r="B354" t="s">
        <v>5803</v>
      </c>
      <c r="C354" s="20">
        <v>3412.68</v>
      </c>
    </row>
    <row r="355" spans="1:3" x14ac:dyDescent="0.25">
      <c r="A355" s="23">
        <v>46178</v>
      </c>
      <c r="B355" t="s">
        <v>5803</v>
      </c>
      <c r="C355" s="20">
        <v>3402</v>
      </c>
    </row>
    <row r="356" spans="1:3" x14ac:dyDescent="0.25">
      <c r="A356" s="23">
        <v>46181</v>
      </c>
      <c r="B356" t="s">
        <v>5803</v>
      </c>
      <c r="C356" s="20">
        <v>3403.95</v>
      </c>
    </row>
    <row r="357" spans="1:3" x14ac:dyDescent="0.25">
      <c r="A357" s="23">
        <v>46182</v>
      </c>
      <c r="B357" t="s">
        <v>5803</v>
      </c>
      <c r="C357" s="20">
        <v>3407.66</v>
      </c>
    </row>
    <row r="358" spans="1:3" x14ac:dyDescent="0.25">
      <c r="A358" s="23">
        <v>46183</v>
      </c>
      <c r="B358" t="s">
        <v>5803</v>
      </c>
      <c r="C358" s="20">
        <v>3400.94</v>
      </c>
    </row>
    <row r="359" spans="1:3" x14ac:dyDescent="0.25">
      <c r="A359" s="23">
        <v>46184</v>
      </c>
      <c r="B359" t="s">
        <v>5803</v>
      </c>
      <c r="C359" s="20">
        <v>3398.83</v>
      </c>
    </row>
    <row r="360" spans="1:3" x14ac:dyDescent="0.25">
      <c r="A360" s="23">
        <v>46185</v>
      </c>
      <c r="B360" t="s">
        <v>5803</v>
      </c>
      <c r="C360" s="20">
        <v>3396.76</v>
      </c>
    </row>
    <row r="361" spans="1:3" x14ac:dyDescent="0.25">
      <c r="A361" s="23">
        <v>46188</v>
      </c>
      <c r="B361" s="1" t="s">
        <v>5803</v>
      </c>
      <c r="C361" s="1">
        <v>3398.84</v>
      </c>
    </row>
    <row r="362" spans="1:3" x14ac:dyDescent="0.25">
      <c r="A362" s="23">
        <v>46189</v>
      </c>
      <c r="B362" s="1" t="s">
        <v>5803</v>
      </c>
      <c r="C362" s="1">
        <v>3395.7</v>
      </c>
    </row>
    <row r="363" spans="1:3" x14ac:dyDescent="0.25">
      <c r="A363" s="23">
        <v>46190</v>
      </c>
      <c r="B363" s="1" t="s">
        <v>5803</v>
      </c>
      <c r="C363" s="1">
        <v>3396.27</v>
      </c>
    </row>
    <row r="364" spans="1:3" x14ac:dyDescent="0.25">
      <c r="A364" s="23">
        <v>46191</v>
      </c>
      <c r="B364" s="1" t="s">
        <v>5803</v>
      </c>
      <c r="C364" s="1">
        <v>3402.42</v>
      </c>
    </row>
    <row r="365" spans="1:3" x14ac:dyDescent="0.25">
      <c r="A365" s="23">
        <v>46192</v>
      </c>
      <c r="B365" s="1" t="s">
        <v>5803</v>
      </c>
      <c r="C365" s="1">
        <v>3398.83</v>
      </c>
    </row>
    <row r="366" spans="1:3" x14ac:dyDescent="0.25">
      <c r="A366" s="23">
        <v>46195</v>
      </c>
      <c r="B366" s="20" t="s">
        <v>5803</v>
      </c>
      <c r="C366" s="20">
        <v>3394.11</v>
      </c>
    </row>
    <row r="367" spans="1:3" x14ac:dyDescent="0.25">
      <c r="A367" s="23">
        <v>46196</v>
      </c>
      <c r="B367" s="20" t="s">
        <v>5803</v>
      </c>
      <c r="C367" s="20">
        <v>3389.87</v>
      </c>
    </row>
    <row r="368" spans="1:3" x14ac:dyDescent="0.25">
      <c r="A368" s="23">
        <v>46197</v>
      </c>
      <c r="B368" s="20" t="s">
        <v>5803</v>
      </c>
      <c r="C368" s="20">
        <v>3394.39</v>
      </c>
    </row>
    <row r="369" spans="1:3" x14ac:dyDescent="0.25">
      <c r="A369" s="23">
        <v>46198</v>
      </c>
      <c r="B369" s="20" t="s">
        <v>5803</v>
      </c>
      <c r="C369" s="20">
        <v>3388.18</v>
      </c>
    </row>
    <row r="370" spans="1:3" x14ac:dyDescent="0.25">
      <c r="A370" s="23">
        <v>46199</v>
      </c>
      <c r="B370" s="20" t="s">
        <v>5803</v>
      </c>
      <c r="C370" s="20">
        <v>3390.78</v>
      </c>
    </row>
    <row r="371" spans="1:3" x14ac:dyDescent="0.25">
      <c r="A371" s="23">
        <v>46202</v>
      </c>
      <c r="B371" s="20" t="s">
        <v>5803</v>
      </c>
      <c r="C371" s="20">
        <v>3385.38</v>
      </c>
    </row>
    <row r="372" spans="1:3" x14ac:dyDescent="0.25">
      <c r="A372" s="23">
        <v>46203</v>
      </c>
      <c r="B372" s="20" t="s">
        <v>5803</v>
      </c>
      <c r="C372" s="20">
        <v>3387.19</v>
      </c>
    </row>
    <row r="373" spans="1:3" x14ac:dyDescent="0.25">
      <c r="A373" s="23">
        <v>46204</v>
      </c>
      <c r="B373" s="20" t="s">
        <v>5803</v>
      </c>
      <c r="C373" s="20">
        <v>3392.02</v>
      </c>
    </row>
    <row r="374" spans="1:3" x14ac:dyDescent="0.25">
      <c r="A374" s="23">
        <v>46205</v>
      </c>
      <c r="B374" s="20" t="s">
        <v>5803</v>
      </c>
      <c r="C374" s="20">
        <v>3391.88</v>
      </c>
    </row>
    <row r="375" spans="1:3" x14ac:dyDescent="0.25">
      <c r="A375" s="23">
        <v>46206</v>
      </c>
      <c r="B375" s="20" t="s">
        <v>5803</v>
      </c>
      <c r="C375" s="20">
        <v>3391.18</v>
      </c>
    </row>
    <row r="376" spans="1:3" x14ac:dyDescent="0.25">
      <c r="A376" s="23">
        <v>46209</v>
      </c>
      <c r="B376" s="20" t="s">
        <v>5803</v>
      </c>
      <c r="C376" s="20">
        <v>3387</v>
      </c>
    </row>
    <row r="377" spans="1:3" x14ac:dyDescent="0.25">
      <c r="A377" s="23">
        <v>46210</v>
      </c>
      <c r="B377" s="20" t="s">
        <v>5803</v>
      </c>
      <c r="C377" s="20">
        <v>3392.8</v>
      </c>
    </row>
    <row r="378" spans="1:3" x14ac:dyDescent="0.25">
      <c r="A378" s="23">
        <v>46211</v>
      </c>
      <c r="B378" s="20" t="s">
        <v>5803</v>
      </c>
      <c r="C378" s="20">
        <v>3381.17</v>
      </c>
    </row>
    <row r="379" spans="1:3" x14ac:dyDescent="0.25">
      <c r="A379" s="23">
        <v>46212</v>
      </c>
      <c r="B379" s="20" t="s">
        <v>5803</v>
      </c>
      <c r="C379" s="20">
        <v>3379.25</v>
      </c>
    </row>
    <row r="380" spans="1:3" x14ac:dyDescent="0.25">
      <c r="A380" s="23">
        <v>46213</v>
      </c>
      <c r="B380" s="20" t="s">
        <v>5803</v>
      </c>
      <c r="C380" s="20">
        <v>3383.71</v>
      </c>
    </row>
    <row r="381" spans="1:3" x14ac:dyDescent="0.25">
      <c r="A381" s="23">
        <v>46216</v>
      </c>
      <c r="B381" s="20" t="s">
        <v>5803</v>
      </c>
      <c r="C381" s="20">
        <v>3387.36</v>
      </c>
    </row>
    <row r="382" spans="1:3" x14ac:dyDescent="0.25">
      <c r="A382" s="23">
        <v>46217</v>
      </c>
      <c r="B382" s="20" t="s">
        <v>5803</v>
      </c>
      <c r="C382" s="20">
        <v>3381.88</v>
      </c>
    </row>
    <row r="383" spans="1:3" x14ac:dyDescent="0.25">
      <c r="A383" s="23">
        <v>46218</v>
      </c>
      <c r="B383" s="20" t="s">
        <v>5803</v>
      </c>
      <c r="C383" s="20">
        <v>3379.39</v>
      </c>
    </row>
    <row r="384" spans="1:3" x14ac:dyDescent="0.25">
      <c r="A384" s="23">
        <v>46219</v>
      </c>
      <c r="B384" s="20" t="s">
        <v>5803</v>
      </c>
      <c r="C384" s="20">
        <v>3375.85</v>
      </c>
    </row>
    <row r="385" spans="1:3" x14ac:dyDescent="0.25">
      <c r="A385" s="23">
        <v>46220</v>
      </c>
      <c r="B385" s="20" t="s">
        <v>5803</v>
      </c>
      <c r="C385" s="20">
        <v>3384.66</v>
      </c>
    </row>
    <row r="386" spans="1:3" x14ac:dyDescent="0.25">
      <c r="A386" s="23">
        <v>46223</v>
      </c>
      <c r="B386" s="20" t="s">
        <v>5803</v>
      </c>
      <c r="C386" s="20">
        <v>3384.74</v>
      </c>
    </row>
    <row r="387" spans="1:3" x14ac:dyDescent="0.25">
      <c r="A387" s="23">
        <v>46224</v>
      </c>
      <c r="B387" s="20" t="s">
        <v>5803</v>
      </c>
      <c r="C387" s="20">
        <v>3394.05</v>
      </c>
    </row>
    <row r="388" spans="1:3" x14ac:dyDescent="0.25">
      <c r="A388" s="23">
        <v>46225</v>
      </c>
      <c r="B388" s="20" t="s">
        <v>5803</v>
      </c>
      <c r="C388" s="20">
        <v>3392.59</v>
      </c>
    </row>
    <row r="389" spans="1:3" x14ac:dyDescent="0.25">
      <c r="A389" s="23">
        <v>46226</v>
      </c>
      <c r="B389" s="20" t="s">
        <v>5803</v>
      </c>
      <c r="C389" s="20">
        <v>3395.4</v>
      </c>
    </row>
    <row r="390" spans="1:3" x14ac:dyDescent="0.25">
      <c r="A390" s="23">
        <v>46227</v>
      </c>
      <c r="B390" s="20" t="s">
        <v>5803</v>
      </c>
      <c r="C390" s="20">
        <v>3388.21</v>
      </c>
    </row>
    <row r="391" spans="1:3" x14ac:dyDescent="0.25">
      <c r="A391" s="23">
        <v>46230</v>
      </c>
      <c r="B391" s="20" t="s">
        <v>5803</v>
      </c>
      <c r="C391" s="20">
        <v>3391.09</v>
      </c>
    </row>
    <row r="392" spans="1:3" x14ac:dyDescent="0.25">
      <c r="A392" s="23">
        <v>46231</v>
      </c>
      <c r="B392" s="20" t="s">
        <v>5803</v>
      </c>
      <c r="C392" s="20">
        <v>3386.98</v>
      </c>
    </row>
    <row r="393" spans="1:3" x14ac:dyDescent="0.25">
      <c r="A393" s="23">
        <v>46232</v>
      </c>
      <c r="B393" s="20" t="s">
        <v>5803</v>
      </c>
      <c r="C393" s="20">
        <v>3371.46</v>
      </c>
    </row>
    <row r="394" spans="1:3" x14ac:dyDescent="0.25">
      <c r="A394" s="23">
        <v>46233</v>
      </c>
      <c r="B394" s="20" t="s">
        <v>5803</v>
      </c>
      <c r="C394" s="20">
        <v>3377.68</v>
      </c>
    </row>
    <row r="395" spans="1:3" x14ac:dyDescent="0.25">
      <c r="A395" s="23">
        <v>46234</v>
      </c>
      <c r="B395" s="20" t="s">
        <v>5803</v>
      </c>
      <c r="C395" s="20">
        <v>3377.23</v>
      </c>
    </row>
    <row r="396" spans="1:3" x14ac:dyDescent="0.25">
      <c r="A396" s="23">
        <v>46237</v>
      </c>
      <c r="B396" s="20" t="s">
        <v>5803</v>
      </c>
      <c r="C396" s="20">
        <v>3368.3</v>
      </c>
    </row>
    <row r="397" spans="1:3" x14ac:dyDescent="0.25">
      <c r="A397" s="9"/>
    </row>
    <row r="398" spans="1:3" x14ac:dyDescent="0.25">
      <c r="A398" s="9"/>
    </row>
    <row r="399" spans="1:3" x14ac:dyDescent="0.25">
      <c r="A399" s="9"/>
    </row>
    <row r="400" spans="1:3" x14ac:dyDescent="0.25">
      <c r="A400" s="9"/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9"/>
    </row>
    <row r="445" spans="1:1" x14ac:dyDescent="0.25">
      <c r="A445" s="9"/>
    </row>
    <row r="446" spans="1:1" x14ac:dyDescent="0.25">
      <c r="A446" s="9"/>
    </row>
    <row r="447" spans="1:1" x14ac:dyDescent="0.25">
      <c r="A447" s="9"/>
    </row>
    <row r="448" spans="1:1" x14ac:dyDescent="0.25">
      <c r="A448" s="9"/>
    </row>
    <row r="449" spans="1:1" x14ac:dyDescent="0.25">
      <c r="A449" s="9"/>
    </row>
    <row r="450" spans="1:1" x14ac:dyDescent="0.25">
      <c r="A450" s="9"/>
    </row>
    <row r="451" spans="1:1" x14ac:dyDescent="0.25">
      <c r="A451" s="9"/>
    </row>
    <row r="452" spans="1:1" x14ac:dyDescent="0.25">
      <c r="A452" s="9"/>
    </row>
    <row r="453" spans="1:1" x14ac:dyDescent="0.25">
      <c r="A453" s="9"/>
    </row>
    <row r="454" spans="1:1" x14ac:dyDescent="0.25">
      <c r="A454" s="9"/>
    </row>
    <row r="455" spans="1:1" x14ac:dyDescent="0.25">
      <c r="A455" s="9"/>
    </row>
    <row r="456" spans="1:1" x14ac:dyDescent="0.25">
      <c r="A456" s="9"/>
    </row>
    <row r="457" spans="1:1" x14ac:dyDescent="0.25">
      <c r="A457" s="9"/>
    </row>
    <row r="458" spans="1:1" x14ac:dyDescent="0.25">
      <c r="A458" s="9"/>
    </row>
    <row r="459" spans="1:1" x14ac:dyDescent="0.25">
      <c r="A459" s="9"/>
    </row>
    <row r="460" spans="1:1" x14ac:dyDescent="0.25">
      <c r="A460" s="9"/>
    </row>
    <row r="461" spans="1:1" x14ac:dyDescent="0.25">
      <c r="A461" s="9"/>
    </row>
    <row r="462" spans="1:1" x14ac:dyDescent="0.25">
      <c r="A462" s="9"/>
    </row>
    <row r="463" spans="1:1" x14ac:dyDescent="0.25">
      <c r="A463" s="9"/>
    </row>
    <row r="464" spans="1:1" x14ac:dyDescent="0.25">
      <c r="A464" s="9"/>
    </row>
    <row r="465" spans="1:1" x14ac:dyDescent="0.25">
      <c r="A465" s="9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7"/>
  <dimension ref="A1:AC1265"/>
  <sheetViews>
    <sheetView tabSelected="1" topLeftCell="A139" zoomScale="80" zoomScaleNormal="80" workbookViewId="0">
      <selection activeCell="C150" sqref="C150"/>
    </sheetView>
  </sheetViews>
  <sheetFormatPr defaultRowHeight="15" x14ac:dyDescent="0.25"/>
  <cols>
    <col min="1" max="1" width="12.5703125" style="11" bestFit="1" customWidth="1"/>
    <col min="2" max="2" width="18" style="1" bestFit="1" customWidth="1"/>
    <col min="3" max="3" width="9.140625" style="1" customWidth="1"/>
    <col min="4" max="12" width="9.42578125" style="1" customWidth="1"/>
    <col min="13" max="13" width="13.28515625" style="1" bestFit="1" customWidth="1"/>
    <col min="14" max="20" width="11.28515625" style="1" customWidth="1"/>
    <col min="21" max="21" width="9.42578125" style="1" customWidth="1"/>
    <col min="22" max="22" width="14.28515625" style="1" customWidth="1"/>
    <col min="23" max="23" width="11.28515625" style="1" customWidth="1"/>
    <col min="24" max="24" width="21.42578125" style="1" bestFit="1" customWidth="1"/>
    <col min="25" max="27" width="9.140625" style="1" customWidth="1"/>
    <col min="28" max="28" width="15.28515625" style="1" bestFit="1" customWidth="1"/>
    <col min="29" max="74" width="9.140625" style="1" customWidth="1"/>
    <col min="75" max="16384" width="9.140625" style="1"/>
  </cols>
  <sheetData>
    <row r="1" spans="1:29" x14ac:dyDescent="0.25">
      <c r="A1" s="11" t="s">
        <v>0</v>
      </c>
      <c r="B1" s="1" t="s">
        <v>5801</v>
      </c>
      <c r="C1" s="1" t="s">
        <v>5804</v>
      </c>
    </row>
    <row r="2" spans="1:29" x14ac:dyDescent="0.25">
      <c r="A2" s="9">
        <v>46024</v>
      </c>
      <c r="B2" s="1" t="s">
        <v>5805</v>
      </c>
      <c r="C2" s="26">
        <v>142.13999999999999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V2" s="3"/>
      <c r="W2" s="3"/>
      <c r="AC2" s="5"/>
    </row>
    <row r="3" spans="1:29" x14ac:dyDescent="0.25">
      <c r="A3" s="9">
        <v>46027</v>
      </c>
      <c r="B3" s="1" t="s">
        <v>5805</v>
      </c>
      <c r="C3" s="26">
        <v>137.15</v>
      </c>
      <c r="K3" s="3"/>
      <c r="M3" s="3"/>
      <c r="N3" s="3"/>
      <c r="O3" s="3"/>
      <c r="P3" s="3"/>
      <c r="Q3" s="3"/>
      <c r="R3" s="3"/>
      <c r="S3" s="3"/>
      <c r="T3" s="3"/>
      <c r="V3" s="3"/>
      <c r="W3" s="3"/>
    </row>
    <row r="4" spans="1:29" x14ac:dyDescent="0.25">
      <c r="A4" s="9">
        <v>46028</v>
      </c>
      <c r="B4" s="1" t="s">
        <v>5805</v>
      </c>
      <c r="C4" s="26">
        <v>134.71</v>
      </c>
      <c r="K4" s="3"/>
      <c r="M4" s="3"/>
      <c r="N4" s="3"/>
      <c r="O4" s="3"/>
      <c r="P4" s="3"/>
      <c r="Q4" s="3"/>
      <c r="R4" s="3"/>
      <c r="S4" s="3"/>
      <c r="T4" s="3"/>
      <c r="V4" s="3"/>
      <c r="W4" s="3"/>
    </row>
    <row r="5" spans="1:29" x14ac:dyDescent="0.25">
      <c r="A5" s="9">
        <v>46029</v>
      </c>
      <c r="B5" s="1" t="s">
        <v>5805</v>
      </c>
      <c r="C5" s="26">
        <v>134.63999999999999</v>
      </c>
      <c r="K5" s="3"/>
      <c r="M5" s="3"/>
      <c r="N5" s="3"/>
      <c r="O5" s="3"/>
      <c r="P5" s="3"/>
      <c r="Q5" s="3"/>
      <c r="R5" s="3"/>
      <c r="S5" s="3"/>
      <c r="T5" s="3"/>
      <c r="V5" s="3"/>
      <c r="W5" s="3"/>
      <c r="AC5" s="10"/>
    </row>
    <row r="6" spans="1:29" x14ac:dyDescent="0.25">
      <c r="A6" s="9">
        <v>46030</v>
      </c>
      <c r="B6" s="1" t="s">
        <v>5805</v>
      </c>
      <c r="C6" s="26">
        <v>134.61000000000001</v>
      </c>
      <c r="K6" s="3"/>
      <c r="M6" s="3"/>
      <c r="N6" s="3"/>
      <c r="O6" s="3"/>
      <c r="P6" s="3"/>
      <c r="Q6" s="3"/>
      <c r="R6" s="3"/>
      <c r="S6" s="3"/>
      <c r="T6" s="3"/>
      <c r="V6" s="3"/>
      <c r="W6" s="3"/>
    </row>
    <row r="7" spans="1:29" x14ac:dyDescent="0.25">
      <c r="A7" s="9">
        <v>46031</v>
      </c>
      <c r="B7" s="1" t="s">
        <v>5805</v>
      </c>
      <c r="C7" s="26">
        <v>133.85</v>
      </c>
      <c r="K7" s="3"/>
      <c r="M7" s="3"/>
      <c r="N7" s="3"/>
      <c r="O7" s="3"/>
      <c r="P7" s="3"/>
      <c r="Q7" s="3"/>
      <c r="R7" s="3"/>
      <c r="S7" s="3"/>
      <c r="T7" s="3"/>
      <c r="V7" s="3"/>
      <c r="W7" s="3"/>
      <c r="Y7" s="5"/>
    </row>
    <row r="8" spans="1:29" x14ac:dyDescent="0.25">
      <c r="A8" s="9">
        <v>46034</v>
      </c>
      <c r="B8" s="1" t="s">
        <v>5805</v>
      </c>
      <c r="C8" s="26">
        <v>131.06</v>
      </c>
      <c r="K8" s="3"/>
      <c r="M8" s="3"/>
      <c r="N8" s="3"/>
      <c r="O8" s="3"/>
      <c r="P8" s="3"/>
      <c r="Q8" s="3"/>
      <c r="R8" s="3"/>
      <c r="S8" s="3"/>
      <c r="T8" s="3"/>
      <c r="V8" s="3"/>
      <c r="W8" s="3"/>
    </row>
    <row r="9" spans="1:29" x14ac:dyDescent="0.25">
      <c r="A9" s="9">
        <v>46035</v>
      </c>
      <c r="B9" s="1" t="s">
        <v>5805</v>
      </c>
      <c r="C9" s="26">
        <v>130.9</v>
      </c>
      <c r="K9" s="3"/>
      <c r="M9" s="3"/>
      <c r="N9" s="3"/>
      <c r="O9" s="3"/>
      <c r="P9" s="3"/>
      <c r="Q9" s="3"/>
      <c r="R9" s="3"/>
      <c r="S9" s="3"/>
      <c r="T9" s="3"/>
      <c r="V9" s="3"/>
      <c r="W9" s="3"/>
    </row>
    <row r="10" spans="1:29" x14ac:dyDescent="0.25">
      <c r="A10" s="9">
        <v>46036</v>
      </c>
      <c r="B10" s="1" t="s">
        <v>5805</v>
      </c>
      <c r="C10" s="26">
        <v>130.59</v>
      </c>
      <c r="K10" s="3"/>
      <c r="M10" s="3"/>
      <c r="N10" s="3"/>
      <c r="O10" s="3"/>
      <c r="P10" s="3"/>
      <c r="Q10" s="3"/>
      <c r="R10" s="3"/>
      <c r="S10" s="3"/>
      <c r="T10" s="3"/>
      <c r="V10" s="3"/>
      <c r="W10" s="3"/>
    </row>
    <row r="11" spans="1:29" x14ac:dyDescent="0.25">
      <c r="A11" s="9">
        <v>46037</v>
      </c>
      <c r="B11" s="1" t="s">
        <v>5805</v>
      </c>
      <c r="C11" s="26">
        <v>131.6</v>
      </c>
      <c r="K11" s="3"/>
      <c r="M11" s="3"/>
      <c r="N11" s="3"/>
      <c r="O11" s="3"/>
      <c r="P11" s="3"/>
      <c r="Q11" s="3"/>
      <c r="R11" s="3"/>
      <c r="S11" s="3"/>
      <c r="T11" s="3"/>
      <c r="V11" s="3"/>
      <c r="W11" s="3"/>
    </row>
    <row r="12" spans="1:29" x14ac:dyDescent="0.25">
      <c r="A12" s="9">
        <v>46038</v>
      </c>
      <c r="B12" s="1" t="s">
        <v>5805</v>
      </c>
      <c r="C12" s="26">
        <v>131.44999999999999</v>
      </c>
      <c r="K12" s="3"/>
      <c r="M12" s="3"/>
      <c r="N12" s="3"/>
      <c r="O12" s="3"/>
      <c r="P12" s="3"/>
      <c r="Q12" s="3"/>
      <c r="R12" s="3"/>
      <c r="S12" s="3"/>
      <c r="T12" s="3"/>
      <c r="V12" s="3"/>
      <c r="W12" s="3"/>
    </row>
    <row r="13" spans="1:29" x14ac:dyDescent="0.25">
      <c r="A13" s="9">
        <v>46041</v>
      </c>
      <c r="B13" s="1" t="s">
        <v>5805</v>
      </c>
      <c r="C13" s="26">
        <v>131.77000000000001</v>
      </c>
      <c r="K13" s="3"/>
      <c r="M13" s="3"/>
      <c r="N13" s="3"/>
      <c r="O13" s="3"/>
      <c r="P13" s="3"/>
      <c r="Q13" s="3"/>
      <c r="R13" s="3"/>
      <c r="S13" s="3"/>
      <c r="T13" s="3"/>
      <c r="V13" s="3"/>
      <c r="W13" s="3"/>
    </row>
    <row r="14" spans="1:29" x14ac:dyDescent="0.25">
      <c r="A14" s="9">
        <v>46042</v>
      </c>
      <c r="B14" s="1" t="s">
        <v>5805</v>
      </c>
      <c r="C14" s="26">
        <v>130.94999999999999</v>
      </c>
      <c r="K14" s="3"/>
      <c r="M14" s="3"/>
      <c r="N14" s="3"/>
      <c r="O14" s="3"/>
      <c r="P14" s="3"/>
      <c r="Q14" s="3"/>
      <c r="R14" s="3"/>
      <c r="S14" s="3"/>
      <c r="T14" s="3"/>
      <c r="V14" s="3"/>
      <c r="W14" s="3"/>
    </row>
    <row r="15" spans="1:29" x14ac:dyDescent="0.25">
      <c r="A15" s="4">
        <v>46043</v>
      </c>
      <c r="C15" s="26">
        <v>129.71</v>
      </c>
      <c r="D15" s="3"/>
      <c r="E15" s="3"/>
      <c r="F15" s="3"/>
      <c r="G15" s="3"/>
      <c r="H15" s="3"/>
      <c r="K15" s="3"/>
      <c r="M15" s="3"/>
      <c r="N15" s="3"/>
      <c r="O15" s="3"/>
      <c r="P15" s="3"/>
      <c r="Q15" s="3"/>
      <c r="R15" s="3"/>
      <c r="S15" s="3"/>
      <c r="T15" s="3"/>
      <c r="V15" s="3"/>
      <c r="W15" s="3"/>
    </row>
    <row r="16" spans="1:29" x14ac:dyDescent="0.25">
      <c r="A16" s="4">
        <v>46044</v>
      </c>
      <c r="C16" s="26">
        <v>129.34</v>
      </c>
      <c r="D16" s="3"/>
      <c r="E16" s="3"/>
      <c r="F16" s="3"/>
      <c r="G16" s="3"/>
      <c r="H16" s="3"/>
      <c r="K16" s="3"/>
      <c r="M16" s="3"/>
      <c r="N16" s="3"/>
      <c r="O16" s="3"/>
      <c r="P16" s="3"/>
      <c r="Q16" s="3"/>
      <c r="R16" s="3"/>
      <c r="S16" s="3"/>
      <c r="T16" s="3"/>
      <c r="V16" s="3"/>
      <c r="W16" s="3"/>
    </row>
    <row r="17" spans="1:23" x14ac:dyDescent="0.25">
      <c r="A17" s="9">
        <v>46045</v>
      </c>
      <c r="C17" s="26">
        <v>128.66</v>
      </c>
      <c r="D17" s="3"/>
      <c r="E17" s="3"/>
      <c r="F17" s="3"/>
      <c r="G17" s="3"/>
      <c r="H17" s="3"/>
      <c r="K17" s="3"/>
      <c r="M17" s="3"/>
      <c r="N17" s="3"/>
      <c r="O17" s="3"/>
      <c r="P17" s="3"/>
      <c r="Q17" s="3"/>
      <c r="R17" s="3"/>
      <c r="S17" s="3"/>
      <c r="T17" s="3"/>
      <c r="V17" s="3"/>
      <c r="W17" s="3"/>
    </row>
    <row r="18" spans="1:23" x14ac:dyDescent="0.25">
      <c r="A18" s="9">
        <v>46048</v>
      </c>
      <c r="C18" s="26">
        <v>127.54</v>
      </c>
      <c r="D18" s="3"/>
      <c r="E18" s="3"/>
      <c r="F18" s="3"/>
      <c r="G18" s="3"/>
      <c r="H18" s="3"/>
      <c r="K18" s="3"/>
      <c r="M18" s="3"/>
      <c r="N18" s="3"/>
      <c r="O18" s="3"/>
      <c r="P18" s="3"/>
      <c r="Q18" s="3"/>
      <c r="R18" s="3"/>
      <c r="S18" s="3"/>
      <c r="T18" s="3"/>
      <c r="V18" s="3"/>
      <c r="W18" s="3"/>
    </row>
    <row r="19" spans="1:23" x14ac:dyDescent="0.25">
      <c r="A19" s="9">
        <v>46049</v>
      </c>
      <c r="C19" s="26">
        <v>124.76</v>
      </c>
      <c r="D19" s="3"/>
      <c r="E19" s="3"/>
      <c r="F19" s="3"/>
      <c r="G19" s="3"/>
      <c r="H19" s="3"/>
      <c r="K19" s="3"/>
      <c r="M19" s="3"/>
      <c r="N19" s="3"/>
      <c r="O19" s="3"/>
      <c r="P19" s="3"/>
      <c r="Q19" s="3"/>
      <c r="R19" s="3"/>
      <c r="S19" s="3"/>
      <c r="T19" s="3"/>
      <c r="V19" s="3"/>
      <c r="W19" s="3"/>
    </row>
    <row r="20" spans="1:23" x14ac:dyDescent="0.25">
      <c r="A20" s="9">
        <v>46050</v>
      </c>
      <c r="C20" s="26">
        <v>125.05</v>
      </c>
      <c r="D20" s="3"/>
      <c r="E20" s="3"/>
      <c r="F20" s="3"/>
      <c r="G20" s="3"/>
      <c r="H20" s="3"/>
      <c r="K20" s="3"/>
      <c r="M20" s="3"/>
      <c r="N20" s="3"/>
      <c r="O20" s="3"/>
      <c r="P20" s="3"/>
      <c r="Q20" s="3"/>
      <c r="R20" s="3"/>
      <c r="S20" s="3"/>
      <c r="T20" s="3"/>
      <c r="V20" s="3"/>
      <c r="W20" s="3"/>
    </row>
    <row r="21" spans="1:23" x14ac:dyDescent="0.25">
      <c r="A21" s="9">
        <v>46051</v>
      </c>
      <c r="C21" s="26">
        <v>125.25</v>
      </c>
      <c r="D21" s="3"/>
      <c r="E21" s="3"/>
      <c r="F21" s="3"/>
      <c r="G21" s="3"/>
      <c r="H21" s="3"/>
      <c r="K21" s="3"/>
      <c r="M21" s="3"/>
      <c r="N21" s="3"/>
      <c r="O21" s="3"/>
      <c r="P21" s="3"/>
      <c r="Q21" s="3"/>
      <c r="R21" s="3"/>
      <c r="S21" s="3"/>
      <c r="T21" s="3"/>
      <c r="V21" s="3"/>
      <c r="W21" s="3"/>
    </row>
    <row r="22" spans="1:23" x14ac:dyDescent="0.25">
      <c r="A22" s="9">
        <v>46052</v>
      </c>
      <c r="C22" s="26">
        <v>124.91</v>
      </c>
      <c r="D22" s="3"/>
      <c r="E22" s="3"/>
      <c r="F22" s="3"/>
      <c r="G22" s="3"/>
      <c r="H22" s="3"/>
      <c r="K22" s="3"/>
      <c r="M22" s="3"/>
      <c r="N22" s="3"/>
      <c r="O22" s="3"/>
      <c r="P22" s="3"/>
      <c r="Q22" s="3"/>
      <c r="R22" s="3"/>
      <c r="S22" s="3"/>
      <c r="T22" s="3"/>
      <c r="V22" s="3"/>
      <c r="W22" s="3"/>
    </row>
    <row r="23" spans="1:23" x14ac:dyDescent="0.25">
      <c r="A23" s="9">
        <v>46055</v>
      </c>
      <c r="C23" s="26">
        <v>124.88</v>
      </c>
      <c r="D23" s="3"/>
      <c r="E23" s="3"/>
      <c r="F23" s="3"/>
      <c r="G23" s="3"/>
      <c r="H23" s="3"/>
      <c r="K23" s="3"/>
      <c r="M23" s="3"/>
      <c r="N23" s="3"/>
      <c r="O23" s="3"/>
      <c r="P23" s="3"/>
      <c r="Q23" s="3"/>
      <c r="R23" s="3"/>
      <c r="S23" s="3"/>
      <c r="T23" s="3"/>
      <c r="V23" s="3"/>
      <c r="W23" s="3"/>
    </row>
    <row r="24" spans="1:23" x14ac:dyDescent="0.25">
      <c r="A24" s="9">
        <v>46056</v>
      </c>
      <c r="C24" s="26">
        <v>124.55</v>
      </c>
      <c r="D24" s="3"/>
      <c r="E24" s="3"/>
      <c r="F24" s="3"/>
      <c r="G24" s="3"/>
      <c r="H24" s="3"/>
      <c r="K24" s="3"/>
      <c r="M24" s="3"/>
      <c r="N24" s="3"/>
      <c r="O24" s="3"/>
      <c r="P24" s="3"/>
      <c r="Q24" s="3"/>
      <c r="R24" s="3"/>
      <c r="S24" s="3"/>
      <c r="T24" s="3"/>
      <c r="V24" s="3"/>
      <c r="W24" s="3"/>
    </row>
    <row r="25" spans="1:23" x14ac:dyDescent="0.25">
      <c r="A25" s="9">
        <v>46057</v>
      </c>
      <c r="C25" s="26">
        <v>124.34</v>
      </c>
      <c r="D25" s="3"/>
      <c r="E25" s="3"/>
      <c r="F25" s="3"/>
      <c r="G25" s="3"/>
      <c r="H25" s="3"/>
      <c r="K25" s="3"/>
      <c r="M25" s="3"/>
      <c r="N25" s="3"/>
      <c r="O25" s="3"/>
      <c r="P25" s="3"/>
      <c r="Q25" s="3"/>
      <c r="R25" s="3"/>
      <c r="S25" s="3"/>
      <c r="T25" s="3"/>
      <c r="V25" s="3"/>
      <c r="W25" s="3"/>
    </row>
    <row r="26" spans="1:23" x14ac:dyDescent="0.25">
      <c r="A26" s="9">
        <v>46058</v>
      </c>
      <c r="C26" s="26">
        <v>125.61</v>
      </c>
      <c r="D26" s="3"/>
      <c r="E26" s="3"/>
      <c r="F26" s="3"/>
      <c r="G26" s="3"/>
      <c r="H26" s="3"/>
      <c r="K26" s="3"/>
      <c r="M26" s="3"/>
      <c r="N26" s="3"/>
      <c r="O26" s="3"/>
      <c r="P26" s="3"/>
      <c r="Q26" s="3"/>
      <c r="R26" s="3"/>
      <c r="S26" s="3"/>
      <c r="T26" s="3"/>
      <c r="V26" s="3"/>
      <c r="W26" s="3"/>
    </row>
    <row r="27" spans="1:23" x14ac:dyDescent="0.25">
      <c r="A27" s="9">
        <v>46059</v>
      </c>
      <c r="C27" s="26">
        <v>126.43</v>
      </c>
      <c r="D27" s="3"/>
      <c r="E27" s="3"/>
      <c r="F27" s="3"/>
      <c r="G27" s="3"/>
      <c r="H27" s="3"/>
      <c r="K27" s="3"/>
      <c r="M27" s="3"/>
      <c r="N27" s="3"/>
      <c r="O27" s="3"/>
      <c r="P27" s="3"/>
      <c r="Q27" s="3"/>
      <c r="R27" s="3"/>
      <c r="S27" s="3"/>
      <c r="T27" s="3"/>
      <c r="V27" s="3"/>
      <c r="W27" s="3"/>
    </row>
    <row r="28" spans="1:23" x14ac:dyDescent="0.25">
      <c r="A28" s="9">
        <v>46062</v>
      </c>
      <c r="C28" s="26">
        <v>124.73</v>
      </c>
      <c r="D28" s="3"/>
      <c r="E28" s="3"/>
      <c r="F28" s="3"/>
      <c r="G28" s="3"/>
      <c r="H28" s="3"/>
      <c r="K28" s="3"/>
      <c r="M28" s="3"/>
      <c r="N28" s="3"/>
      <c r="O28" s="3"/>
      <c r="P28" s="3"/>
      <c r="Q28" s="3"/>
      <c r="R28" s="3"/>
      <c r="S28" s="3"/>
      <c r="T28" s="3"/>
      <c r="V28" s="3"/>
      <c r="W28" s="3"/>
    </row>
    <row r="29" spans="1:23" x14ac:dyDescent="0.25">
      <c r="A29" s="9">
        <v>46063</v>
      </c>
      <c r="C29" s="26">
        <v>125.47</v>
      </c>
      <c r="D29" s="3"/>
      <c r="E29" s="3"/>
      <c r="F29" s="3"/>
      <c r="G29" s="3"/>
      <c r="H29" s="3"/>
      <c r="K29" s="3"/>
      <c r="M29" s="3"/>
      <c r="N29" s="3"/>
      <c r="O29" s="3"/>
      <c r="P29" s="3"/>
      <c r="Q29" s="3"/>
      <c r="R29" s="3"/>
      <c r="S29" s="3"/>
      <c r="T29" s="3"/>
      <c r="V29" s="3"/>
      <c r="W29" s="3"/>
    </row>
    <row r="30" spans="1:23" x14ac:dyDescent="0.25">
      <c r="A30" s="9">
        <v>46064</v>
      </c>
      <c r="C30" s="26">
        <v>126.95</v>
      </c>
      <c r="D30" s="3"/>
      <c r="E30" s="3"/>
      <c r="F30" s="3"/>
      <c r="G30" s="3"/>
      <c r="H30" s="3"/>
      <c r="K30" s="3"/>
      <c r="M30" s="3"/>
      <c r="N30" s="3"/>
      <c r="O30" s="3"/>
      <c r="P30" s="3"/>
      <c r="Q30" s="3"/>
      <c r="R30" s="3"/>
      <c r="S30" s="3"/>
      <c r="T30" s="3"/>
      <c r="V30" s="3"/>
      <c r="W30" s="3"/>
    </row>
    <row r="31" spans="1:23" x14ac:dyDescent="0.25">
      <c r="A31" s="9">
        <v>46065</v>
      </c>
      <c r="C31" s="26">
        <v>126.2</v>
      </c>
      <c r="D31" s="3"/>
      <c r="E31" s="3"/>
      <c r="F31" s="3"/>
      <c r="G31" s="3"/>
      <c r="H31" s="3"/>
      <c r="K31" s="3"/>
      <c r="M31" s="3"/>
      <c r="N31" s="3"/>
      <c r="O31" s="3"/>
      <c r="P31" s="3"/>
      <c r="Q31" s="3"/>
      <c r="R31" s="3"/>
      <c r="S31" s="3"/>
      <c r="T31" s="3"/>
      <c r="V31" s="3"/>
      <c r="W31" s="3"/>
    </row>
    <row r="32" spans="1:23" x14ac:dyDescent="0.25">
      <c r="A32" s="9">
        <v>46066</v>
      </c>
      <c r="C32" s="26">
        <v>127.27</v>
      </c>
      <c r="D32" s="3"/>
      <c r="E32" s="3"/>
      <c r="F32" s="3"/>
      <c r="G32" s="3"/>
      <c r="H32" s="3"/>
      <c r="K32" s="3"/>
      <c r="M32" s="3"/>
      <c r="N32" s="3"/>
      <c r="O32" s="3"/>
      <c r="P32" s="3"/>
      <c r="Q32" s="3"/>
      <c r="R32" s="3"/>
      <c r="S32" s="3"/>
      <c r="T32" s="3"/>
      <c r="V32" s="3"/>
      <c r="W32" s="3"/>
    </row>
    <row r="33" spans="1:23" x14ac:dyDescent="0.25">
      <c r="A33" s="9">
        <v>46071</v>
      </c>
      <c r="C33" s="26">
        <v>127.49</v>
      </c>
      <c r="D33" s="3"/>
      <c r="E33" s="3"/>
      <c r="F33" s="3"/>
      <c r="G33" s="3"/>
      <c r="H33" s="3"/>
      <c r="K33" s="3"/>
      <c r="M33" s="3"/>
      <c r="N33" s="3"/>
      <c r="O33" s="3"/>
      <c r="P33" s="3"/>
      <c r="Q33" s="3"/>
      <c r="R33" s="3"/>
      <c r="S33" s="3"/>
      <c r="T33" s="3"/>
      <c r="V33" s="3"/>
      <c r="W33" s="3"/>
    </row>
    <row r="34" spans="1:23" x14ac:dyDescent="0.25">
      <c r="A34" s="9">
        <v>46072</v>
      </c>
      <c r="C34" s="26">
        <v>129.06</v>
      </c>
      <c r="D34" s="3"/>
      <c r="E34" s="3"/>
      <c r="F34" s="3"/>
      <c r="G34" s="3"/>
      <c r="H34" s="3"/>
      <c r="K34" s="3"/>
      <c r="M34" s="3"/>
      <c r="N34" s="3"/>
      <c r="O34" s="3"/>
      <c r="P34" s="3"/>
      <c r="Q34" s="3"/>
      <c r="R34" s="3"/>
      <c r="S34" s="3"/>
      <c r="T34" s="3"/>
      <c r="V34" s="3"/>
      <c r="W34" s="3"/>
    </row>
    <row r="35" spans="1:23" x14ac:dyDescent="0.25">
      <c r="A35" s="9">
        <v>46073</v>
      </c>
      <c r="C35" s="26">
        <v>128.49</v>
      </c>
      <c r="D35" s="3"/>
      <c r="E35" s="3"/>
      <c r="F35" s="3"/>
      <c r="G35" s="3"/>
      <c r="H35" s="3"/>
      <c r="K35" s="3"/>
      <c r="M35" s="3"/>
      <c r="N35" s="3"/>
      <c r="O35" s="3"/>
      <c r="P35" s="3"/>
      <c r="Q35" s="3"/>
      <c r="R35" s="3"/>
      <c r="S35" s="3"/>
      <c r="T35" s="3"/>
      <c r="V35" s="3"/>
      <c r="W35" s="3"/>
    </row>
    <row r="36" spans="1:23" x14ac:dyDescent="0.25">
      <c r="A36" s="9">
        <v>46076</v>
      </c>
      <c r="C36" s="26">
        <v>126.16</v>
      </c>
      <c r="D36" s="3"/>
      <c r="E36" s="3"/>
      <c r="F36" s="3"/>
      <c r="G36" s="3"/>
      <c r="H36" s="3"/>
      <c r="K36" s="3"/>
      <c r="M36" s="3"/>
      <c r="N36" s="3"/>
      <c r="O36" s="3"/>
      <c r="P36" s="3"/>
      <c r="Q36" s="3"/>
      <c r="R36" s="3"/>
      <c r="S36" s="3"/>
      <c r="T36" s="3"/>
      <c r="V36" s="3"/>
      <c r="W36" s="3"/>
    </row>
    <row r="37" spans="1:23" x14ac:dyDescent="0.25">
      <c r="A37" s="9">
        <v>46077</v>
      </c>
      <c r="C37" s="26">
        <v>126.53</v>
      </c>
      <c r="D37" s="3"/>
      <c r="E37" s="3"/>
      <c r="F37" s="3"/>
      <c r="G37" s="3"/>
      <c r="H37" s="3"/>
      <c r="K37" s="3"/>
      <c r="M37" s="3"/>
      <c r="N37" s="3"/>
      <c r="O37" s="3"/>
      <c r="P37" s="3"/>
      <c r="Q37" s="3"/>
      <c r="R37" s="3"/>
      <c r="S37" s="3"/>
      <c r="T37" s="3"/>
      <c r="V37" s="3"/>
      <c r="W37" s="3"/>
    </row>
    <row r="38" spans="1:23" x14ac:dyDescent="0.25">
      <c r="A38" s="9">
        <v>46078</v>
      </c>
      <c r="C38" s="26">
        <v>126.17</v>
      </c>
      <c r="D38" s="3"/>
      <c r="E38" s="3"/>
      <c r="F38" s="3"/>
      <c r="G38" s="3"/>
      <c r="H38" s="3"/>
      <c r="K38" s="3"/>
      <c r="M38" s="3"/>
      <c r="N38" s="3"/>
      <c r="O38" s="3"/>
      <c r="P38" s="3"/>
      <c r="Q38" s="3"/>
      <c r="R38" s="3"/>
      <c r="S38" s="3"/>
      <c r="T38" s="3"/>
      <c r="V38" s="3"/>
      <c r="W38" s="3"/>
    </row>
    <row r="39" spans="1:23" x14ac:dyDescent="0.25">
      <c r="A39" s="9">
        <v>46079</v>
      </c>
      <c r="C39" s="26">
        <v>126.77</v>
      </c>
      <c r="D39" s="3"/>
      <c r="E39" s="3"/>
      <c r="F39" s="3"/>
      <c r="G39" s="3"/>
      <c r="H39" s="3"/>
      <c r="K39" s="3"/>
      <c r="M39" s="3"/>
      <c r="N39" s="3"/>
      <c r="O39" s="3"/>
      <c r="P39" s="3"/>
      <c r="Q39" s="3"/>
      <c r="R39" s="3"/>
      <c r="S39" s="3"/>
      <c r="T39" s="3"/>
      <c r="V39" s="3"/>
      <c r="W39" s="3"/>
    </row>
    <row r="40" spans="1:23" x14ac:dyDescent="0.25">
      <c r="A40" s="9">
        <v>46080</v>
      </c>
      <c r="C40" s="26">
        <v>126.83</v>
      </c>
      <c r="D40" s="3"/>
      <c r="E40" s="3"/>
      <c r="F40" s="3"/>
      <c r="G40" s="3"/>
      <c r="H40" s="3"/>
      <c r="K40" s="3"/>
      <c r="M40" s="3"/>
      <c r="N40" s="3"/>
      <c r="O40" s="3"/>
      <c r="P40" s="3"/>
      <c r="Q40" s="3"/>
      <c r="R40" s="3"/>
      <c r="S40" s="3"/>
      <c r="T40" s="3"/>
      <c r="V40" s="3"/>
      <c r="W40" s="3"/>
    </row>
    <row r="41" spans="1:23" x14ac:dyDescent="0.25">
      <c r="A41" s="9">
        <v>46083</v>
      </c>
      <c r="C41" s="26">
        <v>127.27</v>
      </c>
      <c r="D41" s="3"/>
      <c r="E41" s="3"/>
      <c r="F41" s="3"/>
      <c r="G41" s="3"/>
      <c r="H41" s="3"/>
      <c r="K41" s="3"/>
      <c r="M41" s="3"/>
      <c r="N41" s="3"/>
      <c r="O41" s="3"/>
      <c r="P41" s="3"/>
      <c r="Q41" s="3"/>
      <c r="R41" s="3"/>
      <c r="S41" s="3"/>
      <c r="T41" s="3"/>
      <c r="V41" s="3"/>
      <c r="W41" s="3"/>
    </row>
    <row r="42" spans="1:23" x14ac:dyDescent="0.25">
      <c r="A42" s="9">
        <v>46084</v>
      </c>
      <c r="C42" s="26">
        <v>128.66</v>
      </c>
      <c r="D42" s="3"/>
      <c r="E42" s="3"/>
      <c r="F42" s="3"/>
      <c r="G42" s="3"/>
      <c r="H42" s="3"/>
      <c r="K42" s="3"/>
      <c r="M42" s="3"/>
      <c r="N42" s="3"/>
      <c r="O42" s="3"/>
      <c r="P42" s="3"/>
      <c r="Q42" s="3"/>
      <c r="R42" s="3"/>
      <c r="S42" s="3"/>
      <c r="T42" s="3"/>
      <c r="V42" s="3"/>
      <c r="W42" s="3"/>
    </row>
    <row r="43" spans="1:23" x14ac:dyDescent="0.25">
      <c r="A43" s="9">
        <v>46085</v>
      </c>
      <c r="C43" s="26">
        <v>128.21</v>
      </c>
      <c r="D43" s="3"/>
      <c r="E43" s="3"/>
      <c r="F43" s="3"/>
      <c r="G43" s="3"/>
      <c r="H43" s="3"/>
      <c r="K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 spans="1:23" x14ac:dyDescent="0.25">
      <c r="A44" s="9">
        <v>46086</v>
      </c>
      <c r="C44" s="26">
        <v>129.54</v>
      </c>
      <c r="D44" s="3"/>
      <c r="E44" s="3"/>
      <c r="F44" s="3"/>
      <c r="G44" s="3"/>
      <c r="H44" s="3"/>
      <c r="K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 spans="1:23" x14ac:dyDescent="0.25">
      <c r="A45" s="23">
        <v>46087</v>
      </c>
      <c r="C45" s="26">
        <v>131.18</v>
      </c>
      <c r="D45" s="22"/>
      <c r="E45" s="22"/>
      <c r="F45" s="22"/>
      <c r="G45" s="22"/>
      <c r="H45" s="22"/>
      <c r="I45" s="20"/>
      <c r="J45" s="20"/>
      <c r="K45" s="22"/>
      <c r="L45" s="20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</row>
    <row r="46" spans="1:23" x14ac:dyDescent="0.25">
      <c r="A46" s="23">
        <v>46090</v>
      </c>
      <c r="C46" s="26">
        <v>130.02000000000001</v>
      </c>
      <c r="D46" s="22"/>
      <c r="E46" s="22"/>
      <c r="F46" s="22"/>
      <c r="G46" s="22"/>
      <c r="H46" s="22"/>
      <c r="I46" s="20"/>
      <c r="J46" s="20"/>
      <c r="K46" s="22"/>
      <c r="L46" s="20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</row>
    <row r="47" spans="1:23" x14ac:dyDescent="0.25">
      <c r="A47" s="23">
        <v>46091</v>
      </c>
      <c r="C47" s="26">
        <v>128.80000000000001</v>
      </c>
      <c r="D47" s="22"/>
      <c r="E47" s="22"/>
      <c r="F47" s="22"/>
      <c r="G47" s="22"/>
      <c r="H47" s="22"/>
      <c r="I47" s="20"/>
      <c r="J47" s="20"/>
      <c r="K47" s="22"/>
      <c r="L47" s="20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</row>
    <row r="48" spans="1:23" x14ac:dyDescent="0.25">
      <c r="A48" s="23">
        <v>46092</v>
      </c>
      <c r="C48" s="26">
        <v>129.29</v>
      </c>
      <c r="D48" s="22"/>
      <c r="E48" s="22"/>
      <c r="F48" s="22"/>
      <c r="G48" s="22"/>
      <c r="H48" s="22"/>
      <c r="I48" s="20"/>
      <c r="J48" s="20"/>
      <c r="K48" s="22"/>
      <c r="L48" s="20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</row>
    <row r="49" spans="1:23" x14ac:dyDescent="0.25">
      <c r="A49" s="23">
        <v>46093</v>
      </c>
      <c r="C49" s="26">
        <v>130.87</v>
      </c>
      <c r="D49" s="22"/>
      <c r="E49" s="22"/>
      <c r="F49" s="22"/>
      <c r="G49" s="22"/>
      <c r="H49" s="22"/>
      <c r="I49" s="20"/>
      <c r="J49" s="20"/>
      <c r="K49" s="22"/>
      <c r="L49" s="20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</row>
    <row r="50" spans="1:23" x14ac:dyDescent="0.25">
      <c r="A50" s="23">
        <v>46094</v>
      </c>
      <c r="C50" s="26">
        <v>130.19999999999999</v>
      </c>
      <c r="D50" s="22"/>
      <c r="E50" s="22"/>
      <c r="F50" s="22"/>
      <c r="G50" s="22"/>
      <c r="H50" s="22"/>
      <c r="I50" s="20"/>
      <c r="J50" s="20"/>
      <c r="K50" s="22"/>
      <c r="L50" s="20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</row>
    <row r="51" spans="1:23" x14ac:dyDescent="0.25">
      <c r="A51" s="23" t="s">
        <v>5672</v>
      </c>
      <c r="C51" s="26">
        <v>129.36000000000001</v>
      </c>
      <c r="D51" s="22"/>
      <c r="E51" s="22"/>
      <c r="F51" s="22"/>
      <c r="G51" s="22"/>
      <c r="H51" s="22"/>
      <c r="I51" s="20"/>
      <c r="J51" s="20"/>
      <c r="K51" s="22"/>
      <c r="L51" s="20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</row>
    <row r="52" spans="1:23" x14ac:dyDescent="0.25">
      <c r="A52" s="23" t="s">
        <v>5673</v>
      </c>
      <c r="C52" s="26">
        <v>127.12</v>
      </c>
      <c r="D52" s="22"/>
      <c r="E52" s="22"/>
      <c r="F52" s="22"/>
      <c r="G52" s="22"/>
      <c r="H52" s="22"/>
      <c r="I52" s="20"/>
      <c r="J52" s="20"/>
      <c r="K52" s="22"/>
      <c r="L52" s="20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</row>
    <row r="53" spans="1:23" x14ac:dyDescent="0.25">
      <c r="A53" s="23" t="s">
        <v>5674</v>
      </c>
      <c r="C53" s="26">
        <v>127.27</v>
      </c>
      <c r="D53" s="22"/>
      <c r="E53" s="22"/>
      <c r="F53" s="22"/>
      <c r="G53" s="22"/>
      <c r="H53" s="22"/>
      <c r="I53" s="20"/>
      <c r="J53" s="20"/>
      <c r="K53" s="22"/>
      <c r="L53" s="20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</row>
    <row r="54" spans="1:23" x14ac:dyDescent="0.25">
      <c r="A54" s="23" t="s">
        <v>5675</v>
      </c>
      <c r="C54" s="26">
        <v>129.38</v>
      </c>
      <c r="D54" s="22"/>
      <c r="E54" s="22"/>
      <c r="F54" s="22"/>
      <c r="G54" s="22"/>
      <c r="H54" s="22"/>
      <c r="I54" s="20"/>
      <c r="J54" s="20"/>
      <c r="K54" s="22"/>
      <c r="L54" s="20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</row>
    <row r="55" spans="1:23" x14ac:dyDescent="0.25">
      <c r="A55" s="23" t="s">
        <v>5676</v>
      </c>
      <c r="C55" s="26">
        <v>130.61000000000001</v>
      </c>
      <c r="D55" s="22"/>
      <c r="E55" s="22"/>
      <c r="F55" s="22"/>
      <c r="G55" s="22"/>
      <c r="H55" s="22"/>
      <c r="I55" s="20"/>
      <c r="J55" s="20"/>
      <c r="K55" s="22"/>
      <c r="L55" s="20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</row>
    <row r="56" spans="1:23" x14ac:dyDescent="0.25">
      <c r="A56" s="23" t="s">
        <v>5677</v>
      </c>
      <c r="C56" s="26">
        <v>129.87</v>
      </c>
      <c r="D56" s="22"/>
      <c r="E56" s="22"/>
      <c r="F56" s="22"/>
      <c r="G56" s="22"/>
      <c r="H56" s="22"/>
      <c r="I56" s="20"/>
      <c r="J56" s="20"/>
      <c r="K56" s="22"/>
      <c r="L56" s="20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</row>
    <row r="57" spans="1:23" x14ac:dyDescent="0.25">
      <c r="A57" s="23" t="s">
        <v>5678</v>
      </c>
      <c r="C57" s="26">
        <v>130.15</v>
      </c>
      <c r="D57" s="22"/>
      <c r="E57" s="22"/>
      <c r="F57" s="22"/>
      <c r="G57" s="22"/>
      <c r="H57" s="22"/>
      <c r="I57" s="20"/>
      <c r="J57" s="20"/>
      <c r="K57" s="22"/>
      <c r="L57" s="20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</row>
    <row r="58" spans="1:23" x14ac:dyDescent="0.25">
      <c r="A58" s="23" t="s">
        <v>5679</v>
      </c>
      <c r="C58" s="26">
        <v>129.25</v>
      </c>
      <c r="D58" s="22"/>
      <c r="E58" s="22"/>
      <c r="F58" s="22"/>
      <c r="G58" s="22"/>
      <c r="H58" s="22"/>
      <c r="I58" s="20"/>
      <c r="J58" s="20"/>
      <c r="K58" s="22"/>
      <c r="L58" s="20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</row>
    <row r="59" spans="1:23" x14ac:dyDescent="0.25">
      <c r="A59" s="23" t="s">
        <v>5680</v>
      </c>
      <c r="C59" s="26">
        <v>130.37</v>
      </c>
      <c r="D59" s="22"/>
      <c r="E59" s="22"/>
      <c r="F59" s="22"/>
      <c r="G59" s="22"/>
      <c r="H59" s="22"/>
      <c r="I59" s="20"/>
      <c r="J59" s="20"/>
      <c r="K59" s="22"/>
      <c r="L59" s="20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</row>
    <row r="60" spans="1:23" x14ac:dyDescent="0.25">
      <c r="A60" s="23" t="s">
        <v>5681</v>
      </c>
      <c r="C60" s="26">
        <v>130.01</v>
      </c>
      <c r="D60" s="22"/>
      <c r="E60" s="22"/>
      <c r="F60" s="22"/>
      <c r="G60" s="22"/>
      <c r="H60" s="22"/>
      <c r="I60" s="20"/>
      <c r="J60" s="20"/>
      <c r="K60" s="22"/>
      <c r="L60" s="20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</row>
    <row r="61" spans="1:23" x14ac:dyDescent="0.25">
      <c r="A61" s="23" t="s">
        <v>5682</v>
      </c>
      <c r="C61" s="26">
        <v>129.59</v>
      </c>
      <c r="D61" s="22"/>
      <c r="E61" s="22"/>
      <c r="F61" s="22"/>
      <c r="G61" s="22"/>
      <c r="H61" s="22"/>
      <c r="I61" s="20"/>
      <c r="J61" s="20"/>
      <c r="K61" s="22"/>
      <c r="L61" s="20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</row>
    <row r="62" spans="1:23" x14ac:dyDescent="0.25">
      <c r="A62" s="23" t="s">
        <v>5683</v>
      </c>
      <c r="C62" s="26">
        <v>129.24</v>
      </c>
      <c r="D62" s="22"/>
      <c r="E62" s="22"/>
      <c r="F62" s="22"/>
      <c r="G62" s="22"/>
      <c r="H62" s="22"/>
      <c r="I62" s="20"/>
      <c r="J62" s="20"/>
      <c r="K62" s="22"/>
      <c r="L62" s="20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</row>
    <row r="63" spans="1:23" x14ac:dyDescent="0.25">
      <c r="A63" s="23" t="s">
        <v>5684</v>
      </c>
      <c r="C63" s="26">
        <v>127.91</v>
      </c>
      <c r="D63" s="22"/>
      <c r="E63" s="22"/>
      <c r="F63" s="22"/>
      <c r="G63" s="22"/>
      <c r="H63" s="22"/>
      <c r="I63" s="20"/>
      <c r="J63" s="20"/>
      <c r="K63" s="22"/>
      <c r="L63" s="20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</row>
    <row r="64" spans="1:23" x14ac:dyDescent="0.25">
      <c r="A64" s="23" t="s">
        <v>5685</v>
      </c>
      <c r="C64" s="26">
        <v>128.5</v>
      </c>
      <c r="D64" s="22"/>
      <c r="E64" s="22"/>
      <c r="F64" s="22"/>
      <c r="G64" s="22"/>
      <c r="H64" s="22"/>
      <c r="I64" s="20"/>
      <c r="J64" s="20"/>
      <c r="K64" s="22"/>
      <c r="L64" s="20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</row>
    <row r="65" spans="1:23" x14ac:dyDescent="0.25">
      <c r="A65" s="23" t="s">
        <v>5686</v>
      </c>
      <c r="C65" s="26">
        <v>128.81</v>
      </c>
      <c r="D65" s="22"/>
      <c r="E65" s="22"/>
      <c r="F65" s="22"/>
      <c r="G65" s="22"/>
      <c r="H65" s="22"/>
      <c r="I65" s="20"/>
      <c r="J65" s="20"/>
      <c r="K65" s="22"/>
      <c r="L65" s="20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</row>
    <row r="66" spans="1:23" x14ac:dyDescent="0.25">
      <c r="A66" s="23" t="s">
        <v>5687</v>
      </c>
      <c r="C66" s="26">
        <v>128.31</v>
      </c>
      <c r="D66" s="22"/>
      <c r="E66" s="22"/>
      <c r="F66" s="22"/>
      <c r="G66" s="22"/>
      <c r="H66" s="22"/>
      <c r="I66" s="20"/>
      <c r="J66" s="20"/>
      <c r="K66" s="22"/>
      <c r="L66" s="20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</row>
    <row r="67" spans="1:23" x14ac:dyDescent="0.25">
      <c r="A67" s="23" t="s">
        <v>5688</v>
      </c>
      <c r="C67" s="26">
        <v>128.12</v>
      </c>
      <c r="D67" s="22"/>
      <c r="E67" s="22"/>
      <c r="F67" s="22"/>
      <c r="G67" s="22"/>
      <c r="H67" s="22"/>
      <c r="I67" s="20"/>
      <c r="J67" s="20"/>
      <c r="K67" s="22"/>
      <c r="L67" s="20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</row>
    <row r="68" spans="1:23" x14ac:dyDescent="0.25">
      <c r="A68" s="23" t="s">
        <v>5689</v>
      </c>
      <c r="C68" s="26">
        <v>127.84</v>
      </c>
      <c r="D68" s="22"/>
      <c r="E68" s="22"/>
      <c r="F68" s="22"/>
      <c r="G68" s="22"/>
      <c r="H68" s="22"/>
      <c r="I68" s="20"/>
      <c r="J68" s="20"/>
      <c r="K68" s="22"/>
      <c r="L68" s="20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</row>
    <row r="69" spans="1:23" x14ac:dyDescent="0.25">
      <c r="A69" s="23">
        <v>46122</v>
      </c>
      <c r="C69" s="26">
        <v>126.58</v>
      </c>
      <c r="D69" s="22"/>
      <c r="E69" s="22"/>
      <c r="F69" s="22"/>
      <c r="G69" s="22"/>
      <c r="H69" s="22"/>
      <c r="I69" s="20"/>
      <c r="J69" s="20"/>
      <c r="K69" s="22"/>
      <c r="L69" s="20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</row>
    <row r="70" spans="1:23" x14ac:dyDescent="0.25">
      <c r="A70" s="23">
        <v>46125</v>
      </c>
      <c r="C70" s="26">
        <v>126.7</v>
      </c>
      <c r="D70" s="22"/>
      <c r="E70" s="22"/>
      <c r="F70" s="22"/>
      <c r="G70" s="22"/>
      <c r="H70" s="22"/>
      <c r="I70" s="20"/>
      <c r="J70" s="20"/>
      <c r="K70" s="22"/>
      <c r="L70" s="20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</row>
    <row r="71" spans="1:23" x14ac:dyDescent="0.25">
      <c r="A71" s="23">
        <v>46126</v>
      </c>
      <c r="C71" s="26">
        <v>126.21</v>
      </c>
      <c r="D71" s="22"/>
      <c r="E71" s="22"/>
      <c r="F71" s="22"/>
      <c r="G71" s="22"/>
      <c r="H71" s="22"/>
      <c r="I71" s="20"/>
      <c r="J71" s="20"/>
      <c r="K71" s="22"/>
      <c r="L71" s="20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</row>
    <row r="72" spans="1:23" x14ac:dyDescent="0.25">
      <c r="A72" s="23">
        <v>46127</v>
      </c>
      <c r="C72" s="6">
        <v>126.85</v>
      </c>
      <c r="D72" s="22"/>
      <c r="E72" s="22"/>
      <c r="F72" s="22"/>
      <c r="G72" s="22"/>
      <c r="H72" s="22"/>
      <c r="I72" s="20"/>
      <c r="J72" s="20"/>
      <c r="K72" s="22"/>
      <c r="L72" s="20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</row>
    <row r="73" spans="1:23" x14ac:dyDescent="0.25">
      <c r="A73" s="23">
        <v>46128</v>
      </c>
      <c r="C73" s="6">
        <v>126.67</v>
      </c>
      <c r="D73" s="22"/>
      <c r="E73" s="22"/>
      <c r="F73" s="22"/>
      <c r="G73" s="22"/>
      <c r="H73" s="22"/>
      <c r="I73" s="20"/>
      <c r="J73" s="20"/>
      <c r="K73" s="22"/>
      <c r="L73" s="20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</row>
    <row r="74" spans="1:23" x14ac:dyDescent="0.25">
      <c r="A74" s="23">
        <v>46129</v>
      </c>
      <c r="C74" s="6">
        <v>126.45</v>
      </c>
      <c r="D74" s="22"/>
      <c r="E74" s="22"/>
      <c r="F74" s="22"/>
      <c r="G74" s="22"/>
      <c r="H74" s="22"/>
      <c r="I74" s="20"/>
      <c r="J74" s="20"/>
      <c r="K74" s="22"/>
      <c r="L74" s="20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</row>
    <row r="75" spans="1:23" x14ac:dyDescent="0.25">
      <c r="A75" s="23">
        <v>46132</v>
      </c>
      <c r="C75" s="6">
        <v>125.93</v>
      </c>
      <c r="D75" s="22"/>
      <c r="E75" s="22"/>
      <c r="F75" s="22"/>
      <c r="G75" s="22"/>
      <c r="H75" s="22"/>
      <c r="I75" s="20"/>
      <c r="J75" s="20"/>
      <c r="K75" s="22"/>
      <c r="L75" s="20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</row>
    <row r="76" spans="1:23" x14ac:dyDescent="0.25">
      <c r="A76" s="23">
        <v>46134</v>
      </c>
      <c r="C76" s="6">
        <v>127.43</v>
      </c>
      <c r="D76" s="22"/>
      <c r="E76" s="22"/>
      <c r="F76" s="22"/>
      <c r="G76" s="22"/>
      <c r="H76" s="22"/>
      <c r="I76" s="20"/>
      <c r="J76" s="20"/>
      <c r="K76" s="22"/>
      <c r="L76" s="20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</row>
    <row r="77" spans="1:23" x14ac:dyDescent="0.25">
      <c r="A77" s="23">
        <v>46135</v>
      </c>
      <c r="C77" s="6">
        <v>126.9</v>
      </c>
      <c r="D77" s="22"/>
      <c r="E77" s="22"/>
      <c r="F77" s="22"/>
      <c r="G77" s="22"/>
      <c r="H77" s="22"/>
      <c r="I77" s="20"/>
      <c r="J77" s="20"/>
      <c r="K77" s="22"/>
      <c r="L77" s="20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</row>
    <row r="78" spans="1:23" x14ac:dyDescent="0.25">
      <c r="A78" s="23">
        <v>46136</v>
      </c>
      <c r="C78" s="6">
        <v>127.74</v>
      </c>
      <c r="D78" s="22"/>
      <c r="E78" s="22"/>
      <c r="F78" s="22"/>
      <c r="G78" s="22"/>
      <c r="H78" s="22"/>
      <c r="I78" s="20"/>
      <c r="J78" s="20"/>
      <c r="K78" s="22"/>
      <c r="L78" s="20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</row>
    <row r="79" spans="1:23" x14ac:dyDescent="0.25">
      <c r="A79" s="23">
        <v>46139</v>
      </c>
      <c r="C79" s="6">
        <v>127.66</v>
      </c>
      <c r="D79" s="22"/>
      <c r="E79" s="22"/>
      <c r="F79" s="22"/>
      <c r="G79" s="22"/>
      <c r="H79" s="22"/>
      <c r="I79" s="20"/>
      <c r="J79" s="20"/>
      <c r="K79" s="22"/>
      <c r="L79" s="20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</row>
    <row r="80" spans="1:23" x14ac:dyDescent="0.25">
      <c r="A80" s="23">
        <v>46140</v>
      </c>
      <c r="C80" s="6">
        <v>128.47</v>
      </c>
      <c r="D80" s="22"/>
      <c r="E80" s="22"/>
      <c r="F80" s="22"/>
      <c r="G80" s="22"/>
      <c r="H80" s="22"/>
      <c r="I80" s="20"/>
      <c r="J80" s="20"/>
      <c r="K80" s="22"/>
      <c r="L80" s="20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</row>
    <row r="81" spans="1:23" x14ac:dyDescent="0.25">
      <c r="A81" s="23">
        <v>46141</v>
      </c>
      <c r="C81" s="6">
        <v>129.1</v>
      </c>
      <c r="D81" s="22"/>
      <c r="E81" s="22"/>
      <c r="F81" s="22"/>
      <c r="G81" s="22"/>
      <c r="H81" s="22"/>
      <c r="I81" s="20"/>
      <c r="J81" s="20"/>
      <c r="K81" s="22"/>
      <c r="L81" s="20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</row>
    <row r="82" spans="1:23" x14ac:dyDescent="0.25">
      <c r="A82" s="23">
        <v>46142</v>
      </c>
      <c r="C82" s="6">
        <v>128.88</v>
      </c>
      <c r="D82" s="22"/>
      <c r="E82" s="22"/>
      <c r="F82" s="22"/>
      <c r="G82" s="22"/>
      <c r="H82" s="22"/>
      <c r="I82" s="20"/>
      <c r="J82" s="20"/>
      <c r="K82" s="22"/>
      <c r="L82" s="20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</row>
    <row r="83" spans="1:23" x14ac:dyDescent="0.25">
      <c r="A83" s="23">
        <v>46146</v>
      </c>
      <c r="C83" s="6">
        <v>129.13999999999999</v>
      </c>
      <c r="D83" s="22"/>
      <c r="E83" s="22"/>
      <c r="F83" s="22"/>
      <c r="G83" s="22"/>
      <c r="H83" s="22"/>
      <c r="I83" s="20"/>
      <c r="J83" s="20"/>
      <c r="K83" s="22"/>
      <c r="L83" s="20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</row>
    <row r="84" spans="1:23" x14ac:dyDescent="0.25">
      <c r="A84" s="23">
        <v>46147</v>
      </c>
      <c r="C84" s="6">
        <v>128.91</v>
      </c>
      <c r="D84" s="22"/>
      <c r="E84" s="22"/>
      <c r="F84" s="22"/>
      <c r="G84" s="22"/>
      <c r="H84" s="22"/>
      <c r="I84" s="20"/>
      <c r="J84" s="20"/>
      <c r="K84" s="22"/>
      <c r="L84" s="20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</row>
    <row r="85" spans="1:23" x14ac:dyDescent="0.25">
      <c r="A85" s="23">
        <v>46148</v>
      </c>
      <c r="C85" s="6">
        <v>128.62</v>
      </c>
      <c r="D85" s="22"/>
      <c r="E85" s="22"/>
      <c r="F85" s="22"/>
      <c r="G85" s="22"/>
      <c r="H85" s="22"/>
      <c r="I85" s="20"/>
      <c r="J85" s="20"/>
      <c r="K85" s="22"/>
      <c r="L85" s="20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</row>
    <row r="86" spans="1:23" x14ac:dyDescent="0.25">
      <c r="A86" s="23">
        <v>46149</v>
      </c>
      <c r="C86" s="6">
        <v>127.38</v>
      </c>
      <c r="D86" s="22"/>
      <c r="E86" s="22"/>
      <c r="F86" s="22"/>
      <c r="G86" s="22"/>
      <c r="H86" s="22"/>
      <c r="I86" s="20"/>
      <c r="J86" s="20"/>
      <c r="K86" s="22"/>
      <c r="L86" s="20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</row>
    <row r="87" spans="1:23" x14ac:dyDescent="0.25">
      <c r="A87" s="23">
        <v>46150</v>
      </c>
      <c r="C87" s="6">
        <v>127.7</v>
      </c>
      <c r="D87" s="22"/>
      <c r="E87" s="22"/>
      <c r="F87" s="22"/>
      <c r="G87" s="22"/>
      <c r="H87" s="22"/>
      <c r="I87" s="20"/>
      <c r="J87" s="20"/>
      <c r="K87" s="22"/>
      <c r="L87" s="20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</row>
    <row r="88" spans="1:23" x14ac:dyDescent="0.25">
      <c r="A88" s="23">
        <v>46153</v>
      </c>
      <c r="C88" s="6">
        <v>128.85</v>
      </c>
      <c r="D88" s="22"/>
      <c r="E88" s="22"/>
      <c r="F88" s="22"/>
      <c r="G88" s="22"/>
      <c r="H88" s="22"/>
      <c r="I88" s="20"/>
      <c r="J88" s="20"/>
      <c r="K88" s="22"/>
      <c r="L88" s="20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</row>
    <row r="89" spans="1:23" x14ac:dyDescent="0.25">
      <c r="A89" s="23">
        <v>46154</v>
      </c>
      <c r="C89" s="6">
        <v>129.53</v>
      </c>
      <c r="D89" s="22"/>
      <c r="E89" s="22"/>
      <c r="F89" s="22"/>
      <c r="G89" s="22"/>
      <c r="H89" s="22"/>
      <c r="I89" s="20"/>
      <c r="J89" s="20"/>
      <c r="K89" s="22"/>
      <c r="L89" s="20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</row>
    <row r="90" spans="1:23" x14ac:dyDescent="0.25">
      <c r="A90" s="23">
        <v>46155</v>
      </c>
      <c r="C90" s="6">
        <v>130.55000000000001</v>
      </c>
      <c r="D90" s="22"/>
      <c r="E90" s="22"/>
      <c r="F90" s="22"/>
      <c r="G90" s="22"/>
      <c r="H90" s="22"/>
      <c r="I90" s="20"/>
      <c r="J90" s="20"/>
      <c r="K90" s="22"/>
      <c r="L90" s="20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</row>
    <row r="91" spans="1:23" x14ac:dyDescent="0.25">
      <c r="A91" s="23">
        <v>46156</v>
      </c>
      <c r="C91" s="6">
        <v>128.33000000000001</v>
      </c>
      <c r="D91" s="22"/>
      <c r="E91" s="22"/>
      <c r="F91" s="22"/>
      <c r="G91" s="22"/>
      <c r="H91" s="22"/>
      <c r="I91" s="20"/>
      <c r="J91" s="20"/>
      <c r="K91" s="22"/>
      <c r="L91" s="20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</row>
    <row r="92" spans="1:23" x14ac:dyDescent="0.25">
      <c r="A92" s="23">
        <v>46157</v>
      </c>
      <c r="C92" s="21">
        <v>129.13999999999999</v>
      </c>
      <c r="D92" s="22"/>
      <c r="E92" s="22"/>
      <c r="F92" s="22"/>
      <c r="G92" s="22"/>
      <c r="H92" s="22"/>
      <c r="I92" s="20"/>
      <c r="J92" s="20"/>
      <c r="K92" s="22"/>
      <c r="L92" s="20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</row>
    <row r="93" spans="1:23" x14ac:dyDescent="0.25">
      <c r="A93" s="23">
        <v>46160</v>
      </c>
      <c r="C93" s="21">
        <v>129.71</v>
      </c>
      <c r="D93" s="22"/>
      <c r="E93" s="22"/>
      <c r="F93" s="22"/>
      <c r="G93" s="22"/>
      <c r="H93" s="22"/>
      <c r="I93" s="20"/>
      <c r="J93" s="20"/>
      <c r="K93" s="22"/>
      <c r="L93" s="20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</row>
    <row r="94" spans="1:23" x14ac:dyDescent="0.25">
      <c r="A94" s="23">
        <v>46161</v>
      </c>
      <c r="C94" s="21">
        <v>130.57</v>
      </c>
      <c r="D94" s="22"/>
      <c r="E94" s="22"/>
      <c r="F94" s="22"/>
      <c r="G94" s="22"/>
      <c r="H94" s="22"/>
      <c r="I94" s="20"/>
      <c r="J94" s="20"/>
      <c r="K94" s="22"/>
      <c r="L94" s="20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</row>
    <row r="95" spans="1:23" x14ac:dyDescent="0.25">
      <c r="A95" s="23">
        <v>46162</v>
      </c>
      <c r="C95" s="21">
        <v>129.25</v>
      </c>
      <c r="D95" s="22"/>
      <c r="E95" s="22"/>
      <c r="F95" s="22"/>
      <c r="G95" s="22"/>
      <c r="H95" s="22"/>
      <c r="I95" s="20"/>
      <c r="J95" s="20"/>
      <c r="K95" s="22"/>
      <c r="L95" s="20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</row>
    <row r="96" spans="1:23" x14ac:dyDescent="0.25">
      <c r="A96" s="23">
        <v>46163</v>
      </c>
      <c r="C96" s="21">
        <v>129.63999999999999</v>
      </c>
      <c r="D96" s="22"/>
      <c r="E96" s="22"/>
      <c r="F96" s="22"/>
      <c r="G96" s="22"/>
      <c r="H96" s="22"/>
      <c r="I96" s="20"/>
      <c r="J96" s="20"/>
      <c r="K96" s="22"/>
      <c r="L96" s="20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</row>
    <row r="97" spans="1:23" x14ac:dyDescent="0.25">
      <c r="A97" s="23">
        <v>46164</v>
      </c>
      <c r="C97" s="21">
        <v>129.62</v>
      </c>
      <c r="D97" s="22"/>
      <c r="E97" s="22"/>
      <c r="F97" s="22"/>
      <c r="G97" s="22"/>
      <c r="H97" s="22"/>
      <c r="I97" s="20"/>
      <c r="J97" s="20"/>
      <c r="K97" s="22"/>
      <c r="L97" s="20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</row>
    <row r="98" spans="1:23" x14ac:dyDescent="0.25">
      <c r="A98" s="23">
        <v>46167</v>
      </c>
      <c r="C98" s="21">
        <v>129.91</v>
      </c>
      <c r="D98" s="22"/>
      <c r="E98" s="22"/>
      <c r="F98" s="22"/>
      <c r="G98" s="22"/>
      <c r="H98" s="22"/>
      <c r="I98" s="20"/>
      <c r="J98" s="20"/>
      <c r="K98" s="22"/>
      <c r="L98" s="20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</row>
    <row r="99" spans="1:23" x14ac:dyDescent="0.25">
      <c r="A99" s="23">
        <v>46168</v>
      </c>
      <c r="C99" s="21">
        <v>129.47</v>
      </c>
      <c r="D99" s="22"/>
      <c r="E99" s="22"/>
      <c r="F99" s="22"/>
      <c r="G99" s="22"/>
      <c r="H99" s="22"/>
      <c r="I99" s="20"/>
      <c r="J99" s="20"/>
      <c r="K99" s="22"/>
      <c r="L99" s="20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</row>
    <row r="100" spans="1:23" x14ac:dyDescent="0.25">
      <c r="A100" s="23">
        <v>46169</v>
      </c>
      <c r="C100" s="21">
        <v>129.88999999999999</v>
      </c>
      <c r="D100" s="22"/>
      <c r="E100" s="22"/>
      <c r="F100" s="22"/>
      <c r="G100" s="22"/>
      <c r="H100" s="22"/>
      <c r="I100" s="20"/>
      <c r="J100" s="20"/>
      <c r="K100" s="22"/>
      <c r="L100" s="20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</row>
    <row r="101" spans="1:23" x14ac:dyDescent="0.25">
      <c r="A101" s="23">
        <v>46170</v>
      </c>
      <c r="C101" s="21">
        <v>130.9</v>
      </c>
      <c r="D101" s="22"/>
      <c r="E101" s="22"/>
      <c r="F101" s="22"/>
      <c r="G101" s="22"/>
      <c r="H101" s="22"/>
      <c r="I101" s="20"/>
      <c r="J101" s="20"/>
      <c r="K101" s="22"/>
      <c r="L101" s="20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</row>
    <row r="102" spans="1:23" x14ac:dyDescent="0.25">
      <c r="A102" s="23">
        <v>46171</v>
      </c>
      <c r="C102" s="21">
        <v>130.12</v>
      </c>
      <c r="D102" s="22"/>
      <c r="E102" s="22"/>
      <c r="F102" s="22"/>
      <c r="G102" s="22"/>
      <c r="H102" s="22"/>
      <c r="I102" s="20"/>
      <c r="J102" s="20"/>
      <c r="K102" s="22"/>
      <c r="L102" s="20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</row>
    <row r="103" spans="1:23" x14ac:dyDescent="0.25">
      <c r="A103" s="23">
        <v>46174</v>
      </c>
      <c r="C103" s="21">
        <v>130.25</v>
      </c>
      <c r="D103" s="22"/>
      <c r="E103" s="22"/>
      <c r="F103" s="22"/>
      <c r="G103" s="22"/>
      <c r="H103" s="22"/>
      <c r="I103" s="20"/>
      <c r="J103" s="20"/>
      <c r="K103" s="22"/>
      <c r="L103" s="20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</row>
    <row r="104" spans="1:23" x14ac:dyDescent="0.25">
      <c r="A104" s="23">
        <v>46175</v>
      </c>
      <c r="C104" s="21">
        <v>128.74</v>
      </c>
      <c r="D104" s="22"/>
      <c r="E104" s="22"/>
      <c r="F104" s="22"/>
      <c r="G104" s="22"/>
      <c r="H104" s="22"/>
      <c r="I104" s="20"/>
      <c r="J104" s="20"/>
      <c r="K104" s="22"/>
      <c r="L104" s="20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</row>
    <row r="105" spans="1:23" x14ac:dyDescent="0.25">
      <c r="A105" s="23">
        <v>46176</v>
      </c>
      <c r="C105" s="21">
        <v>130.02000000000001</v>
      </c>
      <c r="D105" s="22"/>
      <c r="E105" s="22"/>
      <c r="F105" s="22"/>
      <c r="G105" s="22"/>
      <c r="H105" s="22"/>
      <c r="I105" s="20"/>
      <c r="J105" s="20"/>
      <c r="K105" s="22"/>
      <c r="L105" s="20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</row>
    <row r="106" spans="1:23" x14ac:dyDescent="0.25">
      <c r="A106" s="23">
        <v>46178</v>
      </c>
      <c r="C106" s="21">
        <v>129.16</v>
      </c>
      <c r="D106" s="22"/>
      <c r="E106" s="22"/>
      <c r="F106" s="22"/>
      <c r="G106" s="22"/>
      <c r="H106" s="22"/>
      <c r="I106" s="20"/>
      <c r="J106" s="20"/>
      <c r="K106" s="22"/>
      <c r="L106" s="20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</row>
    <row r="107" spans="1:23" x14ac:dyDescent="0.25">
      <c r="A107" s="23">
        <v>46181</v>
      </c>
      <c r="C107" s="21">
        <v>130.08000000000001</v>
      </c>
      <c r="D107" s="22"/>
      <c r="E107" s="22"/>
      <c r="F107" s="22"/>
      <c r="G107" s="22"/>
      <c r="H107" s="22"/>
      <c r="I107" s="20"/>
      <c r="J107" s="20"/>
      <c r="K107" s="22"/>
      <c r="L107" s="20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</row>
    <row r="108" spans="1:23" x14ac:dyDescent="0.25">
      <c r="A108" s="23">
        <v>46182</v>
      </c>
      <c r="C108" s="21">
        <v>130.85</v>
      </c>
      <c r="D108" s="22"/>
      <c r="E108" s="22"/>
      <c r="F108" s="22"/>
      <c r="G108" s="22"/>
      <c r="H108" s="22"/>
      <c r="I108" s="20"/>
      <c r="J108" s="20"/>
      <c r="K108" s="22"/>
      <c r="L108" s="20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</row>
    <row r="109" spans="1:23" x14ac:dyDescent="0.25">
      <c r="A109" s="23">
        <v>46183</v>
      </c>
      <c r="C109" s="21">
        <v>132.22999999999999</v>
      </c>
      <c r="D109" s="22"/>
      <c r="E109" s="22"/>
      <c r="F109" s="22"/>
      <c r="G109" s="22"/>
      <c r="H109" s="22"/>
      <c r="I109" s="20"/>
      <c r="J109" s="20"/>
      <c r="K109" s="22"/>
      <c r="L109" s="20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</row>
    <row r="110" spans="1:23" x14ac:dyDescent="0.25">
      <c r="A110" s="23">
        <v>46184</v>
      </c>
      <c r="C110" s="21">
        <v>131.78</v>
      </c>
      <c r="D110" s="22"/>
      <c r="E110" s="22"/>
      <c r="F110" s="22"/>
      <c r="G110" s="22"/>
      <c r="H110" s="22"/>
      <c r="I110" s="20"/>
      <c r="J110" s="20"/>
      <c r="K110" s="22"/>
      <c r="L110" s="20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</row>
    <row r="111" spans="1:23" x14ac:dyDescent="0.25">
      <c r="A111" s="23">
        <v>46185</v>
      </c>
      <c r="C111" s="21">
        <v>129.85</v>
      </c>
      <c r="D111" s="22"/>
      <c r="E111" s="22"/>
      <c r="F111" s="22"/>
      <c r="G111" s="22"/>
      <c r="H111" s="22"/>
      <c r="I111" s="20"/>
      <c r="J111" s="20"/>
      <c r="K111" s="22"/>
      <c r="L111" s="20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</row>
    <row r="112" spans="1:23" x14ac:dyDescent="0.25">
      <c r="A112" s="23">
        <v>46188</v>
      </c>
      <c r="C112" s="22">
        <v>129.24</v>
      </c>
      <c r="D112" s="22"/>
      <c r="E112" s="22"/>
      <c r="F112" s="22"/>
      <c r="G112" s="22"/>
      <c r="H112" s="22"/>
      <c r="I112" s="20"/>
      <c r="J112" s="20"/>
      <c r="K112" s="22"/>
      <c r="L112" s="20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</row>
    <row r="113" spans="1:23" x14ac:dyDescent="0.25">
      <c r="A113" s="23">
        <v>46189</v>
      </c>
      <c r="C113" s="22">
        <v>132.26</v>
      </c>
      <c r="D113" s="22"/>
      <c r="E113" s="22"/>
      <c r="F113" s="22"/>
      <c r="G113" s="22"/>
      <c r="H113" s="22"/>
      <c r="I113" s="20"/>
      <c r="J113" s="20"/>
      <c r="K113" s="22"/>
      <c r="L113" s="20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</row>
    <row r="114" spans="1:23" x14ac:dyDescent="0.25">
      <c r="A114" s="23">
        <v>46190</v>
      </c>
      <c r="C114" s="22">
        <v>131.07</v>
      </c>
      <c r="D114" s="22"/>
      <c r="E114" s="22"/>
      <c r="F114" s="22"/>
      <c r="G114" s="22"/>
      <c r="H114" s="22"/>
      <c r="I114" s="20"/>
      <c r="J114" s="20"/>
      <c r="K114" s="22"/>
      <c r="L114" s="20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</row>
    <row r="115" spans="1:23" x14ac:dyDescent="0.25">
      <c r="A115" s="23">
        <v>46191</v>
      </c>
      <c r="C115" s="22">
        <v>133.38999999999999</v>
      </c>
      <c r="D115" s="22"/>
      <c r="E115" s="22"/>
      <c r="F115" s="22"/>
      <c r="G115" s="22"/>
      <c r="H115" s="22"/>
      <c r="I115" s="20"/>
      <c r="J115" s="20"/>
      <c r="K115" s="22"/>
      <c r="L115" s="20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</row>
    <row r="116" spans="1:23" x14ac:dyDescent="0.25">
      <c r="A116" s="23">
        <v>46192</v>
      </c>
      <c r="C116" s="22">
        <v>132.84</v>
      </c>
      <c r="D116" s="22"/>
      <c r="E116" s="22"/>
      <c r="F116" s="22"/>
      <c r="G116" s="22"/>
      <c r="H116" s="22"/>
      <c r="I116" s="20"/>
      <c r="J116" s="20"/>
      <c r="K116" s="22"/>
      <c r="L116" s="20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</row>
    <row r="117" spans="1:23" x14ac:dyDescent="0.25">
      <c r="A117" s="23">
        <v>46195</v>
      </c>
      <c r="C117" s="22">
        <v>132.81</v>
      </c>
      <c r="D117" s="22"/>
      <c r="E117" s="22"/>
      <c r="F117" s="22"/>
      <c r="G117" s="22"/>
      <c r="H117" s="22"/>
      <c r="I117" s="20"/>
      <c r="J117" s="20"/>
      <c r="K117" s="22"/>
      <c r="L117" s="20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</row>
    <row r="118" spans="1:23" x14ac:dyDescent="0.25">
      <c r="A118" s="23">
        <v>46196</v>
      </c>
      <c r="B118" t="s">
        <v>5805</v>
      </c>
      <c r="C118" s="22">
        <v>133.5</v>
      </c>
      <c r="D118" s="22"/>
      <c r="E118" s="22"/>
      <c r="F118" s="22"/>
      <c r="G118" s="22"/>
      <c r="H118" s="22"/>
      <c r="I118" s="20"/>
      <c r="J118" s="20"/>
      <c r="K118" s="22"/>
      <c r="L118" s="20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</row>
    <row r="119" spans="1:23" x14ac:dyDescent="0.25">
      <c r="A119" s="23">
        <v>46197</v>
      </c>
      <c r="B119" t="s">
        <v>5805</v>
      </c>
      <c r="C119" s="22">
        <v>134.35</v>
      </c>
      <c r="D119" s="22"/>
      <c r="E119" s="22"/>
      <c r="F119" s="22"/>
      <c r="G119" s="22"/>
      <c r="H119" s="22"/>
      <c r="I119" s="20"/>
      <c r="J119" s="20"/>
      <c r="K119" s="22"/>
      <c r="L119" s="20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</row>
    <row r="120" spans="1:23" x14ac:dyDescent="0.25">
      <c r="A120" s="23">
        <v>46198</v>
      </c>
      <c r="B120" t="s">
        <v>5805</v>
      </c>
      <c r="C120" s="22">
        <v>134.15</v>
      </c>
      <c r="D120" s="22"/>
      <c r="E120" s="22"/>
      <c r="F120" s="22"/>
      <c r="G120" s="22"/>
      <c r="H120" s="22"/>
      <c r="I120" s="20"/>
      <c r="J120" s="20"/>
      <c r="K120" s="22"/>
      <c r="L120" s="20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</row>
    <row r="121" spans="1:23" x14ac:dyDescent="0.25">
      <c r="A121" s="23">
        <v>46199</v>
      </c>
      <c r="B121" t="s">
        <v>5805</v>
      </c>
      <c r="C121" s="22">
        <v>133.87</v>
      </c>
      <c r="D121" s="22"/>
      <c r="E121" s="22"/>
      <c r="F121" s="22"/>
      <c r="G121" s="22"/>
      <c r="H121" s="22"/>
      <c r="I121" s="20"/>
      <c r="J121" s="20"/>
      <c r="K121" s="22"/>
      <c r="L121" s="20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</row>
    <row r="122" spans="1:23" x14ac:dyDescent="0.25">
      <c r="A122" s="23">
        <v>46202</v>
      </c>
      <c r="B122" t="s">
        <v>5805</v>
      </c>
      <c r="C122" s="22">
        <v>133.9</v>
      </c>
      <c r="D122" s="22"/>
      <c r="E122" s="22"/>
      <c r="F122" s="22"/>
      <c r="G122" s="22"/>
      <c r="H122" s="22"/>
      <c r="I122" s="20"/>
      <c r="J122" s="20"/>
      <c r="K122" s="22"/>
      <c r="L122" s="20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</row>
    <row r="123" spans="1:23" x14ac:dyDescent="0.25">
      <c r="A123" s="23">
        <v>46203</v>
      </c>
      <c r="B123" t="s">
        <v>5805</v>
      </c>
      <c r="C123" s="22">
        <v>133.58000000000001</v>
      </c>
      <c r="D123" s="22"/>
      <c r="E123" s="22"/>
      <c r="F123" s="22"/>
      <c r="G123" s="22"/>
      <c r="H123" s="22"/>
      <c r="I123" s="20"/>
      <c r="J123" s="20"/>
      <c r="K123" s="22"/>
      <c r="L123" s="20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</row>
    <row r="124" spans="1:23" x14ac:dyDescent="0.25">
      <c r="A124" s="23">
        <v>46204</v>
      </c>
      <c r="B124" t="s">
        <v>5805</v>
      </c>
      <c r="C124" s="22">
        <v>134.32</v>
      </c>
      <c r="D124" s="22"/>
      <c r="E124" s="22"/>
      <c r="F124" s="22"/>
      <c r="G124" s="22"/>
      <c r="H124" s="22"/>
      <c r="I124" s="20"/>
      <c r="J124" s="20"/>
      <c r="K124" s="22"/>
      <c r="L124" s="20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</row>
    <row r="125" spans="1:23" x14ac:dyDescent="0.25">
      <c r="A125" s="23">
        <v>46205</v>
      </c>
      <c r="B125" t="s">
        <v>5805</v>
      </c>
      <c r="C125" s="22">
        <v>135.08000000000001</v>
      </c>
      <c r="D125" s="22"/>
      <c r="E125" s="22"/>
      <c r="F125" s="22"/>
      <c r="G125" s="22"/>
      <c r="H125" s="22"/>
      <c r="I125" s="20"/>
      <c r="J125" s="20"/>
      <c r="K125" s="22"/>
      <c r="L125" s="20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</row>
    <row r="126" spans="1:23" x14ac:dyDescent="0.25">
      <c r="A126" s="23">
        <v>46206</v>
      </c>
      <c r="B126" t="s">
        <v>5805</v>
      </c>
      <c r="C126" s="22">
        <v>135.44999999999999</v>
      </c>
      <c r="D126" s="22"/>
      <c r="E126" s="22"/>
      <c r="F126" s="22"/>
      <c r="G126" s="22"/>
      <c r="H126" s="22"/>
      <c r="I126" s="20"/>
      <c r="J126" s="20"/>
      <c r="K126" s="22"/>
      <c r="L126" s="20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</row>
    <row r="127" spans="1:23" x14ac:dyDescent="0.25">
      <c r="A127" s="23">
        <v>46209</v>
      </c>
      <c r="B127" t="s">
        <v>5805</v>
      </c>
      <c r="C127" s="22">
        <v>139.01</v>
      </c>
      <c r="D127" s="22"/>
      <c r="E127" s="22"/>
      <c r="F127" s="22"/>
      <c r="G127" s="22"/>
      <c r="H127" s="22"/>
      <c r="I127" s="20"/>
      <c r="J127" s="20"/>
      <c r="K127" s="22"/>
      <c r="L127" s="20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</row>
    <row r="128" spans="1:23" x14ac:dyDescent="0.25">
      <c r="A128" s="23">
        <v>46210</v>
      </c>
      <c r="B128" t="s">
        <v>5805</v>
      </c>
      <c r="C128" s="22">
        <v>139.71</v>
      </c>
      <c r="D128" s="22"/>
      <c r="E128" s="22"/>
      <c r="F128" s="22"/>
      <c r="G128" s="22"/>
      <c r="H128" s="22"/>
      <c r="I128" s="20"/>
      <c r="J128" s="20"/>
      <c r="K128" s="22"/>
      <c r="L128" s="20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</row>
    <row r="129" spans="1:23" x14ac:dyDescent="0.25">
      <c r="A129" s="23">
        <v>46211</v>
      </c>
      <c r="B129" t="s">
        <v>5805</v>
      </c>
      <c r="C129" s="22">
        <v>140.4</v>
      </c>
      <c r="D129" s="22"/>
      <c r="E129" s="22"/>
      <c r="F129" s="22"/>
      <c r="G129" s="22"/>
      <c r="H129" s="22"/>
      <c r="I129" s="20"/>
      <c r="J129" s="20"/>
      <c r="K129" s="22"/>
      <c r="L129" s="20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</row>
    <row r="130" spans="1:23" x14ac:dyDescent="0.25">
      <c r="A130" s="23">
        <v>46212</v>
      </c>
      <c r="B130" t="s">
        <v>5805</v>
      </c>
      <c r="C130" s="22">
        <v>140.25</v>
      </c>
      <c r="D130" s="22"/>
      <c r="E130" s="22"/>
      <c r="F130" s="22"/>
      <c r="G130" s="22"/>
      <c r="H130" s="22"/>
      <c r="I130" s="20"/>
      <c r="J130" s="20"/>
      <c r="K130" s="22"/>
      <c r="L130" s="20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</row>
    <row r="131" spans="1:23" x14ac:dyDescent="0.25">
      <c r="A131" s="23">
        <v>46213</v>
      </c>
      <c r="B131" t="s">
        <v>5805</v>
      </c>
      <c r="C131" s="22">
        <v>140.44</v>
      </c>
      <c r="D131" s="22"/>
      <c r="E131" s="22"/>
      <c r="F131" s="22"/>
      <c r="G131" s="22"/>
      <c r="H131" s="22"/>
      <c r="I131" s="20"/>
      <c r="J131" s="20"/>
      <c r="K131" s="22"/>
      <c r="L131" s="20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</row>
    <row r="132" spans="1:23" x14ac:dyDescent="0.25">
      <c r="A132" s="23">
        <v>46216</v>
      </c>
      <c r="B132" t="s">
        <v>5805</v>
      </c>
      <c r="C132" s="22">
        <v>140.86000000000001</v>
      </c>
      <c r="D132" s="22"/>
      <c r="E132" s="22"/>
      <c r="F132" s="22"/>
      <c r="G132" s="22"/>
      <c r="H132" s="22"/>
      <c r="I132" s="20"/>
      <c r="J132" s="20"/>
      <c r="K132" s="22"/>
      <c r="L132" s="20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</row>
    <row r="133" spans="1:23" x14ac:dyDescent="0.25">
      <c r="A133" s="23">
        <v>46217</v>
      </c>
      <c r="B133" t="s">
        <v>5805</v>
      </c>
      <c r="C133" s="22">
        <v>140.63</v>
      </c>
      <c r="D133" s="22"/>
      <c r="E133" s="22"/>
      <c r="F133" s="22"/>
      <c r="G133" s="22"/>
      <c r="H133" s="22"/>
      <c r="I133" s="20"/>
      <c r="J133" s="20"/>
      <c r="K133" s="22"/>
      <c r="L133" s="20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</row>
    <row r="134" spans="1:23" x14ac:dyDescent="0.25">
      <c r="A134" s="23">
        <v>46218</v>
      </c>
      <c r="B134" t="s">
        <v>5805</v>
      </c>
      <c r="C134" s="22">
        <v>139.99</v>
      </c>
      <c r="D134" s="22"/>
      <c r="E134" s="22"/>
      <c r="F134" s="22"/>
      <c r="G134" s="22"/>
      <c r="H134" s="22"/>
      <c r="I134" s="20"/>
      <c r="J134" s="20"/>
      <c r="K134" s="22"/>
      <c r="L134" s="20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</row>
    <row r="135" spans="1:23" x14ac:dyDescent="0.25">
      <c r="A135" s="23">
        <v>46219</v>
      </c>
      <c r="B135" t="s">
        <v>5805</v>
      </c>
      <c r="C135" s="22">
        <v>140.58000000000001</v>
      </c>
      <c r="D135" s="22"/>
      <c r="E135" s="22"/>
      <c r="F135" s="22"/>
      <c r="G135" s="22"/>
      <c r="H135" s="22"/>
      <c r="I135" s="20"/>
      <c r="J135" s="20"/>
      <c r="K135" s="22"/>
      <c r="L135" s="20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</row>
    <row r="136" spans="1:23" x14ac:dyDescent="0.25">
      <c r="A136" s="23">
        <v>46220</v>
      </c>
      <c r="B136" t="s">
        <v>5805</v>
      </c>
      <c r="C136" s="22">
        <v>141.02000000000001</v>
      </c>
      <c r="D136" s="22"/>
      <c r="E136" s="22"/>
      <c r="F136" s="22"/>
      <c r="G136" s="22"/>
      <c r="H136" s="22"/>
      <c r="I136" s="20"/>
      <c r="J136" s="20"/>
      <c r="K136" s="22"/>
      <c r="L136" s="20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</row>
    <row r="137" spans="1:23" x14ac:dyDescent="0.25">
      <c r="A137" s="23">
        <v>46223</v>
      </c>
      <c r="B137" t="s">
        <v>5805</v>
      </c>
      <c r="C137" s="22">
        <v>142.65</v>
      </c>
      <c r="D137" s="22"/>
      <c r="E137" s="22"/>
      <c r="F137" s="22"/>
      <c r="G137" s="22"/>
      <c r="H137" s="22"/>
      <c r="I137" s="20"/>
      <c r="J137" s="20"/>
      <c r="K137" s="22"/>
      <c r="L137" s="20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</row>
    <row r="138" spans="1:23" x14ac:dyDescent="0.25">
      <c r="A138" s="23">
        <v>46224</v>
      </c>
      <c r="B138" t="s">
        <v>5805</v>
      </c>
      <c r="C138" s="22">
        <v>144.16999999999999</v>
      </c>
      <c r="D138" s="22"/>
      <c r="E138" s="22"/>
      <c r="F138" s="22"/>
      <c r="G138" s="22"/>
      <c r="H138" s="22"/>
      <c r="I138" s="20"/>
      <c r="J138" s="20"/>
      <c r="K138" s="22"/>
      <c r="L138" s="20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</row>
    <row r="139" spans="1:23" x14ac:dyDescent="0.25">
      <c r="A139" s="23">
        <v>46225</v>
      </c>
      <c r="B139" t="s">
        <v>5805</v>
      </c>
      <c r="C139" s="22">
        <v>145.44999999999999</v>
      </c>
      <c r="D139" s="22"/>
      <c r="E139" s="22"/>
      <c r="F139" s="22"/>
      <c r="G139" s="22"/>
      <c r="H139" s="22"/>
      <c r="I139" s="20"/>
      <c r="J139" s="20"/>
      <c r="K139" s="22"/>
      <c r="L139" s="20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</row>
    <row r="140" spans="1:23" x14ac:dyDescent="0.25">
      <c r="A140" s="23">
        <v>46226</v>
      </c>
      <c r="B140" t="s">
        <v>5805</v>
      </c>
      <c r="C140" s="22">
        <v>147.47</v>
      </c>
      <c r="D140" s="22"/>
      <c r="E140" s="22"/>
      <c r="F140" s="22"/>
      <c r="G140" s="22"/>
      <c r="H140" s="22"/>
      <c r="I140" s="20"/>
      <c r="J140" s="20"/>
      <c r="K140" s="22"/>
      <c r="L140" s="20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</row>
    <row r="141" spans="1:23" x14ac:dyDescent="0.25">
      <c r="A141" s="23">
        <v>46227</v>
      </c>
      <c r="B141" t="s">
        <v>5805</v>
      </c>
      <c r="C141" s="22">
        <v>148.37</v>
      </c>
      <c r="D141" s="22"/>
      <c r="E141" s="22"/>
      <c r="F141" s="22"/>
      <c r="G141" s="22"/>
      <c r="H141" s="22"/>
      <c r="I141" s="20"/>
      <c r="J141" s="20"/>
      <c r="K141" s="22"/>
      <c r="L141" s="20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</row>
    <row r="142" spans="1:23" x14ac:dyDescent="0.25">
      <c r="A142" s="23">
        <v>46230</v>
      </c>
      <c r="B142" t="s">
        <v>5805</v>
      </c>
      <c r="C142" s="22">
        <v>147.75</v>
      </c>
      <c r="D142" s="22"/>
      <c r="E142" s="22"/>
      <c r="F142" s="22"/>
      <c r="G142" s="22"/>
      <c r="H142" s="22"/>
      <c r="I142" s="20"/>
      <c r="J142" s="20"/>
      <c r="K142" s="22"/>
      <c r="L142" s="20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</row>
    <row r="143" spans="1:23" x14ac:dyDescent="0.25">
      <c r="A143" s="23">
        <v>46231</v>
      </c>
      <c r="B143" t="s">
        <v>5805</v>
      </c>
      <c r="C143" s="22">
        <v>147.88999999999999</v>
      </c>
      <c r="D143" s="22"/>
      <c r="E143" s="22"/>
      <c r="F143" s="22"/>
      <c r="G143" s="22"/>
      <c r="H143" s="22"/>
      <c r="I143" s="20"/>
      <c r="J143" s="20"/>
      <c r="K143" s="22"/>
      <c r="L143" s="20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</row>
    <row r="144" spans="1:23" x14ac:dyDescent="0.25">
      <c r="A144" s="23">
        <v>46232</v>
      </c>
      <c r="B144" t="s">
        <v>5805</v>
      </c>
      <c r="C144" s="22">
        <v>146.81</v>
      </c>
      <c r="D144" s="22"/>
      <c r="E144" s="22"/>
      <c r="F144" s="22"/>
      <c r="G144" s="22"/>
      <c r="H144" s="22"/>
      <c r="I144" s="20"/>
      <c r="J144" s="20"/>
      <c r="K144" s="22"/>
      <c r="L144" s="20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</row>
    <row r="145" spans="1:23" x14ac:dyDescent="0.25">
      <c r="A145" s="23">
        <v>46233</v>
      </c>
      <c r="B145" t="s">
        <v>5805</v>
      </c>
      <c r="C145" s="22">
        <v>145.29</v>
      </c>
      <c r="D145" s="22"/>
      <c r="E145" s="22"/>
      <c r="F145" s="22"/>
      <c r="G145" s="22"/>
      <c r="H145" s="22"/>
      <c r="I145" s="20"/>
      <c r="J145" s="20"/>
      <c r="K145" s="22"/>
      <c r="L145" s="20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</row>
    <row r="146" spans="1:23" x14ac:dyDescent="0.25">
      <c r="A146" s="23">
        <v>46234</v>
      </c>
      <c r="B146" t="s">
        <v>5805</v>
      </c>
      <c r="C146" s="22">
        <v>144.91</v>
      </c>
      <c r="D146" s="22"/>
      <c r="E146" s="22"/>
      <c r="F146" s="22"/>
      <c r="G146" s="22"/>
      <c r="H146" s="22"/>
      <c r="I146" s="20"/>
      <c r="J146" s="20"/>
      <c r="K146" s="22"/>
      <c r="L146" s="20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</row>
    <row r="147" spans="1:23" x14ac:dyDescent="0.25">
      <c r="A147" s="23">
        <v>46237</v>
      </c>
      <c r="B147" t="s">
        <v>5805</v>
      </c>
      <c r="C147" s="22">
        <v>144.04</v>
      </c>
      <c r="D147" s="22"/>
      <c r="E147" s="22"/>
      <c r="F147" s="22"/>
      <c r="G147" s="22"/>
      <c r="H147" s="22"/>
      <c r="I147" s="20"/>
      <c r="J147" s="20"/>
      <c r="K147" s="22"/>
      <c r="L147" s="20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</row>
    <row r="148" spans="1:23" x14ac:dyDescent="0.25">
      <c r="A148" s="9"/>
      <c r="C148" s="3"/>
      <c r="D148" s="3"/>
      <c r="E148" s="3"/>
      <c r="F148" s="3"/>
      <c r="G148" s="3"/>
      <c r="H148" s="3"/>
      <c r="K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x14ac:dyDescent="0.25">
      <c r="A149" s="9"/>
      <c r="C149" s="3"/>
      <c r="D149" s="3"/>
      <c r="E149" s="3"/>
      <c r="F149" s="3"/>
      <c r="G149" s="3"/>
      <c r="H149" s="3"/>
      <c r="K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x14ac:dyDescent="0.25">
      <c r="A150" s="9"/>
      <c r="C150" s="3"/>
      <c r="D150" s="3"/>
      <c r="E150" s="3"/>
      <c r="F150" s="3"/>
      <c r="G150" s="3"/>
      <c r="H150" s="3"/>
      <c r="K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x14ac:dyDescent="0.25">
      <c r="A151" s="9"/>
      <c r="C151" s="3"/>
      <c r="D151" s="3"/>
      <c r="E151" s="3"/>
      <c r="F151" s="3"/>
      <c r="G151" s="3"/>
      <c r="H151" s="3"/>
      <c r="K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x14ac:dyDescent="0.25">
      <c r="A152" s="9"/>
      <c r="C152" s="3"/>
      <c r="D152" s="3"/>
      <c r="E152" s="3"/>
      <c r="F152" s="3"/>
      <c r="G152" s="3"/>
      <c r="H152" s="3"/>
      <c r="K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x14ac:dyDescent="0.25">
      <c r="A153" s="9"/>
      <c r="C153" s="3"/>
      <c r="D153" s="3"/>
      <c r="E153" s="3"/>
      <c r="F153" s="3"/>
      <c r="G153" s="3"/>
      <c r="H153" s="3"/>
      <c r="K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x14ac:dyDescent="0.25">
      <c r="A154" s="9"/>
      <c r="C154" s="3"/>
      <c r="D154" s="3"/>
      <c r="E154" s="3"/>
      <c r="F154" s="3"/>
      <c r="G154" s="3"/>
      <c r="H154" s="3"/>
      <c r="K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x14ac:dyDescent="0.25">
      <c r="A155" s="9"/>
      <c r="C155" s="3"/>
      <c r="D155" s="3"/>
      <c r="E155" s="3"/>
      <c r="F155" s="3"/>
      <c r="G155" s="3"/>
      <c r="H155" s="3"/>
      <c r="K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x14ac:dyDescent="0.25">
      <c r="A156" s="9"/>
      <c r="C156" s="3"/>
      <c r="D156" s="3"/>
      <c r="E156" s="3"/>
      <c r="F156" s="3"/>
      <c r="G156" s="3"/>
      <c r="H156" s="3"/>
      <c r="K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x14ac:dyDescent="0.25">
      <c r="A157" s="9"/>
      <c r="C157" s="3"/>
      <c r="D157" s="3"/>
      <c r="E157" s="3"/>
      <c r="F157" s="3"/>
      <c r="G157" s="3"/>
      <c r="H157" s="3"/>
      <c r="K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x14ac:dyDescent="0.25">
      <c r="A158" s="9"/>
      <c r="C158" s="3"/>
      <c r="D158" s="3"/>
      <c r="E158" s="3"/>
      <c r="F158" s="3"/>
      <c r="G158" s="3"/>
      <c r="H158" s="3"/>
      <c r="K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x14ac:dyDescent="0.25">
      <c r="A159" s="9"/>
      <c r="C159" s="3"/>
      <c r="D159" s="3"/>
      <c r="E159" s="3"/>
      <c r="F159" s="3"/>
      <c r="G159" s="3"/>
      <c r="H159" s="3"/>
      <c r="K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x14ac:dyDescent="0.25">
      <c r="A160" s="9"/>
      <c r="C160" s="3"/>
      <c r="D160" s="3"/>
      <c r="E160" s="3"/>
      <c r="F160" s="3"/>
      <c r="G160" s="3"/>
      <c r="H160" s="3"/>
      <c r="K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x14ac:dyDescent="0.25">
      <c r="A161" s="9"/>
      <c r="C161" s="3"/>
      <c r="D161" s="3"/>
      <c r="E161" s="3"/>
      <c r="F161" s="3"/>
      <c r="G161" s="3"/>
      <c r="H161" s="3"/>
      <c r="K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x14ac:dyDescent="0.25">
      <c r="A162" s="9"/>
      <c r="C162" s="3"/>
      <c r="D162" s="3"/>
      <c r="E162" s="3"/>
      <c r="F162" s="3"/>
      <c r="G162" s="3"/>
      <c r="H162" s="3"/>
      <c r="K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x14ac:dyDescent="0.25">
      <c r="A163" s="9"/>
      <c r="C163" s="3"/>
      <c r="D163" s="3"/>
      <c r="E163" s="3"/>
      <c r="F163" s="3"/>
      <c r="G163" s="3"/>
      <c r="H163" s="3"/>
      <c r="K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x14ac:dyDescent="0.25">
      <c r="A164" s="9"/>
      <c r="C164" s="3"/>
      <c r="D164" s="3"/>
      <c r="E164" s="3"/>
      <c r="F164" s="3"/>
      <c r="G164" s="3"/>
      <c r="H164" s="3"/>
      <c r="K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x14ac:dyDescent="0.25">
      <c r="A165" s="9"/>
      <c r="C165" s="3"/>
      <c r="D165" s="3"/>
      <c r="E165" s="3"/>
      <c r="F165" s="3"/>
      <c r="G165" s="3"/>
      <c r="H165" s="3"/>
      <c r="K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x14ac:dyDescent="0.25">
      <c r="A166" s="9"/>
      <c r="C166" s="3"/>
      <c r="D166" s="3"/>
      <c r="E166" s="3"/>
      <c r="F166" s="3"/>
      <c r="G166" s="3"/>
      <c r="H166" s="3"/>
      <c r="K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x14ac:dyDescent="0.25">
      <c r="A167" s="9"/>
      <c r="C167" s="3"/>
      <c r="D167" s="3"/>
      <c r="E167" s="3"/>
      <c r="F167" s="3"/>
      <c r="G167" s="3"/>
      <c r="H167" s="3"/>
      <c r="K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x14ac:dyDescent="0.25">
      <c r="A168" s="9"/>
      <c r="C168" s="3"/>
      <c r="D168" s="3"/>
      <c r="E168" s="3"/>
      <c r="F168" s="3"/>
      <c r="G168" s="3"/>
      <c r="H168" s="3"/>
      <c r="K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x14ac:dyDescent="0.25">
      <c r="A169" s="9"/>
      <c r="C169" s="3"/>
      <c r="D169" s="3"/>
      <c r="E169" s="3"/>
      <c r="F169" s="3"/>
      <c r="G169" s="3"/>
      <c r="H169" s="3"/>
      <c r="K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x14ac:dyDescent="0.25">
      <c r="A170" s="9"/>
      <c r="C170" s="3"/>
      <c r="D170" s="3"/>
      <c r="E170" s="3"/>
      <c r="F170" s="3"/>
      <c r="G170" s="3"/>
      <c r="H170" s="3"/>
      <c r="K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x14ac:dyDescent="0.25">
      <c r="A171" s="9"/>
      <c r="C171" s="3"/>
      <c r="D171" s="3"/>
      <c r="E171" s="3"/>
      <c r="F171" s="3"/>
      <c r="G171" s="3"/>
      <c r="H171" s="3"/>
      <c r="K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x14ac:dyDescent="0.25">
      <c r="A172" s="9">
        <f>IF('S.H BOI GORDO'!A7191=""," ",'S.H BOI GORDO'!A7191)</f>
        <v>46231</v>
      </c>
      <c r="C172" s="3"/>
      <c r="D172" s="3"/>
      <c r="E172" s="3"/>
      <c r="F172" s="3"/>
      <c r="G172" s="3"/>
      <c r="H172" s="3"/>
      <c r="K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x14ac:dyDescent="0.25">
      <c r="A173" s="9">
        <f>IF('S.H BOI GORDO'!A7192=""," ",'S.H BOI GORDO'!A7192)</f>
        <v>46232</v>
      </c>
      <c r="C173" s="3"/>
      <c r="D173" s="3"/>
      <c r="E173" s="3"/>
      <c r="F173" s="3"/>
      <c r="G173" s="3"/>
      <c r="H173" s="3"/>
      <c r="K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x14ac:dyDescent="0.25">
      <c r="A174" s="9">
        <f>IF('S.H BOI GORDO'!A7193=""," ",'S.H BOI GORDO'!A7193)</f>
        <v>46233</v>
      </c>
      <c r="C174" s="3"/>
      <c r="D174" s="3"/>
      <c r="E174" s="3"/>
      <c r="F174" s="3"/>
      <c r="G174" s="3"/>
      <c r="H174" s="3"/>
      <c r="K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x14ac:dyDescent="0.25">
      <c r="A175" s="9">
        <f>IF('S.H BOI GORDO'!A7194=""," ",'S.H BOI GORDO'!A7194)</f>
        <v>46234</v>
      </c>
      <c r="C175" s="3"/>
      <c r="D175" s="3"/>
      <c r="E175" s="3"/>
      <c r="F175" s="3"/>
      <c r="G175" s="3"/>
      <c r="H175" s="3"/>
      <c r="K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x14ac:dyDescent="0.25">
      <c r="A176" s="9">
        <f>IF('S.H BOI GORDO'!A7195=""," ",'S.H BOI GORDO'!A7195)</f>
        <v>46237</v>
      </c>
      <c r="C176" s="3"/>
      <c r="D176" s="3"/>
      <c r="E176" s="3"/>
      <c r="F176" s="3"/>
      <c r="G176" s="3"/>
      <c r="H176" s="3"/>
      <c r="K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x14ac:dyDescent="0.25">
      <c r="A177" s="9" t="str">
        <f>IF('S.H BOI GORDO'!A7196=""," ",'S.H BOI GORDO'!A7196)</f>
        <v xml:space="preserve"> </v>
      </c>
      <c r="C177" s="3"/>
      <c r="D177" s="3"/>
      <c r="E177" s="3"/>
      <c r="F177" s="3"/>
      <c r="G177" s="3"/>
      <c r="H177" s="3"/>
      <c r="K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x14ac:dyDescent="0.25">
      <c r="A178" s="9" t="str">
        <f>IF('S.H BOI GORDO'!A7197=""," ",'S.H BOI GORDO'!A7197)</f>
        <v xml:space="preserve"> </v>
      </c>
      <c r="C178" s="3"/>
      <c r="D178" s="3"/>
      <c r="E178" s="3"/>
      <c r="F178" s="3"/>
      <c r="G178" s="3"/>
      <c r="H178" s="3"/>
      <c r="K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x14ac:dyDescent="0.25">
      <c r="A179" s="9" t="str">
        <f>IF('S.H BOI GORDO'!A7198=""," ",'S.H BOI GORDO'!A7198)</f>
        <v xml:space="preserve"> </v>
      </c>
      <c r="C179" s="3"/>
      <c r="D179" s="3"/>
      <c r="E179" s="3"/>
      <c r="F179" s="3"/>
      <c r="G179" s="3"/>
      <c r="H179" s="3"/>
      <c r="K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x14ac:dyDescent="0.25">
      <c r="A180" s="9" t="str">
        <f>IF('S.H BOI GORDO'!A7199=""," ",'S.H BOI GORDO'!A7199)</f>
        <v xml:space="preserve"> </v>
      </c>
      <c r="C180" s="3"/>
      <c r="D180" s="3"/>
      <c r="E180" s="3"/>
      <c r="F180" s="3"/>
      <c r="G180" s="3"/>
      <c r="H180" s="3"/>
      <c r="K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x14ac:dyDescent="0.25">
      <c r="A181" s="9" t="str">
        <f>IF('S.H BOI GORDO'!A7200=""," ",'S.H BOI GORDO'!A7200)</f>
        <v xml:space="preserve"> </v>
      </c>
      <c r="C181" s="3"/>
      <c r="D181" s="3"/>
      <c r="E181" s="3"/>
      <c r="F181" s="3"/>
      <c r="G181" s="3"/>
      <c r="H181" s="3"/>
      <c r="K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x14ac:dyDescent="0.25">
      <c r="A182" s="9" t="str">
        <f>IF('S.H BOI GORDO'!A7201=""," ",'S.H BOI GORDO'!A7201)</f>
        <v xml:space="preserve"> </v>
      </c>
      <c r="C182" s="3"/>
      <c r="D182" s="3"/>
      <c r="E182" s="3"/>
      <c r="F182" s="3"/>
      <c r="G182" s="3"/>
      <c r="H182" s="3"/>
      <c r="K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x14ac:dyDescent="0.25">
      <c r="A183" s="9" t="str">
        <f>IF('S.H BOI GORDO'!A7202=""," ",'S.H BOI GORDO'!A7202)</f>
        <v xml:space="preserve"> </v>
      </c>
      <c r="C183" s="3"/>
      <c r="D183" s="3"/>
      <c r="E183" s="3"/>
      <c r="F183" s="3"/>
      <c r="G183" s="3"/>
      <c r="H183" s="3"/>
      <c r="K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x14ac:dyDescent="0.25">
      <c r="A184" s="9" t="str">
        <f>IF('S.H BOI GORDO'!A7203=""," ",'S.H BOI GORDO'!A7203)</f>
        <v xml:space="preserve"> </v>
      </c>
      <c r="C184" s="3"/>
      <c r="D184" s="3"/>
      <c r="E184" s="3"/>
      <c r="F184" s="3"/>
      <c r="G184" s="3"/>
      <c r="H184" s="3"/>
      <c r="K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x14ac:dyDescent="0.25">
      <c r="A185" s="9" t="str">
        <f>IF('S.H BOI GORDO'!A7204=""," ",'S.H BOI GORDO'!A7204)</f>
        <v xml:space="preserve"> </v>
      </c>
      <c r="C185" s="3"/>
      <c r="D185" s="3"/>
      <c r="E185" s="3"/>
      <c r="F185" s="3"/>
      <c r="G185" s="3"/>
      <c r="H185" s="3"/>
      <c r="K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x14ac:dyDescent="0.25">
      <c r="A186" s="9" t="str">
        <f>IF('S.H BOI GORDO'!A7205=""," ",'S.H BOI GORDO'!A7205)</f>
        <v xml:space="preserve"> </v>
      </c>
      <c r="C186" s="3"/>
      <c r="D186" s="3"/>
      <c r="E186" s="3"/>
      <c r="F186" s="3"/>
      <c r="G186" s="3"/>
      <c r="H186" s="3"/>
      <c r="K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x14ac:dyDescent="0.25">
      <c r="A187" s="9" t="str">
        <f>IF('S.H BOI GORDO'!A7206=""," ",'S.H BOI GORDO'!A7206)</f>
        <v xml:space="preserve"> </v>
      </c>
      <c r="C187" s="3"/>
      <c r="D187" s="3"/>
      <c r="E187" s="3"/>
      <c r="F187" s="3"/>
      <c r="G187" s="3"/>
      <c r="H187" s="3"/>
      <c r="K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x14ac:dyDescent="0.25">
      <c r="A188" s="9" t="str">
        <f>IF('S.H BOI GORDO'!A7207=""," ",'S.H BOI GORDO'!A7207)</f>
        <v xml:space="preserve"> </v>
      </c>
      <c r="C188" s="3"/>
      <c r="D188" s="3"/>
      <c r="E188" s="3"/>
      <c r="F188" s="3"/>
      <c r="G188" s="3"/>
      <c r="H188" s="3"/>
      <c r="K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x14ac:dyDescent="0.25">
      <c r="A189" s="9" t="str">
        <f>IF('S.H BOI GORDO'!A7208=""," ",'S.H BOI GORDO'!A7208)</f>
        <v xml:space="preserve"> </v>
      </c>
      <c r="C189" s="3"/>
      <c r="D189" s="3"/>
      <c r="E189" s="3"/>
      <c r="F189" s="3"/>
      <c r="G189" s="3"/>
      <c r="H189" s="3"/>
      <c r="K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x14ac:dyDescent="0.25">
      <c r="A190" s="9" t="str">
        <f>IF('S.H BOI GORDO'!A7209=""," ",'S.H BOI GORDO'!A7209)</f>
        <v xml:space="preserve"> </v>
      </c>
      <c r="C190" s="3"/>
      <c r="D190" s="3"/>
      <c r="E190" s="3"/>
      <c r="F190" s="3"/>
      <c r="G190" s="3"/>
      <c r="H190" s="3"/>
      <c r="K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x14ac:dyDescent="0.25">
      <c r="A191" s="9" t="str">
        <f>IF('S.H BOI GORDO'!A7210=""," ",'S.H BOI GORDO'!A7210)</f>
        <v xml:space="preserve"> </v>
      </c>
      <c r="C191" s="3"/>
      <c r="D191" s="3"/>
      <c r="E191" s="3"/>
      <c r="F191" s="3"/>
      <c r="G191" s="3"/>
      <c r="H191" s="3"/>
      <c r="K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x14ac:dyDescent="0.25">
      <c r="A192" s="9" t="str">
        <f>IF('S.H BOI GORDO'!A7211=""," ",'S.H BOI GORDO'!A7211)</f>
        <v xml:space="preserve"> </v>
      </c>
      <c r="C192" s="3"/>
      <c r="D192" s="3"/>
      <c r="E192" s="3"/>
      <c r="F192" s="3"/>
      <c r="G192" s="3"/>
      <c r="H192" s="3"/>
      <c r="K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x14ac:dyDescent="0.25">
      <c r="A193" s="9" t="str">
        <f>IF('S.H BOI GORDO'!A7212=""," ",'S.H BOI GORDO'!A7212)</f>
        <v xml:space="preserve"> </v>
      </c>
      <c r="C193" s="3"/>
      <c r="D193" s="3"/>
      <c r="E193" s="3"/>
      <c r="F193" s="3"/>
      <c r="G193" s="3"/>
      <c r="H193" s="3"/>
      <c r="K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x14ac:dyDescent="0.25">
      <c r="A194" s="9" t="str">
        <f>IF('S.H BOI GORDO'!A7213=""," ",'S.H BOI GORDO'!A7213)</f>
        <v xml:space="preserve"> </v>
      </c>
      <c r="C194" s="3"/>
      <c r="D194" s="3"/>
      <c r="E194" s="3"/>
      <c r="F194" s="3"/>
      <c r="G194" s="3"/>
      <c r="H194" s="3"/>
      <c r="K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x14ac:dyDescent="0.25">
      <c r="A195" s="9" t="str">
        <f>IF('S.H BOI GORDO'!A7214=""," ",'S.H BOI GORDO'!A7214)</f>
        <v xml:space="preserve"> </v>
      </c>
      <c r="C195" s="3"/>
      <c r="D195" s="3"/>
      <c r="E195" s="3"/>
      <c r="F195" s="3"/>
      <c r="G195" s="3"/>
      <c r="H195" s="3"/>
      <c r="K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x14ac:dyDescent="0.25">
      <c r="A196" s="9" t="str">
        <f>IF('S.H BOI GORDO'!A7215=""," ",'S.H BOI GORDO'!A7215)</f>
        <v xml:space="preserve"> </v>
      </c>
      <c r="C196" s="3"/>
      <c r="D196" s="3"/>
      <c r="E196" s="3"/>
      <c r="F196" s="3"/>
      <c r="G196" s="3"/>
      <c r="H196" s="3"/>
      <c r="K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x14ac:dyDescent="0.25">
      <c r="A197" s="9" t="str">
        <f>IF('S.H BOI GORDO'!A7216=""," ",'S.H BOI GORDO'!A7216)</f>
        <v xml:space="preserve"> </v>
      </c>
      <c r="C197" s="3"/>
      <c r="D197" s="3"/>
      <c r="E197" s="3"/>
      <c r="F197" s="3"/>
      <c r="G197" s="3"/>
      <c r="H197" s="3"/>
      <c r="K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x14ac:dyDescent="0.25">
      <c r="A198" s="9" t="str">
        <f>IF('S.H BOI GORDO'!A7217=""," ",'S.H BOI GORDO'!A7217)</f>
        <v xml:space="preserve"> </v>
      </c>
      <c r="C198" s="3"/>
      <c r="D198" s="3"/>
      <c r="E198" s="3"/>
      <c r="F198" s="3"/>
      <c r="G198" s="3"/>
      <c r="H198" s="3"/>
      <c r="K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x14ac:dyDescent="0.25">
      <c r="A199" s="9" t="str">
        <f>IF('S.H BOI GORDO'!A7218=""," ",'S.H BOI GORDO'!A7218)</f>
        <v xml:space="preserve"> </v>
      </c>
      <c r="C199" s="3"/>
      <c r="D199" s="3"/>
      <c r="E199" s="3"/>
      <c r="F199" s="3"/>
      <c r="G199" s="3"/>
      <c r="H199" s="3"/>
      <c r="K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x14ac:dyDescent="0.25">
      <c r="A200" s="9" t="str">
        <f>IF('S.H BOI GORDO'!A7219=""," ",'S.H BOI GORDO'!A7219)</f>
        <v xml:space="preserve"> </v>
      </c>
      <c r="C200" s="3"/>
      <c r="D200" s="3"/>
      <c r="E200" s="3"/>
      <c r="F200" s="3"/>
      <c r="G200" s="3"/>
      <c r="H200" s="3"/>
      <c r="K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x14ac:dyDescent="0.25">
      <c r="A201" s="9" t="str">
        <f>IF('S.H BOI GORDO'!A7220=""," ",'S.H BOI GORDO'!A7220)</f>
        <v xml:space="preserve"> </v>
      </c>
      <c r="C201" s="3"/>
      <c r="D201" s="3"/>
      <c r="E201" s="3"/>
      <c r="F201" s="3"/>
      <c r="G201" s="3"/>
      <c r="H201" s="3"/>
      <c r="K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x14ac:dyDescent="0.25">
      <c r="A202" s="9" t="str">
        <f>IF('S.H BOI GORDO'!A7221=""," ",'S.H BOI GORDO'!A7221)</f>
        <v xml:space="preserve"> </v>
      </c>
      <c r="C202" s="3"/>
      <c r="D202" s="3"/>
      <c r="E202" s="3"/>
      <c r="F202" s="3"/>
      <c r="G202" s="3"/>
      <c r="H202" s="3"/>
      <c r="K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x14ac:dyDescent="0.25">
      <c r="A203" s="9" t="str">
        <f>IF('S.H BOI GORDO'!A7222=""," ",'S.H BOI GORDO'!A7222)</f>
        <v xml:space="preserve"> </v>
      </c>
      <c r="C203" s="3"/>
      <c r="D203" s="3"/>
      <c r="E203" s="3"/>
      <c r="F203" s="3"/>
      <c r="G203" s="3"/>
      <c r="H203" s="3"/>
      <c r="K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x14ac:dyDescent="0.25">
      <c r="A204" s="9" t="str">
        <f>IF('S.H BOI GORDO'!A7223=""," ",'S.H BOI GORDO'!A7223)</f>
        <v xml:space="preserve"> </v>
      </c>
      <c r="C204" s="3"/>
      <c r="D204" s="3"/>
      <c r="E204" s="3"/>
      <c r="F204" s="3"/>
      <c r="G204" s="3"/>
      <c r="H204" s="3"/>
      <c r="K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x14ac:dyDescent="0.25">
      <c r="A205" s="9" t="str">
        <f>IF('S.H BOI GORDO'!A7224=""," ",'S.H BOI GORDO'!A7224)</f>
        <v xml:space="preserve"> </v>
      </c>
      <c r="C205" s="3"/>
      <c r="D205" s="3"/>
      <c r="E205" s="3"/>
      <c r="F205" s="3"/>
      <c r="G205" s="3"/>
      <c r="H205" s="3"/>
      <c r="K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x14ac:dyDescent="0.25">
      <c r="A206" s="9" t="str">
        <f>IF('S.H BOI GORDO'!A7225=""," ",'S.H BOI GORDO'!A7225)</f>
        <v xml:space="preserve"> </v>
      </c>
      <c r="C206" s="3"/>
      <c r="D206" s="3"/>
      <c r="E206" s="3"/>
      <c r="F206" s="3"/>
      <c r="G206" s="3"/>
      <c r="H206" s="3"/>
      <c r="K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x14ac:dyDescent="0.25">
      <c r="A207" s="9" t="str">
        <f>IF('S.H BOI GORDO'!A7226=""," ",'S.H BOI GORDO'!A7226)</f>
        <v xml:space="preserve"> </v>
      </c>
      <c r="C207" s="3"/>
      <c r="D207" s="3"/>
      <c r="E207" s="3"/>
      <c r="F207" s="3"/>
      <c r="G207" s="3"/>
      <c r="H207" s="3"/>
      <c r="K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x14ac:dyDescent="0.25">
      <c r="A208" s="9" t="str">
        <f>IF('S.H BOI GORDO'!A7227=""," ",'S.H BOI GORDO'!A7227)</f>
        <v xml:space="preserve"> </v>
      </c>
      <c r="C208" s="3"/>
      <c r="D208" s="3"/>
      <c r="E208" s="3"/>
      <c r="F208" s="3"/>
      <c r="G208" s="3"/>
      <c r="H208" s="3"/>
      <c r="K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x14ac:dyDescent="0.25">
      <c r="A209" s="9" t="str">
        <f>IF('S.H BOI GORDO'!A7228=""," ",'S.H BOI GORDO'!A7228)</f>
        <v xml:space="preserve"> </v>
      </c>
      <c r="C209" s="3"/>
      <c r="D209" s="3"/>
      <c r="E209" s="3"/>
      <c r="F209" s="3"/>
      <c r="G209" s="3"/>
      <c r="H209" s="3"/>
      <c r="K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x14ac:dyDescent="0.25">
      <c r="A210" s="9" t="str">
        <f>IF('S.H BOI GORDO'!A7229=""," ",'S.H BOI GORDO'!A7229)</f>
        <v xml:space="preserve"> </v>
      </c>
      <c r="C210" s="3"/>
      <c r="D210" s="3"/>
      <c r="E210" s="3"/>
      <c r="F210" s="3"/>
      <c r="G210" s="3"/>
      <c r="H210" s="3"/>
      <c r="K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x14ac:dyDescent="0.25">
      <c r="A211" s="9" t="str">
        <f>IF('S.H BOI GORDO'!A7230=""," ",'S.H BOI GORDO'!A7230)</f>
        <v xml:space="preserve"> </v>
      </c>
      <c r="C211" s="3"/>
      <c r="D211" s="3"/>
      <c r="E211" s="3"/>
      <c r="F211" s="3"/>
      <c r="G211" s="3"/>
      <c r="H211" s="3"/>
      <c r="K211" s="3"/>
      <c r="M211" s="3"/>
      <c r="N211" s="3"/>
      <c r="O211" s="3"/>
      <c r="P211" s="3"/>
      <c r="Q211" s="3"/>
      <c r="R211" s="3"/>
      <c r="S211" s="3"/>
      <c r="T211" s="3"/>
      <c r="V211" s="3"/>
      <c r="W211" s="3"/>
    </row>
    <row r="212" spans="1:23" x14ac:dyDescent="0.25">
      <c r="A212" s="9" t="str">
        <f>IF('S.H BOI GORDO'!A7231=""," ",'S.H BOI GORDO'!A7231)</f>
        <v xml:space="preserve"> </v>
      </c>
      <c r="C212" s="3"/>
      <c r="D212" s="3"/>
      <c r="E212" s="3"/>
      <c r="F212" s="3"/>
      <c r="G212" s="3"/>
      <c r="H212" s="3"/>
      <c r="K212" s="3"/>
      <c r="M212" s="3"/>
      <c r="N212" s="3"/>
      <c r="O212" s="3"/>
      <c r="P212" s="3"/>
      <c r="Q212" s="3"/>
      <c r="R212" s="3"/>
      <c r="S212" s="3"/>
      <c r="T212" s="3"/>
      <c r="V212" s="3"/>
      <c r="W212" s="3"/>
    </row>
    <row r="213" spans="1:23" x14ac:dyDescent="0.25">
      <c r="A213" s="9" t="str">
        <f>IF('S.H BOI GORDO'!A7232=""," ",'S.H BOI GORDO'!A7232)</f>
        <v xml:space="preserve"> </v>
      </c>
      <c r="C213" s="3"/>
      <c r="D213" s="3"/>
      <c r="E213" s="3"/>
      <c r="F213" s="3"/>
      <c r="G213" s="3"/>
      <c r="H213" s="3"/>
      <c r="K213" s="3"/>
      <c r="M213" s="3"/>
      <c r="N213" s="3"/>
      <c r="O213" s="3"/>
      <c r="P213" s="3"/>
      <c r="Q213" s="3"/>
      <c r="R213" s="3"/>
      <c r="S213" s="3"/>
      <c r="T213" s="3"/>
      <c r="V213" s="3"/>
      <c r="W213" s="3"/>
    </row>
    <row r="214" spans="1:23" x14ac:dyDescent="0.25">
      <c r="A214" s="9" t="str">
        <f>IF('S.H BOI GORDO'!A7233=""," ",'S.H BOI GORDO'!A7233)</f>
        <v xml:space="preserve"> </v>
      </c>
      <c r="C214" s="3"/>
      <c r="D214" s="3"/>
      <c r="E214" s="3"/>
      <c r="F214" s="3"/>
      <c r="G214" s="3"/>
      <c r="H214" s="3"/>
      <c r="K214" s="3"/>
      <c r="M214" s="3"/>
      <c r="N214" s="3"/>
      <c r="O214" s="3"/>
      <c r="P214" s="3"/>
      <c r="Q214" s="3"/>
      <c r="R214" s="3"/>
      <c r="S214" s="3"/>
      <c r="T214" s="3"/>
      <c r="V214" s="3"/>
      <c r="W214" s="3"/>
    </row>
    <row r="215" spans="1:23" x14ac:dyDescent="0.25">
      <c r="A215" s="9" t="str">
        <f>IF('S.H BOI GORDO'!A7234=""," ",'S.H BOI GORDO'!A7234)</f>
        <v xml:space="preserve"> </v>
      </c>
      <c r="C215" s="3"/>
      <c r="D215" s="3"/>
      <c r="E215" s="3"/>
      <c r="F215" s="3"/>
      <c r="G215" s="3"/>
      <c r="H215" s="3"/>
      <c r="K215" s="3"/>
      <c r="M215" s="3"/>
      <c r="N215" s="3"/>
      <c r="O215" s="3"/>
      <c r="P215" s="3"/>
      <c r="Q215" s="3"/>
      <c r="R215" s="3"/>
      <c r="S215" s="3"/>
      <c r="T215" s="3"/>
      <c r="V215" s="3"/>
      <c r="W215" s="3"/>
    </row>
    <row r="216" spans="1:23" x14ac:dyDescent="0.25">
      <c r="A216" s="9" t="str">
        <f>IF('S.H BOI GORDO'!A7235=""," ",'S.H BOI GORDO'!A7235)</f>
        <v xml:space="preserve"> </v>
      </c>
      <c r="C216" s="3"/>
      <c r="D216" s="3"/>
      <c r="E216" s="3"/>
      <c r="F216" s="3"/>
      <c r="G216" s="3"/>
      <c r="H216" s="3"/>
      <c r="K216" s="3"/>
      <c r="M216" s="3"/>
      <c r="N216" s="3"/>
      <c r="O216" s="3"/>
      <c r="P216" s="3"/>
      <c r="Q216" s="3"/>
      <c r="R216" s="3"/>
      <c r="S216" s="3"/>
      <c r="T216" s="3"/>
      <c r="V216" s="3"/>
      <c r="W216" s="3"/>
    </row>
    <row r="217" spans="1:23" x14ac:dyDescent="0.25">
      <c r="A217" s="9" t="str">
        <f>IF('S.H BOI GORDO'!A7236=""," ",'S.H BOI GORDO'!A7236)</f>
        <v xml:space="preserve"> </v>
      </c>
      <c r="C217" s="3"/>
      <c r="D217" s="3"/>
      <c r="E217" s="3"/>
      <c r="F217" s="3"/>
      <c r="G217" s="3"/>
      <c r="H217" s="3"/>
      <c r="K217" s="3"/>
      <c r="M217" s="3"/>
      <c r="N217" s="3"/>
      <c r="O217" s="3"/>
      <c r="P217" s="3"/>
      <c r="Q217" s="3"/>
      <c r="R217" s="3"/>
      <c r="S217" s="3"/>
      <c r="T217" s="3"/>
      <c r="V217" s="3"/>
      <c r="W217" s="3"/>
    </row>
    <row r="218" spans="1:23" x14ac:dyDescent="0.25">
      <c r="A218" s="9" t="str">
        <f>IF('S.H BOI GORDO'!A7237=""," ",'S.H BOI GORDO'!A7237)</f>
        <v xml:space="preserve"> </v>
      </c>
      <c r="C218" s="3"/>
      <c r="D218" s="3"/>
      <c r="E218" s="3"/>
      <c r="F218" s="3"/>
      <c r="G218" s="3"/>
      <c r="H218" s="3"/>
      <c r="K218" s="3"/>
      <c r="M218" s="3"/>
      <c r="N218" s="3"/>
      <c r="O218" s="3"/>
      <c r="P218" s="3"/>
      <c r="Q218" s="3"/>
      <c r="R218" s="3"/>
      <c r="S218" s="3"/>
      <c r="T218" s="3"/>
      <c r="V218" s="3"/>
      <c r="W218" s="3"/>
    </row>
    <row r="219" spans="1:23" x14ac:dyDescent="0.25">
      <c r="A219" s="9" t="str">
        <f>IF('S.H BOI GORDO'!A7238=""," ",'S.H BOI GORDO'!A7238)</f>
        <v xml:space="preserve"> </v>
      </c>
      <c r="C219" s="3"/>
      <c r="D219" s="3"/>
      <c r="E219" s="3"/>
      <c r="F219" s="3"/>
      <c r="G219" s="3"/>
      <c r="H219" s="3"/>
      <c r="K219" s="3"/>
      <c r="M219" s="3"/>
      <c r="N219" s="3"/>
      <c r="O219" s="3"/>
      <c r="P219" s="3"/>
      <c r="Q219" s="3"/>
      <c r="R219" s="3"/>
      <c r="S219" s="3"/>
      <c r="T219" s="3"/>
      <c r="V219" s="3"/>
      <c r="W219" s="3"/>
    </row>
    <row r="220" spans="1:23" x14ac:dyDescent="0.25">
      <c r="A220" s="9" t="str">
        <f>IF('S.H BOI GORDO'!A7239=""," ",'S.H BOI GORDO'!A7239)</f>
        <v xml:space="preserve"> </v>
      </c>
      <c r="C220" s="3"/>
      <c r="D220" s="3"/>
      <c r="E220" s="3"/>
      <c r="F220" s="3"/>
      <c r="G220" s="3"/>
      <c r="H220" s="3"/>
      <c r="K220" s="3"/>
      <c r="M220" s="3"/>
      <c r="N220" s="3"/>
      <c r="O220" s="3"/>
      <c r="P220" s="3"/>
      <c r="Q220" s="3"/>
      <c r="R220" s="3"/>
      <c r="S220" s="3"/>
      <c r="T220" s="3"/>
      <c r="V220" s="3"/>
      <c r="W220" s="3"/>
    </row>
    <row r="221" spans="1:23" x14ac:dyDescent="0.25">
      <c r="A221" s="9" t="str">
        <f>IF('S.H BOI GORDO'!A7240=""," ",'S.H BOI GORDO'!A7240)</f>
        <v xml:space="preserve"> </v>
      </c>
      <c r="C221" s="3"/>
      <c r="D221" s="3"/>
      <c r="E221" s="3"/>
      <c r="F221" s="3"/>
      <c r="G221" s="3"/>
      <c r="H221" s="3"/>
      <c r="K221" s="3"/>
      <c r="M221" s="3"/>
      <c r="N221" s="3"/>
      <c r="O221" s="3"/>
      <c r="P221" s="3"/>
      <c r="Q221" s="3"/>
      <c r="R221" s="3"/>
      <c r="S221" s="3"/>
      <c r="T221" s="3"/>
      <c r="V221" s="3"/>
      <c r="W221" s="3"/>
    </row>
    <row r="222" spans="1:23" x14ac:dyDescent="0.25">
      <c r="A222" s="9" t="str">
        <f>IF('S.H BOI GORDO'!A7241=""," ",'S.H BOI GORDO'!A7241)</f>
        <v xml:space="preserve"> </v>
      </c>
      <c r="C222" s="3"/>
      <c r="D222" s="3"/>
      <c r="E222" s="3"/>
      <c r="F222" s="3"/>
      <c r="G222" s="3"/>
      <c r="H222" s="3"/>
      <c r="K222" s="3"/>
      <c r="M222" s="3"/>
      <c r="N222" s="3"/>
      <c r="O222" s="3"/>
      <c r="P222" s="3"/>
      <c r="Q222" s="3"/>
      <c r="R222" s="3"/>
      <c r="S222" s="3"/>
      <c r="T222" s="3"/>
      <c r="V222" s="3"/>
      <c r="W222" s="3"/>
    </row>
    <row r="223" spans="1:23" x14ac:dyDescent="0.25">
      <c r="A223" s="9" t="str">
        <f>IF('S.H BOI GORDO'!A7242=""," ",'S.H BOI GORDO'!A7242)</f>
        <v xml:space="preserve"> </v>
      </c>
      <c r="C223" s="3"/>
      <c r="D223" s="3"/>
      <c r="E223" s="3"/>
      <c r="F223" s="3"/>
      <c r="G223" s="3"/>
      <c r="H223" s="3"/>
      <c r="K223" s="3"/>
      <c r="M223" s="3"/>
      <c r="N223" s="3"/>
      <c r="O223" s="3"/>
      <c r="P223" s="3"/>
      <c r="Q223" s="3"/>
      <c r="R223" s="3"/>
      <c r="S223" s="3"/>
      <c r="T223" s="3"/>
      <c r="V223" s="3"/>
      <c r="W223" s="3"/>
    </row>
    <row r="224" spans="1:23" x14ac:dyDescent="0.25">
      <c r="A224" s="9" t="str">
        <f>IF('S.H BOI GORDO'!A7243=""," ",'S.H BOI GORDO'!A7243)</f>
        <v xml:space="preserve"> </v>
      </c>
      <c r="C224" s="3"/>
      <c r="D224" s="3"/>
      <c r="E224" s="3"/>
      <c r="F224" s="3"/>
      <c r="G224" s="3"/>
      <c r="H224" s="3"/>
      <c r="K224" s="3"/>
      <c r="M224" s="3"/>
      <c r="N224" s="3"/>
      <c r="O224" s="3"/>
      <c r="P224" s="3"/>
      <c r="Q224" s="3"/>
      <c r="R224" s="3"/>
      <c r="S224" s="3"/>
      <c r="T224" s="3"/>
      <c r="V224" s="3"/>
      <c r="W224" s="3"/>
    </row>
    <row r="225" spans="1:23" x14ac:dyDescent="0.25">
      <c r="A225" s="9" t="str">
        <f>IF('S.H BOI GORDO'!A7244=""," ",'S.H BOI GORDO'!A7244)</f>
        <v xml:space="preserve"> </v>
      </c>
      <c r="C225" s="3"/>
      <c r="D225" s="3"/>
      <c r="E225" s="3"/>
      <c r="F225" s="3"/>
      <c r="G225" s="3"/>
      <c r="H225" s="3"/>
      <c r="K225" s="3"/>
      <c r="M225" s="3"/>
      <c r="N225" s="3"/>
      <c r="O225" s="3"/>
      <c r="P225" s="3"/>
      <c r="Q225" s="3"/>
      <c r="R225" s="3"/>
      <c r="S225" s="3"/>
      <c r="T225" s="3"/>
      <c r="V225" s="3"/>
      <c r="W225" s="3"/>
    </row>
    <row r="226" spans="1:23" x14ac:dyDescent="0.25">
      <c r="A226" s="9" t="str">
        <f>IF('S.H BOI GORDO'!A7245=""," ",'S.H BOI GORDO'!A7245)</f>
        <v xml:space="preserve"> </v>
      </c>
      <c r="C226" s="3"/>
      <c r="D226" s="3"/>
      <c r="E226" s="3"/>
      <c r="F226" s="3"/>
      <c r="G226" s="3"/>
      <c r="H226" s="3"/>
      <c r="K226" s="3"/>
      <c r="M226" s="3"/>
      <c r="N226" s="3"/>
      <c r="O226" s="3"/>
      <c r="P226" s="3"/>
      <c r="Q226" s="3"/>
      <c r="R226" s="3"/>
      <c r="S226" s="3"/>
      <c r="T226" s="3"/>
      <c r="V226" s="3"/>
      <c r="W226" s="3"/>
    </row>
    <row r="227" spans="1:23" x14ac:dyDescent="0.25">
      <c r="A227" s="9" t="str">
        <f>IF('S.H BOI GORDO'!A7246=""," ",'S.H BOI GORDO'!A7246)</f>
        <v xml:space="preserve"> </v>
      </c>
      <c r="C227" s="3"/>
      <c r="D227" s="3"/>
      <c r="E227" s="3"/>
      <c r="F227" s="3"/>
      <c r="G227" s="3"/>
      <c r="H227" s="3"/>
      <c r="K227" s="3"/>
      <c r="M227" s="3"/>
      <c r="N227" s="3"/>
      <c r="O227" s="3"/>
      <c r="P227" s="3"/>
      <c r="Q227" s="3"/>
      <c r="R227" s="3"/>
      <c r="S227" s="3"/>
      <c r="T227" s="3"/>
      <c r="V227" s="3"/>
      <c r="W227" s="3"/>
    </row>
    <row r="228" spans="1:23" x14ac:dyDescent="0.25">
      <c r="A228" s="9" t="str">
        <f>IF('S.H BOI GORDO'!A7247=""," ",'S.H BOI GORDO'!A7247)</f>
        <v xml:space="preserve"> </v>
      </c>
      <c r="C228" s="3"/>
      <c r="D228" s="3"/>
      <c r="E228" s="3"/>
      <c r="F228" s="3"/>
      <c r="G228" s="3"/>
      <c r="H228" s="3"/>
      <c r="K228" s="3"/>
      <c r="M228" s="3"/>
      <c r="N228" s="3"/>
      <c r="O228" s="3"/>
      <c r="P228" s="3"/>
      <c r="Q228" s="3"/>
      <c r="R228" s="3"/>
      <c r="S228" s="3"/>
      <c r="T228" s="3"/>
      <c r="V228" s="3"/>
      <c r="W228" s="3"/>
    </row>
    <row r="229" spans="1:23" x14ac:dyDescent="0.25">
      <c r="A229" s="9" t="str">
        <f>IF('S.H BOI GORDO'!A7248=""," ",'S.H BOI GORDO'!A7248)</f>
        <v xml:space="preserve"> </v>
      </c>
      <c r="C229" s="3"/>
      <c r="D229" s="3"/>
      <c r="E229" s="3"/>
      <c r="F229" s="3"/>
      <c r="G229" s="3"/>
      <c r="H229" s="3"/>
      <c r="K229" s="3"/>
      <c r="M229" s="3"/>
      <c r="N229" s="3"/>
      <c r="O229" s="3"/>
      <c r="P229" s="3"/>
      <c r="Q229" s="3"/>
      <c r="R229" s="3"/>
      <c r="S229" s="3"/>
      <c r="T229" s="3"/>
      <c r="V229" s="3"/>
      <c r="W229" s="3"/>
    </row>
    <row r="230" spans="1:23" x14ac:dyDescent="0.25">
      <c r="A230" s="9" t="str">
        <f>IF('S.H BOI GORDO'!A7249=""," ",'S.H BOI GORDO'!A7249)</f>
        <v xml:space="preserve"> </v>
      </c>
      <c r="C230" s="3"/>
      <c r="D230" s="3"/>
      <c r="E230" s="3"/>
      <c r="F230" s="3"/>
      <c r="G230" s="3"/>
      <c r="H230" s="3"/>
      <c r="K230" s="3"/>
      <c r="M230" s="3"/>
      <c r="N230" s="3"/>
      <c r="O230" s="3"/>
      <c r="P230" s="3"/>
      <c r="Q230" s="3"/>
      <c r="R230" s="3"/>
      <c r="S230" s="3"/>
      <c r="T230" s="3"/>
      <c r="V230" s="3"/>
      <c r="W230" s="3"/>
    </row>
    <row r="231" spans="1:23" x14ac:dyDescent="0.25">
      <c r="A231" s="9" t="str">
        <f>IF('S.H BOI GORDO'!A7250=""," ",'S.H BOI GORDO'!A7250)</f>
        <v xml:space="preserve"> </v>
      </c>
      <c r="C231" s="3"/>
      <c r="D231" s="3"/>
      <c r="E231" s="3"/>
      <c r="F231" s="3"/>
      <c r="G231" s="3"/>
      <c r="H231" s="3"/>
      <c r="K231" s="3"/>
      <c r="M231" s="3"/>
      <c r="N231" s="3"/>
      <c r="O231" s="3"/>
      <c r="P231" s="3"/>
      <c r="Q231" s="3"/>
      <c r="R231" s="3"/>
      <c r="S231" s="3"/>
      <c r="T231" s="3"/>
      <c r="V231" s="3"/>
      <c r="W231" s="3"/>
    </row>
    <row r="232" spans="1:23" x14ac:dyDescent="0.25">
      <c r="A232" s="9" t="str">
        <f>IF('S.H BOI GORDO'!A7251=""," ",'S.H BOI GORDO'!A7251)</f>
        <v xml:space="preserve"> </v>
      </c>
      <c r="C232" s="3"/>
      <c r="D232" s="3"/>
      <c r="E232" s="3"/>
      <c r="F232" s="3"/>
      <c r="G232" s="3"/>
      <c r="H232" s="3"/>
      <c r="K232" s="3"/>
      <c r="M232" s="3"/>
      <c r="N232" s="3"/>
      <c r="O232" s="3"/>
      <c r="P232" s="3"/>
      <c r="Q232" s="3"/>
      <c r="R232" s="3"/>
      <c r="S232" s="3"/>
      <c r="T232" s="3"/>
      <c r="V232" s="3"/>
      <c r="W232" s="3"/>
    </row>
    <row r="233" spans="1:23" x14ac:dyDescent="0.25">
      <c r="A233" s="9" t="str">
        <f>IF('S.H BOI GORDO'!A7252=""," ",'S.H BOI GORDO'!A7252)</f>
        <v xml:space="preserve"> </v>
      </c>
      <c r="C233" s="3"/>
      <c r="D233" s="3"/>
      <c r="E233" s="3"/>
      <c r="F233" s="3"/>
      <c r="G233" s="3"/>
      <c r="H233" s="3"/>
      <c r="K233" s="3"/>
      <c r="M233" s="3"/>
      <c r="N233" s="3"/>
      <c r="O233" s="3"/>
      <c r="P233" s="3"/>
      <c r="Q233" s="3"/>
      <c r="R233" s="3"/>
      <c r="S233" s="3"/>
      <c r="T233" s="3"/>
      <c r="V233" s="3"/>
      <c r="W233" s="3"/>
    </row>
    <row r="234" spans="1:23" x14ac:dyDescent="0.25">
      <c r="A234" s="9" t="str">
        <f>IF('S.H BOI GORDO'!A7253=""," ",'S.H BOI GORDO'!A7253)</f>
        <v xml:space="preserve"> </v>
      </c>
      <c r="C234" s="3"/>
      <c r="D234" s="3"/>
      <c r="E234" s="3"/>
      <c r="F234" s="3"/>
      <c r="G234" s="3"/>
      <c r="H234" s="3"/>
      <c r="K234" s="3"/>
      <c r="M234" s="3"/>
      <c r="N234" s="3"/>
      <c r="O234" s="3"/>
      <c r="P234" s="3"/>
      <c r="Q234" s="3"/>
      <c r="R234" s="3"/>
      <c r="S234" s="3"/>
      <c r="T234" s="3"/>
      <c r="V234" s="3"/>
      <c r="W234" s="3"/>
    </row>
    <row r="235" spans="1:23" x14ac:dyDescent="0.25">
      <c r="A235" s="9" t="str">
        <f>IF('S.H BOI GORDO'!A7254=""," ",'S.H BOI GORDO'!A7254)</f>
        <v xml:space="preserve"> </v>
      </c>
      <c r="C235" s="3"/>
      <c r="D235" s="3"/>
      <c r="E235" s="3"/>
      <c r="F235" s="3"/>
      <c r="G235" s="3"/>
      <c r="H235" s="3"/>
      <c r="K235" s="3"/>
      <c r="M235" s="3"/>
      <c r="N235" s="3"/>
      <c r="O235" s="3"/>
      <c r="P235" s="3"/>
      <c r="Q235" s="3"/>
      <c r="R235" s="3"/>
      <c r="S235" s="3"/>
      <c r="T235" s="3"/>
      <c r="V235" s="3"/>
      <c r="W235" s="3"/>
    </row>
    <row r="236" spans="1:23" x14ac:dyDescent="0.25">
      <c r="A236" s="9" t="str">
        <f>IF('S.H BOI GORDO'!A7255=""," ",'S.H BOI GORDO'!A7255)</f>
        <v xml:space="preserve"> </v>
      </c>
      <c r="C236" s="3"/>
      <c r="D236" s="3"/>
      <c r="E236" s="3"/>
      <c r="F236" s="3"/>
      <c r="G236" s="3"/>
      <c r="H236" s="3"/>
      <c r="K236" s="3"/>
      <c r="M236" s="3"/>
      <c r="N236" s="3"/>
      <c r="O236" s="3"/>
      <c r="P236" s="3"/>
      <c r="Q236" s="3"/>
      <c r="R236" s="3"/>
      <c r="S236" s="3"/>
      <c r="T236" s="3"/>
      <c r="V236" s="3"/>
      <c r="W236" s="3"/>
    </row>
    <row r="237" spans="1:23" x14ac:dyDescent="0.25">
      <c r="A237" s="9" t="str">
        <f>IF('S.H BOI GORDO'!A7256=""," ",'S.H BOI GORDO'!A7256)</f>
        <v xml:space="preserve"> </v>
      </c>
      <c r="C237" s="3"/>
      <c r="D237" s="3"/>
      <c r="E237" s="3"/>
      <c r="F237" s="3"/>
      <c r="G237" s="3"/>
      <c r="H237" s="3"/>
      <c r="K237" s="3"/>
      <c r="M237" s="3"/>
      <c r="N237" s="3"/>
      <c r="O237" s="3"/>
      <c r="P237" s="3"/>
      <c r="Q237" s="3"/>
      <c r="R237" s="3"/>
      <c r="S237" s="3"/>
      <c r="T237" s="3"/>
      <c r="V237" s="3"/>
      <c r="W237" s="3"/>
    </row>
    <row r="238" spans="1:23" x14ac:dyDescent="0.25">
      <c r="A238" s="9" t="str">
        <f>IF('S.H BOI GORDO'!A7257=""," ",'S.H BOI GORDO'!A7257)</f>
        <v xml:space="preserve"> </v>
      </c>
      <c r="C238" s="3"/>
      <c r="D238" s="3"/>
      <c r="E238" s="3"/>
      <c r="F238" s="3"/>
      <c r="G238" s="3"/>
      <c r="H238" s="3"/>
      <c r="K238" s="3"/>
      <c r="M238" s="3"/>
      <c r="N238" s="3"/>
      <c r="O238" s="3"/>
      <c r="P238" s="3"/>
      <c r="Q238" s="3"/>
      <c r="R238" s="3"/>
      <c r="S238" s="3"/>
      <c r="T238" s="3"/>
      <c r="V238" s="3"/>
      <c r="W238" s="3"/>
    </row>
    <row r="239" spans="1:23" x14ac:dyDescent="0.25">
      <c r="A239" s="9" t="str">
        <f>IF('S.H BOI GORDO'!A7258=""," ",'S.H BOI GORDO'!A7258)</f>
        <v xml:space="preserve"> </v>
      </c>
      <c r="C239" s="3"/>
      <c r="D239" s="3"/>
      <c r="E239" s="3"/>
      <c r="F239" s="3"/>
      <c r="G239" s="3"/>
      <c r="H239" s="3"/>
      <c r="K239" s="3"/>
      <c r="M239" s="3"/>
      <c r="N239" s="3"/>
      <c r="O239" s="3"/>
      <c r="P239" s="3"/>
      <c r="Q239" s="3"/>
      <c r="R239" s="3"/>
      <c r="S239" s="3"/>
      <c r="T239" s="3"/>
      <c r="V239" s="3"/>
      <c r="W239" s="3"/>
    </row>
    <row r="240" spans="1:23" x14ac:dyDescent="0.25">
      <c r="A240" s="9" t="str">
        <f>IF('S.H BOI GORDO'!A7259=""," ",'S.H BOI GORDO'!A7259)</f>
        <v xml:space="preserve"> </v>
      </c>
      <c r="C240" s="3"/>
      <c r="D240" s="3"/>
      <c r="E240" s="3"/>
      <c r="F240" s="3"/>
      <c r="G240" s="3"/>
      <c r="H240" s="3"/>
      <c r="K240" s="3"/>
      <c r="M240" s="3"/>
      <c r="N240" s="3"/>
      <c r="O240" s="3"/>
      <c r="P240" s="3"/>
      <c r="Q240" s="3"/>
      <c r="R240" s="3"/>
      <c r="S240" s="3"/>
      <c r="T240" s="3"/>
      <c r="V240" s="3"/>
      <c r="W240" s="3"/>
    </row>
    <row r="241" spans="1:23" x14ac:dyDescent="0.25">
      <c r="A241" s="9" t="str">
        <f>IF('S.H BOI GORDO'!A7260=""," ",'S.H BOI GORDO'!A7260)</f>
        <v xml:space="preserve"> </v>
      </c>
      <c r="C241" s="3"/>
      <c r="D241" s="3"/>
      <c r="E241" s="3"/>
      <c r="F241" s="3"/>
      <c r="G241" s="3"/>
      <c r="H241" s="3"/>
      <c r="K241" s="3"/>
      <c r="M241" s="3"/>
      <c r="N241" s="3"/>
      <c r="O241" s="3"/>
      <c r="P241" s="3"/>
      <c r="Q241" s="3"/>
      <c r="R241" s="3"/>
      <c r="S241" s="3"/>
      <c r="T241" s="3"/>
      <c r="V241" s="3"/>
      <c r="W241" s="3"/>
    </row>
    <row r="242" spans="1:23" x14ac:dyDescent="0.25">
      <c r="A242" s="9" t="str">
        <f>IF('S.H BOI GORDO'!A7261=""," ",'S.H BOI GORDO'!A7261)</f>
        <v xml:space="preserve"> </v>
      </c>
      <c r="C242" s="3"/>
      <c r="D242" s="3"/>
      <c r="E242" s="3"/>
      <c r="F242" s="3"/>
      <c r="G242" s="3"/>
      <c r="H242" s="3"/>
      <c r="K242" s="3"/>
      <c r="M242" s="3"/>
      <c r="N242" s="3"/>
      <c r="O242" s="3"/>
      <c r="P242" s="3"/>
      <c r="Q242" s="3"/>
      <c r="R242" s="3"/>
      <c r="S242" s="3"/>
      <c r="T242" s="3"/>
      <c r="V242" s="3"/>
      <c r="W242" s="3"/>
    </row>
    <row r="243" spans="1:23" x14ac:dyDescent="0.25">
      <c r="A243" s="9" t="str">
        <f>IF('S.H BOI GORDO'!A7262=""," ",'S.H BOI GORDO'!A7262)</f>
        <v xml:space="preserve"> </v>
      </c>
      <c r="C243" s="3"/>
      <c r="D243" s="3"/>
      <c r="E243" s="3"/>
      <c r="F243" s="3"/>
      <c r="G243" s="3"/>
      <c r="H243" s="3"/>
      <c r="K243" s="3"/>
      <c r="M243" s="3"/>
      <c r="N243" s="3"/>
      <c r="O243" s="3"/>
      <c r="P243" s="3"/>
      <c r="Q243" s="3"/>
      <c r="R243" s="3"/>
      <c r="S243" s="3"/>
      <c r="T243" s="3"/>
      <c r="V243" s="3"/>
      <c r="W243" s="3"/>
    </row>
    <row r="244" spans="1:23" x14ac:dyDescent="0.25">
      <c r="A244" s="9" t="str">
        <f>IF('S.H BOI GORDO'!A7263=""," ",'S.H BOI GORDO'!A7263)</f>
        <v xml:space="preserve"> </v>
      </c>
      <c r="C244" s="3"/>
      <c r="D244" s="3"/>
      <c r="E244" s="3"/>
      <c r="F244" s="3"/>
      <c r="G244" s="3"/>
      <c r="H244" s="3"/>
      <c r="K244" s="3"/>
      <c r="M244" s="3"/>
      <c r="N244" s="3"/>
      <c r="O244" s="3"/>
      <c r="P244" s="3"/>
      <c r="Q244" s="3"/>
      <c r="R244" s="3"/>
      <c r="S244" s="3"/>
      <c r="T244" s="3"/>
      <c r="V244" s="3"/>
      <c r="W244" s="3"/>
    </row>
    <row r="245" spans="1:23" x14ac:dyDescent="0.25">
      <c r="A245" s="9" t="str">
        <f>IF('S.H BOI GORDO'!A7264=""," ",'S.H BOI GORDO'!A7264)</f>
        <v xml:space="preserve"> </v>
      </c>
      <c r="C245" s="3"/>
      <c r="D245" s="3"/>
      <c r="E245" s="3"/>
      <c r="F245" s="3"/>
      <c r="G245" s="3"/>
      <c r="H245" s="3"/>
      <c r="K245" s="3"/>
      <c r="M245" s="3"/>
      <c r="N245" s="3"/>
      <c r="O245" s="3"/>
      <c r="P245" s="3"/>
      <c r="Q245" s="3"/>
      <c r="R245" s="3"/>
      <c r="S245" s="3"/>
      <c r="T245" s="3"/>
      <c r="V245" s="3"/>
      <c r="W245" s="3"/>
    </row>
    <row r="246" spans="1:23" x14ac:dyDescent="0.25">
      <c r="A246" s="9" t="str">
        <f>IF('S.H BOI GORDO'!A7265=""," ",'S.H BOI GORDO'!A7265)</f>
        <v xml:space="preserve"> </v>
      </c>
      <c r="C246" s="3"/>
      <c r="D246" s="3"/>
      <c r="E246" s="3"/>
      <c r="F246" s="3"/>
      <c r="G246" s="3"/>
      <c r="H246" s="3"/>
      <c r="K246" s="3"/>
      <c r="M246" s="3"/>
      <c r="N246" s="3"/>
      <c r="O246" s="3"/>
      <c r="P246" s="3"/>
      <c r="Q246" s="3"/>
      <c r="R246" s="3"/>
      <c r="S246" s="3"/>
      <c r="T246" s="3"/>
      <c r="V246" s="3"/>
      <c r="W246" s="3"/>
    </row>
    <row r="247" spans="1:23" x14ac:dyDescent="0.25">
      <c r="A247" s="9" t="str">
        <f>IF('S.H BOI GORDO'!A7266=""," ",'S.H BOI GORDO'!A7266)</f>
        <v xml:space="preserve"> </v>
      </c>
      <c r="C247" s="3"/>
      <c r="D247" s="3"/>
      <c r="E247" s="3"/>
      <c r="F247" s="3"/>
      <c r="G247" s="3"/>
      <c r="H247" s="3"/>
      <c r="K247" s="3"/>
      <c r="M247" s="3"/>
      <c r="N247" s="3"/>
      <c r="O247" s="3"/>
      <c r="P247" s="3"/>
      <c r="Q247" s="3"/>
      <c r="R247" s="3"/>
      <c r="S247" s="3"/>
      <c r="T247" s="3"/>
      <c r="V247" s="3"/>
      <c r="W247" s="3"/>
    </row>
    <row r="248" spans="1:23" x14ac:dyDescent="0.25">
      <c r="A248" s="9" t="str">
        <f>IF('S.H BOI GORDO'!A7267=""," ",'S.H BOI GORDO'!A7267)</f>
        <v xml:space="preserve"> </v>
      </c>
      <c r="C248" s="3"/>
      <c r="D248" s="3"/>
      <c r="E248" s="3"/>
      <c r="F248" s="3"/>
      <c r="G248" s="3"/>
      <c r="H248" s="3"/>
      <c r="K248" s="3"/>
      <c r="M248" s="3"/>
      <c r="N248" s="3"/>
      <c r="O248" s="3"/>
      <c r="P248" s="3"/>
      <c r="Q248" s="3"/>
      <c r="R248" s="3"/>
      <c r="S248" s="3"/>
      <c r="T248" s="3"/>
      <c r="V248" s="3"/>
      <c r="W248" s="3"/>
    </row>
    <row r="249" spans="1:23" x14ac:dyDescent="0.25">
      <c r="A249" s="9" t="str">
        <f>IF('S.H BOI GORDO'!A7268=""," ",'S.H BOI GORDO'!A7268)</f>
        <v xml:space="preserve"> </v>
      </c>
      <c r="C249" s="3"/>
      <c r="D249" s="3"/>
      <c r="E249" s="3"/>
      <c r="F249" s="3"/>
      <c r="G249" s="3"/>
      <c r="H249" s="3"/>
      <c r="K249" s="3"/>
      <c r="M249" s="3"/>
      <c r="N249" s="3"/>
      <c r="O249" s="3"/>
      <c r="P249" s="3"/>
      <c r="Q249" s="3"/>
      <c r="R249" s="3"/>
      <c r="S249" s="3"/>
      <c r="T249" s="3"/>
      <c r="V249" s="3"/>
      <c r="W249" s="3"/>
    </row>
    <row r="250" spans="1:23" x14ac:dyDescent="0.25">
      <c r="A250" s="9" t="str">
        <f>IF('S.H BOI GORDO'!A7269=""," ",'S.H BOI GORDO'!A7269)</f>
        <v xml:space="preserve"> </v>
      </c>
      <c r="C250" s="3"/>
      <c r="D250" s="3"/>
      <c r="E250" s="3"/>
      <c r="F250" s="3"/>
      <c r="G250" s="3"/>
      <c r="H250" s="3"/>
      <c r="K250" s="3"/>
      <c r="M250" s="3"/>
      <c r="N250" s="3"/>
      <c r="O250" s="3"/>
      <c r="P250" s="3"/>
      <c r="Q250" s="3"/>
      <c r="R250" s="3"/>
      <c r="S250" s="3"/>
      <c r="T250" s="3"/>
      <c r="V250" s="3"/>
      <c r="W250" s="3"/>
    </row>
    <row r="251" spans="1:23" x14ac:dyDescent="0.25">
      <c r="A251" s="9" t="str">
        <f>IF('S.H BOI GORDO'!A7270=""," ",'S.H BOI GORDO'!A7270)</f>
        <v xml:space="preserve"> </v>
      </c>
      <c r="C251" s="3"/>
      <c r="D251" s="3"/>
      <c r="E251" s="3"/>
      <c r="F251" s="3"/>
      <c r="G251" s="3"/>
      <c r="H251" s="3"/>
      <c r="K251" s="3"/>
      <c r="M251" s="3"/>
      <c r="N251" s="3"/>
      <c r="O251" s="3"/>
      <c r="P251" s="3"/>
      <c r="Q251" s="3"/>
      <c r="R251" s="3"/>
      <c r="S251" s="3"/>
      <c r="T251" s="3"/>
      <c r="V251" s="3"/>
      <c r="W251" s="3"/>
    </row>
    <row r="252" spans="1:23" x14ac:dyDescent="0.25">
      <c r="A252" s="9" t="str">
        <f>IF('S.H BOI GORDO'!A7271=""," ",'S.H BOI GORDO'!A7271)</f>
        <v xml:space="preserve"> </v>
      </c>
      <c r="C252" s="3"/>
      <c r="D252" s="3"/>
      <c r="E252" s="3"/>
      <c r="F252" s="3"/>
      <c r="G252" s="3"/>
      <c r="H252" s="3"/>
      <c r="K252" s="3"/>
      <c r="M252" s="3"/>
      <c r="N252" s="3"/>
      <c r="O252" s="3"/>
      <c r="P252" s="3"/>
      <c r="Q252" s="3"/>
      <c r="R252" s="3"/>
      <c r="S252" s="3"/>
      <c r="T252" s="3"/>
      <c r="V252" s="3"/>
      <c r="W252" s="3"/>
    </row>
    <row r="253" spans="1:23" x14ac:dyDescent="0.25">
      <c r="A253" s="9" t="str">
        <f>IF('S.H BOI GORDO'!A7272=""," ",'S.H BOI GORDO'!A7272)</f>
        <v xml:space="preserve"> </v>
      </c>
      <c r="C253" s="3"/>
      <c r="D253" s="3"/>
      <c r="E253" s="3"/>
      <c r="F253" s="3"/>
      <c r="G253" s="3"/>
      <c r="H253" s="3"/>
      <c r="K253" s="3"/>
      <c r="M253" s="3"/>
      <c r="N253" s="3"/>
      <c r="O253" s="3"/>
      <c r="P253" s="3"/>
      <c r="Q253" s="3"/>
      <c r="R253" s="3"/>
      <c r="S253" s="3"/>
      <c r="T253" s="3"/>
      <c r="V253" s="3"/>
      <c r="W253" s="3"/>
    </row>
    <row r="254" spans="1:23" x14ac:dyDescent="0.25">
      <c r="A254" s="9" t="str">
        <f>IF('S.H BOI GORDO'!A7273=""," ",'S.H BOI GORDO'!A7273)</f>
        <v xml:space="preserve"> </v>
      </c>
      <c r="C254" s="3"/>
      <c r="D254" s="3"/>
      <c r="E254" s="3"/>
      <c r="F254" s="3"/>
      <c r="G254" s="3"/>
      <c r="H254" s="3"/>
      <c r="K254" s="3"/>
      <c r="M254" s="3"/>
      <c r="N254" s="3"/>
      <c r="O254" s="3"/>
      <c r="P254" s="3"/>
      <c r="Q254" s="3"/>
      <c r="R254" s="3"/>
      <c r="S254" s="3"/>
      <c r="T254" s="3"/>
      <c r="V254" s="3"/>
      <c r="W254" s="3"/>
    </row>
    <row r="255" spans="1:23" x14ac:dyDescent="0.25">
      <c r="A255" s="9" t="str">
        <f>IF('S.H BOI GORDO'!A7274=""," ",'S.H BOI GORDO'!A7274)</f>
        <v xml:space="preserve"> </v>
      </c>
      <c r="C255" s="3"/>
      <c r="D255" s="3"/>
      <c r="E255" s="3"/>
      <c r="F255" s="3"/>
      <c r="G255" s="3"/>
      <c r="H255" s="3"/>
      <c r="K255" s="3"/>
      <c r="M255" s="3"/>
      <c r="N255" s="3"/>
      <c r="O255" s="3"/>
      <c r="P255" s="3"/>
      <c r="Q255" s="3"/>
      <c r="R255" s="3"/>
      <c r="S255" s="3"/>
      <c r="T255" s="3"/>
      <c r="V255" s="3"/>
      <c r="W255" s="3"/>
    </row>
    <row r="256" spans="1:23" x14ac:dyDescent="0.25">
      <c r="A256" s="9" t="str">
        <f>IF('S.H BOI GORDO'!A7275=""," ",'S.H BOI GORDO'!A7275)</f>
        <v xml:space="preserve"> </v>
      </c>
      <c r="C256" s="3"/>
      <c r="D256" s="3"/>
      <c r="E256" s="3"/>
      <c r="F256" s="3"/>
      <c r="G256" s="3"/>
      <c r="H256" s="3"/>
      <c r="K256" s="3"/>
      <c r="M256" s="3"/>
      <c r="N256" s="3"/>
      <c r="O256" s="3"/>
      <c r="P256" s="3"/>
      <c r="Q256" s="3"/>
      <c r="R256" s="3"/>
      <c r="S256" s="3"/>
      <c r="T256" s="3"/>
      <c r="V256" s="3"/>
      <c r="W256" s="3"/>
    </row>
    <row r="257" spans="1:23" x14ac:dyDescent="0.25">
      <c r="A257" s="9" t="str">
        <f>IF('S.H BOI GORDO'!A7276=""," ",'S.H BOI GORDO'!A7276)</f>
        <v xml:space="preserve"> </v>
      </c>
      <c r="C257" s="3"/>
      <c r="D257" s="3"/>
      <c r="E257" s="3"/>
      <c r="F257" s="3"/>
      <c r="G257" s="3"/>
      <c r="H257" s="3"/>
      <c r="K257" s="3"/>
      <c r="M257" s="3"/>
      <c r="N257" s="3"/>
      <c r="O257" s="3"/>
      <c r="P257" s="3"/>
      <c r="Q257" s="3"/>
      <c r="R257" s="3"/>
      <c r="S257" s="3"/>
      <c r="T257" s="3"/>
      <c r="V257" s="3"/>
      <c r="W257" s="3"/>
    </row>
    <row r="258" spans="1:23" x14ac:dyDescent="0.25">
      <c r="A258" s="9" t="str">
        <f>IF('S.H BOI GORDO'!A7277=""," ",'S.H BOI GORDO'!A7277)</f>
        <v xml:space="preserve"> </v>
      </c>
      <c r="C258" s="3"/>
      <c r="D258" s="3"/>
      <c r="E258" s="3"/>
      <c r="F258" s="3"/>
      <c r="G258" s="3"/>
      <c r="H258" s="3"/>
      <c r="K258" s="3"/>
      <c r="M258" s="3"/>
      <c r="N258" s="3"/>
      <c r="O258" s="3"/>
      <c r="P258" s="3"/>
      <c r="Q258" s="3"/>
      <c r="R258" s="3"/>
      <c r="S258" s="3"/>
      <c r="T258" s="3"/>
      <c r="V258" s="3"/>
      <c r="W258" s="3"/>
    </row>
    <row r="259" spans="1:23" x14ac:dyDescent="0.25">
      <c r="A259" s="9" t="str">
        <f>IF('S.H BOI GORDO'!A7278=""," ",'S.H BOI GORDO'!A7278)</f>
        <v xml:space="preserve"> </v>
      </c>
      <c r="C259" s="3"/>
      <c r="D259" s="3"/>
      <c r="E259" s="3"/>
      <c r="F259" s="3"/>
      <c r="G259" s="3"/>
      <c r="H259" s="3"/>
      <c r="K259" s="3"/>
      <c r="M259" s="3"/>
      <c r="N259" s="3"/>
      <c r="O259" s="3"/>
      <c r="P259" s="3"/>
      <c r="Q259" s="3"/>
      <c r="R259" s="3"/>
      <c r="S259" s="3"/>
      <c r="T259" s="3"/>
      <c r="V259" s="3"/>
      <c r="W259" s="3"/>
    </row>
    <row r="260" spans="1:23" x14ac:dyDescent="0.25">
      <c r="A260" s="9" t="str">
        <f>IF('S.H BOI GORDO'!A7279=""," ",'S.H BOI GORDO'!A7279)</f>
        <v xml:space="preserve"> </v>
      </c>
      <c r="C260" s="3"/>
      <c r="D260" s="3"/>
      <c r="E260" s="3"/>
      <c r="F260" s="3"/>
      <c r="G260" s="3"/>
      <c r="H260" s="3"/>
      <c r="K260" s="3"/>
      <c r="M260" s="3"/>
      <c r="N260" s="3"/>
      <c r="O260" s="3"/>
      <c r="P260" s="3"/>
      <c r="Q260" s="3"/>
      <c r="R260" s="3"/>
      <c r="S260" s="3"/>
      <c r="T260" s="3"/>
      <c r="V260" s="3"/>
      <c r="W260" s="3"/>
    </row>
    <row r="261" spans="1:23" x14ac:dyDescent="0.25">
      <c r="A261" s="9" t="str">
        <f>IF('S.H BOI GORDO'!A7280=""," ",'S.H BOI GORDO'!A7280)</f>
        <v xml:space="preserve"> </v>
      </c>
      <c r="C261" s="3"/>
      <c r="D261" s="3"/>
      <c r="E261" s="3"/>
      <c r="F261" s="3"/>
      <c r="G261" s="3"/>
      <c r="H261" s="3"/>
      <c r="K261" s="3"/>
      <c r="M261" s="3"/>
      <c r="N261" s="3"/>
      <c r="O261" s="3"/>
      <c r="P261" s="3"/>
      <c r="Q261" s="3"/>
      <c r="R261" s="3"/>
      <c r="S261" s="3"/>
      <c r="T261" s="3"/>
      <c r="V261" s="3"/>
      <c r="W261" s="3"/>
    </row>
    <row r="262" spans="1:23" x14ac:dyDescent="0.25">
      <c r="A262" s="9" t="str">
        <f>IF('S.H BOI GORDO'!A7281=""," ",'S.H BOI GORDO'!A7281)</f>
        <v xml:space="preserve"> </v>
      </c>
      <c r="C262" s="3"/>
      <c r="D262" s="3"/>
      <c r="E262" s="3"/>
      <c r="F262" s="3"/>
      <c r="G262" s="3"/>
      <c r="H262" s="3"/>
      <c r="K262" s="3"/>
      <c r="M262" s="3"/>
      <c r="N262" s="3"/>
      <c r="O262" s="3"/>
      <c r="P262" s="3"/>
      <c r="Q262" s="3"/>
      <c r="R262" s="3"/>
      <c r="S262" s="3"/>
      <c r="T262" s="3"/>
      <c r="V262" s="3"/>
      <c r="W262" s="3"/>
    </row>
    <row r="263" spans="1:23" x14ac:dyDescent="0.25">
      <c r="A263" s="9" t="str">
        <f>IF('S.H BOI GORDO'!A7282=""," ",'S.H BOI GORDO'!A7282)</f>
        <v xml:space="preserve"> </v>
      </c>
      <c r="C263" s="3"/>
      <c r="D263" s="3"/>
      <c r="E263" s="3"/>
      <c r="F263" s="3"/>
      <c r="G263" s="3"/>
      <c r="H263" s="3"/>
      <c r="K263" s="3"/>
      <c r="M263" s="3"/>
      <c r="N263" s="3"/>
      <c r="O263" s="3"/>
      <c r="P263" s="3"/>
      <c r="Q263" s="3"/>
      <c r="R263" s="3"/>
      <c r="S263" s="3"/>
      <c r="T263" s="3"/>
      <c r="V263" s="3"/>
      <c r="W263" s="3"/>
    </row>
    <row r="264" spans="1:23" x14ac:dyDescent="0.25">
      <c r="A264" s="9" t="str">
        <f>IF('S.H BOI GORDO'!A7283=""," ",'S.H BOI GORDO'!A7283)</f>
        <v xml:space="preserve"> </v>
      </c>
      <c r="C264" s="3"/>
      <c r="D264" s="3"/>
      <c r="E264" s="3"/>
      <c r="F264" s="3"/>
      <c r="G264" s="3"/>
      <c r="H264" s="3"/>
      <c r="K264" s="3"/>
      <c r="M264" s="3"/>
      <c r="N264" s="3"/>
      <c r="O264" s="3"/>
      <c r="P264" s="3"/>
      <c r="Q264" s="3"/>
      <c r="R264" s="3"/>
      <c r="S264" s="3"/>
      <c r="T264" s="3"/>
      <c r="V264" s="3"/>
      <c r="W264" s="3"/>
    </row>
    <row r="265" spans="1:23" x14ac:dyDescent="0.25">
      <c r="A265" s="9" t="str">
        <f>IF('S.H BOI GORDO'!A7284=""," ",'S.H BOI GORDO'!A7284)</f>
        <v xml:space="preserve"> </v>
      </c>
      <c r="C265" s="3"/>
      <c r="D265" s="3"/>
      <c r="E265" s="3"/>
      <c r="F265" s="3"/>
      <c r="G265" s="3"/>
      <c r="H265" s="3"/>
      <c r="K265" s="3"/>
      <c r="M265" s="3"/>
      <c r="N265" s="3"/>
      <c r="O265" s="3"/>
      <c r="P265" s="3"/>
      <c r="Q265" s="3"/>
      <c r="R265" s="3"/>
      <c r="S265" s="3"/>
      <c r="T265" s="3"/>
      <c r="V265" s="3"/>
      <c r="W265" s="3"/>
    </row>
    <row r="266" spans="1:23" x14ac:dyDescent="0.25">
      <c r="A266" s="9" t="str">
        <f>IF('S.H BOI GORDO'!A7285=""," ",'S.H BOI GORDO'!A7285)</f>
        <v xml:space="preserve"> </v>
      </c>
      <c r="C266" s="3"/>
      <c r="D266" s="3"/>
      <c r="E266" s="3"/>
      <c r="F266" s="3"/>
      <c r="G266" s="3"/>
      <c r="H266" s="3"/>
      <c r="K266" s="3"/>
      <c r="M266" s="3"/>
      <c r="N266" s="3"/>
      <c r="O266" s="3"/>
      <c r="P266" s="3"/>
      <c r="Q266" s="3"/>
      <c r="R266" s="3"/>
      <c r="S266" s="3"/>
      <c r="T266" s="3"/>
      <c r="V266" s="3"/>
      <c r="W266" s="3"/>
    </row>
    <row r="267" spans="1:23" x14ac:dyDescent="0.25">
      <c r="A267" s="9" t="str">
        <f>IF('S.H BOI GORDO'!A7286=""," ",'S.H BOI GORDO'!A7286)</f>
        <v xml:space="preserve"> </v>
      </c>
      <c r="C267" s="3"/>
      <c r="D267" s="3"/>
      <c r="E267" s="3"/>
      <c r="F267" s="3"/>
      <c r="G267" s="3"/>
      <c r="H267" s="3"/>
      <c r="K267" s="3"/>
      <c r="M267" s="3"/>
      <c r="N267" s="3"/>
      <c r="O267" s="3"/>
      <c r="P267" s="3"/>
      <c r="Q267" s="3"/>
      <c r="R267" s="3"/>
      <c r="S267" s="3"/>
      <c r="T267" s="3"/>
      <c r="V267" s="3"/>
      <c r="W267" s="3"/>
    </row>
    <row r="268" spans="1:23" x14ac:dyDescent="0.25">
      <c r="A268" s="9" t="str">
        <f>IF('S.H BOI GORDO'!A7287=""," ",'S.H BOI GORDO'!A7287)</f>
        <v xml:space="preserve"> </v>
      </c>
      <c r="C268" s="3"/>
      <c r="D268" s="3"/>
      <c r="E268" s="3"/>
      <c r="F268" s="3"/>
      <c r="G268" s="3"/>
      <c r="H268" s="3"/>
      <c r="K268" s="3"/>
      <c r="M268" s="3"/>
      <c r="N268" s="3"/>
      <c r="O268" s="3"/>
      <c r="P268" s="3"/>
      <c r="Q268" s="3"/>
      <c r="R268" s="3"/>
      <c r="S268" s="3"/>
      <c r="T268" s="3"/>
      <c r="V268" s="3"/>
      <c r="W268" s="3"/>
    </row>
    <row r="269" spans="1:23" x14ac:dyDescent="0.25">
      <c r="A269" s="9" t="str">
        <f>IF('S.H BOI GORDO'!A7288=""," ",'S.H BOI GORDO'!A7288)</f>
        <v xml:space="preserve"> </v>
      </c>
      <c r="C269" s="3"/>
      <c r="D269" s="3"/>
      <c r="E269" s="3"/>
      <c r="F269" s="3"/>
      <c r="G269" s="3"/>
      <c r="H269" s="3"/>
      <c r="K269" s="3"/>
      <c r="M269" s="3"/>
      <c r="N269" s="3"/>
      <c r="O269" s="3"/>
      <c r="P269" s="3"/>
      <c r="Q269" s="3"/>
      <c r="R269" s="3"/>
      <c r="S269" s="3"/>
      <c r="T269" s="3"/>
      <c r="V269" s="3"/>
      <c r="W269" s="3"/>
    </row>
    <row r="270" spans="1:23" x14ac:dyDescent="0.25">
      <c r="A270" s="9" t="str">
        <f>IF('S.H BOI GORDO'!A7289=""," ",'S.H BOI GORDO'!A7289)</f>
        <v xml:space="preserve"> </v>
      </c>
      <c r="C270" s="3"/>
      <c r="D270" s="3"/>
      <c r="E270" s="3"/>
      <c r="F270" s="3"/>
      <c r="G270" s="3"/>
      <c r="H270" s="3"/>
      <c r="K270" s="3"/>
      <c r="M270" s="3"/>
      <c r="N270" s="3"/>
      <c r="O270" s="3"/>
      <c r="P270" s="3"/>
      <c r="Q270" s="3"/>
      <c r="R270" s="3"/>
      <c r="S270" s="3"/>
      <c r="T270" s="3"/>
      <c r="V270" s="3"/>
      <c r="W270" s="3"/>
    </row>
    <row r="271" spans="1:23" x14ac:dyDescent="0.25">
      <c r="A271" s="9" t="str">
        <f>IF('S.H BOI GORDO'!A7290=""," ",'S.H BOI GORDO'!A7290)</f>
        <v xml:space="preserve"> </v>
      </c>
      <c r="C271" s="3"/>
      <c r="D271" s="3"/>
      <c r="E271" s="3"/>
      <c r="F271" s="3"/>
      <c r="G271" s="3"/>
      <c r="H271" s="3"/>
      <c r="K271" s="3"/>
      <c r="M271" s="3"/>
      <c r="N271" s="3"/>
      <c r="O271" s="3"/>
      <c r="P271" s="3"/>
      <c r="Q271" s="3"/>
      <c r="R271" s="3"/>
      <c r="S271" s="3"/>
      <c r="T271" s="3"/>
      <c r="V271" s="3"/>
      <c r="W271" s="3"/>
    </row>
    <row r="272" spans="1:23" x14ac:dyDescent="0.25">
      <c r="A272" s="9" t="str">
        <f>IF('S.H BOI GORDO'!A7291=""," ",'S.H BOI GORDO'!A7291)</f>
        <v xml:space="preserve"> </v>
      </c>
      <c r="C272" s="3"/>
      <c r="D272" s="3"/>
      <c r="E272" s="3"/>
      <c r="F272" s="3"/>
      <c r="G272" s="3"/>
      <c r="H272" s="3"/>
      <c r="K272" s="3"/>
      <c r="M272" s="3"/>
      <c r="N272" s="3"/>
      <c r="O272" s="3"/>
      <c r="P272" s="3"/>
      <c r="Q272" s="3"/>
      <c r="R272" s="3"/>
      <c r="S272" s="3"/>
      <c r="T272" s="3"/>
      <c r="V272" s="3"/>
      <c r="W272" s="3"/>
    </row>
    <row r="273" spans="1:23" x14ac:dyDescent="0.25">
      <c r="A273" s="9" t="str">
        <f>IF('S.H BOI GORDO'!A7292=""," ",'S.H BOI GORDO'!A7292)</f>
        <v xml:space="preserve"> </v>
      </c>
      <c r="C273" s="3"/>
      <c r="D273" s="3"/>
      <c r="E273" s="3"/>
      <c r="F273" s="3"/>
      <c r="G273" s="3"/>
      <c r="H273" s="3"/>
      <c r="K273" s="3"/>
      <c r="M273" s="3"/>
      <c r="N273" s="3"/>
      <c r="O273" s="3"/>
      <c r="P273" s="3"/>
      <c r="Q273" s="3"/>
      <c r="R273" s="3"/>
      <c r="S273" s="3"/>
      <c r="T273" s="3"/>
      <c r="V273" s="3"/>
      <c r="W273" s="3"/>
    </row>
    <row r="274" spans="1:23" x14ac:dyDescent="0.25">
      <c r="A274" s="9" t="str">
        <f>IF('S.H BOI GORDO'!A7293=""," ",'S.H BOI GORDO'!A7293)</f>
        <v xml:space="preserve"> </v>
      </c>
      <c r="C274" s="3"/>
      <c r="D274" s="3"/>
      <c r="E274" s="3"/>
      <c r="F274" s="3"/>
      <c r="G274" s="3"/>
      <c r="H274" s="3"/>
      <c r="K274" s="3"/>
      <c r="M274" s="3"/>
      <c r="N274" s="3"/>
      <c r="O274" s="3"/>
      <c r="P274" s="3"/>
      <c r="Q274" s="3"/>
      <c r="R274" s="3"/>
      <c r="S274" s="3"/>
      <c r="T274" s="3"/>
      <c r="V274" s="3"/>
      <c r="W274" s="3"/>
    </row>
    <row r="275" spans="1:23" x14ac:dyDescent="0.25">
      <c r="A275" s="9" t="str">
        <f>IF('S.H BOI GORDO'!A7294=""," ",'S.H BOI GORDO'!A7294)</f>
        <v xml:space="preserve"> </v>
      </c>
      <c r="C275" s="3"/>
      <c r="D275" s="3"/>
      <c r="E275" s="3"/>
      <c r="F275" s="3"/>
      <c r="G275" s="3"/>
      <c r="H275" s="3"/>
      <c r="K275" s="3"/>
      <c r="M275" s="3"/>
      <c r="N275" s="3"/>
      <c r="O275" s="3"/>
      <c r="P275" s="3"/>
      <c r="Q275" s="3"/>
      <c r="R275" s="3"/>
      <c r="S275" s="3"/>
      <c r="T275" s="3"/>
      <c r="V275" s="3"/>
      <c r="W275" s="3"/>
    </row>
    <row r="276" spans="1:23" x14ac:dyDescent="0.25">
      <c r="A276" s="9" t="str">
        <f>IF('S.H BOI GORDO'!A7295=""," ",'S.H BOI GORDO'!A7295)</f>
        <v xml:space="preserve"> </v>
      </c>
      <c r="C276" s="3"/>
      <c r="D276" s="3"/>
      <c r="E276" s="3"/>
      <c r="F276" s="3"/>
      <c r="G276" s="3"/>
      <c r="H276" s="3"/>
      <c r="K276" s="3"/>
      <c r="M276" s="3"/>
      <c r="N276" s="3"/>
      <c r="O276" s="3"/>
      <c r="P276" s="3"/>
      <c r="Q276" s="3"/>
      <c r="R276" s="3"/>
      <c r="S276" s="3"/>
      <c r="T276" s="3"/>
      <c r="V276" s="3"/>
      <c r="W276" s="3"/>
    </row>
    <row r="277" spans="1:23" x14ac:dyDescent="0.25">
      <c r="A277" s="9" t="str">
        <f>IF('S.H BOI GORDO'!A7296=""," ",'S.H BOI GORDO'!A7296)</f>
        <v xml:space="preserve"> </v>
      </c>
      <c r="C277" s="3"/>
      <c r="D277" s="3"/>
      <c r="E277" s="3"/>
      <c r="F277" s="3"/>
      <c r="G277" s="3"/>
      <c r="H277" s="3"/>
      <c r="K277" s="3"/>
      <c r="M277" s="3"/>
      <c r="N277" s="3"/>
      <c r="O277" s="3"/>
      <c r="P277" s="3"/>
      <c r="Q277" s="3"/>
      <c r="R277" s="3"/>
      <c r="S277" s="3"/>
      <c r="T277" s="3"/>
      <c r="V277" s="3"/>
      <c r="W277" s="3"/>
    </row>
    <row r="278" spans="1:23" x14ac:dyDescent="0.25">
      <c r="A278" s="9" t="str">
        <f>IF('S.H BOI GORDO'!A7297=""," ",'S.H BOI GORDO'!A7297)</f>
        <v xml:space="preserve"> </v>
      </c>
      <c r="D278" s="3"/>
      <c r="E278" s="3"/>
      <c r="F278" s="3"/>
      <c r="G278" s="3"/>
      <c r="H278" s="3"/>
      <c r="K278" s="3"/>
      <c r="M278" s="3"/>
      <c r="N278" s="3"/>
      <c r="O278" s="3"/>
      <c r="P278" s="3"/>
      <c r="Q278" s="3"/>
      <c r="R278" s="3"/>
      <c r="S278" s="3"/>
      <c r="T278" s="3"/>
      <c r="V278" s="3"/>
      <c r="W278" s="3"/>
    </row>
    <row r="279" spans="1:23" x14ac:dyDescent="0.25">
      <c r="A279" s="9" t="str">
        <f>IF('S.H BOI GORDO'!A7298=""," ",'S.H BOI GORDO'!A7298)</f>
        <v xml:space="preserve"> </v>
      </c>
      <c r="D279" s="3"/>
      <c r="E279" s="3"/>
      <c r="F279" s="3"/>
      <c r="G279" s="3"/>
      <c r="H279" s="3"/>
      <c r="K279" s="3"/>
      <c r="M279" s="3"/>
      <c r="N279" s="3"/>
      <c r="O279" s="3"/>
      <c r="P279" s="3"/>
      <c r="Q279" s="3"/>
      <c r="R279" s="3"/>
      <c r="S279" s="3"/>
      <c r="T279" s="3"/>
      <c r="V279" s="3"/>
      <c r="W279" s="3"/>
    </row>
    <row r="280" spans="1:23" x14ac:dyDescent="0.25">
      <c r="A280" s="9" t="str">
        <f>IF('S.H BOI GORDO'!A7299=""," ",'S.H BOI GORDO'!A7299)</f>
        <v xml:space="preserve"> </v>
      </c>
      <c r="D280" s="3"/>
      <c r="E280" s="3"/>
      <c r="F280" s="3"/>
      <c r="G280" s="3"/>
      <c r="H280" s="3"/>
      <c r="K280" s="3"/>
      <c r="M280" s="3"/>
      <c r="N280" s="3"/>
      <c r="O280" s="3"/>
      <c r="P280" s="3"/>
      <c r="Q280" s="3"/>
      <c r="R280" s="3"/>
      <c r="S280" s="3"/>
      <c r="T280" s="3"/>
      <c r="V280" s="3"/>
      <c r="W280" s="3"/>
    </row>
    <row r="281" spans="1:23" x14ac:dyDescent="0.25">
      <c r="A281" s="9" t="str">
        <f>IF('S.H BOI GORDO'!A7300=""," ",'S.H BOI GORDO'!A7300)</f>
        <v xml:space="preserve"> </v>
      </c>
      <c r="D281" s="3"/>
      <c r="E281" s="3"/>
      <c r="F281" s="3"/>
      <c r="G281" s="3"/>
      <c r="H281" s="3"/>
      <c r="K281" s="3"/>
      <c r="M281" s="3"/>
      <c r="N281" s="3"/>
      <c r="O281" s="3"/>
      <c r="P281" s="3"/>
      <c r="Q281" s="3"/>
      <c r="R281" s="3"/>
      <c r="S281" s="3"/>
      <c r="T281" s="3"/>
      <c r="V281" s="3"/>
      <c r="W281" s="3"/>
    </row>
    <row r="282" spans="1:23" x14ac:dyDescent="0.25">
      <c r="A282" s="9" t="str">
        <f>IF('S.H BOI GORDO'!A7301=""," ",'S.H BOI GORDO'!A7301)</f>
        <v xml:space="preserve"> </v>
      </c>
      <c r="D282" s="3"/>
      <c r="E282" s="3"/>
      <c r="F282" s="3"/>
      <c r="G282" s="3"/>
      <c r="H282" s="3"/>
      <c r="K282" s="3"/>
      <c r="M282" s="3"/>
      <c r="N282" s="3"/>
      <c r="O282" s="3"/>
      <c r="P282" s="3"/>
      <c r="Q282" s="3"/>
      <c r="R282" s="3"/>
      <c r="S282" s="3"/>
      <c r="T282" s="3"/>
      <c r="V282" s="3"/>
      <c r="W282" s="3"/>
    </row>
    <row r="283" spans="1:23" x14ac:dyDescent="0.25">
      <c r="A283" s="9" t="str">
        <f>IF('S.H BOI GORDO'!A7302=""," ",'S.H BOI GORDO'!A7302)</f>
        <v xml:space="preserve"> </v>
      </c>
      <c r="D283" s="3"/>
      <c r="E283" s="3"/>
      <c r="F283" s="3"/>
      <c r="G283" s="3"/>
      <c r="H283" s="3"/>
      <c r="K283" s="3"/>
      <c r="M283" s="3"/>
      <c r="N283" s="3"/>
      <c r="O283" s="3"/>
      <c r="P283" s="3"/>
      <c r="Q283" s="3"/>
      <c r="R283" s="3"/>
      <c r="S283" s="3"/>
      <c r="T283" s="3"/>
      <c r="V283" s="3"/>
      <c r="W283" s="3"/>
    </row>
    <row r="284" spans="1:23" x14ac:dyDescent="0.25">
      <c r="A284" s="9" t="str">
        <f>IF('S.H BOI GORDO'!A7303=""," ",'S.H BOI GORDO'!A7303)</f>
        <v xml:space="preserve"> </v>
      </c>
      <c r="D284" s="3"/>
      <c r="E284" s="3"/>
      <c r="F284" s="3"/>
      <c r="G284" s="3"/>
      <c r="H284" s="3"/>
      <c r="K284" s="3"/>
      <c r="M284" s="3"/>
      <c r="N284" s="3"/>
      <c r="O284" s="3"/>
      <c r="P284" s="3"/>
      <c r="Q284" s="3"/>
      <c r="R284" s="3"/>
      <c r="S284" s="3"/>
      <c r="T284" s="3"/>
      <c r="V284" s="3"/>
      <c r="W284" s="3"/>
    </row>
    <row r="285" spans="1:23" x14ac:dyDescent="0.25">
      <c r="A285" s="9" t="str">
        <f>IF('S.H BOI GORDO'!A7304=""," ",'S.H BOI GORDO'!A7304)</f>
        <v xml:space="preserve"> </v>
      </c>
      <c r="D285" s="3"/>
      <c r="E285" s="3"/>
      <c r="F285" s="3"/>
      <c r="G285" s="3"/>
      <c r="H285" s="3"/>
      <c r="K285" s="3"/>
      <c r="M285" s="3"/>
      <c r="N285" s="3"/>
      <c r="O285" s="3"/>
      <c r="P285" s="3"/>
      <c r="Q285" s="3"/>
      <c r="R285" s="3"/>
      <c r="S285" s="3"/>
      <c r="T285" s="3"/>
      <c r="V285" s="3"/>
      <c r="W285" s="3"/>
    </row>
    <row r="286" spans="1:23" x14ac:dyDescent="0.25">
      <c r="A286" s="9" t="str">
        <f>IF('S.H BOI GORDO'!A7305=""," ",'S.H BOI GORDO'!A7305)</f>
        <v xml:space="preserve"> </v>
      </c>
      <c r="D286" s="3"/>
      <c r="E286" s="3"/>
      <c r="F286" s="3"/>
      <c r="G286" s="3"/>
      <c r="H286" s="3"/>
      <c r="K286" s="3"/>
      <c r="M286" s="3"/>
      <c r="N286" s="3"/>
      <c r="O286" s="3"/>
      <c r="P286" s="3"/>
      <c r="Q286" s="3"/>
      <c r="R286" s="3"/>
      <c r="S286" s="3"/>
      <c r="T286" s="3"/>
      <c r="V286" s="3"/>
      <c r="W286" s="3"/>
    </row>
    <row r="287" spans="1:23" x14ac:dyDescent="0.25">
      <c r="A287" s="9" t="str">
        <f>IF('S.H BOI GORDO'!A7306=""," ",'S.H BOI GORDO'!A7306)</f>
        <v xml:space="preserve"> </v>
      </c>
      <c r="D287" s="3"/>
      <c r="E287" s="3"/>
      <c r="F287" s="3"/>
      <c r="G287" s="3"/>
      <c r="H287" s="3"/>
      <c r="K287" s="3"/>
      <c r="M287" s="3"/>
      <c r="N287" s="3"/>
      <c r="O287" s="3"/>
      <c r="P287" s="3"/>
      <c r="Q287" s="3"/>
      <c r="R287" s="3"/>
      <c r="S287" s="3"/>
      <c r="T287" s="3"/>
      <c r="V287" s="3"/>
      <c r="W287" s="3"/>
    </row>
    <row r="288" spans="1:23" x14ac:dyDescent="0.25">
      <c r="A288" s="9" t="str">
        <f>IF('S.H BOI GORDO'!A7307=""," ",'S.H BOI GORDO'!A7307)</f>
        <v xml:space="preserve"> </v>
      </c>
      <c r="D288" s="3"/>
      <c r="E288" s="3"/>
      <c r="F288" s="3"/>
      <c r="G288" s="3"/>
      <c r="H288" s="3"/>
      <c r="K288" s="3"/>
      <c r="M288" s="3"/>
      <c r="N288" s="3"/>
      <c r="O288" s="3"/>
      <c r="P288" s="3"/>
      <c r="Q288" s="3"/>
      <c r="R288" s="3"/>
      <c r="S288" s="3"/>
      <c r="T288" s="3"/>
      <c r="V288" s="3"/>
      <c r="W288" s="3"/>
    </row>
    <row r="289" spans="1:23" x14ac:dyDescent="0.25">
      <c r="A289" s="9" t="str">
        <f>IF('S.H BOI GORDO'!A7308=""," ",'S.H BOI GORDO'!A7308)</f>
        <v xml:space="preserve"> </v>
      </c>
      <c r="D289" s="3"/>
      <c r="E289" s="3"/>
      <c r="F289" s="3"/>
      <c r="G289" s="3"/>
      <c r="H289" s="3"/>
      <c r="K289" s="3"/>
      <c r="M289" s="3"/>
      <c r="N289" s="3"/>
      <c r="O289" s="3"/>
      <c r="P289" s="3"/>
      <c r="Q289" s="3"/>
      <c r="R289" s="3"/>
      <c r="S289" s="3"/>
      <c r="T289" s="3"/>
      <c r="V289" s="3"/>
      <c r="W289" s="3"/>
    </row>
    <row r="290" spans="1:23" x14ac:dyDescent="0.25">
      <c r="A290" s="9" t="str">
        <f>IF('S.H BOI GORDO'!A7309=""," ",'S.H BOI GORDO'!A7309)</f>
        <v xml:space="preserve"> </v>
      </c>
      <c r="D290" s="3"/>
      <c r="E290" s="3"/>
      <c r="F290" s="3"/>
      <c r="G290" s="3"/>
      <c r="H290" s="3"/>
      <c r="K290" s="3"/>
      <c r="M290" s="3"/>
      <c r="N290" s="3"/>
      <c r="O290" s="3"/>
      <c r="P290" s="3"/>
      <c r="Q290" s="3"/>
      <c r="R290" s="3"/>
      <c r="S290" s="3"/>
      <c r="T290" s="3"/>
      <c r="V290" s="3"/>
      <c r="W290" s="3"/>
    </row>
    <row r="291" spans="1:23" x14ac:dyDescent="0.25">
      <c r="A291" s="9" t="str">
        <f>IF('S.H BOI GORDO'!A7310=""," ",'S.H BOI GORDO'!A7310)</f>
        <v xml:space="preserve"> </v>
      </c>
      <c r="D291" s="3"/>
      <c r="E291" s="3"/>
      <c r="F291" s="3"/>
      <c r="G291" s="3"/>
      <c r="H291" s="3"/>
      <c r="K291" s="3"/>
      <c r="M291" s="3"/>
      <c r="N291" s="3"/>
      <c r="O291" s="3"/>
      <c r="P291" s="3"/>
      <c r="Q291" s="3"/>
      <c r="R291" s="3"/>
      <c r="S291" s="3"/>
      <c r="T291" s="3"/>
      <c r="V291" s="3"/>
      <c r="W291" s="3"/>
    </row>
    <row r="292" spans="1:23" x14ac:dyDescent="0.25">
      <c r="A292" s="9" t="str">
        <f>IF('S.H BOI GORDO'!A7311=""," ",'S.H BOI GORDO'!A7311)</f>
        <v xml:space="preserve"> </v>
      </c>
      <c r="D292" s="3"/>
      <c r="E292" s="3"/>
      <c r="F292" s="3"/>
      <c r="G292" s="3"/>
      <c r="H292" s="3"/>
      <c r="K292" s="3"/>
      <c r="M292" s="3"/>
      <c r="N292" s="3"/>
      <c r="O292" s="3"/>
      <c r="P292" s="3"/>
      <c r="Q292" s="3"/>
      <c r="R292" s="3"/>
      <c r="S292" s="3"/>
      <c r="T292" s="3"/>
      <c r="V292" s="3"/>
      <c r="W292" s="3"/>
    </row>
    <row r="293" spans="1:23" x14ac:dyDescent="0.25">
      <c r="A293" s="9" t="str">
        <f>IF('S.H BOI GORDO'!A7312=""," ",'S.H BOI GORDO'!A7312)</f>
        <v xml:space="preserve"> </v>
      </c>
      <c r="D293" s="3"/>
      <c r="E293" s="3"/>
      <c r="F293" s="3"/>
      <c r="G293" s="3"/>
      <c r="H293" s="3"/>
      <c r="K293" s="3"/>
      <c r="M293" s="3"/>
      <c r="N293" s="3"/>
      <c r="O293" s="3"/>
      <c r="P293" s="3"/>
      <c r="Q293" s="3"/>
      <c r="R293" s="3"/>
      <c r="S293" s="3"/>
      <c r="T293" s="3"/>
      <c r="V293" s="3"/>
      <c r="W293" s="3"/>
    </row>
    <row r="294" spans="1:23" x14ac:dyDescent="0.25">
      <c r="A294" s="9" t="str">
        <f>IF('S.H BOI GORDO'!A7313=""," ",'S.H BOI GORDO'!A7313)</f>
        <v xml:space="preserve"> </v>
      </c>
      <c r="D294" s="3"/>
      <c r="E294" s="3"/>
      <c r="F294" s="3"/>
      <c r="G294" s="3"/>
      <c r="H294" s="3"/>
      <c r="K294" s="3"/>
      <c r="M294" s="3"/>
      <c r="N294" s="3"/>
      <c r="O294" s="3"/>
      <c r="P294" s="3"/>
      <c r="Q294" s="3"/>
      <c r="R294" s="3"/>
      <c r="S294" s="3"/>
      <c r="T294" s="3"/>
      <c r="V294" s="3"/>
      <c r="W294" s="3"/>
    </row>
    <row r="295" spans="1:23" x14ac:dyDescent="0.25">
      <c r="A295" s="9" t="str">
        <f>IF('S.H BOI GORDO'!A7314=""," ",'S.H BOI GORDO'!A7314)</f>
        <v xml:space="preserve"> </v>
      </c>
      <c r="D295" s="3"/>
      <c r="E295" s="3"/>
      <c r="F295" s="3"/>
      <c r="G295" s="3"/>
      <c r="H295" s="3"/>
      <c r="K295" s="3"/>
      <c r="M295" s="3"/>
      <c r="N295" s="3"/>
      <c r="O295" s="3"/>
      <c r="P295" s="3"/>
      <c r="Q295" s="3"/>
      <c r="R295" s="3"/>
      <c r="S295" s="3"/>
      <c r="T295" s="3"/>
      <c r="V295" s="3"/>
      <c r="W295" s="3"/>
    </row>
    <row r="296" spans="1:23" x14ac:dyDescent="0.25">
      <c r="A296" s="9" t="str">
        <f>IF('S.H BOI GORDO'!A7315=""," ",'S.H BOI GORDO'!A7315)</f>
        <v xml:space="preserve"> </v>
      </c>
      <c r="D296" s="3"/>
      <c r="E296" s="3"/>
      <c r="F296" s="3"/>
      <c r="G296" s="3"/>
      <c r="H296" s="3"/>
      <c r="K296" s="3"/>
      <c r="M296" s="3"/>
      <c r="N296" s="3"/>
      <c r="O296" s="3"/>
      <c r="P296" s="3"/>
      <c r="Q296" s="3"/>
      <c r="R296" s="3"/>
      <c r="S296" s="3"/>
      <c r="T296" s="3"/>
      <c r="V296" s="3"/>
      <c r="W296" s="3"/>
    </row>
    <row r="297" spans="1:23" x14ac:dyDescent="0.25">
      <c r="A297" s="9" t="str">
        <f>IF('S.H BOI GORDO'!A7316=""," ",'S.H BOI GORDO'!A7316)</f>
        <v xml:space="preserve"> </v>
      </c>
      <c r="D297" s="3"/>
      <c r="E297" s="3"/>
      <c r="F297" s="3"/>
      <c r="G297" s="3"/>
      <c r="H297" s="3"/>
      <c r="K297" s="3"/>
      <c r="M297" s="3"/>
      <c r="N297" s="3"/>
      <c r="O297" s="3"/>
      <c r="P297" s="3"/>
      <c r="Q297" s="3"/>
      <c r="R297" s="3"/>
      <c r="S297" s="3"/>
      <c r="T297" s="3"/>
      <c r="V297" s="3"/>
      <c r="W297" s="3"/>
    </row>
    <row r="298" spans="1:23" x14ac:dyDescent="0.25">
      <c r="A298" s="9" t="str">
        <f>IF('S.H BOI GORDO'!A7317=""," ",'S.H BOI GORDO'!A7317)</f>
        <v xml:space="preserve"> </v>
      </c>
      <c r="D298" s="3"/>
      <c r="E298" s="3"/>
      <c r="F298" s="3"/>
      <c r="G298" s="3"/>
      <c r="H298" s="3"/>
      <c r="K298" s="3"/>
      <c r="M298" s="3"/>
      <c r="N298" s="3"/>
      <c r="O298" s="3"/>
      <c r="P298" s="3"/>
      <c r="Q298" s="3"/>
      <c r="R298" s="3"/>
      <c r="S298" s="3"/>
      <c r="T298" s="3"/>
      <c r="V298" s="3"/>
      <c r="W298" s="3"/>
    </row>
    <row r="299" spans="1:23" x14ac:dyDescent="0.25">
      <c r="A299" s="9" t="str">
        <f>IF('S.H BOI GORDO'!A7318=""," ",'S.H BOI GORDO'!A7318)</f>
        <v xml:space="preserve"> </v>
      </c>
      <c r="D299" s="3"/>
      <c r="E299" s="3"/>
      <c r="F299" s="3"/>
      <c r="G299" s="3"/>
      <c r="H299" s="3"/>
      <c r="K299" s="3"/>
      <c r="M299" s="3"/>
      <c r="N299" s="3"/>
      <c r="O299" s="3"/>
      <c r="P299" s="3"/>
      <c r="Q299" s="3"/>
      <c r="R299" s="3"/>
      <c r="S299" s="3"/>
      <c r="T299" s="3"/>
      <c r="V299" s="3"/>
      <c r="W299" s="3"/>
    </row>
    <row r="300" spans="1:23" x14ac:dyDescent="0.25">
      <c r="A300" s="9" t="str">
        <f>IF('S.H BOI GORDO'!A7319=""," ",'S.H BOI GORDO'!A7319)</f>
        <v xml:space="preserve"> </v>
      </c>
      <c r="D300" s="3"/>
      <c r="E300" s="3"/>
      <c r="F300" s="3"/>
      <c r="G300" s="3"/>
      <c r="H300" s="3"/>
      <c r="K300" s="3"/>
      <c r="M300" s="3"/>
      <c r="N300" s="3"/>
      <c r="O300" s="3"/>
      <c r="P300" s="3"/>
      <c r="Q300" s="3"/>
      <c r="R300" s="3"/>
      <c r="S300" s="3"/>
      <c r="T300" s="3"/>
      <c r="V300" s="3"/>
      <c r="W300" s="3"/>
    </row>
    <row r="301" spans="1:23" x14ac:dyDescent="0.25">
      <c r="A301" s="9" t="str">
        <f>IF('S.H BOI GORDO'!A7320=""," ",'S.H BOI GORDO'!A7320)</f>
        <v xml:space="preserve"> </v>
      </c>
      <c r="D301" s="3"/>
      <c r="E301" s="3"/>
      <c r="F301" s="3"/>
      <c r="G301" s="3"/>
      <c r="H301" s="3"/>
      <c r="K301" s="3"/>
      <c r="M301" s="3"/>
      <c r="N301" s="3"/>
      <c r="O301" s="3"/>
      <c r="P301" s="3"/>
      <c r="Q301" s="3"/>
      <c r="R301" s="3"/>
      <c r="S301" s="3"/>
      <c r="T301" s="3"/>
      <c r="V301" s="3"/>
      <c r="W301" s="3"/>
    </row>
    <row r="302" spans="1:23" x14ac:dyDescent="0.25">
      <c r="A302" s="9" t="str">
        <f>IF('S.H BOI GORDO'!A7321=""," ",'S.H BOI GORDO'!A7321)</f>
        <v xml:space="preserve"> </v>
      </c>
      <c r="D302" s="3"/>
      <c r="E302" s="3"/>
      <c r="F302" s="3"/>
      <c r="G302" s="3"/>
      <c r="H302" s="3"/>
      <c r="K302" s="3"/>
      <c r="M302" s="3"/>
      <c r="N302" s="3"/>
      <c r="O302" s="3"/>
      <c r="P302" s="3"/>
      <c r="Q302" s="3"/>
      <c r="R302" s="3"/>
      <c r="S302" s="3"/>
      <c r="T302" s="3"/>
      <c r="V302" s="3"/>
      <c r="W302" s="3"/>
    </row>
    <row r="303" spans="1:23" x14ac:dyDescent="0.25">
      <c r="A303" s="9" t="str">
        <f>IF('S.H BOI GORDO'!A7322=""," ",'S.H BOI GORDO'!A7322)</f>
        <v xml:space="preserve"> </v>
      </c>
      <c r="D303" s="3"/>
      <c r="E303" s="3"/>
      <c r="F303" s="3"/>
      <c r="G303" s="3"/>
      <c r="H303" s="3"/>
      <c r="K303" s="3"/>
      <c r="M303" s="3"/>
      <c r="N303" s="3"/>
      <c r="O303" s="3"/>
      <c r="P303" s="3"/>
      <c r="Q303" s="3"/>
      <c r="R303" s="3"/>
      <c r="S303" s="3"/>
      <c r="T303" s="3"/>
      <c r="V303" s="3"/>
      <c r="W303" s="3"/>
    </row>
    <row r="304" spans="1:23" x14ac:dyDescent="0.25">
      <c r="A304" s="9" t="str">
        <f>IF('S.H BOI GORDO'!A7323=""," ",'S.H BOI GORDO'!A7323)</f>
        <v xml:space="preserve"> </v>
      </c>
      <c r="D304" s="3"/>
      <c r="E304" s="3"/>
      <c r="F304" s="3"/>
      <c r="G304" s="3"/>
      <c r="H304" s="3"/>
      <c r="K304" s="3"/>
      <c r="M304" s="3"/>
      <c r="N304" s="3"/>
      <c r="O304" s="3"/>
      <c r="P304" s="3"/>
      <c r="Q304" s="3"/>
      <c r="R304" s="3"/>
      <c r="S304" s="3"/>
      <c r="T304" s="3"/>
      <c r="V304" s="3"/>
      <c r="W304" s="3"/>
    </row>
    <row r="305" spans="1:23" x14ac:dyDescent="0.25">
      <c r="A305" s="9" t="str">
        <f>IF('S.H BOI GORDO'!A7324=""," ",'S.H BOI GORDO'!A7324)</f>
        <v xml:space="preserve"> </v>
      </c>
      <c r="D305" s="3"/>
      <c r="E305" s="3"/>
      <c r="F305" s="3"/>
      <c r="G305" s="3"/>
      <c r="H305" s="3"/>
      <c r="K305" s="3"/>
      <c r="M305" s="3"/>
      <c r="N305" s="3"/>
      <c r="O305" s="3"/>
      <c r="P305" s="3"/>
      <c r="Q305" s="3"/>
      <c r="R305" s="3"/>
      <c r="S305" s="3"/>
      <c r="T305" s="3"/>
      <c r="V305" s="3"/>
      <c r="W305" s="3"/>
    </row>
    <row r="306" spans="1:23" x14ac:dyDescent="0.25">
      <c r="A306" s="9" t="str">
        <f>IF('S.H BOI GORDO'!A7325=""," ",'S.H BOI GORDO'!A7325)</f>
        <v xml:space="preserve"> </v>
      </c>
      <c r="D306" s="3"/>
      <c r="E306" s="3"/>
      <c r="F306" s="3"/>
      <c r="G306" s="3"/>
      <c r="H306" s="3"/>
      <c r="K306" s="3"/>
      <c r="M306" s="3"/>
      <c r="N306" s="3"/>
      <c r="O306" s="3"/>
      <c r="P306" s="3"/>
      <c r="Q306" s="3"/>
      <c r="R306" s="3"/>
      <c r="S306" s="3"/>
      <c r="T306" s="3"/>
      <c r="V306" s="3"/>
      <c r="W306" s="3"/>
    </row>
    <row r="307" spans="1:23" x14ac:dyDescent="0.25">
      <c r="A307" s="9" t="str">
        <f>IF('S.H BOI GORDO'!A7326=""," ",'S.H BOI GORDO'!A7326)</f>
        <v xml:space="preserve"> </v>
      </c>
      <c r="D307" s="3"/>
      <c r="E307" s="3"/>
      <c r="F307" s="3"/>
      <c r="G307" s="3"/>
      <c r="H307" s="3"/>
      <c r="K307" s="3"/>
      <c r="M307" s="3"/>
      <c r="N307" s="3"/>
      <c r="O307" s="3"/>
      <c r="P307" s="3"/>
      <c r="Q307" s="3"/>
      <c r="R307" s="3"/>
      <c r="S307" s="3"/>
      <c r="T307" s="3"/>
      <c r="V307" s="3"/>
      <c r="W307" s="3"/>
    </row>
    <row r="308" spans="1:23" x14ac:dyDescent="0.25">
      <c r="A308" s="9"/>
    </row>
    <row r="309" spans="1:23" x14ac:dyDescent="0.25">
      <c r="A309" s="9"/>
    </row>
    <row r="310" spans="1:23" x14ac:dyDescent="0.25">
      <c r="A310" s="9"/>
    </row>
    <row r="311" spans="1:23" x14ac:dyDescent="0.25">
      <c r="A311" s="9"/>
    </row>
    <row r="312" spans="1:23" x14ac:dyDescent="0.25">
      <c r="A312" s="9"/>
    </row>
    <row r="313" spans="1:23" x14ac:dyDescent="0.25">
      <c r="A313" s="9"/>
    </row>
    <row r="314" spans="1:23" x14ac:dyDescent="0.25">
      <c r="A314" s="12"/>
    </row>
    <row r="315" spans="1:23" x14ac:dyDescent="0.25">
      <c r="A315" s="12"/>
    </row>
    <row r="316" spans="1:23" x14ac:dyDescent="0.25">
      <c r="A316" s="12"/>
    </row>
    <row r="317" spans="1:23" x14ac:dyDescent="0.25">
      <c r="A317" s="12"/>
    </row>
    <row r="318" spans="1:23" x14ac:dyDescent="0.25">
      <c r="A318" s="12"/>
    </row>
    <row r="319" spans="1:23" x14ac:dyDescent="0.25">
      <c r="A319" s="12"/>
    </row>
    <row r="320" spans="1:23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</sheetData>
  <conditionalFormatting sqref="W2:W226">
    <cfRule type="containsText" dxfId="3" priority="1" operator="containsText" text="OUTLIER">
      <formula>NOT(ISERROR(SEARCH("OUTLIER",W2)))</formula>
    </cfRule>
    <cfRule type="containsText" dxfId="2" priority="2" operator="containsText" text="OK">
      <formula>NOT(ISERROR(SEARCH("OK",W2)))</formula>
    </cfRule>
  </conditionalFormatting>
  <conditionalFormatting sqref="AC5">
    <cfRule type="cellIs" dxfId="1" priority="3" operator="greaterThan">
      <formula>0.049999</formula>
    </cfRule>
    <cfRule type="cellIs" dxfId="0" priority="4" operator="greaterThan">
      <formula>0.05</formula>
    </cfRule>
  </conditionalFormatting>
  <pageMargins left="0.25" right="0.25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8"/>
  <dimension ref="A1:C1265"/>
  <sheetViews>
    <sheetView topLeftCell="A113" zoomScale="80" zoomScaleNormal="80" workbookViewId="0">
      <selection activeCell="F133" sqref="F133"/>
    </sheetView>
  </sheetViews>
  <sheetFormatPr defaultRowHeight="15" x14ac:dyDescent="0.25"/>
  <cols>
    <col min="1" max="1" width="12.5703125" style="11" bestFit="1" customWidth="1"/>
    <col min="2" max="2" width="13.140625" style="1" bestFit="1" customWidth="1"/>
    <col min="3" max="47" width="9.140625" style="1" customWidth="1"/>
    <col min="48" max="16384" width="9.140625" style="1"/>
  </cols>
  <sheetData>
    <row r="1" spans="1:3" x14ac:dyDescent="0.25">
      <c r="A1" s="11" t="s">
        <v>0</v>
      </c>
      <c r="B1" s="1" t="s">
        <v>5801</v>
      </c>
      <c r="C1" s="1" t="s">
        <v>5804</v>
      </c>
    </row>
    <row r="2" spans="1:3" x14ac:dyDescent="0.25">
      <c r="A2" s="9">
        <v>46024</v>
      </c>
      <c r="B2" s="1" t="s">
        <v>5806</v>
      </c>
      <c r="C2" s="3">
        <v>69.45</v>
      </c>
    </row>
    <row r="3" spans="1:3" x14ac:dyDescent="0.25">
      <c r="A3" s="9">
        <v>46027</v>
      </c>
      <c r="B3" s="1" t="s">
        <v>5806</v>
      </c>
      <c r="C3" s="3">
        <v>69.38</v>
      </c>
    </row>
    <row r="4" spans="1:3" x14ac:dyDescent="0.25">
      <c r="A4" s="9">
        <v>46028</v>
      </c>
      <c r="B4" s="1" t="s">
        <v>5806</v>
      </c>
      <c r="C4" s="3">
        <v>69.13</v>
      </c>
    </row>
    <row r="5" spans="1:3" x14ac:dyDescent="0.25">
      <c r="A5" s="9">
        <v>46029</v>
      </c>
      <c r="B5" s="1" t="s">
        <v>5806</v>
      </c>
      <c r="C5" s="3">
        <v>69</v>
      </c>
    </row>
    <row r="6" spans="1:3" x14ac:dyDescent="0.25">
      <c r="A6" s="9">
        <v>46030</v>
      </c>
      <c r="B6" s="1" t="s">
        <v>5806</v>
      </c>
      <c r="C6" s="3">
        <v>68.94</v>
      </c>
    </row>
    <row r="7" spans="1:3" x14ac:dyDescent="0.25">
      <c r="A7" s="9">
        <v>46031</v>
      </c>
      <c r="B7" s="1" t="s">
        <v>5806</v>
      </c>
      <c r="C7" s="3">
        <v>69.02</v>
      </c>
    </row>
    <row r="8" spans="1:3" x14ac:dyDescent="0.25">
      <c r="A8" s="9">
        <v>46034</v>
      </c>
      <c r="B8" s="1" t="s">
        <v>5806</v>
      </c>
      <c r="C8" s="3">
        <v>68.84</v>
      </c>
    </row>
    <row r="9" spans="1:3" x14ac:dyDescent="0.25">
      <c r="A9" s="9">
        <v>46035</v>
      </c>
      <c r="B9" s="1" t="s">
        <v>5806</v>
      </c>
      <c r="C9" s="3">
        <v>68.790000000000006</v>
      </c>
    </row>
    <row r="10" spans="1:3" x14ac:dyDescent="0.25">
      <c r="A10" s="9">
        <v>46036</v>
      </c>
      <c r="B10" s="1" t="s">
        <v>5806</v>
      </c>
      <c r="C10" s="3">
        <v>68.430000000000007</v>
      </c>
    </row>
    <row r="11" spans="1:3" x14ac:dyDescent="0.25">
      <c r="A11" s="9">
        <v>46037</v>
      </c>
      <c r="B11" s="1" t="s">
        <v>5806</v>
      </c>
      <c r="C11" s="3">
        <v>68.37</v>
      </c>
    </row>
    <row r="12" spans="1:3" x14ac:dyDescent="0.25">
      <c r="A12" s="9">
        <v>46038</v>
      </c>
      <c r="C12" s="3">
        <v>68.41</v>
      </c>
    </row>
    <row r="13" spans="1:3" x14ac:dyDescent="0.25">
      <c r="A13" s="9">
        <v>46041</v>
      </c>
      <c r="C13" s="3">
        <v>68.12</v>
      </c>
    </row>
    <row r="14" spans="1:3" x14ac:dyDescent="0.25">
      <c r="A14" s="9">
        <v>46042</v>
      </c>
      <c r="C14" s="3">
        <v>67.459999999999994</v>
      </c>
    </row>
    <row r="15" spans="1:3" x14ac:dyDescent="0.25">
      <c r="A15" s="4">
        <v>46043</v>
      </c>
      <c r="C15" s="3">
        <v>67.040000000000006</v>
      </c>
    </row>
    <row r="16" spans="1:3" x14ac:dyDescent="0.25">
      <c r="A16" s="4">
        <v>46044</v>
      </c>
      <c r="C16" s="3">
        <v>66.72</v>
      </c>
    </row>
    <row r="17" spans="1:3" x14ac:dyDescent="0.25">
      <c r="A17" s="9">
        <v>46045</v>
      </c>
      <c r="C17" s="3">
        <v>66.63</v>
      </c>
    </row>
    <row r="18" spans="1:3" x14ac:dyDescent="0.25">
      <c r="A18" s="9">
        <v>46048</v>
      </c>
      <c r="C18" s="3">
        <v>66.69</v>
      </c>
    </row>
    <row r="19" spans="1:3" x14ac:dyDescent="0.25">
      <c r="A19" s="9">
        <v>46049</v>
      </c>
      <c r="C19" s="3">
        <v>66.22</v>
      </c>
    </row>
    <row r="20" spans="1:3" x14ac:dyDescent="0.25">
      <c r="A20" s="9">
        <v>46050</v>
      </c>
      <c r="C20" s="3">
        <v>65.87</v>
      </c>
    </row>
    <row r="21" spans="1:3" x14ac:dyDescent="0.25">
      <c r="A21" s="9">
        <v>46051</v>
      </c>
      <c r="C21" s="3">
        <v>65.959999999999994</v>
      </c>
    </row>
    <row r="22" spans="1:3" x14ac:dyDescent="0.25">
      <c r="A22" s="9">
        <v>46052</v>
      </c>
      <c r="C22" s="3">
        <v>66.099999999999994</v>
      </c>
    </row>
    <row r="23" spans="1:3" x14ac:dyDescent="0.25">
      <c r="A23" s="9">
        <v>46055</v>
      </c>
      <c r="C23" s="3">
        <v>66.17</v>
      </c>
    </row>
    <row r="24" spans="1:3" x14ac:dyDescent="0.25">
      <c r="A24" s="9">
        <v>46056</v>
      </c>
      <c r="C24" s="3">
        <v>66.28</v>
      </c>
    </row>
    <row r="25" spans="1:3" x14ac:dyDescent="0.25">
      <c r="A25" s="9">
        <v>46057</v>
      </c>
      <c r="C25" s="3">
        <v>66.44</v>
      </c>
    </row>
    <row r="26" spans="1:3" x14ac:dyDescent="0.25">
      <c r="A26" s="9">
        <v>46058</v>
      </c>
      <c r="C26" s="3">
        <v>66.489999999999995</v>
      </c>
    </row>
    <row r="27" spans="1:3" x14ac:dyDescent="0.25">
      <c r="A27" s="9">
        <v>46059</v>
      </c>
      <c r="C27" s="3">
        <v>66.78</v>
      </c>
    </row>
    <row r="28" spans="1:3" x14ac:dyDescent="0.25">
      <c r="A28" s="9">
        <v>46062</v>
      </c>
      <c r="C28" s="3">
        <v>67.09</v>
      </c>
    </row>
    <row r="29" spans="1:3" x14ac:dyDescent="0.25">
      <c r="A29" s="9">
        <v>46063</v>
      </c>
      <c r="C29" s="3">
        <v>67.06</v>
      </c>
    </row>
    <row r="30" spans="1:3" x14ac:dyDescent="0.25">
      <c r="A30" s="9">
        <v>46064</v>
      </c>
      <c r="C30" s="3">
        <v>67.209999999999994</v>
      </c>
    </row>
    <row r="31" spans="1:3" x14ac:dyDescent="0.25">
      <c r="A31" s="9">
        <v>46065</v>
      </c>
      <c r="C31" s="3">
        <v>67.67</v>
      </c>
    </row>
    <row r="32" spans="1:3" x14ac:dyDescent="0.25">
      <c r="A32" s="9">
        <v>46066</v>
      </c>
      <c r="C32" s="3">
        <v>68.14</v>
      </c>
    </row>
    <row r="33" spans="1:3" x14ac:dyDescent="0.25">
      <c r="A33" s="9">
        <v>46071</v>
      </c>
      <c r="C33" s="3">
        <v>68.39</v>
      </c>
    </row>
    <row r="34" spans="1:3" x14ac:dyDescent="0.25">
      <c r="A34" s="9">
        <v>46072</v>
      </c>
      <c r="C34" s="3">
        <v>68.8</v>
      </c>
    </row>
    <row r="35" spans="1:3" x14ac:dyDescent="0.25">
      <c r="A35" s="9">
        <v>46073</v>
      </c>
      <c r="C35" s="3">
        <v>68.739999999999995</v>
      </c>
    </row>
    <row r="36" spans="1:3" x14ac:dyDescent="0.25">
      <c r="A36" s="9">
        <v>46076</v>
      </c>
      <c r="C36" s="3">
        <v>69.02</v>
      </c>
    </row>
    <row r="37" spans="1:3" x14ac:dyDescent="0.25">
      <c r="A37" s="9">
        <v>46077</v>
      </c>
      <c r="C37" s="3">
        <v>69.14</v>
      </c>
    </row>
    <row r="38" spans="1:3" x14ac:dyDescent="0.25">
      <c r="A38" s="9">
        <v>46078</v>
      </c>
      <c r="C38" s="3">
        <v>69.28</v>
      </c>
    </row>
    <row r="39" spans="1:3" x14ac:dyDescent="0.25">
      <c r="A39" s="9">
        <v>46079</v>
      </c>
      <c r="C39" s="3">
        <v>69.28</v>
      </c>
    </row>
    <row r="40" spans="1:3" x14ac:dyDescent="0.25">
      <c r="A40" s="9">
        <v>46080</v>
      </c>
      <c r="C40" s="3">
        <v>69.53</v>
      </c>
    </row>
    <row r="41" spans="1:3" x14ac:dyDescent="0.25">
      <c r="A41" s="9">
        <v>46083</v>
      </c>
      <c r="C41" s="3">
        <v>69.75</v>
      </c>
    </row>
    <row r="42" spans="1:3" x14ac:dyDescent="0.25">
      <c r="A42" s="9">
        <v>46084</v>
      </c>
      <c r="C42" s="3">
        <v>69.98</v>
      </c>
    </row>
    <row r="43" spans="1:3" x14ac:dyDescent="0.25">
      <c r="A43" s="9">
        <v>46085</v>
      </c>
      <c r="C43" s="3">
        <v>70.23</v>
      </c>
    </row>
    <row r="44" spans="1:3" x14ac:dyDescent="0.25">
      <c r="A44" s="9">
        <v>46086</v>
      </c>
      <c r="C44" s="3">
        <v>70.239999999999995</v>
      </c>
    </row>
    <row r="45" spans="1:3" x14ac:dyDescent="0.25">
      <c r="A45" s="23">
        <v>46087</v>
      </c>
      <c r="C45" s="22">
        <v>70.56</v>
      </c>
    </row>
    <row r="46" spans="1:3" x14ac:dyDescent="0.25">
      <c r="A46" s="23">
        <v>46090</v>
      </c>
      <c r="C46" s="22">
        <v>70.63</v>
      </c>
    </row>
    <row r="47" spans="1:3" x14ac:dyDescent="0.25">
      <c r="A47" s="23">
        <v>46091</v>
      </c>
      <c r="C47" s="22">
        <v>71.09</v>
      </c>
    </row>
    <row r="48" spans="1:3" x14ac:dyDescent="0.25">
      <c r="A48" s="23">
        <v>46092</v>
      </c>
      <c r="C48" s="22">
        <v>71.319999999999993</v>
      </c>
    </row>
    <row r="49" spans="1:3" x14ac:dyDescent="0.25">
      <c r="A49" s="23">
        <v>46093</v>
      </c>
      <c r="C49" s="22">
        <v>71.56</v>
      </c>
    </row>
    <row r="50" spans="1:3" x14ac:dyDescent="0.25">
      <c r="A50" s="23">
        <v>46094</v>
      </c>
      <c r="C50" s="22">
        <v>71.98</v>
      </c>
    </row>
    <row r="51" spans="1:3" x14ac:dyDescent="0.25">
      <c r="A51" s="23" t="s">
        <v>5672</v>
      </c>
      <c r="C51" s="22">
        <v>72.099999999999994</v>
      </c>
    </row>
    <row r="52" spans="1:3" x14ac:dyDescent="0.25">
      <c r="A52" s="23" t="s">
        <v>5673</v>
      </c>
      <c r="C52" s="22">
        <v>72.02</v>
      </c>
    </row>
    <row r="53" spans="1:3" x14ac:dyDescent="0.25">
      <c r="A53" s="23" t="s">
        <v>5674</v>
      </c>
      <c r="C53" s="22">
        <v>71.2</v>
      </c>
    </row>
    <row r="54" spans="1:3" x14ac:dyDescent="0.25">
      <c r="A54" s="23" t="s">
        <v>5675</v>
      </c>
      <c r="C54" s="22">
        <v>71.63</v>
      </c>
    </row>
    <row r="55" spans="1:3" x14ac:dyDescent="0.25">
      <c r="A55" s="23" t="s">
        <v>5676</v>
      </c>
      <c r="C55" s="22">
        <v>71.37</v>
      </c>
    </row>
    <row r="56" spans="1:3" x14ac:dyDescent="0.25">
      <c r="A56" s="23" t="s">
        <v>5677</v>
      </c>
      <c r="C56" s="22">
        <v>71.25</v>
      </c>
    </row>
    <row r="57" spans="1:3" x14ac:dyDescent="0.25">
      <c r="A57" s="23" t="s">
        <v>5678</v>
      </c>
      <c r="C57" s="22">
        <v>71.010000000000005</v>
      </c>
    </row>
    <row r="58" spans="1:3" x14ac:dyDescent="0.25">
      <c r="A58" s="23" t="s">
        <v>5679</v>
      </c>
      <c r="C58" s="22">
        <v>70.45</v>
      </c>
    </row>
    <row r="59" spans="1:3" x14ac:dyDescent="0.25">
      <c r="A59" s="23" t="s">
        <v>5680</v>
      </c>
      <c r="C59" s="22">
        <v>70.33</v>
      </c>
    </row>
    <row r="60" spans="1:3" x14ac:dyDescent="0.25">
      <c r="A60" s="23" t="s">
        <v>5681</v>
      </c>
      <c r="C60" s="22">
        <v>70.34</v>
      </c>
    </row>
    <row r="61" spans="1:3" x14ac:dyDescent="0.25">
      <c r="A61" s="23" t="s">
        <v>5682</v>
      </c>
      <c r="C61" s="22">
        <v>70.290000000000006</v>
      </c>
    </row>
    <row r="62" spans="1:3" x14ac:dyDescent="0.25">
      <c r="A62" s="23" t="s">
        <v>5683</v>
      </c>
      <c r="C62" s="22">
        <v>70.37</v>
      </c>
    </row>
    <row r="63" spans="1:3" x14ac:dyDescent="0.25">
      <c r="A63" s="23" t="s">
        <v>5684</v>
      </c>
      <c r="C63" s="22">
        <v>70.319999999999993</v>
      </c>
    </row>
    <row r="64" spans="1:3" x14ac:dyDescent="0.25">
      <c r="A64" s="23" t="s">
        <v>5685</v>
      </c>
      <c r="C64" s="22">
        <v>69.959999999999994</v>
      </c>
    </row>
    <row r="65" spans="1:3" x14ac:dyDescent="0.25">
      <c r="A65" s="23" t="s">
        <v>5686</v>
      </c>
      <c r="C65" s="22">
        <v>69.88</v>
      </c>
    </row>
    <row r="66" spans="1:3" x14ac:dyDescent="0.25">
      <c r="A66" s="23" t="s">
        <v>5687</v>
      </c>
      <c r="C66" s="22">
        <v>69.58</v>
      </c>
    </row>
    <row r="67" spans="1:3" x14ac:dyDescent="0.25">
      <c r="A67" s="23" t="s">
        <v>5688</v>
      </c>
      <c r="C67" s="22">
        <v>69.790000000000006</v>
      </c>
    </row>
    <row r="68" spans="1:3" x14ac:dyDescent="0.25">
      <c r="A68" s="23" t="s">
        <v>5689</v>
      </c>
      <c r="C68" s="22">
        <v>69.59</v>
      </c>
    </row>
    <row r="69" spans="1:3" x14ac:dyDescent="0.25">
      <c r="A69" s="23">
        <v>46122</v>
      </c>
      <c r="C69" s="22">
        <v>69.069999999999993</v>
      </c>
    </row>
    <row r="70" spans="1:3" x14ac:dyDescent="0.25">
      <c r="A70" s="23">
        <v>46125</v>
      </c>
      <c r="C70" s="22">
        <v>68.78</v>
      </c>
    </row>
    <row r="71" spans="1:3" x14ac:dyDescent="0.25">
      <c r="A71" s="23">
        <v>46126</v>
      </c>
      <c r="C71" s="22">
        <v>67.73</v>
      </c>
    </row>
    <row r="72" spans="1:3" x14ac:dyDescent="0.25">
      <c r="A72" s="23">
        <v>46128</v>
      </c>
      <c r="C72" s="22">
        <v>67.010000000000005</v>
      </c>
    </row>
    <row r="73" spans="1:3" x14ac:dyDescent="0.25">
      <c r="A73" s="23">
        <v>46129</v>
      </c>
      <c r="C73" s="22">
        <v>66.81</v>
      </c>
    </row>
    <row r="74" spans="1:3" x14ac:dyDescent="0.25">
      <c r="A74" s="23">
        <v>46132</v>
      </c>
      <c r="C74" s="22">
        <v>66.45</v>
      </c>
    </row>
    <row r="75" spans="1:3" x14ac:dyDescent="0.25">
      <c r="A75" s="23">
        <v>46134</v>
      </c>
      <c r="C75" s="22">
        <v>66.34</v>
      </c>
    </row>
    <row r="76" spans="1:3" x14ac:dyDescent="0.25">
      <c r="A76" s="23">
        <v>46135</v>
      </c>
      <c r="C76" s="22">
        <v>66.36</v>
      </c>
    </row>
    <row r="77" spans="1:3" x14ac:dyDescent="0.25">
      <c r="A77" s="23">
        <v>46136</v>
      </c>
      <c r="C77" s="22">
        <v>66.63</v>
      </c>
    </row>
    <row r="78" spans="1:3" x14ac:dyDescent="0.25">
      <c r="A78" s="23">
        <v>46139</v>
      </c>
      <c r="C78" s="22">
        <v>66.67</v>
      </c>
    </row>
    <row r="79" spans="1:3" x14ac:dyDescent="0.25">
      <c r="A79" s="23">
        <v>46140</v>
      </c>
      <c r="C79" s="22">
        <v>66.67</v>
      </c>
    </row>
    <row r="80" spans="1:3" x14ac:dyDescent="0.25">
      <c r="A80" s="23">
        <v>46141</v>
      </c>
      <c r="C80" s="22">
        <v>66.91</v>
      </c>
    </row>
    <row r="81" spans="1:3" x14ac:dyDescent="0.25">
      <c r="A81" s="23">
        <v>46142</v>
      </c>
      <c r="C81" s="22">
        <v>66.91</v>
      </c>
    </row>
    <row r="82" spans="1:3" x14ac:dyDescent="0.25">
      <c r="A82" s="23">
        <v>46146</v>
      </c>
      <c r="C82" s="22">
        <v>67.05</v>
      </c>
    </row>
    <row r="83" spans="1:3" x14ac:dyDescent="0.25">
      <c r="A83" s="23">
        <v>46147</v>
      </c>
      <c r="C83" s="22">
        <v>66.73</v>
      </c>
    </row>
    <row r="84" spans="1:3" x14ac:dyDescent="0.25">
      <c r="A84" s="23">
        <v>46148</v>
      </c>
      <c r="C84" s="22">
        <v>66.41</v>
      </c>
    </row>
    <row r="85" spans="1:3" x14ac:dyDescent="0.25">
      <c r="A85" s="23">
        <v>46149</v>
      </c>
      <c r="C85" s="22">
        <v>66.069999999999993</v>
      </c>
    </row>
    <row r="86" spans="1:3" x14ac:dyDescent="0.25">
      <c r="A86" s="23">
        <v>46150</v>
      </c>
      <c r="C86" s="22">
        <v>65.98</v>
      </c>
    </row>
    <row r="87" spans="1:3" x14ac:dyDescent="0.25">
      <c r="A87" s="23">
        <v>46153</v>
      </c>
      <c r="C87" s="22">
        <v>65.92</v>
      </c>
    </row>
    <row r="88" spans="1:3" x14ac:dyDescent="0.25">
      <c r="A88" s="23">
        <v>46154</v>
      </c>
      <c r="C88" s="22">
        <v>65.510000000000005</v>
      </c>
    </row>
    <row r="89" spans="1:3" x14ac:dyDescent="0.25">
      <c r="A89" s="23">
        <v>46155</v>
      </c>
      <c r="C89" s="22">
        <v>65.349999999999994</v>
      </c>
    </row>
    <row r="90" spans="1:3" x14ac:dyDescent="0.25">
      <c r="A90" s="23">
        <v>46156</v>
      </c>
      <c r="C90" s="22">
        <v>65.42</v>
      </c>
    </row>
    <row r="91" spans="1:3" x14ac:dyDescent="0.25">
      <c r="A91" s="23">
        <v>46157</v>
      </c>
      <c r="C91" s="22">
        <v>65.36</v>
      </c>
    </row>
    <row r="92" spans="1:3" x14ac:dyDescent="0.25">
      <c r="A92" s="23">
        <v>46160</v>
      </c>
      <c r="C92" s="22">
        <v>65.319999999999993</v>
      </c>
    </row>
    <row r="93" spans="1:3" x14ac:dyDescent="0.25">
      <c r="A93" s="23">
        <v>46161</v>
      </c>
      <c r="C93" s="22">
        <v>65.28</v>
      </c>
    </row>
    <row r="94" spans="1:3" x14ac:dyDescent="0.25">
      <c r="A94" s="23">
        <v>46162</v>
      </c>
      <c r="C94" s="22">
        <v>65.34</v>
      </c>
    </row>
    <row r="95" spans="1:3" x14ac:dyDescent="0.25">
      <c r="A95" s="23">
        <v>46163</v>
      </c>
      <c r="C95" s="22">
        <v>65.41</v>
      </c>
    </row>
    <row r="96" spans="1:3" x14ac:dyDescent="0.25">
      <c r="A96" s="23">
        <v>46164</v>
      </c>
      <c r="C96" s="22">
        <v>65.47</v>
      </c>
    </row>
    <row r="97" spans="1:3" x14ac:dyDescent="0.25">
      <c r="A97" s="23">
        <v>46167</v>
      </c>
      <c r="C97" s="22">
        <v>65.39</v>
      </c>
    </row>
    <row r="98" spans="1:3" x14ac:dyDescent="0.25">
      <c r="A98" s="23">
        <v>46168</v>
      </c>
      <c r="C98" s="22">
        <v>64.989999999999995</v>
      </c>
    </row>
    <row r="99" spans="1:3" x14ac:dyDescent="0.25">
      <c r="A99" s="23">
        <v>46169</v>
      </c>
      <c r="C99" s="22">
        <v>65.13</v>
      </c>
    </row>
    <row r="100" spans="1:3" x14ac:dyDescent="0.25">
      <c r="A100" s="23">
        <v>46170</v>
      </c>
      <c r="C100" s="22">
        <v>64.900000000000006</v>
      </c>
    </row>
    <row r="101" spans="1:3" x14ac:dyDescent="0.25">
      <c r="A101" s="23">
        <v>46171</v>
      </c>
      <c r="C101" s="22">
        <v>64.91</v>
      </c>
    </row>
    <row r="102" spans="1:3" x14ac:dyDescent="0.25">
      <c r="A102" s="23">
        <v>46174</v>
      </c>
      <c r="C102" s="22">
        <v>64.760000000000005</v>
      </c>
    </row>
    <row r="103" spans="1:3" x14ac:dyDescent="0.25">
      <c r="A103" s="23">
        <v>46175</v>
      </c>
      <c r="C103" s="22">
        <v>64.540000000000006</v>
      </c>
    </row>
    <row r="104" spans="1:3" x14ac:dyDescent="0.25">
      <c r="A104" s="23">
        <v>46176</v>
      </c>
      <c r="C104" s="22">
        <v>64.510000000000005</v>
      </c>
    </row>
    <row r="105" spans="1:3" x14ac:dyDescent="0.25">
      <c r="A105" s="23">
        <v>46178</v>
      </c>
      <c r="C105" s="22">
        <v>64.5</v>
      </c>
    </row>
    <row r="106" spans="1:3" x14ac:dyDescent="0.25">
      <c r="A106" s="23">
        <v>46181</v>
      </c>
      <c r="C106" s="22">
        <v>64.540000000000006</v>
      </c>
    </row>
    <row r="107" spans="1:3" x14ac:dyDescent="0.25">
      <c r="A107" s="23">
        <v>46182</v>
      </c>
      <c r="C107" s="22">
        <v>64.260000000000005</v>
      </c>
    </row>
    <row r="108" spans="1:3" x14ac:dyDescent="0.25">
      <c r="A108" s="23">
        <v>46183</v>
      </c>
      <c r="C108" s="22">
        <v>64.09</v>
      </c>
    </row>
    <row r="109" spans="1:3" x14ac:dyDescent="0.25">
      <c r="A109" s="23">
        <v>46184</v>
      </c>
      <c r="C109" s="22">
        <v>64.03</v>
      </c>
    </row>
    <row r="110" spans="1:3" x14ac:dyDescent="0.25">
      <c r="A110" s="23">
        <v>46185</v>
      </c>
      <c r="C110" s="22">
        <v>64.209999999999994</v>
      </c>
    </row>
    <row r="111" spans="1:3" x14ac:dyDescent="0.25">
      <c r="A111" s="23">
        <v>46188</v>
      </c>
      <c r="C111" s="22">
        <v>62.97</v>
      </c>
    </row>
    <row r="112" spans="1:3" x14ac:dyDescent="0.25">
      <c r="A112" s="23">
        <v>46189</v>
      </c>
      <c r="C112" s="22">
        <v>63.05</v>
      </c>
    </row>
    <row r="113" spans="1:3" x14ac:dyDescent="0.25">
      <c r="A113" s="23">
        <v>46190</v>
      </c>
      <c r="C113" s="22">
        <v>62.99</v>
      </c>
    </row>
    <row r="114" spans="1:3" x14ac:dyDescent="0.25">
      <c r="A114" s="23">
        <v>46191</v>
      </c>
      <c r="C114" s="22">
        <v>62.89</v>
      </c>
    </row>
    <row r="115" spans="1:3" x14ac:dyDescent="0.25">
      <c r="A115" s="23">
        <v>46192</v>
      </c>
      <c r="C115" s="22">
        <v>62.97</v>
      </c>
    </row>
    <row r="116" spans="1:3" x14ac:dyDescent="0.25">
      <c r="A116" s="23">
        <v>46195</v>
      </c>
      <c r="C116" s="22">
        <v>63.04</v>
      </c>
    </row>
    <row r="117" spans="1:3" x14ac:dyDescent="0.25">
      <c r="A117" s="23">
        <v>46196</v>
      </c>
      <c r="B117" t="s">
        <v>5806</v>
      </c>
      <c r="C117" s="22">
        <v>63.12</v>
      </c>
    </row>
    <row r="118" spans="1:3" x14ac:dyDescent="0.25">
      <c r="A118" s="23">
        <v>46197</v>
      </c>
      <c r="B118" t="s">
        <v>5806</v>
      </c>
      <c r="C118" s="22">
        <v>63.09</v>
      </c>
    </row>
    <row r="119" spans="1:3" x14ac:dyDescent="0.25">
      <c r="A119" s="23">
        <v>46198</v>
      </c>
      <c r="B119" t="s">
        <v>5806</v>
      </c>
      <c r="C119" s="22">
        <v>63.27</v>
      </c>
    </row>
    <row r="120" spans="1:3" x14ac:dyDescent="0.25">
      <c r="A120" s="23">
        <v>46199</v>
      </c>
      <c r="B120" t="s">
        <v>5806</v>
      </c>
      <c r="C120" s="22">
        <v>63.45</v>
      </c>
    </row>
    <row r="121" spans="1:3" x14ac:dyDescent="0.25">
      <c r="A121" s="23">
        <v>46202</v>
      </c>
      <c r="B121" t="s">
        <v>5806</v>
      </c>
      <c r="C121" s="22">
        <v>63.4</v>
      </c>
    </row>
    <row r="122" spans="1:3" x14ac:dyDescent="0.25">
      <c r="A122" s="23">
        <v>46203</v>
      </c>
      <c r="B122" t="s">
        <v>5806</v>
      </c>
      <c r="C122" s="22">
        <v>63.58</v>
      </c>
    </row>
    <row r="123" spans="1:3" x14ac:dyDescent="0.25">
      <c r="A123" s="23">
        <v>46204</v>
      </c>
      <c r="B123" t="s">
        <v>5806</v>
      </c>
      <c r="C123" s="22">
        <v>64.02</v>
      </c>
    </row>
    <row r="124" spans="1:3" x14ac:dyDescent="0.25">
      <c r="A124" s="23">
        <v>46205</v>
      </c>
      <c r="B124" t="s">
        <v>5806</v>
      </c>
      <c r="C124" s="22">
        <v>64.13</v>
      </c>
    </row>
    <row r="125" spans="1:3" x14ac:dyDescent="0.25">
      <c r="A125" s="23">
        <v>46206</v>
      </c>
      <c r="B125" t="s">
        <v>5806</v>
      </c>
      <c r="C125" s="22">
        <v>64.05</v>
      </c>
    </row>
    <row r="126" spans="1:3" x14ac:dyDescent="0.25">
      <c r="A126" s="23">
        <v>46209</v>
      </c>
      <c r="B126" t="s">
        <v>5806</v>
      </c>
      <c r="C126" s="22">
        <v>64</v>
      </c>
    </row>
    <row r="127" spans="1:3" x14ac:dyDescent="0.25">
      <c r="A127" s="23">
        <v>46210</v>
      </c>
      <c r="B127" t="s">
        <v>5806</v>
      </c>
      <c r="C127" s="22">
        <v>64.31</v>
      </c>
    </row>
    <row r="128" spans="1:3" x14ac:dyDescent="0.25">
      <c r="A128" s="23">
        <v>46211</v>
      </c>
      <c r="B128" t="s">
        <v>5806</v>
      </c>
      <c r="C128" s="22">
        <v>64.37</v>
      </c>
    </row>
    <row r="129" spans="1:3" x14ac:dyDescent="0.25">
      <c r="A129" s="23">
        <v>46212</v>
      </c>
      <c r="B129" t="s">
        <v>5806</v>
      </c>
      <c r="C129" s="22">
        <v>64.37</v>
      </c>
    </row>
    <row r="130" spans="1:3" x14ac:dyDescent="0.25">
      <c r="A130" s="23">
        <v>46213</v>
      </c>
      <c r="B130" t="s">
        <v>5806</v>
      </c>
      <c r="C130" s="22">
        <v>64.510000000000005</v>
      </c>
    </row>
    <row r="131" spans="1:3" x14ac:dyDescent="0.25">
      <c r="A131" s="23">
        <v>46216</v>
      </c>
      <c r="B131" t="s">
        <v>5806</v>
      </c>
      <c r="C131" s="22">
        <v>64.62</v>
      </c>
    </row>
    <row r="132" spans="1:3" x14ac:dyDescent="0.25">
      <c r="A132" s="23">
        <v>46217</v>
      </c>
      <c r="B132" t="s">
        <v>5806</v>
      </c>
      <c r="C132" s="22">
        <v>64.64</v>
      </c>
    </row>
    <row r="133" spans="1:3" x14ac:dyDescent="0.25">
      <c r="A133" s="23">
        <v>46218</v>
      </c>
      <c r="B133" t="s">
        <v>5806</v>
      </c>
      <c r="C133" s="22">
        <v>64.77</v>
      </c>
    </row>
    <row r="134" spans="1:3" x14ac:dyDescent="0.25">
      <c r="A134" s="23">
        <v>46219</v>
      </c>
      <c r="B134" t="s">
        <v>5806</v>
      </c>
      <c r="C134" s="22">
        <v>64.87</v>
      </c>
    </row>
    <row r="135" spans="1:3" x14ac:dyDescent="0.25">
      <c r="A135" s="23">
        <v>46220</v>
      </c>
      <c r="B135" t="s">
        <v>5806</v>
      </c>
      <c r="C135" s="22">
        <v>64.94</v>
      </c>
    </row>
    <row r="136" spans="1:3" x14ac:dyDescent="0.25">
      <c r="A136" s="23">
        <v>46223</v>
      </c>
      <c r="B136" t="s">
        <v>5806</v>
      </c>
      <c r="C136" s="22">
        <v>65.22</v>
      </c>
    </row>
    <row r="137" spans="1:3" x14ac:dyDescent="0.25">
      <c r="A137" s="23">
        <v>46224</v>
      </c>
      <c r="B137" t="s">
        <v>5806</v>
      </c>
      <c r="C137" s="22">
        <v>65.290000000000006</v>
      </c>
    </row>
    <row r="138" spans="1:3" x14ac:dyDescent="0.25">
      <c r="A138" s="23">
        <v>46225</v>
      </c>
      <c r="B138" t="s">
        <v>5806</v>
      </c>
      <c r="C138" s="22">
        <v>65.27</v>
      </c>
    </row>
    <row r="139" spans="1:3" x14ac:dyDescent="0.25">
      <c r="A139" s="23">
        <v>46226</v>
      </c>
      <c r="B139" t="s">
        <v>5806</v>
      </c>
      <c r="C139" s="22">
        <v>65.55</v>
      </c>
    </row>
    <row r="140" spans="1:3" x14ac:dyDescent="0.25">
      <c r="A140" s="23">
        <v>46227</v>
      </c>
      <c r="B140" t="s">
        <v>5806</v>
      </c>
      <c r="C140" s="22">
        <v>65.739999999999995</v>
      </c>
    </row>
    <row r="141" spans="1:3" x14ac:dyDescent="0.25">
      <c r="A141" s="23">
        <v>46230</v>
      </c>
      <c r="B141" t="s">
        <v>5806</v>
      </c>
      <c r="C141" s="22">
        <v>65.47</v>
      </c>
    </row>
    <row r="142" spans="1:3" x14ac:dyDescent="0.25">
      <c r="A142" s="23">
        <v>46231</v>
      </c>
      <c r="B142" t="s">
        <v>5806</v>
      </c>
      <c r="C142" s="22">
        <v>65.22</v>
      </c>
    </row>
    <row r="143" spans="1:3" x14ac:dyDescent="0.25">
      <c r="A143" s="23">
        <v>46232</v>
      </c>
      <c r="B143" t="s">
        <v>5806</v>
      </c>
      <c r="C143" s="22">
        <v>65.33</v>
      </c>
    </row>
    <row r="144" spans="1:3" x14ac:dyDescent="0.25">
      <c r="A144" s="23">
        <v>46233</v>
      </c>
      <c r="B144" t="s">
        <v>5806</v>
      </c>
      <c r="C144" s="22">
        <v>65.3</v>
      </c>
    </row>
    <row r="145" spans="1:3" x14ac:dyDescent="0.25">
      <c r="A145" s="23">
        <v>46234</v>
      </c>
      <c r="B145" t="s">
        <v>5806</v>
      </c>
      <c r="C145" s="22">
        <v>65.25</v>
      </c>
    </row>
    <row r="146" spans="1:3" x14ac:dyDescent="0.25">
      <c r="A146" s="23">
        <v>46237</v>
      </c>
      <c r="B146" t="s">
        <v>5806</v>
      </c>
      <c r="C146" s="22">
        <v>65.239999999999995</v>
      </c>
    </row>
    <row r="147" spans="1:3" x14ac:dyDescent="0.25">
      <c r="A147" s="9"/>
      <c r="C147" s="3"/>
    </row>
    <row r="148" spans="1:3" x14ac:dyDescent="0.25">
      <c r="A148" s="9"/>
      <c r="C148" s="3"/>
    </row>
    <row r="149" spans="1:3" x14ac:dyDescent="0.25">
      <c r="A149" s="9"/>
      <c r="C149" s="3"/>
    </row>
    <row r="150" spans="1:3" x14ac:dyDescent="0.25">
      <c r="A150" s="9"/>
      <c r="C150" s="3"/>
    </row>
    <row r="151" spans="1:3" x14ac:dyDescent="0.25">
      <c r="A151" s="9"/>
      <c r="C151" s="3"/>
    </row>
    <row r="152" spans="1:3" x14ac:dyDescent="0.25">
      <c r="A152" s="9"/>
      <c r="C152" s="3"/>
    </row>
    <row r="153" spans="1:3" x14ac:dyDescent="0.25">
      <c r="A153" s="9"/>
      <c r="C153" s="3"/>
    </row>
    <row r="154" spans="1:3" x14ac:dyDescent="0.25">
      <c r="A154" s="9"/>
      <c r="C154" s="3"/>
    </row>
    <row r="155" spans="1:3" x14ac:dyDescent="0.25">
      <c r="A155" s="9"/>
      <c r="C155" s="3"/>
    </row>
    <row r="156" spans="1:3" x14ac:dyDescent="0.25">
      <c r="A156" s="9"/>
      <c r="C156" s="3"/>
    </row>
    <row r="157" spans="1:3" x14ac:dyDescent="0.25">
      <c r="A157" s="9"/>
      <c r="C157" s="3"/>
    </row>
    <row r="158" spans="1:3" x14ac:dyDescent="0.25">
      <c r="A158" s="9"/>
      <c r="C158" s="3"/>
    </row>
    <row r="159" spans="1:3" x14ac:dyDescent="0.25">
      <c r="A159" s="9"/>
      <c r="C159" s="3"/>
    </row>
    <row r="160" spans="1:3" x14ac:dyDescent="0.25">
      <c r="A160" s="9"/>
      <c r="C160" s="3"/>
    </row>
    <row r="161" spans="1:3" x14ac:dyDescent="0.25">
      <c r="A161" s="9"/>
      <c r="C161" s="3"/>
    </row>
    <row r="162" spans="1:3" x14ac:dyDescent="0.25">
      <c r="A162" s="9"/>
      <c r="C162" s="3"/>
    </row>
    <row r="163" spans="1:3" x14ac:dyDescent="0.25">
      <c r="A163" s="9"/>
      <c r="C163" s="3"/>
    </row>
    <row r="164" spans="1:3" x14ac:dyDescent="0.25">
      <c r="A164" s="9"/>
      <c r="C164" s="3"/>
    </row>
    <row r="165" spans="1:3" x14ac:dyDescent="0.25">
      <c r="A165" s="9"/>
      <c r="C165" s="3"/>
    </row>
    <row r="166" spans="1:3" x14ac:dyDescent="0.25">
      <c r="A166" s="9"/>
      <c r="C166" s="3"/>
    </row>
    <row r="167" spans="1:3" x14ac:dyDescent="0.25">
      <c r="A167" s="9"/>
      <c r="C167" s="3"/>
    </row>
    <row r="168" spans="1:3" x14ac:dyDescent="0.25">
      <c r="A168" s="9"/>
      <c r="C168" s="3"/>
    </row>
    <row r="169" spans="1:3" x14ac:dyDescent="0.25">
      <c r="A169" s="9"/>
      <c r="C169" s="3"/>
    </row>
    <row r="170" spans="1:3" x14ac:dyDescent="0.25">
      <c r="A170" s="9"/>
      <c r="C170" s="3"/>
    </row>
    <row r="171" spans="1:3" x14ac:dyDescent="0.25">
      <c r="A171" s="9"/>
      <c r="C171" s="3"/>
    </row>
    <row r="172" spans="1:3" x14ac:dyDescent="0.25">
      <c r="A172" s="9"/>
      <c r="C172" s="3"/>
    </row>
    <row r="173" spans="1:3" x14ac:dyDescent="0.25">
      <c r="A173" s="9"/>
      <c r="C173" s="3"/>
    </row>
    <row r="174" spans="1:3" x14ac:dyDescent="0.25">
      <c r="A174" s="9"/>
      <c r="C174" s="3"/>
    </row>
    <row r="175" spans="1:3" x14ac:dyDescent="0.25">
      <c r="A175" s="9"/>
      <c r="C175" s="3"/>
    </row>
    <row r="176" spans="1:3" x14ac:dyDescent="0.25">
      <c r="A176" s="9"/>
      <c r="C176" s="3"/>
    </row>
    <row r="177" spans="1:3" x14ac:dyDescent="0.25">
      <c r="A177" s="9"/>
      <c r="C177" s="3"/>
    </row>
    <row r="178" spans="1:3" x14ac:dyDescent="0.25">
      <c r="A178" s="9"/>
      <c r="C178" s="3"/>
    </row>
    <row r="179" spans="1:3" x14ac:dyDescent="0.25">
      <c r="A179" s="9"/>
      <c r="C179" s="3"/>
    </row>
    <row r="180" spans="1:3" x14ac:dyDescent="0.25">
      <c r="A180" s="9"/>
      <c r="C180" s="3"/>
    </row>
    <row r="181" spans="1:3" x14ac:dyDescent="0.25">
      <c r="A181" s="9"/>
      <c r="C181" s="3"/>
    </row>
    <row r="182" spans="1:3" x14ac:dyDescent="0.25">
      <c r="A182" s="9"/>
      <c r="C182" s="3"/>
    </row>
    <row r="183" spans="1:3" x14ac:dyDescent="0.25">
      <c r="A183" s="9"/>
      <c r="C183" s="3"/>
    </row>
    <row r="184" spans="1:3" x14ac:dyDescent="0.25">
      <c r="A184" s="9"/>
      <c r="C184" s="3"/>
    </row>
    <row r="185" spans="1:3" x14ac:dyDescent="0.25">
      <c r="A185" s="9"/>
      <c r="C185" s="3"/>
    </row>
    <row r="186" spans="1:3" x14ac:dyDescent="0.25">
      <c r="A186" s="9"/>
      <c r="C186" s="3"/>
    </row>
    <row r="187" spans="1:3" x14ac:dyDescent="0.25">
      <c r="A187" s="9"/>
      <c r="C187" s="3"/>
    </row>
    <row r="188" spans="1:3" x14ac:dyDescent="0.25">
      <c r="A188" s="9"/>
      <c r="C188" s="3"/>
    </row>
    <row r="189" spans="1:3" x14ac:dyDescent="0.25">
      <c r="A189" s="9"/>
      <c r="C189" s="3"/>
    </row>
    <row r="190" spans="1:3" x14ac:dyDescent="0.25">
      <c r="A190" s="9"/>
      <c r="C190" s="3"/>
    </row>
    <row r="191" spans="1:3" x14ac:dyDescent="0.25">
      <c r="A191" s="9"/>
      <c r="C191" s="3"/>
    </row>
    <row r="192" spans="1:3" x14ac:dyDescent="0.25">
      <c r="A192" s="9"/>
      <c r="C192" s="3"/>
    </row>
    <row r="193" spans="1:3" x14ac:dyDescent="0.25">
      <c r="A193" s="9"/>
      <c r="C193" s="3"/>
    </row>
    <row r="194" spans="1:3" x14ac:dyDescent="0.25">
      <c r="A194" s="9"/>
      <c r="C194" s="3"/>
    </row>
    <row r="195" spans="1:3" x14ac:dyDescent="0.25">
      <c r="A195" s="9"/>
      <c r="C195" s="3"/>
    </row>
    <row r="196" spans="1:3" x14ac:dyDescent="0.25">
      <c r="A196" s="9"/>
      <c r="C196" s="3"/>
    </row>
    <row r="197" spans="1:3" x14ac:dyDescent="0.25">
      <c r="A197" s="9"/>
      <c r="C197" s="3"/>
    </row>
    <row r="198" spans="1:3" x14ac:dyDescent="0.25">
      <c r="A198" s="9"/>
      <c r="C198" s="3"/>
    </row>
    <row r="199" spans="1:3" x14ac:dyDescent="0.25">
      <c r="A199" s="9"/>
      <c r="C199" s="3"/>
    </row>
    <row r="200" spans="1:3" x14ac:dyDescent="0.25">
      <c r="A200" s="9"/>
      <c r="C200" s="3"/>
    </row>
    <row r="201" spans="1:3" x14ac:dyDescent="0.25">
      <c r="A201" s="9"/>
      <c r="C201" s="3"/>
    </row>
    <row r="202" spans="1:3" x14ac:dyDescent="0.25">
      <c r="A202" s="9"/>
      <c r="C202" s="3"/>
    </row>
    <row r="203" spans="1:3" x14ac:dyDescent="0.25">
      <c r="A203" s="9"/>
      <c r="C203" s="3"/>
    </row>
    <row r="204" spans="1:3" x14ac:dyDescent="0.25">
      <c r="A204" s="9"/>
      <c r="C204" s="3"/>
    </row>
    <row r="205" spans="1:3" x14ac:dyDescent="0.25">
      <c r="A205" s="9"/>
      <c r="C205" s="3"/>
    </row>
    <row r="206" spans="1:3" x14ac:dyDescent="0.25">
      <c r="A206" s="9"/>
      <c r="C206" s="3"/>
    </row>
    <row r="207" spans="1:3" x14ac:dyDescent="0.25">
      <c r="A207" s="9"/>
      <c r="C207" s="3"/>
    </row>
    <row r="208" spans="1:3" x14ac:dyDescent="0.25">
      <c r="A208" s="9"/>
      <c r="C208" s="3"/>
    </row>
    <row r="209" spans="1:3" x14ac:dyDescent="0.25">
      <c r="A209" s="9"/>
      <c r="C209" s="3"/>
    </row>
    <row r="210" spans="1:3" x14ac:dyDescent="0.25">
      <c r="A210" s="9"/>
      <c r="C210" s="3"/>
    </row>
    <row r="211" spans="1:3" x14ac:dyDescent="0.25">
      <c r="A211" s="9"/>
      <c r="C211" s="3"/>
    </row>
    <row r="212" spans="1:3" x14ac:dyDescent="0.25">
      <c r="A212" s="9"/>
      <c r="C212" s="3"/>
    </row>
    <row r="213" spans="1:3" x14ac:dyDescent="0.25">
      <c r="A213" s="9"/>
      <c r="C213" s="3"/>
    </row>
    <row r="214" spans="1:3" x14ac:dyDescent="0.25">
      <c r="A214" s="9"/>
      <c r="C214" s="3"/>
    </row>
    <row r="215" spans="1:3" x14ac:dyDescent="0.25">
      <c r="A215" s="9"/>
      <c r="C215" s="3"/>
    </row>
    <row r="216" spans="1:3" x14ac:dyDescent="0.25">
      <c r="A216" s="9"/>
      <c r="C216" s="3"/>
    </row>
    <row r="217" spans="1:3" x14ac:dyDescent="0.25">
      <c r="A217" s="9"/>
      <c r="C217" s="3"/>
    </row>
    <row r="218" spans="1:3" x14ac:dyDescent="0.25">
      <c r="A218" s="9"/>
      <c r="C218" s="3"/>
    </row>
    <row r="219" spans="1:3" x14ac:dyDescent="0.25">
      <c r="A219" s="9"/>
      <c r="C219" s="3"/>
    </row>
    <row r="220" spans="1:3" x14ac:dyDescent="0.25">
      <c r="A220" s="9"/>
      <c r="C220" s="3"/>
    </row>
    <row r="221" spans="1:3" x14ac:dyDescent="0.25">
      <c r="A221" s="9"/>
      <c r="C221" s="3"/>
    </row>
    <row r="222" spans="1:3" x14ac:dyDescent="0.25">
      <c r="A222" s="9"/>
      <c r="C222" s="3"/>
    </row>
    <row r="223" spans="1:3" x14ac:dyDescent="0.25">
      <c r="A223" s="9"/>
      <c r="C223" s="3"/>
    </row>
    <row r="224" spans="1:3" x14ac:dyDescent="0.25">
      <c r="A224" s="9"/>
      <c r="C224" s="3"/>
    </row>
    <row r="225" spans="1:3" x14ac:dyDescent="0.25">
      <c r="A225" s="9"/>
      <c r="C225" s="3"/>
    </row>
    <row r="226" spans="1:3" x14ac:dyDescent="0.25">
      <c r="A226" s="9"/>
      <c r="C226" s="3"/>
    </row>
    <row r="227" spans="1:3" x14ac:dyDescent="0.25">
      <c r="A227" s="9"/>
      <c r="C227" s="3"/>
    </row>
    <row r="228" spans="1:3" x14ac:dyDescent="0.25">
      <c r="A228" s="9"/>
      <c r="C228" s="3"/>
    </row>
    <row r="229" spans="1:3" x14ac:dyDescent="0.25">
      <c r="A229" s="9"/>
      <c r="C229" s="3"/>
    </row>
    <row r="230" spans="1:3" x14ac:dyDescent="0.25">
      <c r="A230" s="9"/>
      <c r="C230" s="3"/>
    </row>
    <row r="231" spans="1:3" x14ac:dyDescent="0.25">
      <c r="A231" s="9"/>
      <c r="C231" s="3"/>
    </row>
    <row r="232" spans="1:3" x14ac:dyDescent="0.25">
      <c r="A232" s="9"/>
      <c r="C232" s="3"/>
    </row>
    <row r="233" spans="1:3" x14ac:dyDescent="0.25">
      <c r="A233" s="9"/>
      <c r="C233" s="3"/>
    </row>
    <row r="234" spans="1:3" x14ac:dyDescent="0.25">
      <c r="A234" s="9"/>
      <c r="C234" s="3"/>
    </row>
    <row r="235" spans="1:3" x14ac:dyDescent="0.25">
      <c r="A235" s="9"/>
      <c r="C235" s="3"/>
    </row>
    <row r="236" spans="1:3" x14ac:dyDescent="0.25">
      <c r="A236" s="9"/>
      <c r="C236" s="3"/>
    </row>
    <row r="237" spans="1:3" x14ac:dyDescent="0.25">
      <c r="A237" s="9"/>
      <c r="C237" s="3"/>
    </row>
    <row r="238" spans="1:3" x14ac:dyDescent="0.25">
      <c r="A238" s="9"/>
      <c r="C238" s="3"/>
    </row>
    <row r="239" spans="1:3" x14ac:dyDescent="0.25">
      <c r="A239" s="9"/>
      <c r="C239" s="3"/>
    </row>
    <row r="240" spans="1:3" x14ac:dyDescent="0.25">
      <c r="A240" s="9"/>
      <c r="C240" s="3"/>
    </row>
    <row r="241" spans="1:3" x14ac:dyDescent="0.25">
      <c r="A241" s="9"/>
      <c r="C241" s="3"/>
    </row>
    <row r="242" spans="1:3" x14ac:dyDescent="0.25">
      <c r="A242" s="9"/>
      <c r="C242" s="3"/>
    </row>
    <row r="243" spans="1:3" x14ac:dyDescent="0.25">
      <c r="A243" s="9"/>
      <c r="C243" s="3"/>
    </row>
    <row r="244" spans="1:3" x14ac:dyDescent="0.25">
      <c r="A244" s="9"/>
      <c r="C244" s="3"/>
    </row>
    <row r="245" spans="1:3" x14ac:dyDescent="0.25">
      <c r="A245" s="9"/>
      <c r="C245" s="3"/>
    </row>
    <row r="246" spans="1:3" x14ac:dyDescent="0.25">
      <c r="A246" s="9"/>
      <c r="C246" s="3"/>
    </row>
    <row r="247" spans="1:3" x14ac:dyDescent="0.25">
      <c r="A247" s="9"/>
      <c r="C247" s="3"/>
    </row>
    <row r="248" spans="1:3" x14ac:dyDescent="0.25">
      <c r="A248" s="9"/>
      <c r="C248" s="3"/>
    </row>
    <row r="249" spans="1:3" x14ac:dyDescent="0.25">
      <c r="A249" s="9"/>
      <c r="C249" s="3"/>
    </row>
    <row r="250" spans="1:3" x14ac:dyDescent="0.25">
      <c r="A250" s="9"/>
      <c r="C250" s="3"/>
    </row>
    <row r="251" spans="1:3" x14ac:dyDescent="0.25">
      <c r="A251" s="9"/>
      <c r="C251" s="3"/>
    </row>
    <row r="252" spans="1:3" x14ac:dyDescent="0.25">
      <c r="A252" s="9"/>
      <c r="C252" s="3"/>
    </row>
    <row r="253" spans="1:3" x14ac:dyDescent="0.25">
      <c r="A253" s="9"/>
      <c r="C253" s="3"/>
    </row>
    <row r="254" spans="1:3" x14ac:dyDescent="0.25">
      <c r="A254" s="9"/>
      <c r="C254" s="3"/>
    </row>
    <row r="255" spans="1:3" x14ac:dyDescent="0.25">
      <c r="A255" s="9"/>
      <c r="C255" s="3"/>
    </row>
    <row r="256" spans="1:3" x14ac:dyDescent="0.25">
      <c r="A256" s="9"/>
      <c r="C256" s="3"/>
    </row>
    <row r="257" spans="1:3" x14ac:dyDescent="0.25">
      <c r="A257" s="9"/>
      <c r="C257" s="3"/>
    </row>
    <row r="258" spans="1:3" x14ac:dyDescent="0.25">
      <c r="A258" s="9"/>
      <c r="C258" s="3"/>
    </row>
    <row r="259" spans="1:3" x14ac:dyDescent="0.25">
      <c r="A259" s="9"/>
      <c r="C259" s="3"/>
    </row>
    <row r="260" spans="1:3" x14ac:dyDescent="0.25">
      <c r="A260" s="9"/>
      <c r="C260" s="3"/>
    </row>
    <row r="261" spans="1:3" x14ac:dyDescent="0.25">
      <c r="A261" s="9"/>
      <c r="C261" s="3"/>
    </row>
    <row r="262" spans="1:3" x14ac:dyDescent="0.25">
      <c r="A262" s="9"/>
      <c r="C262" s="3"/>
    </row>
    <row r="263" spans="1:3" x14ac:dyDescent="0.25">
      <c r="A263" s="9"/>
      <c r="C263" s="3"/>
    </row>
    <row r="264" spans="1:3" x14ac:dyDescent="0.25">
      <c r="A264" s="9"/>
      <c r="C264" s="3"/>
    </row>
    <row r="265" spans="1:3" x14ac:dyDescent="0.25">
      <c r="A265" s="9"/>
      <c r="C265" s="3"/>
    </row>
    <row r="266" spans="1:3" x14ac:dyDescent="0.25">
      <c r="A266" s="9"/>
      <c r="C266" s="3"/>
    </row>
    <row r="267" spans="1:3" x14ac:dyDescent="0.25">
      <c r="A267" s="9"/>
      <c r="C267" s="3"/>
    </row>
    <row r="268" spans="1:3" x14ac:dyDescent="0.25">
      <c r="A268" s="9"/>
      <c r="C268" s="3"/>
    </row>
    <row r="269" spans="1:3" x14ac:dyDescent="0.25">
      <c r="A269" s="9"/>
      <c r="C269" s="3"/>
    </row>
    <row r="270" spans="1:3" x14ac:dyDescent="0.25">
      <c r="A270" s="9"/>
      <c r="C270" s="3"/>
    </row>
    <row r="271" spans="1:3" x14ac:dyDescent="0.25">
      <c r="A271" s="9"/>
      <c r="C271" s="3"/>
    </row>
    <row r="272" spans="1:3" x14ac:dyDescent="0.25">
      <c r="A272" s="9"/>
      <c r="C272" s="3"/>
    </row>
    <row r="273" spans="1:3" x14ac:dyDescent="0.25">
      <c r="A273" s="9"/>
      <c r="C273" s="3"/>
    </row>
    <row r="274" spans="1:3" x14ac:dyDescent="0.25">
      <c r="A274" s="9"/>
      <c r="C274" s="3"/>
    </row>
    <row r="275" spans="1:3" x14ac:dyDescent="0.25">
      <c r="A275" s="9"/>
      <c r="C275" s="3"/>
    </row>
    <row r="276" spans="1:3" x14ac:dyDescent="0.25">
      <c r="A276" s="9"/>
      <c r="C276" s="3"/>
    </row>
    <row r="277" spans="1:3" x14ac:dyDescent="0.25">
      <c r="A277" s="9"/>
      <c r="C277" s="3"/>
    </row>
    <row r="278" spans="1:3" x14ac:dyDescent="0.25">
      <c r="A278" s="9"/>
    </row>
    <row r="279" spans="1:3" x14ac:dyDescent="0.25">
      <c r="A279" s="9"/>
    </row>
    <row r="280" spans="1:3" x14ac:dyDescent="0.25">
      <c r="A280" s="9"/>
    </row>
    <row r="281" spans="1:3" x14ac:dyDescent="0.25">
      <c r="A281" s="9"/>
    </row>
    <row r="282" spans="1:3" x14ac:dyDescent="0.25">
      <c r="A282" s="9"/>
    </row>
    <row r="283" spans="1:3" x14ac:dyDescent="0.25">
      <c r="A283" s="9"/>
    </row>
    <row r="284" spans="1:3" x14ac:dyDescent="0.25">
      <c r="A284" s="9"/>
    </row>
    <row r="285" spans="1:3" x14ac:dyDescent="0.25">
      <c r="A285" s="9"/>
    </row>
    <row r="286" spans="1:3" x14ac:dyDescent="0.25">
      <c r="A286" s="9"/>
    </row>
    <row r="287" spans="1:3" x14ac:dyDescent="0.25">
      <c r="A287" s="9"/>
    </row>
    <row r="288" spans="1:3" x14ac:dyDescent="0.25">
      <c r="A288" s="9"/>
    </row>
    <row r="289" spans="1:1" x14ac:dyDescent="0.25">
      <c r="A289" s="9"/>
    </row>
    <row r="290" spans="1:1" x14ac:dyDescent="0.25">
      <c r="A290" s="9"/>
    </row>
    <row r="291" spans="1:1" x14ac:dyDescent="0.25">
      <c r="A291" s="9"/>
    </row>
    <row r="292" spans="1:1" x14ac:dyDescent="0.25">
      <c r="A292" s="9"/>
    </row>
    <row r="293" spans="1:1" x14ac:dyDescent="0.25">
      <c r="A293" s="9"/>
    </row>
    <row r="294" spans="1:1" x14ac:dyDescent="0.25">
      <c r="A294" s="9"/>
    </row>
    <row r="295" spans="1:1" x14ac:dyDescent="0.25">
      <c r="A295" s="9"/>
    </row>
    <row r="296" spans="1:1" x14ac:dyDescent="0.25">
      <c r="A296" s="9"/>
    </row>
    <row r="297" spans="1:1" x14ac:dyDescent="0.25">
      <c r="A297" s="9"/>
    </row>
    <row r="298" spans="1:1" x14ac:dyDescent="0.25">
      <c r="A298" s="9"/>
    </row>
    <row r="299" spans="1:1" x14ac:dyDescent="0.25">
      <c r="A299" s="9"/>
    </row>
    <row r="300" spans="1:1" x14ac:dyDescent="0.25">
      <c r="A300" s="9"/>
    </row>
    <row r="301" spans="1:1" x14ac:dyDescent="0.25">
      <c r="A301" s="9"/>
    </row>
    <row r="302" spans="1:1" x14ac:dyDescent="0.25">
      <c r="A302" s="9"/>
    </row>
    <row r="303" spans="1:1" x14ac:dyDescent="0.25">
      <c r="A303" s="9"/>
    </row>
    <row r="304" spans="1:1" x14ac:dyDescent="0.25">
      <c r="A304" s="9"/>
    </row>
    <row r="305" spans="1:1" x14ac:dyDescent="0.25">
      <c r="A305" s="9"/>
    </row>
    <row r="306" spans="1:1" x14ac:dyDescent="0.25">
      <c r="A306" s="9"/>
    </row>
    <row r="307" spans="1:1" x14ac:dyDescent="0.25">
      <c r="A307" s="9"/>
    </row>
    <row r="308" spans="1:1" x14ac:dyDescent="0.25">
      <c r="A308" s="9"/>
    </row>
    <row r="309" spans="1:1" x14ac:dyDescent="0.25">
      <c r="A309" s="9"/>
    </row>
    <row r="310" spans="1:1" x14ac:dyDescent="0.25">
      <c r="A310" s="9"/>
    </row>
    <row r="311" spans="1:1" x14ac:dyDescent="0.25">
      <c r="A311" s="9"/>
    </row>
    <row r="312" spans="1:1" x14ac:dyDescent="0.25">
      <c r="A312" s="9"/>
    </row>
    <row r="313" spans="1:1" x14ac:dyDescent="0.25">
      <c r="A313" s="9"/>
    </row>
    <row r="314" spans="1:1" x14ac:dyDescent="0.25">
      <c r="A314" s="12"/>
    </row>
    <row r="315" spans="1:1" x14ac:dyDescent="0.25">
      <c r="A315" s="12"/>
    </row>
    <row r="316" spans="1:1" x14ac:dyDescent="0.25">
      <c r="A316" s="12"/>
    </row>
    <row r="317" spans="1:1" x14ac:dyDescent="0.25">
      <c r="A317" s="12"/>
    </row>
    <row r="318" spans="1:1" x14ac:dyDescent="0.25">
      <c r="A318" s="12"/>
    </row>
    <row r="319" spans="1:1" x14ac:dyDescent="0.25">
      <c r="A319" s="12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</sheetData>
  <pageMargins left="0.25" right="0.25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9"/>
  <dimension ref="A1:C1307"/>
  <sheetViews>
    <sheetView topLeftCell="A373" zoomScale="80" zoomScaleNormal="80" workbookViewId="0">
      <selection activeCell="C317" sqref="C317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48" width="9.140625" style="1" customWidth="1"/>
    <col min="49" max="16384" width="9.140625" style="1"/>
  </cols>
  <sheetData>
    <row r="1" spans="1:3" x14ac:dyDescent="0.25">
      <c r="A1" s="11" t="s">
        <v>0</v>
      </c>
      <c r="B1" s="1" t="s">
        <v>5801</v>
      </c>
      <c r="C1" s="1" t="s">
        <v>5804</v>
      </c>
    </row>
    <row r="2" spans="1:3" x14ac:dyDescent="0.25">
      <c r="A2" s="9">
        <v>45659</v>
      </c>
      <c r="B2" s="1" t="s">
        <v>5807</v>
      </c>
      <c r="C2" s="3">
        <v>321.55</v>
      </c>
    </row>
    <row r="3" spans="1:3" x14ac:dyDescent="0.25">
      <c r="A3" s="9">
        <v>45660</v>
      </c>
      <c r="B3" s="1" t="str">
        <f t="shared" ref="B3:B66" si="0">B2</f>
        <v>BOI GORDO</v>
      </c>
      <c r="C3" s="3">
        <v>321.85000000000002</v>
      </c>
    </row>
    <row r="4" spans="1:3" x14ac:dyDescent="0.25">
      <c r="A4" s="9">
        <v>45663</v>
      </c>
      <c r="B4" s="1" t="str">
        <f t="shared" si="0"/>
        <v>BOI GORDO</v>
      </c>
      <c r="C4" s="3">
        <v>321.85000000000002</v>
      </c>
    </row>
    <row r="5" spans="1:3" x14ac:dyDescent="0.25">
      <c r="A5" s="9">
        <v>45664</v>
      </c>
      <c r="B5" s="1" t="str">
        <f t="shared" si="0"/>
        <v>BOI GORDO</v>
      </c>
      <c r="C5" s="3">
        <v>322.5</v>
      </c>
    </row>
    <row r="6" spans="1:3" x14ac:dyDescent="0.25">
      <c r="A6" s="9">
        <v>45665</v>
      </c>
      <c r="B6" s="1" t="str">
        <f t="shared" si="0"/>
        <v>BOI GORDO</v>
      </c>
      <c r="C6" s="3">
        <v>323.7</v>
      </c>
    </row>
    <row r="7" spans="1:3" x14ac:dyDescent="0.25">
      <c r="A7" s="9">
        <v>45666</v>
      </c>
      <c r="B7" s="1" t="str">
        <f t="shared" si="0"/>
        <v>BOI GORDO</v>
      </c>
      <c r="C7" s="3">
        <v>323.89999999999998</v>
      </c>
    </row>
    <row r="8" spans="1:3" x14ac:dyDescent="0.25">
      <c r="A8" s="9">
        <v>45667</v>
      </c>
      <c r="B8" s="1" t="str">
        <f t="shared" si="0"/>
        <v>BOI GORDO</v>
      </c>
      <c r="C8" s="3">
        <v>324.35000000000002</v>
      </c>
    </row>
    <row r="9" spans="1:3" x14ac:dyDescent="0.25">
      <c r="A9" s="9">
        <v>45670</v>
      </c>
      <c r="B9" s="1" t="str">
        <f t="shared" si="0"/>
        <v>BOI GORDO</v>
      </c>
      <c r="C9" s="3">
        <v>325.60000000000002</v>
      </c>
    </row>
    <row r="10" spans="1:3" x14ac:dyDescent="0.25">
      <c r="A10" s="9">
        <v>45671</v>
      </c>
      <c r="B10" s="1" t="str">
        <f t="shared" si="0"/>
        <v>BOI GORDO</v>
      </c>
      <c r="C10" s="3">
        <v>325.7</v>
      </c>
    </row>
    <row r="11" spans="1:3" x14ac:dyDescent="0.25">
      <c r="A11" s="9">
        <v>45672</v>
      </c>
      <c r="B11" s="1" t="str">
        <f t="shared" si="0"/>
        <v>BOI GORDO</v>
      </c>
      <c r="C11" s="3">
        <v>326.95</v>
      </c>
    </row>
    <row r="12" spans="1:3" x14ac:dyDescent="0.25">
      <c r="A12" s="9">
        <v>45673</v>
      </c>
      <c r="B12" s="1" t="str">
        <f t="shared" si="0"/>
        <v>BOI GORDO</v>
      </c>
      <c r="C12" s="3">
        <v>325.3</v>
      </c>
    </row>
    <row r="13" spans="1:3" x14ac:dyDescent="0.25">
      <c r="A13" s="9">
        <v>45674</v>
      </c>
      <c r="B13" s="1" t="str">
        <f t="shared" si="0"/>
        <v>BOI GORDO</v>
      </c>
      <c r="C13" s="3">
        <v>326.64999999999998</v>
      </c>
    </row>
    <row r="14" spans="1:3" x14ac:dyDescent="0.25">
      <c r="A14" s="9">
        <v>45677</v>
      </c>
      <c r="B14" s="1" t="str">
        <f t="shared" si="0"/>
        <v>BOI GORDO</v>
      </c>
      <c r="C14" s="3">
        <v>326.60000000000002</v>
      </c>
    </row>
    <row r="15" spans="1:3" x14ac:dyDescent="0.25">
      <c r="A15" s="9">
        <v>45678</v>
      </c>
      <c r="B15" s="1" t="str">
        <f t="shared" si="0"/>
        <v>BOI GORDO</v>
      </c>
      <c r="C15" s="3">
        <v>326.60000000000002</v>
      </c>
    </row>
    <row r="16" spans="1:3" x14ac:dyDescent="0.25">
      <c r="A16" s="9">
        <v>45679</v>
      </c>
      <c r="B16" s="1" t="str">
        <f t="shared" si="0"/>
        <v>BOI GORDO</v>
      </c>
      <c r="C16" s="3">
        <v>327.14999999999998</v>
      </c>
    </row>
    <row r="17" spans="1:3" x14ac:dyDescent="0.25">
      <c r="A17" s="9">
        <v>45680</v>
      </c>
      <c r="B17" s="1" t="str">
        <f t="shared" si="0"/>
        <v>BOI GORDO</v>
      </c>
      <c r="C17" s="3">
        <v>325.39999999999998</v>
      </c>
    </row>
    <row r="18" spans="1:3" x14ac:dyDescent="0.25">
      <c r="A18" s="9">
        <v>45681</v>
      </c>
      <c r="B18" s="1" t="str">
        <f t="shared" si="0"/>
        <v>BOI GORDO</v>
      </c>
      <c r="C18" s="3">
        <v>325.10000000000002</v>
      </c>
    </row>
    <row r="19" spans="1:3" x14ac:dyDescent="0.25">
      <c r="A19" s="9">
        <v>45684</v>
      </c>
      <c r="B19" s="1" t="str">
        <f t="shared" si="0"/>
        <v>BOI GORDO</v>
      </c>
      <c r="C19" s="3">
        <v>326.7</v>
      </c>
    </row>
    <row r="20" spans="1:3" x14ac:dyDescent="0.25">
      <c r="A20" s="9">
        <v>45685</v>
      </c>
      <c r="B20" s="1" t="str">
        <f t="shared" si="0"/>
        <v>BOI GORDO</v>
      </c>
      <c r="C20" s="3">
        <v>325.2</v>
      </c>
    </row>
    <row r="21" spans="1:3" x14ac:dyDescent="0.25">
      <c r="A21" s="9">
        <v>45686</v>
      </c>
      <c r="B21" s="1" t="str">
        <f t="shared" si="0"/>
        <v>BOI GORDO</v>
      </c>
      <c r="C21" s="3">
        <v>325.85000000000002</v>
      </c>
    </row>
    <row r="22" spans="1:3" x14ac:dyDescent="0.25">
      <c r="A22" s="9">
        <v>45687</v>
      </c>
      <c r="B22" s="1" t="str">
        <f t="shared" si="0"/>
        <v>BOI GORDO</v>
      </c>
      <c r="C22" s="3">
        <v>326</v>
      </c>
    </row>
    <row r="23" spans="1:3" x14ac:dyDescent="0.25">
      <c r="A23" s="9">
        <v>45688</v>
      </c>
      <c r="B23" s="1" t="str">
        <f t="shared" si="0"/>
        <v>BOI GORDO</v>
      </c>
      <c r="C23" s="3">
        <v>324.45</v>
      </c>
    </row>
    <row r="24" spans="1:3" x14ac:dyDescent="0.25">
      <c r="A24" s="9">
        <v>45691</v>
      </c>
      <c r="B24" s="1" t="str">
        <f t="shared" si="0"/>
        <v>BOI GORDO</v>
      </c>
      <c r="C24" s="3">
        <v>326.10000000000002</v>
      </c>
    </row>
    <row r="25" spans="1:3" x14ac:dyDescent="0.25">
      <c r="A25" s="9">
        <v>45692</v>
      </c>
      <c r="B25" s="1" t="str">
        <f t="shared" si="0"/>
        <v>BOI GORDO</v>
      </c>
      <c r="C25" s="3">
        <v>327.10000000000002</v>
      </c>
    </row>
    <row r="26" spans="1:3" x14ac:dyDescent="0.25">
      <c r="A26" s="9">
        <v>45693</v>
      </c>
      <c r="B26" s="1" t="str">
        <f t="shared" si="0"/>
        <v>BOI GORDO</v>
      </c>
      <c r="C26" s="3">
        <v>325.85000000000002</v>
      </c>
    </row>
    <row r="27" spans="1:3" x14ac:dyDescent="0.25">
      <c r="A27" s="9">
        <v>45694</v>
      </c>
      <c r="B27" s="1" t="str">
        <f t="shared" si="0"/>
        <v>BOI GORDO</v>
      </c>
      <c r="C27" s="3">
        <v>326.89999999999998</v>
      </c>
    </row>
    <row r="28" spans="1:3" x14ac:dyDescent="0.25">
      <c r="A28" s="9">
        <v>45695</v>
      </c>
      <c r="B28" s="1" t="str">
        <f t="shared" si="0"/>
        <v>BOI GORDO</v>
      </c>
      <c r="C28" s="3">
        <v>324.60000000000002</v>
      </c>
    </row>
    <row r="29" spans="1:3" x14ac:dyDescent="0.25">
      <c r="A29" s="9">
        <v>45698</v>
      </c>
      <c r="B29" s="1" t="str">
        <f t="shared" si="0"/>
        <v>BOI GORDO</v>
      </c>
      <c r="C29" s="3">
        <v>324.64999999999998</v>
      </c>
    </row>
    <row r="30" spans="1:3" x14ac:dyDescent="0.25">
      <c r="A30" s="9">
        <v>45699</v>
      </c>
      <c r="B30" s="1" t="str">
        <f t="shared" si="0"/>
        <v>BOI GORDO</v>
      </c>
      <c r="C30" s="3">
        <v>324.25</v>
      </c>
    </row>
    <row r="31" spans="1:3" x14ac:dyDescent="0.25">
      <c r="A31" s="9">
        <v>45700</v>
      </c>
      <c r="B31" s="1" t="str">
        <f t="shared" si="0"/>
        <v>BOI GORDO</v>
      </c>
      <c r="C31" s="3">
        <v>322.8</v>
      </c>
    </row>
    <row r="32" spans="1:3" x14ac:dyDescent="0.25">
      <c r="A32" s="9">
        <v>45701</v>
      </c>
      <c r="B32" s="1" t="str">
        <f t="shared" si="0"/>
        <v>BOI GORDO</v>
      </c>
      <c r="C32" s="3">
        <v>320.05</v>
      </c>
    </row>
    <row r="33" spans="1:3" x14ac:dyDescent="0.25">
      <c r="A33" s="9">
        <v>45702</v>
      </c>
      <c r="B33" s="1" t="str">
        <f t="shared" si="0"/>
        <v>BOI GORDO</v>
      </c>
      <c r="C33" s="3">
        <v>320.3</v>
      </c>
    </row>
    <row r="34" spans="1:3" x14ac:dyDescent="0.25">
      <c r="A34" s="9">
        <v>45705</v>
      </c>
      <c r="B34" s="1" t="str">
        <f t="shared" si="0"/>
        <v>BOI GORDO</v>
      </c>
      <c r="C34" s="3">
        <v>320.3</v>
      </c>
    </row>
    <row r="35" spans="1:3" x14ac:dyDescent="0.25">
      <c r="A35" s="9">
        <v>45706</v>
      </c>
      <c r="B35" s="1" t="str">
        <f t="shared" si="0"/>
        <v>BOI GORDO</v>
      </c>
      <c r="C35" s="3">
        <v>317.45</v>
      </c>
    </row>
    <row r="36" spans="1:3" x14ac:dyDescent="0.25">
      <c r="A36" s="9">
        <v>45707</v>
      </c>
      <c r="B36" s="1" t="str">
        <f t="shared" si="0"/>
        <v>BOI GORDO</v>
      </c>
      <c r="C36" s="3">
        <v>315.3</v>
      </c>
    </row>
    <row r="37" spans="1:3" x14ac:dyDescent="0.25">
      <c r="A37" s="9">
        <v>45708</v>
      </c>
      <c r="B37" s="1" t="str">
        <f t="shared" si="0"/>
        <v>BOI GORDO</v>
      </c>
      <c r="C37" s="3">
        <v>314.2</v>
      </c>
    </row>
    <row r="38" spans="1:3" x14ac:dyDescent="0.25">
      <c r="A38" s="9">
        <v>45709</v>
      </c>
      <c r="B38" s="1" t="str">
        <f t="shared" si="0"/>
        <v>BOI GORDO</v>
      </c>
      <c r="C38" s="3">
        <v>314.2</v>
      </c>
    </row>
    <row r="39" spans="1:3" x14ac:dyDescent="0.25">
      <c r="A39" s="9">
        <v>45712</v>
      </c>
      <c r="B39" s="1" t="str">
        <f t="shared" si="0"/>
        <v>BOI GORDO</v>
      </c>
      <c r="C39" s="3">
        <v>314.25</v>
      </c>
    </row>
    <row r="40" spans="1:3" x14ac:dyDescent="0.25">
      <c r="A40" s="9">
        <v>45713</v>
      </c>
      <c r="B40" s="1" t="str">
        <f t="shared" si="0"/>
        <v>BOI GORDO</v>
      </c>
      <c r="C40" s="3">
        <v>312.10000000000002</v>
      </c>
    </row>
    <row r="41" spans="1:3" x14ac:dyDescent="0.25">
      <c r="A41" s="9">
        <v>45714</v>
      </c>
      <c r="B41" s="1" t="str">
        <f t="shared" si="0"/>
        <v>BOI GORDO</v>
      </c>
      <c r="C41" s="3">
        <v>311.39999999999998</v>
      </c>
    </row>
    <row r="42" spans="1:3" x14ac:dyDescent="0.25">
      <c r="A42" s="9">
        <v>45715</v>
      </c>
      <c r="B42" s="1" t="str">
        <f t="shared" si="0"/>
        <v>BOI GORDO</v>
      </c>
      <c r="C42" s="3">
        <v>311.39999999999998</v>
      </c>
    </row>
    <row r="43" spans="1:3" x14ac:dyDescent="0.25">
      <c r="A43" s="9">
        <v>45716</v>
      </c>
      <c r="B43" s="1" t="str">
        <f t="shared" si="0"/>
        <v>BOI GORDO</v>
      </c>
      <c r="C43" s="3">
        <v>310.95</v>
      </c>
    </row>
    <row r="44" spans="1:3" x14ac:dyDescent="0.25">
      <c r="A44" s="9">
        <v>45721</v>
      </c>
      <c r="B44" s="1" t="str">
        <f t="shared" si="0"/>
        <v>BOI GORDO</v>
      </c>
      <c r="C44" s="3">
        <v>309.7</v>
      </c>
    </row>
    <row r="45" spans="1:3" x14ac:dyDescent="0.25">
      <c r="A45" s="9">
        <v>45722</v>
      </c>
      <c r="B45" s="1" t="str">
        <f t="shared" si="0"/>
        <v>BOI GORDO</v>
      </c>
      <c r="C45" s="3">
        <v>311</v>
      </c>
    </row>
    <row r="46" spans="1:3" x14ac:dyDescent="0.25">
      <c r="A46" s="9">
        <v>45723</v>
      </c>
      <c r="B46" s="1" t="str">
        <f t="shared" si="0"/>
        <v>BOI GORDO</v>
      </c>
      <c r="C46" s="3">
        <v>311.64999999999998</v>
      </c>
    </row>
    <row r="47" spans="1:3" x14ac:dyDescent="0.25">
      <c r="A47" s="9">
        <v>45726</v>
      </c>
      <c r="B47" s="1" t="str">
        <f t="shared" si="0"/>
        <v>BOI GORDO</v>
      </c>
      <c r="C47" s="3">
        <v>311.45</v>
      </c>
    </row>
    <row r="48" spans="1:3" x14ac:dyDescent="0.25">
      <c r="A48" s="9">
        <v>45727</v>
      </c>
      <c r="B48" s="1" t="str">
        <f t="shared" si="0"/>
        <v>BOI GORDO</v>
      </c>
      <c r="C48" s="3">
        <v>311.95</v>
      </c>
    </row>
    <row r="49" spans="1:3" x14ac:dyDescent="0.25">
      <c r="A49" s="9">
        <v>45728</v>
      </c>
      <c r="B49" s="1" t="str">
        <f t="shared" si="0"/>
        <v>BOI GORDO</v>
      </c>
      <c r="C49" s="3">
        <v>312.10000000000002</v>
      </c>
    </row>
    <row r="50" spans="1:3" x14ac:dyDescent="0.25">
      <c r="A50" s="9">
        <v>45729</v>
      </c>
      <c r="B50" s="1" t="str">
        <f t="shared" si="0"/>
        <v>BOI GORDO</v>
      </c>
      <c r="C50" s="3">
        <v>312.10000000000002</v>
      </c>
    </row>
    <row r="51" spans="1:3" x14ac:dyDescent="0.25">
      <c r="A51" s="9">
        <v>45730</v>
      </c>
      <c r="B51" s="1" t="str">
        <f t="shared" si="0"/>
        <v>BOI GORDO</v>
      </c>
      <c r="C51" s="3">
        <v>309.7</v>
      </c>
    </row>
    <row r="52" spans="1:3" x14ac:dyDescent="0.25">
      <c r="A52" s="9">
        <v>45733</v>
      </c>
      <c r="B52" s="1" t="str">
        <f t="shared" si="0"/>
        <v>BOI GORDO</v>
      </c>
      <c r="C52" s="3">
        <v>309.2</v>
      </c>
    </row>
    <row r="53" spans="1:3" x14ac:dyDescent="0.25">
      <c r="A53" s="9">
        <v>45734</v>
      </c>
      <c r="B53" s="1" t="str">
        <f t="shared" si="0"/>
        <v>BOI GORDO</v>
      </c>
      <c r="C53" s="3">
        <v>310.10000000000002</v>
      </c>
    </row>
    <row r="54" spans="1:3" x14ac:dyDescent="0.25">
      <c r="A54" s="9">
        <v>45735</v>
      </c>
      <c r="B54" s="1" t="str">
        <f t="shared" si="0"/>
        <v>BOI GORDO</v>
      </c>
      <c r="C54" s="3">
        <v>310.25</v>
      </c>
    </row>
    <row r="55" spans="1:3" x14ac:dyDescent="0.25">
      <c r="A55" s="9">
        <v>45736</v>
      </c>
      <c r="B55" s="1" t="str">
        <f t="shared" si="0"/>
        <v>BOI GORDO</v>
      </c>
      <c r="C55" s="3">
        <v>311.25</v>
      </c>
    </row>
    <row r="56" spans="1:3" x14ac:dyDescent="0.25">
      <c r="A56" s="9">
        <v>45737</v>
      </c>
      <c r="B56" s="1" t="str">
        <f t="shared" si="0"/>
        <v>BOI GORDO</v>
      </c>
      <c r="C56" s="3">
        <v>312.60000000000002</v>
      </c>
    </row>
    <row r="57" spans="1:3" x14ac:dyDescent="0.25">
      <c r="A57" s="9">
        <v>45740</v>
      </c>
      <c r="B57" s="1" t="str">
        <f t="shared" si="0"/>
        <v>BOI GORDO</v>
      </c>
      <c r="C57" s="3">
        <v>312.75</v>
      </c>
    </row>
    <row r="58" spans="1:3" x14ac:dyDescent="0.25">
      <c r="A58" s="9">
        <v>45741</v>
      </c>
      <c r="B58" s="1" t="str">
        <f t="shared" si="0"/>
        <v>BOI GORDO</v>
      </c>
      <c r="C58" s="3">
        <v>312.95</v>
      </c>
    </row>
    <row r="59" spans="1:3" x14ac:dyDescent="0.25">
      <c r="A59" s="9">
        <v>45742</v>
      </c>
      <c r="B59" s="1" t="str">
        <f t="shared" si="0"/>
        <v>BOI GORDO</v>
      </c>
      <c r="C59" s="3">
        <v>312.95</v>
      </c>
    </row>
    <row r="60" spans="1:3" x14ac:dyDescent="0.25">
      <c r="A60" s="9">
        <v>45743</v>
      </c>
      <c r="B60" s="1" t="str">
        <f t="shared" si="0"/>
        <v>BOI GORDO</v>
      </c>
      <c r="C60" s="3">
        <v>316.55</v>
      </c>
    </row>
    <row r="61" spans="1:3" x14ac:dyDescent="0.25">
      <c r="A61" s="9">
        <v>45744</v>
      </c>
      <c r="B61" s="1" t="str">
        <f t="shared" si="0"/>
        <v>BOI GORDO</v>
      </c>
      <c r="C61" s="3">
        <v>319.10000000000002</v>
      </c>
    </row>
    <row r="62" spans="1:3" x14ac:dyDescent="0.25">
      <c r="A62" s="9">
        <v>45747</v>
      </c>
      <c r="B62" s="1" t="str">
        <f t="shared" si="0"/>
        <v>BOI GORDO</v>
      </c>
      <c r="C62" s="3">
        <v>319.5</v>
      </c>
    </row>
    <row r="63" spans="1:3" x14ac:dyDescent="0.25">
      <c r="A63" s="9">
        <v>45748</v>
      </c>
      <c r="B63" s="1" t="str">
        <f t="shared" si="0"/>
        <v>BOI GORDO</v>
      </c>
      <c r="C63" s="3">
        <v>320.75</v>
      </c>
    </row>
    <row r="64" spans="1:3" x14ac:dyDescent="0.25">
      <c r="A64" s="9">
        <v>45749</v>
      </c>
      <c r="B64" s="1" t="str">
        <f t="shared" si="0"/>
        <v>BOI GORDO</v>
      </c>
      <c r="C64" s="3">
        <v>320.8</v>
      </c>
    </row>
    <row r="65" spans="1:3" x14ac:dyDescent="0.25">
      <c r="A65" s="9">
        <v>45750</v>
      </c>
      <c r="B65" s="1" t="str">
        <f t="shared" si="0"/>
        <v>BOI GORDO</v>
      </c>
      <c r="C65" s="3">
        <v>321.60000000000002</v>
      </c>
    </row>
    <row r="66" spans="1:3" x14ac:dyDescent="0.25">
      <c r="A66" s="9">
        <v>45751</v>
      </c>
      <c r="B66" s="1" t="str">
        <f t="shared" si="0"/>
        <v>BOI GORDO</v>
      </c>
      <c r="C66" s="3">
        <v>324.60000000000002</v>
      </c>
    </row>
    <row r="67" spans="1:3" x14ac:dyDescent="0.25">
      <c r="A67" s="9">
        <v>45754</v>
      </c>
      <c r="B67" s="1" t="str">
        <f t="shared" ref="B67:B130" si="1">B66</f>
        <v>BOI GORDO</v>
      </c>
      <c r="C67" s="3">
        <v>324.60000000000002</v>
      </c>
    </row>
    <row r="68" spans="1:3" x14ac:dyDescent="0.25">
      <c r="A68" s="9">
        <v>45755</v>
      </c>
      <c r="B68" s="1" t="str">
        <f t="shared" si="1"/>
        <v>BOI GORDO</v>
      </c>
      <c r="C68" s="3">
        <v>324.39999999999998</v>
      </c>
    </row>
    <row r="69" spans="1:3" x14ac:dyDescent="0.25">
      <c r="A69" s="9">
        <v>45756</v>
      </c>
      <c r="B69" s="1" t="str">
        <f t="shared" si="1"/>
        <v>BOI GORDO</v>
      </c>
      <c r="C69" s="3">
        <v>322</v>
      </c>
    </row>
    <row r="70" spans="1:3" x14ac:dyDescent="0.25">
      <c r="A70" s="9">
        <v>45757</v>
      </c>
      <c r="B70" s="1" t="str">
        <f t="shared" si="1"/>
        <v>BOI GORDO</v>
      </c>
      <c r="C70" s="3">
        <v>323.8</v>
      </c>
    </row>
    <row r="71" spans="1:3" x14ac:dyDescent="0.25">
      <c r="A71" s="9">
        <v>45758</v>
      </c>
      <c r="B71" s="1" t="str">
        <f t="shared" si="1"/>
        <v>BOI GORDO</v>
      </c>
      <c r="C71" s="3">
        <v>324.5</v>
      </c>
    </row>
    <row r="72" spans="1:3" x14ac:dyDescent="0.25">
      <c r="A72" s="9">
        <v>45761</v>
      </c>
      <c r="B72" s="1" t="str">
        <f t="shared" si="1"/>
        <v>BOI GORDO</v>
      </c>
      <c r="C72" s="3">
        <v>328.5</v>
      </c>
    </row>
    <row r="73" spans="1:3" x14ac:dyDescent="0.25">
      <c r="A73" s="9">
        <v>45762</v>
      </c>
      <c r="B73" s="1" t="str">
        <f t="shared" si="1"/>
        <v>BOI GORDO</v>
      </c>
      <c r="C73" s="3">
        <v>327</v>
      </c>
    </row>
    <row r="74" spans="1:3" x14ac:dyDescent="0.25">
      <c r="A74" s="9">
        <v>45763</v>
      </c>
      <c r="B74" s="1" t="str">
        <f t="shared" si="1"/>
        <v>BOI GORDO</v>
      </c>
      <c r="C74" s="3">
        <v>326</v>
      </c>
    </row>
    <row r="75" spans="1:3" x14ac:dyDescent="0.25">
      <c r="A75" s="9">
        <v>45764</v>
      </c>
      <c r="B75" s="1" t="str">
        <f t="shared" si="1"/>
        <v>BOI GORDO</v>
      </c>
      <c r="C75" s="3">
        <v>326.64999999999998</v>
      </c>
    </row>
    <row r="76" spans="1:3" x14ac:dyDescent="0.25">
      <c r="A76" s="9">
        <v>45769</v>
      </c>
      <c r="B76" s="1" t="str">
        <f t="shared" si="1"/>
        <v>BOI GORDO</v>
      </c>
      <c r="C76" s="3">
        <v>327.3</v>
      </c>
    </row>
    <row r="77" spans="1:3" x14ac:dyDescent="0.25">
      <c r="A77" s="9">
        <v>45770</v>
      </c>
      <c r="B77" s="1" t="str">
        <f t="shared" si="1"/>
        <v>BOI GORDO</v>
      </c>
      <c r="C77" s="3">
        <v>325.95</v>
      </c>
    </row>
    <row r="78" spans="1:3" x14ac:dyDescent="0.25">
      <c r="A78" s="9">
        <v>45771</v>
      </c>
      <c r="B78" s="1" t="str">
        <f t="shared" si="1"/>
        <v>BOI GORDO</v>
      </c>
      <c r="C78" s="3">
        <v>324.14999999999998</v>
      </c>
    </row>
    <row r="79" spans="1:3" x14ac:dyDescent="0.25">
      <c r="A79" s="9">
        <v>45772</v>
      </c>
      <c r="B79" s="1" t="str">
        <f t="shared" si="1"/>
        <v>BOI GORDO</v>
      </c>
      <c r="C79" s="3">
        <v>323.89999999999998</v>
      </c>
    </row>
    <row r="80" spans="1:3" x14ac:dyDescent="0.25">
      <c r="A80" s="9">
        <v>45775</v>
      </c>
      <c r="B80" s="1" t="str">
        <f t="shared" si="1"/>
        <v>BOI GORDO</v>
      </c>
      <c r="C80" s="3">
        <v>323.89999999999998</v>
      </c>
    </row>
    <row r="81" spans="1:3" x14ac:dyDescent="0.25">
      <c r="A81" s="9">
        <v>45776</v>
      </c>
      <c r="B81" s="1" t="str">
        <f t="shared" si="1"/>
        <v>BOI GORDO</v>
      </c>
      <c r="C81" s="3">
        <v>319.89999999999998</v>
      </c>
    </row>
    <row r="82" spans="1:3" x14ac:dyDescent="0.25">
      <c r="A82" s="9">
        <v>45777</v>
      </c>
      <c r="B82" s="1" t="str">
        <f t="shared" si="1"/>
        <v>BOI GORDO</v>
      </c>
      <c r="C82" s="3">
        <v>318.85000000000002</v>
      </c>
    </row>
    <row r="83" spans="1:3" x14ac:dyDescent="0.25">
      <c r="A83" s="9">
        <v>45779</v>
      </c>
      <c r="B83" s="1" t="str">
        <f t="shared" si="1"/>
        <v>BOI GORDO</v>
      </c>
      <c r="C83" s="3">
        <v>318.85000000000002</v>
      </c>
    </row>
    <row r="84" spans="1:3" x14ac:dyDescent="0.25">
      <c r="A84" s="9">
        <v>45782</v>
      </c>
      <c r="B84" s="1" t="str">
        <f t="shared" si="1"/>
        <v>BOI GORDO</v>
      </c>
      <c r="C84" s="3">
        <v>319.45</v>
      </c>
    </row>
    <row r="85" spans="1:3" x14ac:dyDescent="0.25">
      <c r="A85" s="9">
        <v>45783</v>
      </c>
      <c r="B85" s="1" t="str">
        <f t="shared" si="1"/>
        <v>BOI GORDO</v>
      </c>
      <c r="C85" s="3">
        <v>316.5</v>
      </c>
    </row>
    <row r="86" spans="1:3" x14ac:dyDescent="0.25">
      <c r="A86" s="9">
        <v>45784</v>
      </c>
      <c r="B86" s="1" t="str">
        <f t="shared" si="1"/>
        <v>BOI GORDO</v>
      </c>
      <c r="C86" s="3">
        <v>315.75</v>
      </c>
    </row>
    <row r="87" spans="1:3" x14ac:dyDescent="0.25">
      <c r="A87" s="9">
        <v>45785</v>
      </c>
      <c r="B87" s="1" t="str">
        <f t="shared" si="1"/>
        <v>BOI GORDO</v>
      </c>
      <c r="C87" s="3">
        <v>309.2</v>
      </c>
    </row>
    <row r="88" spans="1:3" x14ac:dyDescent="0.25">
      <c r="A88" s="9">
        <v>45786</v>
      </c>
      <c r="B88" s="1" t="str">
        <f t="shared" si="1"/>
        <v>BOI GORDO</v>
      </c>
      <c r="C88" s="3">
        <v>309.2</v>
      </c>
    </row>
    <row r="89" spans="1:3" x14ac:dyDescent="0.25">
      <c r="A89" s="9">
        <v>45789</v>
      </c>
      <c r="B89" s="1" t="str">
        <f t="shared" si="1"/>
        <v>BOI GORDO</v>
      </c>
      <c r="C89" s="3">
        <v>313.8</v>
      </c>
    </row>
    <row r="90" spans="1:3" x14ac:dyDescent="0.25">
      <c r="A90" s="9">
        <v>45790</v>
      </c>
      <c r="B90" s="1" t="str">
        <f t="shared" si="1"/>
        <v>BOI GORDO</v>
      </c>
      <c r="C90" s="3">
        <v>308.35000000000002</v>
      </c>
    </row>
    <row r="91" spans="1:3" x14ac:dyDescent="0.25">
      <c r="A91" s="9">
        <v>45791</v>
      </c>
      <c r="B91" s="1" t="str">
        <f t="shared" si="1"/>
        <v>BOI GORDO</v>
      </c>
      <c r="C91" s="3">
        <v>308</v>
      </c>
    </row>
    <row r="92" spans="1:3" x14ac:dyDescent="0.25">
      <c r="A92" s="9">
        <v>45792</v>
      </c>
      <c r="B92" s="1" t="str">
        <f t="shared" si="1"/>
        <v>BOI GORDO</v>
      </c>
      <c r="C92" s="3">
        <v>308</v>
      </c>
    </row>
    <row r="93" spans="1:3" x14ac:dyDescent="0.25">
      <c r="A93" s="9">
        <v>45793</v>
      </c>
      <c r="B93" s="1" t="str">
        <f t="shared" si="1"/>
        <v>BOI GORDO</v>
      </c>
      <c r="C93" s="3">
        <v>302.60000000000002</v>
      </c>
    </row>
    <row r="94" spans="1:3" x14ac:dyDescent="0.25">
      <c r="A94" s="9">
        <v>45796</v>
      </c>
      <c r="B94" s="1" t="str">
        <f t="shared" si="1"/>
        <v>BOI GORDO</v>
      </c>
      <c r="C94" s="3">
        <v>302.14999999999998</v>
      </c>
    </row>
    <row r="95" spans="1:3" x14ac:dyDescent="0.25">
      <c r="A95" s="9">
        <v>45797</v>
      </c>
      <c r="B95" s="1" t="str">
        <f t="shared" si="1"/>
        <v>BOI GORDO</v>
      </c>
      <c r="C95" s="3">
        <v>306.39999999999998</v>
      </c>
    </row>
    <row r="96" spans="1:3" x14ac:dyDescent="0.25">
      <c r="A96" s="9">
        <v>45798</v>
      </c>
      <c r="B96" s="1" t="str">
        <f t="shared" si="1"/>
        <v>BOI GORDO</v>
      </c>
      <c r="C96" s="3">
        <v>303.64999999999998</v>
      </c>
    </row>
    <row r="97" spans="1:3" x14ac:dyDescent="0.25">
      <c r="A97" s="9">
        <v>45799</v>
      </c>
      <c r="B97" s="1" t="str">
        <f t="shared" si="1"/>
        <v>BOI GORDO</v>
      </c>
      <c r="C97" s="3">
        <v>303.64999999999998</v>
      </c>
    </row>
    <row r="98" spans="1:3" x14ac:dyDescent="0.25">
      <c r="A98" s="9">
        <v>45800</v>
      </c>
      <c r="B98" s="1" t="str">
        <f t="shared" si="1"/>
        <v>BOI GORDO</v>
      </c>
      <c r="C98" s="3">
        <v>301</v>
      </c>
    </row>
    <row r="99" spans="1:3" x14ac:dyDescent="0.25">
      <c r="A99" s="9">
        <v>45803</v>
      </c>
      <c r="B99" s="1" t="str">
        <f t="shared" si="1"/>
        <v>BOI GORDO</v>
      </c>
      <c r="C99" s="3">
        <v>301.39999999999998</v>
      </c>
    </row>
    <row r="100" spans="1:3" x14ac:dyDescent="0.25">
      <c r="A100" s="9">
        <v>45804</v>
      </c>
      <c r="B100" s="1" t="str">
        <f t="shared" si="1"/>
        <v>BOI GORDO</v>
      </c>
      <c r="C100" s="3">
        <v>305.60000000000002</v>
      </c>
    </row>
    <row r="101" spans="1:3" x14ac:dyDescent="0.25">
      <c r="A101" s="9">
        <v>45805</v>
      </c>
      <c r="B101" s="1" t="str">
        <f t="shared" si="1"/>
        <v>BOI GORDO</v>
      </c>
      <c r="C101" s="3">
        <v>305.10000000000002</v>
      </c>
    </row>
    <row r="102" spans="1:3" x14ac:dyDescent="0.25">
      <c r="A102" s="9">
        <v>45806</v>
      </c>
      <c r="B102" s="1" t="str">
        <f t="shared" si="1"/>
        <v>BOI GORDO</v>
      </c>
      <c r="C102" s="3">
        <v>306.5</v>
      </c>
    </row>
    <row r="103" spans="1:3" x14ac:dyDescent="0.25">
      <c r="A103" s="9">
        <v>45807</v>
      </c>
      <c r="B103" s="1" t="str">
        <f t="shared" si="1"/>
        <v>BOI GORDO</v>
      </c>
      <c r="C103" s="3">
        <v>306.10000000000002</v>
      </c>
    </row>
    <row r="104" spans="1:3" x14ac:dyDescent="0.25">
      <c r="A104" s="9">
        <v>45810</v>
      </c>
      <c r="B104" s="1" t="str">
        <f t="shared" si="1"/>
        <v>BOI GORDO</v>
      </c>
      <c r="C104" s="3">
        <v>306.10000000000002</v>
      </c>
    </row>
    <row r="105" spans="1:3" x14ac:dyDescent="0.25">
      <c r="A105" s="9">
        <v>45811</v>
      </c>
      <c r="B105" s="1" t="str">
        <f t="shared" si="1"/>
        <v>BOI GORDO</v>
      </c>
      <c r="C105" s="3">
        <v>306.39999999999998</v>
      </c>
    </row>
    <row r="106" spans="1:3" x14ac:dyDescent="0.25">
      <c r="A106" s="9">
        <v>45812</v>
      </c>
      <c r="B106" s="1" t="str">
        <f t="shared" si="1"/>
        <v>BOI GORDO</v>
      </c>
      <c r="C106" s="3">
        <v>311.2</v>
      </c>
    </row>
    <row r="107" spans="1:3" x14ac:dyDescent="0.25">
      <c r="A107" s="9">
        <v>45813</v>
      </c>
      <c r="B107" s="1" t="str">
        <f t="shared" si="1"/>
        <v>BOI GORDO</v>
      </c>
      <c r="C107" s="3">
        <v>311.14999999999998</v>
      </c>
    </row>
    <row r="108" spans="1:3" x14ac:dyDescent="0.25">
      <c r="A108" s="9">
        <v>45814</v>
      </c>
      <c r="B108" s="1" t="str">
        <f t="shared" si="1"/>
        <v>BOI GORDO</v>
      </c>
      <c r="C108" s="3">
        <v>311.14999999999998</v>
      </c>
    </row>
    <row r="109" spans="1:3" x14ac:dyDescent="0.25">
      <c r="A109" s="9">
        <v>45817</v>
      </c>
      <c r="B109" s="1" t="str">
        <f t="shared" si="1"/>
        <v>BOI GORDO</v>
      </c>
      <c r="C109" s="3">
        <v>311.75</v>
      </c>
    </row>
    <row r="110" spans="1:3" x14ac:dyDescent="0.25">
      <c r="A110" s="9">
        <v>45818</v>
      </c>
      <c r="B110" s="1" t="str">
        <f t="shared" si="1"/>
        <v>BOI GORDO</v>
      </c>
      <c r="C110" s="3">
        <v>312.2</v>
      </c>
    </row>
    <row r="111" spans="1:3" x14ac:dyDescent="0.25">
      <c r="A111" s="9">
        <v>45819</v>
      </c>
      <c r="B111" s="1" t="str">
        <f t="shared" si="1"/>
        <v>BOI GORDO</v>
      </c>
      <c r="C111" s="3">
        <v>314.2</v>
      </c>
    </row>
    <row r="112" spans="1:3" x14ac:dyDescent="0.25">
      <c r="A112" s="9">
        <v>45820</v>
      </c>
      <c r="B112" s="1" t="str">
        <f t="shared" si="1"/>
        <v>BOI GORDO</v>
      </c>
      <c r="C112" s="3">
        <v>315.85000000000002</v>
      </c>
    </row>
    <row r="113" spans="1:3" x14ac:dyDescent="0.25">
      <c r="A113" s="9">
        <v>45821</v>
      </c>
      <c r="B113" s="1" t="str">
        <f t="shared" si="1"/>
        <v>BOI GORDO</v>
      </c>
      <c r="C113" s="3">
        <v>314.35000000000002</v>
      </c>
    </row>
    <row r="114" spans="1:3" x14ac:dyDescent="0.25">
      <c r="A114" s="9">
        <v>45824</v>
      </c>
      <c r="B114" s="1" t="str">
        <f t="shared" si="1"/>
        <v>BOI GORDO</v>
      </c>
      <c r="C114" s="3">
        <v>314.35000000000002</v>
      </c>
    </row>
    <row r="115" spans="1:3" x14ac:dyDescent="0.25">
      <c r="A115" s="9">
        <v>45825</v>
      </c>
      <c r="B115" s="1" t="str">
        <f t="shared" si="1"/>
        <v>BOI GORDO</v>
      </c>
      <c r="C115" s="3">
        <v>313.85000000000002</v>
      </c>
    </row>
    <row r="116" spans="1:3" x14ac:dyDescent="0.25">
      <c r="A116" s="9">
        <v>45826</v>
      </c>
      <c r="B116" s="1" t="str">
        <f t="shared" si="1"/>
        <v>BOI GORDO</v>
      </c>
      <c r="C116" s="3">
        <v>314.39999999999998</v>
      </c>
    </row>
    <row r="117" spans="1:3" x14ac:dyDescent="0.25">
      <c r="A117" s="9">
        <v>45828</v>
      </c>
      <c r="B117" s="1" t="str">
        <f t="shared" si="1"/>
        <v>BOI GORDO</v>
      </c>
      <c r="C117" s="3">
        <v>314.39999999999998</v>
      </c>
    </row>
    <row r="118" spans="1:3" x14ac:dyDescent="0.25">
      <c r="A118" s="9">
        <v>45831</v>
      </c>
      <c r="B118" s="1" t="str">
        <f t="shared" si="1"/>
        <v>BOI GORDO</v>
      </c>
      <c r="C118" s="3">
        <v>314.39999999999998</v>
      </c>
    </row>
    <row r="119" spans="1:3" x14ac:dyDescent="0.25">
      <c r="A119" s="9">
        <v>45832</v>
      </c>
      <c r="B119" s="1" t="str">
        <f t="shared" si="1"/>
        <v>BOI GORDO</v>
      </c>
      <c r="C119" s="3">
        <v>317.7</v>
      </c>
    </row>
    <row r="120" spans="1:3" x14ac:dyDescent="0.25">
      <c r="A120" s="9">
        <v>45833</v>
      </c>
      <c r="B120" s="1" t="str">
        <f t="shared" si="1"/>
        <v>BOI GORDO</v>
      </c>
      <c r="C120" s="3">
        <v>316.2</v>
      </c>
    </row>
    <row r="121" spans="1:3" x14ac:dyDescent="0.25">
      <c r="A121" s="9">
        <v>45834</v>
      </c>
      <c r="B121" s="1" t="str">
        <f t="shared" si="1"/>
        <v>BOI GORDO</v>
      </c>
      <c r="C121" s="3">
        <v>315.75</v>
      </c>
    </row>
    <row r="122" spans="1:3" x14ac:dyDescent="0.25">
      <c r="A122" s="9">
        <v>45835</v>
      </c>
      <c r="B122" s="1" t="str">
        <f t="shared" si="1"/>
        <v>BOI GORDO</v>
      </c>
      <c r="C122" s="3">
        <v>317.39999999999998</v>
      </c>
    </row>
    <row r="123" spans="1:3" x14ac:dyDescent="0.25">
      <c r="A123" s="9">
        <v>45838</v>
      </c>
      <c r="B123" s="1" t="str">
        <f t="shared" si="1"/>
        <v>BOI GORDO</v>
      </c>
      <c r="C123" s="3">
        <v>317.39999999999998</v>
      </c>
    </row>
    <row r="124" spans="1:3" x14ac:dyDescent="0.25">
      <c r="A124" s="9">
        <v>45839</v>
      </c>
      <c r="B124" s="1" t="str">
        <f t="shared" si="1"/>
        <v>BOI GORDO</v>
      </c>
      <c r="C124" s="3">
        <v>310.64999999999998</v>
      </c>
    </row>
    <row r="125" spans="1:3" x14ac:dyDescent="0.25">
      <c r="A125" s="9">
        <v>45840</v>
      </c>
      <c r="B125" s="1" t="str">
        <f t="shared" si="1"/>
        <v>BOI GORDO</v>
      </c>
      <c r="C125" s="3">
        <v>310.64999999999998</v>
      </c>
    </row>
    <row r="126" spans="1:3" x14ac:dyDescent="0.25">
      <c r="A126" s="9">
        <v>45841</v>
      </c>
      <c r="B126" s="1" t="str">
        <f t="shared" si="1"/>
        <v>BOI GORDO</v>
      </c>
      <c r="C126" s="3">
        <v>310.39999999999998</v>
      </c>
    </row>
    <row r="127" spans="1:3" x14ac:dyDescent="0.25">
      <c r="A127" s="9">
        <v>45842</v>
      </c>
      <c r="B127" s="1" t="str">
        <f t="shared" si="1"/>
        <v>BOI GORDO</v>
      </c>
      <c r="C127" s="3">
        <v>310.39999999999998</v>
      </c>
    </row>
    <row r="128" spans="1:3" x14ac:dyDescent="0.25">
      <c r="A128" s="9">
        <v>45845</v>
      </c>
      <c r="B128" s="1" t="str">
        <f t="shared" si="1"/>
        <v>BOI GORDO</v>
      </c>
      <c r="C128" s="3">
        <v>305.55</v>
      </c>
    </row>
    <row r="129" spans="1:3" x14ac:dyDescent="0.25">
      <c r="A129" s="9">
        <v>45846</v>
      </c>
      <c r="B129" s="1" t="str">
        <f t="shared" si="1"/>
        <v>BOI GORDO</v>
      </c>
      <c r="C129" s="3">
        <v>305.60000000000002</v>
      </c>
    </row>
    <row r="130" spans="1:3" x14ac:dyDescent="0.25">
      <c r="A130" s="9">
        <v>45847</v>
      </c>
      <c r="B130" s="1" t="str">
        <f t="shared" si="1"/>
        <v>BOI GORDO</v>
      </c>
      <c r="C130" s="3">
        <v>305</v>
      </c>
    </row>
    <row r="131" spans="1:3" x14ac:dyDescent="0.25">
      <c r="A131" s="9">
        <v>45848</v>
      </c>
      <c r="B131" s="1" t="str">
        <f t="shared" ref="B131:B194" si="2">B130</f>
        <v>BOI GORDO</v>
      </c>
      <c r="C131" s="3">
        <v>299.7</v>
      </c>
    </row>
    <row r="132" spans="1:3" x14ac:dyDescent="0.25">
      <c r="A132" s="9">
        <v>45849</v>
      </c>
      <c r="B132" s="1" t="str">
        <f t="shared" si="2"/>
        <v>BOI GORDO</v>
      </c>
      <c r="C132" s="3">
        <v>299.7</v>
      </c>
    </row>
    <row r="133" spans="1:3" x14ac:dyDescent="0.25">
      <c r="A133" s="9">
        <v>45852</v>
      </c>
      <c r="B133" s="1" t="str">
        <f t="shared" si="2"/>
        <v>BOI GORDO</v>
      </c>
      <c r="C133" s="3">
        <v>299.25</v>
      </c>
    </row>
    <row r="134" spans="1:3" x14ac:dyDescent="0.25">
      <c r="A134" s="9">
        <v>45853</v>
      </c>
      <c r="B134" s="1" t="str">
        <f t="shared" si="2"/>
        <v>BOI GORDO</v>
      </c>
      <c r="C134" s="3">
        <v>300.60000000000002</v>
      </c>
    </row>
    <row r="135" spans="1:3" x14ac:dyDescent="0.25">
      <c r="A135" s="9">
        <v>45854</v>
      </c>
      <c r="B135" s="1" t="str">
        <f t="shared" si="2"/>
        <v>BOI GORDO</v>
      </c>
      <c r="C135" s="3">
        <v>298.5</v>
      </c>
    </row>
    <row r="136" spans="1:3" x14ac:dyDescent="0.25">
      <c r="A136" s="9">
        <v>45855</v>
      </c>
      <c r="B136" s="1" t="str">
        <f t="shared" si="2"/>
        <v>BOI GORDO</v>
      </c>
      <c r="C136" s="3">
        <v>298.5</v>
      </c>
    </row>
    <row r="137" spans="1:3" x14ac:dyDescent="0.25">
      <c r="A137" s="9">
        <v>45856</v>
      </c>
      <c r="B137" s="1" t="str">
        <f t="shared" si="2"/>
        <v>BOI GORDO</v>
      </c>
      <c r="C137" s="3">
        <v>296.75</v>
      </c>
    </row>
    <row r="138" spans="1:3" x14ac:dyDescent="0.25">
      <c r="A138" s="9">
        <v>45859</v>
      </c>
      <c r="B138" s="1" t="str">
        <f t="shared" si="2"/>
        <v>BOI GORDO</v>
      </c>
      <c r="C138" s="3">
        <v>293.89999999999998</v>
      </c>
    </row>
    <row r="139" spans="1:3" x14ac:dyDescent="0.25">
      <c r="A139" s="9">
        <v>45860</v>
      </c>
      <c r="B139" s="1" t="str">
        <f t="shared" si="2"/>
        <v>BOI GORDO</v>
      </c>
      <c r="C139" s="3">
        <v>296.10000000000002</v>
      </c>
    </row>
    <row r="140" spans="1:3" x14ac:dyDescent="0.25">
      <c r="A140" s="9">
        <v>45861</v>
      </c>
      <c r="B140" s="1" t="str">
        <f t="shared" si="2"/>
        <v>BOI GORDO</v>
      </c>
      <c r="C140" s="3">
        <v>296.10000000000002</v>
      </c>
    </row>
    <row r="141" spans="1:3" x14ac:dyDescent="0.25">
      <c r="A141" s="9">
        <v>45862</v>
      </c>
      <c r="B141" s="1" t="str">
        <f t="shared" si="2"/>
        <v>BOI GORDO</v>
      </c>
      <c r="C141" s="3">
        <v>294.45</v>
      </c>
    </row>
    <row r="142" spans="1:3" x14ac:dyDescent="0.25">
      <c r="A142" s="9">
        <v>45863</v>
      </c>
      <c r="B142" s="1" t="str">
        <f t="shared" si="2"/>
        <v>BOI GORDO</v>
      </c>
      <c r="C142" s="3">
        <v>291.8</v>
      </c>
    </row>
    <row r="143" spans="1:3" x14ac:dyDescent="0.25">
      <c r="A143" s="9">
        <v>45866</v>
      </c>
      <c r="B143" s="1" t="str">
        <f t="shared" si="2"/>
        <v>BOI GORDO</v>
      </c>
      <c r="C143" s="3">
        <v>292.64999999999998</v>
      </c>
    </row>
    <row r="144" spans="1:3" x14ac:dyDescent="0.25">
      <c r="A144" s="9">
        <v>45867</v>
      </c>
      <c r="B144" s="1" t="str">
        <f t="shared" si="2"/>
        <v>BOI GORDO</v>
      </c>
      <c r="C144" s="3">
        <v>294.5</v>
      </c>
    </row>
    <row r="145" spans="1:3" x14ac:dyDescent="0.25">
      <c r="A145" s="9">
        <v>45868</v>
      </c>
      <c r="B145" s="1" t="str">
        <f t="shared" si="2"/>
        <v>BOI GORDO</v>
      </c>
      <c r="C145" s="3">
        <v>294.2</v>
      </c>
    </row>
    <row r="146" spans="1:3" x14ac:dyDescent="0.25">
      <c r="A146" s="9">
        <v>45869</v>
      </c>
      <c r="B146" s="1" t="str">
        <f t="shared" si="2"/>
        <v>BOI GORDO</v>
      </c>
      <c r="C146" s="3">
        <v>294.35000000000002</v>
      </c>
    </row>
    <row r="147" spans="1:3" x14ac:dyDescent="0.25">
      <c r="A147" s="9">
        <v>45870</v>
      </c>
      <c r="B147" s="1" t="str">
        <f t="shared" si="2"/>
        <v>BOI GORDO</v>
      </c>
      <c r="C147" s="3">
        <v>294.35000000000002</v>
      </c>
    </row>
    <row r="148" spans="1:3" x14ac:dyDescent="0.25">
      <c r="A148" s="9">
        <v>45873</v>
      </c>
      <c r="B148" s="1" t="str">
        <f t="shared" si="2"/>
        <v>BOI GORDO</v>
      </c>
      <c r="C148" s="3">
        <v>298.95</v>
      </c>
    </row>
    <row r="149" spans="1:3" x14ac:dyDescent="0.25">
      <c r="A149" s="9">
        <v>45874</v>
      </c>
      <c r="B149" s="1" t="str">
        <f t="shared" si="2"/>
        <v>BOI GORDO</v>
      </c>
      <c r="C149" s="3">
        <v>301</v>
      </c>
    </row>
    <row r="150" spans="1:3" x14ac:dyDescent="0.25">
      <c r="A150" s="9">
        <v>45875</v>
      </c>
      <c r="B150" s="1" t="str">
        <f t="shared" si="2"/>
        <v>BOI GORDO</v>
      </c>
      <c r="C150" s="3">
        <v>304.3</v>
      </c>
    </row>
    <row r="151" spans="1:3" x14ac:dyDescent="0.25">
      <c r="A151" s="9">
        <v>45876</v>
      </c>
      <c r="B151" s="1" t="str">
        <f t="shared" si="2"/>
        <v>BOI GORDO</v>
      </c>
      <c r="C151" s="3">
        <v>305.3</v>
      </c>
    </row>
    <row r="152" spans="1:3" x14ac:dyDescent="0.25">
      <c r="A152" s="9">
        <v>45877</v>
      </c>
      <c r="B152" s="1" t="str">
        <f t="shared" si="2"/>
        <v>BOI GORDO</v>
      </c>
      <c r="C152" s="3">
        <v>305.60000000000002</v>
      </c>
    </row>
    <row r="153" spans="1:3" x14ac:dyDescent="0.25">
      <c r="A153" s="9">
        <v>45880</v>
      </c>
      <c r="B153" s="1" t="str">
        <f t="shared" si="2"/>
        <v>BOI GORDO</v>
      </c>
      <c r="C153" s="3">
        <v>305.60000000000002</v>
      </c>
    </row>
    <row r="154" spans="1:3" x14ac:dyDescent="0.25">
      <c r="A154" s="9">
        <v>45881</v>
      </c>
      <c r="B154" s="1" t="str">
        <f t="shared" si="2"/>
        <v>BOI GORDO</v>
      </c>
      <c r="C154" s="3">
        <v>309.85000000000002</v>
      </c>
    </row>
    <row r="155" spans="1:3" x14ac:dyDescent="0.25">
      <c r="A155" s="9">
        <v>45882</v>
      </c>
      <c r="B155" s="1" t="str">
        <f t="shared" si="2"/>
        <v>BOI GORDO</v>
      </c>
      <c r="C155" s="3">
        <v>308.7</v>
      </c>
    </row>
    <row r="156" spans="1:3" x14ac:dyDescent="0.25">
      <c r="A156" s="9">
        <v>45883</v>
      </c>
      <c r="B156" s="1" t="str">
        <f t="shared" si="2"/>
        <v>BOI GORDO</v>
      </c>
      <c r="C156" s="3">
        <v>308.89999999999998</v>
      </c>
    </row>
    <row r="157" spans="1:3" x14ac:dyDescent="0.25">
      <c r="A157" s="9">
        <v>45884</v>
      </c>
      <c r="B157" s="1" t="str">
        <f t="shared" si="2"/>
        <v>BOI GORDO</v>
      </c>
      <c r="C157" s="3">
        <v>308.3</v>
      </c>
    </row>
    <row r="158" spans="1:3" x14ac:dyDescent="0.25">
      <c r="A158" s="9">
        <v>45887</v>
      </c>
      <c r="B158" s="1" t="str">
        <f t="shared" si="2"/>
        <v>BOI GORDO</v>
      </c>
      <c r="C158" s="3">
        <v>307.05</v>
      </c>
    </row>
    <row r="159" spans="1:3" x14ac:dyDescent="0.25">
      <c r="A159" s="9">
        <v>45888</v>
      </c>
      <c r="B159" s="1" t="str">
        <f t="shared" si="2"/>
        <v>BOI GORDO</v>
      </c>
      <c r="C159" s="3">
        <v>307.75</v>
      </c>
    </row>
    <row r="160" spans="1:3" x14ac:dyDescent="0.25">
      <c r="A160" s="9">
        <v>45889</v>
      </c>
      <c r="B160" s="1" t="str">
        <f t="shared" si="2"/>
        <v>BOI GORDO</v>
      </c>
      <c r="C160" s="3">
        <v>310.55</v>
      </c>
    </row>
    <row r="161" spans="1:3" x14ac:dyDescent="0.25">
      <c r="A161" s="9">
        <v>45890</v>
      </c>
      <c r="B161" s="1" t="str">
        <f t="shared" si="2"/>
        <v>BOI GORDO</v>
      </c>
      <c r="C161" s="3">
        <v>310.75</v>
      </c>
    </row>
    <row r="162" spans="1:3" x14ac:dyDescent="0.25">
      <c r="A162" s="9">
        <v>45891</v>
      </c>
      <c r="B162" s="1" t="str">
        <f t="shared" si="2"/>
        <v>BOI GORDO</v>
      </c>
      <c r="C162" s="3">
        <v>310.55</v>
      </c>
    </row>
    <row r="163" spans="1:3" x14ac:dyDescent="0.25">
      <c r="A163" s="9">
        <v>45894</v>
      </c>
      <c r="B163" s="1" t="str">
        <f t="shared" si="2"/>
        <v>BOI GORDO</v>
      </c>
      <c r="C163" s="3">
        <v>310.55</v>
      </c>
    </row>
    <row r="164" spans="1:3" x14ac:dyDescent="0.25">
      <c r="A164" s="9">
        <v>45895</v>
      </c>
      <c r="B164" s="1" t="str">
        <f t="shared" si="2"/>
        <v>BOI GORDO</v>
      </c>
      <c r="C164" s="3">
        <v>310.95</v>
      </c>
    </row>
    <row r="165" spans="1:3" x14ac:dyDescent="0.25">
      <c r="A165" s="9">
        <v>45896</v>
      </c>
      <c r="B165" s="1" t="str">
        <f t="shared" si="2"/>
        <v>BOI GORDO</v>
      </c>
      <c r="C165" s="3">
        <v>311.35000000000002</v>
      </c>
    </row>
    <row r="166" spans="1:3" x14ac:dyDescent="0.25">
      <c r="A166" s="9">
        <v>45897</v>
      </c>
      <c r="B166" s="1" t="str">
        <f t="shared" si="2"/>
        <v>BOI GORDO</v>
      </c>
      <c r="C166" s="3">
        <v>311.39999999999998</v>
      </c>
    </row>
    <row r="167" spans="1:3" x14ac:dyDescent="0.25">
      <c r="A167" s="9">
        <v>45898</v>
      </c>
      <c r="B167" s="1" t="str">
        <f t="shared" si="2"/>
        <v>BOI GORDO</v>
      </c>
      <c r="C167" s="3">
        <v>310.5</v>
      </c>
    </row>
    <row r="168" spans="1:3" x14ac:dyDescent="0.25">
      <c r="A168" s="9">
        <v>45901</v>
      </c>
      <c r="B168" s="1" t="str">
        <f t="shared" si="2"/>
        <v>BOI GORDO</v>
      </c>
      <c r="C168" s="3">
        <v>310.5</v>
      </c>
    </row>
    <row r="169" spans="1:3" x14ac:dyDescent="0.25">
      <c r="A169" s="9">
        <v>45902</v>
      </c>
      <c r="B169" s="1" t="str">
        <f t="shared" si="2"/>
        <v>BOI GORDO</v>
      </c>
      <c r="C169" s="3">
        <v>313.64999999999998</v>
      </c>
    </row>
    <row r="170" spans="1:3" x14ac:dyDescent="0.25">
      <c r="A170" s="9">
        <v>45903</v>
      </c>
      <c r="B170" s="1" t="str">
        <f t="shared" si="2"/>
        <v>BOI GORDO</v>
      </c>
      <c r="C170" s="3">
        <v>313.39999999999998</v>
      </c>
    </row>
    <row r="171" spans="1:3" x14ac:dyDescent="0.25">
      <c r="A171" s="9">
        <v>45904</v>
      </c>
      <c r="B171" s="1" t="str">
        <f t="shared" si="2"/>
        <v>BOI GORDO</v>
      </c>
      <c r="C171" s="3">
        <v>313.39999999999998</v>
      </c>
    </row>
    <row r="172" spans="1:3" x14ac:dyDescent="0.25">
      <c r="A172" s="9">
        <v>45905</v>
      </c>
      <c r="B172" s="1" t="str">
        <f t="shared" si="2"/>
        <v>BOI GORDO</v>
      </c>
      <c r="C172" s="3">
        <v>312.10000000000002</v>
      </c>
    </row>
    <row r="173" spans="1:3" x14ac:dyDescent="0.25">
      <c r="A173" s="9">
        <v>45908</v>
      </c>
      <c r="B173" s="1" t="str">
        <f t="shared" si="2"/>
        <v>BOI GORDO</v>
      </c>
      <c r="C173" s="3">
        <v>312.25</v>
      </c>
    </row>
    <row r="174" spans="1:3" x14ac:dyDescent="0.25">
      <c r="A174" s="9">
        <v>45909</v>
      </c>
      <c r="B174" s="1" t="str">
        <f t="shared" si="2"/>
        <v>BOI GORDO</v>
      </c>
      <c r="C174" s="3">
        <v>311.7</v>
      </c>
    </row>
    <row r="175" spans="1:3" x14ac:dyDescent="0.25">
      <c r="A175" s="9">
        <v>45910</v>
      </c>
      <c r="B175" s="1" t="str">
        <f t="shared" si="2"/>
        <v>BOI GORDO</v>
      </c>
      <c r="C175" s="3">
        <v>311.64999999999998</v>
      </c>
    </row>
    <row r="176" spans="1:3" x14ac:dyDescent="0.25">
      <c r="A176" s="9">
        <v>45911</v>
      </c>
      <c r="B176" s="1" t="str">
        <f t="shared" si="2"/>
        <v>BOI GORDO</v>
      </c>
      <c r="C176" s="3">
        <v>310.75</v>
      </c>
    </row>
    <row r="177" spans="1:3" x14ac:dyDescent="0.25">
      <c r="A177" s="9">
        <v>45912</v>
      </c>
      <c r="B177" s="1" t="str">
        <f t="shared" si="2"/>
        <v>BOI GORDO</v>
      </c>
      <c r="C177" s="3">
        <v>310.75</v>
      </c>
    </row>
    <row r="178" spans="1:3" x14ac:dyDescent="0.25">
      <c r="A178" s="9">
        <v>45915</v>
      </c>
      <c r="B178" s="1" t="str">
        <f t="shared" si="2"/>
        <v>BOI GORDO</v>
      </c>
      <c r="C178" s="3">
        <v>307.89999999999998</v>
      </c>
    </row>
    <row r="179" spans="1:3" x14ac:dyDescent="0.25">
      <c r="A179" s="9">
        <v>45916</v>
      </c>
      <c r="B179" s="1" t="str">
        <f t="shared" si="2"/>
        <v>BOI GORDO</v>
      </c>
      <c r="C179" s="3">
        <v>307.05</v>
      </c>
    </row>
    <row r="180" spans="1:3" x14ac:dyDescent="0.25">
      <c r="A180" s="9">
        <v>45917</v>
      </c>
      <c r="B180" s="1" t="str">
        <f t="shared" si="2"/>
        <v>BOI GORDO</v>
      </c>
      <c r="C180" s="3">
        <v>305.10000000000002</v>
      </c>
    </row>
    <row r="181" spans="1:3" x14ac:dyDescent="0.25">
      <c r="A181" s="9">
        <v>45918</v>
      </c>
      <c r="B181" s="1" t="str">
        <f t="shared" si="2"/>
        <v>BOI GORDO</v>
      </c>
      <c r="C181" s="3">
        <v>305.2</v>
      </c>
    </row>
    <row r="182" spans="1:3" x14ac:dyDescent="0.25">
      <c r="A182" s="9">
        <v>45919</v>
      </c>
      <c r="B182" s="1" t="str">
        <f t="shared" si="2"/>
        <v>BOI GORDO</v>
      </c>
      <c r="C182" s="3">
        <v>304.10000000000002</v>
      </c>
    </row>
    <row r="183" spans="1:3" x14ac:dyDescent="0.25">
      <c r="A183" s="9">
        <v>45922</v>
      </c>
      <c r="B183" s="1" t="str">
        <f t="shared" si="2"/>
        <v>BOI GORDO</v>
      </c>
      <c r="C183" s="3">
        <v>304.45</v>
      </c>
    </row>
    <row r="184" spans="1:3" x14ac:dyDescent="0.25">
      <c r="A184" s="9">
        <v>45923</v>
      </c>
      <c r="B184" s="1" t="str">
        <f t="shared" si="2"/>
        <v>BOI GORDO</v>
      </c>
      <c r="C184" s="3">
        <v>304.45</v>
      </c>
    </row>
    <row r="185" spans="1:3" x14ac:dyDescent="0.25">
      <c r="A185" s="9">
        <v>45924</v>
      </c>
      <c r="B185" s="1" t="str">
        <f t="shared" si="2"/>
        <v>BOI GORDO</v>
      </c>
      <c r="C185" s="3">
        <v>301.8</v>
      </c>
    </row>
    <row r="186" spans="1:3" x14ac:dyDescent="0.25">
      <c r="A186" s="9">
        <v>45925</v>
      </c>
      <c r="B186" s="1" t="str">
        <f t="shared" si="2"/>
        <v>BOI GORDO</v>
      </c>
      <c r="C186" s="3">
        <v>302</v>
      </c>
    </row>
    <row r="187" spans="1:3" x14ac:dyDescent="0.25">
      <c r="A187" s="9">
        <v>45926</v>
      </c>
      <c r="B187" s="1" t="str">
        <f t="shared" si="2"/>
        <v>BOI GORDO</v>
      </c>
      <c r="C187" s="3">
        <v>302.95</v>
      </c>
    </row>
    <row r="188" spans="1:3" x14ac:dyDescent="0.25">
      <c r="A188" s="9">
        <v>45929</v>
      </c>
      <c r="B188" s="1" t="str">
        <f t="shared" si="2"/>
        <v>BOI GORDO</v>
      </c>
      <c r="C188" s="3">
        <v>303.95</v>
      </c>
    </row>
    <row r="189" spans="1:3" x14ac:dyDescent="0.25">
      <c r="A189" s="9">
        <v>45930</v>
      </c>
      <c r="B189" s="1" t="str">
        <f t="shared" si="2"/>
        <v>BOI GORDO</v>
      </c>
      <c r="C189" s="3">
        <v>304.10000000000002</v>
      </c>
    </row>
    <row r="190" spans="1:3" x14ac:dyDescent="0.25">
      <c r="A190" s="9">
        <v>45931</v>
      </c>
      <c r="B190" s="1" t="str">
        <f t="shared" si="2"/>
        <v>BOI GORDO</v>
      </c>
      <c r="C190" s="3">
        <v>305.60000000000002</v>
      </c>
    </row>
    <row r="191" spans="1:3" x14ac:dyDescent="0.25">
      <c r="A191" s="9">
        <v>45932</v>
      </c>
      <c r="B191" s="1" t="str">
        <f t="shared" si="2"/>
        <v>BOI GORDO</v>
      </c>
      <c r="C191" s="3">
        <v>305.8</v>
      </c>
    </row>
    <row r="192" spans="1:3" x14ac:dyDescent="0.25">
      <c r="A192" s="9">
        <v>45933</v>
      </c>
      <c r="B192" s="1" t="str">
        <f t="shared" si="2"/>
        <v>BOI GORDO</v>
      </c>
      <c r="C192" s="3">
        <v>307.35000000000002</v>
      </c>
    </row>
    <row r="193" spans="1:3" x14ac:dyDescent="0.25">
      <c r="A193" s="9">
        <v>45936</v>
      </c>
      <c r="B193" s="1" t="str">
        <f t="shared" si="2"/>
        <v>BOI GORDO</v>
      </c>
      <c r="C193" s="3">
        <v>307.35000000000002</v>
      </c>
    </row>
    <row r="194" spans="1:3" x14ac:dyDescent="0.25">
      <c r="A194" s="9">
        <v>45937</v>
      </c>
      <c r="B194" s="1" t="str">
        <f t="shared" si="2"/>
        <v>BOI GORDO</v>
      </c>
      <c r="C194" s="3">
        <v>306.5</v>
      </c>
    </row>
    <row r="195" spans="1:3" x14ac:dyDescent="0.25">
      <c r="A195" s="9">
        <v>45938</v>
      </c>
      <c r="B195" s="1" t="str">
        <f t="shared" ref="B195:B261" si="3">B194</f>
        <v>BOI GORDO</v>
      </c>
      <c r="C195" s="3">
        <v>307.60000000000002</v>
      </c>
    </row>
    <row r="196" spans="1:3" x14ac:dyDescent="0.25">
      <c r="A196" s="9">
        <v>45939</v>
      </c>
      <c r="B196" s="1" t="str">
        <f t="shared" si="3"/>
        <v>BOI GORDO</v>
      </c>
      <c r="C196" s="3">
        <v>307.95</v>
      </c>
    </row>
    <row r="197" spans="1:3" x14ac:dyDescent="0.25">
      <c r="A197" s="9">
        <v>45940</v>
      </c>
      <c r="B197" s="1" t="str">
        <f t="shared" si="3"/>
        <v>BOI GORDO</v>
      </c>
      <c r="C197" s="3">
        <v>307.95</v>
      </c>
    </row>
    <row r="198" spans="1:3" x14ac:dyDescent="0.25">
      <c r="A198" s="9">
        <v>45943</v>
      </c>
      <c r="B198" s="1" t="str">
        <f t="shared" si="3"/>
        <v>BOI GORDO</v>
      </c>
      <c r="C198" s="3">
        <v>308.3</v>
      </c>
    </row>
    <row r="199" spans="1:3" x14ac:dyDescent="0.25">
      <c r="A199" s="9">
        <v>45944</v>
      </c>
      <c r="B199" s="1" t="str">
        <f t="shared" si="3"/>
        <v>BOI GORDO</v>
      </c>
      <c r="C199" s="3">
        <v>308.7</v>
      </c>
    </row>
    <row r="200" spans="1:3" x14ac:dyDescent="0.25">
      <c r="A200" s="9">
        <v>45945</v>
      </c>
      <c r="B200" s="1" t="str">
        <f t="shared" si="3"/>
        <v>BOI GORDO</v>
      </c>
      <c r="C200" s="3">
        <v>309.14999999999998</v>
      </c>
    </row>
    <row r="201" spans="1:3" x14ac:dyDescent="0.25">
      <c r="A201" s="9">
        <v>45946</v>
      </c>
      <c r="B201" s="1" t="str">
        <f t="shared" si="3"/>
        <v>BOI GORDO</v>
      </c>
      <c r="C201" s="3">
        <v>309.14999999999998</v>
      </c>
    </row>
    <row r="202" spans="1:3" x14ac:dyDescent="0.25">
      <c r="A202" s="9">
        <v>45947</v>
      </c>
      <c r="B202" s="1" t="str">
        <f t="shared" si="3"/>
        <v>BOI GORDO</v>
      </c>
      <c r="C202" s="3">
        <v>309.7</v>
      </c>
    </row>
    <row r="203" spans="1:3" x14ac:dyDescent="0.25">
      <c r="A203" s="9">
        <v>45950</v>
      </c>
      <c r="B203" s="1" t="str">
        <f t="shared" si="3"/>
        <v>BOI GORDO</v>
      </c>
      <c r="C203" s="3">
        <v>310.2</v>
      </c>
    </row>
    <row r="204" spans="1:3" x14ac:dyDescent="0.25">
      <c r="A204" s="9">
        <v>45951</v>
      </c>
      <c r="B204" s="1" t="str">
        <f t="shared" si="3"/>
        <v>BOI GORDO</v>
      </c>
      <c r="C204" s="3">
        <v>310.89999999999998</v>
      </c>
    </row>
    <row r="205" spans="1:3" x14ac:dyDescent="0.25">
      <c r="A205" s="9">
        <v>45952</v>
      </c>
      <c r="B205" s="1" t="str">
        <f t="shared" si="3"/>
        <v>BOI GORDO</v>
      </c>
      <c r="C205" s="3">
        <v>311.39999999999998</v>
      </c>
    </row>
    <row r="206" spans="1:3" x14ac:dyDescent="0.25">
      <c r="A206" s="9">
        <v>45953</v>
      </c>
      <c r="B206" s="1" t="str">
        <f t="shared" si="3"/>
        <v>BOI GORDO</v>
      </c>
      <c r="C206" s="3">
        <v>311.39999999999998</v>
      </c>
    </row>
    <row r="207" spans="1:3" x14ac:dyDescent="0.25">
      <c r="A207" s="9">
        <v>45954</v>
      </c>
      <c r="B207" s="1" t="str">
        <f t="shared" si="3"/>
        <v>BOI GORDO</v>
      </c>
      <c r="C207" s="3">
        <v>313.14999999999998</v>
      </c>
    </row>
    <row r="208" spans="1:3" x14ac:dyDescent="0.25">
      <c r="A208" s="9">
        <v>45957</v>
      </c>
      <c r="B208" s="1" t="str">
        <f t="shared" si="3"/>
        <v>BOI GORDO</v>
      </c>
      <c r="C208" s="3">
        <v>313.35000000000002</v>
      </c>
    </row>
    <row r="209" spans="1:3" x14ac:dyDescent="0.25">
      <c r="A209" s="9">
        <v>45958</v>
      </c>
      <c r="B209" s="1" t="str">
        <f t="shared" si="3"/>
        <v>BOI GORDO</v>
      </c>
      <c r="C209" s="3">
        <v>314.64999999999998</v>
      </c>
    </row>
    <row r="210" spans="1:3" x14ac:dyDescent="0.25">
      <c r="A210" s="9">
        <v>45959</v>
      </c>
      <c r="B210" s="1" t="str">
        <f t="shared" si="3"/>
        <v>BOI GORDO</v>
      </c>
      <c r="C210" s="3">
        <v>317.89999999999998</v>
      </c>
    </row>
    <row r="211" spans="1:3" x14ac:dyDescent="0.25">
      <c r="A211" s="9">
        <v>45960</v>
      </c>
      <c r="B211" s="1" t="str">
        <f t="shared" si="3"/>
        <v>BOI GORDO</v>
      </c>
      <c r="C211" s="3">
        <v>318.85000000000002</v>
      </c>
    </row>
    <row r="212" spans="1:3" x14ac:dyDescent="0.25">
      <c r="A212" s="9">
        <v>45961</v>
      </c>
      <c r="B212" s="1" t="str">
        <f t="shared" si="3"/>
        <v>BOI GORDO</v>
      </c>
      <c r="C212" s="3">
        <v>318.85000000000002</v>
      </c>
    </row>
    <row r="213" spans="1:3" x14ac:dyDescent="0.25">
      <c r="A213" s="9">
        <v>45964</v>
      </c>
      <c r="B213" s="1" t="str">
        <f t="shared" si="3"/>
        <v>BOI GORDO</v>
      </c>
      <c r="C213" s="3">
        <v>320.2</v>
      </c>
    </row>
    <row r="214" spans="1:3" x14ac:dyDescent="0.25">
      <c r="A214" s="9">
        <v>45965</v>
      </c>
      <c r="B214" s="1" t="str">
        <f t="shared" si="3"/>
        <v>BOI GORDO</v>
      </c>
      <c r="C214" s="3">
        <v>322.55</v>
      </c>
    </row>
    <row r="215" spans="1:3" x14ac:dyDescent="0.25">
      <c r="A215" s="9">
        <v>45966</v>
      </c>
      <c r="B215" s="1" t="str">
        <f t="shared" si="3"/>
        <v>BOI GORDO</v>
      </c>
      <c r="C215" s="3">
        <v>323.39999999999998</v>
      </c>
    </row>
    <row r="216" spans="1:3" x14ac:dyDescent="0.25">
      <c r="A216" s="9">
        <v>45967</v>
      </c>
      <c r="B216" s="1" t="str">
        <f t="shared" si="3"/>
        <v>BOI GORDO</v>
      </c>
      <c r="C216" s="3">
        <v>323.7</v>
      </c>
    </row>
    <row r="217" spans="1:3" x14ac:dyDescent="0.25">
      <c r="A217" s="9">
        <v>45968</v>
      </c>
      <c r="B217" s="1" t="str">
        <f t="shared" si="3"/>
        <v>BOI GORDO</v>
      </c>
      <c r="C217" s="3">
        <v>323.7</v>
      </c>
    </row>
    <row r="218" spans="1:3" x14ac:dyDescent="0.25">
      <c r="A218" s="9">
        <v>45971</v>
      </c>
      <c r="B218" s="1" t="str">
        <f t="shared" si="3"/>
        <v>BOI GORDO</v>
      </c>
      <c r="C218" s="3">
        <v>322.64999999999998</v>
      </c>
    </row>
    <row r="219" spans="1:3" x14ac:dyDescent="0.25">
      <c r="A219" s="9">
        <v>45972</v>
      </c>
      <c r="B219" s="1" t="str">
        <f t="shared" si="3"/>
        <v>BOI GORDO</v>
      </c>
      <c r="C219" s="3">
        <v>322.14999999999998</v>
      </c>
    </row>
    <row r="220" spans="1:3" x14ac:dyDescent="0.25">
      <c r="A220" s="9">
        <v>45973</v>
      </c>
      <c r="B220" s="1" t="str">
        <f t="shared" si="3"/>
        <v>BOI GORDO</v>
      </c>
      <c r="C220" s="3">
        <v>321.85000000000002</v>
      </c>
    </row>
    <row r="221" spans="1:3" x14ac:dyDescent="0.25">
      <c r="A221" s="9">
        <v>45974</v>
      </c>
      <c r="B221" s="1" t="str">
        <f t="shared" si="3"/>
        <v>BOI GORDO</v>
      </c>
      <c r="C221" s="3">
        <v>322.45</v>
      </c>
    </row>
    <row r="222" spans="1:3" x14ac:dyDescent="0.25">
      <c r="A222" s="9">
        <v>45975</v>
      </c>
      <c r="B222" s="1" t="str">
        <f t="shared" si="3"/>
        <v>BOI GORDO</v>
      </c>
      <c r="C222" s="3">
        <v>322.64999999999998</v>
      </c>
    </row>
    <row r="223" spans="1:3" x14ac:dyDescent="0.25">
      <c r="A223" s="9">
        <v>45978</v>
      </c>
      <c r="B223" s="1" t="str">
        <f t="shared" si="3"/>
        <v>BOI GORDO</v>
      </c>
      <c r="C223" s="1">
        <v>321.35000000000002</v>
      </c>
    </row>
    <row r="224" spans="1:3" x14ac:dyDescent="0.25">
      <c r="A224" s="9">
        <v>45979</v>
      </c>
      <c r="B224" s="1" t="str">
        <f t="shared" si="3"/>
        <v>BOI GORDO</v>
      </c>
      <c r="C224" s="1">
        <v>321.25</v>
      </c>
    </row>
    <row r="225" spans="1:3" x14ac:dyDescent="0.25">
      <c r="A225" s="9">
        <v>45980</v>
      </c>
      <c r="B225" s="1" t="str">
        <f t="shared" si="3"/>
        <v>BOI GORDO</v>
      </c>
      <c r="C225" s="1">
        <v>321.5</v>
      </c>
    </row>
    <row r="226" spans="1:3" x14ac:dyDescent="0.25">
      <c r="A226" s="9">
        <v>45982</v>
      </c>
      <c r="B226" s="1" t="str">
        <f t="shared" si="3"/>
        <v>BOI GORDO</v>
      </c>
      <c r="C226" s="1">
        <v>322.45</v>
      </c>
    </row>
    <row r="227" spans="1:3" x14ac:dyDescent="0.25">
      <c r="A227" s="9">
        <v>45985</v>
      </c>
      <c r="B227" s="1" t="str">
        <f t="shared" si="3"/>
        <v>BOI GORDO</v>
      </c>
      <c r="C227" s="1">
        <v>322.45</v>
      </c>
    </row>
    <row r="228" spans="1:3" x14ac:dyDescent="0.25">
      <c r="A228" s="9">
        <v>45986</v>
      </c>
      <c r="B228" s="1" t="str">
        <f t="shared" si="3"/>
        <v>BOI GORDO</v>
      </c>
      <c r="C228" s="1">
        <v>321.25</v>
      </c>
    </row>
    <row r="229" spans="1:3" x14ac:dyDescent="0.25">
      <c r="A229" s="9">
        <v>45987</v>
      </c>
      <c r="B229" s="1" t="str">
        <f t="shared" si="3"/>
        <v>BOI GORDO</v>
      </c>
      <c r="C229" s="1">
        <v>321.10000000000002</v>
      </c>
    </row>
    <row r="230" spans="1:3" x14ac:dyDescent="0.25">
      <c r="A230" s="9">
        <v>45988</v>
      </c>
      <c r="B230" s="1" t="str">
        <f t="shared" si="3"/>
        <v>BOI GORDO</v>
      </c>
      <c r="C230" s="1">
        <v>321.3</v>
      </c>
    </row>
    <row r="231" spans="1:3" x14ac:dyDescent="0.25">
      <c r="A231" s="9">
        <v>45989</v>
      </c>
      <c r="B231" s="1" t="str">
        <f t="shared" si="3"/>
        <v>BOI GORDO</v>
      </c>
      <c r="C231" s="1">
        <v>321.60000000000002</v>
      </c>
    </row>
    <row r="232" spans="1:3" x14ac:dyDescent="0.25">
      <c r="A232" s="9">
        <v>45992</v>
      </c>
      <c r="B232" s="1" t="str">
        <f t="shared" si="3"/>
        <v>BOI GORDO</v>
      </c>
      <c r="C232" s="1">
        <v>321.60000000000002</v>
      </c>
    </row>
    <row r="233" spans="1:3" x14ac:dyDescent="0.25">
      <c r="A233" s="9">
        <v>45993</v>
      </c>
      <c r="B233" s="1" t="str">
        <f t="shared" si="3"/>
        <v>BOI GORDO</v>
      </c>
      <c r="C233" s="1">
        <v>321.75</v>
      </c>
    </row>
    <row r="234" spans="1:3" x14ac:dyDescent="0.25">
      <c r="A234" s="9">
        <v>45994</v>
      </c>
      <c r="B234" s="1" t="str">
        <f t="shared" si="3"/>
        <v>BOI GORDO</v>
      </c>
      <c r="C234" s="1">
        <v>321.2</v>
      </c>
    </row>
    <row r="235" spans="1:3" x14ac:dyDescent="0.25">
      <c r="A235" s="9">
        <v>45995</v>
      </c>
      <c r="B235" s="1" t="str">
        <f t="shared" si="3"/>
        <v>BOI GORDO</v>
      </c>
      <c r="C235" s="1">
        <v>322.05</v>
      </c>
    </row>
    <row r="236" spans="1:3" x14ac:dyDescent="0.25">
      <c r="A236" s="9">
        <v>45996</v>
      </c>
      <c r="B236" s="1" t="str">
        <f t="shared" si="3"/>
        <v>BOI GORDO</v>
      </c>
      <c r="C236" s="1">
        <v>322.10000000000002</v>
      </c>
    </row>
    <row r="237" spans="1:3" x14ac:dyDescent="0.25">
      <c r="A237" s="9">
        <v>45999</v>
      </c>
      <c r="B237" s="1" t="str">
        <f t="shared" si="3"/>
        <v>BOI GORDO</v>
      </c>
      <c r="C237" s="1">
        <v>322.10000000000002</v>
      </c>
    </row>
    <row r="238" spans="1:3" x14ac:dyDescent="0.25">
      <c r="A238" s="9">
        <v>46000</v>
      </c>
      <c r="B238" s="1" t="str">
        <f t="shared" si="3"/>
        <v>BOI GORDO</v>
      </c>
      <c r="C238" s="1">
        <v>322.5</v>
      </c>
    </row>
    <row r="239" spans="1:3" x14ac:dyDescent="0.25">
      <c r="A239" s="9">
        <v>46001</v>
      </c>
      <c r="B239" s="1" t="str">
        <f t="shared" si="3"/>
        <v>BOI GORDO</v>
      </c>
      <c r="C239" s="1">
        <v>320.89999999999998</v>
      </c>
    </row>
    <row r="240" spans="1:3" x14ac:dyDescent="0.25">
      <c r="A240" s="9">
        <v>46002</v>
      </c>
      <c r="B240" s="1" t="str">
        <f t="shared" si="3"/>
        <v>BOI GORDO</v>
      </c>
      <c r="C240" s="1">
        <v>320.89999999999998</v>
      </c>
    </row>
    <row r="241" spans="1:3" x14ac:dyDescent="0.25">
      <c r="A241" s="9">
        <v>46003</v>
      </c>
      <c r="B241" s="1" t="str">
        <f t="shared" si="3"/>
        <v>BOI GORDO</v>
      </c>
      <c r="C241" s="1">
        <v>320.8</v>
      </c>
    </row>
    <row r="242" spans="1:3" x14ac:dyDescent="0.25">
      <c r="A242" s="9">
        <v>46006</v>
      </c>
      <c r="B242" s="1" t="str">
        <f t="shared" si="3"/>
        <v>BOI GORDO</v>
      </c>
      <c r="C242" s="1">
        <v>321.14999999999998</v>
      </c>
    </row>
    <row r="243" spans="1:3" x14ac:dyDescent="0.25">
      <c r="A243" s="9">
        <v>46007</v>
      </c>
      <c r="B243" s="1" t="str">
        <f t="shared" si="3"/>
        <v>BOI GORDO</v>
      </c>
      <c r="C243" s="1">
        <v>319.25</v>
      </c>
    </row>
    <row r="244" spans="1:3" x14ac:dyDescent="0.25">
      <c r="A244" s="9">
        <v>46008</v>
      </c>
      <c r="B244" s="1" t="str">
        <f t="shared" si="3"/>
        <v>BOI GORDO</v>
      </c>
      <c r="C244" s="1">
        <v>319.2</v>
      </c>
    </row>
    <row r="245" spans="1:3" x14ac:dyDescent="0.25">
      <c r="A245" s="9">
        <v>46009</v>
      </c>
      <c r="B245" s="1" t="str">
        <f t="shared" si="3"/>
        <v>BOI GORDO</v>
      </c>
      <c r="C245" s="1">
        <v>318</v>
      </c>
    </row>
    <row r="246" spans="1:3" x14ac:dyDescent="0.25">
      <c r="A246" s="9">
        <v>46010</v>
      </c>
      <c r="B246" s="1" t="str">
        <f t="shared" si="3"/>
        <v>BOI GORDO</v>
      </c>
      <c r="C246" s="1">
        <v>318</v>
      </c>
    </row>
    <row r="247" spans="1:3" x14ac:dyDescent="0.25">
      <c r="A247" s="9">
        <v>46013</v>
      </c>
      <c r="B247" s="1" t="str">
        <f t="shared" si="3"/>
        <v>BOI GORDO</v>
      </c>
      <c r="C247" s="1">
        <v>317.85000000000002</v>
      </c>
    </row>
    <row r="248" spans="1:3" x14ac:dyDescent="0.25">
      <c r="A248" s="9">
        <v>46014</v>
      </c>
      <c r="B248" s="1" t="str">
        <f t="shared" si="3"/>
        <v>BOI GORDO</v>
      </c>
      <c r="C248" s="1">
        <v>319.5</v>
      </c>
    </row>
    <row r="249" spans="1:3" x14ac:dyDescent="0.25">
      <c r="A249" s="9">
        <v>46017</v>
      </c>
      <c r="B249" s="1" t="str">
        <f t="shared" si="3"/>
        <v>BOI GORDO</v>
      </c>
      <c r="C249" s="1">
        <v>319.5</v>
      </c>
    </row>
    <row r="250" spans="1:3" x14ac:dyDescent="0.25">
      <c r="A250" s="9">
        <v>46020</v>
      </c>
      <c r="B250" s="1" t="str">
        <f t="shared" si="3"/>
        <v>BOI GORDO</v>
      </c>
      <c r="C250" s="1">
        <v>318</v>
      </c>
    </row>
    <row r="251" spans="1:3" x14ac:dyDescent="0.25">
      <c r="A251" s="9">
        <v>46021</v>
      </c>
      <c r="B251" s="1" t="str">
        <f t="shared" si="3"/>
        <v>BOI GORDO</v>
      </c>
      <c r="C251" s="1">
        <v>319.2</v>
      </c>
    </row>
    <row r="252" spans="1:3" x14ac:dyDescent="0.25">
      <c r="A252" s="9">
        <v>46024</v>
      </c>
      <c r="B252" s="1" t="str">
        <f t="shared" si="3"/>
        <v>BOI GORDO</v>
      </c>
      <c r="C252" s="1">
        <v>319.2</v>
      </c>
    </row>
    <row r="253" spans="1:3" x14ac:dyDescent="0.25">
      <c r="A253" s="9">
        <v>46027</v>
      </c>
      <c r="B253" s="1" t="str">
        <f t="shared" si="3"/>
        <v>BOI GORDO</v>
      </c>
      <c r="C253" s="1">
        <v>318.5</v>
      </c>
    </row>
    <row r="254" spans="1:3" x14ac:dyDescent="0.25">
      <c r="A254" s="9">
        <v>46028</v>
      </c>
      <c r="B254" s="1" t="str">
        <f t="shared" si="3"/>
        <v>BOI GORDO</v>
      </c>
      <c r="C254" s="1">
        <v>318.64999999999998</v>
      </c>
    </row>
    <row r="255" spans="1:3" x14ac:dyDescent="0.25">
      <c r="A255" s="9">
        <v>46029</v>
      </c>
      <c r="B255" s="1" t="str">
        <f t="shared" si="3"/>
        <v>BOI GORDO</v>
      </c>
      <c r="C255" s="1">
        <v>318.14999999999998</v>
      </c>
    </row>
    <row r="256" spans="1:3" x14ac:dyDescent="0.25">
      <c r="A256" s="9">
        <v>46030</v>
      </c>
      <c r="B256" s="1" t="str">
        <f t="shared" si="3"/>
        <v>BOI GORDO</v>
      </c>
      <c r="C256" s="1">
        <v>319.3</v>
      </c>
    </row>
    <row r="257" spans="1:3" x14ac:dyDescent="0.25">
      <c r="A257" s="9">
        <v>46031</v>
      </c>
      <c r="B257" s="1" t="str">
        <f t="shared" si="3"/>
        <v>BOI GORDO</v>
      </c>
      <c r="C257" s="1">
        <v>319.39999999999998</v>
      </c>
    </row>
    <row r="258" spans="1:3" x14ac:dyDescent="0.25">
      <c r="A258" s="9">
        <v>46034</v>
      </c>
      <c r="B258" s="1" t="str">
        <f t="shared" si="3"/>
        <v>BOI GORDO</v>
      </c>
      <c r="C258" s="1">
        <v>319.39999999999998</v>
      </c>
    </row>
    <row r="259" spans="1:3" x14ac:dyDescent="0.25">
      <c r="A259" s="9">
        <v>46035</v>
      </c>
      <c r="B259" s="1" t="str">
        <f t="shared" si="3"/>
        <v>BOI GORDO</v>
      </c>
      <c r="C259" s="1">
        <v>318.64999999999998</v>
      </c>
    </row>
    <row r="260" spans="1:3" x14ac:dyDescent="0.25">
      <c r="A260" s="9">
        <v>46036</v>
      </c>
      <c r="B260" s="1" t="str">
        <f t="shared" si="3"/>
        <v>BOI GORDO</v>
      </c>
      <c r="C260" s="1">
        <v>318.55</v>
      </c>
    </row>
    <row r="261" spans="1:3" x14ac:dyDescent="0.25">
      <c r="A261" s="9">
        <v>46037</v>
      </c>
      <c r="B261" s="1" t="str">
        <f t="shared" si="3"/>
        <v>BOI GORDO</v>
      </c>
      <c r="C261" s="1">
        <v>317.85000000000002</v>
      </c>
    </row>
    <row r="262" spans="1:3" x14ac:dyDescent="0.25">
      <c r="A262" s="9">
        <v>46038</v>
      </c>
      <c r="C262" s="1">
        <v>318.05</v>
      </c>
    </row>
    <row r="263" spans="1:3" x14ac:dyDescent="0.25">
      <c r="A263" s="9">
        <v>46041</v>
      </c>
      <c r="C263" s="1">
        <v>318.64999999999998</v>
      </c>
    </row>
    <row r="264" spans="1:3" x14ac:dyDescent="0.25">
      <c r="A264" s="9">
        <v>46042</v>
      </c>
      <c r="C264" s="1">
        <v>321</v>
      </c>
    </row>
    <row r="265" spans="1:3" x14ac:dyDescent="0.25">
      <c r="A265" s="4">
        <v>46043</v>
      </c>
      <c r="C265" s="1">
        <v>319.10000000000002</v>
      </c>
    </row>
    <row r="266" spans="1:3" x14ac:dyDescent="0.25">
      <c r="A266" s="4">
        <v>46044</v>
      </c>
      <c r="C266" s="1">
        <v>321.2</v>
      </c>
    </row>
    <row r="267" spans="1:3" x14ac:dyDescent="0.25">
      <c r="A267" s="9">
        <v>46045</v>
      </c>
      <c r="C267" s="1">
        <v>321.39999999999998</v>
      </c>
    </row>
    <row r="268" spans="1:3" x14ac:dyDescent="0.25">
      <c r="A268" s="9">
        <v>46048</v>
      </c>
      <c r="C268" s="1">
        <v>322.7</v>
      </c>
    </row>
    <row r="269" spans="1:3" x14ac:dyDescent="0.25">
      <c r="A269" s="9">
        <v>46049</v>
      </c>
      <c r="C269" s="1">
        <v>323.10000000000002</v>
      </c>
    </row>
    <row r="270" spans="1:3" x14ac:dyDescent="0.25">
      <c r="A270" s="9">
        <v>46050</v>
      </c>
      <c r="C270" s="1">
        <v>326</v>
      </c>
    </row>
    <row r="271" spans="1:3" x14ac:dyDescent="0.25">
      <c r="A271" s="9">
        <v>46051</v>
      </c>
      <c r="C271" s="1">
        <v>326.8</v>
      </c>
    </row>
    <row r="272" spans="1:3" x14ac:dyDescent="0.25">
      <c r="A272" s="9">
        <v>46052</v>
      </c>
      <c r="C272" s="1">
        <v>326.89999999999998</v>
      </c>
    </row>
    <row r="273" spans="1:3" x14ac:dyDescent="0.25">
      <c r="A273" s="9">
        <v>46055</v>
      </c>
      <c r="C273" s="1">
        <v>327.2</v>
      </c>
    </row>
    <row r="274" spans="1:3" x14ac:dyDescent="0.25">
      <c r="A274" s="9">
        <v>46056</v>
      </c>
      <c r="C274" s="1">
        <v>328.9</v>
      </c>
    </row>
    <row r="275" spans="1:3" x14ac:dyDescent="0.25">
      <c r="A275" s="9">
        <v>46057</v>
      </c>
      <c r="C275" s="1">
        <v>333.25</v>
      </c>
    </row>
    <row r="276" spans="1:3" x14ac:dyDescent="0.25">
      <c r="A276" s="9">
        <v>46058</v>
      </c>
      <c r="C276" s="1">
        <v>336.15</v>
      </c>
    </row>
    <row r="277" spans="1:3" x14ac:dyDescent="0.25">
      <c r="A277" s="9">
        <v>46059</v>
      </c>
      <c r="C277" s="1">
        <v>336.95</v>
      </c>
    </row>
    <row r="278" spans="1:3" x14ac:dyDescent="0.25">
      <c r="A278" s="9">
        <v>46062</v>
      </c>
      <c r="C278" s="1">
        <v>337.2</v>
      </c>
    </row>
    <row r="279" spans="1:3" x14ac:dyDescent="0.25">
      <c r="A279" s="9">
        <v>46063</v>
      </c>
      <c r="C279" s="1">
        <v>337.3</v>
      </c>
    </row>
    <row r="280" spans="1:3" x14ac:dyDescent="0.25">
      <c r="A280" s="9">
        <v>46064</v>
      </c>
      <c r="C280" s="1">
        <v>341.9</v>
      </c>
    </row>
    <row r="281" spans="1:3" x14ac:dyDescent="0.25">
      <c r="A281" s="9">
        <v>46065</v>
      </c>
      <c r="C281" s="1">
        <v>342.95</v>
      </c>
    </row>
    <row r="282" spans="1:3" x14ac:dyDescent="0.25">
      <c r="A282" s="9">
        <v>46066</v>
      </c>
      <c r="C282" s="1">
        <v>344.05</v>
      </c>
    </row>
    <row r="283" spans="1:3" x14ac:dyDescent="0.25">
      <c r="A283" s="9">
        <v>46071</v>
      </c>
      <c r="C283" s="1">
        <v>343.9</v>
      </c>
    </row>
    <row r="284" spans="1:3" x14ac:dyDescent="0.25">
      <c r="A284" s="9">
        <v>46072</v>
      </c>
      <c r="C284" s="1">
        <v>345.4</v>
      </c>
    </row>
    <row r="285" spans="1:3" x14ac:dyDescent="0.25">
      <c r="A285" s="9">
        <v>46073</v>
      </c>
      <c r="C285" s="1">
        <v>348.55</v>
      </c>
    </row>
    <row r="286" spans="1:3" x14ac:dyDescent="0.25">
      <c r="A286" s="9">
        <v>46076</v>
      </c>
      <c r="C286" s="1">
        <v>349.75</v>
      </c>
    </row>
    <row r="287" spans="1:3" x14ac:dyDescent="0.25">
      <c r="A287" s="9">
        <v>46077</v>
      </c>
      <c r="C287" s="1">
        <v>350.1</v>
      </c>
    </row>
    <row r="288" spans="1:3" x14ac:dyDescent="0.25">
      <c r="A288" s="9">
        <v>46078</v>
      </c>
      <c r="C288" s="1">
        <v>351</v>
      </c>
    </row>
    <row r="289" spans="1:3" x14ac:dyDescent="0.25">
      <c r="A289" s="9">
        <v>46079</v>
      </c>
      <c r="C289" s="1">
        <v>352.8</v>
      </c>
    </row>
    <row r="290" spans="1:3" x14ac:dyDescent="0.25">
      <c r="A290" s="9">
        <v>46080</v>
      </c>
      <c r="C290" s="1">
        <v>353.15</v>
      </c>
    </row>
    <row r="291" spans="1:3" x14ac:dyDescent="0.25">
      <c r="A291" s="9">
        <v>46083</v>
      </c>
      <c r="C291" s="1">
        <v>353.1</v>
      </c>
    </row>
    <row r="292" spans="1:3" x14ac:dyDescent="0.25">
      <c r="A292" s="9">
        <v>46084</v>
      </c>
      <c r="C292" s="1">
        <v>350.5</v>
      </c>
    </row>
    <row r="293" spans="1:3" x14ac:dyDescent="0.25">
      <c r="A293" s="9">
        <v>46085</v>
      </c>
      <c r="C293" s="1">
        <v>348.65</v>
      </c>
    </row>
    <row r="294" spans="1:3" x14ac:dyDescent="0.25">
      <c r="A294" s="9">
        <v>46086</v>
      </c>
      <c r="C294" s="1">
        <v>347.3</v>
      </c>
    </row>
    <row r="295" spans="1:3" x14ac:dyDescent="0.25">
      <c r="A295" s="23">
        <v>46087</v>
      </c>
      <c r="C295" s="20">
        <v>346.05</v>
      </c>
    </row>
    <row r="296" spans="1:3" x14ac:dyDescent="0.25">
      <c r="A296" s="23">
        <v>46090</v>
      </c>
      <c r="C296" s="20">
        <v>347.4</v>
      </c>
    </row>
    <row r="297" spans="1:3" x14ac:dyDescent="0.25">
      <c r="A297" s="23">
        <v>46091</v>
      </c>
      <c r="C297" s="20">
        <v>346.8</v>
      </c>
    </row>
    <row r="298" spans="1:3" x14ac:dyDescent="0.25">
      <c r="A298" s="23">
        <v>46092</v>
      </c>
      <c r="C298" s="20">
        <v>347.25</v>
      </c>
    </row>
    <row r="299" spans="1:3" x14ac:dyDescent="0.25">
      <c r="A299" s="23">
        <v>46093</v>
      </c>
      <c r="C299" s="20">
        <v>347.5</v>
      </c>
    </row>
    <row r="300" spans="1:3" x14ac:dyDescent="0.25">
      <c r="A300" s="23">
        <v>46094</v>
      </c>
      <c r="C300" s="20">
        <v>346.6</v>
      </c>
    </row>
    <row r="301" spans="1:3" x14ac:dyDescent="0.25">
      <c r="A301" s="23" t="s">
        <v>5672</v>
      </c>
      <c r="C301" s="20">
        <v>346.45</v>
      </c>
    </row>
    <row r="302" spans="1:3" x14ac:dyDescent="0.25">
      <c r="A302" s="23" t="s">
        <v>5673</v>
      </c>
      <c r="C302" s="20">
        <v>347.7</v>
      </c>
    </row>
    <row r="303" spans="1:3" x14ac:dyDescent="0.25">
      <c r="A303" s="23" t="s">
        <v>5674</v>
      </c>
      <c r="C303" s="20">
        <v>348.85</v>
      </c>
    </row>
    <row r="304" spans="1:3" x14ac:dyDescent="0.25">
      <c r="A304" s="23" t="s">
        <v>5675</v>
      </c>
      <c r="C304" s="20">
        <v>349.6</v>
      </c>
    </row>
    <row r="305" spans="1:3" x14ac:dyDescent="0.25">
      <c r="A305" s="23" t="s">
        <v>5676</v>
      </c>
      <c r="C305" s="20">
        <v>350.65</v>
      </c>
    </row>
    <row r="306" spans="1:3" x14ac:dyDescent="0.25">
      <c r="A306" s="23" t="s">
        <v>5677</v>
      </c>
      <c r="C306" s="20">
        <v>350.7</v>
      </c>
    </row>
    <row r="307" spans="1:3" x14ac:dyDescent="0.25">
      <c r="A307" s="23" t="s">
        <v>5678</v>
      </c>
      <c r="C307" s="20">
        <v>351.4</v>
      </c>
    </row>
    <row r="308" spans="1:3" x14ac:dyDescent="0.25">
      <c r="A308" s="23" t="s">
        <v>5679</v>
      </c>
      <c r="C308" s="20">
        <v>354.65</v>
      </c>
    </row>
    <row r="309" spans="1:3" x14ac:dyDescent="0.25">
      <c r="A309" s="23" t="s">
        <v>5680</v>
      </c>
      <c r="C309" s="20">
        <v>355.55</v>
      </c>
    </row>
    <row r="310" spans="1:3" x14ac:dyDescent="0.25">
      <c r="A310" s="23" t="s">
        <v>5681</v>
      </c>
      <c r="C310" s="20">
        <v>355.45</v>
      </c>
    </row>
    <row r="311" spans="1:3" x14ac:dyDescent="0.25">
      <c r="A311" s="23" t="s">
        <v>5682</v>
      </c>
      <c r="C311" s="20">
        <v>355.75</v>
      </c>
    </row>
    <row r="312" spans="1:3" x14ac:dyDescent="0.25">
      <c r="A312" s="23" t="s">
        <v>5683</v>
      </c>
      <c r="C312" s="20">
        <v>356</v>
      </c>
    </row>
    <row r="313" spans="1:3" x14ac:dyDescent="0.25">
      <c r="A313" s="23" t="s">
        <v>5684</v>
      </c>
      <c r="C313" s="20">
        <v>358.9</v>
      </c>
    </row>
    <row r="314" spans="1:3" x14ac:dyDescent="0.25">
      <c r="A314" s="23" t="s">
        <v>5685</v>
      </c>
      <c r="C314" s="20">
        <v>360.9</v>
      </c>
    </row>
    <row r="315" spans="1:3" x14ac:dyDescent="0.25">
      <c r="A315" s="23" t="s">
        <v>5686</v>
      </c>
      <c r="C315" s="20">
        <v>361.05</v>
      </c>
    </row>
    <row r="316" spans="1:3" x14ac:dyDescent="0.25">
      <c r="A316" s="23" t="s">
        <v>5687</v>
      </c>
      <c r="C316" s="20">
        <v>364.25</v>
      </c>
    </row>
    <row r="317" spans="1:3" x14ac:dyDescent="0.25">
      <c r="A317" s="23" t="s">
        <v>5688</v>
      </c>
      <c r="C317" s="20">
        <v>365</v>
      </c>
    </row>
    <row r="318" spans="1:3" x14ac:dyDescent="0.25">
      <c r="A318" s="23" t="s">
        <v>5689</v>
      </c>
      <c r="C318" s="20">
        <v>365.45</v>
      </c>
    </row>
    <row r="319" spans="1:3" x14ac:dyDescent="0.25">
      <c r="A319" s="23">
        <v>46122</v>
      </c>
      <c r="C319" s="20">
        <v>365.6</v>
      </c>
    </row>
    <row r="320" spans="1:3" x14ac:dyDescent="0.25">
      <c r="A320" s="23">
        <v>46125</v>
      </c>
      <c r="C320" s="20">
        <v>366.2</v>
      </c>
    </row>
    <row r="321" spans="1:3" x14ac:dyDescent="0.25">
      <c r="A321" s="23">
        <v>46126</v>
      </c>
      <c r="C321" s="20">
        <v>367.05</v>
      </c>
    </row>
    <row r="322" spans="1:3" x14ac:dyDescent="0.25">
      <c r="A322" s="23">
        <v>46128</v>
      </c>
      <c r="C322" s="20">
        <v>365.5</v>
      </c>
    </row>
    <row r="323" spans="1:3" x14ac:dyDescent="0.25">
      <c r="A323" s="23">
        <v>46129</v>
      </c>
      <c r="C323" s="20">
        <v>365.1</v>
      </c>
    </row>
    <row r="324" spans="1:3" x14ac:dyDescent="0.25">
      <c r="A324" s="23">
        <v>46132</v>
      </c>
      <c r="C324" s="20">
        <v>366</v>
      </c>
    </row>
    <row r="325" spans="1:3" x14ac:dyDescent="0.25">
      <c r="A325" s="23">
        <v>46134</v>
      </c>
      <c r="C325" s="20">
        <v>363.85</v>
      </c>
    </row>
    <row r="326" spans="1:3" x14ac:dyDescent="0.25">
      <c r="A326" s="23">
        <v>46135</v>
      </c>
      <c r="C326" s="20">
        <v>362.4</v>
      </c>
    </row>
    <row r="327" spans="1:3" x14ac:dyDescent="0.25">
      <c r="A327" s="23">
        <v>46136</v>
      </c>
      <c r="C327" s="20">
        <v>362</v>
      </c>
    </row>
    <row r="328" spans="1:3" x14ac:dyDescent="0.25">
      <c r="A328" s="23">
        <v>46139</v>
      </c>
      <c r="C328" s="20">
        <v>360.7</v>
      </c>
    </row>
    <row r="329" spans="1:3" x14ac:dyDescent="0.25">
      <c r="A329" s="23">
        <v>46140</v>
      </c>
      <c r="C329" s="20">
        <v>358.4</v>
      </c>
    </row>
    <row r="330" spans="1:3" x14ac:dyDescent="0.25">
      <c r="A330" s="23">
        <v>46141</v>
      </c>
      <c r="C330" s="20">
        <v>355.25</v>
      </c>
    </row>
    <row r="331" spans="1:3" x14ac:dyDescent="0.25">
      <c r="A331" s="23">
        <v>46142</v>
      </c>
      <c r="C331" s="20">
        <v>354.45</v>
      </c>
    </row>
    <row r="332" spans="1:3" x14ac:dyDescent="0.25">
      <c r="A332" s="23">
        <v>46146</v>
      </c>
      <c r="C332" s="20">
        <v>354.2</v>
      </c>
    </row>
    <row r="333" spans="1:3" x14ac:dyDescent="0.25">
      <c r="A333" s="23">
        <v>46147</v>
      </c>
      <c r="C333" s="20">
        <v>353.8</v>
      </c>
    </row>
    <row r="334" spans="1:3" x14ac:dyDescent="0.25">
      <c r="A334" s="23">
        <v>46148</v>
      </c>
      <c r="C334" s="20">
        <v>354.05</v>
      </c>
    </row>
    <row r="335" spans="1:3" x14ac:dyDescent="0.25">
      <c r="A335" s="23">
        <v>46149</v>
      </c>
      <c r="C335" s="20">
        <v>353.75</v>
      </c>
    </row>
    <row r="336" spans="1:3" x14ac:dyDescent="0.25">
      <c r="A336" s="23">
        <v>46150</v>
      </c>
      <c r="C336" s="20">
        <v>352.55</v>
      </c>
    </row>
    <row r="337" spans="1:3" x14ac:dyDescent="0.25">
      <c r="A337" s="23">
        <v>46153</v>
      </c>
      <c r="C337" s="20">
        <v>349.3</v>
      </c>
    </row>
    <row r="338" spans="1:3" x14ac:dyDescent="0.25">
      <c r="A338" s="23">
        <v>46154</v>
      </c>
      <c r="C338" s="20">
        <v>348.8</v>
      </c>
    </row>
    <row r="339" spans="1:3" x14ac:dyDescent="0.25">
      <c r="A339" s="23">
        <v>46155</v>
      </c>
      <c r="C339" s="20">
        <v>346</v>
      </c>
    </row>
    <row r="340" spans="1:3" x14ac:dyDescent="0.25">
      <c r="A340" s="23">
        <v>46156</v>
      </c>
      <c r="C340" s="20">
        <v>344.6</v>
      </c>
    </row>
    <row r="341" spans="1:3" x14ac:dyDescent="0.25">
      <c r="A341" s="23">
        <v>46157</v>
      </c>
      <c r="C341" s="20">
        <v>344.6</v>
      </c>
    </row>
    <row r="342" spans="1:3" x14ac:dyDescent="0.25">
      <c r="A342" s="23">
        <v>46160</v>
      </c>
      <c r="C342" s="20">
        <v>345.3</v>
      </c>
    </row>
    <row r="343" spans="1:3" x14ac:dyDescent="0.25">
      <c r="A343" s="23">
        <v>46161</v>
      </c>
      <c r="C343" s="20">
        <v>344.8</v>
      </c>
    </row>
    <row r="344" spans="1:3" x14ac:dyDescent="0.25">
      <c r="A344" s="23">
        <v>46162</v>
      </c>
      <c r="C344" s="20">
        <v>345.1</v>
      </c>
    </row>
    <row r="345" spans="1:3" x14ac:dyDescent="0.25">
      <c r="A345" s="23">
        <v>46163</v>
      </c>
      <c r="C345" s="20">
        <v>345.45</v>
      </c>
    </row>
    <row r="346" spans="1:3" x14ac:dyDescent="0.25">
      <c r="A346" s="23">
        <v>46164</v>
      </c>
      <c r="C346" s="20">
        <v>345.75</v>
      </c>
    </row>
    <row r="347" spans="1:3" x14ac:dyDescent="0.25">
      <c r="A347" s="23">
        <v>46167</v>
      </c>
      <c r="C347" s="20">
        <v>346.2</v>
      </c>
    </row>
    <row r="348" spans="1:3" x14ac:dyDescent="0.25">
      <c r="A348" s="23">
        <v>46168</v>
      </c>
      <c r="C348" s="20">
        <v>347.8</v>
      </c>
    </row>
    <row r="349" spans="1:3" x14ac:dyDescent="0.25">
      <c r="A349" s="23">
        <v>46169</v>
      </c>
      <c r="C349" s="20">
        <v>348.3</v>
      </c>
    </row>
    <row r="350" spans="1:3" x14ac:dyDescent="0.25">
      <c r="A350" s="23">
        <v>46170</v>
      </c>
      <c r="C350" s="20">
        <v>349.25</v>
      </c>
    </row>
    <row r="351" spans="1:3" x14ac:dyDescent="0.25">
      <c r="A351" s="23">
        <v>46171</v>
      </c>
      <c r="C351" s="20">
        <v>349.7</v>
      </c>
    </row>
    <row r="352" spans="1:3" x14ac:dyDescent="0.25">
      <c r="A352" s="23">
        <v>46174</v>
      </c>
      <c r="C352" s="20">
        <v>350.2</v>
      </c>
    </row>
    <row r="353" spans="1:3" x14ac:dyDescent="0.25">
      <c r="A353" s="23">
        <v>46175</v>
      </c>
      <c r="C353" s="20">
        <v>352.3</v>
      </c>
    </row>
    <row r="354" spans="1:3" x14ac:dyDescent="0.25">
      <c r="A354" s="23">
        <v>46176</v>
      </c>
      <c r="C354" s="20">
        <v>353.5</v>
      </c>
    </row>
    <row r="355" spans="1:3" x14ac:dyDescent="0.25">
      <c r="A355" s="23">
        <v>46178</v>
      </c>
      <c r="C355" s="20">
        <v>353.8</v>
      </c>
    </row>
    <row r="356" spans="1:3" x14ac:dyDescent="0.25">
      <c r="A356" s="23">
        <v>46181</v>
      </c>
      <c r="C356" s="20">
        <v>353.15</v>
      </c>
    </row>
    <row r="357" spans="1:3" x14ac:dyDescent="0.25">
      <c r="A357" s="23">
        <v>46182</v>
      </c>
      <c r="C357" s="20">
        <v>353.55</v>
      </c>
    </row>
    <row r="358" spans="1:3" x14ac:dyDescent="0.25">
      <c r="A358" s="23">
        <v>46183</v>
      </c>
      <c r="C358" s="20">
        <v>353.15</v>
      </c>
    </row>
    <row r="359" spans="1:3" x14ac:dyDescent="0.25">
      <c r="A359" s="23">
        <v>46184</v>
      </c>
      <c r="C359" s="20">
        <v>353.8</v>
      </c>
    </row>
    <row r="360" spans="1:3" x14ac:dyDescent="0.25">
      <c r="A360" s="23">
        <v>46185</v>
      </c>
      <c r="C360" s="20">
        <v>353.4</v>
      </c>
    </row>
    <row r="361" spans="1:3" x14ac:dyDescent="0.25">
      <c r="A361" s="23">
        <v>46188</v>
      </c>
      <c r="C361" s="20">
        <v>352.95</v>
      </c>
    </row>
    <row r="362" spans="1:3" x14ac:dyDescent="0.25">
      <c r="A362" s="23">
        <v>46189</v>
      </c>
      <c r="C362" s="20">
        <v>349.45</v>
      </c>
    </row>
    <row r="363" spans="1:3" x14ac:dyDescent="0.25">
      <c r="A363" s="23">
        <v>46190</v>
      </c>
      <c r="C363" s="20">
        <v>348.8</v>
      </c>
    </row>
    <row r="364" spans="1:3" x14ac:dyDescent="0.25">
      <c r="A364" s="23">
        <v>46191</v>
      </c>
      <c r="C364" s="20">
        <v>347.15</v>
      </c>
    </row>
    <row r="365" spans="1:3" x14ac:dyDescent="0.25">
      <c r="A365" s="23">
        <v>46192</v>
      </c>
      <c r="C365" s="20">
        <v>345.5</v>
      </c>
    </row>
    <row r="366" spans="1:3" x14ac:dyDescent="0.25">
      <c r="A366" s="23">
        <v>46195</v>
      </c>
      <c r="C366" s="20">
        <v>343.9</v>
      </c>
    </row>
    <row r="367" spans="1:3" x14ac:dyDescent="0.25">
      <c r="A367" s="23">
        <v>46196</v>
      </c>
      <c r="B367" t="s">
        <v>5807</v>
      </c>
      <c r="C367" s="20">
        <v>340.5</v>
      </c>
    </row>
    <row r="368" spans="1:3" x14ac:dyDescent="0.25">
      <c r="A368" s="23">
        <v>46197</v>
      </c>
      <c r="B368" t="s">
        <v>5807</v>
      </c>
      <c r="C368" s="20">
        <v>340.5</v>
      </c>
    </row>
    <row r="369" spans="1:3" x14ac:dyDescent="0.25">
      <c r="A369" s="23">
        <v>46198</v>
      </c>
      <c r="B369" t="s">
        <v>5807</v>
      </c>
      <c r="C369" s="20">
        <v>340</v>
      </c>
    </row>
    <row r="370" spans="1:3" x14ac:dyDescent="0.25">
      <c r="A370" s="23">
        <v>46199</v>
      </c>
      <c r="B370" t="s">
        <v>5807</v>
      </c>
      <c r="C370" s="20">
        <v>338.65</v>
      </c>
    </row>
    <row r="371" spans="1:3" x14ac:dyDescent="0.25">
      <c r="A371" s="23">
        <v>46202</v>
      </c>
      <c r="B371" t="s">
        <v>5807</v>
      </c>
      <c r="C371" s="20">
        <v>338.65</v>
      </c>
    </row>
    <row r="372" spans="1:3" x14ac:dyDescent="0.25">
      <c r="A372" s="23">
        <v>46203</v>
      </c>
      <c r="B372" t="s">
        <v>5807</v>
      </c>
      <c r="C372" s="20">
        <v>336.4</v>
      </c>
    </row>
    <row r="373" spans="1:3" x14ac:dyDescent="0.25">
      <c r="A373" s="23">
        <v>46204</v>
      </c>
      <c r="B373" t="s">
        <v>5807</v>
      </c>
      <c r="C373" s="20">
        <v>335.3</v>
      </c>
    </row>
    <row r="374" spans="1:3" x14ac:dyDescent="0.25">
      <c r="A374" s="23">
        <v>46205</v>
      </c>
      <c r="B374" t="s">
        <v>5807</v>
      </c>
      <c r="C374" s="20">
        <v>332.75</v>
      </c>
    </row>
    <row r="375" spans="1:3" x14ac:dyDescent="0.25">
      <c r="A375" s="23">
        <v>46206</v>
      </c>
      <c r="B375" t="s">
        <v>5807</v>
      </c>
      <c r="C375" s="20">
        <v>329.85</v>
      </c>
    </row>
    <row r="376" spans="1:3" x14ac:dyDescent="0.25">
      <c r="A376" s="23">
        <v>46209</v>
      </c>
      <c r="B376" t="s">
        <v>5807</v>
      </c>
      <c r="C376" s="20">
        <v>326.45</v>
      </c>
    </row>
    <row r="377" spans="1:3" x14ac:dyDescent="0.25">
      <c r="A377" s="23">
        <v>46210</v>
      </c>
      <c r="B377" t="s">
        <v>5807</v>
      </c>
      <c r="C377" s="20">
        <v>326.60000000000002</v>
      </c>
    </row>
    <row r="378" spans="1:3" x14ac:dyDescent="0.25">
      <c r="A378" s="23">
        <v>46211</v>
      </c>
      <c r="B378" t="s">
        <v>5807</v>
      </c>
      <c r="C378" s="20">
        <v>324.7</v>
      </c>
    </row>
    <row r="379" spans="1:3" x14ac:dyDescent="0.25">
      <c r="A379" s="23">
        <v>46212</v>
      </c>
      <c r="B379" t="s">
        <v>5807</v>
      </c>
      <c r="C379" s="20">
        <v>324.7</v>
      </c>
    </row>
    <row r="380" spans="1:3" x14ac:dyDescent="0.25">
      <c r="A380" s="23">
        <v>46213</v>
      </c>
      <c r="B380" t="s">
        <v>5807</v>
      </c>
      <c r="C380" s="20">
        <v>326.64999999999998</v>
      </c>
    </row>
    <row r="381" spans="1:3" x14ac:dyDescent="0.25">
      <c r="A381" s="23">
        <v>46216</v>
      </c>
      <c r="B381" t="s">
        <v>5807</v>
      </c>
      <c r="C381" s="20">
        <v>324.60000000000002</v>
      </c>
    </row>
    <row r="382" spans="1:3" x14ac:dyDescent="0.25">
      <c r="A382" s="23">
        <v>46217</v>
      </c>
      <c r="B382" t="s">
        <v>5807</v>
      </c>
      <c r="C382" s="20">
        <v>328.1</v>
      </c>
    </row>
    <row r="383" spans="1:3" x14ac:dyDescent="0.25">
      <c r="A383" s="23">
        <v>46218</v>
      </c>
      <c r="B383" t="s">
        <v>5807</v>
      </c>
      <c r="C383" s="20">
        <v>329.2</v>
      </c>
    </row>
    <row r="384" spans="1:3" x14ac:dyDescent="0.25">
      <c r="A384" s="23">
        <v>46219</v>
      </c>
      <c r="B384" t="s">
        <v>5807</v>
      </c>
      <c r="C384" s="20">
        <v>331.15</v>
      </c>
    </row>
    <row r="385" spans="1:3" x14ac:dyDescent="0.25">
      <c r="A385" s="23">
        <v>46220</v>
      </c>
      <c r="B385" t="s">
        <v>5807</v>
      </c>
      <c r="C385" s="20">
        <v>333.5</v>
      </c>
    </row>
    <row r="386" spans="1:3" x14ac:dyDescent="0.25">
      <c r="A386" s="23">
        <v>46223</v>
      </c>
      <c r="B386" t="s">
        <v>5807</v>
      </c>
      <c r="C386" s="20">
        <v>337.1</v>
      </c>
    </row>
    <row r="387" spans="1:3" x14ac:dyDescent="0.25">
      <c r="A387" s="23">
        <v>46224</v>
      </c>
      <c r="B387" t="s">
        <v>5807</v>
      </c>
      <c r="C387" s="20">
        <v>342.45</v>
      </c>
    </row>
    <row r="388" spans="1:3" x14ac:dyDescent="0.25">
      <c r="A388" s="23">
        <v>46225</v>
      </c>
      <c r="B388" t="s">
        <v>5807</v>
      </c>
      <c r="C388" s="20">
        <v>342.65</v>
      </c>
    </row>
    <row r="389" spans="1:3" x14ac:dyDescent="0.25">
      <c r="A389" s="23">
        <v>46226</v>
      </c>
      <c r="B389" t="s">
        <v>5807</v>
      </c>
      <c r="C389" s="20">
        <v>343.75</v>
      </c>
    </row>
    <row r="390" spans="1:3" x14ac:dyDescent="0.25">
      <c r="A390" s="23">
        <v>46227</v>
      </c>
      <c r="B390" t="s">
        <v>5807</v>
      </c>
      <c r="C390" s="20">
        <v>344.2</v>
      </c>
    </row>
    <row r="391" spans="1:3" x14ac:dyDescent="0.25">
      <c r="A391" s="23">
        <v>46230</v>
      </c>
      <c r="B391" t="s">
        <v>5807</v>
      </c>
      <c r="C391" s="20">
        <v>344.25</v>
      </c>
    </row>
    <row r="392" spans="1:3" x14ac:dyDescent="0.25">
      <c r="A392" s="23">
        <v>46231</v>
      </c>
      <c r="B392" t="s">
        <v>5807</v>
      </c>
      <c r="C392" s="20">
        <v>347.7</v>
      </c>
    </row>
    <row r="393" spans="1:3" x14ac:dyDescent="0.25">
      <c r="A393" s="23">
        <v>46232</v>
      </c>
      <c r="B393" t="s">
        <v>5807</v>
      </c>
      <c r="C393" s="20">
        <v>347.4</v>
      </c>
    </row>
    <row r="394" spans="1:3" x14ac:dyDescent="0.25">
      <c r="A394" s="23">
        <v>46233</v>
      </c>
      <c r="B394" t="s">
        <v>5807</v>
      </c>
      <c r="C394" s="20">
        <v>346.9</v>
      </c>
    </row>
    <row r="395" spans="1:3" x14ac:dyDescent="0.25">
      <c r="A395" s="23">
        <v>46234</v>
      </c>
      <c r="B395" t="s">
        <v>5807</v>
      </c>
      <c r="C395" s="20">
        <v>346.55</v>
      </c>
    </row>
    <row r="396" spans="1:3" x14ac:dyDescent="0.25">
      <c r="A396" s="23">
        <v>46237</v>
      </c>
      <c r="B396" t="s">
        <v>5807</v>
      </c>
      <c r="C396" s="20">
        <v>347.9</v>
      </c>
    </row>
    <row r="397" spans="1:3" x14ac:dyDescent="0.25">
      <c r="A397" s="9"/>
    </row>
    <row r="398" spans="1:3" x14ac:dyDescent="0.25">
      <c r="A398" s="9"/>
    </row>
    <row r="399" spans="1:3" x14ac:dyDescent="0.25">
      <c r="A399" s="9"/>
    </row>
    <row r="400" spans="1:3" x14ac:dyDescent="0.25">
      <c r="A400" s="9"/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9"/>
    </row>
    <row r="445" spans="1:1" x14ac:dyDescent="0.25">
      <c r="A445" s="9"/>
    </row>
    <row r="446" spans="1:1" x14ac:dyDescent="0.25">
      <c r="A446" s="9"/>
    </row>
    <row r="447" spans="1:1" x14ac:dyDescent="0.25">
      <c r="A447" s="9"/>
    </row>
    <row r="448" spans="1:1" x14ac:dyDescent="0.25">
      <c r="A448" s="9"/>
    </row>
    <row r="449" spans="1:1" x14ac:dyDescent="0.25">
      <c r="A449" s="9"/>
    </row>
    <row r="450" spans="1:1" x14ac:dyDescent="0.25">
      <c r="A450" s="9"/>
    </row>
    <row r="451" spans="1:1" x14ac:dyDescent="0.25">
      <c r="A451" s="9"/>
    </row>
    <row r="452" spans="1:1" x14ac:dyDescent="0.25">
      <c r="A452" s="9"/>
    </row>
    <row r="453" spans="1:1" x14ac:dyDescent="0.25">
      <c r="A453" s="9"/>
    </row>
    <row r="454" spans="1:1" x14ac:dyDescent="0.25">
      <c r="A454" s="9"/>
    </row>
    <row r="455" spans="1:1" x14ac:dyDescent="0.25">
      <c r="A455" s="9"/>
    </row>
    <row r="456" spans="1:1" x14ac:dyDescent="0.25">
      <c r="A456" s="9"/>
    </row>
    <row r="457" spans="1:1" x14ac:dyDescent="0.25">
      <c r="A457" s="9"/>
    </row>
    <row r="458" spans="1:1" x14ac:dyDescent="0.25">
      <c r="A458" s="9"/>
    </row>
    <row r="459" spans="1:1" x14ac:dyDescent="0.25">
      <c r="A459" s="9"/>
    </row>
    <row r="460" spans="1:1" x14ac:dyDescent="0.25">
      <c r="A460" s="9"/>
    </row>
    <row r="461" spans="1:1" x14ac:dyDescent="0.25">
      <c r="A461" s="9"/>
    </row>
    <row r="462" spans="1:1" x14ac:dyDescent="0.25">
      <c r="A462" s="9"/>
    </row>
    <row r="463" spans="1:1" x14ac:dyDescent="0.25">
      <c r="A463" s="9"/>
    </row>
    <row r="464" spans="1:1" x14ac:dyDescent="0.25">
      <c r="A464" s="9"/>
    </row>
    <row r="465" spans="1:1" x14ac:dyDescent="0.25">
      <c r="A465" s="9">
        <f>IF('S.H BOI GORDO'!A7192=""," ",'S.H BOI GORDO'!A7192)</f>
        <v>46232</v>
      </c>
    </row>
    <row r="466" spans="1:1" x14ac:dyDescent="0.25">
      <c r="A466" s="9">
        <f>IF('S.H BOI GORDO'!A7193=""," ",'S.H BOI GORDO'!A7193)</f>
        <v>46233</v>
      </c>
    </row>
    <row r="467" spans="1:1" x14ac:dyDescent="0.25">
      <c r="A467" s="9">
        <f>IF('S.H BOI GORDO'!A7194=""," ",'S.H BOI GORDO'!A7194)</f>
        <v>46234</v>
      </c>
    </row>
    <row r="468" spans="1:1" x14ac:dyDescent="0.25">
      <c r="A468" s="9">
        <f>IF('S.H BOI GORDO'!A7195=""," ",'S.H BOI GORDO'!A7195)</f>
        <v>46237</v>
      </c>
    </row>
    <row r="469" spans="1:1" x14ac:dyDescent="0.25">
      <c r="A469" s="9" t="str">
        <f>IF('S.H BOI GORDO'!A7196=""," ",'S.H BOI GORDO'!A7196)</f>
        <v xml:space="preserve"> </v>
      </c>
    </row>
    <row r="470" spans="1:1" x14ac:dyDescent="0.25">
      <c r="A470" s="9" t="str">
        <f>IF('S.H BOI GORDO'!A7197=""," ",'S.H BOI GORDO'!A7197)</f>
        <v xml:space="preserve"> </v>
      </c>
    </row>
    <row r="471" spans="1:1" x14ac:dyDescent="0.25">
      <c r="A471" s="9" t="str">
        <f>IF('S.H BOI GORDO'!A7198=""," ",'S.H BOI GORDO'!A7198)</f>
        <v xml:space="preserve"> </v>
      </c>
    </row>
    <row r="472" spans="1:1" x14ac:dyDescent="0.25">
      <c r="A472" s="9" t="str">
        <f>IF('S.H BOI GORDO'!A7199=""," ",'S.H BOI GORDO'!A7199)</f>
        <v xml:space="preserve"> </v>
      </c>
    </row>
    <row r="473" spans="1:1" x14ac:dyDescent="0.25">
      <c r="A473" s="9" t="str">
        <f>IF('S.H BOI GORDO'!A7200=""," ",'S.H BOI GORDO'!A7200)</f>
        <v xml:space="preserve"> </v>
      </c>
    </row>
    <row r="474" spans="1:1" x14ac:dyDescent="0.25">
      <c r="A474" s="9" t="str">
        <f>IF('S.H BOI GORDO'!A7201=""," ",'S.H BOI GORDO'!A7201)</f>
        <v xml:space="preserve"> </v>
      </c>
    </row>
    <row r="475" spans="1:1" x14ac:dyDescent="0.25">
      <c r="A475" s="9" t="str">
        <f>IF('S.H BOI GORDO'!A7202=""," ",'S.H BOI GORDO'!A7202)</f>
        <v xml:space="preserve"> </v>
      </c>
    </row>
    <row r="476" spans="1:1" x14ac:dyDescent="0.25">
      <c r="A476" s="9" t="str">
        <f>IF('S.H BOI GORDO'!A7203=""," ",'S.H BOI GORDO'!A7203)</f>
        <v xml:space="preserve"> </v>
      </c>
    </row>
    <row r="477" spans="1:1" x14ac:dyDescent="0.25">
      <c r="A477" s="9" t="str">
        <f>IF('S.H BOI GORDO'!A7204=""," ",'S.H BOI GORDO'!A7204)</f>
        <v xml:space="preserve"> </v>
      </c>
    </row>
    <row r="478" spans="1:1" x14ac:dyDescent="0.25">
      <c r="A478" s="9" t="str">
        <f>IF('S.H BOI GORDO'!A7205=""," ",'S.H BOI GORDO'!A7205)</f>
        <v xml:space="preserve"> </v>
      </c>
    </row>
    <row r="479" spans="1:1" x14ac:dyDescent="0.25">
      <c r="A479" s="9" t="str">
        <f>IF('S.H BOI GORDO'!A7206=""," ",'S.H BOI GORDO'!A7206)</f>
        <v xml:space="preserve"> </v>
      </c>
    </row>
    <row r="480" spans="1:1" x14ac:dyDescent="0.25">
      <c r="A480" s="9" t="str">
        <f>IF('S.H BOI GORDO'!A7207=""," ",'S.H BOI GORDO'!A7207)</f>
        <v xml:space="preserve"> </v>
      </c>
    </row>
    <row r="481" spans="1:1" x14ac:dyDescent="0.25">
      <c r="A481" s="9" t="str">
        <f>IF('S.H BOI GORDO'!A7208=""," ",'S.H BOI GORDO'!A7208)</f>
        <v xml:space="preserve"> </v>
      </c>
    </row>
    <row r="482" spans="1:1" x14ac:dyDescent="0.25">
      <c r="A482" s="9" t="str">
        <f>IF('S.H BOI GORDO'!A7209=""," ",'S.H BOI GORDO'!A7209)</f>
        <v xml:space="preserve"> </v>
      </c>
    </row>
    <row r="483" spans="1:1" x14ac:dyDescent="0.25">
      <c r="A483" s="9" t="str">
        <f>IF('S.H BOI GORDO'!A7210=""," ",'S.H BOI GORDO'!A7210)</f>
        <v xml:space="preserve"> </v>
      </c>
    </row>
    <row r="484" spans="1:1" x14ac:dyDescent="0.25">
      <c r="A484" s="9" t="str">
        <f>IF('S.H BOI GORDO'!A7211=""," ",'S.H BOI GORDO'!A7211)</f>
        <v xml:space="preserve"> </v>
      </c>
    </row>
    <row r="485" spans="1:1" x14ac:dyDescent="0.25">
      <c r="A485" s="9" t="str">
        <f>IF('S.H BOI GORDO'!A7212=""," ",'S.H BOI GORDO'!A7212)</f>
        <v xml:space="preserve"> </v>
      </c>
    </row>
    <row r="486" spans="1:1" x14ac:dyDescent="0.25">
      <c r="A486" s="9" t="str">
        <f>IF('S.H BOI GORDO'!A7213=""," ",'S.H BOI GORDO'!A7213)</f>
        <v xml:space="preserve"> </v>
      </c>
    </row>
    <row r="487" spans="1:1" x14ac:dyDescent="0.25">
      <c r="A487" s="9" t="str">
        <f>IF('S.H BOI GORDO'!A7214=""," ",'S.H BOI GORDO'!A7214)</f>
        <v xml:space="preserve"> </v>
      </c>
    </row>
    <row r="488" spans="1:1" x14ac:dyDescent="0.25">
      <c r="A488" s="9" t="str">
        <f>IF('S.H BOI GORDO'!A7215=""," ",'S.H BOI GORDO'!A7215)</f>
        <v xml:space="preserve"> </v>
      </c>
    </row>
    <row r="489" spans="1:1" x14ac:dyDescent="0.25">
      <c r="A489" s="9" t="str">
        <f>IF('S.H BOI GORDO'!A7216=""," ",'S.H BOI GORDO'!A7216)</f>
        <v xml:space="preserve"> </v>
      </c>
    </row>
    <row r="490" spans="1:1" x14ac:dyDescent="0.25">
      <c r="A490" s="9" t="str">
        <f>IF('S.H BOI GORDO'!A7217=""," ",'S.H BOI GORDO'!A7217)</f>
        <v xml:space="preserve"> </v>
      </c>
    </row>
    <row r="491" spans="1:1" x14ac:dyDescent="0.25">
      <c r="A491" s="9" t="str">
        <f>IF('S.H BOI GORDO'!A7218=""," ",'S.H BOI GORDO'!A7218)</f>
        <v xml:space="preserve"> </v>
      </c>
    </row>
    <row r="492" spans="1:1" x14ac:dyDescent="0.25">
      <c r="A492" s="9" t="str">
        <f>IF('S.H BOI GORDO'!A7219=""," ",'S.H BOI GORDO'!A7219)</f>
        <v xml:space="preserve"> </v>
      </c>
    </row>
    <row r="493" spans="1:1" x14ac:dyDescent="0.25">
      <c r="A493" s="9" t="str">
        <f>IF('S.H BOI GORDO'!A7220=""," ",'S.H BOI GORDO'!A7220)</f>
        <v xml:space="preserve"> </v>
      </c>
    </row>
    <row r="494" spans="1:1" x14ac:dyDescent="0.25">
      <c r="A494" s="9" t="str">
        <f>IF('S.H BOI GORDO'!A7221=""," ",'S.H BOI GORDO'!A7221)</f>
        <v xml:space="preserve"> </v>
      </c>
    </row>
    <row r="495" spans="1:1" x14ac:dyDescent="0.25">
      <c r="A495" s="9" t="str">
        <f>IF('S.H BOI GORDO'!A7222=""," ",'S.H BOI GORDO'!A7222)</f>
        <v xml:space="preserve"> </v>
      </c>
    </row>
    <row r="496" spans="1:1" x14ac:dyDescent="0.25">
      <c r="A496" s="9" t="str">
        <f>IF('S.H BOI GORDO'!A7223=""," ",'S.H BOI GORDO'!A7223)</f>
        <v xml:space="preserve"> </v>
      </c>
    </row>
    <row r="497" spans="1:1" x14ac:dyDescent="0.25">
      <c r="A497" s="9" t="str">
        <f>IF('S.H BOI GORDO'!A7224=""," ",'S.H BOI GORDO'!A7224)</f>
        <v xml:space="preserve"> </v>
      </c>
    </row>
    <row r="498" spans="1:1" x14ac:dyDescent="0.25">
      <c r="A498" s="9" t="str">
        <f>IF('S.H BOI GORDO'!A7225=""," ",'S.H BOI GORDO'!A7225)</f>
        <v xml:space="preserve"> </v>
      </c>
    </row>
    <row r="499" spans="1:1" x14ac:dyDescent="0.25">
      <c r="A499" s="9" t="str">
        <f>IF('S.H BOI GORDO'!A7226=""," ",'S.H BOI GORDO'!A7226)</f>
        <v xml:space="preserve"> </v>
      </c>
    </row>
    <row r="500" spans="1:1" x14ac:dyDescent="0.25">
      <c r="A500" s="9" t="str">
        <f>IF('S.H BOI GORDO'!A7227=""," ",'S.H BOI GORDO'!A7227)</f>
        <v xml:space="preserve"> </v>
      </c>
    </row>
    <row r="501" spans="1:1" x14ac:dyDescent="0.25">
      <c r="A501" s="9" t="str">
        <f>IF('S.H BOI GORDO'!A7228=""," ",'S.H BOI GORDO'!A7228)</f>
        <v xml:space="preserve"> </v>
      </c>
    </row>
    <row r="502" spans="1:1" x14ac:dyDescent="0.25">
      <c r="A502" s="9" t="str">
        <f>IF('S.H BOI GORDO'!A7229=""," ",'S.H BOI GORDO'!A7229)</f>
        <v xml:space="preserve"> </v>
      </c>
    </row>
    <row r="503" spans="1:1" x14ac:dyDescent="0.25">
      <c r="A503" s="9" t="str">
        <f>IF('S.H BOI GORDO'!A7230=""," ",'S.H BOI GORDO'!A7230)</f>
        <v xml:space="preserve"> </v>
      </c>
    </row>
    <row r="504" spans="1:1" x14ac:dyDescent="0.25">
      <c r="A504" s="9" t="str">
        <f>IF('S.H BOI GORDO'!A7231=""," ",'S.H BOI GORDO'!A7231)</f>
        <v xml:space="preserve"> </v>
      </c>
    </row>
    <row r="505" spans="1:1" x14ac:dyDescent="0.25">
      <c r="A505" s="9" t="str">
        <f>IF('S.H BOI GORDO'!A7232=""," ",'S.H BOI GORDO'!A7232)</f>
        <v xml:space="preserve"> </v>
      </c>
    </row>
    <row r="506" spans="1:1" x14ac:dyDescent="0.25">
      <c r="A506" s="9" t="str">
        <f>IF('S.H BOI GORDO'!A7233=""," ",'S.H BOI GORDO'!A7233)</f>
        <v xml:space="preserve"> </v>
      </c>
    </row>
    <row r="507" spans="1:1" x14ac:dyDescent="0.25">
      <c r="A507" s="9" t="str">
        <f>IF('S.H BOI GORDO'!A7234=""," ",'S.H BOI GORDO'!A7234)</f>
        <v xml:space="preserve"> </v>
      </c>
    </row>
    <row r="508" spans="1:1" x14ac:dyDescent="0.25">
      <c r="A508" s="9" t="str">
        <f>IF('S.H BOI GORDO'!A7235=""," ",'S.H BOI GORDO'!A7235)</f>
        <v xml:space="preserve"> </v>
      </c>
    </row>
    <row r="509" spans="1:1" x14ac:dyDescent="0.25">
      <c r="A509" s="9" t="str">
        <f>IF('S.H BOI GORDO'!A7236=""," ",'S.H BOI GORDO'!A7236)</f>
        <v xml:space="preserve"> </v>
      </c>
    </row>
    <row r="510" spans="1:1" x14ac:dyDescent="0.25">
      <c r="A510" s="9" t="str">
        <f>IF('S.H BOI GORDO'!A7237=""," ",'S.H BOI GORDO'!A7237)</f>
        <v xml:space="preserve"> </v>
      </c>
    </row>
    <row r="511" spans="1:1" x14ac:dyDescent="0.25">
      <c r="A511" s="9" t="str">
        <f>IF('S.H BOI GORDO'!A7238=""," ",'S.H BOI GORDO'!A7238)</f>
        <v xml:space="preserve"> </v>
      </c>
    </row>
    <row r="512" spans="1:1" x14ac:dyDescent="0.25">
      <c r="A512" s="9" t="str">
        <f>IF('S.H BOI GORDO'!A7239=""," ",'S.H BOI GORDO'!A7239)</f>
        <v xml:space="preserve"> </v>
      </c>
    </row>
    <row r="513" spans="1:1" x14ac:dyDescent="0.25">
      <c r="A513" s="9" t="str">
        <f>IF('S.H BOI GORDO'!A7240=""," ",'S.H BOI GORDO'!A7240)</f>
        <v xml:space="preserve"> </v>
      </c>
    </row>
    <row r="514" spans="1:1" x14ac:dyDescent="0.25">
      <c r="A514" s="9" t="str">
        <f>IF('S.H BOI GORDO'!A7241=""," ",'S.H BOI GORDO'!A7241)</f>
        <v xml:space="preserve"> </v>
      </c>
    </row>
    <row r="515" spans="1:1" x14ac:dyDescent="0.25">
      <c r="A515" s="9" t="str">
        <f>IF('S.H BOI GORDO'!A7242=""," ",'S.H BOI GORDO'!A7242)</f>
        <v xml:space="preserve"> </v>
      </c>
    </row>
    <row r="516" spans="1:1" x14ac:dyDescent="0.25">
      <c r="A516" s="9" t="str">
        <f>IF('S.H BOI GORDO'!A7243=""," ",'S.H BOI GORDO'!A7243)</f>
        <v xml:space="preserve"> </v>
      </c>
    </row>
    <row r="517" spans="1:1" x14ac:dyDescent="0.25">
      <c r="A517" s="9" t="str">
        <f>IF('S.H BOI GORDO'!A7244=""," ",'S.H BOI GORDO'!A7244)</f>
        <v xml:space="preserve"> </v>
      </c>
    </row>
    <row r="518" spans="1:1" x14ac:dyDescent="0.25">
      <c r="A518" s="9" t="str">
        <f>IF('S.H BOI GORDO'!A7245=""," ",'S.H BOI GORDO'!A7245)</f>
        <v xml:space="preserve"> </v>
      </c>
    </row>
    <row r="519" spans="1:1" x14ac:dyDescent="0.25">
      <c r="A519" s="9" t="str">
        <f>IF('S.H BOI GORDO'!A7246=""," ",'S.H BOI GORDO'!A7246)</f>
        <v xml:space="preserve"> </v>
      </c>
    </row>
    <row r="520" spans="1:1" x14ac:dyDescent="0.25">
      <c r="A520" s="9" t="str">
        <f>IF('S.H BOI GORDO'!A7247=""," ",'S.H BOI GORDO'!A7247)</f>
        <v xml:space="preserve"> </v>
      </c>
    </row>
    <row r="521" spans="1:1" x14ac:dyDescent="0.25">
      <c r="A521" s="9" t="str">
        <f>IF('S.H BOI GORDO'!A7248=""," ",'S.H BOI GORDO'!A7248)</f>
        <v xml:space="preserve"> </v>
      </c>
    </row>
    <row r="522" spans="1:1" x14ac:dyDescent="0.25">
      <c r="A522" s="9" t="str">
        <f>IF('S.H BOI GORDO'!A7249=""," ",'S.H BOI GORDO'!A7249)</f>
        <v xml:space="preserve"> </v>
      </c>
    </row>
    <row r="523" spans="1:1" x14ac:dyDescent="0.25">
      <c r="A523" s="9" t="str">
        <f>IF('S.H BOI GORDO'!A7250=""," ",'S.H BOI GORDO'!A7250)</f>
        <v xml:space="preserve"> </v>
      </c>
    </row>
    <row r="524" spans="1:1" x14ac:dyDescent="0.25">
      <c r="A524" s="9" t="str">
        <f>IF('S.H BOI GORDO'!A7251=""," ",'S.H BOI GORDO'!A7251)</f>
        <v xml:space="preserve"> </v>
      </c>
    </row>
    <row r="525" spans="1:1" x14ac:dyDescent="0.25">
      <c r="A525" s="9" t="str">
        <f>IF('S.H BOI GORDO'!A7252=""," ",'S.H BOI GORDO'!A7252)</f>
        <v xml:space="preserve"> </v>
      </c>
    </row>
    <row r="526" spans="1:1" x14ac:dyDescent="0.25">
      <c r="A526" s="9" t="str">
        <f>IF('S.H BOI GORDO'!A7253=""," ",'S.H BOI GORDO'!A7253)</f>
        <v xml:space="preserve"> </v>
      </c>
    </row>
    <row r="527" spans="1:1" x14ac:dyDescent="0.25">
      <c r="A527" s="9" t="str">
        <f>IF('S.H BOI GORDO'!A7254=""," ",'S.H BOI GORDO'!A7254)</f>
        <v xml:space="preserve"> </v>
      </c>
    </row>
    <row r="528" spans="1:1" x14ac:dyDescent="0.25">
      <c r="A528" s="9" t="str">
        <f>IF('S.H BOI GORDO'!A7255=""," ",'S.H BOI GORDO'!A7255)</f>
        <v xml:space="preserve"> </v>
      </c>
    </row>
    <row r="529" spans="1:1" x14ac:dyDescent="0.25">
      <c r="A529" s="9" t="str">
        <f>IF('S.H BOI GORDO'!A7256=""," ",'S.H BOI GORDO'!A7256)</f>
        <v xml:space="preserve"> </v>
      </c>
    </row>
    <row r="530" spans="1:1" x14ac:dyDescent="0.25">
      <c r="A530" s="9" t="str">
        <f>IF('S.H BOI GORDO'!A7257=""," ",'S.H BOI GORDO'!A7257)</f>
        <v xml:space="preserve"> </v>
      </c>
    </row>
    <row r="531" spans="1:1" x14ac:dyDescent="0.25">
      <c r="A531" s="9" t="str">
        <f>IF('S.H BOI GORDO'!A7258=""," ",'S.H BOI GORDO'!A7258)</f>
        <v xml:space="preserve"> </v>
      </c>
    </row>
    <row r="532" spans="1:1" x14ac:dyDescent="0.25">
      <c r="A532" s="9" t="str">
        <f>IF('S.H BOI GORDO'!A7259=""," ",'S.H BOI GORDO'!A7259)</f>
        <v xml:space="preserve"> </v>
      </c>
    </row>
    <row r="533" spans="1:1" x14ac:dyDescent="0.25">
      <c r="A533" s="9" t="str">
        <f>IF('S.H BOI GORDO'!A7260=""," ",'S.H BOI GORDO'!A7260)</f>
        <v xml:space="preserve"> </v>
      </c>
    </row>
    <row r="534" spans="1:1" x14ac:dyDescent="0.25">
      <c r="A534" s="9" t="str">
        <f>IF('S.H BOI GORDO'!A7261=""," ",'S.H BOI GORDO'!A7261)</f>
        <v xml:space="preserve"> </v>
      </c>
    </row>
    <row r="535" spans="1:1" x14ac:dyDescent="0.25">
      <c r="A535" s="9" t="str">
        <f>IF('S.H BOI GORDO'!A7262=""," ",'S.H BOI GORDO'!A7262)</f>
        <v xml:space="preserve"> </v>
      </c>
    </row>
    <row r="536" spans="1:1" x14ac:dyDescent="0.25">
      <c r="A536" s="9" t="str">
        <f>IF('S.H BOI GORDO'!A7263=""," ",'S.H BOI GORDO'!A7263)</f>
        <v xml:space="preserve"> </v>
      </c>
    </row>
    <row r="537" spans="1:1" x14ac:dyDescent="0.25">
      <c r="A537" s="9" t="str">
        <f>IF('S.H BOI GORDO'!A7264=""," ",'S.H BOI GORDO'!A7264)</f>
        <v xml:space="preserve"> </v>
      </c>
    </row>
    <row r="538" spans="1:1" x14ac:dyDescent="0.25">
      <c r="A538" s="9" t="str">
        <f>IF('S.H BOI GORDO'!A7265=""," ",'S.H BOI GORDO'!A7265)</f>
        <v xml:space="preserve"> </v>
      </c>
    </row>
    <row r="539" spans="1:1" x14ac:dyDescent="0.25">
      <c r="A539" s="9" t="str">
        <f>IF('S.H BOI GORDO'!A7266=""," ",'S.H BOI GORDO'!A7266)</f>
        <v xml:space="preserve"> </v>
      </c>
    </row>
    <row r="540" spans="1:1" x14ac:dyDescent="0.25">
      <c r="A540" s="9" t="str">
        <f>IF('S.H BOI GORDO'!A7267=""," ",'S.H BOI GORDO'!A7267)</f>
        <v xml:space="preserve"> </v>
      </c>
    </row>
    <row r="541" spans="1:1" x14ac:dyDescent="0.25">
      <c r="A541" s="9" t="str">
        <f>IF('S.H BOI GORDO'!A7268=""," ",'S.H BOI GORDO'!A7268)</f>
        <v xml:space="preserve"> </v>
      </c>
    </row>
    <row r="542" spans="1:1" x14ac:dyDescent="0.25">
      <c r="A542" s="9" t="str">
        <f>IF('S.H BOI GORDO'!A7269=""," ",'S.H BOI GORDO'!A7269)</f>
        <v xml:space="preserve"> </v>
      </c>
    </row>
    <row r="543" spans="1:1" x14ac:dyDescent="0.25">
      <c r="A543" s="9" t="str">
        <f>IF('S.H BOI GORDO'!A7270=""," ",'S.H BOI GORDO'!A7270)</f>
        <v xml:space="preserve"> </v>
      </c>
    </row>
    <row r="544" spans="1:1" x14ac:dyDescent="0.25">
      <c r="A544" s="9" t="str">
        <f>IF('S.H BOI GORDO'!A7271=""," ",'S.H BOI GORDO'!A7271)</f>
        <v xml:space="preserve"> </v>
      </c>
    </row>
    <row r="545" spans="1:1" x14ac:dyDescent="0.25">
      <c r="A545" s="9" t="str">
        <f>IF('S.H BOI GORDO'!A7272=""," ",'S.H BOI GORDO'!A7272)</f>
        <v xml:space="preserve"> </v>
      </c>
    </row>
    <row r="546" spans="1:1" x14ac:dyDescent="0.25">
      <c r="A546" s="9" t="str">
        <f>IF('S.H BOI GORDO'!A7273=""," ",'S.H BOI GORDO'!A7273)</f>
        <v xml:space="preserve"> </v>
      </c>
    </row>
    <row r="547" spans="1:1" x14ac:dyDescent="0.25">
      <c r="A547" s="9" t="str">
        <f>IF('S.H BOI GORDO'!A7274=""," ",'S.H BOI GORDO'!A7274)</f>
        <v xml:space="preserve"> </v>
      </c>
    </row>
    <row r="548" spans="1:1" x14ac:dyDescent="0.25">
      <c r="A548" s="9" t="str">
        <f>IF('S.H BOI GORDO'!A7275=""," ",'S.H BOI GORDO'!A7275)</f>
        <v xml:space="preserve"> </v>
      </c>
    </row>
    <row r="549" spans="1:1" x14ac:dyDescent="0.25">
      <c r="A549" s="9" t="str">
        <f>IF('S.H BOI GORDO'!A7276=""," ",'S.H BOI GORDO'!A7276)</f>
        <v xml:space="preserve"> </v>
      </c>
    </row>
    <row r="550" spans="1:1" x14ac:dyDescent="0.25">
      <c r="A550" s="9" t="str">
        <f>IF('S.H BOI GORDO'!A7277=""," ",'S.H BOI GORDO'!A7277)</f>
        <v xml:space="preserve"> </v>
      </c>
    </row>
    <row r="551" spans="1:1" x14ac:dyDescent="0.25">
      <c r="A551" s="9" t="str">
        <f>IF('S.H BOI GORDO'!A7278=""," ",'S.H BOI GORDO'!A7278)</f>
        <v xml:space="preserve"> </v>
      </c>
    </row>
    <row r="552" spans="1:1" x14ac:dyDescent="0.25">
      <c r="A552" s="9" t="str">
        <f>IF('S.H BOI GORDO'!A7279=""," ",'S.H BOI GORDO'!A7279)</f>
        <v xml:space="preserve"> </v>
      </c>
    </row>
    <row r="553" spans="1:1" x14ac:dyDescent="0.25">
      <c r="A553" s="9" t="str">
        <f>IF('S.H BOI GORDO'!A7280=""," ",'S.H BOI GORDO'!A7280)</f>
        <v xml:space="preserve"> </v>
      </c>
    </row>
    <row r="554" spans="1:1" x14ac:dyDescent="0.25">
      <c r="A554" s="9" t="str">
        <f>IF('S.H BOI GORDO'!A7281=""," ",'S.H BOI GORDO'!A7281)</f>
        <v xml:space="preserve"> </v>
      </c>
    </row>
    <row r="555" spans="1:1" x14ac:dyDescent="0.25">
      <c r="A555" s="9" t="str">
        <f>IF('S.H BOI GORDO'!A7282=""," ",'S.H BOI GORDO'!A7282)</f>
        <v xml:space="preserve"> </v>
      </c>
    </row>
    <row r="556" spans="1:1" x14ac:dyDescent="0.25">
      <c r="A556" s="9" t="str">
        <f>IF('S.H BOI GORDO'!A7283=""," ",'S.H BOI GORDO'!A7283)</f>
        <v xml:space="preserve"> </v>
      </c>
    </row>
    <row r="557" spans="1:1" x14ac:dyDescent="0.25">
      <c r="A557" s="9" t="str">
        <f>IF('S.H BOI GORDO'!A7284=""," ",'S.H BOI GORDO'!A7284)</f>
        <v xml:space="preserve"> </v>
      </c>
    </row>
    <row r="558" spans="1:1" x14ac:dyDescent="0.25">
      <c r="A558" s="9" t="str">
        <f>IF('S.H BOI GORDO'!A7285=""," ",'S.H BOI GORDO'!A7285)</f>
        <v xml:space="preserve"> </v>
      </c>
    </row>
    <row r="559" spans="1:1" x14ac:dyDescent="0.25">
      <c r="A559" s="9" t="str">
        <f>IF('S.H BOI GORDO'!A7286=""," ",'S.H BOI GORDO'!A7286)</f>
        <v xml:space="preserve"> </v>
      </c>
    </row>
    <row r="560" spans="1:1" x14ac:dyDescent="0.25">
      <c r="A560" s="9" t="str">
        <f>IF('S.H BOI GORDO'!A7287=""," ",'S.H BOI GORDO'!A7287)</f>
        <v xml:space="preserve"> </v>
      </c>
    </row>
    <row r="561" spans="1:1" x14ac:dyDescent="0.25">
      <c r="A561" s="9" t="str">
        <f>IF('S.H BOI GORDO'!A7288=""," ",'S.H BOI GORDO'!A7288)</f>
        <v xml:space="preserve"> </v>
      </c>
    </row>
    <row r="562" spans="1:1" x14ac:dyDescent="0.25">
      <c r="A562" s="9" t="str">
        <f>IF('S.H BOI GORDO'!A7289=""," ",'S.H BOI GORDO'!A7289)</f>
        <v xml:space="preserve"> </v>
      </c>
    </row>
    <row r="563" spans="1:1" x14ac:dyDescent="0.25">
      <c r="A563" s="9" t="str">
        <f>IF('S.H BOI GORDO'!A7290=""," ",'S.H BOI GORDO'!A7290)</f>
        <v xml:space="preserve"> </v>
      </c>
    </row>
    <row r="564" spans="1:1" x14ac:dyDescent="0.25">
      <c r="A564" s="9" t="str">
        <f>IF('S.H BOI GORDO'!A7291=""," ",'S.H BOI GORDO'!A7291)</f>
        <v xml:space="preserve"> </v>
      </c>
    </row>
    <row r="565" spans="1:1" x14ac:dyDescent="0.25">
      <c r="A565" s="9" t="str">
        <f>IF('S.H BOI GORDO'!A7292=""," ",'S.H BOI GORDO'!A7292)</f>
        <v xml:space="preserve"> </v>
      </c>
    </row>
    <row r="566" spans="1:1" x14ac:dyDescent="0.25">
      <c r="A566" s="9" t="str">
        <f>IF('S.H BOI GORDO'!A7293=""," ",'S.H BOI GORDO'!A7293)</f>
        <v xml:space="preserve"> </v>
      </c>
    </row>
    <row r="567" spans="1:1" x14ac:dyDescent="0.25">
      <c r="A567" s="9" t="str">
        <f>IF('S.H BOI GORDO'!A7294=""," ",'S.H BOI GORDO'!A7294)</f>
        <v xml:space="preserve"> </v>
      </c>
    </row>
    <row r="568" spans="1:1" x14ac:dyDescent="0.25">
      <c r="A568" s="9" t="str">
        <f>IF('S.H BOI GORDO'!A7295=""," ",'S.H BOI GORDO'!A7295)</f>
        <v xml:space="preserve"> </v>
      </c>
    </row>
    <row r="569" spans="1:1" x14ac:dyDescent="0.25">
      <c r="A569" s="9" t="str">
        <f>IF('S.H BOI GORDO'!A7296=""," ",'S.H BOI GORDO'!A7296)</f>
        <v xml:space="preserve"> </v>
      </c>
    </row>
    <row r="570" spans="1:1" x14ac:dyDescent="0.25">
      <c r="A570" s="9" t="str">
        <f>IF('S.H BOI GORDO'!A7297=""," ",'S.H BOI GORDO'!A7297)</f>
        <v xml:space="preserve"> </v>
      </c>
    </row>
    <row r="571" spans="1:1" x14ac:dyDescent="0.25">
      <c r="A571" s="9" t="str">
        <f>IF('S.H BOI GORDO'!A7298=""," ",'S.H BOI GORDO'!A7298)</f>
        <v xml:space="preserve"> </v>
      </c>
    </row>
    <row r="572" spans="1:1" x14ac:dyDescent="0.25">
      <c r="A572" s="9" t="str">
        <f>IF('S.H BOI GORDO'!A7299=""," ",'S.H BOI GORDO'!A7299)</f>
        <v xml:space="preserve"> </v>
      </c>
    </row>
    <row r="573" spans="1:1" x14ac:dyDescent="0.25">
      <c r="A573" s="9" t="str">
        <f>IF('S.H BOI GORDO'!A7300=""," ",'S.H BOI GORDO'!A7300)</f>
        <v xml:space="preserve"> </v>
      </c>
    </row>
    <row r="574" spans="1:1" x14ac:dyDescent="0.25">
      <c r="A574" s="9" t="str">
        <f>IF('S.H BOI GORDO'!A7301=""," ",'S.H BOI GORDO'!A7301)</f>
        <v xml:space="preserve"> </v>
      </c>
    </row>
    <row r="575" spans="1:1" x14ac:dyDescent="0.25">
      <c r="A575" s="9" t="str">
        <f>IF('S.H BOI GORDO'!A7302=""," ",'S.H BOI GORDO'!A7302)</f>
        <v xml:space="preserve"> </v>
      </c>
    </row>
    <row r="576" spans="1:1" x14ac:dyDescent="0.25">
      <c r="A576" s="9" t="str">
        <f>IF('S.H BOI GORDO'!A7303=""," ",'S.H BOI GORDO'!A7303)</f>
        <v xml:space="preserve"> </v>
      </c>
    </row>
    <row r="577" spans="1:1" x14ac:dyDescent="0.25">
      <c r="A577" s="9" t="str">
        <f>IF('S.H BOI GORDO'!A7304=""," ",'S.H BOI GORDO'!A7304)</f>
        <v xml:space="preserve"> </v>
      </c>
    </row>
    <row r="578" spans="1:1" x14ac:dyDescent="0.25">
      <c r="A578" s="9" t="str">
        <f>IF('S.H BOI GORDO'!A7305=""," ",'S.H BOI GORDO'!A7305)</f>
        <v xml:space="preserve"> </v>
      </c>
    </row>
    <row r="579" spans="1:1" x14ac:dyDescent="0.25">
      <c r="A579" s="9" t="str">
        <f>IF('S.H BOI GORDO'!A7306=""," ",'S.H BOI GORDO'!A7306)</f>
        <v xml:space="preserve"> </v>
      </c>
    </row>
    <row r="580" spans="1:1" x14ac:dyDescent="0.25">
      <c r="A580" s="9" t="str">
        <f>IF('S.H BOI GORDO'!A7307=""," ",'S.H BOI GORDO'!A7307)</f>
        <v xml:space="preserve"> </v>
      </c>
    </row>
    <row r="581" spans="1:1" x14ac:dyDescent="0.25">
      <c r="A581" s="9" t="str">
        <f>IF('S.H BOI GORDO'!A7308=""," ",'S.H BOI GORDO'!A7308)</f>
        <v xml:space="preserve"> </v>
      </c>
    </row>
    <row r="582" spans="1:1" x14ac:dyDescent="0.25">
      <c r="A582" s="9" t="str">
        <f>IF('S.H BOI GORDO'!A7309=""," ",'S.H BOI GORDO'!A7309)</f>
        <v xml:space="preserve"> </v>
      </c>
    </row>
    <row r="583" spans="1:1" x14ac:dyDescent="0.25">
      <c r="A583" s="9" t="str">
        <f>IF('S.H BOI GORDO'!A7310=""," ",'S.H BOI GORDO'!A7310)</f>
        <v xml:space="preserve"> </v>
      </c>
    </row>
    <row r="584" spans="1:1" x14ac:dyDescent="0.25">
      <c r="A584" s="9" t="str">
        <f>IF('S.H BOI GORDO'!A7311=""," ",'S.H BOI GORDO'!A7311)</f>
        <v xml:space="preserve"> </v>
      </c>
    </row>
    <row r="585" spans="1:1" x14ac:dyDescent="0.25">
      <c r="A585" s="9" t="str">
        <f>IF('S.H BOI GORDO'!A7312=""," ",'S.H BOI GORDO'!A7312)</f>
        <v xml:space="preserve"> </v>
      </c>
    </row>
    <row r="586" spans="1:1" x14ac:dyDescent="0.25">
      <c r="A586" s="9" t="str">
        <f>IF('S.H BOI GORDO'!A7313=""," ",'S.H BOI GORDO'!A7313)</f>
        <v xml:space="preserve"> </v>
      </c>
    </row>
    <row r="587" spans="1:1" x14ac:dyDescent="0.25">
      <c r="A587" s="9" t="str">
        <f>IF('S.H BOI GORDO'!A7314=""," ",'S.H BOI GORDO'!A7314)</f>
        <v xml:space="preserve"> </v>
      </c>
    </row>
    <row r="588" spans="1:1" x14ac:dyDescent="0.25">
      <c r="A588" s="9" t="str">
        <f>IF('S.H BOI GORDO'!A7315=""," ",'S.H BOI GORDO'!A7315)</f>
        <v xml:space="preserve"> </v>
      </c>
    </row>
    <row r="589" spans="1:1" x14ac:dyDescent="0.25">
      <c r="A589" s="9" t="str">
        <f>IF('S.H BOI GORDO'!A7316=""," ",'S.H BOI GORDO'!A7316)</f>
        <v xml:space="preserve"> </v>
      </c>
    </row>
    <row r="590" spans="1:1" x14ac:dyDescent="0.25">
      <c r="A590" s="9" t="str">
        <f>IF('S.H BOI GORDO'!A7317=""," ",'S.H BOI GORDO'!A7317)</f>
        <v xml:space="preserve"> </v>
      </c>
    </row>
    <row r="591" spans="1:1" x14ac:dyDescent="0.25">
      <c r="A591" s="9" t="str">
        <f>IF('S.H BOI GORDO'!A7318=""," ",'S.H BOI GORDO'!A7318)</f>
        <v xml:space="preserve"> </v>
      </c>
    </row>
    <row r="592" spans="1:1" x14ac:dyDescent="0.25">
      <c r="A592" s="9" t="str">
        <f>IF('S.H BOI GORDO'!A7319=""," ",'S.H BOI GORDO'!A7319)</f>
        <v xml:space="preserve"> </v>
      </c>
    </row>
    <row r="593" spans="1:1" x14ac:dyDescent="0.25">
      <c r="A593" s="9" t="str">
        <f>IF('S.H BOI GORDO'!A7320=""," ",'S.H BOI GORDO'!A7320)</f>
        <v xml:space="preserve"> </v>
      </c>
    </row>
    <row r="594" spans="1:1" x14ac:dyDescent="0.25">
      <c r="A594" s="9" t="str">
        <f>IF('S.H BOI GORDO'!A7321=""," ",'S.H BOI GORDO'!A7321)</f>
        <v xml:space="preserve"> </v>
      </c>
    </row>
    <row r="595" spans="1:1" x14ac:dyDescent="0.25">
      <c r="A595" s="9" t="str">
        <f>IF('S.H BOI GORDO'!A7322=""," ",'S.H BOI GORDO'!A7322)</f>
        <v xml:space="preserve"> </v>
      </c>
    </row>
    <row r="596" spans="1:1" x14ac:dyDescent="0.25">
      <c r="A596" s="9" t="str">
        <f>IF('S.H BOI GORDO'!A7323=""," ",'S.H BOI GORDO'!A7323)</f>
        <v xml:space="preserve"> </v>
      </c>
    </row>
    <row r="597" spans="1:1" x14ac:dyDescent="0.25">
      <c r="A597" s="9" t="str">
        <f>IF('S.H BOI GORDO'!A7324=""," ",'S.H BOI GORDO'!A7324)</f>
        <v xml:space="preserve"> </v>
      </c>
    </row>
    <row r="598" spans="1:1" x14ac:dyDescent="0.25">
      <c r="A598" s="9" t="str">
        <f>IF('S.H BOI GORDO'!A7325=""," ",'S.H BOI GORDO'!A7325)</f>
        <v xml:space="preserve"> </v>
      </c>
    </row>
    <row r="599" spans="1:1" x14ac:dyDescent="0.25">
      <c r="A599" s="9" t="str">
        <f>IF('S.H BOI GORDO'!A7326=""," ",'S.H BOI GORDO'!A7326)</f>
        <v xml:space="preserve"> </v>
      </c>
    </row>
    <row r="600" spans="1:1" x14ac:dyDescent="0.25">
      <c r="A600" s="9" t="str">
        <f>IF('S.H BOI GORDO'!A7327=""," ",'S.H BOI GORDO'!A7327)</f>
        <v xml:space="preserve"> </v>
      </c>
    </row>
    <row r="601" spans="1:1" x14ac:dyDescent="0.25">
      <c r="A601" s="9" t="str">
        <f>IF('S.H BOI GORDO'!A7328=""," ",'S.H BOI GORDO'!A7328)</f>
        <v xml:space="preserve"> </v>
      </c>
    </row>
    <row r="602" spans="1:1" x14ac:dyDescent="0.25">
      <c r="A602" s="9" t="str">
        <f>IF('S.H BOI GORDO'!A7329=""," ",'S.H BOI GORDO'!A7329)</f>
        <v xml:space="preserve"> </v>
      </c>
    </row>
    <row r="603" spans="1:1" x14ac:dyDescent="0.25">
      <c r="A603" s="9" t="str">
        <f>IF('S.H BOI GORDO'!A7330=""," ",'S.H BOI GORDO'!A7330)</f>
        <v xml:space="preserve"> </v>
      </c>
    </row>
    <row r="604" spans="1:1" x14ac:dyDescent="0.25">
      <c r="A604" s="9" t="str">
        <f>IF('S.H BOI GORDO'!A7331=""," ",'S.H BOI GORDO'!A7331)</f>
        <v xml:space="preserve"> </v>
      </c>
    </row>
    <row r="605" spans="1:1" x14ac:dyDescent="0.25">
      <c r="A605" s="9" t="str">
        <f>IF('S.H BOI GORDO'!A7332=""," ",'S.H BOI GORDO'!A7332)</f>
        <v xml:space="preserve"> </v>
      </c>
    </row>
    <row r="606" spans="1:1" x14ac:dyDescent="0.25">
      <c r="A606" s="9" t="str">
        <f>IF('S.H BOI GORDO'!A7333=""," ",'S.H BOI GORDO'!A7333)</f>
        <v xml:space="preserve"> </v>
      </c>
    </row>
    <row r="607" spans="1:1" x14ac:dyDescent="0.25">
      <c r="A607" s="9" t="str">
        <f>IF('S.H BOI GORDO'!A7334=""," ",'S.H BOI GORDO'!A7334)</f>
        <v xml:space="preserve"> </v>
      </c>
    </row>
    <row r="608" spans="1:1" x14ac:dyDescent="0.25">
      <c r="A608" s="9" t="str">
        <f>IF('S.H BOI GORDO'!A7335=""," ",'S.H BOI GORDO'!A7335)</f>
        <v xml:space="preserve"> </v>
      </c>
    </row>
    <row r="609" spans="1:1" x14ac:dyDescent="0.25">
      <c r="A609" s="9" t="str">
        <f>IF('S.H BOI GORDO'!A7336=""," ",'S.H BOI GORDO'!A7336)</f>
        <v xml:space="preserve"> </v>
      </c>
    </row>
    <row r="610" spans="1:1" x14ac:dyDescent="0.25">
      <c r="A610" s="9" t="str">
        <f>IF('S.H BOI GORDO'!A7337=""," ",'S.H BOI GORDO'!A7337)</f>
        <v xml:space="preserve"> </v>
      </c>
    </row>
    <row r="611" spans="1:1" x14ac:dyDescent="0.25">
      <c r="A611" s="9" t="str">
        <f>IF('S.H BOI GORDO'!A7338=""," ",'S.H BOI GORDO'!A7338)</f>
        <v xml:space="preserve"> </v>
      </c>
    </row>
    <row r="612" spans="1:1" x14ac:dyDescent="0.25">
      <c r="A612" s="9" t="str">
        <f>IF('S.H BOI GORDO'!A7339=""," ",'S.H BOI GORDO'!A7339)</f>
        <v xml:space="preserve"> </v>
      </c>
    </row>
    <row r="613" spans="1:1" x14ac:dyDescent="0.25">
      <c r="A613" s="9" t="str">
        <f>IF('S.H BOI GORDO'!A7340=""," ",'S.H BOI GORDO'!A7340)</f>
        <v xml:space="preserve"> </v>
      </c>
    </row>
    <row r="614" spans="1:1" x14ac:dyDescent="0.25">
      <c r="A614" s="9" t="str">
        <f>IF('S.H BOI GORDO'!A7341=""," ",'S.H BOI GORDO'!A7341)</f>
        <v xml:space="preserve"> </v>
      </c>
    </row>
    <row r="615" spans="1:1" x14ac:dyDescent="0.25">
      <c r="A615" s="9" t="str">
        <f>IF('S.H BOI GORDO'!A7342=""," ",'S.H BOI GORDO'!A7342)</f>
        <v xml:space="preserve"> </v>
      </c>
    </row>
    <row r="616" spans="1:1" x14ac:dyDescent="0.25">
      <c r="A616" s="9" t="str">
        <f>IF('S.H BOI GORDO'!A7343=""," ",'S.H BOI GORDO'!A7343)</f>
        <v xml:space="preserve"> </v>
      </c>
    </row>
    <row r="617" spans="1:1" x14ac:dyDescent="0.25">
      <c r="A617" s="9" t="str">
        <f>IF('S.H BOI GORDO'!A7344=""," ",'S.H BOI GORDO'!A7344)</f>
        <v xml:space="preserve"> </v>
      </c>
    </row>
    <row r="618" spans="1:1" x14ac:dyDescent="0.25">
      <c r="A618" s="9" t="str">
        <f>IF('S.H BOI GORDO'!A7345=""," ",'S.H BOI GORDO'!A7345)</f>
        <v xml:space="preserve"> </v>
      </c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  <row r="1272" spans="1:1" x14ac:dyDescent="0.25">
      <c r="A1272" s="12"/>
    </row>
    <row r="1273" spans="1:1" x14ac:dyDescent="0.25">
      <c r="A1273" s="12"/>
    </row>
    <row r="1274" spans="1:1" x14ac:dyDescent="0.25">
      <c r="A1274" s="12"/>
    </row>
    <row r="1275" spans="1:1" x14ac:dyDescent="0.25">
      <c r="A1275" s="12"/>
    </row>
    <row r="1276" spans="1:1" x14ac:dyDescent="0.25">
      <c r="A1276" s="12"/>
    </row>
    <row r="1277" spans="1:1" x14ac:dyDescent="0.25">
      <c r="A1277" s="12"/>
    </row>
    <row r="1278" spans="1:1" x14ac:dyDescent="0.25">
      <c r="A1278" s="12"/>
    </row>
    <row r="1279" spans="1:1" x14ac:dyDescent="0.25">
      <c r="A1279" s="12"/>
    </row>
    <row r="1280" spans="1:1" x14ac:dyDescent="0.25">
      <c r="A1280" s="12"/>
    </row>
    <row r="1281" spans="1:1" x14ac:dyDescent="0.25">
      <c r="A1281" s="12"/>
    </row>
    <row r="1282" spans="1:1" x14ac:dyDescent="0.25">
      <c r="A1282" s="12"/>
    </row>
    <row r="1283" spans="1:1" x14ac:dyDescent="0.25">
      <c r="A1283" s="12"/>
    </row>
    <row r="1284" spans="1:1" x14ac:dyDescent="0.25">
      <c r="A1284" s="12"/>
    </row>
    <row r="1285" spans="1:1" x14ac:dyDescent="0.25">
      <c r="A1285" s="12"/>
    </row>
    <row r="1286" spans="1:1" x14ac:dyDescent="0.25">
      <c r="A1286" s="12"/>
    </row>
    <row r="1287" spans="1:1" x14ac:dyDescent="0.25">
      <c r="A1287" s="12"/>
    </row>
    <row r="1288" spans="1:1" x14ac:dyDescent="0.25">
      <c r="A1288" s="12"/>
    </row>
    <row r="1289" spans="1:1" x14ac:dyDescent="0.25">
      <c r="A1289" s="12"/>
    </row>
    <row r="1290" spans="1:1" x14ac:dyDescent="0.25">
      <c r="A1290" s="12"/>
    </row>
    <row r="1291" spans="1:1" x14ac:dyDescent="0.25">
      <c r="A1291" s="12"/>
    </row>
    <row r="1292" spans="1:1" x14ac:dyDescent="0.25">
      <c r="A1292" s="12"/>
    </row>
    <row r="1293" spans="1:1" x14ac:dyDescent="0.25">
      <c r="A1293" s="12"/>
    </row>
    <row r="1294" spans="1:1" x14ac:dyDescent="0.25">
      <c r="A1294" s="12"/>
    </row>
    <row r="1295" spans="1:1" x14ac:dyDescent="0.25">
      <c r="A1295" s="12"/>
    </row>
    <row r="1296" spans="1:1" x14ac:dyDescent="0.25">
      <c r="A1296" s="12"/>
    </row>
    <row r="1297" spans="1:1" x14ac:dyDescent="0.25">
      <c r="A1297" s="12"/>
    </row>
    <row r="1298" spans="1:1" x14ac:dyDescent="0.25">
      <c r="A1298" s="12"/>
    </row>
    <row r="1299" spans="1:1" x14ac:dyDescent="0.25">
      <c r="A1299" s="12"/>
    </row>
    <row r="1300" spans="1:1" x14ac:dyDescent="0.25">
      <c r="A1300" s="12"/>
    </row>
    <row r="1301" spans="1:1" x14ac:dyDescent="0.25">
      <c r="A1301" s="12"/>
    </row>
    <row r="1302" spans="1:1" x14ac:dyDescent="0.25">
      <c r="A1302" s="12"/>
    </row>
    <row r="1303" spans="1:1" x14ac:dyDescent="0.25">
      <c r="A1303" s="12"/>
    </row>
    <row r="1304" spans="1:1" x14ac:dyDescent="0.25">
      <c r="A1304" s="12"/>
    </row>
    <row r="1305" spans="1:1" x14ac:dyDescent="0.25">
      <c r="A1305" s="12"/>
    </row>
    <row r="1306" spans="1:1" x14ac:dyDescent="0.25">
      <c r="A1306" s="12"/>
    </row>
    <row r="1307" spans="1:1" x14ac:dyDescent="0.25">
      <c r="A1307" s="12"/>
    </row>
  </sheetData>
  <pageMargins left="0.25" right="0.25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0"/>
  <dimension ref="A1:C46"/>
  <sheetViews>
    <sheetView topLeftCell="A19" workbookViewId="0">
      <selection activeCell="I13" sqref="I13"/>
    </sheetView>
  </sheetViews>
  <sheetFormatPr defaultRowHeight="15" x14ac:dyDescent="0.25"/>
  <cols>
    <col min="1" max="1" width="12.5703125" style="2" bestFit="1" customWidth="1"/>
    <col min="2" max="2" width="12.140625" style="1" bestFit="1" customWidth="1"/>
    <col min="3" max="24" width="9.140625" style="1" customWidth="1"/>
    <col min="2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46174</v>
      </c>
      <c r="B2" s="7" t="s">
        <v>5808</v>
      </c>
      <c r="C2" s="8">
        <v>94.27</v>
      </c>
    </row>
    <row r="3" spans="1:3" x14ac:dyDescent="0.25">
      <c r="A3" s="23">
        <v>46175</v>
      </c>
      <c r="B3" s="54" t="s">
        <v>5808</v>
      </c>
      <c r="C3" s="55">
        <v>93.02</v>
      </c>
    </row>
    <row r="4" spans="1:3" x14ac:dyDescent="0.25">
      <c r="A4" s="23">
        <v>46176</v>
      </c>
      <c r="B4" s="54" t="s">
        <v>5808</v>
      </c>
      <c r="C4" s="55">
        <v>93.24</v>
      </c>
    </row>
    <row r="5" spans="1:3" x14ac:dyDescent="0.25">
      <c r="A5" s="23">
        <v>46178</v>
      </c>
      <c r="B5" s="54" t="s">
        <v>5808</v>
      </c>
      <c r="C5" s="55">
        <v>93.24</v>
      </c>
    </row>
    <row r="6" spans="1:3" x14ac:dyDescent="0.25">
      <c r="A6" s="23">
        <v>46181</v>
      </c>
      <c r="B6" s="54" t="s">
        <v>5808</v>
      </c>
      <c r="C6" s="55">
        <v>91.36</v>
      </c>
    </row>
    <row r="7" spans="1:3" x14ac:dyDescent="0.25">
      <c r="A7" s="23">
        <v>46182</v>
      </c>
      <c r="B7" s="54" t="s">
        <v>5808</v>
      </c>
      <c r="C7" s="55">
        <v>92.9</v>
      </c>
    </row>
    <row r="8" spans="1:3" x14ac:dyDescent="0.25">
      <c r="A8" s="23">
        <v>46183</v>
      </c>
      <c r="B8" s="54" t="s">
        <v>5808</v>
      </c>
      <c r="C8" s="55">
        <v>92.35</v>
      </c>
    </row>
    <row r="9" spans="1:3" x14ac:dyDescent="0.25">
      <c r="A9" s="23">
        <v>46184</v>
      </c>
      <c r="B9" s="54" t="s">
        <v>5808</v>
      </c>
      <c r="C9" s="55">
        <v>92.18</v>
      </c>
    </row>
    <row r="10" spans="1:3" x14ac:dyDescent="0.25">
      <c r="A10" s="23">
        <v>46185</v>
      </c>
      <c r="B10" s="54" t="s">
        <v>5808</v>
      </c>
      <c r="C10" s="55">
        <v>92.84</v>
      </c>
    </row>
    <row r="11" spans="1:3" x14ac:dyDescent="0.25">
      <c r="A11" s="23">
        <v>46188</v>
      </c>
      <c r="B11" s="54" t="s">
        <v>5808</v>
      </c>
      <c r="C11" s="55">
        <v>93.63</v>
      </c>
    </row>
    <row r="12" spans="1:3" x14ac:dyDescent="0.25">
      <c r="A12" s="23">
        <v>46189</v>
      </c>
      <c r="B12" s="54" t="s">
        <v>5808</v>
      </c>
      <c r="C12" s="55">
        <v>92.1</v>
      </c>
    </row>
    <row r="13" spans="1:3" x14ac:dyDescent="0.25">
      <c r="A13" s="23">
        <v>46190</v>
      </c>
      <c r="B13" s="54" t="s">
        <v>5808</v>
      </c>
      <c r="C13" s="55">
        <v>91.48</v>
      </c>
    </row>
    <row r="14" spans="1:3" x14ac:dyDescent="0.25">
      <c r="A14" s="23">
        <v>46191</v>
      </c>
      <c r="B14" s="54" t="s">
        <v>5808</v>
      </c>
      <c r="C14" s="55">
        <v>90.75</v>
      </c>
    </row>
    <row r="15" spans="1:3" x14ac:dyDescent="0.25">
      <c r="A15" s="23">
        <v>46192</v>
      </c>
      <c r="B15" s="54" t="s">
        <v>5808</v>
      </c>
      <c r="C15" s="55">
        <v>91.46</v>
      </c>
    </row>
    <row r="16" spans="1:3" x14ac:dyDescent="0.25">
      <c r="A16" s="23">
        <v>46195</v>
      </c>
      <c r="B16" s="54" t="s">
        <v>5808</v>
      </c>
      <c r="C16" s="55">
        <v>91.6</v>
      </c>
    </row>
    <row r="17" spans="1:3" x14ac:dyDescent="0.25">
      <c r="A17" s="23">
        <v>46196</v>
      </c>
      <c r="B17" s="54" t="s">
        <v>5808</v>
      </c>
      <c r="C17" s="55">
        <v>94.07</v>
      </c>
    </row>
    <row r="18" spans="1:3" x14ac:dyDescent="0.25">
      <c r="A18" s="23">
        <v>46197</v>
      </c>
      <c r="B18" s="54" t="s">
        <v>5808</v>
      </c>
      <c r="C18" s="55">
        <v>92.44</v>
      </c>
    </row>
    <row r="19" spans="1:3" x14ac:dyDescent="0.25">
      <c r="A19" s="23">
        <v>46198</v>
      </c>
      <c r="B19" s="54" t="s">
        <v>5808</v>
      </c>
      <c r="C19" s="55">
        <v>92.73</v>
      </c>
    </row>
    <row r="20" spans="1:3" x14ac:dyDescent="0.25">
      <c r="A20" s="23">
        <v>46199</v>
      </c>
      <c r="B20" s="54" t="s">
        <v>5808</v>
      </c>
      <c r="C20" s="55">
        <v>92.31</v>
      </c>
    </row>
    <row r="21" spans="1:3" x14ac:dyDescent="0.25">
      <c r="A21" s="23">
        <v>46202</v>
      </c>
      <c r="B21" s="54" t="s">
        <v>5808</v>
      </c>
      <c r="C21" s="55">
        <v>92.69</v>
      </c>
    </row>
    <row r="22" spans="1:3" x14ac:dyDescent="0.25">
      <c r="A22" s="23">
        <v>46203</v>
      </c>
      <c r="B22" s="54" t="s">
        <v>5808</v>
      </c>
      <c r="C22" s="55">
        <v>91.27</v>
      </c>
    </row>
    <row r="23" spans="1:3" x14ac:dyDescent="0.25">
      <c r="A23" s="23">
        <v>46204</v>
      </c>
      <c r="B23" s="54" t="s">
        <v>5808</v>
      </c>
      <c r="C23" s="55">
        <v>91.29</v>
      </c>
    </row>
    <row r="24" spans="1:3" x14ac:dyDescent="0.25">
      <c r="A24" s="23">
        <v>46205</v>
      </c>
      <c r="B24" s="54" t="s">
        <v>5808</v>
      </c>
      <c r="C24" s="55">
        <v>92.23</v>
      </c>
    </row>
    <row r="25" spans="1:3" x14ac:dyDescent="0.25">
      <c r="A25" s="23">
        <v>46206</v>
      </c>
      <c r="B25" s="54" t="s">
        <v>5808</v>
      </c>
      <c r="C25" s="55">
        <v>93.59</v>
      </c>
    </row>
    <row r="26" spans="1:3" x14ac:dyDescent="0.25">
      <c r="A26" s="23">
        <v>46209</v>
      </c>
      <c r="B26" s="54" t="s">
        <v>5808</v>
      </c>
      <c r="C26" s="55">
        <v>91.94</v>
      </c>
    </row>
    <row r="27" spans="1:3" x14ac:dyDescent="0.25">
      <c r="A27" s="23">
        <v>46210</v>
      </c>
      <c r="B27" s="54" t="s">
        <v>5808</v>
      </c>
      <c r="C27" s="55">
        <v>93.87</v>
      </c>
    </row>
    <row r="28" spans="1:3" x14ac:dyDescent="0.25">
      <c r="A28" s="23">
        <v>46211</v>
      </c>
      <c r="B28" s="54" t="s">
        <v>5808</v>
      </c>
      <c r="C28" s="55">
        <v>92.21</v>
      </c>
    </row>
    <row r="29" spans="1:3" x14ac:dyDescent="0.25">
      <c r="A29" s="23">
        <v>46212</v>
      </c>
      <c r="B29" s="54" t="s">
        <v>5808</v>
      </c>
      <c r="C29" s="55">
        <v>92.21</v>
      </c>
    </row>
    <row r="30" spans="1:3" x14ac:dyDescent="0.25">
      <c r="A30" s="23">
        <v>46213</v>
      </c>
      <c r="B30" s="54" t="s">
        <v>5808</v>
      </c>
      <c r="C30" s="55">
        <v>91.21</v>
      </c>
    </row>
    <row r="31" spans="1:3" x14ac:dyDescent="0.25">
      <c r="A31" s="23">
        <v>46216</v>
      </c>
      <c r="B31" s="54" t="s">
        <v>5808</v>
      </c>
      <c r="C31" s="55">
        <v>90.72</v>
      </c>
    </row>
    <row r="32" spans="1:3" x14ac:dyDescent="0.25">
      <c r="A32" s="23">
        <v>46217</v>
      </c>
      <c r="B32" s="54" t="s">
        <v>5808</v>
      </c>
      <c r="C32" s="55">
        <v>92.11</v>
      </c>
    </row>
    <row r="33" spans="1:3" x14ac:dyDescent="0.25">
      <c r="A33" s="23">
        <v>46218</v>
      </c>
      <c r="B33" s="54" t="s">
        <v>5808</v>
      </c>
      <c r="C33" s="55">
        <v>91.58</v>
      </c>
    </row>
    <row r="34" spans="1:3" x14ac:dyDescent="0.25">
      <c r="A34" s="23">
        <v>46219</v>
      </c>
      <c r="B34" s="54" t="s">
        <v>5808</v>
      </c>
      <c r="C34" s="55">
        <v>91.15</v>
      </c>
    </row>
    <row r="35" spans="1:3" x14ac:dyDescent="0.25">
      <c r="A35" s="23">
        <v>46220</v>
      </c>
      <c r="B35" s="54" t="s">
        <v>5808</v>
      </c>
      <c r="C35" s="55">
        <v>93.56</v>
      </c>
    </row>
    <row r="36" spans="1:3" x14ac:dyDescent="0.25">
      <c r="A36" s="23">
        <v>46223</v>
      </c>
      <c r="B36" s="54" t="s">
        <v>5808</v>
      </c>
      <c r="C36" s="55">
        <v>92.23</v>
      </c>
    </row>
    <row r="37" spans="1:3" x14ac:dyDescent="0.25">
      <c r="A37" s="23">
        <v>46224</v>
      </c>
      <c r="B37" s="54" t="s">
        <v>5808</v>
      </c>
      <c r="C37" s="55">
        <v>91.13</v>
      </c>
    </row>
    <row r="38" spans="1:3" x14ac:dyDescent="0.25">
      <c r="A38" s="23">
        <v>46225</v>
      </c>
      <c r="B38" s="54" t="s">
        <v>5808</v>
      </c>
      <c r="C38" s="55">
        <v>91.68</v>
      </c>
    </row>
    <row r="39" spans="1:3" x14ac:dyDescent="0.25">
      <c r="A39" s="23">
        <v>46226</v>
      </c>
      <c r="B39" s="54" t="s">
        <v>5808</v>
      </c>
      <c r="C39" s="55">
        <v>91.49</v>
      </c>
    </row>
    <row r="40" spans="1:3" x14ac:dyDescent="0.25">
      <c r="A40" s="23">
        <v>46227</v>
      </c>
      <c r="B40" s="54" t="s">
        <v>5808</v>
      </c>
      <c r="C40" s="55">
        <v>93.3</v>
      </c>
    </row>
    <row r="41" spans="1:3" x14ac:dyDescent="0.25">
      <c r="A41" s="23">
        <v>46230</v>
      </c>
      <c r="B41" s="54" t="s">
        <v>5808</v>
      </c>
      <c r="C41" s="55">
        <v>92.75</v>
      </c>
    </row>
    <row r="42" spans="1:3" x14ac:dyDescent="0.25">
      <c r="A42" s="23">
        <v>46231</v>
      </c>
      <c r="B42" s="54" t="s">
        <v>5808</v>
      </c>
      <c r="C42" s="55">
        <v>92.39</v>
      </c>
    </row>
    <row r="43" spans="1:3" x14ac:dyDescent="0.25">
      <c r="A43" s="23">
        <v>46232</v>
      </c>
      <c r="B43" s="54" t="s">
        <v>5808</v>
      </c>
      <c r="C43" s="55">
        <v>92.93</v>
      </c>
    </row>
    <row r="44" spans="1:3" x14ac:dyDescent="0.25">
      <c r="A44" s="23">
        <v>46233</v>
      </c>
      <c r="B44" s="54" t="s">
        <v>5808</v>
      </c>
      <c r="C44" s="55">
        <v>92.4</v>
      </c>
    </row>
    <row r="45" spans="1:3" x14ac:dyDescent="0.25">
      <c r="A45" s="23">
        <v>46234</v>
      </c>
      <c r="B45" s="54" t="s">
        <v>5808</v>
      </c>
      <c r="C45" s="55">
        <v>91.5</v>
      </c>
    </row>
    <row r="46" spans="1:3" x14ac:dyDescent="0.25">
      <c r="A46" s="23">
        <v>46237</v>
      </c>
      <c r="B46" s="54" t="s">
        <v>5808</v>
      </c>
      <c r="C46" s="55">
        <v>90.82</v>
      </c>
    </row>
  </sheetData>
  <pageMargins left="0.25" right="0.25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11"/>
  <dimension ref="A1:C18"/>
  <sheetViews>
    <sheetView workbookViewId="0">
      <selection activeCell="H14" sqref="H14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3" width="9.140625" style="3" customWidth="1"/>
    <col min="4" max="24" width="9.140625" style="1" customWidth="1"/>
    <col min="25" max="16384" width="9.140625" style="1"/>
  </cols>
  <sheetData>
    <row r="1" spans="1:3" x14ac:dyDescent="0.25">
      <c r="A1" s="11" t="s">
        <v>0</v>
      </c>
      <c r="B1" s="1" t="s">
        <v>5801</v>
      </c>
      <c r="C1" s="3" t="s">
        <v>5804</v>
      </c>
    </row>
    <row r="2" spans="1:3" x14ac:dyDescent="0.25">
      <c r="A2" s="4">
        <v>46108</v>
      </c>
      <c r="B2" s="1" t="s">
        <v>5809</v>
      </c>
      <c r="C2" s="28">
        <v>2.9496000000000002</v>
      </c>
    </row>
    <row r="3" spans="1:3" x14ac:dyDescent="0.25">
      <c r="A3" s="25">
        <v>46122</v>
      </c>
      <c r="B3" s="20" t="s">
        <v>5809</v>
      </c>
      <c r="C3" s="48">
        <v>2.7873000000000001</v>
      </c>
    </row>
    <row r="4" spans="1:3" x14ac:dyDescent="0.25">
      <c r="A4" s="25">
        <v>46129</v>
      </c>
      <c r="B4" s="20" t="s">
        <v>5809</v>
      </c>
      <c r="C4" s="48">
        <v>2.5920000000000001</v>
      </c>
    </row>
    <row r="5" spans="1:3" x14ac:dyDescent="0.25">
      <c r="A5" s="25">
        <v>46136</v>
      </c>
      <c r="B5" s="20" t="s">
        <v>5809</v>
      </c>
      <c r="C5" s="48">
        <v>2.4512</v>
      </c>
    </row>
    <row r="6" spans="1:3" x14ac:dyDescent="0.25">
      <c r="A6" s="25">
        <v>46150</v>
      </c>
      <c r="B6" s="20" t="s">
        <v>5809</v>
      </c>
      <c r="C6" s="48">
        <v>2.2704</v>
      </c>
    </row>
    <row r="7" spans="1:3" x14ac:dyDescent="0.25">
      <c r="A7" s="25">
        <v>46157</v>
      </c>
      <c r="B7" s="20" t="s">
        <v>5809</v>
      </c>
      <c r="C7" s="48">
        <v>2.2208999999999999</v>
      </c>
    </row>
    <row r="8" spans="1:3" x14ac:dyDescent="0.25">
      <c r="A8" s="25">
        <v>46164</v>
      </c>
      <c r="B8" s="20" t="s">
        <v>5809</v>
      </c>
      <c r="C8" s="48">
        <v>2.2492000000000001</v>
      </c>
    </row>
    <row r="9" spans="1:3" x14ac:dyDescent="0.25">
      <c r="A9" s="25">
        <v>46171</v>
      </c>
      <c r="B9" s="20" t="s">
        <v>5809</v>
      </c>
      <c r="C9" s="48">
        <v>2.2315</v>
      </c>
    </row>
    <row r="10" spans="1:3" x14ac:dyDescent="0.25">
      <c r="A10" s="25">
        <v>46178</v>
      </c>
      <c r="B10" s="20" t="s">
        <v>5809</v>
      </c>
      <c r="C10" s="48">
        <v>2.2166000000000001</v>
      </c>
    </row>
    <row r="11" spans="1:3" x14ac:dyDescent="0.25">
      <c r="A11" s="25">
        <v>46185</v>
      </c>
      <c r="B11" s="20" t="s">
        <v>5809</v>
      </c>
      <c r="C11" s="48">
        <v>2.2246999999999999</v>
      </c>
    </row>
    <row r="12" spans="1:3" x14ac:dyDescent="0.25">
      <c r="A12" s="25">
        <v>46192</v>
      </c>
      <c r="B12" s="20" t="s">
        <v>5809</v>
      </c>
      <c r="C12" s="48">
        <v>2.2429000000000001</v>
      </c>
    </row>
    <row r="13" spans="1:3" x14ac:dyDescent="0.25">
      <c r="A13" s="25">
        <v>46199</v>
      </c>
      <c r="B13" s="20" t="s">
        <v>5809</v>
      </c>
      <c r="C13" s="48">
        <v>2.2618</v>
      </c>
    </row>
    <row r="14" spans="1:3" x14ac:dyDescent="0.25">
      <c r="A14" s="25">
        <v>46206</v>
      </c>
      <c r="B14" s="20" t="s">
        <v>5809</v>
      </c>
      <c r="C14" s="48">
        <v>2.2427000000000001</v>
      </c>
    </row>
    <row r="15" spans="1:3" x14ac:dyDescent="0.25">
      <c r="A15" s="25">
        <v>46213</v>
      </c>
      <c r="B15" s="20" t="s">
        <v>5809</v>
      </c>
      <c r="C15" s="48">
        <v>2.1800000000000002</v>
      </c>
    </row>
    <row r="16" spans="1:3" x14ac:dyDescent="0.25">
      <c r="A16" s="25">
        <v>46220</v>
      </c>
      <c r="B16" s="20" t="s">
        <v>5809</v>
      </c>
      <c r="C16" s="48">
        <v>2.1335999999999999</v>
      </c>
    </row>
    <row r="17" spans="1:3" x14ac:dyDescent="0.25">
      <c r="A17" s="25">
        <v>46227</v>
      </c>
      <c r="B17" s="20" t="s">
        <v>5809</v>
      </c>
      <c r="C17" s="48">
        <v>2.0764</v>
      </c>
    </row>
    <row r="18" spans="1:3" x14ac:dyDescent="0.25">
      <c r="A18" s="25">
        <v>46234</v>
      </c>
      <c r="B18" s="20" t="s">
        <v>5809</v>
      </c>
      <c r="C18" s="48">
        <v>2.0453999999999999</v>
      </c>
    </row>
  </sheetData>
  <pageMargins left="0.25" right="0.25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ilha12"/>
  <dimension ref="A1:C200"/>
  <sheetViews>
    <sheetView topLeftCell="A125" zoomScale="90" zoomScaleNormal="90" workbookViewId="0">
      <selection activeCell="A117" sqref="A117:XFD117"/>
    </sheetView>
  </sheetViews>
  <sheetFormatPr defaultRowHeight="15" x14ac:dyDescent="0.25"/>
  <cols>
    <col min="1" max="1" width="12.57031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45924</v>
      </c>
      <c r="B2" s="1" t="s">
        <v>5810</v>
      </c>
      <c r="C2" s="3">
        <v>329.9</v>
      </c>
    </row>
    <row r="3" spans="1:3" x14ac:dyDescent="0.25">
      <c r="A3" s="4">
        <v>45925</v>
      </c>
      <c r="B3" s="1" t="str">
        <f t="shared" ref="B3:B34" si="0">B2</f>
        <v>BGIH26</v>
      </c>
      <c r="C3" s="3">
        <v>328.65</v>
      </c>
    </row>
    <row r="4" spans="1:3" x14ac:dyDescent="0.25">
      <c r="A4" s="4">
        <v>45926</v>
      </c>
      <c r="B4" s="1" t="str">
        <f t="shared" si="0"/>
        <v>BGIH26</v>
      </c>
      <c r="C4" s="3">
        <v>328.1</v>
      </c>
    </row>
    <row r="5" spans="1:3" x14ac:dyDescent="0.25">
      <c r="A5" s="4">
        <v>45929</v>
      </c>
      <c r="B5" s="1" t="str">
        <f t="shared" si="0"/>
        <v>BGIH26</v>
      </c>
      <c r="C5" s="1">
        <v>329.1</v>
      </c>
    </row>
    <row r="6" spans="1:3" x14ac:dyDescent="0.25">
      <c r="A6" s="4">
        <v>45930</v>
      </c>
      <c r="B6" s="1" t="str">
        <f t="shared" si="0"/>
        <v>BGIH26</v>
      </c>
      <c r="C6" s="1">
        <v>326.3</v>
      </c>
    </row>
    <row r="7" spans="1:3" x14ac:dyDescent="0.25">
      <c r="A7" s="4">
        <v>45931</v>
      </c>
      <c r="B7" s="1" t="str">
        <f t="shared" si="0"/>
        <v>BGIH26</v>
      </c>
      <c r="C7" s="1">
        <v>326.10000000000002</v>
      </c>
    </row>
    <row r="8" spans="1:3" x14ac:dyDescent="0.25">
      <c r="A8" s="4">
        <v>45932</v>
      </c>
      <c r="B8" s="1" t="str">
        <f t="shared" si="0"/>
        <v>BGIH26</v>
      </c>
      <c r="C8" s="1">
        <v>326.7</v>
      </c>
    </row>
    <row r="9" spans="1:3" x14ac:dyDescent="0.25">
      <c r="A9" s="4">
        <v>45933</v>
      </c>
      <c r="B9" s="1" t="str">
        <f t="shared" si="0"/>
        <v>BGIH26</v>
      </c>
      <c r="C9" s="1">
        <v>330.15</v>
      </c>
    </row>
    <row r="10" spans="1:3" x14ac:dyDescent="0.25">
      <c r="A10" s="4">
        <v>45936</v>
      </c>
      <c r="B10" s="1" t="str">
        <f t="shared" si="0"/>
        <v>BGIH26</v>
      </c>
      <c r="C10" s="1">
        <v>330</v>
      </c>
    </row>
    <row r="11" spans="1:3" x14ac:dyDescent="0.25">
      <c r="A11" s="4">
        <v>45937</v>
      </c>
      <c r="B11" s="1" t="str">
        <f t="shared" si="0"/>
        <v>BGIH26</v>
      </c>
      <c r="C11" s="1">
        <v>330</v>
      </c>
    </row>
    <row r="12" spans="1:3" x14ac:dyDescent="0.25">
      <c r="A12" s="4">
        <v>45938</v>
      </c>
      <c r="B12" s="1" t="str">
        <f t="shared" si="0"/>
        <v>BGIH26</v>
      </c>
      <c r="C12" s="1">
        <v>330.1</v>
      </c>
    </row>
    <row r="13" spans="1:3" x14ac:dyDescent="0.25">
      <c r="A13" s="4">
        <v>45939</v>
      </c>
      <c r="B13" s="1" t="str">
        <f t="shared" si="0"/>
        <v>BGIH26</v>
      </c>
      <c r="C13" s="1">
        <v>331.55</v>
      </c>
    </row>
    <row r="14" spans="1:3" x14ac:dyDescent="0.25">
      <c r="A14" s="4">
        <v>45940</v>
      </c>
      <c r="B14" s="1" t="str">
        <f t="shared" si="0"/>
        <v>BGIH26</v>
      </c>
      <c r="C14" s="1">
        <v>330.85</v>
      </c>
    </row>
    <row r="15" spans="1:3" x14ac:dyDescent="0.25">
      <c r="A15" s="4">
        <v>45943</v>
      </c>
      <c r="B15" s="1" t="str">
        <f t="shared" si="0"/>
        <v>BGIH26</v>
      </c>
      <c r="C15" s="1">
        <v>332.9</v>
      </c>
    </row>
    <row r="16" spans="1:3" x14ac:dyDescent="0.25">
      <c r="A16" s="4">
        <v>45944</v>
      </c>
      <c r="B16" s="1" t="str">
        <f t="shared" si="0"/>
        <v>BGIH26</v>
      </c>
      <c r="C16" s="1">
        <v>331.85</v>
      </c>
    </row>
    <row r="17" spans="1:3" x14ac:dyDescent="0.25">
      <c r="A17" s="4">
        <v>45945</v>
      </c>
      <c r="B17" s="1" t="str">
        <f t="shared" si="0"/>
        <v>BGIH26</v>
      </c>
      <c r="C17" s="1">
        <v>330.1</v>
      </c>
    </row>
    <row r="18" spans="1:3" x14ac:dyDescent="0.25">
      <c r="A18" s="4">
        <v>45946</v>
      </c>
      <c r="B18" s="1" t="str">
        <f t="shared" si="0"/>
        <v>BGIH26</v>
      </c>
      <c r="C18" s="1">
        <v>332.45</v>
      </c>
    </row>
    <row r="19" spans="1:3" x14ac:dyDescent="0.25">
      <c r="A19" s="4">
        <v>45947</v>
      </c>
      <c r="B19" s="1" t="str">
        <f t="shared" si="0"/>
        <v>BGIH26</v>
      </c>
      <c r="C19" s="1">
        <v>332.55</v>
      </c>
    </row>
    <row r="20" spans="1:3" x14ac:dyDescent="0.25">
      <c r="A20" s="4">
        <v>45950</v>
      </c>
      <c r="B20" s="1" t="str">
        <f t="shared" si="0"/>
        <v>BGIH26</v>
      </c>
      <c r="C20" s="1">
        <v>331.7</v>
      </c>
    </row>
    <row r="21" spans="1:3" x14ac:dyDescent="0.25">
      <c r="A21" s="4">
        <v>45951</v>
      </c>
      <c r="B21" s="1" t="str">
        <f t="shared" si="0"/>
        <v>BGIH26</v>
      </c>
      <c r="C21" s="1">
        <v>330.9</v>
      </c>
    </row>
    <row r="22" spans="1:3" x14ac:dyDescent="0.25">
      <c r="A22" s="4">
        <v>45952</v>
      </c>
      <c r="B22" s="1" t="str">
        <f t="shared" si="0"/>
        <v>BGIH26</v>
      </c>
      <c r="C22" s="1">
        <v>330.3</v>
      </c>
    </row>
    <row r="23" spans="1:3" x14ac:dyDescent="0.25">
      <c r="A23" s="4">
        <v>45953</v>
      </c>
      <c r="B23" s="1" t="str">
        <f t="shared" si="0"/>
        <v>BGIH26</v>
      </c>
      <c r="C23" s="1">
        <v>330.85</v>
      </c>
    </row>
    <row r="24" spans="1:3" x14ac:dyDescent="0.25">
      <c r="A24" s="4">
        <v>45954</v>
      </c>
      <c r="B24" s="1" t="str">
        <f t="shared" si="0"/>
        <v>BGIH26</v>
      </c>
      <c r="C24" s="1">
        <v>331.5</v>
      </c>
    </row>
    <row r="25" spans="1:3" x14ac:dyDescent="0.25">
      <c r="A25" s="4">
        <v>45957</v>
      </c>
      <c r="B25" s="1" t="str">
        <f t="shared" si="0"/>
        <v>BGIH26</v>
      </c>
      <c r="C25" s="1">
        <v>332.35</v>
      </c>
    </row>
    <row r="26" spans="1:3" x14ac:dyDescent="0.25">
      <c r="A26" s="4">
        <v>45958</v>
      </c>
      <c r="B26" s="1" t="str">
        <f t="shared" si="0"/>
        <v>BGIH26</v>
      </c>
      <c r="C26" s="1">
        <v>331.8</v>
      </c>
    </row>
    <row r="27" spans="1:3" x14ac:dyDescent="0.25">
      <c r="A27" s="4">
        <v>45959</v>
      </c>
      <c r="B27" s="1" t="str">
        <f t="shared" si="0"/>
        <v>BGIH26</v>
      </c>
      <c r="C27" s="1">
        <v>336.35</v>
      </c>
    </row>
    <row r="28" spans="1:3" x14ac:dyDescent="0.25">
      <c r="A28" s="4">
        <v>45960</v>
      </c>
      <c r="B28" s="1" t="str">
        <f t="shared" si="0"/>
        <v>BGIH26</v>
      </c>
      <c r="C28" s="1">
        <v>335.6</v>
      </c>
    </row>
    <row r="29" spans="1:3" x14ac:dyDescent="0.25">
      <c r="A29" s="4">
        <v>45961</v>
      </c>
      <c r="B29" s="1" t="str">
        <f t="shared" si="0"/>
        <v>BGIH26</v>
      </c>
      <c r="C29" s="1">
        <v>335.25</v>
      </c>
    </row>
    <row r="30" spans="1:3" x14ac:dyDescent="0.25">
      <c r="A30" s="4">
        <v>45964</v>
      </c>
      <c r="B30" s="1" t="str">
        <f t="shared" si="0"/>
        <v>BGIH26</v>
      </c>
      <c r="C30" s="1">
        <v>337.6</v>
      </c>
    </row>
    <row r="31" spans="1:3" x14ac:dyDescent="0.25">
      <c r="A31" s="4">
        <v>45965</v>
      </c>
      <c r="B31" s="1" t="str">
        <f t="shared" si="0"/>
        <v>BGIH26</v>
      </c>
      <c r="C31" s="1">
        <v>339.25</v>
      </c>
    </row>
    <row r="32" spans="1:3" x14ac:dyDescent="0.25">
      <c r="A32" s="4">
        <v>45966</v>
      </c>
      <c r="B32" s="1" t="str">
        <f t="shared" si="0"/>
        <v>BGIH26</v>
      </c>
      <c r="C32" s="1">
        <v>336.9</v>
      </c>
    </row>
    <row r="33" spans="1:3" x14ac:dyDescent="0.25">
      <c r="A33" s="4">
        <v>45967</v>
      </c>
      <c r="B33" s="1" t="str">
        <f t="shared" si="0"/>
        <v>BGIH26</v>
      </c>
      <c r="C33" s="1">
        <v>329.05</v>
      </c>
    </row>
    <row r="34" spans="1:3" x14ac:dyDescent="0.25">
      <c r="A34" s="4">
        <v>45968</v>
      </c>
      <c r="B34" s="1" t="str">
        <f t="shared" si="0"/>
        <v>BGIH26</v>
      </c>
      <c r="C34" s="1">
        <v>329.8</v>
      </c>
    </row>
    <row r="35" spans="1:3" x14ac:dyDescent="0.25">
      <c r="A35" s="4">
        <v>45971</v>
      </c>
      <c r="B35" s="1" t="str">
        <f t="shared" ref="B35:B66" si="1">B34</f>
        <v>BGIH26</v>
      </c>
      <c r="C35" s="1">
        <v>327.05</v>
      </c>
    </row>
    <row r="36" spans="1:3" x14ac:dyDescent="0.25">
      <c r="A36" s="4">
        <v>45972</v>
      </c>
      <c r="B36" s="1" t="str">
        <f t="shared" si="1"/>
        <v>BGIH26</v>
      </c>
      <c r="C36" s="1">
        <v>328.9</v>
      </c>
    </row>
    <row r="37" spans="1:3" x14ac:dyDescent="0.25">
      <c r="A37" s="4">
        <v>45973</v>
      </c>
      <c r="B37" s="1" t="str">
        <f t="shared" si="1"/>
        <v>BGIH26</v>
      </c>
      <c r="C37" s="1">
        <v>328.4</v>
      </c>
    </row>
    <row r="38" spans="1:3" x14ac:dyDescent="0.25">
      <c r="A38" s="4">
        <v>45974</v>
      </c>
      <c r="B38" s="1" t="str">
        <f t="shared" si="1"/>
        <v>BGIH26</v>
      </c>
      <c r="C38" s="1">
        <v>327.9</v>
      </c>
    </row>
    <row r="39" spans="1:3" x14ac:dyDescent="0.25">
      <c r="A39" s="4">
        <v>45975</v>
      </c>
      <c r="B39" s="1" t="str">
        <f t="shared" si="1"/>
        <v>BGIH26</v>
      </c>
      <c r="C39" s="1">
        <v>326.89999999999998</v>
      </c>
    </row>
    <row r="40" spans="1:3" x14ac:dyDescent="0.25">
      <c r="A40" s="4">
        <v>45978</v>
      </c>
      <c r="B40" s="1" t="str">
        <f t="shared" si="1"/>
        <v>BGIH26</v>
      </c>
      <c r="C40" s="1">
        <v>325.85000000000002</v>
      </c>
    </row>
    <row r="41" spans="1:3" x14ac:dyDescent="0.25">
      <c r="A41" s="4">
        <v>45979</v>
      </c>
      <c r="B41" s="1" t="str">
        <f t="shared" si="1"/>
        <v>BGIH26</v>
      </c>
      <c r="C41" s="1">
        <v>327.14999999999998</v>
      </c>
    </row>
    <row r="42" spans="1:3" x14ac:dyDescent="0.25">
      <c r="A42" s="4">
        <v>45980</v>
      </c>
      <c r="B42" s="1" t="str">
        <f t="shared" si="1"/>
        <v>BGIH26</v>
      </c>
      <c r="C42" s="1">
        <v>323.75</v>
      </c>
    </row>
    <row r="43" spans="1:3" x14ac:dyDescent="0.25">
      <c r="A43" s="4">
        <v>45982</v>
      </c>
      <c r="B43" s="1" t="str">
        <f t="shared" si="1"/>
        <v>BGIH26</v>
      </c>
      <c r="C43" s="1">
        <v>333.35</v>
      </c>
    </row>
    <row r="44" spans="1:3" x14ac:dyDescent="0.25">
      <c r="A44" s="4">
        <v>45985</v>
      </c>
      <c r="B44" s="1" t="str">
        <f t="shared" si="1"/>
        <v>BGIH26</v>
      </c>
      <c r="C44" s="1">
        <v>327.05</v>
      </c>
    </row>
    <row r="45" spans="1:3" x14ac:dyDescent="0.25">
      <c r="A45" s="4">
        <v>45986</v>
      </c>
      <c r="B45" s="1" t="str">
        <f t="shared" si="1"/>
        <v>BGIH26</v>
      </c>
      <c r="C45" s="1">
        <v>329.3</v>
      </c>
    </row>
    <row r="46" spans="1:3" x14ac:dyDescent="0.25">
      <c r="A46" s="4">
        <v>45987</v>
      </c>
      <c r="B46" s="1" t="str">
        <f t="shared" si="1"/>
        <v>BGIH26</v>
      </c>
      <c r="C46" s="1">
        <v>329.3</v>
      </c>
    </row>
    <row r="47" spans="1:3" x14ac:dyDescent="0.25">
      <c r="A47" s="4">
        <v>45988</v>
      </c>
      <c r="B47" s="1" t="str">
        <f t="shared" si="1"/>
        <v>BGIH26</v>
      </c>
      <c r="C47" s="1">
        <v>328.7</v>
      </c>
    </row>
    <row r="48" spans="1:3" x14ac:dyDescent="0.25">
      <c r="A48" s="4">
        <v>45989</v>
      </c>
      <c r="B48" s="1" t="str">
        <f t="shared" si="1"/>
        <v>BGIH26</v>
      </c>
      <c r="C48" s="1">
        <v>330.4</v>
      </c>
    </row>
    <row r="49" spans="1:3" x14ac:dyDescent="0.25">
      <c r="A49" s="4">
        <v>45992</v>
      </c>
      <c r="B49" s="1" t="str">
        <f t="shared" si="1"/>
        <v>BGIH26</v>
      </c>
      <c r="C49" s="1">
        <v>330.05</v>
      </c>
    </row>
    <row r="50" spans="1:3" x14ac:dyDescent="0.25">
      <c r="A50" s="4">
        <v>45993</v>
      </c>
      <c r="B50" s="1" t="str">
        <f t="shared" si="1"/>
        <v>BGIH26</v>
      </c>
      <c r="C50" s="1">
        <v>332.3</v>
      </c>
    </row>
    <row r="51" spans="1:3" x14ac:dyDescent="0.25">
      <c r="A51" s="4">
        <v>45994</v>
      </c>
      <c r="B51" s="1" t="str">
        <f t="shared" si="1"/>
        <v>BGIH26</v>
      </c>
      <c r="C51" s="1">
        <v>331.75</v>
      </c>
    </row>
    <row r="52" spans="1:3" x14ac:dyDescent="0.25">
      <c r="A52" s="4">
        <v>45995</v>
      </c>
      <c r="B52" s="1" t="str">
        <f t="shared" si="1"/>
        <v>BGIH26</v>
      </c>
      <c r="C52" s="1">
        <v>329.85</v>
      </c>
    </row>
    <row r="53" spans="1:3" x14ac:dyDescent="0.25">
      <c r="A53" s="4">
        <v>45996</v>
      </c>
      <c r="B53" s="1" t="str">
        <f t="shared" si="1"/>
        <v>BGIH26</v>
      </c>
      <c r="C53" s="1">
        <v>329.7</v>
      </c>
    </row>
    <row r="54" spans="1:3" x14ac:dyDescent="0.25">
      <c r="A54" s="4">
        <v>45999</v>
      </c>
      <c r="B54" s="1" t="str">
        <f t="shared" si="1"/>
        <v>BGIH26</v>
      </c>
      <c r="C54" s="1">
        <v>330.85</v>
      </c>
    </row>
    <row r="55" spans="1:3" x14ac:dyDescent="0.25">
      <c r="A55" s="4">
        <v>46000</v>
      </c>
      <c r="B55" s="1" t="str">
        <f t="shared" si="1"/>
        <v>BGIH26</v>
      </c>
      <c r="C55" s="1">
        <v>330.2</v>
      </c>
    </row>
    <row r="56" spans="1:3" x14ac:dyDescent="0.25">
      <c r="A56" s="4">
        <v>46001</v>
      </c>
      <c r="B56" s="1" t="str">
        <f t="shared" si="1"/>
        <v>BGIH26</v>
      </c>
      <c r="C56" s="1">
        <v>328.7</v>
      </c>
    </row>
    <row r="57" spans="1:3" x14ac:dyDescent="0.25">
      <c r="A57" s="4">
        <v>46002</v>
      </c>
      <c r="B57" s="1" t="str">
        <f t="shared" si="1"/>
        <v>BGIH26</v>
      </c>
      <c r="C57" s="1">
        <v>328.65</v>
      </c>
    </row>
    <row r="58" spans="1:3" x14ac:dyDescent="0.25">
      <c r="A58" s="4">
        <v>46003</v>
      </c>
      <c r="B58" s="1" t="str">
        <f t="shared" si="1"/>
        <v>BGIH26</v>
      </c>
      <c r="C58" s="1">
        <v>328.35</v>
      </c>
    </row>
    <row r="59" spans="1:3" x14ac:dyDescent="0.25">
      <c r="A59" s="4">
        <v>46006</v>
      </c>
      <c r="B59" s="1" t="str">
        <f t="shared" si="1"/>
        <v>BGIH26</v>
      </c>
      <c r="C59">
        <v>327.14999999999998</v>
      </c>
    </row>
    <row r="60" spans="1:3" x14ac:dyDescent="0.25">
      <c r="A60" s="4">
        <v>46007</v>
      </c>
      <c r="B60" s="1" t="str">
        <f t="shared" si="1"/>
        <v>BGIH26</v>
      </c>
      <c r="C60">
        <v>326.55</v>
      </c>
    </row>
    <row r="61" spans="1:3" x14ac:dyDescent="0.25">
      <c r="A61" s="4">
        <v>46008</v>
      </c>
      <c r="B61" s="1" t="str">
        <f t="shared" si="1"/>
        <v>BGIH26</v>
      </c>
      <c r="C61">
        <v>326.25</v>
      </c>
    </row>
    <row r="62" spans="1:3" x14ac:dyDescent="0.25">
      <c r="A62" s="4">
        <v>46009</v>
      </c>
      <c r="B62" s="1" t="str">
        <f t="shared" si="1"/>
        <v>BGIH26</v>
      </c>
      <c r="C62">
        <v>327.7</v>
      </c>
    </row>
    <row r="63" spans="1:3" x14ac:dyDescent="0.25">
      <c r="A63" s="4">
        <v>46010</v>
      </c>
      <c r="B63" s="1" t="str">
        <f t="shared" si="1"/>
        <v>BGIH26</v>
      </c>
      <c r="C63">
        <v>324.7</v>
      </c>
    </row>
    <row r="64" spans="1:3" x14ac:dyDescent="0.25">
      <c r="A64" s="4">
        <v>46013</v>
      </c>
      <c r="B64" s="1" t="str">
        <f t="shared" si="1"/>
        <v>BGIH26</v>
      </c>
      <c r="C64">
        <v>325.35000000000002</v>
      </c>
    </row>
    <row r="65" spans="1:3" x14ac:dyDescent="0.25">
      <c r="A65" s="4">
        <v>46014</v>
      </c>
      <c r="B65" s="1" t="str">
        <f t="shared" si="1"/>
        <v>BGIH26</v>
      </c>
      <c r="C65">
        <v>324.55</v>
      </c>
    </row>
    <row r="66" spans="1:3" x14ac:dyDescent="0.25">
      <c r="A66" s="4">
        <v>46017</v>
      </c>
      <c r="B66" s="1" t="str">
        <f t="shared" si="1"/>
        <v>BGIH26</v>
      </c>
      <c r="C66">
        <v>325.14999999999998</v>
      </c>
    </row>
    <row r="67" spans="1:3" x14ac:dyDescent="0.25">
      <c r="A67" s="4">
        <v>46020</v>
      </c>
      <c r="B67" s="1" t="str">
        <f t="shared" ref="B67:B98" si="2">B66</f>
        <v>BGIH26</v>
      </c>
      <c r="C67">
        <v>323.75</v>
      </c>
    </row>
    <row r="68" spans="1:3" x14ac:dyDescent="0.25">
      <c r="A68" s="4">
        <v>46021</v>
      </c>
      <c r="B68" s="1" t="str">
        <f t="shared" si="2"/>
        <v>BGIH26</v>
      </c>
      <c r="C68">
        <v>322.55</v>
      </c>
    </row>
    <row r="69" spans="1:3" x14ac:dyDescent="0.25">
      <c r="A69" s="4">
        <v>46024</v>
      </c>
      <c r="B69" s="1" t="str">
        <f t="shared" si="2"/>
        <v>BGIH26</v>
      </c>
      <c r="C69">
        <v>323.8</v>
      </c>
    </row>
    <row r="70" spans="1:3" x14ac:dyDescent="0.25">
      <c r="A70" s="4">
        <v>46027</v>
      </c>
      <c r="B70" s="1" t="str">
        <f t="shared" si="2"/>
        <v>BGIH26</v>
      </c>
      <c r="C70">
        <v>326.10000000000002</v>
      </c>
    </row>
    <row r="71" spans="1:3" x14ac:dyDescent="0.25">
      <c r="A71" s="4">
        <v>46028</v>
      </c>
      <c r="B71" s="1" t="str">
        <f t="shared" si="2"/>
        <v>BGIH26</v>
      </c>
      <c r="C71">
        <v>325.45</v>
      </c>
    </row>
    <row r="72" spans="1:3" x14ac:dyDescent="0.25">
      <c r="A72" s="4">
        <v>46029</v>
      </c>
      <c r="B72" s="1" t="str">
        <f t="shared" si="2"/>
        <v>BGIH26</v>
      </c>
      <c r="C72">
        <v>323.89999999999998</v>
      </c>
    </row>
    <row r="73" spans="1:3" x14ac:dyDescent="0.25">
      <c r="A73" s="4">
        <v>46030</v>
      </c>
      <c r="B73" s="1" t="str">
        <f t="shared" si="2"/>
        <v>BGIH26</v>
      </c>
      <c r="C73">
        <v>323.05</v>
      </c>
    </row>
    <row r="74" spans="1:3" x14ac:dyDescent="0.25">
      <c r="A74" s="4">
        <v>46031</v>
      </c>
      <c r="B74" s="1" t="str">
        <f t="shared" si="2"/>
        <v>BGIH26</v>
      </c>
      <c r="C74">
        <v>320.10000000000002</v>
      </c>
    </row>
    <row r="75" spans="1:3" x14ac:dyDescent="0.25">
      <c r="A75" s="4">
        <v>46034</v>
      </c>
      <c r="B75" s="1" t="str">
        <f t="shared" si="2"/>
        <v>BGIH26</v>
      </c>
      <c r="C75">
        <v>319.05</v>
      </c>
    </row>
    <row r="76" spans="1:3" x14ac:dyDescent="0.25">
      <c r="A76" s="4">
        <v>46035</v>
      </c>
      <c r="B76" s="1" t="str">
        <f t="shared" si="2"/>
        <v>BGIH26</v>
      </c>
      <c r="C76">
        <v>319.35000000000002</v>
      </c>
    </row>
    <row r="77" spans="1:3" x14ac:dyDescent="0.25">
      <c r="A77" s="4">
        <v>46036</v>
      </c>
      <c r="B77" s="1" t="str">
        <f t="shared" si="2"/>
        <v>BGIH26</v>
      </c>
      <c r="C77">
        <v>318.85000000000002</v>
      </c>
    </row>
    <row r="78" spans="1:3" x14ac:dyDescent="0.25">
      <c r="A78" s="4">
        <v>46037</v>
      </c>
      <c r="B78" s="1" t="str">
        <f t="shared" si="2"/>
        <v>BGIH26</v>
      </c>
      <c r="C78">
        <v>318.55</v>
      </c>
    </row>
    <row r="79" spans="1:3" x14ac:dyDescent="0.25">
      <c r="A79" s="4">
        <v>46038</v>
      </c>
      <c r="B79" s="1" t="str">
        <f t="shared" si="2"/>
        <v>BGIH26</v>
      </c>
      <c r="C79">
        <v>318.64999999999998</v>
      </c>
    </row>
    <row r="80" spans="1:3" x14ac:dyDescent="0.25">
      <c r="A80" s="4">
        <v>46041</v>
      </c>
      <c r="B80" s="1" t="str">
        <f t="shared" si="2"/>
        <v>BGIH26</v>
      </c>
      <c r="C80">
        <v>322.89999999999998</v>
      </c>
    </row>
    <row r="81" spans="1:3" x14ac:dyDescent="0.25">
      <c r="A81" s="9">
        <v>46042</v>
      </c>
      <c r="B81" s="1" t="str">
        <f t="shared" si="2"/>
        <v>BGIH26</v>
      </c>
      <c r="C81">
        <v>326.14999999999998</v>
      </c>
    </row>
    <row r="82" spans="1:3" x14ac:dyDescent="0.25">
      <c r="A82" s="4">
        <v>46043</v>
      </c>
      <c r="B82" s="1" t="str">
        <f t="shared" si="2"/>
        <v>BGIH26</v>
      </c>
      <c r="C82">
        <v>327.64999999999998</v>
      </c>
    </row>
    <row r="83" spans="1:3" x14ac:dyDescent="0.25">
      <c r="A83" s="4">
        <v>46044</v>
      </c>
      <c r="B83" s="1" t="str">
        <f t="shared" si="2"/>
        <v>BGIH26</v>
      </c>
      <c r="C83">
        <v>327.35000000000002</v>
      </c>
    </row>
    <row r="84" spans="1:3" x14ac:dyDescent="0.25">
      <c r="A84" s="9">
        <v>46045</v>
      </c>
      <c r="B84" s="1" t="str">
        <f t="shared" si="2"/>
        <v>BGIH26</v>
      </c>
      <c r="C84">
        <v>327.75</v>
      </c>
    </row>
    <row r="85" spans="1:3" x14ac:dyDescent="0.25">
      <c r="A85" s="9">
        <v>46048</v>
      </c>
      <c r="B85" s="1" t="str">
        <f t="shared" si="2"/>
        <v>BGIH26</v>
      </c>
      <c r="C85">
        <v>329.05</v>
      </c>
    </row>
    <row r="86" spans="1:3" x14ac:dyDescent="0.25">
      <c r="A86" s="9">
        <v>46049</v>
      </c>
      <c r="B86" s="1" t="str">
        <f t="shared" si="2"/>
        <v>BGIH26</v>
      </c>
      <c r="C86">
        <v>332.15</v>
      </c>
    </row>
    <row r="87" spans="1:3" x14ac:dyDescent="0.25">
      <c r="A87" s="9">
        <v>46050</v>
      </c>
      <c r="B87" s="1" t="str">
        <f t="shared" si="2"/>
        <v>BGIH26</v>
      </c>
      <c r="C87">
        <v>333</v>
      </c>
    </row>
    <row r="88" spans="1:3" x14ac:dyDescent="0.25">
      <c r="A88" s="9">
        <v>46051</v>
      </c>
      <c r="B88" s="1" t="str">
        <f t="shared" si="2"/>
        <v>BGIH26</v>
      </c>
      <c r="C88">
        <v>335.8</v>
      </c>
    </row>
    <row r="89" spans="1:3" x14ac:dyDescent="0.25">
      <c r="A89" s="9">
        <v>46052</v>
      </c>
      <c r="B89" s="1" t="str">
        <f t="shared" si="2"/>
        <v>BGIH26</v>
      </c>
      <c r="C89">
        <v>338.75</v>
      </c>
    </row>
    <row r="90" spans="1:3" x14ac:dyDescent="0.25">
      <c r="A90" s="9">
        <v>46055</v>
      </c>
      <c r="B90" s="1" t="str">
        <f t="shared" si="2"/>
        <v>BGIH26</v>
      </c>
      <c r="C90">
        <v>338.8</v>
      </c>
    </row>
    <row r="91" spans="1:3" x14ac:dyDescent="0.25">
      <c r="A91" s="9">
        <v>46056</v>
      </c>
      <c r="B91" s="1" t="str">
        <f t="shared" si="2"/>
        <v>BGIH26</v>
      </c>
      <c r="C91">
        <v>340.45</v>
      </c>
    </row>
    <row r="92" spans="1:3" x14ac:dyDescent="0.25">
      <c r="A92" s="9">
        <v>46057</v>
      </c>
      <c r="B92" s="1" t="str">
        <f t="shared" si="2"/>
        <v>BGIH26</v>
      </c>
      <c r="C92">
        <v>343.55</v>
      </c>
    </row>
    <row r="93" spans="1:3" x14ac:dyDescent="0.25">
      <c r="A93" s="9">
        <v>46058</v>
      </c>
      <c r="B93" s="1" t="str">
        <f t="shared" si="2"/>
        <v>BGIH26</v>
      </c>
      <c r="C93">
        <v>344.85</v>
      </c>
    </row>
    <row r="94" spans="1:3" x14ac:dyDescent="0.25">
      <c r="A94" s="9">
        <v>46059</v>
      </c>
      <c r="B94" s="1" t="str">
        <f t="shared" si="2"/>
        <v>BGIH26</v>
      </c>
      <c r="C94">
        <v>346.45</v>
      </c>
    </row>
    <row r="95" spans="1:3" x14ac:dyDescent="0.25">
      <c r="A95" s="9">
        <v>46062</v>
      </c>
      <c r="B95" s="1" t="str">
        <f t="shared" si="2"/>
        <v>BGIH26</v>
      </c>
      <c r="C95">
        <v>343.95</v>
      </c>
    </row>
    <row r="96" spans="1:3" x14ac:dyDescent="0.25">
      <c r="A96" s="9">
        <v>46063</v>
      </c>
      <c r="B96" s="1" t="str">
        <f t="shared" si="2"/>
        <v>BGIH26</v>
      </c>
      <c r="C96">
        <v>345</v>
      </c>
    </row>
    <row r="97" spans="1:3" x14ac:dyDescent="0.25">
      <c r="A97" s="9">
        <v>46064</v>
      </c>
      <c r="B97" s="1" t="str">
        <f t="shared" si="2"/>
        <v>BGIH26</v>
      </c>
      <c r="C97">
        <v>347.2</v>
      </c>
    </row>
    <row r="98" spans="1:3" x14ac:dyDescent="0.25">
      <c r="A98" s="9">
        <v>46065</v>
      </c>
      <c r="B98" s="1" t="str">
        <f t="shared" si="2"/>
        <v>BGIH26</v>
      </c>
      <c r="C98">
        <v>347.15</v>
      </c>
    </row>
    <row r="99" spans="1:3" x14ac:dyDescent="0.25">
      <c r="A99" s="9">
        <v>46066</v>
      </c>
      <c r="B99" s="1" t="str">
        <f t="shared" ref="B99:B130" si="3">B98</f>
        <v>BGIH26</v>
      </c>
      <c r="C99">
        <v>346.5</v>
      </c>
    </row>
    <row r="100" spans="1:3" x14ac:dyDescent="0.25">
      <c r="A100" s="9">
        <v>46071</v>
      </c>
      <c r="B100" s="1" t="str">
        <f t="shared" si="3"/>
        <v>BGIH26</v>
      </c>
      <c r="C100">
        <v>349.7</v>
      </c>
    </row>
    <row r="101" spans="1:3" x14ac:dyDescent="0.25">
      <c r="A101" s="9">
        <v>46072</v>
      </c>
      <c r="B101" s="1" t="str">
        <f t="shared" si="3"/>
        <v>BGIH26</v>
      </c>
      <c r="C101">
        <v>349.6</v>
      </c>
    </row>
    <row r="102" spans="1:3" x14ac:dyDescent="0.25">
      <c r="A102" s="9">
        <v>46073</v>
      </c>
      <c r="B102" s="1" t="str">
        <f t="shared" si="3"/>
        <v>BGIH26</v>
      </c>
      <c r="C102">
        <v>354.55</v>
      </c>
    </row>
    <row r="103" spans="1:3" x14ac:dyDescent="0.25">
      <c r="A103" s="9">
        <v>46076</v>
      </c>
      <c r="B103" s="1" t="str">
        <f t="shared" si="3"/>
        <v>BGIH26</v>
      </c>
      <c r="C103">
        <v>354.95</v>
      </c>
    </row>
    <row r="104" spans="1:3" x14ac:dyDescent="0.25">
      <c r="A104" s="9">
        <v>46077</v>
      </c>
      <c r="B104" s="1" t="str">
        <f t="shared" si="3"/>
        <v>BGIH26</v>
      </c>
      <c r="C104">
        <v>357</v>
      </c>
    </row>
    <row r="105" spans="1:3" x14ac:dyDescent="0.25">
      <c r="A105" s="9">
        <v>46078</v>
      </c>
      <c r="B105" s="1" t="str">
        <f t="shared" si="3"/>
        <v>BGIH26</v>
      </c>
      <c r="C105">
        <v>357.2</v>
      </c>
    </row>
    <row r="106" spans="1:3" x14ac:dyDescent="0.25">
      <c r="A106" s="9">
        <v>46079</v>
      </c>
      <c r="B106" s="1" t="str">
        <f t="shared" si="3"/>
        <v>BGIH26</v>
      </c>
      <c r="C106">
        <v>355.35</v>
      </c>
    </row>
    <row r="107" spans="1:3" x14ac:dyDescent="0.25">
      <c r="A107" s="9">
        <v>46080</v>
      </c>
      <c r="B107" s="1" t="str">
        <f t="shared" si="3"/>
        <v>BGIH26</v>
      </c>
      <c r="C107">
        <v>354.3</v>
      </c>
    </row>
    <row r="108" spans="1:3" x14ac:dyDescent="0.25">
      <c r="A108" s="9">
        <v>46083</v>
      </c>
      <c r="B108" s="1" t="str">
        <f t="shared" si="3"/>
        <v>BGIH26</v>
      </c>
      <c r="C108">
        <v>349.6</v>
      </c>
    </row>
    <row r="109" spans="1:3" x14ac:dyDescent="0.25">
      <c r="A109" s="9">
        <v>46084</v>
      </c>
      <c r="B109" s="1" t="str">
        <f t="shared" si="3"/>
        <v>BGIH26</v>
      </c>
      <c r="C109">
        <v>343.5</v>
      </c>
    </row>
    <row r="110" spans="1:3" x14ac:dyDescent="0.25">
      <c r="A110" s="9">
        <v>46085</v>
      </c>
      <c r="B110" s="1" t="str">
        <f t="shared" si="3"/>
        <v>BGIH26</v>
      </c>
      <c r="C110">
        <v>345.15</v>
      </c>
    </row>
    <row r="111" spans="1:3" x14ac:dyDescent="0.25">
      <c r="A111" s="9">
        <v>46086</v>
      </c>
      <c r="B111" s="1" t="str">
        <f t="shared" si="3"/>
        <v>BGIH26</v>
      </c>
      <c r="C111">
        <v>343.5</v>
      </c>
    </row>
    <row r="112" spans="1:3" x14ac:dyDescent="0.25">
      <c r="A112" s="9">
        <v>46087</v>
      </c>
      <c r="B112" s="1" t="str">
        <f t="shared" si="3"/>
        <v>BGIH26</v>
      </c>
      <c r="C112">
        <v>344.3</v>
      </c>
    </row>
    <row r="113" spans="1:3" x14ac:dyDescent="0.25">
      <c r="A113" s="9">
        <v>46090</v>
      </c>
      <c r="B113" s="1" t="str">
        <f t="shared" si="3"/>
        <v>BGIH26</v>
      </c>
      <c r="C113">
        <v>348.2</v>
      </c>
    </row>
    <row r="114" spans="1:3" x14ac:dyDescent="0.25">
      <c r="A114" s="9">
        <v>46091</v>
      </c>
      <c r="B114" s="1" t="str">
        <f t="shared" si="3"/>
        <v>BGIH26</v>
      </c>
      <c r="C114">
        <v>347.9</v>
      </c>
    </row>
    <row r="115" spans="1:3" x14ac:dyDescent="0.25">
      <c r="A115" s="9">
        <v>46092</v>
      </c>
      <c r="B115" s="1" t="str">
        <f t="shared" si="3"/>
        <v>BGIH26</v>
      </c>
      <c r="C115">
        <v>348.8</v>
      </c>
    </row>
    <row r="116" spans="1:3" x14ac:dyDescent="0.25">
      <c r="A116" s="9">
        <v>46093</v>
      </c>
      <c r="B116" s="1" t="str">
        <f t="shared" si="3"/>
        <v>BGIH26</v>
      </c>
      <c r="C116">
        <v>349.95</v>
      </c>
    </row>
    <row r="117" spans="1:3" x14ac:dyDescent="0.25">
      <c r="A117" s="9">
        <v>46094</v>
      </c>
      <c r="B117" s="1" t="str">
        <f t="shared" si="3"/>
        <v>BGIH26</v>
      </c>
      <c r="C117">
        <v>347.45</v>
      </c>
    </row>
    <row r="118" spans="1:3" x14ac:dyDescent="0.25">
      <c r="A118" s="9">
        <v>46097</v>
      </c>
      <c r="B118" s="1" t="str">
        <f t="shared" si="3"/>
        <v>BGIH26</v>
      </c>
      <c r="C118">
        <v>348.7</v>
      </c>
    </row>
    <row r="119" spans="1:3" x14ac:dyDescent="0.25">
      <c r="A119" s="9">
        <v>46098</v>
      </c>
      <c r="B119" s="1" t="str">
        <f t="shared" si="3"/>
        <v>BGIH26</v>
      </c>
      <c r="C119">
        <v>345.95</v>
      </c>
    </row>
    <row r="120" spans="1:3" x14ac:dyDescent="0.25">
      <c r="A120" s="9">
        <v>46099</v>
      </c>
      <c r="B120" s="1" t="str">
        <f t="shared" si="3"/>
        <v>BGIH26</v>
      </c>
      <c r="C120">
        <v>347.15</v>
      </c>
    </row>
    <row r="121" spans="1:3" x14ac:dyDescent="0.25">
      <c r="A121" s="9">
        <v>46100</v>
      </c>
      <c r="B121" s="1" t="str">
        <f t="shared" si="3"/>
        <v>BGIH26</v>
      </c>
      <c r="C121">
        <v>350.35</v>
      </c>
    </row>
    <row r="122" spans="1:3" x14ac:dyDescent="0.25">
      <c r="A122" s="9">
        <v>46101</v>
      </c>
      <c r="B122" s="1" t="str">
        <f t="shared" si="3"/>
        <v>BGIH26</v>
      </c>
      <c r="C122">
        <v>353.45</v>
      </c>
    </row>
    <row r="123" spans="1:3" x14ac:dyDescent="0.25">
      <c r="A123" s="9">
        <v>46104</v>
      </c>
      <c r="B123" s="1" t="str">
        <f t="shared" si="3"/>
        <v>BGIH26</v>
      </c>
      <c r="C123">
        <v>354.7</v>
      </c>
    </row>
    <row r="124" spans="1:3" x14ac:dyDescent="0.25">
      <c r="A124" s="9">
        <v>46105</v>
      </c>
      <c r="B124" s="1" t="str">
        <f t="shared" si="3"/>
        <v>BGIH26</v>
      </c>
      <c r="C124">
        <v>354.35</v>
      </c>
    </row>
    <row r="125" spans="1:3" x14ac:dyDescent="0.25">
      <c r="A125" s="9">
        <v>46106</v>
      </c>
      <c r="B125" s="1" t="str">
        <f t="shared" si="3"/>
        <v>BGIH26</v>
      </c>
      <c r="C125">
        <v>354.65</v>
      </c>
    </row>
    <row r="126" spans="1:3" x14ac:dyDescent="0.25">
      <c r="A126" s="9">
        <v>46107</v>
      </c>
      <c r="B126" s="1" t="str">
        <f t="shared" si="3"/>
        <v>BGIH26</v>
      </c>
      <c r="C126">
        <v>355</v>
      </c>
    </row>
    <row r="127" spans="1:3" x14ac:dyDescent="0.25">
      <c r="A127" s="9">
        <v>46108</v>
      </c>
      <c r="B127" s="1" t="str">
        <f t="shared" si="3"/>
        <v>BGIH26</v>
      </c>
      <c r="C127">
        <v>355.4</v>
      </c>
    </row>
    <row r="128" spans="1:3" x14ac:dyDescent="0.25">
      <c r="A128" s="9">
        <v>46111</v>
      </c>
      <c r="B128" s="1" t="str">
        <f t="shared" si="3"/>
        <v>BGIH26</v>
      </c>
      <c r="C128">
        <v>355.1</v>
      </c>
    </row>
    <row r="129" spans="1:3" x14ac:dyDescent="0.25">
      <c r="A129" s="9">
        <v>46112</v>
      </c>
      <c r="B129" s="1" t="str">
        <f t="shared" si="3"/>
        <v>BGIH26</v>
      </c>
      <c r="C129">
        <v>355.01</v>
      </c>
    </row>
    <row r="130" spans="1:3" x14ac:dyDescent="0.25">
      <c r="A130" s="9">
        <f>IF('S.H BOI GORDO'!A7149=""," ",'S.H BOI GORDO'!A7149)</f>
        <v>46170</v>
      </c>
      <c r="B130" s="1" t="str">
        <f t="shared" si="3"/>
        <v>BGIH26</v>
      </c>
    </row>
    <row r="131" spans="1:3" x14ac:dyDescent="0.25">
      <c r="A131" s="9">
        <f>IF('S.H BOI GORDO'!A7150=""," ",'S.H BOI GORDO'!A7150)</f>
        <v>46171</v>
      </c>
      <c r="B131" s="1" t="str">
        <f t="shared" ref="B131:B162" si="4">B130</f>
        <v>BGIH26</v>
      </c>
    </row>
    <row r="132" spans="1:3" x14ac:dyDescent="0.25">
      <c r="A132" s="9">
        <f>IF('S.H BOI GORDO'!A7151=""," ",'S.H BOI GORDO'!A7151)</f>
        <v>46174</v>
      </c>
      <c r="B132" s="1" t="str">
        <f t="shared" si="4"/>
        <v>BGIH26</v>
      </c>
    </row>
    <row r="133" spans="1:3" x14ac:dyDescent="0.25">
      <c r="A133" s="9">
        <f>IF('S.H BOI GORDO'!A7152=""," ",'S.H BOI GORDO'!A7152)</f>
        <v>46175</v>
      </c>
      <c r="B133" s="1" t="str">
        <f t="shared" si="4"/>
        <v>BGIH26</v>
      </c>
    </row>
    <row r="134" spans="1:3" x14ac:dyDescent="0.25">
      <c r="A134" s="9">
        <f>IF('S.H BOI GORDO'!A7153=""," ",'S.H BOI GORDO'!A7153)</f>
        <v>46176</v>
      </c>
      <c r="B134" s="1" t="str">
        <f t="shared" si="4"/>
        <v>BGIH26</v>
      </c>
    </row>
    <row r="135" spans="1:3" x14ac:dyDescent="0.25">
      <c r="A135" s="9">
        <f>IF('S.H BOI GORDO'!A7154=""," ",'S.H BOI GORDO'!A7154)</f>
        <v>46178</v>
      </c>
      <c r="B135" s="1" t="str">
        <f t="shared" si="4"/>
        <v>BGIH26</v>
      </c>
    </row>
    <row r="136" spans="1:3" x14ac:dyDescent="0.25">
      <c r="A136" s="9">
        <f>IF('S.H BOI GORDO'!A7155=""," ",'S.H BOI GORDO'!A7155)</f>
        <v>46181</v>
      </c>
      <c r="B136" s="1" t="str">
        <f t="shared" si="4"/>
        <v>BGIH26</v>
      </c>
    </row>
    <row r="137" spans="1:3" x14ac:dyDescent="0.25">
      <c r="A137" s="9">
        <f>IF('S.H BOI GORDO'!A7156=""," ",'S.H BOI GORDO'!A7156)</f>
        <v>46182</v>
      </c>
      <c r="B137" s="1" t="str">
        <f t="shared" si="4"/>
        <v>BGIH26</v>
      </c>
    </row>
    <row r="138" spans="1:3" x14ac:dyDescent="0.25">
      <c r="B138" s="1" t="str">
        <f t="shared" si="4"/>
        <v>BGIH26</v>
      </c>
    </row>
    <row r="139" spans="1:3" x14ac:dyDescent="0.25">
      <c r="B139" s="1" t="str">
        <f t="shared" si="4"/>
        <v>BGIH26</v>
      </c>
    </row>
    <row r="140" spans="1:3" x14ac:dyDescent="0.25">
      <c r="B140" s="1" t="str">
        <f t="shared" si="4"/>
        <v>BGIH26</v>
      </c>
    </row>
    <row r="141" spans="1:3" x14ac:dyDescent="0.25">
      <c r="B141" s="1" t="str">
        <f t="shared" si="4"/>
        <v>BGIH26</v>
      </c>
    </row>
    <row r="142" spans="1:3" x14ac:dyDescent="0.25">
      <c r="B142" s="1" t="str">
        <f t="shared" si="4"/>
        <v>BGIH26</v>
      </c>
    </row>
    <row r="143" spans="1:3" x14ac:dyDescent="0.25">
      <c r="B143" s="1" t="str">
        <f t="shared" si="4"/>
        <v>BGIH26</v>
      </c>
    </row>
    <row r="144" spans="1:3" x14ac:dyDescent="0.25">
      <c r="B144" s="1" t="str">
        <f t="shared" si="4"/>
        <v>BGIH26</v>
      </c>
    </row>
    <row r="145" spans="2:2" x14ac:dyDescent="0.25">
      <c r="B145" s="1" t="str">
        <f t="shared" si="4"/>
        <v>BGIH26</v>
      </c>
    </row>
    <row r="146" spans="2:2" x14ac:dyDescent="0.25">
      <c r="B146" s="1" t="str">
        <f t="shared" si="4"/>
        <v>BGIH26</v>
      </c>
    </row>
    <row r="147" spans="2:2" x14ac:dyDescent="0.25">
      <c r="B147" s="1" t="str">
        <f t="shared" si="4"/>
        <v>BGIH26</v>
      </c>
    </row>
    <row r="148" spans="2:2" x14ac:dyDescent="0.25">
      <c r="B148" s="1" t="str">
        <f t="shared" si="4"/>
        <v>BGIH26</v>
      </c>
    </row>
    <row r="149" spans="2:2" x14ac:dyDescent="0.25">
      <c r="B149" s="1" t="str">
        <f t="shared" si="4"/>
        <v>BGIH26</v>
      </c>
    </row>
    <row r="150" spans="2:2" x14ac:dyDescent="0.25">
      <c r="B150" s="1" t="str">
        <f t="shared" si="4"/>
        <v>BGIH26</v>
      </c>
    </row>
    <row r="151" spans="2:2" x14ac:dyDescent="0.25">
      <c r="B151" s="1" t="str">
        <f t="shared" si="4"/>
        <v>BGIH26</v>
      </c>
    </row>
    <row r="152" spans="2:2" x14ac:dyDescent="0.25">
      <c r="B152" s="1" t="str">
        <f t="shared" si="4"/>
        <v>BGIH26</v>
      </c>
    </row>
    <row r="153" spans="2:2" x14ac:dyDescent="0.25">
      <c r="B153" s="1" t="str">
        <f t="shared" si="4"/>
        <v>BGIH26</v>
      </c>
    </row>
    <row r="154" spans="2:2" x14ac:dyDescent="0.25">
      <c r="B154" s="1" t="str">
        <f t="shared" si="4"/>
        <v>BGIH26</v>
      </c>
    </row>
    <row r="155" spans="2:2" x14ac:dyDescent="0.25">
      <c r="B155" s="1" t="str">
        <f t="shared" si="4"/>
        <v>BGIH26</v>
      </c>
    </row>
    <row r="156" spans="2:2" x14ac:dyDescent="0.25">
      <c r="B156" s="1" t="str">
        <f t="shared" si="4"/>
        <v>BGIH26</v>
      </c>
    </row>
    <row r="157" spans="2:2" x14ac:dyDescent="0.25">
      <c r="B157" s="1" t="str">
        <f t="shared" si="4"/>
        <v>BGIH26</v>
      </c>
    </row>
    <row r="158" spans="2:2" x14ac:dyDescent="0.25">
      <c r="B158" s="1" t="str">
        <f t="shared" si="4"/>
        <v>BGIH26</v>
      </c>
    </row>
    <row r="159" spans="2:2" x14ac:dyDescent="0.25">
      <c r="B159" s="1" t="str">
        <f t="shared" si="4"/>
        <v>BGIH26</v>
      </c>
    </row>
    <row r="160" spans="2:2" x14ac:dyDescent="0.25">
      <c r="B160" s="1" t="str">
        <f t="shared" si="4"/>
        <v>BGIH26</v>
      </c>
    </row>
    <row r="161" spans="2:2" x14ac:dyDescent="0.25">
      <c r="B161" s="1" t="str">
        <f t="shared" si="4"/>
        <v>BGIH26</v>
      </c>
    </row>
    <row r="162" spans="2:2" x14ac:dyDescent="0.25">
      <c r="B162" s="1" t="str">
        <f t="shared" si="4"/>
        <v>BGIH26</v>
      </c>
    </row>
    <row r="163" spans="2:2" x14ac:dyDescent="0.25">
      <c r="B163" s="1" t="str">
        <f t="shared" ref="B163:B194" si="5">B162</f>
        <v>BGIH26</v>
      </c>
    </row>
    <row r="164" spans="2:2" x14ac:dyDescent="0.25">
      <c r="B164" s="1" t="str">
        <f t="shared" si="5"/>
        <v>BGIH26</v>
      </c>
    </row>
    <row r="165" spans="2:2" x14ac:dyDescent="0.25">
      <c r="B165" s="1" t="str">
        <f t="shared" si="5"/>
        <v>BGIH26</v>
      </c>
    </row>
    <row r="166" spans="2:2" x14ac:dyDescent="0.25">
      <c r="B166" s="1" t="str">
        <f t="shared" si="5"/>
        <v>BGIH26</v>
      </c>
    </row>
    <row r="167" spans="2:2" x14ac:dyDescent="0.25">
      <c r="B167" s="1" t="str">
        <f t="shared" si="5"/>
        <v>BGIH26</v>
      </c>
    </row>
    <row r="168" spans="2:2" x14ac:dyDescent="0.25">
      <c r="B168" s="1" t="str">
        <f t="shared" si="5"/>
        <v>BGIH26</v>
      </c>
    </row>
    <row r="169" spans="2:2" x14ac:dyDescent="0.25">
      <c r="B169" s="1" t="str">
        <f t="shared" si="5"/>
        <v>BGIH26</v>
      </c>
    </row>
    <row r="170" spans="2:2" x14ac:dyDescent="0.25">
      <c r="B170" s="1" t="str">
        <f t="shared" si="5"/>
        <v>BGIH26</v>
      </c>
    </row>
    <row r="171" spans="2:2" x14ac:dyDescent="0.25">
      <c r="B171" s="1" t="str">
        <f t="shared" si="5"/>
        <v>BGIH26</v>
      </c>
    </row>
    <row r="172" spans="2:2" x14ac:dyDescent="0.25">
      <c r="B172" s="1" t="str">
        <f t="shared" si="5"/>
        <v>BGIH26</v>
      </c>
    </row>
    <row r="173" spans="2:2" x14ac:dyDescent="0.25">
      <c r="B173" s="1" t="str">
        <f t="shared" si="5"/>
        <v>BGIH26</v>
      </c>
    </row>
    <row r="174" spans="2:2" x14ac:dyDescent="0.25">
      <c r="B174" s="1" t="str">
        <f t="shared" si="5"/>
        <v>BGIH26</v>
      </c>
    </row>
    <row r="175" spans="2:2" x14ac:dyDescent="0.25">
      <c r="B175" s="1" t="str">
        <f t="shared" si="5"/>
        <v>BGIH26</v>
      </c>
    </row>
    <row r="176" spans="2:2" x14ac:dyDescent="0.25">
      <c r="B176" s="1" t="str">
        <f t="shared" si="5"/>
        <v>BGIH26</v>
      </c>
    </row>
    <row r="177" spans="2:2" x14ac:dyDescent="0.25">
      <c r="B177" s="1" t="str">
        <f t="shared" si="5"/>
        <v>BGIH26</v>
      </c>
    </row>
    <row r="178" spans="2:2" x14ac:dyDescent="0.25">
      <c r="B178" s="1" t="str">
        <f t="shared" si="5"/>
        <v>BGIH26</v>
      </c>
    </row>
    <row r="179" spans="2:2" x14ac:dyDescent="0.25">
      <c r="B179" s="1" t="str">
        <f t="shared" si="5"/>
        <v>BGIH26</v>
      </c>
    </row>
    <row r="180" spans="2:2" x14ac:dyDescent="0.25">
      <c r="B180" s="1" t="str">
        <f t="shared" si="5"/>
        <v>BGIH26</v>
      </c>
    </row>
    <row r="181" spans="2:2" x14ac:dyDescent="0.25">
      <c r="B181" s="1" t="str">
        <f t="shared" si="5"/>
        <v>BGIH26</v>
      </c>
    </row>
    <row r="182" spans="2:2" x14ac:dyDescent="0.25">
      <c r="B182" s="1" t="str">
        <f t="shared" si="5"/>
        <v>BGIH26</v>
      </c>
    </row>
    <row r="183" spans="2:2" x14ac:dyDescent="0.25">
      <c r="B183" s="1" t="str">
        <f t="shared" si="5"/>
        <v>BGIH26</v>
      </c>
    </row>
    <row r="184" spans="2:2" x14ac:dyDescent="0.25">
      <c r="B184" s="1" t="str">
        <f t="shared" si="5"/>
        <v>BGIH26</v>
      </c>
    </row>
    <row r="185" spans="2:2" x14ac:dyDescent="0.25">
      <c r="B185" s="1" t="str">
        <f t="shared" si="5"/>
        <v>BGIH26</v>
      </c>
    </row>
    <row r="186" spans="2:2" x14ac:dyDescent="0.25">
      <c r="B186" s="1" t="str">
        <f t="shared" si="5"/>
        <v>BGIH26</v>
      </c>
    </row>
    <row r="187" spans="2:2" x14ac:dyDescent="0.25">
      <c r="B187" s="1" t="str">
        <f t="shared" si="5"/>
        <v>BGIH26</v>
      </c>
    </row>
    <row r="188" spans="2:2" x14ac:dyDescent="0.25">
      <c r="B188" s="1" t="str">
        <f t="shared" si="5"/>
        <v>BGIH26</v>
      </c>
    </row>
    <row r="189" spans="2:2" x14ac:dyDescent="0.25">
      <c r="B189" s="1" t="str">
        <f t="shared" si="5"/>
        <v>BGIH26</v>
      </c>
    </row>
    <row r="190" spans="2:2" x14ac:dyDescent="0.25">
      <c r="B190" s="1" t="str">
        <f t="shared" si="5"/>
        <v>BGIH26</v>
      </c>
    </row>
    <row r="191" spans="2:2" x14ac:dyDescent="0.25">
      <c r="B191" s="1" t="str">
        <f t="shared" si="5"/>
        <v>BGIH26</v>
      </c>
    </row>
    <row r="192" spans="2:2" x14ac:dyDescent="0.25">
      <c r="B192" s="1" t="str">
        <f t="shared" si="5"/>
        <v>BGIH26</v>
      </c>
    </row>
    <row r="193" spans="2:2" x14ac:dyDescent="0.25">
      <c r="B193" s="1" t="str">
        <f t="shared" si="5"/>
        <v>BGIH26</v>
      </c>
    </row>
    <row r="194" spans="2:2" x14ac:dyDescent="0.25">
      <c r="B194" s="1" t="str">
        <f t="shared" si="5"/>
        <v>BGIH26</v>
      </c>
    </row>
    <row r="195" spans="2:2" x14ac:dyDescent="0.25">
      <c r="B195" s="1" t="str">
        <f t="shared" ref="B195:B200" si="6">B194</f>
        <v>BGIH26</v>
      </c>
    </row>
    <row r="196" spans="2:2" x14ac:dyDescent="0.25">
      <c r="B196" s="1" t="str">
        <f t="shared" si="6"/>
        <v>BGIH26</v>
      </c>
    </row>
    <row r="197" spans="2:2" x14ac:dyDescent="0.25">
      <c r="B197" s="1" t="str">
        <f t="shared" si="6"/>
        <v>BGIH26</v>
      </c>
    </row>
    <row r="198" spans="2:2" x14ac:dyDescent="0.25">
      <c r="B198" s="1" t="str">
        <f t="shared" si="6"/>
        <v>BGIH26</v>
      </c>
    </row>
    <row r="199" spans="2:2" x14ac:dyDescent="0.25">
      <c r="B199" s="1" t="str">
        <f t="shared" si="6"/>
        <v>BGIH26</v>
      </c>
    </row>
    <row r="200" spans="2:2" x14ac:dyDescent="0.25">
      <c r="B200" s="1" t="str">
        <f t="shared" si="6"/>
        <v>BGIH26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ilha13"/>
  <dimension ref="A1:C190"/>
  <sheetViews>
    <sheetView topLeftCell="A132" zoomScale="90" zoomScaleNormal="90" workbookViewId="0">
      <selection activeCell="M108" sqref="M108"/>
    </sheetView>
  </sheetViews>
  <sheetFormatPr defaultRowHeight="15" x14ac:dyDescent="0.25"/>
  <cols>
    <col min="1" max="1" width="12.57031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45931</v>
      </c>
      <c r="B2" s="1" t="s">
        <v>5811</v>
      </c>
      <c r="C2" s="1">
        <v>327.3</v>
      </c>
    </row>
    <row r="3" spans="1:3" x14ac:dyDescent="0.25">
      <c r="A3" s="4">
        <v>45932</v>
      </c>
      <c r="B3" s="1" t="str">
        <f t="shared" ref="B3:B34" si="0">B2</f>
        <v>BGIJ26</v>
      </c>
      <c r="C3" s="1">
        <v>329.3</v>
      </c>
    </row>
    <row r="4" spans="1:3" x14ac:dyDescent="0.25">
      <c r="A4" s="4">
        <v>45933</v>
      </c>
      <c r="B4" s="1" t="str">
        <f t="shared" si="0"/>
        <v>BGIJ26</v>
      </c>
      <c r="C4" s="1">
        <v>332.25</v>
      </c>
    </row>
    <row r="5" spans="1:3" x14ac:dyDescent="0.25">
      <c r="A5" s="4">
        <v>45936</v>
      </c>
      <c r="B5" s="1" t="str">
        <f t="shared" si="0"/>
        <v>BGIJ26</v>
      </c>
      <c r="C5" s="1">
        <v>331.25</v>
      </c>
    </row>
    <row r="6" spans="1:3" x14ac:dyDescent="0.25">
      <c r="A6" s="4">
        <v>45937</v>
      </c>
      <c r="B6" s="1" t="str">
        <f t="shared" si="0"/>
        <v>BGIJ26</v>
      </c>
      <c r="C6" s="1">
        <v>330.95</v>
      </c>
    </row>
    <row r="7" spans="1:3" x14ac:dyDescent="0.25">
      <c r="A7" s="4">
        <v>45938</v>
      </c>
      <c r="B7" s="1" t="str">
        <f t="shared" si="0"/>
        <v>BGIJ26</v>
      </c>
      <c r="C7" s="1">
        <v>330.95</v>
      </c>
    </row>
    <row r="8" spans="1:3" x14ac:dyDescent="0.25">
      <c r="A8" s="4">
        <v>45939</v>
      </c>
      <c r="B8" s="1" t="str">
        <f t="shared" si="0"/>
        <v>BGIJ26</v>
      </c>
      <c r="C8" s="1">
        <v>331.9</v>
      </c>
    </row>
    <row r="9" spans="1:3" x14ac:dyDescent="0.25">
      <c r="A9" s="4">
        <v>45940</v>
      </c>
      <c r="B9" s="1" t="str">
        <f t="shared" si="0"/>
        <v>BGIJ26</v>
      </c>
      <c r="C9" s="1">
        <v>331.25</v>
      </c>
    </row>
    <row r="10" spans="1:3" x14ac:dyDescent="0.25">
      <c r="A10" s="4">
        <v>45943</v>
      </c>
      <c r="B10" s="1" t="str">
        <f t="shared" si="0"/>
        <v>BGIJ26</v>
      </c>
      <c r="C10" s="1">
        <v>331.2</v>
      </c>
    </row>
    <row r="11" spans="1:3" x14ac:dyDescent="0.25">
      <c r="A11" s="4">
        <v>45944</v>
      </c>
      <c r="B11" s="1" t="str">
        <f t="shared" si="0"/>
        <v>BGIJ26</v>
      </c>
      <c r="C11" s="1">
        <v>332.15</v>
      </c>
    </row>
    <row r="12" spans="1:3" x14ac:dyDescent="0.25">
      <c r="A12" s="4">
        <v>45945</v>
      </c>
      <c r="B12" s="1" t="str">
        <f t="shared" si="0"/>
        <v>BGIJ26</v>
      </c>
      <c r="C12" s="1">
        <v>331.95</v>
      </c>
    </row>
    <row r="13" spans="1:3" x14ac:dyDescent="0.25">
      <c r="A13" s="4">
        <v>45946</v>
      </c>
      <c r="B13" s="1" t="str">
        <f t="shared" si="0"/>
        <v>BGIJ26</v>
      </c>
      <c r="C13" s="1">
        <v>333.7</v>
      </c>
    </row>
    <row r="14" spans="1:3" x14ac:dyDescent="0.25">
      <c r="A14" s="4">
        <v>45947</v>
      </c>
      <c r="B14" s="1" t="str">
        <f t="shared" si="0"/>
        <v>BGIJ26</v>
      </c>
      <c r="C14" s="1">
        <v>332.95</v>
      </c>
    </row>
    <row r="15" spans="1:3" x14ac:dyDescent="0.25">
      <c r="A15" s="4">
        <v>45950</v>
      </c>
      <c r="B15" s="1" t="str">
        <f t="shared" si="0"/>
        <v>BGIJ26</v>
      </c>
      <c r="C15" s="1">
        <v>332.95</v>
      </c>
    </row>
    <row r="16" spans="1:3" x14ac:dyDescent="0.25">
      <c r="A16" s="4">
        <v>45951</v>
      </c>
      <c r="B16" s="1" t="str">
        <f t="shared" si="0"/>
        <v>BGIJ26</v>
      </c>
      <c r="C16" s="1">
        <v>331.4</v>
      </c>
    </row>
    <row r="17" spans="1:3" x14ac:dyDescent="0.25">
      <c r="A17" s="4">
        <v>45952</v>
      </c>
      <c r="B17" s="1" t="str">
        <f t="shared" si="0"/>
        <v>BGIJ26</v>
      </c>
      <c r="C17" s="1">
        <v>331.75</v>
      </c>
    </row>
    <row r="18" spans="1:3" x14ac:dyDescent="0.25">
      <c r="A18" s="4">
        <v>45953</v>
      </c>
      <c r="B18" s="1" t="str">
        <f t="shared" si="0"/>
        <v>BGIJ26</v>
      </c>
      <c r="C18" s="1">
        <v>331.4</v>
      </c>
    </row>
    <row r="19" spans="1:3" x14ac:dyDescent="0.25">
      <c r="A19" s="4">
        <v>45954</v>
      </c>
      <c r="B19" s="1" t="str">
        <f t="shared" si="0"/>
        <v>BGIJ26</v>
      </c>
      <c r="C19" s="1">
        <v>333.25</v>
      </c>
    </row>
    <row r="20" spans="1:3" x14ac:dyDescent="0.25">
      <c r="A20" s="4">
        <v>45957</v>
      </c>
      <c r="B20" s="1" t="str">
        <f t="shared" si="0"/>
        <v>BGIJ26</v>
      </c>
      <c r="C20" s="1">
        <v>334.25</v>
      </c>
    </row>
    <row r="21" spans="1:3" x14ac:dyDescent="0.25">
      <c r="A21" s="4">
        <v>45958</v>
      </c>
      <c r="B21" s="1" t="str">
        <f t="shared" si="0"/>
        <v>BGIJ26</v>
      </c>
      <c r="C21" s="1">
        <v>335.1</v>
      </c>
    </row>
    <row r="22" spans="1:3" x14ac:dyDescent="0.25">
      <c r="A22" s="4">
        <v>45959</v>
      </c>
      <c r="B22" s="1" t="str">
        <f t="shared" si="0"/>
        <v>BGIJ26</v>
      </c>
      <c r="C22" s="1">
        <v>337.6</v>
      </c>
    </row>
    <row r="23" spans="1:3" x14ac:dyDescent="0.25">
      <c r="A23" s="4">
        <v>45960</v>
      </c>
      <c r="B23" s="1" t="str">
        <f t="shared" si="0"/>
        <v>BGIJ26</v>
      </c>
      <c r="C23" s="1">
        <v>337.35</v>
      </c>
    </row>
    <row r="24" spans="1:3" x14ac:dyDescent="0.25">
      <c r="A24" s="4">
        <v>45961</v>
      </c>
      <c r="B24" s="1" t="str">
        <f t="shared" si="0"/>
        <v>BGIJ26</v>
      </c>
      <c r="C24" s="1">
        <v>337.95</v>
      </c>
    </row>
    <row r="25" spans="1:3" x14ac:dyDescent="0.25">
      <c r="A25" s="4">
        <v>45964</v>
      </c>
      <c r="B25" s="1" t="str">
        <f t="shared" si="0"/>
        <v>BGIJ26</v>
      </c>
      <c r="C25" s="1">
        <v>340.75</v>
      </c>
    </row>
    <row r="26" spans="1:3" x14ac:dyDescent="0.25">
      <c r="A26" s="4">
        <v>45965</v>
      </c>
      <c r="B26" s="1" t="str">
        <f t="shared" si="0"/>
        <v>BGIJ26</v>
      </c>
      <c r="C26" s="1">
        <v>340.95</v>
      </c>
    </row>
    <row r="27" spans="1:3" x14ac:dyDescent="0.25">
      <c r="A27" s="4">
        <v>45966</v>
      </c>
      <c r="B27" s="1" t="str">
        <f t="shared" si="0"/>
        <v>BGIJ26</v>
      </c>
      <c r="C27" s="1">
        <v>339.5</v>
      </c>
    </row>
    <row r="28" spans="1:3" x14ac:dyDescent="0.25">
      <c r="A28" s="4">
        <v>45967</v>
      </c>
      <c r="B28" s="1" t="str">
        <f t="shared" si="0"/>
        <v>BGIJ26</v>
      </c>
      <c r="C28" s="1">
        <v>329.05</v>
      </c>
    </row>
    <row r="29" spans="1:3" x14ac:dyDescent="0.25">
      <c r="A29" s="4">
        <v>45968</v>
      </c>
      <c r="B29" s="1" t="str">
        <f t="shared" si="0"/>
        <v>BGIJ26</v>
      </c>
      <c r="C29" s="1">
        <v>331.8</v>
      </c>
    </row>
    <row r="30" spans="1:3" x14ac:dyDescent="0.25">
      <c r="A30" s="4">
        <v>45971</v>
      </c>
      <c r="B30" s="1" t="str">
        <f t="shared" si="0"/>
        <v>BGIJ26</v>
      </c>
      <c r="C30" s="1">
        <v>330.75</v>
      </c>
    </row>
    <row r="31" spans="1:3" x14ac:dyDescent="0.25">
      <c r="A31" s="4">
        <v>45972</v>
      </c>
      <c r="B31" s="1" t="str">
        <f t="shared" si="0"/>
        <v>BGIJ26</v>
      </c>
      <c r="C31" s="1">
        <v>330.85</v>
      </c>
    </row>
    <row r="32" spans="1:3" x14ac:dyDescent="0.25">
      <c r="A32" s="4">
        <v>45973</v>
      </c>
      <c r="B32" s="1" t="str">
        <f t="shared" si="0"/>
        <v>BGIJ26</v>
      </c>
      <c r="C32" s="1">
        <v>329.8</v>
      </c>
    </row>
    <row r="33" spans="1:3" x14ac:dyDescent="0.25">
      <c r="A33" s="4">
        <v>45974</v>
      </c>
      <c r="B33" s="1" t="str">
        <f t="shared" si="0"/>
        <v>BGIJ26</v>
      </c>
      <c r="C33" s="1">
        <v>329.45</v>
      </c>
    </row>
    <row r="34" spans="1:3" x14ac:dyDescent="0.25">
      <c r="A34" s="4">
        <v>45975</v>
      </c>
      <c r="B34" s="1" t="str">
        <f t="shared" si="0"/>
        <v>BGIJ26</v>
      </c>
      <c r="C34" s="1">
        <v>327.7</v>
      </c>
    </row>
    <row r="35" spans="1:3" x14ac:dyDescent="0.25">
      <c r="A35" s="4">
        <v>45978</v>
      </c>
      <c r="B35" s="1" t="str">
        <f t="shared" ref="B35:B66" si="1">B34</f>
        <v>BGIJ26</v>
      </c>
      <c r="C35" s="1">
        <v>326</v>
      </c>
    </row>
    <row r="36" spans="1:3" x14ac:dyDescent="0.25">
      <c r="A36" s="4">
        <v>45979</v>
      </c>
      <c r="B36" s="1" t="str">
        <f t="shared" si="1"/>
        <v>BGIJ26</v>
      </c>
      <c r="C36" s="1">
        <v>326.45</v>
      </c>
    </row>
    <row r="37" spans="1:3" x14ac:dyDescent="0.25">
      <c r="A37" s="4">
        <v>45980</v>
      </c>
      <c r="B37" s="1" t="str">
        <f t="shared" si="1"/>
        <v>BGIJ26</v>
      </c>
      <c r="C37" s="1">
        <v>325.05</v>
      </c>
    </row>
    <row r="38" spans="1:3" x14ac:dyDescent="0.25">
      <c r="A38" s="4">
        <v>45982</v>
      </c>
      <c r="B38" s="1" t="str">
        <f t="shared" si="1"/>
        <v>BGIJ26</v>
      </c>
      <c r="C38" s="1">
        <v>335.65</v>
      </c>
    </row>
    <row r="39" spans="1:3" x14ac:dyDescent="0.25">
      <c r="A39" s="4">
        <v>45985</v>
      </c>
      <c r="B39" s="1" t="str">
        <f t="shared" si="1"/>
        <v>BGIJ26</v>
      </c>
      <c r="C39" s="1">
        <v>328.85</v>
      </c>
    </row>
    <row r="40" spans="1:3" x14ac:dyDescent="0.25">
      <c r="A40" s="4">
        <v>45986</v>
      </c>
      <c r="B40" s="1" t="str">
        <f t="shared" si="1"/>
        <v>BGIJ26</v>
      </c>
      <c r="C40" s="1">
        <v>329.2</v>
      </c>
    </row>
    <row r="41" spans="1:3" x14ac:dyDescent="0.25">
      <c r="A41" s="4">
        <v>45987</v>
      </c>
      <c r="B41" s="1" t="str">
        <f t="shared" si="1"/>
        <v>BGIJ26</v>
      </c>
      <c r="C41" s="1">
        <v>328.3</v>
      </c>
    </row>
    <row r="42" spans="1:3" x14ac:dyDescent="0.25">
      <c r="A42" s="4">
        <v>45988</v>
      </c>
      <c r="B42" s="1" t="str">
        <f t="shared" si="1"/>
        <v>BGIJ26</v>
      </c>
      <c r="C42" s="1">
        <v>327.5</v>
      </c>
    </row>
    <row r="43" spans="1:3" x14ac:dyDescent="0.25">
      <c r="A43" s="4">
        <v>45989</v>
      </c>
      <c r="B43" s="1" t="str">
        <f t="shared" si="1"/>
        <v>BGIJ26</v>
      </c>
      <c r="C43" s="1">
        <v>329.8</v>
      </c>
    </row>
    <row r="44" spans="1:3" x14ac:dyDescent="0.25">
      <c r="A44" s="4">
        <v>45992</v>
      </c>
      <c r="B44" s="1" t="str">
        <f t="shared" si="1"/>
        <v>BGIJ26</v>
      </c>
      <c r="C44" s="1">
        <v>329.45</v>
      </c>
    </row>
    <row r="45" spans="1:3" x14ac:dyDescent="0.25">
      <c r="A45" s="4">
        <v>45993</v>
      </c>
      <c r="B45" s="1" t="str">
        <f t="shared" si="1"/>
        <v>BGIJ26</v>
      </c>
      <c r="C45" s="1">
        <v>330.95</v>
      </c>
    </row>
    <row r="46" spans="1:3" x14ac:dyDescent="0.25">
      <c r="A46" s="4">
        <v>45994</v>
      </c>
      <c r="B46" s="1" t="str">
        <f t="shared" si="1"/>
        <v>BGIJ26</v>
      </c>
      <c r="C46" s="1">
        <v>331.66500000000002</v>
      </c>
    </row>
    <row r="47" spans="1:3" x14ac:dyDescent="0.25">
      <c r="A47" s="4">
        <v>45995</v>
      </c>
      <c r="B47" s="1" t="str">
        <f t="shared" si="1"/>
        <v>BGIJ26</v>
      </c>
      <c r="C47" s="1">
        <v>328.8</v>
      </c>
    </row>
    <row r="48" spans="1:3" x14ac:dyDescent="0.25">
      <c r="A48" s="4">
        <v>45996</v>
      </c>
      <c r="B48" s="1" t="str">
        <f t="shared" si="1"/>
        <v>BGIJ26</v>
      </c>
      <c r="C48" s="1">
        <v>328.8</v>
      </c>
    </row>
    <row r="49" spans="1:3" x14ac:dyDescent="0.25">
      <c r="A49" s="4">
        <v>45999</v>
      </c>
      <c r="B49" s="1" t="str">
        <f t="shared" si="1"/>
        <v>BGIJ26</v>
      </c>
      <c r="C49" s="1">
        <v>328.95</v>
      </c>
    </row>
    <row r="50" spans="1:3" x14ac:dyDescent="0.25">
      <c r="A50" s="4">
        <v>46000</v>
      </c>
      <c r="B50" s="1" t="str">
        <f t="shared" si="1"/>
        <v>BGIJ26</v>
      </c>
      <c r="C50" s="1">
        <v>329.45</v>
      </c>
    </row>
    <row r="51" spans="1:3" x14ac:dyDescent="0.25">
      <c r="A51" s="4">
        <v>46001</v>
      </c>
      <c r="B51" s="1" t="str">
        <f t="shared" si="1"/>
        <v>BGIJ26</v>
      </c>
      <c r="C51" s="1">
        <v>327.8</v>
      </c>
    </row>
    <row r="52" spans="1:3" x14ac:dyDescent="0.25">
      <c r="A52" s="4">
        <v>46002</v>
      </c>
      <c r="B52" s="1" t="str">
        <f t="shared" si="1"/>
        <v>BGIJ26</v>
      </c>
      <c r="C52" s="1">
        <v>327.95</v>
      </c>
    </row>
    <row r="53" spans="1:3" x14ac:dyDescent="0.25">
      <c r="A53" s="4">
        <v>46003</v>
      </c>
      <c r="B53" s="1" t="str">
        <f t="shared" si="1"/>
        <v>BGIJ26</v>
      </c>
      <c r="C53" s="1">
        <v>327.95</v>
      </c>
    </row>
    <row r="54" spans="1:3" x14ac:dyDescent="0.25">
      <c r="A54" s="4">
        <v>46006</v>
      </c>
      <c r="B54" s="1" t="str">
        <f t="shared" si="1"/>
        <v>BGIJ26</v>
      </c>
      <c r="C54">
        <v>326.55</v>
      </c>
    </row>
    <row r="55" spans="1:3" x14ac:dyDescent="0.25">
      <c r="A55" s="4">
        <v>46007</v>
      </c>
      <c r="B55" s="1" t="str">
        <f t="shared" si="1"/>
        <v>BGIJ26</v>
      </c>
      <c r="C55">
        <v>327.9</v>
      </c>
    </row>
    <row r="56" spans="1:3" x14ac:dyDescent="0.25">
      <c r="A56" s="4">
        <v>46008</v>
      </c>
      <c r="B56" s="1" t="str">
        <f t="shared" si="1"/>
        <v>BGIJ26</v>
      </c>
      <c r="C56">
        <v>327.3</v>
      </c>
    </row>
    <row r="57" spans="1:3" x14ac:dyDescent="0.25">
      <c r="A57" s="4">
        <v>46009</v>
      </c>
      <c r="B57" s="1" t="str">
        <f t="shared" si="1"/>
        <v>BGIJ26</v>
      </c>
      <c r="C57">
        <v>327.64999999999998</v>
      </c>
    </row>
    <row r="58" spans="1:3" x14ac:dyDescent="0.25">
      <c r="A58" s="4">
        <v>46010</v>
      </c>
      <c r="B58" s="1" t="str">
        <f t="shared" si="1"/>
        <v>BGIJ26</v>
      </c>
      <c r="C58">
        <v>324.8</v>
      </c>
    </row>
    <row r="59" spans="1:3" x14ac:dyDescent="0.25">
      <c r="A59" s="4">
        <v>46013</v>
      </c>
      <c r="B59" s="1" t="str">
        <f t="shared" si="1"/>
        <v>BGIJ26</v>
      </c>
      <c r="C59">
        <v>325.39999999999998</v>
      </c>
    </row>
    <row r="60" spans="1:3" x14ac:dyDescent="0.25">
      <c r="A60" s="4">
        <v>46014</v>
      </c>
      <c r="B60" s="1" t="str">
        <f t="shared" si="1"/>
        <v>BGIJ26</v>
      </c>
      <c r="C60">
        <v>324.8</v>
      </c>
    </row>
    <row r="61" spans="1:3" x14ac:dyDescent="0.25">
      <c r="A61" s="4">
        <v>46017</v>
      </c>
      <c r="B61" s="1" t="str">
        <f t="shared" si="1"/>
        <v>BGIJ26</v>
      </c>
      <c r="C61">
        <v>325.35000000000002</v>
      </c>
    </row>
    <row r="62" spans="1:3" x14ac:dyDescent="0.25">
      <c r="A62" s="4">
        <v>46020</v>
      </c>
      <c r="B62" s="1" t="str">
        <f t="shared" si="1"/>
        <v>BGIJ26</v>
      </c>
      <c r="C62">
        <v>324.3</v>
      </c>
    </row>
    <row r="63" spans="1:3" x14ac:dyDescent="0.25">
      <c r="A63" s="4">
        <v>46021</v>
      </c>
      <c r="B63" s="1" t="str">
        <f t="shared" si="1"/>
        <v>BGIJ26</v>
      </c>
      <c r="C63">
        <v>322.64999999999998</v>
      </c>
    </row>
    <row r="64" spans="1:3" x14ac:dyDescent="0.25">
      <c r="A64" s="4">
        <v>46024</v>
      </c>
      <c r="B64" s="1" t="str">
        <f t="shared" si="1"/>
        <v>BGIJ26</v>
      </c>
      <c r="C64">
        <v>322.39999999999998</v>
      </c>
    </row>
    <row r="65" spans="1:3" x14ac:dyDescent="0.25">
      <c r="A65" s="4">
        <v>46027</v>
      </c>
      <c r="B65" s="1" t="str">
        <f t="shared" si="1"/>
        <v>BGIJ26</v>
      </c>
      <c r="C65">
        <v>324.14999999999998</v>
      </c>
    </row>
    <row r="66" spans="1:3" x14ac:dyDescent="0.25">
      <c r="A66" s="4">
        <v>46028</v>
      </c>
      <c r="B66" s="1" t="str">
        <f t="shared" si="1"/>
        <v>BGIJ26</v>
      </c>
      <c r="C66">
        <v>323.14999999999998</v>
      </c>
    </row>
    <row r="67" spans="1:3" x14ac:dyDescent="0.25">
      <c r="A67" s="4">
        <v>46029</v>
      </c>
      <c r="B67" s="1" t="str">
        <f t="shared" ref="B67:B98" si="2">B66</f>
        <v>BGIJ26</v>
      </c>
      <c r="C67">
        <v>322.35000000000002</v>
      </c>
    </row>
    <row r="68" spans="1:3" x14ac:dyDescent="0.25">
      <c r="A68" s="4">
        <v>46030</v>
      </c>
      <c r="B68" s="1" t="str">
        <f t="shared" si="2"/>
        <v>BGIJ26</v>
      </c>
      <c r="C68">
        <v>321.14999999999998</v>
      </c>
    </row>
    <row r="69" spans="1:3" x14ac:dyDescent="0.25">
      <c r="A69" s="4">
        <v>46031</v>
      </c>
      <c r="B69" s="1" t="str">
        <f t="shared" si="2"/>
        <v>BGIJ26</v>
      </c>
      <c r="C69">
        <v>318.10000000000002</v>
      </c>
    </row>
    <row r="70" spans="1:3" x14ac:dyDescent="0.25">
      <c r="A70" s="4">
        <v>46034</v>
      </c>
      <c r="B70" s="1" t="str">
        <f t="shared" si="2"/>
        <v>BGIJ26</v>
      </c>
      <c r="C70">
        <v>317.89999999999998</v>
      </c>
    </row>
    <row r="71" spans="1:3" x14ac:dyDescent="0.25">
      <c r="A71" s="4">
        <v>46035</v>
      </c>
      <c r="B71" s="1" t="str">
        <f t="shared" si="2"/>
        <v>BGIJ26</v>
      </c>
      <c r="C71">
        <v>319.35000000000002</v>
      </c>
    </row>
    <row r="72" spans="1:3" x14ac:dyDescent="0.25">
      <c r="A72" s="4">
        <v>46036</v>
      </c>
      <c r="B72" s="1" t="str">
        <f t="shared" si="2"/>
        <v>BGIJ26</v>
      </c>
      <c r="C72">
        <v>319.25</v>
      </c>
    </row>
    <row r="73" spans="1:3" x14ac:dyDescent="0.25">
      <c r="A73" s="4">
        <v>46037</v>
      </c>
      <c r="B73" s="1" t="str">
        <f t="shared" si="2"/>
        <v>BGIJ26</v>
      </c>
      <c r="C73">
        <v>318.89999999999998</v>
      </c>
    </row>
    <row r="74" spans="1:3" x14ac:dyDescent="0.25">
      <c r="A74" s="4">
        <v>46038</v>
      </c>
      <c r="B74" s="1" t="str">
        <f t="shared" si="2"/>
        <v>BGIJ26</v>
      </c>
      <c r="C74">
        <v>319.3</v>
      </c>
    </row>
    <row r="75" spans="1:3" x14ac:dyDescent="0.25">
      <c r="A75" s="4">
        <v>46041</v>
      </c>
      <c r="B75" s="1" t="str">
        <f t="shared" si="2"/>
        <v>BGIJ26</v>
      </c>
      <c r="C75">
        <v>324.39999999999998</v>
      </c>
    </row>
    <row r="76" spans="1:3" x14ac:dyDescent="0.25">
      <c r="A76" s="9">
        <v>46042</v>
      </c>
      <c r="B76" s="1" t="str">
        <f t="shared" si="2"/>
        <v>BGIJ26</v>
      </c>
      <c r="C76">
        <v>326.89999999999998</v>
      </c>
    </row>
    <row r="77" spans="1:3" x14ac:dyDescent="0.25">
      <c r="A77" s="4">
        <v>46043</v>
      </c>
      <c r="B77" s="1" t="str">
        <f t="shared" si="2"/>
        <v>BGIJ26</v>
      </c>
      <c r="C77">
        <v>328.2</v>
      </c>
    </row>
    <row r="78" spans="1:3" x14ac:dyDescent="0.25">
      <c r="A78" s="4">
        <v>46044</v>
      </c>
      <c r="B78" s="1" t="str">
        <f t="shared" si="2"/>
        <v>BGIJ26</v>
      </c>
      <c r="C78">
        <v>326.7</v>
      </c>
    </row>
    <row r="79" spans="1:3" x14ac:dyDescent="0.25">
      <c r="A79" s="9">
        <v>46045</v>
      </c>
      <c r="B79" s="1" t="str">
        <f t="shared" si="2"/>
        <v>BGIJ26</v>
      </c>
      <c r="C79">
        <v>327.85</v>
      </c>
    </row>
    <row r="80" spans="1:3" x14ac:dyDescent="0.25">
      <c r="A80" s="9">
        <v>46048</v>
      </c>
      <c r="B80" s="1" t="str">
        <f t="shared" si="2"/>
        <v>BGIJ26</v>
      </c>
      <c r="C80">
        <v>329.65</v>
      </c>
    </row>
    <row r="81" spans="1:3" x14ac:dyDescent="0.25">
      <c r="A81" s="9">
        <v>46049</v>
      </c>
      <c r="B81" s="1" t="str">
        <f t="shared" si="2"/>
        <v>BGIJ26</v>
      </c>
      <c r="C81">
        <v>331.4</v>
      </c>
    </row>
    <row r="82" spans="1:3" x14ac:dyDescent="0.25">
      <c r="A82" s="9">
        <v>46050</v>
      </c>
      <c r="B82" s="1" t="str">
        <f t="shared" si="2"/>
        <v>BGIJ26</v>
      </c>
      <c r="C82">
        <v>331.8</v>
      </c>
    </row>
    <row r="83" spans="1:3" x14ac:dyDescent="0.25">
      <c r="A83" s="9">
        <v>46051</v>
      </c>
      <c r="B83" s="1" t="str">
        <f t="shared" si="2"/>
        <v>BGIJ26</v>
      </c>
      <c r="C83">
        <v>334.15</v>
      </c>
    </row>
    <row r="84" spans="1:3" x14ac:dyDescent="0.25">
      <c r="A84" s="9">
        <v>46052</v>
      </c>
      <c r="B84" s="1" t="str">
        <f t="shared" si="2"/>
        <v>BGIJ26</v>
      </c>
      <c r="C84">
        <v>338.45</v>
      </c>
    </row>
    <row r="85" spans="1:3" x14ac:dyDescent="0.25">
      <c r="A85" s="9">
        <v>46055</v>
      </c>
      <c r="B85" s="1" t="str">
        <f t="shared" si="2"/>
        <v>BGIJ26</v>
      </c>
      <c r="C85">
        <v>338.35</v>
      </c>
    </row>
    <row r="86" spans="1:3" x14ac:dyDescent="0.25">
      <c r="A86" s="9">
        <v>46056</v>
      </c>
      <c r="B86" s="1" t="str">
        <f t="shared" si="2"/>
        <v>BGIJ26</v>
      </c>
      <c r="C86">
        <v>338.9</v>
      </c>
    </row>
    <row r="87" spans="1:3" x14ac:dyDescent="0.25">
      <c r="A87" s="9">
        <v>46057</v>
      </c>
      <c r="B87" s="1" t="str">
        <f t="shared" si="2"/>
        <v>BGIJ26</v>
      </c>
      <c r="C87">
        <v>341.7</v>
      </c>
    </row>
    <row r="88" spans="1:3" x14ac:dyDescent="0.25">
      <c r="A88" s="9">
        <v>46058</v>
      </c>
      <c r="B88" s="1" t="str">
        <f t="shared" si="2"/>
        <v>BGIJ26</v>
      </c>
      <c r="C88">
        <v>342</v>
      </c>
    </row>
    <row r="89" spans="1:3" x14ac:dyDescent="0.25">
      <c r="A89" s="9">
        <v>46059</v>
      </c>
      <c r="B89" s="1" t="str">
        <f t="shared" si="2"/>
        <v>BGIJ26</v>
      </c>
      <c r="C89">
        <v>344.25</v>
      </c>
    </row>
    <row r="90" spans="1:3" x14ac:dyDescent="0.25">
      <c r="A90" s="9">
        <v>46062</v>
      </c>
      <c r="B90" s="1" t="str">
        <f t="shared" si="2"/>
        <v>BGIJ26</v>
      </c>
      <c r="C90">
        <v>341.95</v>
      </c>
    </row>
    <row r="91" spans="1:3" x14ac:dyDescent="0.25">
      <c r="A91" s="9">
        <v>46063</v>
      </c>
      <c r="B91" s="1" t="str">
        <f t="shared" si="2"/>
        <v>BGIJ26</v>
      </c>
      <c r="C91">
        <v>342.95</v>
      </c>
    </row>
    <row r="92" spans="1:3" x14ac:dyDescent="0.25">
      <c r="A92" s="9">
        <v>46064</v>
      </c>
      <c r="B92" s="1" t="str">
        <f t="shared" si="2"/>
        <v>BGIJ26</v>
      </c>
      <c r="C92">
        <v>345.75</v>
      </c>
    </row>
    <row r="93" spans="1:3" x14ac:dyDescent="0.25">
      <c r="A93" s="9">
        <v>46065</v>
      </c>
      <c r="B93" s="1" t="str">
        <f t="shared" si="2"/>
        <v>BGIJ26</v>
      </c>
      <c r="C93">
        <v>344.6</v>
      </c>
    </row>
    <row r="94" spans="1:3" x14ac:dyDescent="0.25">
      <c r="A94" s="9">
        <v>46066</v>
      </c>
      <c r="B94" s="1" t="str">
        <f t="shared" si="2"/>
        <v>BGIJ26</v>
      </c>
      <c r="C94">
        <v>344</v>
      </c>
    </row>
    <row r="95" spans="1:3" x14ac:dyDescent="0.25">
      <c r="A95" s="9">
        <v>46071</v>
      </c>
      <c r="B95" s="1" t="str">
        <f t="shared" si="2"/>
        <v>BGIJ26</v>
      </c>
      <c r="C95">
        <v>347.05</v>
      </c>
    </row>
    <row r="96" spans="1:3" x14ac:dyDescent="0.25">
      <c r="A96" s="9">
        <v>46072</v>
      </c>
      <c r="B96" s="1" t="str">
        <f t="shared" si="2"/>
        <v>BGIJ26</v>
      </c>
      <c r="C96">
        <v>347</v>
      </c>
    </row>
    <row r="97" spans="1:3" x14ac:dyDescent="0.25">
      <c r="A97" s="9">
        <v>46073</v>
      </c>
      <c r="B97" s="1" t="str">
        <f t="shared" si="2"/>
        <v>BGIJ26</v>
      </c>
      <c r="C97">
        <v>350.65</v>
      </c>
    </row>
    <row r="98" spans="1:3" x14ac:dyDescent="0.25">
      <c r="A98" s="9">
        <v>46076</v>
      </c>
      <c r="B98" s="1" t="str">
        <f t="shared" si="2"/>
        <v>BGIJ26</v>
      </c>
      <c r="C98">
        <v>350.05</v>
      </c>
    </row>
    <row r="99" spans="1:3" x14ac:dyDescent="0.25">
      <c r="A99" s="9">
        <v>46077</v>
      </c>
      <c r="B99" s="1" t="str">
        <f t="shared" ref="B99:B124" si="3">B98</f>
        <v>BGIJ26</v>
      </c>
      <c r="C99">
        <v>352.6</v>
      </c>
    </row>
    <row r="100" spans="1:3" x14ac:dyDescent="0.25">
      <c r="A100" s="9">
        <v>46078</v>
      </c>
      <c r="B100" s="1" t="str">
        <f t="shared" si="3"/>
        <v>BGIJ26</v>
      </c>
      <c r="C100">
        <v>352.65</v>
      </c>
    </row>
    <row r="101" spans="1:3" x14ac:dyDescent="0.25">
      <c r="A101" s="9">
        <v>46079</v>
      </c>
      <c r="B101" s="1" t="str">
        <f t="shared" si="3"/>
        <v>BGIJ26</v>
      </c>
      <c r="C101">
        <v>350.75</v>
      </c>
    </row>
    <row r="102" spans="1:3" x14ac:dyDescent="0.25">
      <c r="A102" s="9">
        <v>46080</v>
      </c>
      <c r="B102" s="1" t="str">
        <f t="shared" si="3"/>
        <v>BGIJ26</v>
      </c>
      <c r="C102">
        <v>348.6</v>
      </c>
    </row>
    <row r="103" spans="1:3" x14ac:dyDescent="0.25">
      <c r="A103" s="9">
        <v>46083</v>
      </c>
      <c r="B103" s="1" t="str">
        <f t="shared" si="3"/>
        <v>BGIJ26</v>
      </c>
      <c r="C103">
        <v>342.9</v>
      </c>
    </row>
    <row r="104" spans="1:3" x14ac:dyDescent="0.25">
      <c r="A104" s="9">
        <v>46084</v>
      </c>
      <c r="B104" s="1" t="str">
        <f t="shared" si="3"/>
        <v>BGIJ26</v>
      </c>
      <c r="C104">
        <v>337.15</v>
      </c>
    </row>
    <row r="105" spans="1:3" x14ac:dyDescent="0.25">
      <c r="A105" s="9">
        <v>46085</v>
      </c>
      <c r="B105" s="1" t="str">
        <f t="shared" si="3"/>
        <v>BGIJ26</v>
      </c>
      <c r="C105">
        <v>339.55</v>
      </c>
    </row>
    <row r="106" spans="1:3" x14ac:dyDescent="0.25">
      <c r="A106" s="9">
        <v>46086</v>
      </c>
      <c r="B106" s="1" t="str">
        <f t="shared" si="3"/>
        <v>BGIJ26</v>
      </c>
      <c r="C106">
        <v>337.6</v>
      </c>
    </row>
    <row r="107" spans="1:3" x14ac:dyDescent="0.25">
      <c r="A107" s="9">
        <v>46087</v>
      </c>
      <c r="B107" s="1" t="str">
        <f t="shared" si="3"/>
        <v>BGIJ26</v>
      </c>
      <c r="C107">
        <v>338.1</v>
      </c>
    </row>
    <row r="108" spans="1:3" x14ac:dyDescent="0.25">
      <c r="A108" s="9">
        <v>46090</v>
      </c>
      <c r="B108" s="1" t="str">
        <f t="shared" si="3"/>
        <v>BGIJ26</v>
      </c>
      <c r="C108">
        <v>344.6</v>
      </c>
    </row>
    <row r="109" spans="1:3" x14ac:dyDescent="0.25">
      <c r="A109" s="9">
        <v>46091</v>
      </c>
      <c r="B109" s="1" t="str">
        <f t="shared" si="3"/>
        <v>BGIJ26</v>
      </c>
      <c r="C109">
        <v>343.1</v>
      </c>
    </row>
    <row r="110" spans="1:3" x14ac:dyDescent="0.25">
      <c r="A110" s="9">
        <v>46092</v>
      </c>
      <c r="B110" s="1" t="str">
        <f t="shared" si="3"/>
        <v>BGIJ26</v>
      </c>
      <c r="C110">
        <v>346.55</v>
      </c>
    </row>
    <row r="111" spans="1:3" x14ac:dyDescent="0.25">
      <c r="A111" s="9">
        <v>46093</v>
      </c>
      <c r="B111" s="1" t="str">
        <f t="shared" si="3"/>
        <v>BGIJ26</v>
      </c>
      <c r="C111">
        <v>348.6</v>
      </c>
    </row>
    <row r="112" spans="1:3" x14ac:dyDescent="0.25">
      <c r="A112" s="9">
        <v>46094</v>
      </c>
      <c r="B112" s="1" t="str">
        <f t="shared" si="3"/>
        <v>BGIJ26</v>
      </c>
      <c r="C112">
        <v>345.65</v>
      </c>
    </row>
    <row r="113" spans="1:3" x14ac:dyDescent="0.25">
      <c r="A113" s="9">
        <v>46097</v>
      </c>
      <c r="B113" s="1" t="str">
        <f t="shared" si="3"/>
        <v>BGIJ26</v>
      </c>
      <c r="C113">
        <v>348.3</v>
      </c>
    </row>
    <row r="114" spans="1:3" x14ac:dyDescent="0.25">
      <c r="A114" s="9">
        <v>46098</v>
      </c>
      <c r="B114" s="1" t="str">
        <f t="shared" si="3"/>
        <v>BGIJ26</v>
      </c>
      <c r="C114">
        <v>345.25</v>
      </c>
    </row>
    <row r="115" spans="1:3" x14ac:dyDescent="0.25">
      <c r="A115" s="9">
        <v>46099</v>
      </c>
      <c r="B115" s="1" t="str">
        <f t="shared" si="3"/>
        <v>BGIJ26</v>
      </c>
      <c r="C115">
        <v>346.75</v>
      </c>
    </row>
    <row r="116" spans="1:3" x14ac:dyDescent="0.25">
      <c r="A116" s="9">
        <v>46100</v>
      </c>
      <c r="B116" s="1" t="str">
        <f t="shared" si="3"/>
        <v>BGIJ26</v>
      </c>
      <c r="C116">
        <v>350.25</v>
      </c>
    </row>
    <row r="117" spans="1:3" x14ac:dyDescent="0.25">
      <c r="A117" s="9">
        <v>46101</v>
      </c>
      <c r="B117" s="1" t="str">
        <f t="shared" si="3"/>
        <v>BGIJ26</v>
      </c>
      <c r="C117">
        <v>354.95</v>
      </c>
    </row>
    <row r="118" spans="1:3" x14ac:dyDescent="0.25">
      <c r="A118" s="9">
        <v>46104</v>
      </c>
      <c r="B118" s="1" t="str">
        <f t="shared" si="3"/>
        <v>BGIJ26</v>
      </c>
      <c r="C118">
        <v>359.3</v>
      </c>
    </row>
    <row r="119" spans="1:3" x14ac:dyDescent="0.25">
      <c r="A119" s="9">
        <v>46105</v>
      </c>
      <c r="B119" s="1" t="str">
        <f t="shared" si="3"/>
        <v>BGIJ26</v>
      </c>
      <c r="C119">
        <v>361.9</v>
      </c>
    </row>
    <row r="120" spans="1:3" x14ac:dyDescent="0.25">
      <c r="A120" s="9">
        <v>46106</v>
      </c>
      <c r="B120" s="1" t="str">
        <f t="shared" si="3"/>
        <v>BGIJ26</v>
      </c>
      <c r="C120">
        <v>365.9</v>
      </c>
    </row>
    <row r="121" spans="1:3" x14ac:dyDescent="0.25">
      <c r="A121" s="9">
        <v>46107</v>
      </c>
      <c r="B121" s="1" t="str">
        <f t="shared" si="3"/>
        <v>BGIJ26</v>
      </c>
      <c r="C121">
        <v>365.15</v>
      </c>
    </row>
    <row r="122" spans="1:3" x14ac:dyDescent="0.25">
      <c r="A122" s="9">
        <v>46108</v>
      </c>
      <c r="B122" s="1" t="str">
        <f t="shared" si="3"/>
        <v>BGIJ26</v>
      </c>
      <c r="C122">
        <v>367.65</v>
      </c>
    </row>
    <row r="123" spans="1:3" x14ac:dyDescent="0.25">
      <c r="A123" s="9">
        <v>46111</v>
      </c>
      <c r="B123" s="1" t="str">
        <f t="shared" si="3"/>
        <v>BGIJ26</v>
      </c>
      <c r="C123">
        <v>365.85</v>
      </c>
    </row>
    <row r="124" spans="1:3" x14ac:dyDescent="0.25">
      <c r="A124" s="9">
        <v>46112</v>
      </c>
      <c r="B124" s="1" t="str">
        <f t="shared" si="3"/>
        <v>BGIJ26</v>
      </c>
      <c r="C124">
        <v>364.95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367.2</v>
      </c>
    </row>
    <row r="126" spans="1:3" x14ac:dyDescent="0.25">
      <c r="A126" s="9">
        <v>46114</v>
      </c>
      <c r="B126" s="1" t="str">
        <f t="shared" ca="1" si="4"/>
        <v/>
      </c>
      <c r="C126">
        <v>367.15</v>
      </c>
    </row>
    <row r="127" spans="1:3" x14ac:dyDescent="0.25">
      <c r="A127" s="9">
        <v>46118</v>
      </c>
      <c r="B127" s="1" t="str">
        <f t="shared" ca="1" si="4"/>
        <v/>
      </c>
      <c r="C127">
        <v>371.75</v>
      </c>
    </row>
    <row r="128" spans="1:3" x14ac:dyDescent="0.25">
      <c r="A128" s="9">
        <v>46119</v>
      </c>
      <c r="B128" s="1" t="str">
        <f t="shared" ca="1" si="4"/>
        <v/>
      </c>
      <c r="C128">
        <v>368.95</v>
      </c>
    </row>
    <row r="129" spans="1:3" x14ac:dyDescent="0.25">
      <c r="A129" s="9">
        <v>46120</v>
      </c>
      <c r="B129" s="1" t="str">
        <f t="shared" ca="1" si="4"/>
        <v/>
      </c>
      <c r="C129">
        <v>362.45</v>
      </c>
    </row>
    <row r="130" spans="1:3" x14ac:dyDescent="0.25">
      <c r="A130" s="9">
        <v>46121</v>
      </c>
      <c r="B130" s="1" t="str">
        <f t="shared" ca="1" si="4"/>
        <v/>
      </c>
      <c r="C130">
        <v>365.05</v>
      </c>
    </row>
    <row r="131" spans="1:3" x14ac:dyDescent="0.25">
      <c r="A131" s="9">
        <v>46122</v>
      </c>
      <c r="B131" s="1" t="str">
        <f t="shared" ca="1" si="4"/>
        <v/>
      </c>
      <c r="C131">
        <v>364.45</v>
      </c>
    </row>
    <row r="132" spans="1:3" x14ac:dyDescent="0.25">
      <c r="A132" s="9">
        <v>46125</v>
      </c>
      <c r="B132" s="1" t="str">
        <f t="shared" ca="1" si="4"/>
        <v/>
      </c>
      <c r="C132">
        <v>362.65</v>
      </c>
    </row>
    <row r="133" spans="1:3" x14ac:dyDescent="0.25">
      <c r="A133" s="9">
        <v>46126</v>
      </c>
      <c r="B133" s="1" t="str">
        <f t="shared" ca="1" si="4"/>
        <v/>
      </c>
      <c r="C133">
        <v>362.85</v>
      </c>
    </row>
    <row r="134" spans="1:3" x14ac:dyDescent="0.25">
      <c r="A134" s="9">
        <v>46127</v>
      </c>
      <c r="B134" s="1" t="str">
        <f t="shared" ca="1" si="4"/>
        <v/>
      </c>
      <c r="C134">
        <v>362.7</v>
      </c>
    </row>
    <row r="135" spans="1:3" x14ac:dyDescent="0.25">
      <c r="A135" s="9">
        <v>46128</v>
      </c>
      <c r="B135" s="1" t="str">
        <f t="shared" ca="1" si="4"/>
        <v/>
      </c>
      <c r="C135">
        <v>362.35</v>
      </c>
    </row>
    <row r="136" spans="1:3" x14ac:dyDescent="0.25">
      <c r="A136" s="9">
        <v>46129</v>
      </c>
      <c r="B136" s="1" t="str">
        <f t="shared" ref="B136:B144" ca="1" si="5">B135</f>
        <v/>
      </c>
      <c r="C136">
        <v>360</v>
      </c>
    </row>
    <row r="137" spans="1:3" x14ac:dyDescent="0.25">
      <c r="A137" s="9">
        <v>46132</v>
      </c>
      <c r="B137" s="1" t="str">
        <f t="shared" ca="1" si="5"/>
        <v/>
      </c>
      <c r="C137">
        <v>359.4</v>
      </c>
    </row>
    <row r="138" spans="1:3" x14ac:dyDescent="0.25">
      <c r="A138" s="9">
        <v>46134</v>
      </c>
      <c r="B138" s="1" t="str">
        <f t="shared" ca="1" si="5"/>
        <v/>
      </c>
      <c r="C138">
        <v>361.15</v>
      </c>
    </row>
    <row r="139" spans="1:3" x14ac:dyDescent="0.25">
      <c r="A139" s="9">
        <v>46135</v>
      </c>
      <c r="B139" s="1" t="str">
        <f t="shared" ca="1" si="5"/>
        <v/>
      </c>
      <c r="C139">
        <v>357.35</v>
      </c>
    </row>
    <row r="140" spans="1:3" x14ac:dyDescent="0.25">
      <c r="A140" s="9">
        <v>46136</v>
      </c>
      <c r="B140" s="1" t="str">
        <f t="shared" ca="1" si="5"/>
        <v/>
      </c>
      <c r="C140">
        <v>358.75</v>
      </c>
    </row>
    <row r="141" spans="1:3" x14ac:dyDescent="0.25">
      <c r="A141" s="9">
        <v>46139</v>
      </c>
      <c r="B141" s="1" t="str">
        <f t="shared" ca="1" si="5"/>
        <v/>
      </c>
      <c r="C141">
        <v>358.5</v>
      </c>
    </row>
    <row r="142" spans="1:3" x14ac:dyDescent="0.25">
      <c r="A142" s="9">
        <v>46140</v>
      </c>
      <c r="B142" s="1" t="str">
        <f t="shared" ca="1" si="5"/>
        <v/>
      </c>
      <c r="C142">
        <v>357.25</v>
      </c>
    </row>
    <row r="143" spans="1:3" x14ac:dyDescent="0.25">
      <c r="A143" s="9">
        <v>46141</v>
      </c>
      <c r="B143" s="1" t="str">
        <f t="shared" ca="1" si="5"/>
        <v/>
      </c>
      <c r="C143">
        <v>355.95</v>
      </c>
    </row>
    <row r="144" spans="1:3" x14ac:dyDescent="0.25">
      <c r="A144" s="9">
        <v>46142</v>
      </c>
      <c r="B144" s="1" t="str">
        <f t="shared" ca="1" si="5"/>
        <v/>
      </c>
      <c r="C144">
        <v>356.15</v>
      </c>
    </row>
    <row r="145" spans="1:2" x14ac:dyDescent="0.25">
      <c r="A145" s="9">
        <f>IF('S.H BOI GORDO'!A7195=""," ",'S.H BOI GORDO'!A7195)</f>
        <v>46237</v>
      </c>
      <c r="B145" s="1">
        <f t="shared" ref="B145:B190" si="6">B154</f>
        <v>0</v>
      </c>
    </row>
    <row r="146" spans="1:2" x14ac:dyDescent="0.25">
      <c r="A146" s="9" t="str">
        <f>IF('S.H BOI GORDO'!A7196=""," ",'S.H BOI GORDO'!A7196)</f>
        <v xml:space="preserve"> </v>
      </c>
      <c r="B146" s="1">
        <f t="shared" si="6"/>
        <v>0</v>
      </c>
    </row>
    <row r="147" spans="1:2" x14ac:dyDescent="0.25">
      <c r="A147" s="9" t="str">
        <f>IF('S.H BOI GORDO'!A7197=""," ",'S.H BOI GORDO'!A7197)</f>
        <v xml:space="preserve"> </v>
      </c>
      <c r="B147" s="1">
        <f t="shared" si="6"/>
        <v>0</v>
      </c>
    </row>
    <row r="148" spans="1:2" x14ac:dyDescent="0.25">
      <c r="A148" s="9" t="str">
        <f>IF('S.H BOI GORDO'!A7198=""," ",'S.H BOI GORDO'!A7198)</f>
        <v xml:space="preserve"> </v>
      </c>
      <c r="B148" s="1">
        <f t="shared" si="6"/>
        <v>0</v>
      </c>
    </row>
    <row r="149" spans="1:2" x14ac:dyDescent="0.25">
      <c r="A149" s="9" t="str">
        <f>IF('S.H BOI GORDO'!A7199=""," ",'S.H BOI GORDO'!A7199)</f>
        <v xml:space="preserve"> </v>
      </c>
      <c r="B149" s="1">
        <f t="shared" si="6"/>
        <v>0</v>
      </c>
    </row>
    <row r="150" spans="1:2" x14ac:dyDescent="0.25">
      <c r="A150" s="9" t="str">
        <f>IF('S.H BOI GORDO'!A7200=""," ",'S.H BOI GORDO'!A7200)</f>
        <v xml:space="preserve"> </v>
      </c>
      <c r="B150" s="1">
        <f t="shared" si="6"/>
        <v>0</v>
      </c>
    </row>
    <row r="151" spans="1:2" x14ac:dyDescent="0.25">
      <c r="A151" s="9" t="str">
        <f>IF('S.H BOI GORDO'!A7201=""," ",'S.H BOI GORDO'!A7201)</f>
        <v xml:space="preserve"> </v>
      </c>
      <c r="B151" s="1">
        <f t="shared" si="6"/>
        <v>0</v>
      </c>
    </row>
    <row r="152" spans="1:2" x14ac:dyDescent="0.25">
      <c r="A152" s="9" t="str">
        <f>IF('S.H BOI GORDO'!A7202=""," ",'S.H BOI GORDO'!A7202)</f>
        <v xml:space="preserve"> </v>
      </c>
      <c r="B152" s="1">
        <f t="shared" si="6"/>
        <v>0</v>
      </c>
    </row>
    <row r="153" spans="1:2" x14ac:dyDescent="0.25">
      <c r="A153" s="9" t="str">
        <f>IF('S.H BOI GORDO'!A7203=""," ",'S.H BOI GORDO'!A7203)</f>
        <v xml:space="preserve"> </v>
      </c>
      <c r="B153" s="1">
        <f t="shared" si="6"/>
        <v>0</v>
      </c>
    </row>
    <row r="154" spans="1:2" x14ac:dyDescent="0.25">
      <c r="A154" s="9" t="str">
        <f>IF('S.H BOI GORDO'!A7204=""," ",'S.H BOI GORDO'!A7204)</f>
        <v xml:space="preserve"> </v>
      </c>
      <c r="B154" s="1">
        <f t="shared" si="6"/>
        <v>0</v>
      </c>
    </row>
    <row r="155" spans="1:2" x14ac:dyDescent="0.25">
      <c r="A155" s="9" t="str">
        <f>IF('S.H BOI GORDO'!A7205=""," ",'S.H BOI GORDO'!A7205)</f>
        <v xml:space="preserve"> </v>
      </c>
      <c r="B155" s="1">
        <f t="shared" si="6"/>
        <v>0</v>
      </c>
    </row>
    <row r="156" spans="1:2" x14ac:dyDescent="0.25">
      <c r="A156" s="9" t="str">
        <f>IF('S.H BOI GORDO'!A7206=""," ",'S.H BOI GORDO'!A7206)</f>
        <v xml:space="preserve"> </v>
      </c>
      <c r="B156" s="1">
        <f t="shared" si="6"/>
        <v>0</v>
      </c>
    </row>
    <row r="157" spans="1:2" x14ac:dyDescent="0.25">
      <c r="A157" s="9" t="str">
        <f>IF('S.H BOI GORDO'!A7207=""," ",'S.H BOI GORDO'!A7207)</f>
        <v xml:space="preserve"> </v>
      </c>
      <c r="B157" s="1">
        <f t="shared" si="6"/>
        <v>0</v>
      </c>
    </row>
    <row r="158" spans="1:2" x14ac:dyDescent="0.25">
      <c r="B158" s="1">
        <f t="shared" si="6"/>
        <v>0</v>
      </c>
    </row>
    <row r="159" spans="1:2" x14ac:dyDescent="0.25">
      <c r="B159" s="1">
        <f t="shared" si="6"/>
        <v>0</v>
      </c>
    </row>
    <row r="160" spans="1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ilha14"/>
  <dimension ref="A1:C190"/>
  <sheetViews>
    <sheetView topLeftCell="A153" zoomScale="90" zoomScaleNormal="90" workbookViewId="0">
      <selection activeCell="A112" sqref="A112:XFD112"/>
    </sheetView>
  </sheetViews>
  <sheetFormatPr defaultRowHeight="15" x14ac:dyDescent="0.25"/>
  <cols>
    <col min="1" max="1" width="12.57031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45931</v>
      </c>
      <c r="B2" s="1" t="s">
        <v>5812</v>
      </c>
      <c r="C2" s="1">
        <v>326.55</v>
      </c>
    </row>
    <row r="3" spans="1:3" x14ac:dyDescent="0.25">
      <c r="A3" s="9">
        <v>45932</v>
      </c>
      <c r="B3" s="1" t="str">
        <f t="shared" ref="B3:B34" si="0">B2</f>
        <v>BGIK26</v>
      </c>
      <c r="C3" s="1">
        <v>328</v>
      </c>
    </row>
    <row r="4" spans="1:3" x14ac:dyDescent="0.25">
      <c r="A4" s="9">
        <v>45933</v>
      </c>
      <c r="B4" s="1" t="str">
        <f t="shared" si="0"/>
        <v>BGIK26</v>
      </c>
      <c r="C4" s="1">
        <v>331.2</v>
      </c>
    </row>
    <row r="5" spans="1:3" x14ac:dyDescent="0.25">
      <c r="A5" s="9">
        <v>45936</v>
      </c>
      <c r="B5" s="1" t="str">
        <f t="shared" si="0"/>
        <v>BGIK26</v>
      </c>
      <c r="C5" s="1">
        <v>330.2</v>
      </c>
    </row>
    <row r="6" spans="1:3" x14ac:dyDescent="0.25">
      <c r="A6" s="9">
        <v>45937</v>
      </c>
      <c r="B6" s="1" t="str">
        <f t="shared" si="0"/>
        <v>BGIK26</v>
      </c>
      <c r="C6" s="1">
        <v>331.45</v>
      </c>
    </row>
    <row r="7" spans="1:3" x14ac:dyDescent="0.25">
      <c r="A7" s="9">
        <v>45938</v>
      </c>
      <c r="B7" s="1" t="str">
        <f t="shared" si="0"/>
        <v>BGIK26</v>
      </c>
      <c r="C7" s="1">
        <v>330.8</v>
      </c>
    </row>
    <row r="8" spans="1:3" x14ac:dyDescent="0.25">
      <c r="A8" s="9">
        <v>45939</v>
      </c>
      <c r="B8" s="1" t="str">
        <f t="shared" si="0"/>
        <v>BGIK26</v>
      </c>
      <c r="C8" s="1">
        <v>331.95</v>
      </c>
    </row>
    <row r="9" spans="1:3" x14ac:dyDescent="0.25">
      <c r="A9" s="9">
        <v>45940</v>
      </c>
      <c r="B9" s="1" t="str">
        <f t="shared" si="0"/>
        <v>BGIK26</v>
      </c>
      <c r="C9" s="1">
        <v>331.65</v>
      </c>
    </row>
    <row r="10" spans="1:3" x14ac:dyDescent="0.25">
      <c r="A10" s="9">
        <v>45943</v>
      </c>
      <c r="B10" s="1" t="str">
        <f t="shared" si="0"/>
        <v>BGIK26</v>
      </c>
      <c r="C10" s="1">
        <v>331.1</v>
      </c>
    </row>
    <row r="11" spans="1:3" x14ac:dyDescent="0.25">
      <c r="A11" s="9">
        <v>45944</v>
      </c>
      <c r="B11" s="1" t="str">
        <f t="shared" si="0"/>
        <v>BGIK26</v>
      </c>
      <c r="C11" s="1">
        <v>332.95</v>
      </c>
    </row>
    <row r="12" spans="1:3" x14ac:dyDescent="0.25">
      <c r="A12" s="9">
        <v>45945</v>
      </c>
      <c r="B12" s="1" t="str">
        <f t="shared" si="0"/>
        <v>BGIK26</v>
      </c>
      <c r="C12" s="1">
        <v>332.1</v>
      </c>
    </row>
    <row r="13" spans="1:3" x14ac:dyDescent="0.25">
      <c r="A13" s="9">
        <v>45946</v>
      </c>
      <c r="B13" s="1" t="str">
        <f t="shared" si="0"/>
        <v>BGIK26</v>
      </c>
      <c r="C13" s="1">
        <v>333.3</v>
      </c>
    </row>
    <row r="14" spans="1:3" x14ac:dyDescent="0.25">
      <c r="A14" s="9">
        <v>45947</v>
      </c>
      <c r="B14" s="1" t="str">
        <f t="shared" si="0"/>
        <v>BGIK26</v>
      </c>
      <c r="C14" s="1">
        <v>332.25</v>
      </c>
    </row>
    <row r="15" spans="1:3" x14ac:dyDescent="0.25">
      <c r="A15" s="9">
        <v>45950</v>
      </c>
      <c r="B15" s="1" t="str">
        <f t="shared" si="0"/>
        <v>BGIK26</v>
      </c>
      <c r="C15" s="1">
        <v>332.55</v>
      </c>
    </row>
    <row r="16" spans="1:3" x14ac:dyDescent="0.25">
      <c r="A16" s="9">
        <v>45951</v>
      </c>
      <c r="B16" s="1" t="str">
        <f t="shared" si="0"/>
        <v>BGIK26</v>
      </c>
      <c r="C16" s="1">
        <v>331.4</v>
      </c>
    </row>
    <row r="17" spans="1:3" x14ac:dyDescent="0.25">
      <c r="A17" s="9">
        <v>45952</v>
      </c>
      <c r="B17" s="1" t="str">
        <f t="shared" si="0"/>
        <v>BGIK26</v>
      </c>
      <c r="C17" s="1">
        <v>331.2</v>
      </c>
    </row>
    <row r="18" spans="1:3" x14ac:dyDescent="0.25">
      <c r="A18" s="9">
        <v>45953</v>
      </c>
      <c r="B18" s="1" t="str">
        <f t="shared" si="0"/>
        <v>BGIK26</v>
      </c>
      <c r="C18" s="1">
        <v>331.5</v>
      </c>
    </row>
    <row r="19" spans="1:3" x14ac:dyDescent="0.25">
      <c r="A19" s="9">
        <v>45954</v>
      </c>
      <c r="B19" s="1" t="str">
        <f t="shared" si="0"/>
        <v>BGIK26</v>
      </c>
      <c r="C19" s="1">
        <v>332.9</v>
      </c>
    </row>
    <row r="20" spans="1:3" x14ac:dyDescent="0.25">
      <c r="A20" s="9">
        <v>45957</v>
      </c>
      <c r="B20" s="1" t="str">
        <f t="shared" si="0"/>
        <v>BGIK26</v>
      </c>
      <c r="C20" s="1">
        <v>334.25</v>
      </c>
    </row>
    <row r="21" spans="1:3" x14ac:dyDescent="0.25">
      <c r="A21" s="9">
        <v>45958</v>
      </c>
      <c r="B21" s="1" t="str">
        <f t="shared" si="0"/>
        <v>BGIK26</v>
      </c>
      <c r="C21" s="1">
        <v>334.15</v>
      </c>
    </row>
    <row r="22" spans="1:3" x14ac:dyDescent="0.25">
      <c r="A22" s="9">
        <v>45959</v>
      </c>
      <c r="B22" s="1" t="str">
        <f t="shared" si="0"/>
        <v>BGIK26</v>
      </c>
      <c r="C22" s="1">
        <v>336.4</v>
      </c>
    </row>
    <row r="23" spans="1:3" x14ac:dyDescent="0.25">
      <c r="A23" s="9">
        <v>45960</v>
      </c>
      <c r="B23" s="1" t="str">
        <f t="shared" si="0"/>
        <v>BGIK26</v>
      </c>
      <c r="C23" s="1">
        <v>336.15</v>
      </c>
    </row>
    <row r="24" spans="1:3" x14ac:dyDescent="0.25">
      <c r="A24" s="9">
        <v>45961</v>
      </c>
      <c r="B24" s="1" t="str">
        <f t="shared" si="0"/>
        <v>BGIK26</v>
      </c>
      <c r="C24" s="1">
        <v>336.1</v>
      </c>
    </row>
    <row r="25" spans="1:3" x14ac:dyDescent="0.25">
      <c r="A25" s="9">
        <v>45964</v>
      </c>
      <c r="B25" s="1" t="str">
        <f t="shared" si="0"/>
        <v>BGIK26</v>
      </c>
      <c r="C25" s="1">
        <v>338.2</v>
      </c>
    </row>
    <row r="26" spans="1:3" x14ac:dyDescent="0.25">
      <c r="A26" s="9">
        <v>45965</v>
      </c>
      <c r="B26" s="1" t="str">
        <f t="shared" si="0"/>
        <v>BGIK26</v>
      </c>
      <c r="C26" s="1">
        <v>339.5</v>
      </c>
    </row>
    <row r="27" spans="1:3" x14ac:dyDescent="0.25">
      <c r="A27" s="9">
        <v>45966</v>
      </c>
      <c r="B27" s="1" t="str">
        <f t="shared" si="0"/>
        <v>BGIK26</v>
      </c>
      <c r="C27" s="1">
        <v>338.15</v>
      </c>
    </row>
    <row r="28" spans="1:3" x14ac:dyDescent="0.25">
      <c r="A28" s="9">
        <v>45967</v>
      </c>
      <c r="B28" s="1" t="str">
        <f t="shared" si="0"/>
        <v>BGIK26</v>
      </c>
      <c r="C28" s="1">
        <v>330.05</v>
      </c>
    </row>
    <row r="29" spans="1:3" x14ac:dyDescent="0.25">
      <c r="A29" s="9">
        <v>45968</v>
      </c>
      <c r="B29" s="1" t="str">
        <f t="shared" si="0"/>
        <v>BGIK26</v>
      </c>
      <c r="C29" s="1">
        <v>331.9</v>
      </c>
    </row>
    <row r="30" spans="1:3" x14ac:dyDescent="0.25">
      <c r="A30" s="9">
        <v>45971</v>
      </c>
      <c r="B30" s="1" t="str">
        <f t="shared" si="0"/>
        <v>BGIK26</v>
      </c>
      <c r="C30" s="1">
        <v>329</v>
      </c>
    </row>
    <row r="31" spans="1:3" x14ac:dyDescent="0.25">
      <c r="A31" s="9">
        <v>45972</v>
      </c>
      <c r="B31" s="1" t="str">
        <f t="shared" si="0"/>
        <v>BGIK26</v>
      </c>
      <c r="C31" s="1">
        <v>330.35</v>
      </c>
    </row>
    <row r="32" spans="1:3" x14ac:dyDescent="0.25">
      <c r="A32" s="9">
        <v>45973</v>
      </c>
      <c r="B32" s="1" t="str">
        <f t="shared" si="0"/>
        <v>BGIK26</v>
      </c>
      <c r="C32" s="1">
        <v>329.7</v>
      </c>
    </row>
    <row r="33" spans="1:3" x14ac:dyDescent="0.25">
      <c r="A33" s="9">
        <v>45974</v>
      </c>
      <c r="B33" s="1" t="str">
        <f t="shared" si="0"/>
        <v>BGIK26</v>
      </c>
      <c r="C33" s="1">
        <v>329.95</v>
      </c>
    </row>
    <row r="34" spans="1:3" x14ac:dyDescent="0.25">
      <c r="A34" s="9">
        <v>45975</v>
      </c>
      <c r="B34" s="1" t="str">
        <f t="shared" si="0"/>
        <v>BGIK26</v>
      </c>
      <c r="C34" s="1">
        <v>327.55</v>
      </c>
    </row>
    <row r="35" spans="1:3" x14ac:dyDescent="0.25">
      <c r="A35" s="9">
        <v>45978</v>
      </c>
      <c r="B35" s="1" t="str">
        <f t="shared" ref="B35:B66" si="1">B34</f>
        <v>BGIK26</v>
      </c>
      <c r="C35" s="1">
        <v>327.64999999999998</v>
      </c>
    </row>
    <row r="36" spans="1:3" x14ac:dyDescent="0.25">
      <c r="A36" s="9">
        <v>45979</v>
      </c>
      <c r="B36" s="1" t="str">
        <f t="shared" si="1"/>
        <v>BGIK26</v>
      </c>
      <c r="C36" s="1">
        <v>328.6</v>
      </c>
    </row>
    <row r="37" spans="1:3" x14ac:dyDescent="0.25">
      <c r="A37" s="9">
        <v>45980</v>
      </c>
      <c r="B37" s="1" t="str">
        <f t="shared" si="1"/>
        <v>BGIK26</v>
      </c>
      <c r="C37" s="1">
        <v>325.75</v>
      </c>
    </row>
    <row r="38" spans="1:3" x14ac:dyDescent="0.25">
      <c r="A38" s="9">
        <v>45982</v>
      </c>
      <c r="B38" s="1" t="str">
        <f t="shared" si="1"/>
        <v>BGIK26</v>
      </c>
      <c r="C38" s="1">
        <v>333.25</v>
      </c>
    </row>
    <row r="39" spans="1:3" x14ac:dyDescent="0.25">
      <c r="A39" s="9">
        <v>45985</v>
      </c>
      <c r="B39" s="1" t="str">
        <f t="shared" si="1"/>
        <v>BGIK26</v>
      </c>
      <c r="C39" s="1">
        <v>327.60000000000002</v>
      </c>
    </row>
    <row r="40" spans="1:3" x14ac:dyDescent="0.25">
      <c r="A40" s="9">
        <v>45986</v>
      </c>
      <c r="B40" s="1" t="str">
        <f t="shared" si="1"/>
        <v>BGIK26</v>
      </c>
      <c r="C40" s="1">
        <v>328.75</v>
      </c>
    </row>
    <row r="41" spans="1:3" x14ac:dyDescent="0.25">
      <c r="A41" s="9">
        <v>45987</v>
      </c>
      <c r="B41" s="1" t="str">
        <f t="shared" si="1"/>
        <v>BGIK26</v>
      </c>
      <c r="C41" s="1">
        <v>328.85</v>
      </c>
    </row>
    <row r="42" spans="1:3" x14ac:dyDescent="0.25">
      <c r="A42" s="9">
        <v>45988</v>
      </c>
      <c r="B42" s="1" t="str">
        <f t="shared" si="1"/>
        <v>BGIK26</v>
      </c>
      <c r="C42" s="1">
        <v>329.1</v>
      </c>
    </row>
    <row r="43" spans="1:3" x14ac:dyDescent="0.25">
      <c r="A43" s="9">
        <v>45989</v>
      </c>
      <c r="B43" s="1" t="str">
        <f t="shared" si="1"/>
        <v>BGIK26</v>
      </c>
      <c r="C43" s="1">
        <v>331.4</v>
      </c>
    </row>
    <row r="44" spans="1:3" x14ac:dyDescent="0.25">
      <c r="A44" s="9">
        <v>45992</v>
      </c>
      <c r="B44" s="1" t="str">
        <f t="shared" si="1"/>
        <v>BGIK26</v>
      </c>
      <c r="C44" s="1">
        <v>330.1</v>
      </c>
    </row>
    <row r="45" spans="1:3" x14ac:dyDescent="0.25">
      <c r="A45" s="9">
        <v>45993</v>
      </c>
      <c r="B45" s="1" t="str">
        <f t="shared" si="1"/>
        <v>BGIK26</v>
      </c>
      <c r="C45" s="1">
        <v>332.65</v>
      </c>
    </row>
    <row r="46" spans="1:3" x14ac:dyDescent="0.25">
      <c r="A46" s="9">
        <v>45994</v>
      </c>
      <c r="B46" s="1" t="str">
        <f t="shared" si="1"/>
        <v>BGIK26</v>
      </c>
      <c r="C46" s="1">
        <v>332.5</v>
      </c>
    </row>
    <row r="47" spans="1:3" x14ac:dyDescent="0.25">
      <c r="A47" s="9">
        <v>45995</v>
      </c>
      <c r="B47" s="1" t="str">
        <f t="shared" si="1"/>
        <v>BGIK26</v>
      </c>
      <c r="C47" s="1">
        <v>330.35</v>
      </c>
    </row>
    <row r="48" spans="1:3" x14ac:dyDescent="0.25">
      <c r="A48" s="9">
        <v>45996</v>
      </c>
      <c r="B48" s="1" t="str">
        <f t="shared" si="1"/>
        <v>BGIK26</v>
      </c>
      <c r="C48" s="1">
        <v>330.1</v>
      </c>
    </row>
    <row r="49" spans="1:3" x14ac:dyDescent="0.25">
      <c r="A49" s="9">
        <v>45999</v>
      </c>
      <c r="B49" s="1" t="str">
        <f t="shared" si="1"/>
        <v>BGIK26</v>
      </c>
      <c r="C49" s="1">
        <v>331.2</v>
      </c>
    </row>
    <row r="50" spans="1:3" x14ac:dyDescent="0.25">
      <c r="A50" s="9">
        <v>46000</v>
      </c>
      <c r="B50" s="1" t="str">
        <f t="shared" si="1"/>
        <v>BGIK26</v>
      </c>
      <c r="C50" s="1">
        <v>330.35</v>
      </c>
    </row>
    <row r="51" spans="1:3" x14ac:dyDescent="0.25">
      <c r="A51" s="9">
        <v>46001</v>
      </c>
      <c r="B51" s="1" t="str">
        <f t="shared" si="1"/>
        <v>BGIK26</v>
      </c>
      <c r="C51" s="1">
        <v>329.15</v>
      </c>
    </row>
    <row r="52" spans="1:3" x14ac:dyDescent="0.25">
      <c r="A52" s="9">
        <v>46002</v>
      </c>
      <c r="B52" s="1" t="str">
        <f t="shared" si="1"/>
        <v>BGIK26</v>
      </c>
      <c r="C52" s="1">
        <v>329.05</v>
      </c>
    </row>
    <row r="53" spans="1:3" x14ac:dyDescent="0.25">
      <c r="A53" s="9">
        <v>46003</v>
      </c>
      <c r="B53" s="1" t="str">
        <f t="shared" si="1"/>
        <v>BGIK26</v>
      </c>
      <c r="C53" s="1">
        <v>328.95</v>
      </c>
    </row>
    <row r="54" spans="1:3" x14ac:dyDescent="0.25">
      <c r="A54" s="9">
        <v>46006</v>
      </c>
      <c r="B54" s="1" t="str">
        <f t="shared" si="1"/>
        <v>BGIK26</v>
      </c>
      <c r="C54" s="1">
        <v>327.8</v>
      </c>
    </row>
    <row r="55" spans="1:3" x14ac:dyDescent="0.25">
      <c r="A55" s="9">
        <v>46007</v>
      </c>
      <c r="B55" s="1" t="str">
        <f t="shared" si="1"/>
        <v>BGIK26</v>
      </c>
      <c r="C55">
        <v>327.5</v>
      </c>
    </row>
    <row r="56" spans="1:3" x14ac:dyDescent="0.25">
      <c r="A56" s="9">
        <v>46008</v>
      </c>
      <c r="B56" s="1" t="str">
        <f t="shared" si="1"/>
        <v>BGIK26</v>
      </c>
      <c r="C56">
        <v>327.3</v>
      </c>
    </row>
    <row r="57" spans="1:3" x14ac:dyDescent="0.25">
      <c r="A57" s="4">
        <v>46009</v>
      </c>
      <c r="B57" s="1" t="str">
        <f t="shared" si="1"/>
        <v>BGIK26</v>
      </c>
      <c r="C57">
        <v>328.35</v>
      </c>
    </row>
    <row r="58" spans="1:3" x14ac:dyDescent="0.25">
      <c r="A58" s="9">
        <v>46010</v>
      </c>
      <c r="B58" s="1" t="str">
        <f t="shared" si="1"/>
        <v>BGIK26</v>
      </c>
      <c r="C58">
        <v>326.55</v>
      </c>
    </row>
    <row r="59" spans="1:3" x14ac:dyDescent="0.25">
      <c r="A59" s="9">
        <v>46013</v>
      </c>
      <c r="B59" s="1" t="str">
        <f t="shared" si="1"/>
        <v>BGIK26</v>
      </c>
      <c r="C59">
        <v>326.60000000000002</v>
      </c>
    </row>
    <row r="60" spans="1:3" x14ac:dyDescent="0.25">
      <c r="A60" s="9">
        <v>46014</v>
      </c>
      <c r="B60" s="1" t="str">
        <f t="shared" si="1"/>
        <v>BGIK26</v>
      </c>
      <c r="C60">
        <v>325.85000000000002</v>
      </c>
    </row>
    <row r="61" spans="1:3" x14ac:dyDescent="0.25">
      <c r="A61" s="9">
        <v>46017</v>
      </c>
      <c r="B61" s="1" t="str">
        <f t="shared" si="1"/>
        <v>BGIK26</v>
      </c>
      <c r="C61">
        <v>326.25</v>
      </c>
    </row>
    <row r="62" spans="1:3" x14ac:dyDescent="0.25">
      <c r="A62" s="9">
        <v>46020</v>
      </c>
      <c r="B62" s="1" t="str">
        <f t="shared" si="1"/>
        <v>BGIK26</v>
      </c>
      <c r="C62">
        <v>325.35000000000002</v>
      </c>
    </row>
    <row r="63" spans="1:3" x14ac:dyDescent="0.25">
      <c r="A63" s="9">
        <v>46021</v>
      </c>
      <c r="B63" s="1" t="str">
        <f t="shared" si="1"/>
        <v>BGIK26</v>
      </c>
      <c r="C63">
        <v>323.25</v>
      </c>
    </row>
    <row r="64" spans="1:3" x14ac:dyDescent="0.25">
      <c r="A64" s="9">
        <v>46024</v>
      </c>
      <c r="B64" s="1" t="str">
        <f t="shared" si="1"/>
        <v>BGIK26</v>
      </c>
      <c r="C64">
        <v>323.5</v>
      </c>
    </row>
    <row r="65" spans="1:3" x14ac:dyDescent="0.25">
      <c r="A65" s="9">
        <v>46027</v>
      </c>
      <c r="B65" s="1" t="str">
        <f t="shared" si="1"/>
        <v>BGIK26</v>
      </c>
      <c r="C65">
        <v>326.10000000000002</v>
      </c>
    </row>
    <row r="66" spans="1:3" x14ac:dyDescent="0.25">
      <c r="A66" s="9">
        <v>46028</v>
      </c>
      <c r="B66" s="1" t="str">
        <f t="shared" si="1"/>
        <v>BGIK26</v>
      </c>
      <c r="C66">
        <v>325.3</v>
      </c>
    </row>
    <row r="67" spans="1:3" x14ac:dyDescent="0.25">
      <c r="A67" s="9">
        <v>46029</v>
      </c>
      <c r="B67" s="1" t="str">
        <f t="shared" ref="B67:B98" si="2">B66</f>
        <v>BGIK26</v>
      </c>
      <c r="C67">
        <v>323.75</v>
      </c>
    </row>
    <row r="68" spans="1:3" x14ac:dyDescent="0.25">
      <c r="A68" s="9">
        <v>46030</v>
      </c>
      <c r="B68" s="1" t="str">
        <f t="shared" si="2"/>
        <v>BGIK26</v>
      </c>
      <c r="C68">
        <v>323.5</v>
      </c>
    </row>
    <row r="69" spans="1:3" x14ac:dyDescent="0.25">
      <c r="A69" s="9">
        <v>46031</v>
      </c>
      <c r="B69" s="1" t="str">
        <f t="shared" si="2"/>
        <v>BGIK26</v>
      </c>
      <c r="C69">
        <v>320.60000000000002</v>
      </c>
    </row>
    <row r="70" spans="1:3" x14ac:dyDescent="0.25">
      <c r="A70" s="9">
        <v>46034</v>
      </c>
      <c r="B70" s="1" t="str">
        <f t="shared" si="2"/>
        <v>BGIK26</v>
      </c>
      <c r="C70">
        <v>319.8</v>
      </c>
    </row>
    <row r="71" spans="1:3" x14ac:dyDescent="0.25">
      <c r="A71" s="9">
        <v>46035</v>
      </c>
      <c r="B71" s="1" t="str">
        <f t="shared" si="2"/>
        <v>BGIK26</v>
      </c>
      <c r="C71">
        <v>320.25</v>
      </c>
    </row>
    <row r="72" spans="1:3" x14ac:dyDescent="0.25">
      <c r="A72" s="9">
        <v>46036</v>
      </c>
      <c r="B72" s="1" t="str">
        <f t="shared" si="2"/>
        <v>BGIK26</v>
      </c>
      <c r="C72">
        <v>319.95</v>
      </c>
    </row>
    <row r="73" spans="1:3" x14ac:dyDescent="0.25">
      <c r="A73" s="9">
        <v>46037</v>
      </c>
      <c r="B73" s="1" t="str">
        <f t="shared" si="2"/>
        <v>BGIK26</v>
      </c>
      <c r="C73">
        <v>318.7</v>
      </c>
    </row>
    <row r="74" spans="1:3" x14ac:dyDescent="0.25">
      <c r="A74" s="9">
        <v>46038</v>
      </c>
      <c r="B74" s="1" t="str">
        <f t="shared" si="2"/>
        <v>BGIK26</v>
      </c>
      <c r="C74">
        <v>319.10000000000002</v>
      </c>
    </row>
    <row r="75" spans="1:3" x14ac:dyDescent="0.25">
      <c r="A75" s="9">
        <v>46041</v>
      </c>
      <c r="B75" s="1" t="str">
        <f t="shared" si="2"/>
        <v>BGIK26</v>
      </c>
      <c r="C75">
        <v>324.05</v>
      </c>
    </row>
    <row r="76" spans="1:3" x14ac:dyDescent="0.25">
      <c r="A76" s="9">
        <v>46042</v>
      </c>
      <c r="B76" s="1" t="str">
        <f t="shared" si="2"/>
        <v>BGIK26</v>
      </c>
      <c r="C76">
        <v>326.55</v>
      </c>
    </row>
    <row r="77" spans="1:3" x14ac:dyDescent="0.25">
      <c r="A77" s="4">
        <v>46043</v>
      </c>
      <c r="B77" s="1" t="str">
        <f t="shared" si="2"/>
        <v>BGIK26</v>
      </c>
      <c r="C77">
        <v>328.6</v>
      </c>
    </row>
    <row r="78" spans="1:3" x14ac:dyDescent="0.25">
      <c r="A78" s="4">
        <v>46044</v>
      </c>
      <c r="B78" s="1" t="str">
        <f t="shared" si="2"/>
        <v>BGIK26</v>
      </c>
      <c r="C78">
        <v>327.55</v>
      </c>
    </row>
    <row r="79" spans="1:3" x14ac:dyDescent="0.25">
      <c r="A79" s="9">
        <v>46045</v>
      </c>
      <c r="B79" s="1" t="str">
        <f t="shared" si="2"/>
        <v>BGIK26</v>
      </c>
      <c r="C79">
        <v>327.8</v>
      </c>
    </row>
    <row r="80" spans="1:3" x14ac:dyDescent="0.25">
      <c r="A80" s="9">
        <v>46048</v>
      </c>
      <c r="B80" s="1" t="str">
        <f t="shared" si="2"/>
        <v>BGIK26</v>
      </c>
      <c r="C80">
        <v>329.3</v>
      </c>
    </row>
    <row r="81" spans="1:3" x14ac:dyDescent="0.25">
      <c r="A81" s="9">
        <v>46049</v>
      </c>
      <c r="B81" s="1" t="str">
        <f t="shared" si="2"/>
        <v>BGIK26</v>
      </c>
      <c r="C81">
        <v>331.3</v>
      </c>
    </row>
    <row r="82" spans="1:3" x14ac:dyDescent="0.25">
      <c r="A82" s="9">
        <v>46050</v>
      </c>
      <c r="B82" s="1" t="str">
        <f t="shared" si="2"/>
        <v>BGIK26</v>
      </c>
      <c r="C82">
        <v>331.9</v>
      </c>
    </row>
    <row r="83" spans="1:3" x14ac:dyDescent="0.25">
      <c r="A83" s="9">
        <v>46051</v>
      </c>
      <c r="B83" s="1" t="str">
        <f t="shared" si="2"/>
        <v>BGIK26</v>
      </c>
      <c r="C83">
        <v>333.7</v>
      </c>
    </row>
    <row r="84" spans="1:3" x14ac:dyDescent="0.25">
      <c r="A84" s="9">
        <v>46052</v>
      </c>
      <c r="B84" s="1" t="str">
        <f t="shared" si="2"/>
        <v>BGIK26</v>
      </c>
      <c r="C84">
        <v>335.7</v>
      </c>
    </row>
    <row r="85" spans="1:3" x14ac:dyDescent="0.25">
      <c r="A85" s="9">
        <v>46055</v>
      </c>
      <c r="B85" s="1" t="str">
        <f t="shared" si="2"/>
        <v>BGIK26</v>
      </c>
      <c r="C85">
        <v>336.4</v>
      </c>
    </row>
    <row r="86" spans="1:3" x14ac:dyDescent="0.25">
      <c r="A86" s="9">
        <v>46056</v>
      </c>
      <c r="B86" s="1" t="str">
        <f t="shared" si="2"/>
        <v>BGIK26</v>
      </c>
      <c r="C86">
        <v>336.9</v>
      </c>
    </row>
    <row r="87" spans="1:3" x14ac:dyDescent="0.25">
      <c r="A87" s="9">
        <v>46057</v>
      </c>
      <c r="B87" s="1" t="str">
        <f t="shared" si="2"/>
        <v>BGIK26</v>
      </c>
      <c r="C87">
        <v>339.05</v>
      </c>
    </row>
    <row r="88" spans="1:3" x14ac:dyDescent="0.25">
      <c r="A88" s="9">
        <v>46058</v>
      </c>
      <c r="B88" s="1" t="str">
        <f t="shared" si="2"/>
        <v>BGIK26</v>
      </c>
      <c r="C88">
        <v>338.7</v>
      </c>
    </row>
    <row r="89" spans="1:3" x14ac:dyDescent="0.25">
      <c r="A89" s="9">
        <v>46059</v>
      </c>
      <c r="B89" s="1" t="str">
        <f t="shared" si="2"/>
        <v>BGIK26</v>
      </c>
      <c r="C89">
        <v>340.3</v>
      </c>
    </row>
    <row r="90" spans="1:3" x14ac:dyDescent="0.25">
      <c r="A90" s="9">
        <v>46062</v>
      </c>
      <c r="B90" s="1" t="str">
        <f t="shared" si="2"/>
        <v>BGIK26</v>
      </c>
      <c r="C90">
        <v>338.15</v>
      </c>
    </row>
    <row r="91" spans="1:3" x14ac:dyDescent="0.25">
      <c r="A91" s="9">
        <v>46063</v>
      </c>
      <c r="B91" s="1" t="str">
        <f t="shared" si="2"/>
        <v>BGIK26</v>
      </c>
      <c r="C91">
        <v>339.35</v>
      </c>
    </row>
    <row r="92" spans="1:3" x14ac:dyDescent="0.25">
      <c r="A92" s="9">
        <v>46064</v>
      </c>
      <c r="B92" s="1" t="str">
        <f t="shared" si="2"/>
        <v>BGIK26</v>
      </c>
      <c r="C92">
        <v>341.1</v>
      </c>
    </row>
    <row r="93" spans="1:3" x14ac:dyDescent="0.25">
      <c r="A93" s="9">
        <v>46065</v>
      </c>
      <c r="B93" s="1" t="str">
        <f t="shared" si="2"/>
        <v>BGIK26</v>
      </c>
      <c r="C93">
        <v>340.25</v>
      </c>
    </row>
    <row r="94" spans="1:3" x14ac:dyDescent="0.25">
      <c r="A94" s="9">
        <v>46066</v>
      </c>
      <c r="B94" s="1" t="str">
        <f t="shared" si="2"/>
        <v>BGIK26</v>
      </c>
      <c r="C94">
        <v>340</v>
      </c>
    </row>
    <row r="95" spans="1:3" x14ac:dyDescent="0.25">
      <c r="A95" s="9">
        <v>46071</v>
      </c>
      <c r="B95" s="1" t="str">
        <f t="shared" si="2"/>
        <v>BGIK26</v>
      </c>
      <c r="C95">
        <v>343.5</v>
      </c>
    </row>
    <row r="96" spans="1:3" x14ac:dyDescent="0.25">
      <c r="A96" s="9">
        <v>46072</v>
      </c>
      <c r="B96" s="1" t="str">
        <f t="shared" si="2"/>
        <v>BGIK26</v>
      </c>
      <c r="C96">
        <v>343.8</v>
      </c>
    </row>
    <row r="97" spans="1:3" x14ac:dyDescent="0.25">
      <c r="A97" s="9">
        <v>46073</v>
      </c>
      <c r="B97" s="1" t="str">
        <f t="shared" si="2"/>
        <v>BGIK26</v>
      </c>
      <c r="C97">
        <v>348.05</v>
      </c>
    </row>
    <row r="98" spans="1:3" x14ac:dyDescent="0.25">
      <c r="A98" s="9">
        <v>46076</v>
      </c>
      <c r="B98" s="1" t="str">
        <f t="shared" si="2"/>
        <v>BGIK26</v>
      </c>
      <c r="C98">
        <v>347.55</v>
      </c>
    </row>
    <row r="99" spans="1:3" x14ac:dyDescent="0.25">
      <c r="A99" s="9">
        <v>46077</v>
      </c>
      <c r="B99" s="1" t="str">
        <f t="shared" ref="B99:B124" si="3">B98</f>
        <v>BGIK26</v>
      </c>
      <c r="C99">
        <v>348.95</v>
      </c>
    </row>
    <row r="100" spans="1:3" x14ac:dyDescent="0.25">
      <c r="A100" s="9">
        <v>46078</v>
      </c>
      <c r="B100" s="1" t="str">
        <f t="shared" si="3"/>
        <v>BGIK26</v>
      </c>
      <c r="C100">
        <v>348.5</v>
      </c>
    </row>
    <row r="101" spans="1:3" x14ac:dyDescent="0.25">
      <c r="A101" s="9">
        <v>46079</v>
      </c>
      <c r="B101" s="1" t="str">
        <f t="shared" si="3"/>
        <v>BGIK26</v>
      </c>
      <c r="C101">
        <v>346.1</v>
      </c>
    </row>
    <row r="102" spans="1:3" x14ac:dyDescent="0.25">
      <c r="A102" s="9">
        <v>46080</v>
      </c>
      <c r="B102" s="1" t="str">
        <f t="shared" si="3"/>
        <v>BGIK26</v>
      </c>
      <c r="C102">
        <v>344.8</v>
      </c>
    </row>
    <row r="103" spans="1:3" x14ac:dyDescent="0.25">
      <c r="A103" s="9">
        <v>46083</v>
      </c>
      <c r="B103" s="1" t="str">
        <f t="shared" si="3"/>
        <v>BGIK26</v>
      </c>
      <c r="C103">
        <v>339.2</v>
      </c>
    </row>
    <row r="104" spans="1:3" x14ac:dyDescent="0.25">
      <c r="A104" s="9">
        <v>46084</v>
      </c>
      <c r="B104" s="1" t="str">
        <f t="shared" si="3"/>
        <v>BGIK26</v>
      </c>
      <c r="C104">
        <v>335</v>
      </c>
    </row>
    <row r="105" spans="1:3" x14ac:dyDescent="0.25">
      <c r="A105" s="9">
        <v>46085</v>
      </c>
      <c r="B105" s="1" t="str">
        <f t="shared" si="3"/>
        <v>BGIK26</v>
      </c>
      <c r="C105">
        <v>337.5</v>
      </c>
    </row>
    <row r="106" spans="1:3" x14ac:dyDescent="0.25">
      <c r="A106" s="9">
        <v>46086</v>
      </c>
      <c r="B106" s="1" t="str">
        <f t="shared" si="3"/>
        <v>BGIK26</v>
      </c>
      <c r="C106">
        <v>336.15</v>
      </c>
    </row>
    <row r="107" spans="1:3" x14ac:dyDescent="0.25">
      <c r="A107" s="9">
        <v>46087</v>
      </c>
      <c r="B107" s="1" t="str">
        <f t="shared" si="3"/>
        <v>BGIK26</v>
      </c>
      <c r="C107">
        <v>335.55</v>
      </c>
    </row>
    <row r="108" spans="1:3" x14ac:dyDescent="0.25">
      <c r="A108" s="9">
        <v>46090</v>
      </c>
      <c r="B108" s="1" t="str">
        <f t="shared" si="3"/>
        <v>BGIK26</v>
      </c>
      <c r="C108">
        <v>339.6</v>
      </c>
    </row>
    <row r="109" spans="1:3" x14ac:dyDescent="0.25">
      <c r="A109" s="9">
        <v>46091</v>
      </c>
      <c r="B109" s="1" t="str">
        <f t="shared" si="3"/>
        <v>BGIK26</v>
      </c>
      <c r="C109">
        <v>339.7</v>
      </c>
    </row>
    <row r="110" spans="1:3" x14ac:dyDescent="0.25">
      <c r="A110" s="9">
        <v>46092</v>
      </c>
      <c r="B110" s="1" t="str">
        <f t="shared" si="3"/>
        <v>BGIK26</v>
      </c>
      <c r="C110">
        <v>342.9</v>
      </c>
    </row>
    <row r="111" spans="1:3" x14ac:dyDescent="0.25">
      <c r="A111" s="9">
        <v>46093</v>
      </c>
      <c r="B111" s="1" t="str">
        <f t="shared" si="3"/>
        <v>BGIK26</v>
      </c>
      <c r="C111">
        <v>345.1</v>
      </c>
    </row>
    <row r="112" spans="1:3" x14ac:dyDescent="0.25">
      <c r="A112" s="9">
        <v>46094</v>
      </c>
      <c r="B112" s="1" t="str">
        <f t="shared" si="3"/>
        <v>BGIK26</v>
      </c>
      <c r="C112">
        <v>341.95</v>
      </c>
    </row>
    <row r="113" spans="1:3" x14ac:dyDescent="0.25">
      <c r="A113" s="9">
        <v>46097</v>
      </c>
      <c r="B113" s="1" t="str">
        <f t="shared" si="3"/>
        <v>BGIK26</v>
      </c>
      <c r="C113">
        <v>344.95</v>
      </c>
    </row>
    <row r="114" spans="1:3" x14ac:dyDescent="0.25">
      <c r="A114" s="9">
        <v>46098</v>
      </c>
      <c r="B114" s="1" t="str">
        <f t="shared" si="3"/>
        <v>BGIK26</v>
      </c>
      <c r="C114">
        <v>342.25</v>
      </c>
    </row>
    <row r="115" spans="1:3" x14ac:dyDescent="0.25">
      <c r="A115" s="9">
        <v>46099</v>
      </c>
      <c r="B115" s="1" t="str">
        <f t="shared" si="3"/>
        <v>BGIK26</v>
      </c>
      <c r="C115">
        <v>342.2</v>
      </c>
    </row>
    <row r="116" spans="1:3" x14ac:dyDescent="0.25">
      <c r="A116" s="9">
        <v>46100</v>
      </c>
      <c r="B116" s="1" t="str">
        <f t="shared" si="3"/>
        <v>BGIK26</v>
      </c>
      <c r="C116">
        <v>348.05</v>
      </c>
    </row>
    <row r="117" spans="1:3" x14ac:dyDescent="0.25">
      <c r="A117" s="9">
        <v>46101</v>
      </c>
      <c r="B117" s="1" t="str">
        <f t="shared" si="3"/>
        <v>BGIK26</v>
      </c>
      <c r="C117">
        <v>352.9</v>
      </c>
    </row>
    <row r="118" spans="1:3" x14ac:dyDescent="0.25">
      <c r="A118" s="9">
        <v>46104</v>
      </c>
      <c r="B118" s="1" t="str">
        <f t="shared" si="3"/>
        <v>BGIK26</v>
      </c>
      <c r="C118">
        <v>357.8</v>
      </c>
    </row>
    <row r="119" spans="1:3" x14ac:dyDescent="0.25">
      <c r="A119" s="9">
        <v>46105</v>
      </c>
      <c r="B119" s="1" t="str">
        <f t="shared" si="3"/>
        <v>BGIK26</v>
      </c>
      <c r="C119">
        <v>359</v>
      </c>
    </row>
    <row r="120" spans="1:3" x14ac:dyDescent="0.25">
      <c r="A120" s="9">
        <v>46106</v>
      </c>
      <c r="B120" s="1" t="str">
        <f t="shared" si="3"/>
        <v>BGIK26</v>
      </c>
      <c r="C120">
        <v>360.7</v>
      </c>
    </row>
    <row r="121" spans="1:3" x14ac:dyDescent="0.25">
      <c r="A121" s="9">
        <v>46107</v>
      </c>
      <c r="B121" s="1" t="str">
        <f t="shared" si="3"/>
        <v>BGIK26</v>
      </c>
      <c r="C121">
        <v>359.75</v>
      </c>
    </row>
    <row r="122" spans="1:3" x14ac:dyDescent="0.25">
      <c r="A122" s="9">
        <v>46108</v>
      </c>
      <c r="B122" s="1" t="str">
        <f t="shared" si="3"/>
        <v>BGIK26</v>
      </c>
      <c r="C122">
        <v>362.15</v>
      </c>
    </row>
    <row r="123" spans="1:3" x14ac:dyDescent="0.25">
      <c r="A123" s="9">
        <v>46111</v>
      </c>
      <c r="B123" s="1" t="str">
        <f t="shared" si="3"/>
        <v>BGIK26</v>
      </c>
      <c r="C123">
        <v>362.15</v>
      </c>
    </row>
    <row r="124" spans="1:3" x14ac:dyDescent="0.25">
      <c r="A124" s="9">
        <v>46112</v>
      </c>
      <c r="B124" s="1" t="str">
        <f t="shared" si="3"/>
        <v>BGIK26</v>
      </c>
      <c r="C124">
        <v>362.35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363.95</v>
      </c>
    </row>
    <row r="126" spans="1:3" x14ac:dyDescent="0.25">
      <c r="A126" s="9">
        <v>46114</v>
      </c>
      <c r="B126" s="1" t="str">
        <f t="shared" ca="1" si="4"/>
        <v/>
      </c>
      <c r="C126">
        <v>364</v>
      </c>
    </row>
    <row r="127" spans="1:3" x14ac:dyDescent="0.25">
      <c r="A127" s="9">
        <v>46118</v>
      </c>
      <c r="B127" s="1" t="str">
        <f t="shared" ca="1" si="4"/>
        <v/>
      </c>
      <c r="C127">
        <v>367.5</v>
      </c>
    </row>
    <row r="128" spans="1:3" x14ac:dyDescent="0.25">
      <c r="A128" s="9">
        <v>46119</v>
      </c>
      <c r="B128" s="1" t="str">
        <f t="shared" ca="1" si="4"/>
        <v/>
      </c>
      <c r="C128">
        <v>364.55</v>
      </c>
    </row>
    <row r="129" spans="1:3" x14ac:dyDescent="0.25">
      <c r="A129" s="9">
        <v>46120</v>
      </c>
      <c r="B129" s="1" t="str">
        <f t="shared" ca="1" si="4"/>
        <v/>
      </c>
      <c r="C129">
        <v>357.1</v>
      </c>
    </row>
    <row r="130" spans="1:3" x14ac:dyDescent="0.25">
      <c r="A130" s="9">
        <v>46121</v>
      </c>
      <c r="B130" s="1" t="str">
        <f t="shared" ca="1" si="4"/>
        <v/>
      </c>
      <c r="C130">
        <v>361.2</v>
      </c>
    </row>
    <row r="131" spans="1:3" x14ac:dyDescent="0.25">
      <c r="A131" s="9">
        <v>46122</v>
      </c>
      <c r="B131" s="1" t="str">
        <f t="shared" ca="1" si="4"/>
        <v/>
      </c>
      <c r="C131">
        <v>358.4</v>
      </c>
    </row>
    <row r="132" spans="1:3" x14ac:dyDescent="0.25">
      <c r="A132" s="9">
        <v>46125</v>
      </c>
      <c r="B132" s="1" t="str">
        <f t="shared" ca="1" si="4"/>
        <v/>
      </c>
      <c r="C132">
        <v>350.6</v>
      </c>
    </row>
    <row r="133" spans="1:3" x14ac:dyDescent="0.25">
      <c r="A133" s="9">
        <v>46126</v>
      </c>
      <c r="B133" s="1" t="str">
        <f t="shared" ca="1" si="4"/>
        <v/>
      </c>
      <c r="C133">
        <v>351.7</v>
      </c>
    </row>
    <row r="134" spans="1:3" x14ac:dyDescent="0.25">
      <c r="A134" s="9">
        <v>46127</v>
      </c>
      <c r="B134" s="1" t="str">
        <f t="shared" ca="1" si="4"/>
        <v/>
      </c>
      <c r="C134">
        <v>350.1</v>
      </c>
    </row>
    <row r="135" spans="1:3" x14ac:dyDescent="0.25">
      <c r="A135" s="9">
        <v>46128</v>
      </c>
      <c r="B135" s="1" t="str">
        <f t="shared" ca="1" si="4"/>
        <v/>
      </c>
      <c r="C135">
        <v>350.9</v>
      </c>
    </row>
    <row r="136" spans="1:3" x14ac:dyDescent="0.25">
      <c r="A136" s="9">
        <v>46129</v>
      </c>
      <c r="B136" s="1" t="str">
        <f t="shared" ref="B136:B164" ca="1" si="5">B135</f>
        <v/>
      </c>
      <c r="C136">
        <v>347.4</v>
      </c>
    </row>
    <row r="137" spans="1:3" x14ac:dyDescent="0.25">
      <c r="A137" s="9">
        <v>46132</v>
      </c>
      <c r="B137" s="1" t="str">
        <f t="shared" ca="1" si="5"/>
        <v/>
      </c>
      <c r="C137">
        <v>345.35</v>
      </c>
    </row>
    <row r="138" spans="1:3" x14ac:dyDescent="0.25">
      <c r="A138" s="9">
        <v>46134</v>
      </c>
      <c r="B138" s="1" t="str">
        <f t="shared" ca="1" si="5"/>
        <v/>
      </c>
      <c r="C138">
        <v>348.9</v>
      </c>
    </row>
    <row r="139" spans="1:3" x14ac:dyDescent="0.25">
      <c r="A139" s="9">
        <v>46135</v>
      </c>
      <c r="B139" s="1" t="str">
        <f t="shared" ca="1" si="5"/>
        <v/>
      </c>
      <c r="C139">
        <v>343.65</v>
      </c>
    </row>
    <row r="140" spans="1:3" x14ac:dyDescent="0.25">
      <c r="A140" s="9">
        <v>46136</v>
      </c>
      <c r="B140" s="1" t="str">
        <f t="shared" ca="1" si="5"/>
        <v/>
      </c>
      <c r="C140">
        <v>346.5</v>
      </c>
    </row>
    <row r="141" spans="1:3" x14ac:dyDescent="0.25">
      <c r="A141" s="9">
        <v>46139</v>
      </c>
      <c r="B141" s="1" t="str">
        <f t="shared" ca="1" si="5"/>
        <v/>
      </c>
      <c r="C141">
        <v>347.1</v>
      </c>
    </row>
    <row r="142" spans="1:3" x14ac:dyDescent="0.25">
      <c r="A142" s="9">
        <v>46140</v>
      </c>
      <c r="B142" s="1" t="str">
        <f t="shared" ca="1" si="5"/>
        <v/>
      </c>
      <c r="C142">
        <v>346.1</v>
      </c>
    </row>
    <row r="143" spans="1:3" x14ac:dyDescent="0.25">
      <c r="A143" s="9">
        <v>46141</v>
      </c>
      <c r="B143" s="1" t="str">
        <f t="shared" ca="1" si="5"/>
        <v/>
      </c>
      <c r="C143">
        <v>340.1</v>
      </c>
    </row>
    <row r="144" spans="1:3" x14ac:dyDescent="0.25">
      <c r="A144" s="9">
        <v>46142</v>
      </c>
      <c r="B144" s="1" t="str">
        <f t="shared" ca="1" si="5"/>
        <v/>
      </c>
      <c r="C144">
        <v>341.15</v>
      </c>
    </row>
    <row r="145" spans="1:3" x14ac:dyDescent="0.25">
      <c r="A145" s="9">
        <v>46146</v>
      </c>
      <c r="B145" s="1" t="str">
        <f t="shared" ca="1" si="5"/>
        <v/>
      </c>
      <c r="C145">
        <v>347.25</v>
      </c>
    </row>
    <row r="146" spans="1:3" x14ac:dyDescent="0.25">
      <c r="A146" s="9">
        <v>46147</v>
      </c>
      <c r="B146" s="1" t="str">
        <f t="shared" ca="1" si="5"/>
        <v/>
      </c>
      <c r="C146">
        <v>343.65</v>
      </c>
    </row>
    <row r="147" spans="1:3" x14ac:dyDescent="0.25">
      <c r="A147" s="9">
        <v>46148</v>
      </c>
      <c r="B147" s="1" t="str">
        <f t="shared" ca="1" si="5"/>
        <v/>
      </c>
      <c r="C147">
        <v>341.95</v>
      </c>
    </row>
    <row r="148" spans="1:3" x14ac:dyDescent="0.25">
      <c r="A148" s="9">
        <v>46149</v>
      </c>
      <c r="B148" s="1" t="str">
        <f t="shared" ca="1" si="5"/>
        <v/>
      </c>
      <c r="C148">
        <v>340.55</v>
      </c>
    </row>
    <row r="149" spans="1:3" x14ac:dyDescent="0.25">
      <c r="A149" s="9">
        <v>46150</v>
      </c>
      <c r="B149" s="1" t="str">
        <f t="shared" ca="1" si="5"/>
        <v/>
      </c>
      <c r="C149">
        <v>341.4</v>
      </c>
    </row>
    <row r="150" spans="1:3" x14ac:dyDescent="0.25">
      <c r="A150" s="9">
        <v>46153</v>
      </c>
      <c r="B150" s="1" t="str">
        <f t="shared" ca="1" si="5"/>
        <v/>
      </c>
      <c r="C150">
        <v>345.8</v>
      </c>
    </row>
    <row r="151" spans="1:3" x14ac:dyDescent="0.25">
      <c r="A151" s="9">
        <v>46154</v>
      </c>
      <c r="B151" s="1" t="str">
        <f t="shared" ca="1" si="5"/>
        <v/>
      </c>
      <c r="C151">
        <v>343.9</v>
      </c>
    </row>
    <row r="152" spans="1:3" x14ac:dyDescent="0.25">
      <c r="A152" s="9">
        <v>46155</v>
      </c>
      <c r="B152" s="1" t="str">
        <f t="shared" ca="1" si="5"/>
        <v/>
      </c>
      <c r="C152">
        <v>340.7</v>
      </c>
    </row>
    <row r="153" spans="1:3" x14ac:dyDescent="0.25">
      <c r="A153" s="9">
        <v>46156</v>
      </c>
      <c r="B153" s="1" t="str">
        <f t="shared" ca="1" si="5"/>
        <v/>
      </c>
      <c r="C153">
        <v>339.05</v>
      </c>
    </row>
    <row r="154" spans="1:3" x14ac:dyDescent="0.25">
      <c r="A154" s="9">
        <v>46157</v>
      </c>
      <c r="B154" s="1" t="str">
        <f t="shared" ca="1" si="5"/>
        <v/>
      </c>
      <c r="C154">
        <v>336.75</v>
      </c>
    </row>
    <row r="155" spans="1:3" x14ac:dyDescent="0.25">
      <c r="A155" s="9">
        <v>46160</v>
      </c>
      <c r="B155" s="1" t="str">
        <f t="shared" ca="1" si="5"/>
        <v/>
      </c>
      <c r="C155">
        <v>336.7</v>
      </c>
    </row>
    <row r="156" spans="1:3" x14ac:dyDescent="0.25">
      <c r="A156" s="9">
        <v>46161</v>
      </c>
      <c r="B156" s="1" t="str">
        <f t="shared" ca="1" si="5"/>
        <v/>
      </c>
      <c r="C156">
        <v>344.25</v>
      </c>
    </row>
    <row r="157" spans="1:3" x14ac:dyDescent="0.25">
      <c r="A157" s="9">
        <v>46162</v>
      </c>
      <c r="B157" s="1" t="str">
        <f t="shared" ca="1" si="5"/>
        <v/>
      </c>
      <c r="C157">
        <v>344.6</v>
      </c>
    </row>
    <row r="158" spans="1:3" x14ac:dyDescent="0.25">
      <c r="A158" s="9">
        <v>46163</v>
      </c>
      <c r="B158" s="1" t="str">
        <f t="shared" ca="1" si="5"/>
        <v/>
      </c>
      <c r="C158">
        <v>345.5</v>
      </c>
    </row>
    <row r="159" spans="1:3" x14ac:dyDescent="0.25">
      <c r="A159" s="9">
        <v>46164</v>
      </c>
      <c r="B159" s="1" t="str">
        <f t="shared" ca="1" si="5"/>
        <v/>
      </c>
      <c r="C159">
        <v>346.5</v>
      </c>
    </row>
    <row r="160" spans="1:3" x14ac:dyDescent="0.25">
      <c r="A160" s="9">
        <v>46167</v>
      </c>
      <c r="B160" s="1" t="str">
        <f t="shared" ca="1" si="5"/>
        <v/>
      </c>
      <c r="C160">
        <v>346.75</v>
      </c>
    </row>
    <row r="161" spans="1:3" x14ac:dyDescent="0.25">
      <c r="A161" s="9">
        <v>46168</v>
      </c>
      <c r="B161" s="1" t="str">
        <f t="shared" ca="1" si="5"/>
        <v/>
      </c>
      <c r="C161">
        <v>347.1</v>
      </c>
    </row>
    <row r="162" spans="1:3" x14ac:dyDescent="0.25">
      <c r="A162" s="9">
        <v>46169</v>
      </c>
      <c r="B162" s="1" t="str">
        <f t="shared" ca="1" si="5"/>
        <v/>
      </c>
      <c r="C162">
        <v>348.05</v>
      </c>
    </row>
    <row r="163" spans="1:3" x14ac:dyDescent="0.25">
      <c r="A163" s="9">
        <v>46170</v>
      </c>
      <c r="B163" s="1" t="str">
        <f t="shared" ca="1" si="5"/>
        <v/>
      </c>
      <c r="C163">
        <v>348.45</v>
      </c>
    </row>
    <row r="164" spans="1:3" x14ac:dyDescent="0.25">
      <c r="A164" s="9">
        <v>46171</v>
      </c>
      <c r="B164" s="1" t="str">
        <f t="shared" ca="1" si="5"/>
        <v/>
      </c>
      <c r="C164">
        <v>348.18</v>
      </c>
    </row>
    <row r="165" spans="1:3" x14ac:dyDescent="0.25">
      <c r="A165" s="9" t="str">
        <f>IF('S.H BOI GORDO'!A7215=""," ",'S.H BOI GORDO'!A7215)</f>
        <v xml:space="preserve"> </v>
      </c>
      <c r="B165" s="1">
        <f t="shared" ref="B165:B190" si="6">B174</f>
        <v>0</v>
      </c>
    </row>
    <row r="166" spans="1:3" x14ac:dyDescent="0.25">
      <c r="A166" s="9" t="str">
        <f>IF('S.H BOI GORDO'!A7216=""," ",'S.H BOI GORDO'!A7216)</f>
        <v xml:space="preserve"> </v>
      </c>
      <c r="B166" s="1">
        <f t="shared" si="6"/>
        <v>0</v>
      </c>
    </row>
    <row r="167" spans="1:3" x14ac:dyDescent="0.25">
      <c r="A167" s="9" t="str">
        <f>IF('S.H BOI GORDO'!A7217=""," ",'S.H BOI GORDO'!A7217)</f>
        <v xml:space="preserve"> </v>
      </c>
      <c r="B167" s="1">
        <f t="shared" si="6"/>
        <v>0</v>
      </c>
    </row>
    <row r="168" spans="1:3" x14ac:dyDescent="0.25">
      <c r="A168" s="9" t="str">
        <f>IF('S.H BOI GORDO'!A7218=""," ",'S.H BOI GORDO'!A7218)</f>
        <v xml:space="preserve"> </v>
      </c>
      <c r="B168" s="1">
        <f t="shared" si="6"/>
        <v>0</v>
      </c>
    </row>
    <row r="169" spans="1:3" x14ac:dyDescent="0.25">
      <c r="A169" s="9" t="str">
        <f>IF('S.H BOI GORDO'!A7219=""," ",'S.H BOI GORDO'!A7219)</f>
        <v xml:space="preserve"> </v>
      </c>
      <c r="B169" s="1">
        <f t="shared" si="6"/>
        <v>0</v>
      </c>
    </row>
    <row r="170" spans="1:3" x14ac:dyDescent="0.25">
      <c r="A170" s="9" t="str">
        <f>IF('S.H BOI GORDO'!A7220=""," ",'S.H BOI GORDO'!A7220)</f>
        <v xml:space="preserve"> </v>
      </c>
      <c r="B170" s="1">
        <f t="shared" si="6"/>
        <v>0</v>
      </c>
    </row>
    <row r="171" spans="1:3" x14ac:dyDescent="0.25">
      <c r="A171" s="9" t="str">
        <f>IF('S.H BOI GORDO'!A7221=""," ",'S.H BOI GORDO'!A7221)</f>
        <v xml:space="preserve"> </v>
      </c>
      <c r="B171" s="1">
        <f t="shared" si="6"/>
        <v>0</v>
      </c>
    </row>
    <row r="172" spans="1:3" x14ac:dyDescent="0.25">
      <c r="B172" s="1">
        <f t="shared" si="6"/>
        <v>0</v>
      </c>
    </row>
    <row r="173" spans="1:3" x14ac:dyDescent="0.25">
      <c r="B173" s="1">
        <f t="shared" si="6"/>
        <v>0</v>
      </c>
    </row>
    <row r="174" spans="1:3" x14ac:dyDescent="0.25">
      <c r="B174" s="1">
        <f t="shared" si="6"/>
        <v>0</v>
      </c>
    </row>
    <row r="175" spans="1:3" x14ac:dyDescent="0.25">
      <c r="B175" s="1">
        <f t="shared" si="6"/>
        <v>0</v>
      </c>
    </row>
    <row r="176" spans="1:3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Planilha15"/>
  <dimension ref="A1:C190"/>
  <sheetViews>
    <sheetView topLeftCell="A156" zoomScale="90" zoomScaleNormal="90" workbookViewId="0">
      <selection activeCell="A144" sqref="A144:XFD144"/>
    </sheetView>
  </sheetViews>
  <sheetFormatPr defaultRowHeight="15" x14ac:dyDescent="0.25"/>
  <cols>
    <col min="1" max="1" width="12.5703125" style="2" bestFit="1" customWidth="1"/>
    <col min="2" max="49" width="9.140625" style="1" customWidth="1"/>
    <col min="5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45964</v>
      </c>
      <c r="B2" s="1" t="s">
        <v>5813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BGIM26</v>
      </c>
      <c r="C3" s="1">
        <v>342.65</v>
      </c>
    </row>
    <row r="4" spans="1:3" x14ac:dyDescent="0.25">
      <c r="A4" s="9">
        <v>45966</v>
      </c>
      <c r="B4" s="1" t="str">
        <f t="shared" si="0"/>
        <v>BGIM26</v>
      </c>
      <c r="C4" s="1">
        <v>341.2</v>
      </c>
    </row>
    <row r="5" spans="1:3" x14ac:dyDescent="0.25">
      <c r="A5" s="9">
        <v>45967</v>
      </c>
      <c r="B5" s="1" t="str">
        <f t="shared" si="0"/>
        <v>BGIM26</v>
      </c>
      <c r="C5" s="1">
        <v>330.75</v>
      </c>
    </row>
    <row r="6" spans="1:3" x14ac:dyDescent="0.25">
      <c r="A6" s="9">
        <v>45968</v>
      </c>
      <c r="B6" s="1" t="str">
        <f t="shared" si="0"/>
        <v>BGIM26</v>
      </c>
      <c r="C6" s="1">
        <v>333.5</v>
      </c>
    </row>
    <row r="7" spans="1:3" x14ac:dyDescent="0.25">
      <c r="A7" s="9">
        <v>45971</v>
      </c>
      <c r="B7" s="1" t="str">
        <f t="shared" si="0"/>
        <v>BGIM26</v>
      </c>
      <c r="C7" s="1">
        <v>332.45</v>
      </c>
    </row>
    <row r="8" spans="1:3" x14ac:dyDescent="0.25">
      <c r="A8" s="9">
        <v>45972</v>
      </c>
      <c r="B8" s="1" t="str">
        <f t="shared" si="0"/>
        <v>BGIM26</v>
      </c>
      <c r="C8" s="1">
        <v>332.55</v>
      </c>
    </row>
    <row r="9" spans="1:3" x14ac:dyDescent="0.25">
      <c r="A9" s="9">
        <v>45973</v>
      </c>
      <c r="B9" s="1" t="str">
        <f t="shared" si="0"/>
        <v>BGIM26</v>
      </c>
      <c r="C9" s="1">
        <v>331.5</v>
      </c>
    </row>
    <row r="10" spans="1:3" x14ac:dyDescent="0.25">
      <c r="A10" s="9">
        <v>45974</v>
      </c>
      <c r="B10" s="1" t="str">
        <f t="shared" si="0"/>
        <v>BGIM26</v>
      </c>
      <c r="C10" s="1">
        <v>331.15</v>
      </c>
    </row>
    <row r="11" spans="1:3" x14ac:dyDescent="0.25">
      <c r="A11" s="9">
        <v>45975</v>
      </c>
      <c r="B11" s="1" t="str">
        <f t="shared" si="0"/>
        <v>BGIM26</v>
      </c>
      <c r="C11" s="1">
        <v>329.4</v>
      </c>
    </row>
    <row r="12" spans="1:3" x14ac:dyDescent="0.25">
      <c r="A12" s="9">
        <v>45978</v>
      </c>
      <c r="B12" s="1" t="str">
        <f t="shared" si="0"/>
        <v>BGIM26</v>
      </c>
      <c r="C12" s="1">
        <v>327.7</v>
      </c>
    </row>
    <row r="13" spans="1:3" x14ac:dyDescent="0.25">
      <c r="A13" s="9">
        <v>45979</v>
      </c>
      <c r="B13" s="1" t="str">
        <f t="shared" si="0"/>
        <v>BGIM26</v>
      </c>
      <c r="C13" s="1">
        <v>328.15</v>
      </c>
    </row>
    <row r="14" spans="1:3" x14ac:dyDescent="0.25">
      <c r="A14" s="9">
        <v>45980</v>
      </c>
      <c r="B14" s="1" t="str">
        <f t="shared" si="0"/>
        <v>BGIM26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BGIM26</v>
      </c>
      <c r="C15" s="1">
        <v>335.75</v>
      </c>
    </row>
    <row r="16" spans="1:3" x14ac:dyDescent="0.25">
      <c r="A16" s="9">
        <v>45985</v>
      </c>
      <c r="B16" s="1" t="str">
        <f t="shared" si="0"/>
        <v>BGIM26</v>
      </c>
      <c r="C16" s="1">
        <v>329.2</v>
      </c>
    </row>
    <row r="17" spans="1:3" x14ac:dyDescent="0.25">
      <c r="A17" s="9">
        <v>45986</v>
      </c>
      <c r="B17" s="1" t="str">
        <f t="shared" si="0"/>
        <v>BGIM26</v>
      </c>
      <c r="C17" s="1">
        <v>331</v>
      </c>
    </row>
    <row r="18" spans="1:3" x14ac:dyDescent="0.25">
      <c r="A18" s="9">
        <v>45987</v>
      </c>
      <c r="B18" s="1" t="str">
        <f t="shared" si="0"/>
        <v>BGIM26</v>
      </c>
      <c r="C18" s="1">
        <v>331.4</v>
      </c>
    </row>
    <row r="19" spans="1:3" x14ac:dyDescent="0.25">
      <c r="A19" s="9">
        <v>45988</v>
      </c>
      <c r="B19" s="1" t="str">
        <f t="shared" si="0"/>
        <v>BGIM26</v>
      </c>
      <c r="C19" s="1">
        <v>330.25</v>
      </c>
    </row>
    <row r="20" spans="1:3" x14ac:dyDescent="0.25">
      <c r="A20" s="9">
        <v>45989</v>
      </c>
      <c r="B20" s="1" t="str">
        <f t="shared" si="0"/>
        <v>BGIM26</v>
      </c>
      <c r="C20" s="1">
        <v>329.4</v>
      </c>
    </row>
    <row r="21" spans="1:3" x14ac:dyDescent="0.25">
      <c r="A21" s="9">
        <v>45992</v>
      </c>
      <c r="B21" s="1" t="str">
        <f t="shared" si="0"/>
        <v>BGIM26</v>
      </c>
      <c r="C21" s="1">
        <v>328.75</v>
      </c>
    </row>
    <row r="22" spans="1:3" x14ac:dyDescent="0.25">
      <c r="A22" s="9">
        <v>45993</v>
      </c>
      <c r="B22" s="1" t="str">
        <f t="shared" si="0"/>
        <v>BGIM26</v>
      </c>
      <c r="C22" s="1">
        <v>332.9</v>
      </c>
    </row>
    <row r="23" spans="1:3" x14ac:dyDescent="0.25">
      <c r="A23" s="9">
        <v>45994</v>
      </c>
      <c r="B23" s="1" t="str">
        <f t="shared" si="0"/>
        <v>BGIM26</v>
      </c>
      <c r="C23" s="1">
        <v>333.6</v>
      </c>
    </row>
    <row r="24" spans="1:3" x14ac:dyDescent="0.25">
      <c r="A24" s="9">
        <v>45995</v>
      </c>
      <c r="B24" s="1" t="str">
        <f t="shared" si="0"/>
        <v>BGIM26</v>
      </c>
      <c r="C24" s="1">
        <v>332.05</v>
      </c>
    </row>
    <row r="25" spans="1:3" x14ac:dyDescent="0.25">
      <c r="A25" s="2">
        <v>45996</v>
      </c>
      <c r="B25" s="1" t="str">
        <f t="shared" si="0"/>
        <v>BGIM26</v>
      </c>
      <c r="C25" s="1">
        <v>332.05</v>
      </c>
    </row>
    <row r="26" spans="1:3" x14ac:dyDescent="0.25">
      <c r="A26" s="9">
        <v>45999</v>
      </c>
      <c r="B26" s="1" t="str">
        <f t="shared" si="0"/>
        <v>BGIM26</v>
      </c>
      <c r="C26" s="1">
        <v>332.2</v>
      </c>
    </row>
    <row r="27" spans="1:3" x14ac:dyDescent="0.25">
      <c r="A27" s="9">
        <v>46000</v>
      </c>
      <c r="B27" s="1" t="str">
        <f t="shared" si="0"/>
        <v>BGIM26</v>
      </c>
      <c r="C27" s="1">
        <v>332.7</v>
      </c>
    </row>
    <row r="28" spans="1:3" x14ac:dyDescent="0.25">
      <c r="A28" s="9">
        <v>46001</v>
      </c>
      <c r="B28" s="1" t="str">
        <f t="shared" si="0"/>
        <v>BGIM26</v>
      </c>
      <c r="C28" s="1">
        <v>331.05</v>
      </c>
    </row>
    <row r="29" spans="1:3" x14ac:dyDescent="0.25">
      <c r="A29" s="9">
        <v>46002</v>
      </c>
      <c r="B29" s="1" t="str">
        <f t="shared" si="0"/>
        <v>BGIM26</v>
      </c>
      <c r="C29" s="1">
        <v>331.8</v>
      </c>
    </row>
    <row r="30" spans="1:3" x14ac:dyDescent="0.25">
      <c r="A30" s="9">
        <v>46003</v>
      </c>
      <c r="B30" s="1" t="str">
        <f t="shared" si="0"/>
        <v>BGIM26</v>
      </c>
      <c r="C30" s="1">
        <v>329.8</v>
      </c>
    </row>
    <row r="31" spans="1:3" x14ac:dyDescent="0.25">
      <c r="A31" s="9">
        <v>46006</v>
      </c>
      <c r="B31" s="1" t="str">
        <f t="shared" si="0"/>
        <v>BGIM26</v>
      </c>
      <c r="C31">
        <v>328.4</v>
      </c>
    </row>
    <row r="32" spans="1:3" x14ac:dyDescent="0.25">
      <c r="A32" s="9">
        <v>46007</v>
      </c>
      <c r="B32" s="1" t="str">
        <f t="shared" si="0"/>
        <v>BGIM26</v>
      </c>
      <c r="C32">
        <v>327.45</v>
      </c>
    </row>
    <row r="33" spans="1:3" x14ac:dyDescent="0.25">
      <c r="A33" s="9">
        <v>46008</v>
      </c>
      <c r="B33" s="1" t="str">
        <f t="shared" si="0"/>
        <v>BGIM26</v>
      </c>
      <c r="C33">
        <v>326.85000000000002</v>
      </c>
    </row>
    <row r="34" spans="1:3" x14ac:dyDescent="0.25">
      <c r="A34" s="4">
        <v>46009</v>
      </c>
      <c r="B34" s="1" t="str">
        <f t="shared" si="0"/>
        <v>BGIM26</v>
      </c>
      <c r="C34">
        <v>327.55</v>
      </c>
    </row>
    <row r="35" spans="1:3" x14ac:dyDescent="0.25">
      <c r="A35" s="9">
        <v>46010</v>
      </c>
      <c r="B35" s="1" t="str">
        <f t="shared" ref="B35:B66" si="1">B34</f>
        <v>BGIM26</v>
      </c>
      <c r="C35">
        <v>323.5</v>
      </c>
    </row>
    <row r="36" spans="1:3" x14ac:dyDescent="0.25">
      <c r="A36" s="9">
        <v>46013</v>
      </c>
      <c r="B36" s="1" t="str">
        <f t="shared" si="1"/>
        <v>BGIM26</v>
      </c>
      <c r="C36">
        <v>325.2</v>
      </c>
    </row>
    <row r="37" spans="1:3" x14ac:dyDescent="0.25">
      <c r="A37" s="9">
        <v>46014</v>
      </c>
      <c r="B37" s="1" t="str">
        <f t="shared" si="1"/>
        <v>BGIM26</v>
      </c>
      <c r="C37">
        <v>326.25</v>
      </c>
    </row>
    <row r="38" spans="1:3" x14ac:dyDescent="0.25">
      <c r="A38" s="9">
        <v>46017</v>
      </c>
      <c r="B38" s="1" t="str">
        <f t="shared" si="1"/>
        <v>BGIM26</v>
      </c>
      <c r="C38">
        <v>327.10000000000002</v>
      </c>
    </row>
    <row r="39" spans="1:3" x14ac:dyDescent="0.25">
      <c r="A39" s="9">
        <v>46020</v>
      </c>
      <c r="B39" s="1" t="str">
        <f t="shared" si="1"/>
        <v>BGIM26</v>
      </c>
      <c r="C39">
        <v>324.89999999999998</v>
      </c>
    </row>
    <row r="40" spans="1:3" x14ac:dyDescent="0.25">
      <c r="A40" s="9">
        <v>46021</v>
      </c>
      <c r="B40" s="1" t="str">
        <f t="shared" si="1"/>
        <v>BGIM26</v>
      </c>
      <c r="C40">
        <v>323.8</v>
      </c>
    </row>
    <row r="41" spans="1:3" x14ac:dyDescent="0.25">
      <c r="A41" s="9">
        <v>46024</v>
      </c>
      <c r="B41" s="1" t="str">
        <f t="shared" si="1"/>
        <v>BGIM26</v>
      </c>
      <c r="C41">
        <v>326.95</v>
      </c>
    </row>
    <row r="42" spans="1:3" x14ac:dyDescent="0.25">
      <c r="A42" s="9">
        <v>46027</v>
      </c>
      <c r="B42" s="1" t="str">
        <f t="shared" si="1"/>
        <v>BGIM26</v>
      </c>
      <c r="C42">
        <v>331.45</v>
      </c>
    </row>
    <row r="43" spans="1:3" x14ac:dyDescent="0.25">
      <c r="A43" s="9">
        <v>46028</v>
      </c>
      <c r="B43" s="1" t="str">
        <f t="shared" si="1"/>
        <v>BGIM26</v>
      </c>
      <c r="C43">
        <v>326.75</v>
      </c>
    </row>
    <row r="44" spans="1:3" x14ac:dyDescent="0.25">
      <c r="A44" s="9">
        <v>46029</v>
      </c>
      <c r="B44" s="1" t="str">
        <f t="shared" si="1"/>
        <v>BGIM26</v>
      </c>
      <c r="C44">
        <v>325.14999999999998</v>
      </c>
    </row>
    <row r="45" spans="1:3" x14ac:dyDescent="0.25">
      <c r="A45" s="9">
        <v>46030</v>
      </c>
      <c r="B45" s="1" t="str">
        <f t="shared" si="1"/>
        <v>BGIM26</v>
      </c>
      <c r="C45">
        <v>325.75</v>
      </c>
    </row>
    <row r="46" spans="1:3" x14ac:dyDescent="0.25">
      <c r="A46" s="9">
        <v>46031</v>
      </c>
      <c r="B46" s="1" t="str">
        <f t="shared" si="1"/>
        <v>BGIM26</v>
      </c>
      <c r="C46">
        <v>324.60000000000002</v>
      </c>
    </row>
    <row r="47" spans="1:3" x14ac:dyDescent="0.25">
      <c r="A47" s="9">
        <v>46034</v>
      </c>
      <c r="B47" s="1" t="str">
        <f t="shared" si="1"/>
        <v>BGIM26</v>
      </c>
      <c r="C47">
        <v>325.55</v>
      </c>
    </row>
    <row r="48" spans="1:3" x14ac:dyDescent="0.25">
      <c r="A48" s="9">
        <v>46035</v>
      </c>
      <c r="B48" s="1" t="str">
        <f t="shared" si="1"/>
        <v>BGIM26</v>
      </c>
      <c r="C48">
        <v>321.75</v>
      </c>
    </row>
    <row r="49" spans="1:3" x14ac:dyDescent="0.25">
      <c r="A49" s="9">
        <v>46036</v>
      </c>
      <c r="B49" s="1" t="str">
        <f t="shared" si="1"/>
        <v>BGIM26</v>
      </c>
      <c r="C49">
        <v>320.39999999999998</v>
      </c>
    </row>
    <row r="50" spans="1:3" x14ac:dyDescent="0.25">
      <c r="A50" s="9">
        <v>46037</v>
      </c>
      <c r="B50" s="1" t="str">
        <f t="shared" si="1"/>
        <v>BGIM26</v>
      </c>
      <c r="C50">
        <v>319.2</v>
      </c>
    </row>
    <row r="51" spans="1:3" x14ac:dyDescent="0.25">
      <c r="A51" s="9">
        <v>46038</v>
      </c>
      <c r="B51" s="1" t="str">
        <f t="shared" si="1"/>
        <v>BGIM26</v>
      </c>
      <c r="C51">
        <v>319.75</v>
      </c>
    </row>
    <row r="52" spans="1:3" x14ac:dyDescent="0.25">
      <c r="A52" s="9">
        <v>46041</v>
      </c>
      <c r="B52" s="1" t="str">
        <f t="shared" si="1"/>
        <v>BGIM26</v>
      </c>
      <c r="C52">
        <v>322.7</v>
      </c>
    </row>
    <row r="53" spans="1:3" x14ac:dyDescent="0.25">
      <c r="A53" s="9">
        <v>46042</v>
      </c>
      <c r="B53" s="1" t="str">
        <f t="shared" si="1"/>
        <v>BGIM26</v>
      </c>
      <c r="C53">
        <v>325.25</v>
      </c>
    </row>
    <row r="54" spans="1:3" x14ac:dyDescent="0.25">
      <c r="A54" s="4">
        <v>46043</v>
      </c>
      <c r="B54" s="1" t="str">
        <f t="shared" si="1"/>
        <v>BGIM26</v>
      </c>
      <c r="C54">
        <v>329.35</v>
      </c>
    </row>
    <row r="55" spans="1:3" x14ac:dyDescent="0.25">
      <c r="A55" s="4">
        <v>46044</v>
      </c>
      <c r="B55" s="1" t="str">
        <f t="shared" si="1"/>
        <v>BGIM26</v>
      </c>
      <c r="C55">
        <v>328.05</v>
      </c>
    </row>
    <row r="56" spans="1:3" x14ac:dyDescent="0.25">
      <c r="A56" s="9">
        <v>46045</v>
      </c>
      <c r="B56" s="1" t="str">
        <f t="shared" si="1"/>
        <v>BGIM26</v>
      </c>
      <c r="C56">
        <v>327.9</v>
      </c>
    </row>
    <row r="57" spans="1:3" x14ac:dyDescent="0.25">
      <c r="A57" s="9">
        <v>46048</v>
      </c>
      <c r="B57" s="1" t="str">
        <f t="shared" si="1"/>
        <v>BGIM26</v>
      </c>
      <c r="C57">
        <v>329.5</v>
      </c>
    </row>
    <row r="58" spans="1:3" x14ac:dyDescent="0.25">
      <c r="A58" s="9">
        <v>46049</v>
      </c>
      <c r="B58" s="1" t="str">
        <f t="shared" si="1"/>
        <v>BGIM26</v>
      </c>
      <c r="C58">
        <v>330.95</v>
      </c>
    </row>
    <row r="59" spans="1:3" x14ac:dyDescent="0.25">
      <c r="A59" s="9">
        <v>46050</v>
      </c>
      <c r="B59" s="1" t="str">
        <f t="shared" si="1"/>
        <v>BGIM26</v>
      </c>
      <c r="C59">
        <v>331.95</v>
      </c>
    </row>
    <row r="60" spans="1:3" x14ac:dyDescent="0.25">
      <c r="A60" s="9">
        <v>46051</v>
      </c>
      <c r="B60" s="1" t="str">
        <f t="shared" si="1"/>
        <v>BGIM26</v>
      </c>
      <c r="C60">
        <v>333.35</v>
      </c>
    </row>
    <row r="61" spans="1:3" x14ac:dyDescent="0.25">
      <c r="A61" s="9">
        <v>46052</v>
      </c>
      <c r="B61" s="1" t="str">
        <f t="shared" si="1"/>
        <v>BGIM26</v>
      </c>
      <c r="C61">
        <v>334.75</v>
      </c>
    </row>
    <row r="62" spans="1:3" x14ac:dyDescent="0.25">
      <c r="A62" s="9">
        <v>46055</v>
      </c>
      <c r="B62" s="1" t="str">
        <f t="shared" si="1"/>
        <v>BGIM26</v>
      </c>
      <c r="C62">
        <v>335.3</v>
      </c>
    </row>
    <row r="63" spans="1:3" x14ac:dyDescent="0.25">
      <c r="A63" s="9">
        <v>46056</v>
      </c>
      <c r="B63" s="1" t="str">
        <f t="shared" si="1"/>
        <v>BGIM26</v>
      </c>
      <c r="C63">
        <v>336.9</v>
      </c>
    </row>
    <row r="64" spans="1:3" x14ac:dyDescent="0.25">
      <c r="A64" s="9">
        <v>46057</v>
      </c>
      <c r="B64" s="1" t="str">
        <f t="shared" si="1"/>
        <v>BGIM26</v>
      </c>
      <c r="C64">
        <v>337.8</v>
      </c>
    </row>
    <row r="65" spans="1:3" x14ac:dyDescent="0.25">
      <c r="A65" s="9">
        <v>46058</v>
      </c>
      <c r="B65" s="1" t="str">
        <f t="shared" si="1"/>
        <v>BGIM26</v>
      </c>
      <c r="C65">
        <v>337.8</v>
      </c>
    </row>
    <row r="66" spans="1:3" x14ac:dyDescent="0.25">
      <c r="A66" s="9">
        <v>46059</v>
      </c>
      <c r="B66" s="1" t="str">
        <f t="shared" si="1"/>
        <v>BGIM26</v>
      </c>
      <c r="C66">
        <v>340.7</v>
      </c>
    </row>
    <row r="67" spans="1:3" x14ac:dyDescent="0.25">
      <c r="A67" s="9">
        <v>46062</v>
      </c>
      <c r="B67" s="1" t="str">
        <f t="shared" ref="B67:B101" si="2">B66</f>
        <v>BGIM26</v>
      </c>
      <c r="C67">
        <v>338.55</v>
      </c>
    </row>
    <row r="68" spans="1:3" x14ac:dyDescent="0.25">
      <c r="A68" s="9">
        <v>46063</v>
      </c>
      <c r="B68" s="1" t="str">
        <f t="shared" si="2"/>
        <v>BGIM26</v>
      </c>
      <c r="C68">
        <v>339.7</v>
      </c>
    </row>
    <row r="69" spans="1:3" x14ac:dyDescent="0.25">
      <c r="A69" s="9">
        <v>46064</v>
      </c>
      <c r="B69" s="1" t="str">
        <f t="shared" si="2"/>
        <v>BGIM26</v>
      </c>
      <c r="C69">
        <v>340.45</v>
      </c>
    </row>
    <row r="70" spans="1:3" x14ac:dyDescent="0.25">
      <c r="A70" s="9">
        <v>46065</v>
      </c>
      <c r="B70" s="1" t="str">
        <f t="shared" si="2"/>
        <v>BGIM26</v>
      </c>
      <c r="C70">
        <v>339.65</v>
      </c>
    </row>
    <row r="71" spans="1:3" x14ac:dyDescent="0.25">
      <c r="A71" s="9">
        <v>46066</v>
      </c>
      <c r="B71" s="1" t="str">
        <f t="shared" si="2"/>
        <v>BGIM26</v>
      </c>
      <c r="C71">
        <v>340.15</v>
      </c>
    </row>
    <row r="72" spans="1:3" x14ac:dyDescent="0.25">
      <c r="A72" s="9">
        <v>46071</v>
      </c>
      <c r="B72" s="1" t="str">
        <f t="shared" si="2"/>
        <v>BGIM26</v>
      </c>
      <c r="C72">
        <v>341.45</v>
      </c>
    </row>
    <row r="73" spans="1:3" x14ac:dyDescent="0.25">
      <c r="A73" s="9">
        <v>46072</v>
      </c>
      <c r="B73" s="1" t="str">
        <f t="shared" si="2"/>
        <v>BGIM26</v>
      </c>
      <c r="C73">
        <v>342.3</v>
      </c>
    </row>
    <row r="74" spans="1:3" x14ac:dyDescent="0.25">
      <c r="A74" s="9">
        <v>46073</v>
      </c>
      <c r="B74" s="1" t="str">
        <f t="shared" si="2"/>
        <v>BGIM26</v>
      </c>
      <c r="C74">
        <v>346.65</v>
      </c>
    </row>
    <row r="75" spans="1:3" x14ac:dyDescent="0.25">
      <c r="A75" s="9">
        <v>46076</v>
      </c>
      <c r="B75" s="1" t="str">
        <f t="shared" si="2"/>
        <v>BGIM26</v>
      </c>
      <c r="C75">
        <v>347.7</v>
      </c>
    </row>
    <row r="76" spans="1:3" x14ac:dyDescent="0.25">
      <c r="A76" s="9">
        <v>46077</v>
      </c>
      <c r="B76" s="1" t="str">
        <f t="shared" si="2"/>
        <v>BGIM26</v>
      </c>
      <c r="C76">
        <v>348.1</v>
      </c>
    </row>
    <row r="77" spans="1:3" x14ac:dyDescent="0.25">
      <c r="A77" s="9">
        <v>46078</v>
      </c>
      <c r="B77" s="1" t="str">
        <f t="shared" si="2"/>
        <v>BGIM26</v>
      </c>
      <c r="C77">
        <v>348.6</v>
      </c>
    </row>
    <row r="78" spans="1:3" x14ac:dyDescent="0.25">
      <c r="A78" s="9">
        <v>46079</v>
      </c>
      <c r="B78" s="1" t="str">
        <f t="shared" si="2"/>
        <v>BGIM26</v>
      </c>
      <c r="C78">
        <v>345.6</v>
      </c>
    </row>
    <row r="79" spans="1:3" x14ac:dyDescent="0.25">
      <c r="A79" s="9">
        <v>46080</v>
      </c>
      <c r="B79" s="1" t="str">
        <f t="shared" si="2"/>
        <v>BGIM26</v>
      </c>
      <c r="C79">
        <v>345</v>
      </c>
    </row>
    <row r="80" spans="1:3" x14ac:dyDescent="0.25">
      <c r="A80" s="9">
        <v>46083</v>
      </c>
      <c r="B80" s="1" t="str">
        <f t="shared" si="2"/>
        <v>BGIM26</v>
      </c>
      <c r="C80">
        <v>339.35</v>
      </c>
    </row>
    <row r="81" spans="1:3" x14ac:dyDescent="0.25">
      <c r="A81" s="9">
        <v>46084</v>
      </c>
      <c r="B81" s="1" t="str">
        <f t="shared" si="2"/>
        <v>BGIM26</v>
      </c>
      <c r="C81">
        <v>336</v>
      </c>
    </row>
    <row r="82" spans="1:3" x14ac:dyDescent="0.25">
      <c r="A82" s="9">
        <v>46085</v>
      </c>
      <c r="B82" s="1" t="str">
        <f t="shared" si="2"/>
        <v>BGIM26</v>
      </c>
      <c r="C82">
        <v>337.95</v>
      </c>
    </row>
    <row r="83" spans="1:3" x14ac:dyDescent="0.25">
      <c r="A83" s="9">
        <v>46086</v>
      </c>
      <c r="B83" s="1" t="str">
        <f t="shared" si="2"/>
        <v>BGIM26</v>
      </c>
      <c r="C83">
        <v>336.4</v>
      </c>
    </row>
    <row r="84" spans="1:3" x14ac:dyDescent="0.25">
      <c r="A84" s="9">
        <v>46087</v>
      </c>
      <c r="B84" s="1" t="str">
        <f t="shared" si="2"/>
        <v>BGIM26</v>
      </c>
      <c r="C84">
        <v>334.85</v>
      </c>
    </row>
    <row r="85" spans="1:3" x14ac:dyDescent="0.25">
      <c r="A85" s="9">
        <v>46090</v>
      </c>
      <c r="B85" s="1" t="str">
        <f t="shared" si="2"/>
        <v>BGIM26</v>
      </c>
      <c r="C85">
        <v>337.75</v>
      </c>
    </row>
    <row r="86" spans="1:3" x14ac:dyDescent="0.25">
      <c r="A86" s="9">
        <v>46091</v>
      </c>
      <c r="B86" s="1" t="str">
        <f t="shared" si="2"/>
        <v>BGIM26</v>
      </c>
      <c r="C86">
        <v>338.6</v>
      </c>
    </row>
    <row r="87" spans="1:3" x14ac:dyDescent="0.25">
      <c r="A87" s="9">
        <v>46092</v>
      </c>
      <c r="B87" s="1" t="str">
        <f t="shared" si="2"/>
        <v>BGIM26</v>
      </c>
      <c r="C87">
        <v>341.9</v>
      </c>
    </row>
    <row r="88" spans="1:3" x14ac:dyDescent="0.25">
      <c r="A88" s="9">
        <v>46093</v>
      </c>
      <c r="B88" s="1" t="str">
        <f t="shared" si="2"/>
        <v>BGIM26</v>
      </c>
      <c r="C88">
        <v>343.6</v>
      </c>
    </row>
    <row r="89" spans="1:3" x14ac:dyDescent="0.25">
      <c r="A89" s="9">
        <v>46094</v>
      </c>
      <c r="B89" s="1" t="str">
        <f t="shared" si="2"/>
        <v>BGIM26</v>
      </c>
      <c r="C89">
        <v>341.9</v>
      </c>
    </row>
    <row r="90" spans="1:3" x14ac:dyDescent="0.25">
      <c r="A90" s="9">
        <v>46097</v>
      </c>
      <c r="B90" s="1" t="str">
        <f t="shared" si="2"/>
        <v>BGIM26</v>
      </c>
      <c r="C90">
        <v>344.05</v>
      </c>
    </row>
    <row r="91" spans="1:3" x14ac:dyDescent="0.25">
      <c r="A91" s="9">
        <v>46098</v>
      </c>
      <c r="B91" s="1" t="str">
        <f t="shared" si="2"/>
        <v>BGIM26</v>
      </c>
      <c r="C91">
        <v>342.05</v>
      </c>
    </row>
    <row r="92" spans="1:3" x14ac:dyDescent="0.25">
      <c r="A92" s="9">
        <v>46099</v>
      </c>
      <c r="B92" s="1" t="str">
        <f t="shared" si="2"/>
        <v>BGIM26</v>
      </c>
      <c r="C92">
        <v>342.25</v>
      </c>
    </row>
    <row r="93" spans="1:3" x14ac:dyDescent="0.25">
      <c r="A93" s="9">
        <v>46100</v>
      </c>
      <c r="B93" s="1" t="str">
        <f t="shared" si="2"/>
        <v>BGIM26</v>
      </c>
      <c r="C93">
        <v>347.8</v>
      </c>
    </row>
    <row r="94" spans="1:3" x14ac:dyDescent="0.25">
      <c r="A94" s="9">
        <v>46101</v>
      </c>
      <c r="B94" s="1" t="str">
        <f t="shared" si="2"/>
        <v>BGIM26</v>
      </c>
      <c r="C94">
        <v>351.3</v>
      </c>
    </row>
    <row r="95" spans="1:3" x14ac:dyDescent="0.25">
      <c r="A95" s="9">
        <v>46104</v>
      </c>
      <c r="B95" s="1" t="str">
        <f t="shared" si="2"/>
        <v>BGIM26</v>
      </c>
      <c r="C95">
        <v>352</v>
      </c>
    </row>
    <row r="96" spans="1:3" x14ac:dyDescent="0.25">
      <c r="A96" s="9">
        <v>46105</v>
      </c>
      <c r="B96" s="1" t="str">
        <f t="shared" si="2"/>
        <v>BGIM26</v>
      </c>
      <c r="C96">
        <v>352.6</v>
      </c>
    </row>
    <row r="97" spans="1:3" x14ac:dyDescent="0.25">
      <c r="A97" s="9">
        <v>46106</v>
      </c>
      <c r="B97" s="1" t="str">
        <f t="shared" si="2"/>
        <v>BGIM26</v>
      </c>
      <c r="C97">
        <v>352.35</v>
      </c>
    </row>
    <row r="98" spans="1:3" x14ac:dyDescent="0.25">
      <c r="A98" s="9">
        <v>46107</v>
      </c>
      <c r="B98" s="1" t="str">
        <f t="shared" si="2"/>
        <v>BGIM26</v>
      </c>
      <c r="C98">
        <v>352.65</v>
      </c>
    </row>
    <row r="99" spans="1:3" x14ac:dyDescent="0.25">
      <c r="A99" s="9">
        <v>46108</v>
      </c>
      <c r="B99" s="1" t="str">
        <f t="shared" si="2"/>
        <v>BGIM26</v>
      </c>
      <c r="C99">
        <v>354.3</v>
      </c>
    </row>
    <row r="100" spans="1:3" x14ac:dyDescent="0.25">
      <c r="A100" s="9">
        <v>46111</v>
      </c>
      <c r="B100" s="1" t="str">
        <f t="shared" si="2"/>
        <v>BGIM26</v>
      </c>
      <c r="C100">
        <v>354.5</v>
      </c>
    </row>
    <row r="101" spans="1:3" x14ac:dyDescent="0.25">
      <c r="A101" s="9">
        <v>46112</v>
      </c>
      <c r="B101" s="1" t="str">
        <f t="shared" si="2"/>
        <v>BGIM26</v>
      </c>
      <c r="C101">
        <v>352.4</v>
      </c>
    </row>
    <row r="102" spans="1:3" x14ac:dyDescent="0.25">
      <c r="A102" s="9">
        <v>46113</v>
      </c>
      <c r="B102" s="1" t="str">
        <f t="shared" ref="B102:B112" ca="1" si="3">B111</f>
        <v/>
      </c>
      <c r="C102">
        <v>354.25</v>
      </c>
    </row>
    <row r="103" spans="1:3" x14ac:dyDescent="0.25">
      <c r="A103" s="9">
        <v>46114</v>
      </c>
      <c r="B103" s="1" t="str">
        <f t="shared" ca="1" si="3"/>
        <v/>
      </c>
      <c r="C103">
        <v>354.1</v>
      </c>
    </row>
    <row r="104" spans="1:3" x14ac:dyDescent="0.25">
      <c r="A104" s="9">
        <v>46118</v>
      </c>
      <c r="B104" s="1" t="str">
        <f t="shared" ca="1" si="3"/>
        <v/>
      </c>
      <c r="C104">
        <v>359.15</v>
      </c>
    </row>
    <row r="105" spans="1:3" x14ac:dyDescent="0.25">
      <c r="A105" s="9">
        <v>46119</v>
      </c>
      <c r="B105" s="1" t="str">
        <f t="shared" ca="1" si="3"/>
        <v/>
      </c>
      <c r="C105">
        <v>355.55</v>
      </c>
    </row>
    <row r="106" spans="1:3" x14ac:dyDescent="0.25">
      <c r="A106" s="9">
        <v>46120</v>
      </c>
      <c r="B106" s="1" t="str">
        <f t="shared" ca="1" si="3"/>
        <v/>
      </c>
      <c r="C106">
        <v>348.55</v>
      </c>
    </row>
    <row r="107" spans="1:3" x14ac:dyDescent="0.25">
      <c r="A107" s="9">
        <v>46121</v>
      </c>
      <c r="B107" s="1" t="str">
        <f t="shared" ca="1" si="3"/>
        <v/>
      </c>
      <c r="C107">
        <v>350.8</v>
      </c>
    </row>
    <row r="108" spans="1:3" x14ac:dyDescent="0.25">
      <c r="A108" s="9">
        <v>46122</v>
      </c>
      <c r="B108" s="1" t="str">
        <f t="shared" ca="1" si="3"/>
        <v/>
      </c>
      <c r="C108">
        <v>347.7</v>
      </c>
    </row>
    <row r="109" spans="1:3" x14ac:dyDescent="0.25">
      <c r="A109" s="9">
        <v>46125</v>
      </c>
      <c r="B109" s="1" t="str">
        <f t="shared" ca="1" si="3"/>
        <v/>
      </c>
      <c r="C109">
        <v>340.4</v>
      </c>
    </row>
    <row r="110" spans="1:3" x14ac:dyDescent="0.25">
      <c r="A110" s="9">
        <v>46126</v>
      </c>
      <c r="B110" s="1" t="str">
        <f t="shared" ca="1" si="3"/>
        <v/>
      </c>
      <c r="C110">
        <v>341.1</v>
      </c>
    </row>
    <row r="111" spans="1:3" x14ac:dyDescent="0.25">
      <c r="A111" s="9">
        <v>46127</v>
      </c>
      <c r="B111" s="1" t="str">
        <f t="shared" ca="1" si="3"/>
        <v/>
      </c>
      <c r="C111">
        <v>339.95</v>
      </c>
    </row>
    <row r="112" spans="1:3" x14ac:dyDescent="0.25">
      <c r="A112" s="9">
        <v>46128</v>
      </c>
      <c r="B112" s="1" t="str">
        <f t="shared" ca="1" si="3"/>
        <v/>
      </c>
      <c r="C112">
        <v>340</v>
      </c>
    </row>
    <row r="113" spans="1:3" x14ac:dyDescent="0.25">
      <c r="A113" s="9">
        <v>46129</v>
      </c>
      <c r="B113" s="1" t="str">
        <f t="shared" ref="B113:B144" ca="1" si="4">B112</f>
        <v/>
      </c>
      <c r="C113">
        <v>336.85</v>
      </c>
    </row>
    <row r="114" spans="1:3" x14ac:dyDescent="0.25">
      <c r="A114" s="9">
        <v>46132</v>
      </c>
      <c r="B114" s="1" t="str">
        <f t="shared" ca="1" si="4"/>
        <v/>
      </c>
      <c r="C114">
        <v>334.8</v>
      </c>
    </row>
    <row r="115" spans="1:3" x14ac:dyDescent="0.25">
      <c r="A115" s="9">
        <v>46134</v>
      </c>
      <c r="B115" s="1" t="str">
        <f t="shared" ca="1" si="4"/>
        <v/>
      </c>
      <c r="C115">
        <v>338.4</v>
      </c>
    </row>
    <row r="116" spans="1:3" x14ac:dyDescent="0.25">
      <c r="A116" s="9">
        <v>46135</v>
      </c>
      <c r="B116" s="1" t="str">
        <f t="shared" ca="1" si="4"/>
        <v/>
      </c>
      <c r="C116">
        <v>334.95</v>
      </c>
    </row>
    <row r="117" spans="1:3" x14ac:dyDescent="0.25">
      <c r="A117" s="9">
        <v>46136</v>
      </c>
      <c r="B117" s="1" t="str">
        <f t="shared" ca="1" si="4"/>
        <v/>
      </c>
      <c r="C117">
        <v>338.4</v>
      </c>
    </row>
    <row r="118" spans="1:3" x14ac:dyDescent="0.25">
      <c r="A118" s="9">
        <v>46139</v>
      </c>
      <c r="B118" s="1" t="str">
        <f t="shared" ca="1" si="4"/>
        <v/>
      </c>
      <c r="C118">
        <v>338.7</v>
      </c>
    </row>
    <row r="119" spans="1:3" x14ac:dyDescent="0.25">
      <c r="A119" s="9">
        <v>46140</v>
      </c>
      <c r="B119" s="1" t="str">
        <f t="shared" ca="1" si="4"/>
        <v/>
      </c>
      <c r="C119">
        <v>336.4</v>
      </c>
    </row>
    <row r="120" spans="1:3" x14ac:dyDescent="0.25">
      <c r="A120" s="9">
        <v>46141</v>
      </c>
      <c r="B120" s="1" t="str">
        <f t="shared" ca="1" si="4"/>
        <v/>
      </c>
      <c r="C120">
        <v>332.65</v>
      </c>
    </row>
    <row r="121" spans="1:3" x14ac:dyDescent="0.25">
      <c r="A121" s="9">
        <v>46142</v>
      </c>
      <c r="B121" s="1" t="str">
        <f t="shared" ca="1" si="4"/>
        <v/>
      </c>
      <c r="C121">
        <v>333.4</v>
      </c>
    </row>
    <row r="122" spans="1:3" x14ac:dyDescent="0.25">
      <c r="A122" s="9">
        <v>46146</v>
      </c>
      <c r="B122" s="1" t="str">
        <f t="shared" ca="1" si="4"/>
        <v/>
      </c>
      <c r="C122">
        <v>340.25</v>
      </c>
    </row>
    <row r="123" spans="1:3" x14ac:dyDescent="0.25">
      <c r="A123" s="9">
        <v>46147</v>
      </c>
      <c r="B123" s="1" t="str">
        <f t="shared" ca="1" si="4"/>
        <v/>
      </c>
      <c r="C123">
        <v>336.7</v>
      </c>
    </row>
    <row r="124" spans="1:3" x14ac:dyDescent="0.25">
      <c r="A124" s="9">
        <v>46148</v>
      </c>
      <c r="B124" s="1" t="str">
        <f t="shared" ca="1" si="4"/>
        <v/>
      </c>
      <c r="C124">
        <v>336.5</v>
      </c>
    </row>
    <row r="125" spans="1:3" x14ac:dyDescent="0.25">
      <c r="A125" s="9">
        <v>46149</v>
      </c>
      <c r="B125" s="1" t="str">
        <f t="shared" ca="1" si="4"/>
        <v/>
      </c>
      <c r="C125">
        <v>336</v>
      </c>
    </row>
    <row r="126" spans="1:3" x14ac:dyDescent="0.25">
      <c r="A126" s="9">
        <v>46150</v>
      </c>
      <c r="B126" s="1" t="str">
        <f t="shared" ca="1" si="4"/>
        <v/>
      </c>
      <c r="C126">
        <v>337.25</v>
      </c>
    </row>
    <row r="127" spans="1:3" x14ac:dyDescent="0.25">
      <c r="A127" s="9">
        <v>46153</v>
      </c>
      <c r="B127" s="1" t="str">
        <f t="shared" ca="1" si="4"/>
        <v/>
      </c>
      <c r="C127">
        <v>344.55</v>
      </c>
    </row>
    <row r="128" spans="1:3" x14ac:dyDescent="0.25">
      <c r="A128" s="9">
        <v>46154</v>
      </c>
      <c r="B128" s="1" t="str">
        <f t="shared" ca="1" si="4"/>
        <v/>
      </c>
      <c r="C128">
        <v>342.15</v>
      </c>
    </row>
    <row r="129" spans="1:3" x14ac:dyDescent="0.25">
      <c r="A129" s="9">
        <v>46155</v>
      </c>
      <c r="B129" s="1" t="str">
        <f t="shared" ca="1" si="4"/>
        <v/>
      </c>
      <c r="C129">
        <v>340</v>
      </c>
    </row>
    <row r="130" spans="1:3" x14ac:dyDescent="0.25">
      <c r="A130" s="9">
        <v>46156</v>
      </c>
      <c r="B130" s="1" t="str">
        <f t="shared" ca="1" si="4"/>
        <v/>
      </c>
      <c r="C130">
        <v>340.25</v>
      </c>
    </row>
    <row r="131" spans="1:3" x14ac:dyDescent="0.25">
      <c r="A131" s="9">
        <v>46157</v>
      </c>
      <c r="B131" s="1" t="str">
        <f t="shared" ca="1" si="4"/>
        <v/>
      </c>
      <c r="C131">
        <v>336.55</v>
      </c>
    </row>
    <row r="132" spans="1:3" x14ac:dyDescent="0.25">
      <c r="A132" s="9">
        <v>46160</v>
      </c>
      <c r="B132" s="1" t="str">
        <f t="shared" ca="1" si="4"/>
        <v/>
      </c>
      <c r="C132">
        <v>337.05</v>
      </c>
    </row>
    <row r="133" spans="1:3" x14ac:dyDescent="0.25">
      <c r="A133" s="9">
        <v>46161</v>
      </c>
      <c r="B133" s="1" t="str">
        <f t="shared" ca="1" si="4"/>
        <v/>
      </c>
      <c r="C133">
        <v>345.45</v>
      </c>
    </row>
    <row r="134" spans="1:3" x14ac:dyDescent="0.25">
      <c r="A134" s="9">
        <v>46162</v>
      </c>
      <c r="B134" s="1" t="str">
        <f t="shared" ca="1" si="4"/>
        <v/>
      </c>
      <c r="C134">
        <v>345</v>
      </c>
    </row>
    <row r="135" spans="1:3" x14ac:dyDescent="0.25">
      <c r="A135" s="9">
        <v>46163</v>
      </c>
      <c r="B135" s="1" t="str">
        <f t="shared" ca="1" si="4"/>
        <v/>
      </c>
      <c r="C135">
        <v>345.7</v>
      </c>
    </row>
    <row r="136" spans="1:3" x14ac:dyDescent="0.25">
      <c r="A136" s="9">
        <v>46164</v>
      </c>
      <c r="B136" s="1" t="str">
        <f t="shared" ca="1" si="4"/>
        <v/>
      </c>
      <c r="C136">
        <v>348.8</v>
      </c>
    </row>
    <row r="137" spans="1:3" x14ac:dyDescent="0.25">
      <c r="A137" s="9">
        <v>46167</v>
      </c>
      <c r="B137" s="1" t="str">
        <f t="shared" ca="1" si="4"/>
        <v/>
      </c>
      <c r="C137">
        <v>351.8</v>
      </c>
    </row>
    <row r="138" spans="1:3" x14ac:dyDescent="0.25">
      <c r="A138" s="9">
        <v>46168</v>
      </c>
      <c r="B138" s="1" t="str">
        <f t="shared" ca="1" si="4"/>
        <v/>
      </c>
      <c r="C138">
        <v>352.15</v>
      </c>
    </row>
    <row r="139" spans="1:3" x14ac:dyDescent="0.25">
      <c r="A139" s="9">
        <v>46169</v>
      </c>
      <c r="B139" s="1" t="str">
        <f t="shared" ca="1" si="4"/>
        <v/>
      </c>
      <c r="C139">
        <v>353.5</v>
      </c>
    </row>
    <row r="140" spans="1:3" x14ac:dyDescent="0.25">
      <c r="A140" s="9">
        <v>46170</v>
      </c>
      <c r="B140" s="1" t="str">
        <f t="shared" ca="1" si="4"/>
        <v/>
      </c>
      <c r="C140">
        <v>354.4</v>
      </c>
    </row>
    <row r="141" spans="1:3" x14ac:dyDescent="0.25">
      <c r="A141" s="9">
        <v>46171</v>
      </c>
      <c r="B141" s="1" t="str">
        <f t="shared" ca="1" si="4"/>
        <v/>
      </c>
      <c r="C141">
        <v>346.4</v>
      </c>
    </row>
    <row r="142" spans="1:3" x14ac:dyDescent="0.25">
      <c r="A142" s="9">
        <v>46174</v>
      </c>
      <c r="B142" s="1" t="str">
        <f t="shared" ca="1" si="4"/>
        <v/>
      </c>
      <c r="C142">
        <v>349.3</v>
      </c>
    </row>
    <row r="143" spans="1:3" x14ac:dyDescent="0.25">
      <c r="A143" s="9">
        <v>46175</v>
      </c>
      <c r="B143" s="1" t="str">
        <f t="shared" ca="1" si="4"/>
        <v/>
      </c>
      <c r="C143">
        <v>352.25</v>
      </c>
    </row>
    <row r="144" spans="1:3" x14ac:dyDescent="0.25">
      <c r="A144" s="9">
        <v>46176</v>
      </c>
      <c r="B144" s="1" t="str">
        <f t="shared" ca="1" si="4"/>
        <v/>
      </c>
      <c r="C144">
        <v>351.1</v>
      </c>
    </row>
    <row r="145" spans="1:3" x14ac:dyDescent="0.25">
      <c r="A145" s="9">
        <v>46178</v>
      </c>
      <c r="B145" s="1" t="str">
        <f t="shared" ref="B145:B162" ca="1" si="5">B144</f>
        <v/>
      </c>
      <c r="C145">
        <v>352.75</v>
      </c>
    </row>
    <row r="146" spans="1:3" x14ac:dyDescent="0.25">
      <c r="A146" s="9">
        <v>46181</v>
      </c>
      <c r="B146" s="1" t="str">
        <f t="shared" ca="1" si="5"/>
        <v/>
      </c>
      <c r="C146">
        <v>352.35</v>
      </c>
    </row>
    <row r="147" spans="1:3" x14ac:dyDescent="0.25">
      <c r="A147" s="9">
        <v>46182</v>
      </c>
      <c r="B147" s="1" t="str">
        <f t="shared" ca="1" si="5"/>
        <v/>
      </c>
      <c r="C147">
        <v>349.15</v>
      </c>
    </row>
    <row r="148" spans="1:3" x14ac:dyDescent="0.25">
      <c r="A148" s="9">
        <v>46183</v>
      </c>
      <c r="B148" s="1" t="str">
        <f t="shared" ca="1" si="5"/>
        <v/>
      </c>
      <c r="C148">
        <v>346.9</v>
      </c>
    </row>
    <row r="149" spans="1:3" x14ac:dyDescent="0.25">
      <c r="A149" s="9">
        <v>46184</v>
      </c>
      <c r="B149" s="1" t="str">
        <f t="shared" ca="1" si="5"/>
        <v/>
      </c>
      <c r="C149">
        <v>348.35</v>
      </c>
    </row>
    <row r="150" spans="1:3" x14ac:dyDescent="0.25">
      <c r="A150" s="9">
        <v>46185</v>
      </c>
      <c r="B150" s="1" t="str">
        <f t="shared" ca="1" si="5"/>
        <v/>
      </c>
      <c r="C150">
        <v>347.2</v>
      </c>
    </row>
    <row r="151" spans="1:3" x14ac:dyDescent="0.25">
      <c r="A151" s="9">
        <v>46188</v>
      </c>
      <c r="B151" s="1" t="str">
        <f t="shared" ca="1" si="5"/>
        <v/>
      </c>
      <c r="C151">
        <v>344.65</v>
      </c>
    </row>
    <row r="152" spans="1:3" x14ac:dyDescent="0.25">
      <c r="A152" s="9">
        <v>46189</v>
      </c>
      <c r="B152" s="1" t="str">
        <f t="shared" ca="1" si="5"/>
        <v/>
      </c>
      <c r="C152">
        <v>344.35</v>
      </c>
    </row>
    <row r="153" spans="1:3" x14ac:dyDescent="0.25">
      <c r="A153" s="9">
        <v>46190</v>
      </c>
      <c r="B153" s="1" t="str">
        <f t="shared" ca="1" si="5"/>
        <v/>
      </c>
      <c r="C153">
        <v>340.95</v>
      </c>
    </row>
    <row r="154" spans="1:3" x14ac:dyDescent="0.25">
      <c r="A154" s="9">
        <v>46191</v>
      </c>
      <c r="B154" s="1" t="str">
        <f t="shared" ca="1" si="5"/>
        <v/>
      </c>
      <c r="C154">
        <v>341.75</v>
      </c>
    </row>
    <row r="155" spans="1:3" x14ac:dyDescent="0.25">
      <c r="A155" s="9">
        <v>46192</v>
      </c>
      <c r="B155" s="1" t="str">
        <f t="shared" ca="1" si="5"/>
        <v/>
      </c>
      <c r="C155">
        <v>341.7</v>
      </c>
    </row>
    <row r="156" spans="1:3" x14ac:dyDescent="0.25">
      <c r="A156" s="9">
        <v>46195</v>
      </c>
      <c r="B156" s="1" t="str">
        <f t="shared" ca="1" si="5"/>
        <v/>
      </c>
      <c r="C156">
        <v>342.75</v>
      </c>
    </row>
    <row r="157" spans="1:3" x14ac:dyDescent="0.25">
      <c r="A157" s="9">
        <v>46196</v>
      </c>
      <c r="B157" s="1" t="str">
        <f t="shared" ca="1" si="5"/>
        <v/>
      </c>
      <c r="C157">
        <v>341.85</v>
      </c>
    </row>
    <row r="158" spans="1:3" x14ac:dyDescent="0.25">
      <c r="A158" s="9">
        <v>46197</v>
      </c>
      <c r="B158" s="1" t="str">
        <f t="shared" ca="1" si="5"/>
        <v/>
      </c>
      <c r="C158">
        <v>338.4</v>
      </c>
    </row>
    <row r="159" spans="1:3" x14ac:dyDescent="0.25">
      <c r="A159" s="9">
        <v>46198</v>
      </c>
      <c r="B159" s="1" t="str">
        <f t="shared" ca="1" si="5"/>
        <v/>
      </c>
      <c r="C159">
        <v>339</v>
      </c>
    </row>
    <row r="160" spans="1:3" x14ac:dyDescent="0.25">
      <c r="A160" s="9">
        <v>46199</v>
      </c>
      <c r="B160" s="1" t="str">
        <f t="shared" ca="1" si="5"/>
        <v/>
      </c>
      <c r="C160">
        <v>339.4</v>
      </c>
    </row>
    <row r="161" spans="1:3" x14ac:dyDescent="0.25">
      <c r="A161" s="9">
        <v>46202</v>
      </c>
      <c r="B161" s="1" t="str">
        <f t="shared" ca="1" si="5"/>
        <v/>
      </c>
      <c r="C161">
        <v>338.6</v>
      </c>
    </row>
    <row r="162" spans="1:3" x14ac:dyDescent="0.25">
      <c r="A162" s="9">
        <v>46203</v>
      </c>
      <c r="B162" s="1" t="str">
        <f t="shared" ca="1" si="5"/>
        <v/>
      </c>
      <c r="C162">
        <v>337.58</v>
      </c>
    </row>
    <row r="163" spans="1:3" x14ac:dyDescent="0.25">
      <c r="A163" s="9" t="str">
        <f>IF('S.H BOI GORDO'!A7236=""," ",'S.H BOI GORDO'!A7236)</f>
        <v xml:space="preserve"> </v>
      </c>
      <c r="B163" s="1">
        <f t="shared" ref="B163:B190" si="6">B172</f>
        <v>0</v>
      </c>
    </row>
    <row r="164" spans="1:3" x14ac:dyDescent="0.25">
      <c r="A164" s="9" t="str">
        <f>IF('S.H BOI GORDO'!A7237=""," ",'S.H BOI GORDO'!A7237)</f>
        <v xml:space="preserve"> </v>
      </c>
      <c r="B164" s="1">
        <f t="shared" si="6"/>
        <v>0</v>
      </c>
    </row>
    <row r="165" spans="1:3" x14ac:dyDescent="0.25">
      <c r="A165" s="9" t="str">
        <f>IF('S.H BOI GORDO'!A7238=""," ",'S.H BOI GORDO'!A7238)</f>
        <v xml:space="preserve"> </v>
      </c>
      <c r="B165" s="1">
        <f t="shared" si="6"/>
        <v>0</v>
      </c>
    </row>
    <row r="166" spans="1:3" x14ac:dyDescent="0.25">
      <c r="A166" s="9" t="str">
        <f>IF('S.H BOI GORDO'!A7239=""," ",'S.H BOI GORDO'!A7239)</f>
        <v xml:space="preserve"> </v>
      </c>
      <c r="B166" s="1">
        <f t="shared" si="6"/>
        <v>0</v>
      </c>
    </row>
    <row r="167" spans="1:3" x14ac:dyDescent="0.25">
      <c r="A167" s="9" t="str">
        <f>IF('S.H BOI GORDO'!A7240=""," ",'S.H BOI GORDO'!A7240)</f>
        <v xml:space="preserve"> </v>
      </c>
      <c r="B167" s="1">
        <f t="shared" si="6"/>
        <v>0</v>
      </c>
    </row>
    <row r="168" spans="1:3" x14ac:dyDescent="0.25">
      <c r="A168" s="9" t="str">
        <f>IF('S.H BOI GORDO'!A7241=""," ",'S.H BOI GORDO'!A7241)</f>
        <v xml:space="preserve"> </v>
      </c>
      <c r="B168" s="1">
        <f t="shared" si="6"/>
        <v>0</v>
      </c>
    </row>
    <row r="169" spans="1:3" x14ac:dyDescent="0.25">
      <c r="A169" s="9" t="str">
        <f>IF('S.H BOI GORDO'!A7242=""," ",'S.H BOI GORDO'!A7242)</f>
        <v xml:space="preserve"> </v>
      </c>
      <c r="B169" s="1">
        <f t="shared" si="6"/>
        <v>0</v>
      </c>
    </row>
    <row r="170" spans="1:3" x14ac:dyDescent="0.25">
      <c r="A170" s="9" t="str">
        <f>IF('S.H BOI GORDO'!A7243=""," ",'S.H BOI GORDO'!A7243)</f>
        <v xml:space="preserve"> </v>
      </c>
      <c r="B170" s="1">
        <f t="shared" si="6"/>
        <v>0</v>
      </c>
    </row>
    <row r="171" spans="1:3" x14ac:dyDescent="0.25">
      <c r="A171" s="9" t="str">
        <f>IF('S.H BOI GORDO'!A7244=""," ",'S.H BOI GORDO'!A7244)</f>
        <v xml:space="preserve"> </v>
      </c>
      <c r="B171" s="1">
        <f t="shared" si="6"/>
        <v>0</v>
      </c>
    </row>
    <row r="172" spans="1:3" x14ac:dyDescent="0.25">
      <c r="A172" s="9" t="str">
        <f>IF('S.H BOI GORDO'!A7245=""," ",'S.H BOI GORDO'!A7245)</f>
        <v xml:space="preserve"> </v>
      </c>
      <c r="B172" s="1">
        <f t="shared" si="6"/>
        <v>0</v>
      </c>
    </row>
    <row r="173" spans="1:3" x14ac:dyDescent="0.25">
      <c r="A173" s="9" t="str">
        <f>IF('S.H BOI GORDO'!A7246=""," ",'S.H BOI GORDO'!A7246)</f>
        <v xml:space="preserve"> </v>
      </c>
      <c r="B173" s="1">
        <f t="shared" si="6"/>
        <v>0</v>
      </c>
    </row>
    <row r="174" spans="1:3" x14ac:dyDescent="0.25">
      <c r="A174" s="9" t="str">
        <f>IF('S.H BOI GORDO'!A7247=""," ",'S.H BOI GORDO'!A7247)</f>
        <v xml:space="preserve"> </v>
      </c>
      <c r="B174" s="1">
        <f t="shared" si="6"/>
        <v>0</v>
      </c>
    </row>
    <row r="175" spans="1:3" x14ac:dyDescent="0.25">
      <c r="A175" s="9" t="str">
        <f>IF('S.H BOI GORDO'!A7248=""," ",'S.H BOI GORDO'!A7248)</f>
        <v xml:space="preserve"> </v>
      </c>
      <c r="B175" s="1">
        <f t="shared" si="6"/>
        <v>0</v>
      </c>
    </row>
    <row r="176" spans="1:3" x14ac:dyDescent="0.25">
      <c r="A176" s="9" t="str">
        <f>IF('S.H BOI GORDO'!A7249=""," ",'S.H BOI GORDO'!A7249)</f>
        <v xml:space="preserve"> </v>
      </c>
      <c r="B176" s="1">
        <f t="shared" si="6"/>
        <v>0</v>
      </c>
    </row>
    <row r="177" spans="1:2" x14ac:dyDescent="0.25">
      <c r="A177" s="9" t="str">
        <f>IF('S.H BOI GORDO'!A7250=""," ",'S.H BOI GORDO'!A7250)</f>
        <v xml:space="preserve"> </v>
      </c>
      <c r="B177" s="1">
        <f t="shared" si="6"/>
        <v>0</v>
      </c>
    </row>
    <row r="178" spans="1:2" x14ac:dyDescent="0.25">
      <c r="A178" s="9" t="str">
        <f>IF('S.H BOI GORDO'!A7251=""," ",'S.H BOI GORDO'!A7251)</f>
        <v xml:space="preserve"> </v>
      </c>
      <c r="B178" s="1">
        <f t="shared" si="6"/>
        <v>0</v>
      </c>
    </row>
    <row r="179" spans="1:2" x14ac:dyDescent="0.25">
      <c r="A179" s="9" t="str">
        <f>IF('S.H BOI GORDO'!A7252=""," ",'S.H BOI GORDO'!A7252)</f>
        <v xml:space="preserve"> </v>
      </c>
      <c r="B179" s="1">
        <f t="shared" si="6"/>
        <v>0</v>
      </c>
    </row>
    <row r="180" spans="1:2" x14ac:dyDescent="0.25">
      <c r="A180" s="9" t="str">
        <f>IF('S.H BOI GORDO'!A7253=""," ",'S.H BOI GORDO'!A7253)</f>
        <v xml:space="preserve"> </v>
      </c>
      <c r="B180" s="1">
        <f t="shared" si="6"/>
        <v>0</v>
      </c>
    </row>
    <row r="181" spans="1:2" x14ac:dyDescent="0.25">
      <c r="A181" s="9" t="str">
        <f>IF('S.H BOI GORDO'!A7254=""," ",'S.H BOI GORDO'!A7254)</f>
        <v xml:space="preserve"> </v>
      </c>
      <c r="B181" s="1">
        <f t="shared" si="6"/>
        <v>0</v>
      </c>
    </row>
    <row r="182" spans="1:2" x14ac:dyDescent="0.25">
      <c r="A182" s="9" t="str">
        <f>IF('S.H BOI GORDO'!A7255=""," ",'S.H BOI GORDO'!A7255)</f>
        <v xml:space="preserve"> </v>
      </c>
      <c r="B182" s="1">
        <f t="shared" si="6"/>
        <v>0</v>
      </c>
    </row>
    <row r="183" spans="1:2" x14ac:dyDescent="0.25">
      <c r="A183" s="9" t="str">
        <f>IF('S.H BOI GORDO'!A7256=""," ",'S.H BOI GORDO'!A7256)</f>
        <v xml:space="preserve"> </v>
      </c>
      <c r="B183" s="1">
        <f t="shared" si="6"/>
        <v>0</v>
      </c>
    </row>
    <row r="184" spans="1:2" x14ac:dyDescent="0.25">
      <c r="B184" s="1">
        <f t="shared" si="6"/>
        <v>0</v>
      </c>
    </row>
    <row r="185" spans="1:2" x14ac:dyDescent="0.25">
      <c r="B185" s="1">
        <f t="shared" si="6"/>
        <v>0</v>
      </c>
    </row>
    <row r="186" spans="1:2" x14ac:dyDescent="0.25">
      <c r="B186" s="1">
        <f t="shared" si="6"/>
        <v>0</v>
      </c>
    </row>
    <row r="187" spans="1:2" x14ac:dyDescent="0.25">
      <c r="B187" s="1">
        <f t="shared" si="6"/>
        <v>0</v>
      </c>
    </row>
    <row r="188" spans="1:2" x14ac:dyDescent="0.25">
      <c r="B188" s="1">
        <f t="shared" si="6"/>
        <v>0</v>
      </c>
    </row>
    <row r="189" spans="1:2" x14ac:dyDescent="0.25">
      <c r="B189" s="1">
        <f t="shared" si="6"/>
        <v>0</v>
      </c>
    </row>
    <row r="190" spans="1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Planilha16"/>
  <dimension ref="A1:C190"/>
  <sheetViews>
    <sheetView topLeftCell="A193" zoomScale="90" zoomScaleNormal="90" workbookViewId="0">
      <selection activeCell="E159" sqref="E159"/>
    </sheetView>
  </sheetViews>
  <sheetFormatPr defaultRowHeight="15" x14ac:dyDescent="0.25"/>
  <cols>
    <col min="1" max="1" width="12.57031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45964</v>
      </c>
      <c r="B2" s="1" t="s">
        <v>5814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BGIN26</v>
      </c>
      <c r="C3" s="1">
        <v>342.65</v>
      </c>
    </row>
    <row r="4" spans="1:3" x14ac:dyDescent="0.25">
      <c r="A4" s="9">
        <v>45966</v>
      </c>
      <c r="B4" s="1" t="str">
        <f t="shared" si="0"/>
        <v>BGIN26</v>
      </c>
      <c r="C4" s="1">
        <v>341.2</v>
      </c>
    </row>
    <row r="5" spans="1:3" x14ac:dyDescent="0.25">
      <c r="A5" s="9">
        <v>45967</v>
      </c>
      <c r="B5" s="1" t="str">
        <f t="shared" si="0"/>
        <v>BGIN26</v>
      </c>
      <c r="C5" s="1">
        <v>330.75</v>
      </c>
    </row>
    <row r="6" spans="1:3" x14ac:dyDescent="0.25">
      <c r="A6" s="9">
        <v>45968</v>
      </c>
      <c r="B6" s="1" t="str">
        <f t="shared" si="0"/>
        <v>BGIN26</v>
      </c>
      <c r="C6" s="1">
        <v>333.5</v>
      </c>
    </row>
    <row r="7" spans="1:3" x14ac:dyDescent="0.25">
      <c r="A7" s="9">
        <v>45971</v>
      </c>
      <c r="B7" s="1" t="str">
        <f t="shared" si="0"/>
        <v>BGIN26</v>
      </c>
      <c r="C7" s="1">
        <v>332.45</v>
      </c>
    </row>
    <row r="8" spans="1:3" x14ac:dyDescent="0.25">
      <c r="A8" s="9">
        <v>45972</v>
      </c>
      <c r="B8" s="1" t="str">
        <f t="shared" si="0"/>
        <v>BGIN26</v>
      </c>
      <c r="C8" s="1">
        <v>332.55</v>
      </c>
    </row>
    <row r="9" spans="1:3" x14ac:dyDescent="0.25">
      <c r="A9" s="9">
        <v>45973</v>
      </c>
      <c r="B9" s="1" t="str">
        <f t="shared" si="0"/>
        <v>BGIN26</v>
      </c>
      <c r="C9" s="1">
        <v>331.5</v>
      </c>
    </row>
    <row r="10" spans="1:3" x14ac:dyDescent="0.25">
      <c r="A10" s="9">
        <v>45974</v>
      </c>
      <c r="B10" s="1" t="str">
        <f t="shared" si="0"/>
        <v>BGIN26</v>
      </c>
      <c r="C10" s="1">
        <v>331.15</v>
      </c>
    </row>
    <row r="11" spans="1:3" x14ac:dyDescent="0.25">
      <c r="A11" s="9">
        <v>45975</v>
      </c>
      <c r="B11" s="1" t="str">
        <f t="shared" si="0"/>
        <v>BGIN26</v>
      </c>
      <c r="C11" s="1">
        <v>329.4</v>
      </c>
    </row>
    <row r="12" spans="1:3" x14ac:dyDescent="0.25">
      <c r="A12" s="9">
        <v>45978</v>
      </c>
      <c r="B12" s="1" t="str">
        <f t="shared" si="0"/>
        <v>BGIN26</v>
      </c>
      <c r="C12" s="1">
        <v>327.7</v>
      </c>
    </row>
    <row r="13" spans="1:3" x14ac:dyDescent="0.25">
      <c r="A13" s="9">
        <v>45979</v>
      </c>
      <c r="B13" s="1" t="str">
        <f t="shared" si="0"/>
        <v>BGIN26</v>
      </c>
      <c r="C13" s="1">
        <v>328.15</v>
      </c>
    </row>
    <row r="14" spans="1:3" x14ac:dyDescent="0.25">
      <c r="A14" s="9">
        <v>45980</v>
      </c>
      <c r="B14" s="1" t="str">
        <f t="shared" si="0"/>
        <v>BGIN26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BGIN26</v>
      </c>
      <c r="C15" s="1">
        <v>335.75</v>
      </c>
    </row>
    <row r="16" spans="1:3" x14ac:dyDescent="0.25">
      <c r="A16" s="9">
        <v>45985</v>
      </c>
      <c r="B16" s="1" t="str">
        <f t="shared" si="0"/>
        <v>BGIN26</v>
      </c>
      <c r="C16" s="1">
        <v>329.2</v>
      </c>
    </row>
    <row r="17" spans="1:3" x14ac:dyDescent="0.25">
      <c r="A17" s="9">
        <v>45986</v>
      </c>
      <c r="B17" s="1" t="str">
        <f t="shared" si="0"/>
        <v>BGIN26</v>
      </c>
      <c r="C17" s="1">
        <v>334.75</v>
      </c>
    </row>
    <row r="18" spans="1:3" x14ac:dyDescent="0.25">
      <c r="A18" s="9">
        <v>45987</v>
      </c>
      <c r="B18" s="1" t="str">
        <f t="shared" si="0"/>
        <v>BGIN26</v>
      </c>
      <c r="C18" s="1">
        <v>334.75</v>
      </c>
    </row>
    <row r="19" spans="1:3" x14ac:dyDescent="0.25">
      <c r="A19" s="9">
        <v>45988</v>
      </c>
      <c r="B19" s="1" t="str">
        <f t="shared" si="0"/>
        <v>BGIN26</v>
      </c>
      <c r="C19" s="1">
        <v>333.6</v>
      </c>
    </row>
    <row r="20" spans="1:3" x14ac:dyDescent="0.25">
      <c r="A20" s="9">
        <v>45989</v>
      </c>
      <c r="B20" s="1" t="str">
        <f t="shared" si="0"/>
        <v>BGIN26</v>
      </c>
      <c r="C20" s="1">
        <v>339.75</v>
      </c>
    </row>
    <row r="21" spans="1:3" x14ac:dyDescent="0.25">
      <c r="A21" s="9">
        <v>45992</v>
      </c>
      <c r="B21" s="1" t="str">
        <f t="shared" si="0"/>
        <v>BGIN26</v>
      </c>
      <c r="C21" s="1">
        <v>340.5</v>
      </c>
    </row>
    <row r="22" spans="1:3" x14ac:dyDescent="0.25">
      <c r="A22" s="9">
        <v>45993</v>
      </c>
      <c r="B22" s="1" t="str">
        <f t="shared" si="0"/>
        <v>BGIN26</v>
      </c>
      <c r="C22" s="1">
        <v>342.1</v>
      </c>
    </row>
    <row r="23" spans="1:3" x14ac:dyDescent="0.25">
      <c r="A23" s="9">
        <v>45994</v>
      </c>
      <c r="B23" s="1" t="str">
        <f t="shared" si="0"/>
        <v>BGIN26</v>
      </c>
      <c r="C23" s="1">
        <v>341.2</v>
      </c>
    </row>
    <row r="24" spans="1:3" x14ac:dyDescent="0.25">
      <c r="A24" s="9">
        <v>45995</v>
      </c>
      <c r="B24" s="1" t="str">
        <f t="shared" si="0"/>
        <v>BGIN26</v>
      </c>
      <c r="C24" s="1">
        <v>340.35</v>
      </c>
    </row>
    <row r="25" spans="1:3" x14ac:dyDescent="0.25">
      <c r="A25" s="2">
        <v>45996</v>
      </c>
      <c r="B25" s="1" t="str">
        <f t="shared" si="0"/>
        <v>BGIN26</v>
      </c>
      <c r="C25" s="1">
        <v>341.05</v>
      </c>
    </row>
    <row r="26" spans="1:3" x14ac:dyDescent="0.25">
      <c r="A26" s="9">
        <v>45999</v>
      </c>
      <c r="B26" s="1" t="str">
        <f t="shared" si="0"/>
        <v>BGIN26</v>
      </c>
      <c r="C26" s="1">
        <v>340.65</v>
      </c>
    </row>
    <row r="27" spans="1:3" x14ac:dyDescent="0.25">
      <c r="A27" s="9">
        <v>46000</v>
      </c>
      <c r="B27" s="1" t="str">
        <f t="shared" si="0"/>
        <v>BGIN26</v>
      </c>
      <c r="C27" s="1">
        <v>335.65</v>
      </c>
    </row>
    <row r="28" spans="1:3" x14ac:dyDescent="0.25">
      <c r="A28" s="9">
        <v>46001</v>
      </c>
      <c r="B28" s="1" t="str">
        <f t="shared" si="0"/>
        <v>BGIN26</v>
      </c>
      <c r="C28" s="1">
        <v>336.6</v>
      </c>
    </row>
    <row r="29" spans="1:3" x14ac:dyDescent="0.25">
      <c r="A29" s="9">
        <v>46002</v>
      </c>
      <c r="B29" s="1" t="str">
        <f t="shared" si="0"/>
        <v>BGIN26</v>
      </c>
      <c r="C29" s="1">
        <v>337.05</v>
      </c>
    </row>
    <row r="30" spans="1:3" x14ac:dyDescent="0.25">
      <c r="A30" s="9">
        <v>46003</v>
      </c>
      <c r="B30" s="1" t="str">
        <f t="shared" si="0"/>
        <v>BGIN26</v>
      </c>
      <c r="C30" s="1">
        <v>335.05</v>
      </c>
    </row>
    <row r="31" spans="1:3" x14ac:dyDescent="0.25">
      <c r="A31" s="9">
        <v>46006</v>
      </c>
      <c r="B31" s="1" t="str">
        <f t="shared" si="0"/>
        <v>BGIN26</v>
      </c>
      <c r="C31">
        <v>336.45</v>
      </c>
    </row>
    <row r="32" spans="1:3" x14ac:dyDescent="0.25">
      <c r="A32" s="9">
        <v>46007</v>
      </c>
      <c r="B32" s="1" t="str">
        <f t="shared" si="0"/>
        <v>BGIN26</v>
      </c>
      <c r="C32">
        <v>335.8</v>
      </c>
    </row>
    <row r="33" spans="1:3" x14ac:dyDescent="0.25">
      <c r="A33" s="9">
        <v>46008</v>
      </c>
      <c r="B33" s="1" t="str">
        <f t="shared" si="0"/>
        <v>BGIN26</v>
      </c>
      <c r="C33">
        <v>333.85</v>
      </c>
    </row>
    <row r="34" spans="1:3" x14ac:dyDescent="0.25">
      <c r="A34" s="4">
        <v>46009</v>
      </c>
      <c r="B34" s="1" t="str">
        <f t="shared" si="0"/>
        <v>BGIN26</v>
      </c>
      <c r="C34">
        <v>334.5</v>
      </c>
    </row>
    <row r="35" spans="1:3" x14ac:dyDescent="0.25">
      <c r="A35" s="9">
        <v>46010</v>
      </c>
      <c r="B35" s="1" t="str">
        <f t="shared" ref="B35:B66" si="1">B34</f>
        <v>BGIN26</v>
      </c>
      <c r="C35">
        <v>332.8</v>
      </c>
    </row>
    <row r="36" spans="1:3" x14ac:dyDescent="0.25">
      <c r="A36" s="9">
        <v>46013</v>
      </c>
      <c r="B36" s="1" t="str">
        <f t="shared" si="1"/>
        <v>BGIN26</v>
      </c>
      <c r="C36">
        <v>332.2</v>
      </c>
    </row>
    <row r="37" spans="1:3" x14ac:dyDescent="0.25">
      <c r="A37" s="9">
        <v>46014</v>
      </c>
      <c r="B37" s="1" t="str">
        <f t="shared" si="1"/>
        <v>BGIN26</v>
      </c>
      <c r="C37">
        <v>333.25</v>
      </c>
    </row>
    <row r="38" spans="1:3" x14ac:dyDescent="0.25">
      <c r="A38" s="9">
        <v>46017</v>
      </c>
      <c r="B38" s="1" t="str">
        <f t="shared" si="1"/>
        <v>BGIN26</v>
      </c>
      <c r="C38">
        <v>334.1</v>
      </c>
    </row>
    <row r="39" spans="1:3" x14ac:dyDescent="0.25">
      <c r="A39" s="9">
        <v>46020</v>
      </c>
      <c r="B39" s="1" t="str">
        <f t="shared" si="1"/>
        <v>BGIN26</v>
      </c>
      <c r="C39">
        <v>330.55</v>
      </c>
    </row>
    <row r="40" spans="1:3" x14ac:dyDescent="0.25">
      <c r="A40" s="9">
        <v>46021</v>
      </c>
      <c r="B40" s="1" t="str">
        <f t="shared" si="1"/>
        <v>BGIN26</v>
      </c>
      <c r="C40">
        <v>332.8</v>
      </c>
    </row>
    <row r="41" spans="1:3" x14ac:dyDescent="0.25">
      <c r="A41" s="9">
        <v>46024</v>
      </c>
      <c r="B41" s="1" t="str">
        <f t="shared" si="1"/>
        <v>BGIN26</v>
      </c>
      <c r="C41">
        <v>332.05</v>
      </c>
    </row>
    <row r="42" spans="1:3" x14ac:dyDescent="0.25">
      <c r="A42" s="9">
        <v>46027</v>
      </c>
      <c r="B42" s="1" t="str">
        <f t="shared" si="1"/>
        <v>BGIN26</v>
      </c>
      <c r="C42">
        <v>332.95</v>
      </c>
    </row>
    <row r="43" spans="1:3" x14ac:dyDescent="0.25">
      <c r="A43" s="9">
        <v>46028</v>
      </c>
      <c r="B43" s="1" t="str">
        <f t="shared" si="1"/>
        <v>BGIN26</v>
      </c>
      <c r="C43">
        <v>328.05</v>
      </c>
    </row>
    <row r="44" spans="1:3" x14ac:dyDescent="0.25">
      <c r="A44" s="9">
        <v>46029</v>
      </c>
      <c r="B44" s="1" t="str">
        <f t="shared" si="1"/>
        <v>BGIN26</v>
      </c>
      <c r="C44">
        <v>328.4</v>
      </c>
    </row>
    <row r="45" spans="1:3" x14ac:dyDescent="0.25">
      <c r="A45" s="9">
        <v>46030</v>
      </c>
      <c r="B45" s="1" t="str">
        <f t="shared" si="1"/>
        <v>BGIN26</v>
      </c>
      <c r="C45">
        <v>326.7</v>
      </c>
    </row>
    <row r="46" spans="1:3" x14ac:dyDescent="0.25">
      <c r="A46" s="9">
        <v>46031</v>
      </c>
      <c r="B46" s="1" t="str">
        <f t="shared" si="1"/>
        <v>BGIN26</v>
      </c>
      <c r="C46">
        <v>325.55</v>
      </c>
    </row>
    <row r="47" spans="1:3" x14ac:dyDescent="0.25">
      <c r="A47" s="9">
        <v>46034</v>
      </c>
      <c r="B47" s="1" t="str">
        <f t="shared" si="1"/>
        <v>BGIN26</v>
      </c>
      <c r="C47">
        <v>325.3</v>
      </c>
    </row>
    <row r="48" spans="1:3" x14ac:dyDescent="0.25">
      <c r="A48" s="9">
        <v>46035</v>
      </c>
      <c r="B48" s="1" t="str">
        <f t="shared" si="1"/>
        <v>BGIN26</v>
      </c>
      <c r="C48">
        <v>321.85000000000002</v>
      </c>
    </row>
    <row r="49" spans="1:3" x14ac:dyDescent="0.25">
      <c r="A49" s="9">
        <v>46036</v>
      </c>
      <c r="B49" s="1" t="str">
        <f t="shared" si="1"/>
        <v>BGIN26</v>
      </c>
      <c r="C49">
        <v>322.2</v>
      </c>
    </row>
    <row r="50" spans="1:3" x14ac:dyDescent="0.25">
      <c r="A50" s="9">
        <v>46037</v>
      </c>
      <c r="B50" s="1" t="str">
        <f t="shared" si="1"/>
        <v>BGIN26</v>
      </c>
      <c r="C50">
        <v>321.60000000000002</v>
      </c>
    </row>
    <row r="51" spans="1:3" x14ac:dyDescent="0.25">
      <c r="A51" s="9">
        <v>46038</v>
      </c>
      <c r="B51" s="1" t="str">
        <f t="shared" si="1"/>
        <v>BGIN26</v>
      </c>
      <c r="C51">
        <v>323.35000000000002</v>
      </c>
    </row>
    <row r="52" spans="1:3" x14ac:dyDescent="0.25">
      <c r="A52" s="9">
        <v>46041</v>
      </c>
      <c r="B52" s="1" t="str">
        <f t="shared" si="1"/>
        <v>BGIN26</v>
      </c>
      <c r="C52">
        <v>325.60000000000002</v>
      </c>
    </row>
    <row r="53" spans="1:3" x14ac:dyDescent="0.25">
      <c r="A53" s="9">
        <v>46042</v>
      </c>
      <c r="B53" s="1" t="str">
        <f t="shared" si="1"/>
        <v>BGIN26</v>
      </c>
      <c r="C53">
        <v>326.8</v>
      </c>
    </row>
    <row r="54" spans="1:3" x14ac:dyDescent="0.25">
      <c r="A54" s="4">
        <v>46043</v>
      </c>
      <c r="B54" s="1" t="str">
        <f t="shared" si="1"/>
        <v>BGIN26</v>
      </c>
      <c r="C54">
        <v>330.05</v>
      </c>
    </row>
    <row r="55" spans="1:3" x14ac:dyDescent="0.25">
      <c r="A55" s="4">
        <v>46044</v>
      </c>
      <c r="B55" s="1" t="str">
        <f t="shared" si="1"/>
        <v>BGIN26</v>
      </c>
      <c r="C55">
        <v>328.5</v>
      </c>
    </row>
    <row r="56" spans="1:3" x14ac:dyDescent="0.25">
      <c r="A56" s="9">
        <v>46045</v>
      </c>
      <c r="B56" s="1" t="str">
        <f t="shared" si="1"/>
        <v>BGIN26</v>
      </c>
      <c r="C56">
        <v>328.4</v>
      </c>
    </row>
    <row r="57" spans="1:3" x14ac:dyDescent="0.25">
      <c r="A57" s="9">
        <v>46048</v>
      </c>
      <c r="B57" s="1" t="str">
        <f t="shared" si="1"/>
        <v>BGIN26</v>
      </c>
      <c r="C57">
        <v>332.05</v>
      </c>
    </row>
    <row r="58" spans="1:3" x14ac:dyDescent="0.25">
      <c r="A58" s="9">
        <v>46049</v>
      </c>
      <c r="B58" s="1" t="str">
        <f t="shared" si="1"/>
        <v>BGIN26</v>
      </c>
      <c r="C58">
        <v>333.6</v>
      </c>
    </row>
    <row r="59" spans="1:3" x14ac:dyDescent="0.25">
      <c r="A59" s="9">
        <v>46050</v>
      </c>
      <c r="B59" s="1" t="str">
        <f t="shared" si="1"/>
        <v>BGIN26</v>
      </c>
      <c r="C59">
        <v>334.15</v>
      </c>
    </row>
    <row r="60" spans="1:3" x14ac:dyDescent="0.25">
      <c r="A60" s="9">
        <v>46051</v>
      </c>
      <c r="B60" s="1" t="str">
        <f t="shared" si="1"/>
        <v>BGIN26</v>
      </c>
      <c r="C60">
        <v>335.45</v>
      </c>
    </row>
    <row r="61" spans="1:3" x14ac:dyDescent="0.25">
      <c r="A61" s="9">
        <v>46052</v>
      </c>
      <c r="B61" s="1" t="str">
        <f t="shared" si="1"/>
        <v>BGIN26</v>
      </c>
      <c r="C61">
        <v>337.35</v>
      </c>
    </row>
    <row r="62" spans="1:3" x14ac:dyDescent="0.25">
      <c r="A62" s="9">
        <v>46055</v>
      </c>
      <c r="B62" s="1" t="str">
        <f t="shared" si="1"/>
        <v>BGIN26</v>
      </c>
      <c r="C62">
        <v>337.5</v>
      </c>
    </row>
    <row r="63" spans="1:3" x14ac:dyDescent="0.25">
      <c r="A63" s="9">
        <v>46056</v>
      </c>
      <c r="B63" s="1" t="str">
        <f t="shared" si="1"/>
        <v>BGIN26</v>
      </c>
      <c r="C63">
        <v>337.25</v>
      </c>
    </row>
    <row r="64" spans="1:3" x14ac:dyDescent="0.25">
      <c r="A64" s="9">
        <v>46057</v>
      </c>
      <c r="B64" s="1" t="str">
        <f t="shared" si="1"/>
        <v>BGIN26</v>
      </c>
      <c r="C64">
        <v>339.75</v>
      </c>
    </row>
    <row r="65" spans="1:3" x14ac:dyDescent="0.25">
      <c r="A65" s="9">
        <v>46058</v>
      </c>
      <c r="B65" s="1" t="str">
        <f t="shared" si="1"/>
        <v>BGIN26</v>
      </c>
      <c r="C65">
        <v>339.85</v>
      </c>
    </row>
    <row r="66" spans="1:3" x14ac:dyDescent="0.25">
      <c r="A66" s="9">
        <v>46059</v>
      </c>
      <c r="B66" s="1" t="str">
        <f t="shared" si="1"/>
        <v>BGIN26</v>
      </c>
      <c r="C66">
        <v>341.4</v>
      </c>
    </row>
    <row r="67" spans="1:3" x14ac:dyDescent="0.25">
      <c r="A67" s="9">
        <v>46062</v>
      </c>
      <c r="B67" s="1" t="str">
        <f t="shared" ref="B67:B100" si="2">B66</f>
        <v>BGIN26</v>
      </c>
      <c r="C67">
        <v>338.45</v>
      </c>
    </row>
    <row r="68" spans="1:3" x14ac:dyDescent="0.25">
      <c r="A68" s="9">
        <v>46063</v>
      </c>
      <c r="B68" s="1" t="str">
        <f t="shared" si="2"/>
        <v>BGIN26</v>
      </c>
      <c r="C68">
        <v>339.2</v>
      </c>
    </row>
    <row r="69" spans="1:3" x14ac:dyDescent="0.25">
      <c r="A69" s="9">
        <v>46064</v>
      </c>
      <c r="B69" s="1" t="str">
        <f t="shared" si="2"/>
        <v>BGIN26</v>
      </c>
      <c r="C69">
        <v>341.2</v>
      </c>
    </row>
    <row r="70" spans="1:3" x14ac:dyDescent="0.25">
      <c r="A70" s="9">
        <v>46065</v>
      </c>
      <c r="B70" s="1" t="str">
        <f t="shared" si="2"/>
        <v>BGIN26</v>
      </c>
      <c r="C70">
        <v>340.25</v>
      </c>
    </row>
    <row r="71" spans="1:3" x14ac:dyDescent="0.25">
      <c r="A71" s="9">
        <v>46066</v>
      </c>
      <c r="B71" s="1" t="str">
        <f t="shared" si="2"/>
        <v>BGIN26</v>
      </c>
      <c r="C71">
        <v>340.65</v>
      </c>
    </row>
    <row r="72" spans="1:3" x14ac:dyDescent="0.25">
      <c r="A72" s="9">
        <v>46071</v>
      </c>
      <c r="B72" s="1" t="str">
        <f t="shared" si="2"/>
        <v>BGIN26</v>
      </c>
      <c r="C72">
        <v>342</v>
      </c>
    </row>
    <row r="73" spans="1:3" x14ac:dyDescent="0.25">
      <c r="A73" s="9">
        <v>46072</v>
      </c>
      <c r="B73" s="1" t="str">
        <f t="shared" si="2"/>
        <v>BGIN26</v>
      </c>
      <c r="C73">
        <v>343.8</v>
      </c>
    </row>
    <row r="74" spans="1:3" x14ac:dyDescent="0.25">
      <c r="A74" s="9">
        <v>46073</v>
      </c>
      <c r="B74" s="1" t="str">
        <f t="shared" si="2"/>
        <v>BGIN26</v>
      </c>
      <c r="C74">
        <v>346.75</v>
      </c>
    </row>
    <row r="75" spans="1:3" x14ac:dyDescent="0.25">
      <c r="A75" s="9">
        <v>46076</v>
      </c>
      <c r="B75" s="1" t="str">
        <f t="shared" si="2"/>
        <v>BGIN26</v>
      </c>
      <c r="C75">
        <v>347.25</v>
      </c>
    </row>
    <row r="76" spans="1:3" x14ac:dyDescent="0.25">
      <c r="A76" s="9">
        <v>46077</v>
      </c>
      <c r="B76" s="1" t="str">
        <f t="shared" si="2"/>
        <v>BGIN26</v>
      </c>
      <c r="C76">
        <v>348.25</v>
      </c>
    </row>
    <row r="77" spans="1:3" x14ac:dyDescent="0.25">
      <c r="A77" s="9">
        <v>46078</v>
      </c>
      <c r="B77" s="1" t="str">
        <f t="shared" si="2"/>
        <v>BGIN26</v>
      </c>
      <c r="C77">
        <v>348.2</v>
      </c>
    </row>
    <row r="78" spans="1:3" x14ac:dyDescent="0.25">
      <c r="A78" s="9">
        <v>46079</v>
      </c>
      <c r="B78" s="1" t="str">
        <f t="shared" si="2"/>
        <v>BGIN26</v>
      </c>
      <c r="C78">
        <v>345</v>
      </c>
    </row>
    <row r="79" spans="1:3" x14ac:dyDescent="0.25">
      <c r="A79" s="9">
        <v>46080</v>
      </c>
      <c r="B79" s="1" t="str">
        <f t="shared" si="2"/>
        <v>BGIN26</v>
      </c>
      <c r="C79">
        <v>344.05</v>
      </c>
    </row>
    <row r="80" spans="1:3" x14ac:dyDescent="0.25">
      <c r="A80" s="9">
        <v>46083</v>
      </c>
      <c r="B80" s="1" t="str">
        <f t="shared" si="2"/>
        <v>BGIN26</v>
      </c>
      <c r="C80">
        <v>338.05</v>
      </c>
    </row>
    <row r="81" spans="1:3" x14ac:dyDescent="0.25">
      <c r="A81" s="9">
        <v>46084</v>
      </c>
      <c r="B81" s="1" t="str">
        <f t="shared" si="2"/>
        <v>BGIN26</v>
      </c>
      <c r="C81">
        <v>336.45</v>
      </c>
    </row>
    <row r="82" spans="1:3" x14ac:dyDescent="0.25">
      <c r="A82" s="9">
        <v>46085</v>
      </c>
      <c r="B82" s="1" t="str">
        <f t="shared" si="2"/>
        <v>BGIN26</v>
      </c>
      <c r="C82">
        <v>339.45</v>
      </c>
    </row>
    <row r="83" spans="1:3" x14ac:dyDescent="0.25">
      <c r="A83" s="9">
        <v>46086</v>
      </c>
      <c r="B83" s="1" t="str">
        <f t="shared" si="2"/>
        <v>BGIN26</v>
      </c>
      <c r="C83">
        <v>339</v>
      </c>
    </row>
    <row r="84" spans="1:3" x14ac:dyDescent="0.25">
      <c r="A84" s="9">
        <v>46087</v>
      </c>
      <c r="B84" s="1" t="str">
        <f t="shared" si="2"/>
        <v>BGIN26</v>
      </c>
      <c r="C84">
        <v>336.65</v>
      </c>
    </row>
    <row r="85" spans="1:3" x14ac:dyDescent="0.25">
      <c r="A85" s="9">
        <v>46090</v>
      </c>
      <c r="B85" s="1" t="str">
        <f t="shared" si="2"/>
        <v>BGIN26</v>
      </c>
      <c r="C85">
        <v>339.7</v>
      </c>
    </row>
    <row r="86" spans="1:3" x14ac:dyDescent="0.25">
      <c r="A86" s="9">
        <v>46091</v>
      </c>
      <c r="B86" s="1" t="str">
        <f t="shared" si="2"/>
        <v>BGIN26</v>
      </c>
      <c r="C86">
        <v>339.7</v>
      </c>
    </row>
    <row r="87" spans="1:3" x14ac:dyDescent="0.25">
      <c r="A87" s="9">
        <v>46092</v>
      </c>
      <c r="B87" s="1" t="str">
        <f t="shared" si="2"/>
        <v>BGIN26</v>
      </c>
      <c r="C87">
        <v>341.9</v>
      </c>
    </row>
    <row r="88" spans="1:3" x14ac:dyDescent="0.25">
      <c r="A88" s="9">
        <v>46093</v>
      </c>
      <c r="B88" s="1" t="str">
        <f t="shared" si="2"/>
        <v>BGIN26</v>
      </c>
      <c r="C88">
        <v>342.45</v>
      </c>
    </row>
    <row r="89" spans="1:3" x14ac:dyDescent="0.25">
      <c r="A89" s="9">
        <v>46094</v>
      </c>
      <c r="B89" s="1" t="str">
        <f t="shared" si="2"/>
        <v>BGIN26</v>
      </c>
      <c r="C89">
        <v>340.4</v>
      </c>
    </row>
    <row r="90" spans="1:3" x14ac:dyDescent="0.25">
      <c r="A90" s="9">
        <v>46097</v>
      </c>
      <c r="B90" s="1" t="str">
        <f t="shared" si="2"/>
        <v>BGIN26</v>
      </c>
      <c r="C90">
        <v>341.8</v>
      </c>
    </row>
    <row r="91" spans="1:3" x14ac:dyDescent="0.25">
      <c r="A91" s="9">
        <v>46098</v>
      </c>
      <c r="B91" s="1" t="str">
        <f t="shared" si="2"/>
        <v>BGIN26</v>
      </c>
      <c r="C91">
        <v>339.9</v>
      </c>
    </row>
    <row r="92" spans="1:3" x14ac:dyDescent="0.25">
      <c r="A92" s="9">
        <v>46099</v>
      </c>
      <c r="B92" s="1" t="str">
        <f t="shared" si="2"/>
        <v>BGIN26</v>
      </c>
      <c r="C92">
        <v>341.65</v>
      </c>
    </row>
    <row r="93" spans="1:3" x14ac:dyDescent="0.25">
      <c r="A93" s="9">
        <v>46100</v>
      </c>
      <c r="B93" s="1" t="str">
        <f t="shared" si="2"/>
        <v>BGIN26</v>
      </c>
      <c r="C93">
        <v>345.8</v>
      </c>
    </row>
    <row r="94" spans="1:3" x14ac:dyDescent="0.25">
      <c r="A94" s="9">
        <v>46101</v>
      </c>
      <c r="B94" s="1" t="str">
        <f t="shared" si="2"/>
        <v>BGIN26</v>
      </c>
      <c r="C94">
        <v>349.2</v>
      </c>
    </row>
    <row r="95" spans="1:3" x14ac:dyDescent="0.25">
      <c r="A95" s="9">
        <v>46104</v>
      </c>
      <c r="B95" s="1" t="str">
        <f t="shared" si="2"/>
        <v>BGIN26</v>
      </c>
      <c r="C95">
        <v>348.95</v>
      </c>
    </row>
    <row r="96" spans="1:3" x14ac:dyDescent="0.25">
      <c r="A96" s="9">
        <v>46105</v>
      </c>
      <c r="B96" s="1" t="str">
        <f t="shared" si="2"/>
        <v>BGIN26</v>
      </c>
      <c r="C96">
        <v>349.8</v>
      </c>
    </row>
    <row r="97" spans="1:3" x14ac:dyDescent="0.25">
      <c r="A97" s="9">
        <v>46107</v>
      </c>
      <c r="B97" s="1" t="str">
        <f t="shared" si="2"/>
        <v>BGIN26</v>
      </c>
      <c r="C97">
        <v>351.5</v>
      </c>
    </row>
    <row r="98" spans="1:3" x14ac:dyDescent="0.25">
      <c r="A98" s="9">
        <v>46108</v>
      </c>
      <c r="B98" s="1" t="str">
        <f t="shared" si="2"/>
        <v>BGIN26</v>
      </c>
      <c r="C98">
        <v>352.6</v>
      </c>
    </row>
    <row r="99" spans="1:3" x14ac:dyDescent="0.25">
      <c r="A99" s="9">
        <v>46111</v>
      </c>
      <c r="B99" s="1" t="str">
        <f t="shared" si="2"/>
        <v>BGIN26</v>
      </c>
      <c r="C99">
        <v>352.25</v>
      </c>
    </row>
    <row r="100" spans="1:3" x14ac:dyDescent="0.25">
      <c r="A100" s="9">
        <v>46112</v>
      </c>
      <c r="B100" s="1" t="str">
        <f t="shared" si="2"/>
        <v>BGIN26</v>
      </c>
      <c r="C100">
        <v>350.85</v>
      </c>
    </row>
    <row r="101" spans="1:3" x14ac:dyDescent="0.25">
      <c r="A101" s="9">
        <v>46113</v>
      </c>
      <c r="B101" s="1" t="str">
        <f t="shared" ref="B101:B111" ca="1" si="3">B110</f>
        <v/>
      </c>
      <c r="C101">
        <v>351.2</v>
      </c>
    </row>
    <row r="102" spans="1:3" x14ac:dyDescent="0.25">
      <c r="A102" s="9">
        <v>46114</v>
      </c>
      <c r="B102" s="1" t="str">
        <f t="shared" ca="1" si="3"/>
        <v/>
      </c>
      <c r="C102">
        <v>349.5</v>
      </c>
    </row>
    <row r="103" spans="1:3" x14ac:dyDescent="0.25">
      <c r="A103" s="9">
        <v>46118</v>
      </c>
      <c r="B103" s="1" t="str">
        <f t="shared" ca="1" si="3"/>
        <v/>
      </c>
      <c r="C103">
        <v>352.85</v>
      </c>
    </row>
    <row r="104" spans="1:3" x14ac:dyDescent="0.25">
      <c r="A104" s="9">
        <v>46119</v>
      </c>
      <c r="B104" s="1" t="str">
        <f t="shared" ca="1" si="3"/>
        <v/>
      </c>
      <c r="C104">
        <v>348.75</v>
      </c>
    </row>
    <row r="105" spans="1:3" x14ac:dyDescent="0.25">
      <c r="A105" s="9">
        <v>46120</v>
      </c>
      <c r="B105" s="1" t="str">
        <f t="shared" ca="1" si="3"/>
        <v/>
      </c>
      <c r="C105">
        <v>342.35</v>
      </c>
    </row>
    <row r="106" spans="1:3" x14ac:dyDescent="0.25">
      <c r="A106" s="9">
        <v>46121</v>
      </c>
      <c r="B106" s="1" t="str">
        <f t="shared" ca="1" si="3"/>
        <v/>
      </c>
      <c r="C106">
        <v>344.55</v>
      </c>
    </row>
    <row r="107" spans="1:3" x14ac:dyDescent="0.25">
      <c r="A107" s="9">
        <v>46122</v>
      </c>
      <c r="B107" s="1" t="str">
        <f t="shared" ca="1" si="3"/>
        <v/>
      </c>
      <c r="C107">
        <v>341.95</v>
      </c>
    </row>
    <row r="108" spans="1:3" x14ac:dyDescent="0.25">
      <c r="A108" s="9">
        <v>46125</v>
      </c>
      <c r="B108" s="1" t="str">
        <f t="shared" ca="1" si="3"/>
        <v/>
      </c>
      <c r="C108">
        <v>334.6</v>
      </c>
    </row>
    <row r="109" spans="1:3" x14ac:dyDescent="0.25">
      <c r="A109" s="9">
        <v>46126</v>
      </c>
      <c r="B109" s="1" t="str">
        <f t="shared" ca="1" si="3"/>
        <v/>
      </c>
      <c r="C109">
        <v>336.4</v>
      </c>
    </row>
    <row r="110" spans="1:3" x14ac:dyDescent="0.25">
      <c r="A110" s="9">
        <v>46127</v>
      </c>
      <c r="B110" s="1" t="str">
        <f t="shared" ca="1" si="3"/>
        <v/>
      </c>
      <c r="C110">
        <v>336.45</v>
      </c>
    </row>
    <row r="111" spans="1:3" x14ac:dyDescent="0.25">
      <c r="A111" s="9">
        <v>46128</v>
      </c>
      <c r="B111" s="1" t="str">
        <f t="shared" ca="1" si="3"/>
        <v/>
      </c>
      <c r="C111">
        <v>337.8</v>
      </c>
    </row>
    <row r="112" spans="1:3" x14ac:dyDescent="0.25">
      <c r="A112" s="9">
        <v>46129</v>
      </c>
      <c r="B112" s="1" t="str">
        <f t="shared" ref="B112:B143" ca="1" si="4">B111</f>
        <v/>
      </c>
      <c r="C112">
        <v>335.15</v>
      </c>
    </row>
    <row r="113" spans="1:3" x14ac:dyDescent="0.25">
      <c r="A113" s="9">
        <v>46132</v>
      </c>
      <c r="B113" s="1" t="str">
        <f t="shared" ca="1" si="4"/>
        <v/>
      </c>
      <c r="C113">
        <v>334.95</v>
      </c>
    </row>
    <row r="114" spans="1:3" x14ac:dyDescent="0.25">
      <c r="A114" s="9">
        <v>46134</v>
      </c>
      <c r="B114" s="1" t="str">
        <f t="shared" ca="1" si="4"/>
        <v/>
      </c>
      <c r="C114">
        <v>338.85</v>
      </c>
    </row>
    <row r="115" spans="1:3" x14ac:dyDescent="0.25">
      <c r="A115" s="9">
        <v>46135</v>
      </c>
      <c r="B115" s="1" t="str">
        <f t="shared" ca="1" si="4"/>
        <v/>
      </c>
      <c r="C115">
        <v>338.25</v>
      </c>
    </row>
    <row r="116" spans="1:3" x14ac:dyDescent="0.25">
      <c r="A116" s="9">
        <v>46136</v>
      </c>
      <c r="B116" s="1" t="str">
        <f t="shared" ca="1" si="4"/>
        <v/>
      </c>
      <c r="C116">
        <v>341.8</v>
      </c>
    </row>
    <row r="117" spans="1:3" x14ac:dyDescent="0.25">
      <c r="A117" s="9">
        <v>46139</v>
      </c>
      <c r="B117" s="1" t="str">
        <f t="shared" ca="1" si="4"/>
        <v/>
      </c>
      <c r="C117">
        <v>340.3</v>
      </c>
    </row>
    <row r="118" spans="1:3" x14ac:dyDescent="0.25">
      <c r="A118" s="9">
        <v>46140</v>
      </c>
      <c r="B118" s="1" t="str">
        <f t="shared" ca="1" si="4"/>
        <v/>
      </c>
      <c r="C118">
        <v>337.35</v>
      </c>
    </row>
    <row r="119" spans="1:3" x14ac:dyDescent="0.25">
      <c r="A119" s="9">
        <v>46141</v>
      </c>
      <c r="B119" s="1" t="str">
        <f t="shared" ca="1" si="4"/>
        <v/>
      </c>
      <c r="C119">
        <v>334.25</v>
      </c>
    </row>
    <row r="120" spans="1:3" x14ac:dyDescent="0.25">
      <c r="A120" s="9">
        <v>46142</v>
      </c>
      <c r="B120" s="1" t="str">
        <f t="shared" ca="1" si="4"/>
        <v/>
      </c>
      <c r="C120">
        <v>334.45</v>
      </c>
    </row>
    <row r="121" spans="1:3" x14ac:dyDescent="0.25">
      <c r="A121" s="9">
        <v>46146</v>
      </c>
      <c r="B121" s="1" t="str">
        <f t="shared" ca="1" si="4"/>
        <v/>
      </c>
      <c r="C121">
        <v>340.5</v>
      </c>
    </row>
    <row r="122" spans="1:3" x14ac:dyDescent="0.25">
      <c r="A122" s="9">
        <v>46147</v>
      </c>
      <c r="B122" s="1" t="str">
        <f t="shared" ca="1" si="4"/>
        <v/>
      </c>
      <c r="C122">
        <v>336.1</v>
      </c>
    </row>
    <row r="123" spans="1:3" x14ac:dyDescent="0.25">
      <c r="A123" s="9">
        <v>46148</v>
      </c>
      <c r="B123" s="1" t="str">
        <f t="shared" ca="1" si="4"/>
        <v/>
      </c>
      <c r="C123">
        <v>336.15</v>
      </c>
    </row>
    <row r="124" spans="1:3" x14ac:dyDescent="0.25">
      <c r="A124" s="9">
        <v>46149</v>
      </c>
      <c r="B124" s="1" t="str">
        <f t="shared" ca="1" si="4"/>
        <v/>
      </c>
      <c r="C124">
        <v>337.05</v>
      </c>
    </row>
    <row r="125" spans="1:3" x14ac:dyDescent="0.25">
      <c r="A125" s="9">
        <v>46150</v>
      </c>
      <c r="B125" s="1" t="str">
        <f t="shared" ca="1" si="4"/>
        <v/>
      </c>
      <c r="C125">
        <v>337.3</v>
      </c>
    </row>
    <row r="126" spans="1:3" x14ac:dyDescent="0.25">
      <c r="A126" s="9">
        <v>46153</v>
      </c>
      <c r="B126" s="1" t="str">
        <f t="shared" ca="1" si="4"/>
        <v/>
      </c>
      <c r="C126">
        <v>344.4</v>
      </c>
    </row>
    <row r="127" spans="1:3" x14ac:dyDescent="0.25">
      <c r="A127" s="9">
        <v>46154</v>
      </c>
      <c r="B127" s="1" t="str">
        <f t="shared" ca="1" si="4"/>
        <v/>
      </c>
      <c r="C127">
        <v>342.7</v>
      </c>
    </row>
    <row r="128" spans="1:3" x14ac:dyDescent="0.25">
      <c r="A128" s="9">
        <v>46155</v>
      </c>
      <c r="B128" s="1" t="str">
        <f t="shared" ca="1" si="4"/>
        <v/>
      </c>
      <c r="C128">
        <v>339.8</v>
      </c>
    </row>
    <row r="129" spans="1:3" x14ac:dyDescent="0.25">
      <c r="A129" s="9">
        <v>46156</v>
      </c>
      <c r="B129" s="1" t="str">
        <f t="shared" ca="1" si="4"/>
        <v/>
      </c>
      <c r="C129">
        <v>341.1</v>
      </c>
    </row>
    <row r="130" spans="1:3" x14ac:dyDescent="0.25">
      <c r="A130" s="9">
        <v>46157</v>
      </c>
      <c r="B130" s="1" t="str">
        <f t="shared" ca="1" si="4"/>
        <v/>
      </c>
      <c r="C130">
        <v>337.65</v>
      </c>
    </row>
    <row r="131" spans="1:3" x14ac:dyDescent="0.25">
      <c r="A131" s="9">
        <v>46160</v>
      </c>
      <c r="B131" s="1" t="str">
        <f t="shared" ca="1" si="4"/>
        <v/>
      </c>
      <c r="C131">
        <v>338.2</v>
      </c>
    </row>
    <row r="132" spans="1:3" x14ac:dyDescent="0.25">
      <c r="A132" s="9">
        <v>46161</v>
      </c>
      <c r="B132" s="1" t="str">
        <f t="shared" ca="1" si="4"/>
        <v/>
      </c>
      <c r="C132">
        <v>344.6</v>
      </c>
    </row>
    <row r="133" spans="1:3" x14ac:dyDescent="0.25">
      <c r="A133" s="9">
        <v>46162</v>
      </c>
      <c r="B133" s="1" t="str">
        <f t="shared" ca="1" si="4"/>
        <v/>
      </c>
      <c r="C133">
        <v>344.7</v>
      </c>
    </row>
    <row r="134" spans="1:3" x14ac:dyDescent="0.25">
      <c r="A134" s="9">
        <v>46163</v>
      </c>
      <c r="B134" s="1" t="str">
        <f t="shared" ca="1" si="4"/>
        <v/>
      </c>
      <c r="C134">
        <v>344.8</v>
      </c>
    </row>
    <row r="135" spans="1:3" x14ac:dyDescent="0.25">
      <c r="A135" s="9">
        <v>46164</v>
      </c>
      <c r="B135" s="1" t="str">
        <f t="shared" ca="1" si="4"/>
        <v/>
      </c>
      <c r="C135">
        <v>347.1</v>
      </c>
    </row>
    <row r="136" spans="1:3" x14ac:dyDescent="0.25">
      <c r="A136" s="9">
        <v>46167</v>
      </c>
      <c r="B136" s="1" t="str">
        <f t="shared" ca="1" si="4"/>
        <v/>
      </c>
      <c r="C136">
        <v>348.4</v>
      </c>
    </row>
    <row r="137" spans="1:3" x14ac:dyDescent="0.25">
      <c r="A137" s="9">
        <v>46168</v>
      </c>
      <c r="B137" s="1" t="str">
        <f t="shared" ca="1" si="4"/>
        <v/>
      </c>
      <c r="C137">
        <v>346.55</v>
      </c>
    </row>
    <row r="138" spans="1:3" x14ac:dyDescent="0.25">
      <c r="A138" s="9">
        <v>46169</v>
      </c>
      <c r="B138" s="1" t="str">
        <f t="shared" ca="1" si="4"/>
        <v/>
      </c>
      <c r="C138">
        <v>346.85</v>
      </c>
    </row>
    <row r="139" spans="1:3" x14ac:dyDescent="0.25">
      <c r="A139" s="9">
        <v>46170</v>
      </c>
      <c r="B139" s="1" t="str">
        <f t="shared" ca="1" si="4"/>
        <v/>
      </c>
      <c r="C139">
        <v>347.9</v>
      </c>
    </row>
    <row r="140" spans="1:3" x14ac:dyDescent="0.25">
      <c r="A140" s="9">
        <v>46171</v>
      </c>
      <c r="B140" s="1" t="str">
        <f t="shared" ca="1" si="4"/>
        <v/>
      </c>
      <c r="C140">
        <v>339.25</v>
      </c>
    </row>
    <row r="141" spans="1:3" x14ac:dyDescent="0.25">
      <c r="A141" s="9">
        <v>46174</v>
      </c>
      <c r="B141" s="1" t="str">
        <f t="shared" ca="1" si="4"/>
        <v/>
      </c>
      <c r="C141">
        <v>342.2</v>
      </c>
    </row>
    <row r="142" spans="1:3" x14ac:dyDescent="0.25">
      <c r="A142" s="9">
        <v>46175</v>
      </c>
      <c r="B142" s="1" t="str">
        <f t="shared" ca="1" si="4"/>
        <v/>
      </c>
      <c r="C142">
        <v>344.8</v>
      </c>
    </row>
    <row r="143" spans="1:3" x14ac:dyDescent="0.25">
      <c r="A143" s="9">
        <v>46176</v>
      </c>
      <c r="B143" s="1" t="str">
        <f t="shared" ca="1" si="4"/>
        <v/>
      </c>
      <c r="C143">
        <v>343.05</v>
      </c>
    </row>
    <row r="144" spans="1:3" x14ac:dyDescent="0.25">
      <c r="A144" s="9">
        <v>46178</v>
      </c>
      <c r="B144" s="1" t="str">
        <f t="shared" ref="B144:B175" ca="1" si="5">B143</f>
        <v/>
      </c>
      <c r="C144">
        <v>344</v>
      </c>
    </row>
    <row r="145" spans="1:3" x14ac:dyDescent="0.25">
      <c r="A145" s="9">
        <v>46181</v>
      </c>
      <c r="B145" s="1" t="str">
        <f t="shared" ca="1" si="5"/>
        <v/>
      </c>
      <c r="C145">
        <v>343</v>
      </c>
    </row>
    <row r="146" spans="1:3" x14ac:dyDescent="0.25">
      <c r="A146" s="9">
        <v>46182</v>
      </c>
      <c r="B146" s="1" t="str">
        <f t="shared" ca="1" si="5"/>
        <v/>
      </c>
      <c r="C146">
        <v>339.85</v>
      </c>
    </row>
    <row r="147" spans="1:3" x14ac:dyDescent="0.25">
      <c r="A147" s="9">
        <v>46183</v>
      </c>
      <c r="B147" s="1" t="str">
        <f t="shared" ca="1" si="5"/>
        <v/>
      </c>
      <c r="C147">
        <v>335.85</v>
      </c>
    </row>
    <row r="148" spans="1:3" x14ac:dyDescent="0.25">
      <c r="A148" s="9">
        <v>46184</v>
      </c>
      <c r="B148" s="1" t="str">
        <f t="shared" ca="1" si="5"/>
        <v/>
      </c>
      <c r="C148">
        <v>337.9</v>
      </c>
    </row>
    <row r="149" spans="1:3" x14ac:dyDescent="0.25">
      <c r="A149" s="9">
        <v>46185</v>
      </c>
      <c r="B149" s="1" t="str">
        <f t="shared" ca="1" si="5"/>
        <v/>
      </c>
      <c r="C149">
        <v>337.5</v>
      </c>
    </row>
    <row r="150" spans="1:3" x14ac:dyDescent="0.25">
      <c r="A150" s="9">
        <v>46188</v>
      </c>
      <c r="B150" s="1" t="str">
        <f t="shared" ca="1" si="5"/>
        <v/>
      </c>
      <c r="C150">
        <v>333.95</v>
      </c>
    </row>
    <row r="151" spans="1:3" x14ac:dyDescent="0.25">
      <c r="A151" s="9">
        <v>46189</v>
      </c>
      <c r="B151" s="1" t="str">
        <f t="shared" ca="1" si="5"/>
        <v/>
      </c>
      <c r="C151">
        <v>335.8</v>
      </c>
    </row>
    <row r="152" spans="1:3" x14ac:dyDescent="0.25">
      <c r="A152" s="9">
        <v>46190</v>
      </c>
      <c r="B152" s="1" t="str">
        <f t="shared" ca="1" si="5"/>
        <v/>
      </c>
      <c r="C152">
        <v>332.8</v>
      </c>
    </row>
    <row r="153" spans="1:3" x14ac:dyDescent="0.25">
      <c r="A153" s="9">
        <v>46191</v>
      </c>
      <c r="B153" s="1" t="str">
        <f t="shared" ca="1" si="5"/>
        <v/>
      </c>
      <c r="C153">
        <v>333.2</v>
      </c>
    </row>
    <row r="154" spans="1:3" x14ac:dyDescent="0.25">
      <c r="A154" s="9">
        <v>46192</v>
      </c>
      <c r="B154" s="1" t="str">
        <f t="shared" ca="1" si="5"/>
        <v/>
      </c>
      <c r="C154">
        <v>333.15</v>
      </c>
    </row>
    <row r="155" spans="1:3" x14ac:dyDescent="0.25">
      <c r="A155" s="9">
        <v>46195</v>
      </c>
      <c r="B155" s="1" t="str">
        <f t="shared" ca="1" si="5"/>
        <v/>
      </c>
      <c r="C155">
        <v>337.7</v>
      </c>
    </row>
    <row r="156" spans="1:3" x14ac:dyDescent="0.25">
      <c r="A156" s="9">
        <v>46196</v>
      </c>
      <c r="B156" s="1" t="str">
        <f t="shared" ca="1" si="5"/>
        <v/>
      </c>
      <c r="C156">
        <v>336.4</v>
      </c>
    </row>
    <row r="157" spans="1:3" x14ac:dyDescent="0.25">
      <c r="A157" s="9">
        <v>46197</v>
      </c>
      <c r="B157" s="1" t="str">
        <f t="shared" ca="1" si="5"/>
        <v/>
      </c>
      <c r="C157">
        <v>332.4</v>
      </c>
    </row>
    <row r="158" spans="1:3" x14ac:dyDescent="0.25">
      <c r="A158" s="9">
        <v>46198</v>
      </c>
      <c r="B158" s="1" t="str">
        <f t="shared" ca="1" si="5"/>
        <v/>
      </c>
      <c r="C158">
        <v>333.65</v>
      </c>
    </row>
    <row r="159" spans="1:3" x14ac:dyDescent="0.25">
      <c r="A159" s="9">
        <v>46199</v>
      </c>
      <c r="B159" s="1" t="str">
        <f t="shared" ca="1" si="5"/>
        <v/>
      </c>
      <c r="C159">
        <v>333.55</v>
      </c>
    </row>
    <row r="160" spans="1:3" x14ac:dyDescent="0.25">
      <c r="A160" s="9">
        <v>46202</v>
      </c>
      <c r="B160" s="1" t="str">
        <f t="shared" ca="1" si="5"/>
        <v/>
      </c>
      <c r="C160">
        <v>333.25</v>
      </c>
    </row>
    <row r="161" spans="1:3" x14ac:dyDescent="0.25">
      <c r="A161" s="9">
        <v>46203</v>
      </c>
      <c r="B161" s="1" t="str">
        <f t="shared" ca="1" si="5"/>
        <v/>
      </c>
      <c r="C161">
        <v>330.1</v>
      </c>
    </row>
    <row r="162" spans="1:3" x14ac:dyDescent="0.25">
      <c r="A162" s="9">
        <v>46204</v>
      </c>
      <c r="B162" s="1" t="str">
        <f t="shared" ca="1" si="5"/>
        <v/>
      </c>
      <c r="C162">
        <v>330.25</v>
      </c>
    </row>
    <row r="163" spans="1:3" x14ac:dyDescent="0.25">
      <c r="A163" s="9">
        <v>46205</v>
      </c>
      <c r="B163" s="1" t="str">
        <f t="shared" ca="1" si="5"/>
        <v/>
      </c>
      <c r="C163">
        <v>329.8</v>
      </c>
    </row>
    <row r="164" spans="1:3" x14ac:dyDescent="0.25">
      <c r="A164" s="9">
        <v>46206</v>
      </c>
      <c r="B164" s="1" t="str">
        <f t="shared" ca="1" si="5"/>
        <v/>
      </c>
      <c r="C164">
        <v>327.7</v>
      </c>
    </row>
    <row r="165" spans="1:3" x14ac:dyDescent="0.25">
      <c r="A165" s="9">
        <v>46209</v>
      </c>
      <c r="B165" s="1" t="str">
        <f t="shared" ca="1" si="5"/>
        <v/>
      </c>
      <c r="C165">
        <v>328.8</v>
      </c>
    </row>
    <row r="166" spans="1:3" x14ac:dyDescent="0.25">
      <c r="A166" s="9">
        <v>46210</v>
      </c>
      <c r="B166" s="1" t="str">
        <f t="shared" ca="1" si="5"/>
        <v/>
      </c>
      <c r="C166">
        <v>331.2</v>
      </c>
    </row>
    <row r="167" spans="1:3" x14ac:dyDescent="0.25">
      <c r="A167" s="9">
        <v>46211</v>
      </c>
      <c r="B167" s="1" t="str">
        <f t="shared" ca="1" si="5"/>
        <v/>
      </c>
      <c r="C167">
        <v>329.1</v>
      </c>
    </row>
    <row r="168" spans="1:3" x14ac:dyDescent="0.25">
      <c r="A168" s="9">
        <v>46212</v>
      </c>
      <c r="B168" s="1" t="str">
        <f t="shared" ca="1" si="5"/>
        <v/>
      </c>
      <c r="C168">
        <v>330.3</v>
      </c>
    </row>
    <row r="169" spans="1:3" x14ac:dyDescent="0.25">
      <c r="A169" s="9">
        <v>46213</v>
      </c>
      <c r="B169" s="1" t="str">
        <f t="shared" ca="1" si="5"/>
        <v/>
      </c>
      <c r="C169">
        <v>330.1</v>
      </c>
    </row>
    <row r="170" spans="1:3" x14ac:dyDescent="0.25">
      <c r="A170" s="9">
        <v>46216</v>
      </c>
      <c r="B170" s="1" t="str">
        <f t="shared" ca="1" si="5"/>
        <v/>
      </c>
      <c r="C170">
        <v>329.8</v>
      </c>
    </row>
    <row r="171" spans="1:3" x14ac:dyDescent="0.25">
      <c r="A171" s="9">
        <v>46217</v>
      </c>
      <c r="B171" s="1" t="str">
        <f t="shared" ca="1" si="5"/>
        <v/>
      </c>
      <c r="C171">
        <v>333.05</v>
      </c>
    </row>
    <row r="172" spans="1:3" x14ac:dyDescent="0.25">
      <c r="A172" s="9">
        <v>46218</v>
      </c>
      <c r="B172" s="1" t="str">
        <f t="shared" ca="1" si="5"/>
        <v/>
      </c>
      <c r="C172">
        <v>336.55</v>
      </c>
    </row>
    <row r="173" spans="1:3" x14ac:dyDescent="0.25">
      <c r="A173" s="9">
        <v>46219</v>
      </c>
      <c r="B173" s="1" t="str">
        <f t="shared" ca="1" si="5"/>
        <v/>
      </c>
      <c r="C173">
        <v>337.75</v>
      </c>
    </row>
    <row r="174" spans="1:3" x14ac:dyDescent="0.25">
      <c r="A174" s="9">
        <v>46220</v>
      </c>
      <c r="B174" s="1" t="str">
        <f t="shared" ca="1" si="5"/>
        <v/>
      </c>
      <c r="C174">
        <v>338.6</v>
      </c>
    </row>
    <row r="175" spans="1:3" x14ac:dyDescent="0.25">
      <c r="A175" s="9">
        <v>46223</v>
      </c>
      <c r="B175" s="1" t="str">
        <f t="shared" ca="1" si="5"/>
        <v/>
      </c>
      <c r="C175">
        <v>341.3</v>
      </c>
    </row>
    <row r="176" spans="1:3" x14ac:dyDescent="0.25">
      <c r="A176" s="9">
        <v>46224</v>
      </c>
      <c r="B176" s="1" t="str">
        <f t="shared" ref="B176:B184" ca="1" si="6">B175</f>
        <v/>
      </c>
      <c r="C176">
        <v>345.25</v>
      </c>
    </row>
    <row r="177" spans="1:3" x14ac:dyDescent="0.25">
      <c r="A177" s="9">
        <v>46225</v>
      </c>
      <c r="B177" s="1" t="str">
        <f t="shared" ca="1" si="6"/>
        <v/>
      </c>
      <c r="C177">
        <v>343.85</v>
      </c>
    </row>
    <row r="178" spans="1:3" x14ac:dyDescent="0.25">
      <c r="A178" s="9">
        <v>46226</v>
      </c>
      <c r="B178" s="1" t="str">
        <f t="shared" ca="1" si="6"/>
        <v/>
      </c>
      <c r="C178">
        <v>343.45</v>
      </c>
    </row>
    <row r="179" spans="1:3" x14ac:dyDescent="0.25">
      <c r="A179" s="9">
        <v>46227</v>
      </c>
      <c r="B179" s="1" t="str">
        <f t="shared" ca="1" si="6"/>
        <v/>
      </c>
      <c r="C179">
        <v>342.7</v>
      </c>
    </row>
    <row r="180" spans="1:3" x14ac:dyDescent="0.25">
      <c r="A180" s="9">
        <v>46230</v>
      </c>
      <c r="B180" s="1" t="str">
        <f t="shared" ca="1" si="6"/>
        <v/>
      </c>
      <c r="C180">
        <v>346</v>
      </c>
    </row>
    <row r="181" spans="1:3" x14ac:dyDescent="0.25">
      <c r="A181" s="9">
        <v>46231</v>
      </c>
      <c r="B181" s="1" t="str">
        <f t="shared" ca="1" si="6"/>
        <v/>
      </c>
      <c r="C181">
        <v>346.25</v>
      </c>
    </row>
    <row r="182" spans="1:3" x14ac:dyDescent="0.25">
      <c r="A182" s="9">
        <v>46232</v>
      </c>
      <c r="B182" s="1" t="str">
        <f t="shared" ca="1" si="6"/>
        <v/>
      </c>
      <c r="C182">
        <v>347.8</v>
      </c>
    </row>
    <row r="183" spans="1:3" x14ac:dyDescent="0.25">
      <c r="A183" s="9">
        <v>46233</v>
      </c>
      <c r="B183" s="1" t="str">
        <f t="shared" ca="1" si="6"/>
        <v/>
      </c>
      <c r="C183">
        <v>346.25</v>
      </c>
    </row>
    <row r="184" spans="1:3" x14ac:dyDescent="0.25">
      <c r="A184" s="24">
        <v>46234</v>
      </c>
      <c r="B184" s="1" t="str">
        <f t="shared" ca="1" si="6"/>
        <v/>
      </c>
      <c r="C184">
        <v>346.02</v>
      </c>
    </row>
    <row r="185" spans="1:3" x14ac:dyDescent="0.25">
      <c r="B185" s="1">
        <f t="shared" ref="B185:B190" si="7">B194</f>
        <v>0</v>
      </c>
    </row>
    <row r="186" spans="1:3" x14ac:dyDescent="0.25">
      <c r="B186" s="1">
        <f t="shared" si="7"/>
        <v>0</v>
      </c>
    </row>
    <row r="187" spans="1:3" x14ac:dyDescent="0.25">
      <c r="B187" s="1">
        <f t="shared" si="7"/>
        <v>0</v>
      </c>
    </row>
    <row r="188" spans="1:3" x14ac:dyDescent="0.25">
      <c r="B188" s="1">
        <f t="shared" si="7"/>
        <v>0</v>
      </c>
    </row>
    <row r="189" spans="1:3" x14ac:dyDescent="0.25">
      <c r="B189" s="1">
        <f t="shared" si="7"/>
        <v>0</v>
      </c>
    </row>
    <row r="190" spans="1:3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Planilha17"/>
  <dimension ref="A1:C191"/>
  <sheetViews>
    <sheetView topLeftCell="A52" zoomScale="90" zoomScaleNormal="90" workbookViewId="0">
      <selection activeCell="A70" sqref="A70:XFD70"/>
    </sheetView>
  </sheetViews>
  <sheetFormatPr defaultRowHeight="15" x14ac:dyDescent="0.25"/>
  <cols>
    <col min="1" max="1" width="12.5703125" style="2" bestFit="1" customWidth="1"/>
    <col min="2" max="45" width="9.140625" style="1" customWidth="1"/>
    <col min="4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45992</v>
      </c>
      <c r="B2" s="1" t="s">
        <v>5815</v>
      </c>
      <c r="C2" s="1">
        <v>343.95</v>
      </c>
    </row>
    <row r="3" spans="1:3" x14ac:dyDescent="0.25">
      <c r="A3" s="9">
        <v>45993</v>
      </c>
      <c r="B3" s="20" t="str">
        <f t="shared" ref="B3:B34" si="0">B2</f>
        <v>BGIQ26</v>
      </c>
      <c r="C3" s="1">
        <v>345.55</v>
      </c>
    </row>
    <row r="4" spans="1:3" x14ac:dyDescent="0.25">
      <c r="A4" s="9">
        <v>45994</v>
      </c>
      <c r="B4" s="20" t="str">
        <f t="shared" si="0"/>
        <v>BGIQ26</v>
      </c>
      <c r="C4" s="1">
        <v>344.65</v>
      </c>
    </row>
    <row r="5" spans="1:3" x14ac:dyDescent="0.25">
      <c r="A5" s="9">
        <v>45995</v>
      </c>
      <c r="B5" s="20" t="str">
        <f t="shared" si="0"/>
        <v>BGIQ26</v>
      </c>
      <c r="C5" s="1">
        <v>337.75</v>
      </c>
    </row>
    <row r="6" spans="1:3" x14ac:dyDescent="0.25">
      <c r="A6" s="9">
        <v>45996</v>
      </c>
      <c r="B6" s="20" t="str">
        <f t="shared" si="0"/>
        <v>BGIQ26</v>
      </c>
      <c r="C6" s="1">
        <v>338.45</v>
      </c>
    </row>
    <row r="7" spans="1:3" x14ac:dyDescent="0.25">
      <c r="A7" s="9">
        <v>45999</v>
      </c>
      <c r="B7" s="20" t="str">
        <f t="shared" si="0"/>
        <v>BGIQ26</v>
      </c>
      <c r="C7" s="1">
        <v>338.05</v>
      </c>
    </row>
    <row r="8" spans="1:3" x14ac:dyDescent="0.25">
      <c r="A8" s="9">
        <v>46000</v>
      </c>
      <c r="B8" s="20" t="str">
        <f t="shared" si="0"/>
        <v>BGIQ26</v>
      </c>
      <c r="C8" s="1">
        <v>337.15</v>
      </c>
    </row>
    <row r="9" spans="1:3" x14ac:dyDescent="0.25">
      <c r="A9" s="9">
        <v>46001</v>
      </c>
      <c r="B9" s="20" t="str">
        <f t="shared" si="0"/>
        <v>BGIQ26</v>
      </c>
      <c r="C9" s="1">
        <v>337.8</v>
      </c>
    </row>
    <row r="10" spans="1:3" x14ac:dyDescent="0.25">
      <c r="A10" s="9">
        <v>46002</v>
      </c>
      <c r="B10" s="20" t="str">
        <f t="shared" si="0"/>
        <v>BGIQ26</v>
      </c>
      <c r="C10" s="1">
        <v>338.55</v>
      </c>
    </row>
    <row r="11" spans="1:3" x14ac:dyDescent="0.25">
      <c r="A11" s="9">
        <v>46003</v>
      </c>
      <c r="B11" s="20" t="str">
        <f t="shared" si="0"/>
        <v>BGIQ26</v>
      </c>
      <c r="C11" s="1">
        <v>336.55</v>
      </c>
    </row>
    <row r="12" spans="1:3" x14ac:dyDescent="0.25">
      <c r="A12" s="9">
        <v>46006</v>
      </c>
      <c r="B12" s="20" t="str">
        <f t="shared" si="0"/>
        <v>BGIQ26</v>
      </c>
      <c r="C12">
        <v>337.95</v>
      </c>
    </row>
    <row r="13" spans="1:3" x14ac:dyDescent="0.25">
      <c r="A13" s="9">
        <v>46007</v>
      </c>
      <c r="B13" s="20" t="str">
        <f t="shared" si="0"/>
        <v>BGIQ26</v>
      </c>
      <c r="C13">
        <v>337.3</v>
      </c>
    </row>
    <row r="14" spans="1:3" x14ac:dyDescent="0.25">
      <c r="A14" s="9">
        <v>46008</v>
      </c>
      <c r="B14" s="20" t="str">
        <f t="shared" si="0"/>
        <v>BGIQ26</v>
      </c>
      <c r="C14">
        <v>335.35</v>
      </c>
    </row>
    <row r="15" spans="1:3" x14ac:dyDescent="0.25">
      <c r="A15" s="4">
        <v>46009</v>
      </c>
      <c r="B15" s="20" t="str">
        <f t="shared" si="0"/>
        <v>BGIQ26</v>
      </c>
      <c r="C15">
        <v>336.05</v>
      </c>
    </row>
    <row r="16" spans="1:3" x14ac:dyDescent="0.25">
      <c r="A16" s="9">
        <v>46010</v>
      </c>
      <c r="B16" s="20" t="str">
        <f t="shared" si="0"/>
        <v>BGIQ26</v>
      </c>
      <c r="C16">
        <v>334.35</v>
      </c>
    </row>
    <row r="17" spans="1:3" x14ac:dyDescent="0.25">
      <c r="A17" s="9">
        <v>46013</v>
      </c>
      <c r="B17" s="20" t="str">
        <f t="shared" si="0"/>
        <v>BGIQ26</v>
      </c>
      <c r="C17">
        <v>333.75</v>
      </c>
    </row>
    <row r="18" spans="1:3" x14ac:dyDescent="0.25">
      <c r="A18" s="9">
        <v>46014</v>
      </c>
      <c r="B18" s="20" t="str">
        <f t="shared" si="0"/>
        <v>BGIQ26</v>
      </c>
      <c r="C18">
        <v>334.8</v>
      </c>
    </row>
    <row r="19" spans="1:3" x14ac:dyDescent="0.25">
      <c r="A19" s="9">
        <v>46017</v>
      </c>
      <c r="B19" s="20" t="str">
        <f t="shared" si="0"/>
        <v>BGIQ26</v>
      </c>
      <c r="C19">
        <v>335.65</v>
      </c>
    </row>
    <row r="20" spans="1:3" x14ac:dyDescent="0.25">
      <c r="A20" s="9">
        <v>46020</v>
      </c>
      <c r="B20" s="20" t="str">
        <f t="shared" si="0"/>
        <v>BGIQ26</v>
      </c>
      <c r="C20">
        <v>332.1</v>
      </c>
    </row>
    <row r="21" spans="1:3" x14ac:dyDescent="0.25">
      <c r="A21" s="9">
        <v>46021</v>
      </c>
      <c r="B21" s="20" t="str">
        <f t="shared" si="0"/>
        <v>BGIQ26</v>
      </c>
      <c r="C21">
        <v>334.35</v>
      </c>
    </row>
    <row r="22" spans="1:3" x14ac:dyDescent="0.25">
      <c r="A22" s="9">
        <v>46024</v>
      </c>
      <c r="B22" s="20" t="str">
        <f t="shared" si="0"/>
        <v>BGIQ26</v>
      </c>
      <c r="C22">
        <v>333.6</v>
      </c>
    </row>
    <row r="23" spans="1:3" x14ac:dyDescent="0.25">
      <c r="A23" s="9">
        <v>46027</v>
      </c>
      <c r="B23" s="20" t="str">
        <f t="shared" si="0"/>
        <v>BGIQ26</v>
      </c>
      <c r="C23">
        <v>334.5</v>
      </c>
    </row>
    <row r="24" spans="1:3" x14ac:dyDescent="0.25">
      <c r="A24" s="9">
        <v>46028</v>
      </c>
      <c r="B24" s="20" t="str">
        <f t="shared" si="0"/>
        <v>BGIQ26</v>
      </c>
      <c r="C24">
        <v>329.6</v>
      </c>
    </row>
    <row r="25" spans="1:3" x14ac:dyDescent="0.25">
      <c r="A25" s="2">
        <v>46029</v>
      </c>
      <c r="B25" s="20" t="str">
        <f t="shared" si="0"/>
        <v>BGIQ26</v>
      </c>
      <c r="C25">
        <v>329.95</v>
      </c>
    </row>
    <row r="26" spans="1:3" x14ac:dyDescent="0.25">
      <c r="A26" s="9">
        <v>46030</v>
      </c>
      <c r="B26" s="20" t="str">
        <f t="shared" si="0"/>
        <v>BGIQ26</v>
      </c>
      <c r="C26">
        <v>328.25</v>
      </c>
    </row>
    <row r="27" spans="1:3" x14ac:dyDescent="0.25">
      <c r="A27" s="9">
        <v>46031</v>
      </c>
      <c r="B27" s="20" t="str">
        <f t="shared" si="0"/>
        <v>BGIQ26</v>
      </c>
      <c r="C27">
        <v>327.10000000000002</v>
      </c>
    </row>
    <row r="28" spans="1:3" x14ac:dyDescent="0.25">
      <c r="A28" s="9">
        <v>46034</v>
      </c>
      <c r="B28" s="20" t="str">
        <f t="shared" si="0"/>
        <v>BGIQ26</v>
      </c>
      <c r="C28">
        <v>327.05</v>
      </c>
    </row>
    <row r="29" spans="1:3" x14ac:dyDescent="0.25">
      <c r="A29" s="9">
        <v>46035</v>
      </c>
      <c r="B29" s="20" t="str">
        <f t="shared" si="0"/>
        <v>BGIQ26</v>
      </c>
      <c r="C29">
        <v>323.60000000000002</v>
      </c>
    </row>
    <row r="30" spans="1:3" x14ac:dyDescent="0.25">
      <c r="A30" s="9">
        <v>46036</v>
      </c>
      <c r="B30" s="20" t="str">
        <f t="shared" si="0"/>
        <v>BGIQ26</v>
      </c>
      <c r="C30">
        <v>323.75</v>
      </c>
    </row>
    <row r="31" spans="1:3" x14ac:dyDescent="0.25">
      <c r="A31" s="9">
        <v>46037</v>
      </c>
      <c r="B31" s="20" t="str">
        <f t="shared" si="0"/>
        <v>BGIQ26</v>
      </c>
      <c r="C31">
        <v>323.14999999999998</v>
      </c>
    </row>
    <row r="32" spans="1:3" x14ac:dyDescent="0.25">
      <c r="A32" s="9">
        <v>46038</v>
      </c>
      <c r="B32" s="20" t="str">
        <f t="shared" si="0"/>
        <v>BGIQ26</v>
      </c>
      <c r="C32">
        <v>324.89999999999998</v>
      </c>
    </row>
    <row r="33" spans="1:3" x14ac:dyDescent="0.25">
      <c r="A33" s="9">
        <v>46041</v>
      </c>
      <c r="B33" s="20" t="str">
        <f t="shared" si="0"/>
        <v>BGIQ26</v>
      </c>
      <c r="C33">
        <v>328.35</v>
      </c>
    </row>
    <row r="34" spans="1:3" x14ac:dyDescent="0.25">
      <c r="A34" s="9">
        <v>46042</v>
      </c>
      <c r="B34" s="20" t="str">
        <f t="shared" si="0"/>
        <v>BGIQ26</v>
      </c>
      <c r="C34">
        <v>329.55</v>
      </c>
    </row>
    <row r="35" spans="1:3" x14ac:dyDescent="0.25">
      <c r="A35" s="4">
        <v>46043</v>
      </c>
      <c r="B35" s="20" t="str">
        <f t="shared" ref="B35:B66" si="1">B34</f>
        <v>BGIQ26</v>
      </c>
      <c r="C35">
        <v>330.65</v>
      </c>
    </row>
    <row r="36" spans="1:3" x14ac:dyDescent="0.25">
      <c r="A36" s="4">
        <v>46044</v>
      </c>
      <c r="B36" s="20" t="str">
        <f t="shared" si="1"/>
        <v>BGIQ26</v>
      </c>
      <c r="C36">
        <v>329.1</v>
      </c>
    </row>
    <row r="37" spans="1:3" x14ac:dyDescent="0.25">
      <c r="A37" s="9">
        <v>46045</v>
      </c>
      <c r="B37" s="20" t="str">
        <f t="shared" si="1"/>
        <v>BGIQ26</v>
      </c>
      <c r="C37">
        <v>329</v>
      </c>
    </row>
    <row r="38" spans="1:3" x14ac:dyDescent="0.25">
      <c r="A38" s="9">
        <v>46048</v>
      </c>
      <c r="B38" s="20" t="str">
        <f t="shared" si="1"/>
        <v>BGIQ26</v>
      </c>
      <c r="C38">
        <v>330.4</v>
      </c>
    </row>
    <row r="39" spans="1:3" x14ac:dyDescent="0.25">
      <c r="A39" s="9">
        <v>46049</v>
      </c>
      <c r="B39" s="20" t="str">
        <f t="shared" si="1"/>
        <v>BGIQ26</v>
      </c>
      <c r="C39">
        <v>333.2</v>
      </c>
    </row>
    <row r="40" spans="1:3" x14ac:dyDescent="0.25">
      <c r="A40" s="9">
        <v>46050</v>
      </c>
      <c r="B40" s="20" t="str">
        <f t="shared" si="1"/>
        <v>BGIQ26</v>
      </c>
      <c r="C40">
        <v>333.95</v>
      </c>
    </row>
    <row r="41" spans="1:3" x14ac:dyDescent="0.25">
      <c r="A41" s="9">
        <v>46051</v>
      </c>
      <c r="B41" s="20" t="str">
        <f t="shared" si="1"/>
        <v>BGIQ26</v>
      </c>
      <c r="C41">
        <v>336.85</v>
      </c>
    </row>
    <row r="42" spans="1:3" x14ac:dyDescent="0.25">
      <c r="A42" s="9">
        <v>46052</v>
      </c>
      <c r="B42" s="20" t="str">
        <f t="shared" si="1"/>
        <v>BGIQ26</v>
      </c>
      <c r="C42">
        <v>339</v>
      </c>
    </row>
    <row r="43" spans="1:3" x14ac:dyDescent="0.25">
      <c r="A43" s="9">
        <v>46055</v>
      </c>
      <c r="B43" s="20" t="str">
        <f t="shared" si="1"/>
        <v>BGIQ26</v>
      </c>
      <c r="C43">
        <v>339.6</v>
      </c>
    </row>
    <row r="44" spans="1:3" x14ac:dyDescent="0.25">
      <c r="A44" s="9">
        <v>46056</v>
      </c>
      <c r="B44" s="20" t="str">
        <f t="shared" si="1"/>
        <v>BGIQ26</v>
      </c>
      <c r="C44">
        <v>339.35</v>
      </c>
    </row>
    <row r="45" spans="1:3" x14ac:dyDescent="0.25">
      <c r="A45" s="9">
        <v>46057</v>
      </c>
      <c r="B45" s="20" t="str">
        <f t="shared" si="1"/>
        <v>BGIQ26</v>
      </c>
      <c r="C45">
        <v>340.9</v>
      </c>
    </row>
    <row r="46" spans="1:3" x14ac:dyDescent="0.25">
      <c r="A46" s="9">
        <v>46058</v>
      </c>
      <c r="B46" s="20" t="str">
        <f t="shared" si="1"/>
        <v>BGIQ26</v>
      </c>
      <c r="C46">
        <v>341.35</v>
      </c>
    </row>
    <row r="47" spans="1:3" x14ac:dyDescent="0.25">
      <c r="A47" s="9">
        <v>46059</v>
      </c>
      <c r="B47" s="20" t="str">
        <f t="shared" si="1"/>
        <v>BGIQ26</v>
      </c>
      <c r="C47">
        <v>341.85</v>
      </c>
    </row>
    <row r="48" spans="1:3" x14ac:dyDescent="0.25">
      <c r="A48" s="9">
        <v>46062</v>
      </c>
      <c r="B48" s="20" t="str">
        <f t="shared" si="1"/>
        <v>BGIQ26</v>
      </c>
      <c r="C48">
        <v>340.9</v>
      </c>
    </row>
    <row r="49" spans="1:3" x14ac:dyDescent="0.25">
      <c r="A49" s="9">
        <v>46063</v>
      </c>
      <c r="B49" s="20" t="str">
        <f t="shared" si="1"/>
        <v>BGIQ26</v>
      </c>
      <c r="C49">
        <v>342.2</v>
      </c>
    </row>
    <row r="50" spans="1:3" x14ac:dyDescent="0.25">
      <c r="A50" s="9">
        <v>46064</v>
      </c>
      <c r="B50" s="20" t="str">
        <f t="shared" si="1"/>
        <v>BGIQ26</v>
      </c>
      <c r="C50">
        <v>341.9</v>
      </c>
    </row>
    <row r="51" spans="1:3" x14ac:dyDescent="0.25">
      <c r="A51" s="9">
        <v>46065</v>
      </c>
      <c r="B51" s="20" t="str">
        <f t="shared" si="1"/>
        <v>BGIQ26</v>
      </c>
      <c r="C51">
        <v>341.35</v>
      </c>
    </row>
    <row r="52" spans="1:3" x14ac:dyDescent="0.25">
      <c r="A52" s="9">
        <v>46066</v>
      </c>
      <c r="B52" s="20" t="str">
        <f t="shared" si="1"/>
        <v>BGIQ26</v>
      </c>
      <c r="C52">
        <v>341.55</v>
      </c>
    </row>
    <row r="53" spans="1:3" x14ac:dyDescent="0.25">
      <c r="A53" s="9">
        <v>46071</v>
      </c>
      <c r="B53" s="20" t="str">
        <f t="shared" si="1"/>
        <v>BGIQ26</v>
      </c>
      <c r="C53">
        <v>343</v>
      </c>
    </row>
    <row r="54" spans="1:3" x14ac:dyDescent="0.25">
      <c r="A54" s="9">
        <v>46072</v>
      </c>
      <c r="B54" s="20" t="str">
        <f t="shared" si="1"/>
        <v>BGIQ26</v>
      </c>
      <c r="C54">
        <v>343</v>
      </c>
    </row>
    <row r="55" spans="1:3" x14ac:dyDescent="0.25">
      <c r="A55" s="9">
        <v>46073</v>
      </c>
      <c r="B55" s="20" t="str">
        <f t="shared" si="1"/>
        <v>BGIQ26</v>
      </c>
      <c r="C55">
        <v>346.75</v>
      </c>
    </row>
    <row r="56" spans="1:3" x14ac:dyDescent="0.25">
      <c r="A56" s="9">
        <v>46076</v>
      </c>
      <c r="B56" s="20" t="str">
        <f t="shared" si="1"/>
        <v>BGIQ26</v>
      </c>
      <c r="C56">
        <v>348.6</v>
      </c>
    </row>
    <row r="57" spans="1:3" x14ac:dyDescent="0.25">
      <c r="A57" s="9">
        <v>46077</v>
      </c>
      <c r="B57" s="20" t="str">
        <f t="shared" si="1"/>
        <v>BGIQ26</v>
      </c>
      <c r="C57">
        <v>349.2</v>
      </c>
    </row>
    <row r="58" spans="1:3" x14ac:dyDescent="0.25">
      <c r="A58" s="9">
        <v>46078</v>
      </c>
      <c r="B58" s="20" t="str">
        <f t="shared" si="1"/>
        <v>BGIQ26</v>
      </c>
      <c r="C58">
        <v>349</v>
      </c>
    </row>
    <row r="59" spans="1:3" x14ac:dyDescent="0.25">
      <c r="A59" s="9">
        <v>46079</v>
      </c>
      <c r="B59" s="20" t="str">
        <f t="shared" si="1"/>
        <v>BGIQ26</v>
      </c>
      <c r="C59">
        <v>346.6</v>
      </c>
    </row>
    <row r="60" spans="1:3" x14ac:dyDescent="0.25">
      <c r="A60" s="9">
        <v>46080</v>
      </c>
      <c r="B60" s="20" t="str">
        <f t="shared" si="1"/>
        <v>BGIQ26</v>
      </c>
      <c r="C60">
        <v>344.45</v>
      </c>
    </row>
    <row r="61" spans="1:3" x14ac:dyDescent="0.25">
      <c r="A61" s="9">
        <v>46083</v>
      </c>
      <c r="B61" s="20" t="str">
        <f t="shared" si="1"/>
        <v>BGIQ26</v>
      </c>
      <c r="C61">
        <v>338.15</v>
      </c>
    </row>
    <row r="62" spans="1:3" x14ac:dyDescent="0.25">
      <c r="A62" s="9">
        <v>46084</v>
      </c>
      <c r="B62" s="20" t="str">
        <f t="shared" si="1"/>
        <v>BGIQ26</v>
      </c>
      <c r="C62">
        <v>336.4</v>
      </c>
    </row>
    <row r="63" spans="1:3" x14ac:dyDescent="0.25">
      <c r="A63" s="9">
        <v>46085</v>
      </c>
      <c r="B63" s="20" t="str">
        <f t="shared" si="1"/>
        <v>BGIQ26</v>
      </c>
      <c r="C63">
        <v>340.65</v>
      </c>
    </row>
    <row r="64" spans="1:3" x14ac:dyDescent="0.25">
      <c r="A64" s="9">
        <v>46086</v>
      </c>
      <c r="B64" s="20" t="str">
        <f t="shared" si="1"/>
        <v>BGIQ26</v>
      </c>
      <c r="C64">
        <v>340.6</v>
      </c>
    </row>
    <row r="65" spans="1:3" x14ac:dyDescent="0.25">
      <c r="A65" s="9">
        <v>46087</v>
      </c>
      <c r="B65" s="20" t="str">
        <f t="shared" si="1"/>
        <v>BGIQ26</v>
      </c>
      <c r="C65">
        <v>337.95</v>
      </c>
    </row>
    <row r="66" spans="1:3" x14ac:dyDescent="0.25">
      <c r="A66" s="9">
        <v>46090</v>
      </c>
      <c r="B66" s="20" t="str">
        <f t="shared" si="1"/>
        <v>BGIQ26</v>
      </c>
      <c r="C66">
        <v>339.95</v>
      </c>
    </row>
    <row r="67" spans="1:3" x14ac:dyDescent="0.25">
      <c r="A67" s="9">
        <v>46091</v>
      </c>
      <c r="B67" s="20" t="str">
        <f t="shared" ref="B67:B82" si="2">B66</f>
        <v>BGIQ26</v>
      </c>
      <c r="C67">
        <v>339.7</v>
      </c>
    </row>
    <row r="68" spans="1:3" x14ac:dyDescent="0.25">
      <c r="A68" s="9">
        <v>46092</v>
      </c>
      <c r="B68" s="20" t="str">
        <f t="shared" si="2"/>
        <v>BGIQ26</v>
      </c>
      <c r="C68">
        <v>341.75</v>
      </c>
    </row>
    <row r="69" spans="1:3" x14ac:dyDescent="0.25">
      <c r="A69" s="9">
        <v>46093</v>
      </c>
      <c r="B69" s="20" t="str">
        <f t="shared" si="2"/>
        <v>BGIQ26</v>
      </c>
      <c r="C69">
        <v>342.4</v>
      </c>
    </row>
    <row r="70" spans="1:3" x14ac:dyDescent="0.25">
      <c r="A70" s="9">
        <v>46094</v>
      </c>
      <c r="B70" s="20" t="str">
        <f t="shared" si="2"/>
        <v>BGIQ26</v>
      </c>
      <c r="C70">
        <v>341.05</v>
      </c>
    </row>
    <row r="71" spans="1:3" x14ac:dyDescent="0.25">
      <c r="A71" s="9">
        <v>46097</v>
      </c>
      <c r="B71" s="20" t="str">
        <f t="shared" si="2"/>
        <v>BGIQ26</v>
      </c>
      <c r="C71">
        <v>342.2</v>
      </c>
    </row>
    <row r="72" spans="1:3" x14ac:dyDescent="0.25">
      <c r="A72" s="9">
        <v>46098</v>
      </c>
      <c r="B72" s="20" t="str">
        <f t="shared" si="2"/>
        <v>BGIQ26</v>
      </c>
      <c r="C72">
        <v>339.35</v>
      </c>
    </row>
    <row r="73" spans="1:3" x14ac:dyDescent="0.25">
      <c r="A73" s="9">
        <v>46099</v>
      </c>
      <c r="B73" s="20" t="str">
        <f t="shared" si="2"/>
        <v>BGIQ26</v>
      </c>
      <c r="C73">
        <v>341.2</v>
      </c>
    </row>
    <row r="74" spans="1:3" x14ac:dyDescent="0.25">
      <c r="A74" s="9">
        <v>46100</v>
      </c>
      <c r="B74" s="20" t="str">
        <f t="shared" si="2"/>
        <v>BGIQ26</v>
      </c>
      <c r="C74">
        <v>344.65</v>
      </c>
    </row>
    <row r="75" spans="1:3" x14ac:dyDescent="0.25">
      <c r="A75" s="9">
        <v>46101</v>
      </c>
      <c r="B75" s="20" t="str">
        <f t="shared" si="2"/>
        <v>BGIQ26</v>
      </c>
      <c r="C75">
        <v>348.1</v>
      </c>
    </row>
    <row r="76" spans="1:3" x14ac:dyDescent="0.25">
      <c r="A76" s="9">
        <v>46104</v>
      </c>
      <c r="B76" s="20" t="str">
        <f t="shared" si="2"/>
        <v>BGIQ26</v>
      </c>
      <c r="C76">
        <v>347.35</v>
      </c>
    </row>
    <row r="77" spans="1:3" x14ac:dyDescent="0.25">
      <c r="A77" s="9">
        <v>46105</v>
      </c>
      <c r="B77" s="20" t="str">
        <f t="shared" si="2"/>
        <v>BGIQ26</v>
      </c>
      <c r="C77">
        <v>347.55</v>
      </c>
    </row>
    <row r="78" spans="1:3" x14ac:dyDescent="0.25">
      <c r="A78" s="9">
        <v>46106</v>
      </c>
      <c r="B78" s="20" t="str">
        <f t="shared" si="2"/>
        <v>BGIQ26</v>
      </c>
      <c r="C78">
        <v>347.5</v>
      </c>
    </row>
    <row r="79" spans="1:3" x14ac:dyDescent="0.25">
      <c r="A79" s="9">
        <v>46107</v>
      </c>
      <c r="B79" s="20" t="str">
        <f t="shared" si="2"/>
        <v>BGIQ26</v>
      </c>
      <c r="C79">
        <v>348.7</v>
      </c>
    </row>
    <row r="80" spans="1:3" x14ac:dyDescent="0.25">
      <c r="A80" s="9">
        <v>46108</v>
      </c>
      <c r="B80" s="20" t="str">
        <f t="shared" si="2"/>
        <v>BGIQ26</v>
      </c>
      <c r="C80">
        <v>349.6</v>
      </c>
    </row>
    <row r="81" spans="1:3" x14ac:dyDescent="0.25">
      <c r="A81" s="9">
        <v>46111</v>
      </c>
      <c r="B81" s="20" t="str">
        <f t="shared" si="2"/>
        <v>BGIQ26</v>
      </c>
      <c r="C81">
        <v>350.2</v>
      </c>
    </row>
    <row r="82" spans="1:3" x14ac:dyDescent="0.25">
      <c r="A82" s="9">
        <v>46112</v>
      </c>
      <c r="B82" s="20" t="str">
        <f t="shared" si="2"/>
        <v>BGIQ26</v>
      </c>
      <c r="C82">
        <v>348.95</v>
      </c>
    </row>
    <row r="83" spans="1:3" x14ac:dyDescent="0.25">
      <c r="A83" s="9">
        <v>46113</v>
      </c>
      <c r="B83" s="20" t="str">
        <f t="shared" ref="B83:B92" ca="1" si="3">B91</f>
        <v/>
      </c>
      <c r="C83">
        <v>349.1</v>
      </c>
    </row>
    <row r="84" spans="1:3" x14ac:dyDescent="0.25">
      <c r="A84" s="9">
        <v>46114</v>
      </c>
      <c r="B84" s="20" t="str">
        <f t="shared" ca="1" si="3"/>
        <v/>
      </c>
      <c r="C84">
        <v>348</v>
      </c>
    </row>
    <row r="85" spans="1:3" x14ac:dyDescent="0.25">
      <c r="A85" s="9">
        <v>46118</v>
      </c>
      <c r="B85" s="20" t="str">
        <f t="shared" ca="1" si="3"/>
        <v/>
      </c>
      <c r="C85">
        <v>350.2</v>
      </c>
    </row>
    <row r="86" spans="1:3" x14ac:dyDescent="0.25">
      <c r="A86" s="9">
        <v>46120</v>
      </c>
      <c r="B86" s="20" t="str">
        <f t="shared" ca="1" si="3"/>
        <v/>
      </c>
      <c r="C86">
        <v>343.65</v>
      </c>
    </row>
    <row r="87" spans="1:3" x14ac:dyDescent="0.25">
      <c r="A87" s="9">
        <v>46121</v>
      </c>
      <c r="B87" s="20" t="str">
        <f t="shared" ca="1" si="3"/>
        <v/>
      </c>
      <c r="C87">
        <v>345.8</v>
      </c>
    </row>
    <row r="88" spans="1:3" x14ac:dyDescent="0.25">
      <c r="A88" s="9">
        <v>46122</v>
      </c>
      <c r="B88" s="20" t="str">
        <f t="shared" ca="1" si="3"/>
        <v/>
      </c>
      <c r="C88">
        <v>342.6</v>
      </c>
    </row>
    <row r="89" spans="1:3" x14ac:dyDescent="0.25">
      <c r="A89" s="9">
        <v>46125</v>
      </c>
      <c r="B89" s="20" t="str">
        <f t="shared" ca="1" si="3"/>
        <v/>
      </c>
      <c r="C89">
        <v>336.4</v>
      </c>
    </row>
    <row r="90" spans="1:3" x14ac:dyDescent="0.25">
      <c r="A90" s="9">
        <v>46126</v>
      </c>
      <c r="B90" s="20" t="str">
        <f t="shared" ca="1" si="3"/>
        <v/>
      </c>
      <c r="C90">
        <v>338.55</v>
      </c>
    </row>
    <row r="91" spans="1:3" x14ac:dyDescent="0.25">
      <c r="A91" s="9">
        <v>46127</v>
      </c>
      <c r="B91" s="20" t="str">
        <f t="shared" ca="1" si="3"/>
        <v/>
      </c>
      <c r="C91">
        <v>337.3</v>
      </c>
    </row>
    <row r="92" spans="1:3" x14ac:dyDescent="0.25">
      <c r="A92" s="9">
        <v>46128</v>
      </c>
      <c r="B92" s="20" t="str">
        <f t="shared" ca="1" si="3"/>
        <v/>
      </c>
      <c r="C92">
        <v>338.15</v>
      </c>
    </row>
    <row r="93" spans="1:3" x14ac:dyDescent="0.25">
      <c r="A93" s="9">
        <v>46129</v>
      </c>
      <c r="B93" s="20" t="str">
        <f t="shared" ref="B93:B124" ca="1" si="4">B92</f>
        <v/>
      </c>
      <c r="C93">
        <v>336.05</v>
      </c>
    </row>
    <row r="94" spans="1:3" x14ac:dyDescent="0.25">
      <c r="A94" s="9">
        <v>46132</v>
      </c>
      <c r="B94" s="20" t="str">
        <f t="shared" ca="1" si="4"/>
        <v/>
      </c>
      <c r="C94">
        <v>336.65</v>
      </c>
    </row>
    <row r="95" spans="1:3" x14ac:dyDescent="0.25">
      <c r="A95" s="9">
        <v>46134</v>
      </c>
      <c r="B95" s="20" t="str">
        <f t="shared" ca="1" si="4"/>
        <v/>
      </c>
      <c r="C95">
        <v>339.35</v>
      </c>
    </row>
    <row r="96" spans="1:3" x14ac:dyDescent="0.25">
      <c r="A96" s="9">
        <v>46135</v>
      </c>
      <c r="B96" s="20" t="str">
        <f t="shared" ca="1" si="4"/>
        <v/>
      </c>
      <c r="C96">
        <v>339.3</v>
      </c>
    </row>
    <row r="97" spans="1:3" x14ac:dyDescent="0.25">
      <c r="A97" s="9">
        <v>46136</v>
      </c>
      <c r="B97" s="20" t="str">
        <f t="shared" ca="1" si="4"/>
        <v/>
      </c>
      <c r="C97">
        <v>342.4</v>
      </c>
    </row>
    <row r="98" spans="1:3" x14ac:dyDescent="0.25">
      <c r="A98" s="9">
        <v>46139</v>
      </c>
      <c r="B98" s="20" t="str">
        <f t="shared" ca="1" si="4"/>
        <v/>
      </c>
      <c r="C98">
        <v>340.55</v>
      </c>
    </row>
    <row r="99" spans="1:3" x14ac:dyDescent="0.25">
      <c r="A99" s="9">
        <v>46140</v>
      </c>
      <c r="B99" s="20" t="str">
        <f t="shared" ca="1" si="4"/>
        <v/>
      </c>
      <c r="C99">
        <v>337.35</v>
      </c>
    </row>
    <row r="100" spans="1:3" x14ac:dyDescent="0.25">
      <c r="A100" s="9">
        <v>46141</v>
      </c>
      <c r="B100" s="20" t="str">
        <f t="shared" ca="1" si="4"/>
        <v/>
      </c>
      <c r="C100">
        <v>334.8</v>
      </c>
    </row>
    <row r="101" spans="1:3" x14ac:dyDescent="0.25">
      <c r="A101" s="9">
        <v>46142</v>
      </c>
      <c r="B101" s="20" t="str">
        <f t="shared" ca="1" si="4"/>
        <v/>
      </c>
      <c r="C101">
        <v>334.8</v>
      </c>
    </row>
    <row r="102" spans="1:3" x14ac:dyDescent="0.25">
      <c r="A102" s="9">
        <v>46146</v>
      </c>
      <c r="B102" s="20" t="str">
        <f t="shared" ca="1" si="4"/>
        <v/>
      </c>
      <c r="C102">
        <v>340.95</v>
      </c>
    </row>
    <row r="103" spans="1:3" x14ac:dyDescent="0.25">
      <c r="A103" s="9">
        <v>46147</v>
      </c>
      <c r="B103" s="20" t="str">
        <f t="shared" ca="1" si="4"/>
        <v/>
      </c>
      <c r="C103">
        <v>336.85</v>
      </c>
    </row>
    <row r="104" spans="1:3" x14ac:dyDescent="0.25">
      <c r="A104" s="9">
        <v>46148</v>
      </c>
      <c r="B104" s="20" t="str">
        <f t="shared" ca="1" si="4"/>
        <v/>
      </c>
      <c r="C104">
        <v>337.25</v>
      </c>
    </row>
    <row r="105" spans="1:3" x14ac:dyDescent="0.25">
      <c r="A105" s="9">
        <v>46149</v>
      </c>
      <c r="B105" s="20" t="str">
        <f t="shared" ca="1" si="4"/>
        <v/>
      </c>
      <c r="C105">
        <v>337.75</v>
      </c>
    </row>
    <row r="106" spans="1:3" x14ac:dyDescent="0.25">
      <c r="A106" s="9">
        <v>46150</v>
      </c>
      <c r="B106" s="20" t="str">
        <f t="shared" ca="1" si="4"/>
        <v/>
      </c>
      <c r="C106">
        <v>337.35</v>
      </c>
    </row>
    <row r="107" spans="1:3" x14ac:dyDescent="0.25">
      <c r="A107" s="9">
        <v>46153</v>
      </c>
      <c r="B107" s="20" t="str">
        <f t="shared" ca="1" si="4"/>
        <v/>
      </c>
      <c r="C107">
        <v>342.45</v>
      </c>
    </row>
    <row r="108" spans="1:3" x14ac:dyDescent="0.25">
      <c r="A108" s="9">
        <v>46154</v>
      </c>
      <c r="B108" s="20" t="str">
        <f t="shared" ca="1" si="4"/>
        <v/>
      </c>
      <c r="C108">
        <v>340.8</v>
      </c>
    </row>
    <row r="109" spans="1:3" x14ac:dyDescent="0.25">
      <c r="A109" s="9">
        <v>46155</v>
      </c>
      <c r="B109" s="20" t="str">
        <f t="shared" ca="1" si="4"/>
        <v/>
      </c>
      <c r="C109">
        <v>339</v>
      </c>
    </row>
    <row r="110" spans="1:3" x14ac:dyDescent="0.25">
      <c r="A110" s="9">
        <v>46156</v>
      </c>
      <c r="B110" s="20" t="str">
        <f t="shared" ca="1" si="4"/>
        <v/>
      </c>
      <c r="C110">
        <v>340.85</v>
      </c>
    </row>
    <row r="111" spans="1:3" x14ac:dyDescent="0.25">
      <c r="A111" s="9">
        <v>46157</v>
      </c>
      <c r="B111" s="20" t="str">
        <f t="shared" ca="1" si="4"/>
        <v/>
      </c>
      <c r="C111">
        <v>338.1</v>
      </c>
    </row>
    <row r="112" spans="1:3" x14ac:dyDescent="0.25">
      <c r="A112" s="9">
        <v>46160</v>
      </c>
      <c r="B112" s="20" t="str">
        <f t="shared" ca="1" si="4"/>
        <v/>
      </c>
      <c r="C112">
        <v>338.9</v>
      </c>
    </row>
    <row r="113" spans="1:3" x14ac:dyDescent="0.25">
      <c r="A113" s="9">
        <v>46161</v>
      </c>
      <c r="B113" s="20" t="str">
        <f t="shared" ca="1" si="4"/>
        <v/>
      </c>
      <c r="C113">
        <v>344.85</v>
      </c>
    </row>
    <row r="114" spans="1:3" x14ac:dyDescent="0.25">
      <c r="A114" s="9">
        <v>46162</v>
      </c>
      <c r="B114" s="20" t="str">
        <f t="shared" ca="1" si="4"/>
        <v/>
      </c>
      <c r="C114">
        <v>344.5</v>
      </c>
    </row>
    <row r="115" spans="1:3" x14ac:dyDescent="0.25">
      <c r="A115" s="24">
        <v>46163</v>
      </c>
      <c r="B115" s="20" t="str">
        <f t="shared" ca="1" si="4"/>
        <v/>
      </c>
      <c r="C115">
        <v>344.25</v>
      </c>
    </row>
    <row r="116" spans="1:3" x14ac:dyDescent="0.25">
      <c r="A116" s="24">
        <v>46164</v>
      </c>
      <c r="B116" s="20" t="str">
        <f t="shared" ca="1" si="4"/>
        <v/>
      </c>
      <c r="C116">
        <v>345.15</v>
      </c>
    </row>
    <row r="117" spans="1:3" x14ac:dyDescent="0.25">
      <c r="A117" s="24">
        <v>46167</v>
      </c>
      <c r="B117" s="20" t="str">
        <f t="shared" ca="1" si="4"/>
        <v/>
      </c>
      <c r="C117">
        <v>346.1</v>
      </c>
    </row>
    <row r="118" spans="1:3" x14ac:dyDescent="0.25">
      <c r="A118" s="24">
        <v>46168</v>
      </c>
      <c r="B118" s="20" t="str">
        <f t="shared" ca="1" si="4"/>
        <v/>
      </c>
      <c r="C118">
        <v>344.55</v>
      </c>
    </row>
    <row r="119" spans="1:3" x14ac:dyDescent="0.25">
      <c r="A119" s="24">
        <v>46169</v>
      </c>
      <c r="B119" s="20" t="str">
        <f t="shared" ca="1" si="4"/>
        <v/>
      </c>
      <c r="C119">
        <v>345.05</v>
      </c>
    </row>
    <row r="120" spans="1:3" x14ac:dyDescent="0.25">
      <c r="A120" s="24">
        <v>46170</v>
      </c>
      <c r="B120" s="20" t="str">
        <f t="shared" ca="1" si="4"/>
        <v/>
      </c>
      <c r="C120">
        <v>343.95</v>
      </c>
    </row>
    <row r="121" spans="1:3" x14ac:dyDescent="0.25">
      <c r="A121" s="24">
        <v>46171</v>
      </c>
      <c r="B121" s="20" t="str">
        <f t="shared" ca="1" si="4"/>
        <v/>
      </c>
      <c r="C121">
        <v>338.2</v>
      </c>
    </row>
    <row r="122" spans="1:3" x14ac:dyDescent="0.25">
      <c r="A122" s="24">
        <v>46174</v>
      </c>
      <c r="B122" s="20" t="str">
        <f t="shared" ca="1" si="4"/>
        <v/>
      </c>
      <c r="C122">
        <v>340.25</v>
      </c>
    </row>
    <row r="123" spans="1:3" x14ac:dyDescent="0.25">
      <c r="A123" s="24">
        <v>46175</v>
      </c>
      <c r="B123" s="20" t="str">
        <f t="shared" ca="1" si="4"/>
        <v/>
      </c>
      <c r="C123">
        <v>343.6</v>
      </c>
    </row>
    <row r="124" spans="1:3" x14ac:dyDescent="0.25">
      <c r="A124" s="24">
        <v>46176</v>
      </c>
      <c r="B124" s="20" t="str">
        <f t="shared" ca="1" si="4"/>
        <v/>
      </c>
      <c r="C124">
        <v>342.85</v>
      </c>
    </row>
    <row r="125" spans="1:3" x14ac:dyDescent="0.25">
      <c r="A125" s="24">
        <v>46178</v>
      </c>
      <c r="B125" s="20" t="str">
        <f t="shared" ref="B125:B156" ca="1" si="5">B124</f>
        <v/>
      </c>
      <c r="C125">
        <v>342.65</v>
      </c>
    </row>
    <row r="126" spans="1:3" x14ac:dyDescent="0.25">
      <c r="A126" s="24">
        <v>46181</v>
      </c>
      <c r="B126" s="20" t="str">
        <f t="shared" ca="1" si="5"/>
        <v/>
      </c>
      <c r="C126">
        <v>341.45</v>
      </c>
    </row>
    <row r="127" spans="1:3" x14ac:dyDescent="0.25">
      <c r="A127" s="24">
        <v>46182</v>
      </c>
      <c r="B127" s="20" t="str">
        <f t="shared" ca="1" si="5"/>
        <v/>
      </c>
      <c r="C127">
        <v>338</v>
      </c>
    </row>
    <row r="128" spans="1:3" x14ac:dyDescent="0.25">
      <c r="A128" s="24">
        <v>46183</v>
      </c>
      <c r="B128" s="20" t="str">
        <f t="shared" ca="1" si="5"/>
        <v/>
      </c>
      <c r="C128">
        <v>335.7</v>
      </c>
    </row>
    <row r="129" spans="1:3" x14ac:dyDescent="0.25">
      <c r="A129" s="24">
        <v>46184</v>
      </c>
      <c r="B129" s="20" t="str">
        <f t="shared" ca="1" si="5"/>
        <v/>
      </c>
      <c r="C129">
        <v>337.6</v>
      </c>
    </row>
    <row r="130" spans="1:3" x14ac:dyDescent="0.25">
      <c r="A130" s="24">
        <v>46185</v>
      </c>
      <c r="B130" s="20" t="str">
        <f t="shared" ca="1" si="5"/>
        <v/>
      </c>
      <c r="C130">
        <v>337.2</v>
      </c>
    </row>
    <row r="131" spans="1:3" x14ac:dyDescent="0.25">
      <c r="A131" s="24">
        <v>46188</v>
      </c>
      <c r="B131" s="20" t="str">
        <f t="shared" ca="1" si="5"/>
        <v/>
      </c>
      <c r="C131">
        <v>334.95</v>
      </c>
    </row>
    <row r="132" spans="1:3" x14ac:dyDescent="0.25">
      <c r="A132" s="24">
        <v>46189</v>
      </c>
      <c r="B132" s="20" t="str">
        <f t="shared" ca="1" si="5"/>
        <v/>
      </c>
      <c r="C132">
        <v>336.75</v>
      </c>
    </row>
    <row r="133" spans="1:3" x14ac:dyDescent="0.25">
      <c r="A133" s="24">
        <v>46190</v>
      </c>
      <c r="B133" s="20" t="str">
        <f t="shared" ca="1" si="5"/>
        <v/>
      </c>
      <c r="C133">
        <v>334.1</v>
      </c>
    </row>
    <row r="134" spans="1:3" x14ac:dyDescent="0.25">
      <c r="A134" s="24">
        <v>46191</v>
      </c>
      <c r="B134" s="20" t="str">
        <f t="shared" ca="1" si="5"/>
        <v/>
      </c>
      <c r="C134">
        <v>335.35</v>
      </c>
    </row>
    <row r="135" spans="1:3" x14ac:dyDescent="0.25">
      <c r="A135" s="24">
        <v>46192</v>
      </c>
      <c r="B135" s="20" t="str">
        <f t="shared" ca="1" si="5"/>
        <v/>
      </c>
      <c r="C135">
        <v>335.6</v>
      </c>
    </row>
    <row r="136" spans="1:3" x14ac:dyDescent="0.25">
      <c r="A136" s="24">
        <v>46195</v>
      </c>
      <c r="B136" s="20" t="str">
        <f t="shared" ca="1" si="5"/>
        <v/>
      </c>
      <c r="C136">
        <v>339.7</v>
      </c>
    </row>
    <row r="137" spans="1:3" x14ac:dyDescent="0.25">
      <c r="A137" s="24">
        <v>46196</v>
      </c>
      <c r="B137" s="20" t="str">
        <f t="shared" ca="1" si="5"/>
        <v/>
      </c>
      <c r="C137">
        <v>338.05</v>
      </c>
    </row>
    <row r="138" spans="1:3" x14ac:dyDescent="0.25">
      <c r="A138" s="24">
        <v>46197</v>
      </c>
      <c r="B138" s="20" t="str">
        <f t="shared" ca="1" si="5"/>
        <v/>
      </c>
      <c r="C138">
        <v>334.8</v>
      </c>
    </row>
    <row r="139" spans="1:3" x14ac:dyDescent="0.25">
      <c r="A139" s="24">
        <v>46198</v>
      </c>
      <c r="B139" s="20" t="str">
        <f t="shared" ca="1" si="5"/>
        <v/>
      </c>
      <c r="C139">
        <v>335.95</v>
      </c>
    </row>
    <row r="140" spans="1:3" x14ac:dyDescent="0.25">
      <c r="A140" s="24">
        <v>46199</v>
      </c>
      <c r="B140" s="20" t="str">
        <f t="shared" ca="1" si="5"/>
        <v/>
      </c>
      <c r="C140">
        <v>336.1</v>
      </c>
    </row>
    <row r="141" spans="1:3" x14ac:dyDescent="0.25">
      <c r="A141" s="24">
        <v>46202</v>
      </c>
      <c r="B141" s="20" t="str">
        <f t="shared" ca="1" si="5"/>
        <v/>
      </c>
      <c r="C141">
        <v>335.9</v>
      </c>
    </row>
    <row r="142" spans="1:3" x14ac:dyDescent="0.25">
      <c r="A142" s="24">
        <v>46203</v>
      </c>
      <c r="B142" s="20" t="str">
        <f t="shared" ca="1" si="5"/>
        <v/>
      </c>
      <c r="C142">
        <v>333.15</v>
      </c>
    </row>
    <row r="143" spans="1:3" x14ac:dyDescent="0.25">
      <c r="A143" s="24">
        <v>46204</v>
      </c>
      <c r="B143" s="20" t="str">
        <f t="shared" ca="1" si="5"/>
        <v/>
      </c>
      <c r="C143">
        <v>331.95</v>
      </c>
    </row>
    <row r="144" spans="1:3" x14ac:dyDescent="0.25">
      <c r="A144" s="24">
        <v>46205</v>
      </c>
      <c r="B144" s="20" t="str">
        <f t="shared" ca="1" si="5"/>
        <v/>
      </c>
      <c r="C144">
        <v>331.65</v>
      </c>
    </row>
    <row r="145" spans="1:3" x14ac:dyDescent="0.25">
      <c r="A145" s="24">
        <v>46206</v>
      </c>
      <c r="B145" s="20" t="str">
        <f t="shared" ca="1" si="5"/>
        <v/>
      </c>
      <c r="C145">
        <v>331.85</v>
      </c>
    </row>
    <row r="146" spans="1:3" x14ac:dyDescent="0.25">
      <c r="A146" s="24">
        <v>46209</v>
      </c>
      <c r="B146" s="20" t="str">
        <f t="shared" ca="1" si="5"/>
        <v/>
      </c>
      <c r="C146">
        <v>333.2</v>
      </c>
    </row>
    <row r="147" spans="1:3" x14ac:dyDescent="0.25">
      <c r="A147" s="24">
        <v>46210</v>
      </c>
      <c r="B147" s="20" t="str">
        <f t="shared" ca="1" si="5"/>
        <v/>
      </c>
      <c r="C147">
        <v>338.9</v>
      </c>
    </row>
    <row r="148" spans="1:3" x14ac:dyDescent="0.25">
      <c r="A148" s="24">
        <v>46211</v>
      </c>
      <c r="B148" s="20" t="str">
        <f t="shared" ca="1" si="5"/>
        <v/>
      </c>
      <c r="C148">
        <v>334.6</v>
      </c>
    </row>
    <row r="149" spans="1:3" x14ac:dyDescent="0.25">
      <c r="A149" s="24">
        <v>46212</v>
      </c>
      <c r="B149" s="20" t="str">
        <f t="shared" ca="1" si="5"/>
        <v/>
      </c>
      <c r="C149">
        <v>336.05</v>
      </c>
    </row>
    <row r="150" spans="1:3" x14ac:dyDescent="0.25">
      <c r="A150" s="24">
        <v>46213</v>
      </c>
      <c r="B150" s="20" t="str">
        <f t="shared" ca="1" si="5"/>
        <v/>
      </c>
      <c r="C150">
        <v>335.75</v>
      </c>
    </row>
    <row r="151" spans="1:3" x14ac:dyDescent="0.25">
      <c r="A151" s="24">
        <v>46216</v>
      </c>
      <c r="B151" s="20" t="str">
        <f t="shared" ca="1" si="5"/>
        <v/>
      </c>
      <c r="C151">
        <v>336.9</v>
      </c>
    </row>
    <row r="152" spans="1:3" x14ac:dyDescent="0.25">
      <c r="A152" s="24">
        <v>46217</v>
      </c>
      <c r="B152" s="20" t="str">
        <f t="shared" ca="1" si="5"/>
        <v/>
      </c>
      <c r="C152">
        <v>340.15</v>
      </c>
    </row>
    <row r="153" spans="1:3" x14ac:dyDescent="0.25">
      <c r="A153" s="24">
        <v>46218</v>
      </c>
      <c r="B153" s="20" t="str">
        <f t="shared" ca="1" si="5"/>
        <v/>
      </c>
      <c r="C153">
        <v>345</v>
      </c>
    </row>
    <row r="154" spans="1:3" x14ac:dyDescent="0.25">
      <c r="A154" s="24">
        <v>46219</v>
      </c>
      <c r="B154" s="20" t="str">
        <f t="shared" ca="1" si="5"/>
        <v/>
      </c>
      <c r="C154">
        <v>345.6</v>
      </c>
    </row>
    <row r="155" spans="1:3" x14ac:dyDescent="0.25">
      <c r="A155" s="24">
        <v>46220</v>
      </c>
      <c r="B155" s="20" t="str">
        <f t="shared" ca="1" si="5"/>
        <v/>
      </c>
      <c r="C155">
        <v>345.65</v>
      </c>
    </row>
    <row r="156" spans="1:3" x14ac:dyDescent="0.25">
      <c r="A156" s="24">
        <v>46223</v>
      </c>
      <c r="B156" s="20" t="str">
        <f t="shared" ca="1" si="5"/>
        <v/>
      </c>
      <c r="C156">
        <v>349.35</v>
      </c>
    </row>
    <row r="157" spans="1:3" x14ac:dyDescent="0.25">
      <c r="A157" s="24">
        <v>46224</v>
      </c>
      <c r="B157" s="20" t="str">
        <f t="shared" ref="B157:B166" ca="1" si="6">B156</f>
        <v/>
      </c>
      <c r="C157">
        <v>354</v>
      </c>
    </row>
    <row r="158" spans="1:3" x14ac:dyDescent="0.25">
      <c r="A158" s="24">
        <v>46225</v>
      </c>
      <c r="B158" s="20" t="str">
        <f t="shared" ca="1" si="6"/>
        <v/>
      </c>
      <c r="C158">
        <v>349.6</v>
      </c>
    </row>
    <row r="159" spans="1:3" x14ac:dyDescent="0.25">
      <c r="A159" s="24">
        <v>46226</v>
      </c>
      <c r="B159" s="20" t="str">
        <f t="shared" ca="1" si="6"/>
        <v/>
      </c>
      <c r="C159">
        <v>346.65</v>
      </c>
    </row>
    <row r="160" spans="1:3" x14ac:dyDescent="0.25">
      <c r="A160" s="24">
        <v>46227</v>
      </c>
      <c r="B160" s="20" t="str">
        <f t="shared" ca="1" si="6"/>
        <v/>
      </c>
      <c r="C160">
        <v>344.65</v>
      </c>
    </row>
    <row r="161" spans="1:3" x14ac:dyDescent="0.25">
      <c r="A161" s="24">
        <v>46230</v>
      </c>
      <c r="B161" s="20" t="str">
        <f t="shared" ca="1" si="6"/>
        <v/>
      </c>
      <c r="C161">
        <v>350.5</v>
      </c>
    </row>
    <row r="162" spans="1:3" x14ac:dyDescent="0.25">
      <c r="A162" s="24">
        <v>46231</v>
      </c>
      <c r="B162" s="20" t="str">
        <f t="shared" ca="1" si="6"/>
        <v/>
      </c>
      <c r="C162">
        <v>350.85</v>
      </c>
    </row>
    <row r="163" spans="1:3" x14ac:dyDescent="0.25">
      <c r="A163" s="24">
        <v>46232</v>
      </c>
      <c r="B163" s="20" t="str">
        <f t="shared" ca="1" si="6"/>
        <v/>
      </c>
      <c r="C163">
        <v>352.7</v>
      </c>
    </row>
    <row r="164" spans="1:3" x14ac:dyDescent="0.25">
      <c r="A164" s="24">
        <v>46233</v>
      </c>
      <c r="B164" s="20" t="str">
        <f t="shared" ca="1" si="6"/>
        <v/>
      </c>
      <c r="C164">
        <v>349.5</v>
      </c>
    </row>
    <row r="165" spans="1:3" x14ac:dyDescent="0.25">
      <c r="A165" s="24">
        <v>46234</v>
      </c>
      <c r="B165" s="20" t="str">
        <f t="shared" ca="1" si="6"/>
        <v/>
      </c>
      <c r="C165">
        <v>347.8</v>
      </c>
    </row>
    <row r="166" spans="1:3" x14ac:dyDescent="0.25">
      <c r="A166" s="24">
        <v>46237</v>
      </c>
      <c r="B166" s="20" t="str">
        <f t="shared" ca="1" si="6"/>
        <v/>
      </c>
      <c r="C166">
        <v>340.95</v>
      </c>
    </row>
    <row r="167" spans="1:3" x14ac:dyDescent="0.25">
      <c r="B167" s="20">
        <f t="shared" ref="B167:B191" si="7">B175</f>
        <v>0</v>
      </c>
    </row>
    <row r="168" spans="1:3" x14ac:dyDescent="0.25">
      <c r="B168" s="20">
        <f t="shared" si="7"/>
        <v>0</v>
      </c>
    </row>
    <row r="169" spans="1:3" x14ac:dyDescent="0.25">
      <c r="B169" s="20">
        <f t="shared" si="7"/>
        <v>0</v>
      </c>
    </row>
    <row r="170" spans="1:3" x14ac:dyDescent="0.25">
      <c r="B170" s="20">
        <f t="shared" si="7"/>
        <v>0</v>
      </c>
    </row>
    <row r="171" spans="1:3" x14ac:dyDescent="0.25">
      <c r="B171" s="20">
        <f t="shared" si="7"/>
        <v>0</v>
      </c>
    </row>
    <row r="172" spans="1:3" x14ac:dyDescent="0.25">
      <c r="B172" s="20">
        <f t="shared" si="7"/>
        <v>0</v>
      </c>
    </row>
    <row r="173" spans="1:3" x14ac:dyDescent="0.25">
      <c r="B173" s="20">
        <f t="shared" si="7"/>
        <v>0</v>
      </c>
    </row>
    <row r="174" spans="1:3" x14ac:dyDescent="0.25">
      <c r="B174" s="20">
        <f t="shared" si="7"/>
        <v>0</v>
      </c>
    </row>
    <row r="175" spans="1:3" x14ac:dyDescent="0.25">
      <c r="B175" s="20">
        <f t="shared" si="7"/>
        <v>0</v>
      </c>
    </row>
    <row r="176" spans="1:3" x14ac:dyDescent="0.25">
      <c r="B176" s="20">
        <f t="shared" si="7"/>
        <v>0</v>
      </c>
    </row>
    <row r="177" spans="2:2" x14ac:dyDescent="0.25">
      <c r="B177" s="20">
        <f t="shared" si="7"/>
        <v>0</v>
      </c>
    </row>
    <row r="178" spans="2:2" x14ac:dyDescent="0.25">
      <c r="B178" s="20">
        <f t="shared" si="7"/>
        <v>0</v>
      </c>
    </row>
    <row r="179" spans="2:2" x14ac:dyDescent="0.25">
      <c r="B179" s="20">
        <f t="shared" si="7"/>
        <v>0</v>
      </c>
    </row>
    <row r="180" spans="2:2" x14ac:dyDescent="0.25">
      <c r="B180" s="20">
        <f t="shared" si="7"/>
        <v>0</v>
      </c>
    </row>
    <row r="181" spans="2:2" x14ac:dyDescent="0.25">
      <c r="B181" s="20">
        <f t="shared" si="7"/>
        <v>0</v>
      </c>
    </row>
    <row r="182" spans="2:2" x14ac:dyDescent="0.25">
      <c r="B182" s="20">
        <f t="shared" si="7"/>
        <v>0</v>
      </c>
    </row>
    <row r="183" spans="2:2" x14ac:dyDescent="0.25">
      <c r="B183" s="20">
        <f t="shared" si="7"/>
        <v>0</v>
      </c>
    </row>
    <row r="184" spans="2:2" x14ac:dyDescent="0.25">
      <c r="B184" s="20">
        <f t="shared" si="7"/>
        <v>0</v>
      </c>
    </row>
    <row r="185" spans="2:2" x14ac:dyDescent="0.25">
      <c r="B185" s="20">
        <f t="shared" si="7"/>
        <v>0</v>
      </c>
    </row>
    <row r="186" spans="2:2" x14ac:dyDescent="0.25">
      <c r="B186" s="20">
        <f t="shared" si="7"/>
        <v>0</v>
      </c>
    </row>
    <row r="187" spans="2:2" x14ac:dyDescent="0.25">
      <c r="B187" s="20">
        <f t="shared" si="7"/>
        <v>0</v>
      </c>
    </row>
    <row r="188" spans="2:2" x14ac:dyDescent="0.25">
      <c r="B188" s="20">
        <f t="shared" si="7"/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  <row r="191" spans="2:2" x14ac:dyDescent="0.25">
      <c r="B191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Planilha18"/>
  <dimension ref="A1:C191"/>
  <sheetViews>
    <sheetView topLeftCell="A127" zoomScale="90" zoomScaleNormal="90" workbookViewId="0">
      <selection activeCell="E124" sqref="E124"/>
    </sheetView>
  </sheetViews>
  <sheetFormatPr defaultRowHeight="15" x14ac:dyDescent="0.25"/>
  <cols>
    <col min="1" max="1" width="18.28515625" style="2" bestFit="1" customWidth="1"/>
    <col min="2" max="45" width="9.140625" style="1" customWidth="1"/>
    <col min="4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46024</v>
      </c>
      <c r="B2" s="1" t="s">
        <v>5816</v>
      </c>
      <c r="C2">
        <v>340.45</v>
      </c>
    </row>
    <row r="3" spans="1:3" x14ac:dyDescent="0.25">
      <c r="A3" s="9">
        <v>46027</v>
      </c>
      <c r="B3" s="1" t="str">
        <f t="shared" ref="B3:B34" si="0">B2</f>
        <v>BGIU26</v>
      </c>
      <c r="C3">
        <v>341.35</v>
      </c>
    </row>
    <row r="4" spans="1:3" x14ac:dyDescent="0.25">
      <c r="A4" s="9">
        <v>46028</v>
      </c>
      <c r="B4" s="1" t="str">
        <f t="shared" si="0"/>
        <v>BGIU26</v>
      </c>
      <c r="C4">
        <v>336.45</v>
      </c>
    </row>
    <row r="5" spans="1:3" x14ac:dyDescent="0.25">
      <c r="A5" s="9">
        <v>46029</v>
      </c>
      <c r="B5" s="1" t="str">
        <f t="shared" si="0"/>
        <v>BGIU26</v>
      </c>
      <c r="C5">
        <v>336.8</v>
      </c>
    </row>
    <row r="6" spans="1:3" x14ac:dyDescent="0.25">
      <c r="A6" s="9">
        <v>46030</v>
      </c>
      <c r="B6" s="1" t="str">
        <f t="shared" si="0"/>
        <v>BGIU26</v>
      </c>
      <c r="C6">
        <v>336.95</v>
      </c>
    </row>
    <row r="7" spans="1:3" x14ac:dyDescent="0.25">
      <c r="A7" s="9">
        <v>46031</v>
      </c>
      <c r="B7" s="1" t="str">
        <f t="shared" si="0"/>
        <v>BGIU26</v>
      </c>
      <c r="C7">
        <v>335.8</v>
      </c>
    </row>
    <row r="8" spans="1:3" x14ac:dyDescent="0.25">
      <c r="A8" s="9">
        <v>46034</v>
      </c>
      <c r="B8" s="1" t="str">
        <f t="shared" si="0"/>
        <v>BGIU26</v>
      </c>
      <c r="C8">
        <v>335.55</v>
      </c>
    </row>
    <row r="9" spans="1:3" x14ac:dyDescent="0.25">
      <c r="A9" s="9">
        <v>46035</v>
      </c>
      <c r="B9" s="1" t="str">
        <f t="shared" si="0"/>
        <v>BGIU26</v>
      </c>
      <c r="C9">
        <v>332.1</v>
      </c>
    </row>
    <row r="10" spans="1:3" x14ac:dyDescent="0.25">
      <c r="A10" s="9">
        <v>46036</v>
      </c>
      <c r="B10" s="1" t="str">
        <f t="shared" si="0"/>
        <v>BGIU26</v>
      </c>
      <c r="C10">
        <v>332.25</v>
      </c>
    </row>
    <row r="11" spans="1:3" x14ac:dyDescent="0.25">
      <c r="A11" s="9">
        <v>46037</v>
      </c>
      <c r="B11" s="1" t="str">
        <f t="shared" si="0"/>
        <v>BGIU26</v>
      </c>
      <c r="C11">
        <v>331.65</v>
      </c>
    </row>
    <row r="12" spans="1:3" x14ac:dyDescent="0.25">
      <c r="A12" s="9">
        <v>46038</v>
      </c>
      <c r="B12" s="1" t="str">
        <f t="shared" si="0"/>
        <v>BGIU26</v>
      </c>
      <c r="C12">
        <v>333.4</v>
      </c>
    </row>
    <row r="13" spans="1:3" x14ac:dyDescent="0.25">
      <c r="A13" s="9">
        <v>46041</v>
      </c>
      <c r="B13" s="1" t="str">
        <f t="shared" si="0"/>
        <v>BGIU26</v>
      </c>
      <c r="C13">
        <v>335.55</v>
      </c>
    </row>
    <row r="14" spans="1:3" x14ac:dyDescent="0.25">
      <c r="A14" s="9">
        <v>46042</v>
      </c>
      <c r="B14" s="1" t="str">
        <f t="shared" si="0"/>
        <v>BGIU26</v>
      </c>
      <c r="C14">
        <v>335.3</v>
      </c>
    </row>
    <row r="15" spans="1:3" x14ac:dyDescent="0.25">
      <c r="A15" s="4">
        <v>46043</v>
      </c>
      <c r="B15" s="1" t="str">
        <f t="shared" si="0"/>
        <v>BGIU26</v>
      </c>
      <c r="C15">
        <v>335.9</v>
      </c>
    </row>
    <row r="16" spans="1:3" x14ac:dyDescent="0.25">
      <c r="A16" s="4">
        <v>46044</v>
      </c>
      <c r="B16" s="1" t="str">
        <f t="shared" si="0"/>
        <v>BGIU26</v>
      </c>
      <c r="C16">
        <v>334.35</v>
      </c>
    </row>
    <row r="17" spans="1:3" x14ac:dyDescent="0.25">
      <c r="A17" s="9">
        <v>46045</v>
      </c>
      <c r="B17" s="1" t="str">
        <f t="shared" si="0"/>
        <v>BGIU26</v>
      </c>
      <c r="C17">
        <v>334.25</v>
      </c>
    </row>
    <row r="18" spans="1:3" x14ac:dyDescent="0.25">
      <c r="A18" s="9">
        <v>46048</v>
      </c>
      <c r="B18" s="1" t="str">
        <f t="shared" si="0"/>
        <v>BGIU26</v>
      </c>
      <c r="C18">
        <v>335.2</v>
      </c>
    </row>
    <row r="19" spans="1:3" x14ac:dyDescent="0.25">
      <c r="A19" s="9">
        <v>46049</v>
      </c>
      <c r="B19" s="1" t="str">
        <f t="shared" si="0"/>
        <v>BGIU26</v>
      </c>
      <c r="C19">
        <v>337.4</v>
      </c>
    </row>
    <row r="20" spans="1:3" x14ac:dyDescent="0.25">
      <c r="A20" s="9">
        <v>46050</v>
      </c>
      <c r="B20" s="1" t="str">
        <f t="shared" si="0"/>
        <v>BGIU26</v>
      </c>
      <c r="C20">
        <v>338.15</v>
      </c>
    </row>
    <row r="21" spans="1:3" x14ac:dyDescent="0.25">
      <c r="A21" s="9">
        <v>46051</v>
      </c>
      <c r="B21" s="1" t="str">
        <f t="shared" si="0"/>
        <v>BGIU26</v>
      </c>
      <c r="C21">
        <v>338.2</v>
      </c>
    </row>
    <row r="22" spans="1:3" x14ac:dyDescent="0.25">
      <c r="A22" s="9">
        <v>46052</v>
      </c>
      <c r="B22" s="1" t="str">
        <f t="shared" si="0"/>
        <v>BGIU26</v>
      </c>
      <c r="C22">
        <v>339.8</v>
      </c>
    </row>
    <row r="23" spans="1:3" x14ac:dyDescent="0.25">
      <c r="A23" s="9">
        <v>46055</v>
      </c>
      <c r="B23" s="1" t="str">
        <f t="shared" si="0"/>
        <v>BGIU26</v>
      </c>
      <c r="C23">
        <v>340.9</v>
      </c>
    </row>
    <row r="24" spans="1:3" x14ac:dyDescent="0.25">
      <c r="A24" s="9">
        <v>46056</v>
      </c>
      <c r="B24" s="1" t="str">
        <f t="shared" si="0"/>
        <v>BGIU26</v>
      </c>
      <c r="C24">
        <v>340.25</v>
      </c>
    </row>
    <row r="25" spans="1:3" x14ac:dyDescent="0.25">
      <c r="A25" s="9">
        <v>46057</v>
      </c>
      <c r="B25" s="1" t="str">
        <f t="shared" si="0"/>
        <v>BGIU26</v>
      </c>
      <c r="C25">
        <v>341.5</v>
      </c>
    </row>
    <row r="26" spans="1:3" x14ac:dyDescent="0.25">
      <c r="A26" s="9">
        <v>46058</v>
      </c>
      <c r="B26" s="1" t="str">
        <f t="shared" si="0"/>
        <v>BGIU26</v>
      </c>
      <c r="C26">
        <v>343.6</v>
      </c>
    </row>
    <row r="27" spans="1:3" x14ac:dyDescent="0.25">
      <c r="A27" s="9">
        <v>46059</v>
      </c>
      <c r="B27" s="1" t="str">
        <f t="shared" si="0"/>
        <v>BGIU26</v>
      </c>
      <c r="C27">
        <v>344.35</v>
      </c>
    </row>
    <row r="28" spans="1:3" x14ac:dyDescent="0.25">
      <c r="A28" s="9">
        <v>46062</v>
      </c>
      <c r="B28" s="1" t="str">
        <f t="shared" si="0"/>
        <v>BGIU26</v>
      </c>
      <c r="C28">
        <v>342.45</v>
      </c>
    </row>
    <row r="29" spans="1:3" x14ac:dyDescent="0.25">
      <c r="A29" s="9">
        <v>46063</v>
      </c>
      <c r="B29" s="1" t="str">
        <f t="shared" si="0"/>
        <v>BGIU26</v>
      </c>
      <c r="C29">
        <v>344.5</v>
      </c>
    </row>
    <row r="30" spans="1:3" x14ac:dyDescent="0.25">
      <c r="A30" s="9">
        <v>46064</v>
      </c>
      <c r="B30" s="1" t="str">
        <f t="shared" si="0"/>
        <v>BGIU26</v>
      </c>
      <c r="C30">
        <v>344.15</v>
      </c>
    </row>
    <row r="31" spans="1:3" x14ac:dyDescent="0.25">
      <c r="A31" s="9">
        <v>46065</v>
      </c>
      <c r="B31" s="1" t="str">
        <f t="shared" si="0"/>
        <v>BGIU26</v>
      </c>
      <c r="C31">
        <v>343.75</v>
      </c>
    </row>
    <row r="32" spans="1:3" x14ac:dyDescent="0.25">
      <c r="A32" s="9">
        <v>46066</v>
      </c>
      <c r="B32" s="1" t="str">
        <f t="shared" si="0"/>
        <v>BGIU26</v>
      </c>
      <c r="C32">
        <v>343.6</v>
      </c>
    </row>
    <row r="33" spans="1:3" x14ac:dyDescent="0.25">
      <c r="A33" s="9">
        <v>46071</v>
      </c>
      <c r="B33" s="1" t="str">
        <f t="shared" si="0"/>
        <v>BGIU26</v>
      </c>
      <c r="C33">
        <v>344.2</v>
      </c>
    </row>
    <row r="34" spans="1:3" x14ac:dyDescent="0.25">
      <c r="A34" s="9">
        <v>46072</v>
      </c>
      <c r="B34" s="1" t="str">
        <f t="shared" si="0"/>
        <v>BGIU26</v>
      </c>
      <c r="C34">
        <v>344.7</v>
      </c>
    </row>
    <row r="35" spans="1:3" x14ac:dyDescent="0.25">
      <c r="A35" s="9">
        <v>46073</v>
      </c>
      <c r="B35" s="1" t="str">
        <f t="shared" ref="B35:B61" si="1">B34</f>
        <v>BGIU26</v>
      </c>
      <c r="C35">
        <v>346.9</v>
      </c>
    </row>
    <row r="36" spans="1:3" x14ac:dyDescent="0.25">
      <c r="A36" s="9">
        <v>46076</v>
      </c>
      <c r="B36" s="1" t="str">
        <f t="shared" si="1"/>
        <v>BGIU26</v>
      </c>
      <c r="C36">
        <v>348.15</v>
      </c>
    </row>
    <row r="37" spans="1:3" x14ac:dyDescent="0.25">
      <c r="A37" s="9">
        <v>46077</v>
      </c>
      <c r="B37" s="1" t="str">
        <f t="shared" si="1"/>
        <v>BGIU26</v>
      </c>
      <c r="C37">
        <v>350.1</v>
      </c>
    </row>
    <row r="38" spans="1:3" x14ac:dyDescent="0.25">
      <c r="A38" s="9">
        <v>46078</v>
      </c>
      <c r="B38" s="1" t="str">
        <f t="shared" si="1"/>
        <v>BGIU26</v>
      </c>
      <c r="C38">
        <v>350.1</v>
      </c>
    </row>
    <row r="39" spans="1:3" x14ac:dyDescent="0.25">
      <c r="A39" s="9">
        <v>46079</v>
      </c>
      <c r="B39" s="1" t="str">
        <f t="shared" si="1"/>
        <v>BGIU26</v>
      </c>
      <c r="C39">
        <v>347.7</v>
      </c>
    </row>
    <row r="40" spans="1:3" x14ac:dyDescent="0.25">
      <c r="A40" s="9">
        <v>46080</v>
      </c>
      <c r="B40" s="1" t="str">
        <f t="shared" si="1"/>
        <v>BGIU26</v>
      </c>
      <c r="C40">
        <v>346.55</v>
      </c>
    </row>
    <row r="41" spans="1:3" x14ac:dyDescent="0.25">
      <c r="A41" s="9">
        <v>46083</v>
      </c>
      <c r="B41" s="1" t="str">
        <f t="shared" si="1"/>
        <v>BGIU26</v>
      </c>
      <c r="C41">
        <v>340.3</v>
      </c>
    </row>
    <row r="42" spans="1:3" x14ac:dyDescent="0.25">
      <c r="A42" s="9">
        <v>46084</v>
      </c>
      <c r="B42" s="1" t="str">
        <f t="shared" si="1"/>
        <v>BGIU26</v>
      </c>
      <c r="C42">
        <v>337.5</v>
      </c>
    </row>
    <row r="43" spans="1:3" x14ac:dyDescent="0.25">
      <c r="A43" s="9">
        <v>46085</v>
      </c>
      <c r="B43" s="1" t="str">
        <f t="shared" si="1"/>
        <v>BGIU26</v>
      </c>
      <c r="C43">
        <v>341.3</v>
      </c>
    </row>
    <row r="44" spans="1:3" x14ac:dyDescent="0.25">
      <c r="A44" s="9">
        <v>46086</v>
      </c>
      <c r="B44" s="1" t="str">
        <f t="shared" si="1"/>
        <v>BGIU26</v>
      </c>
      <c r="C44">
        <v>341.3</v>
      </c>
    </row>
    <row r="45" spans="1:3" x14ac:dyDescent="0.25">
      <c r="A45" s="9">
        <v>46087</v>
      </c>
      <c r="B45" s="1" t="str">
        <f t="shared" si="1"/>
        <v>BGIU26</v>
      </c>
      <c r="C45">
        <v>338.85</v>
      </c>
    </row>
    <row r="46" spans="1:3" x14ac:dyDescent="0.25">
      <c r="A46" s="9">
        <v>46090</v>
      </c>
      <c r="B46" s="1" t="str">
        <f t="shared" si="1"/>
        <v>BGIU26</v>
      </c>
      <c r="C46">
        <v>340.85</v>
      </c>
    </row>
    <row r="47" spans="1:3" x14ac:dyDescent="0.25">
      <c r="A47" s="9">
        <v>46091</v>
      </c>
      <c r="B47" s="1" t="str">
        <f t="shared" si="1"/>
        <v>BGIU26</v>
      </c>
      <c r="C47">
        <v>340.15</v>
      </c>
    </row>
    <row r="48" spans="1:3" x14ac:dyDescent="0.25">
      <c r="A48" s="9">
        <v>46092</v>
      </c>
      <c r="B48" s="1" t="str">
        <f t="shared" si="1"/>
        <v>BGIU26</v>
      </c>
      <c r="C48">
        <v>341.85</v>
      </c>
    </row>
    <row r="49" spans="1:3" x14ac:dyDescent="0.25">
      <c r="A49" s="9">
        <v>46093</v>
      </c>
      <c r="B49" s="1" t="str">
        <f t="shared" si="1"/>
        <v>BGIU26</v>
      </c>
      <c r="C49">
        <v>343.4</v>
      </c>
    </row>
    <row r="50" spans="1:3" x14ac:dyDescent="0.25">
      <c r="A50" s="9">
        <v>46094</v>
      </c>
      <c r="B50" s="1" t="str">
        <f t="shared" si="1"/>
        <v>BGIU26</v>
      </c>
      <c r="C50">
        <v>341.1</v>
      </c>
    </row>
    <row r="51" spans="1:3" x14ac:dyDescent="0.25">
      <c r="A51" s="9">
        <v>46097</v>
      </c>
      <c r="B51" s="1" t="str">
        <f t="shared" si="1"/>
        <v>BGIU26</v>
      </c>
      <c r="C51">
        <v>341.8</v>
      </c>
    </row>
    <row r="52" spans="1:3" x14ac:dyDescent="0.25">
      <c r="A52" s="9">
        <v>46098</v>
      </c>
      <c r="B52" s="1" t="str">
        <f t="shared" si="1"/>
        <v>BGIU26</v>
      </c>
      <c r="C52">
        <v>340.05</v>
      </c>
    </row>
    <row r="53" spans="1:3" x14ac:dyDescent="0.25">
      <c r="A53" s="9">
        <v>46099</v>
      </c>
      <c r="B53" s="1" t="str">
        <f t="shared" si="1"/>
        <v>BGIU26</v>
      </c>
      <c r="C53">
        <v>340.75</v>
      </c>
    </row>
    <row r="54" spans="1:3" x14ac:dyDescent="0.25">
      <c r="A54" s="9">
        <v>46100</v>
      </c>
      <c r="B54" s="1" t="str">
        <f t="shared" si="1"/>
        <v>BGIU26</v>
      </c>
      <c r="C54">
        <v>343.65</v>
      </c>
    </row>
    <row r="55" spans="1:3" x14ac:dyDescent="0.25">
      <c r="A55" s="9">
        <v>46101</v>
      </c>
      <c r="B55" s="1" t="str">
        <f t="shared" si="1"/>
        <v>BGIU26</v>
      </c>
      <c r="C55">
        <v>346.85</v>
      </c>
    </row>
    <row r="56" spans="1:3" x14ac:dyDescent="0.25">
      <c r="A56" s="9">
        <v>46104</v>
      </c>
      <c r="B56" s="1" t="str">
        <f t="shared" si="1"/>
        <v>BGIU26</v>
      </c>
      <c r="C56">
        <v>346.45</v>
      </c>
    </row>
    <row r="57" spans="1:3" x14ac:dyDescent="0.25">
      <c r="A57" s="9">
        <v>46105</v>
      </c>
      <c r="B57" s="1" t="str">
        <f t="shared" si="1"/>
        <v>BGIU26</v>
      </c>
      <c r="C57">
        <v>347.75</v>
      </c>
    </row>
    <row r="58" spans="1:3" x14ac:dyDescent="0.25">
      <c r="A58" s="9">
        <v>46107</v>
      </c>
      <c r="B58" s="1" t="str">
        <f t="shared" si="1"/>
        <v>BGIU26</v>
      </c>
      <c r="C58">
        <v>348.85</v>
      </c>
    </row>
    <row r="59" spans="1:3" x14ac:dyDescent="0.25">
      <c r="A59" s="9">
        <v>46108</v>
      </c>
      <c r="B59" s="1" t="str">
        <f t="shared" si="1"/>
        <v>BGIU26</v>
      </c>
      <c r="C59">
        <v>350.15</v>
      </c>
    </row>
    <row r="60" spans="1:3" x14ac:dyDescent="0.25">
      <c r="A60" s="9">
        <v>46111</v>
      </c>
      <c r="B60" s="1" t="str">
        <f t="shared" si="1"/>
        <v>BGIU26</v>
      </c>
      <c r="C60">
        <v>351.95</v>
      </c>
    </row>
    <row r="61" spans="1:3" x14ac:dyDescent="0.25">
      <c r="A61" s="9">
        <v>46112</v>
      </c>
      <c r="B61" s="1" t="str">
        <f t="shared" si="1"/>
        <v>BGIU26</v>
      </c>
      <c r="C61">
        <v>350.45</v>
      </c>
    </row>
    <row r="62" spans="1:3" x14ac:dyDescent="0.25">
      <c r="A62" s="9">
        <v>46113</v>
      </c>
      <c r="B62" s="1" t="str">
        <f t="shared" ref="B62:B71" ca="1" si="2">B70</f>
        <v/>
      </c>
      <c r="C62">
        <v>350.3</v>
      </c>
    </row>
    <row r="63" spans="1:3" x14ac:dyDescent="0.25">
      <c r="A63" s="9">
        <v>46114</v>
      </c>
      <c r="B63" s="1" t="str">
        <f t="shared" ca="1" si="2"/>
        <v/>
      </c>
      <c r="C63">
        <v>349.8</v>
      </c>
    </row>
    <row r="64" spans="1:3" x14ac:dyDescent="0.25">
      <c r="A64" s="9">
        <v>46118</v>
      </c>
      <c r="B64" s="1" t="str">
        <f t="shared" ca="1" si="2"/>
        <v/>
      </c>
      <c r="C64">
        <v>351.5</v>
      </c>
    </row>
    <row r="65" spans="1:3" x14ac:dyDescent="0.25">
      <c r="A65" s="9">
        <v>46120</v>
      </c>
      <c r="B65" s="1" t="str">
        <f t="shared" ca="1" si="2"/>
        <v/>
      </c>
      <c r="C65">
        <v>346.65</v>
      </c>
    </row>
    <row r="66" spans="1:3" x14ac:dyDescent="0.25">
      <c r="A66" s="9">
        <v>46121</v>
      </c>
      <c r="B66" s="1" t="str">
        <f t="shared" ca="1" si="2"/>
        <v/>
      </c>
      <c r="C66">
        <v>346.7</v>
      </c>
    </row>
    <row r="67" spans="1:3" x14ac:dyDescent="0.25">
      <c r="A67" s="9">
        <v>46122</v>
      </c>
      <c r="B67" s="1" t="str">
        <f t="shared" ca="1" si="2"/>
        <v/>
      </c>
      <c r="C67">
        <v>344.45</v>
      </c>
    </row>
    <row r="68" spans="1:3" x14ac:dyDescent="0.25">
      <c r="A68" s="9">
        <v>46125</v>
      </c>
      <c r="B68" s="1" t="str">
        <f t="shared" ca="1" si="2"/>
        <v/>
      </c>
      <c r="C68">
        <v>341.55</v>
      </c>
    </row>
    <row r="69" spans="1:3" x14ac:dyDescent="0.25">
      <c r="A69" s="9">
        <v>46126</v>
      </c>
      <c r="B69" s="1" t="str">
        <f t="shared" ca="1" si="2"/>
        <v/>
      </c>
      <c r="C69">
        <v>341.45</v>
      </c>
    </row>
    <row r="70" spans="1:3" x14ac:dyDescent="0.25">
      <c r="A70" s="9">
        <v>46127</v>
      </c>
      <c r="B70" s="1" t="str">
        <f t="shared" ca="1" si="2"/>
        <v/>
      </c>
      <c r="C70">
        <v>340.55</v>
      </c>
    </row>
    <row r="71" spans="1:3" x14ac:dyDescent="0.25">
      <c r="A71" s="9">
        <v>46128</v>
      </c>
      <c r="B71" s="1" t="str">
        <f t="shared" ca="1" si="2"/>
        <v/>
      </c>
      <c r="C71">
        <v>341.15</v>
      </c>
    </row>
    <row r="72" spans="1:3" x14ac:dyDescent="0.25">
      <c r="A72" s="9">
        <v>46129</v>
      </c>
      <c r="B72" s="1" t="str">
        <f t="shared" ref="B72:B103" ca="1" si="3">B71</f>
        <v/>
      </c>
      <c r="C72">
        <v>339.5</v>
      </c>
    </row>
    <row r="73" spans="1:3" x14ac:dyDescent="0.25">
      <c r="A73" s="9">
        <v>46132</v>
      </c>
      <c r="B73" s="1" t="str">
        <f t="shared" ca="1" si="3"/>
        <v/>
      </c>
      <c r="C73">
        <v>338.65</v>
      </c>
    </row>
    <row r="74" spans="1:3" x14ac:dyDescent="0.25">
      <c r="A74" s="9">
        <v>46134</v>
      </c>
      <c r="B74" s="1" t="str">
        <f t="shared" ca="1" si="3"/>
        <v/>
      </c>
      <c r="C74">
        <v>341.9</v>
      </c>
    </row>
    <row r="75" spans="1:3" x14ac:dyDescent="0.25">
      <c r="A75" s="9">
        <v>46135</v>
      </c>
      <c r="B75" s="1" t="str">
        <f t="shared" ca="1" si="3"/>
        <v/>
      </c>
      <c r="C75">
        <v>341.15</v>
      </c>
    </row>
    <row r="76" spans="1:3" x14ac:dyDescent="0.25">
      <c r="A76" s="9">
        <v>46136</v>
      </c>
      <c r="B76" s="1" t="str">
        <f t="shared" ca="1" si="3"/>
        <v/>
      </c>
      <c r="C76">
        <v>346.05</v>
      </c>
    </row>
    <row r="77" spans="1:3" x14ac:dyDescent="0.25">
      <c r="A77" s="9">
        <v>46139</v>
      </c>
      <c r="B77" s="1" t="str">
        <f t="shared" ca="1" si="3"/>
        <v/>
      </c>
      <c r="C77">
        <v>345.2</v>
      </c>
    </row>
    <row r="78" spans="1:3" x14ac:dyDescent="0.25">
      <c r="A78" s="9">
        <v>46140</v>
      </c>
      <c r="B78" s="1" t="str">
        <f t="shared" ca="1" si="3"/>
        <v/>
      </c>
      <c r="C78">
        <v>342.9</v>
      </c>
    </row>
    <row r="79" spans="1:3" x14ac:dyDescent="0.25">
      <c r="A79" s="9">
        <v>46141</v>
      </c>
      <c r="B79" s="1" t="str">
        <f t="shared" ca="1" si="3"/>
        <v/>
      </c>
      <c r="C79">
        <v>342.45</v>
      </c>
    </row>
    <row r="80" spans="1:3" x14ac:dyDescent="0.25">
      <c r="A80" s="9">
        <v>46142</v>
      </c>
      <c r="B80" s="1" t="str">
        <f t="shared" ca="1" si="3"/>
        <v/>
      </c>
      <c r="C80">
        <v>343.3</v>
      </c>
    </row>
    <row r="81" spans="1:3" x14ac:dyDescent="0.25">
      <c r="A81" s="9">
        <v>46146</v>
      </c>
      <c r="B81" s="1" t="str">
        <f t="shared" ca="1" si="3"/>
        <v/>
      </c>
      <c r="C81">
        <v>347.4</v>
      </c>
    </row>
    <row r="82" spans="1:3" x14ac:dyDescent="0.25">
      <c r="A82" s="9">
        <v>46147</v>
      </c>
      <c r="B82" s="1" t="str">
        <f t="shared" ca="1" si="3"/>
        <v/>
      </c>
      <c r="C82">
        <v>345.3</v>
      </c>
    </row>
    <row r="83" spans="1:3" x14ac:dyDescent="0.25">
      <c r="A83" s="9">
        <v>46148</v>
      </c>
      <c r="B83" s="1" t="str">
        <f t="shared" ca="1" si="3"/>
        <v/>
      </c>
      <c r="C83">
        <v>344.2</v>
      </c>
    </row>
    <row r="84" spans="1:3" x14ac:dyDescent="0.25">
      <c r="A84" s="9">
        <v>46149</v>
      </c>
      <c r="B84" s="1" t="str">
        <f t="shared" ca="1" si="3"/>
        <v/>
      </c>
      <c r="C84">
        <v>343.3</v>
      </c>
    </row>
    <row r="85" spans="1:3" x14ac:dyDescent="0.25">
      <c r="A85" s="9">
        <v>46150</v>
      </c>
      <c r="B85" s="1" t="str">
        <f t="shared" ca="1" si="3"/>
        <v/>
      </c>
      <c r="C85">
        <v>342.3</v>
      </c>
    </row>
    <row r="86" spans="1:3" x14ac:dyDescent="0.25">
      <c r="A86" s="9">
        <v>46153</v>
      </c>
      <c r="B86" s="1" t="str">
        <f t="shared" ca="1" si="3"/>
        <v/>
      </c>
      <c r="C86">
        <v>345.3</v>
      </c>
    </row>
    <row r="87" spans="1:3" x14ac:dyDescent="0.25">
      <c r="A87" s="9">
        <v>46154</v>
      </c>
      <c r="B87" s="1" t="str">
        <f t="shared" ca="1" si="3"/>
        <v/>
      </c>
      <c r="C87">
        <v>345.05</v>
      </c>
    </row>
    <row r="88" spans="1:3" x14ac:dyDescent="0.25">
      <c r="A88" s="9">
        <v>46155</v>
      </c>
      <c r="B88" s="1" t="str">
        <f t="shared" ca="1" si="3"/>
        <v/>
      </c>
      <c r="C88">
        <v>342.95</v>
      </c>
    </row>
    <row r="89" spans="1:3" x14ac:dyDescent="0.25">
      <c r="A89" s="9">
        <v>46156</v>
      </c>
      <c r="B89" s="1" t="str">
        <f t="shared" ca="1" si="3"/>
        <v/>
      </c>
      <c r="C89">
        <v>343.55</v>
      </c>
    </row>
    <row r="90" spans="1:3" x14ac:dyDescent="0.25">
      <c r="A90" s="9">
        <v>46157</v>
      </c>
      <c r="B90" s="1" t="str">
        <f t="shared" ca="1" si="3"/>
        <v/>
      </c>
      <c r="C90">
        <v>342.5</v>
      </c>
    </row>
    <row r="91" spans="1:3" x14ac:dyDescent="0.25">
      <c r="A91" s="9">
        <v>46160</v>
      </c>
      <c r="B91" s="1" t="str">
        <f t="shared" ca="1" si="3"/>
        <v/>
      </c>
      <c r="C91">
        <v>342.9</v>
      </c>
    </row>
    <row r="92" spans="1:3" x14ac:dyDescent="0.25">
      <c r="A92" s="9">
        <v>46161</v>
      </c>
      <c r="B92" s="1" t="str">
        <f t="shared" ca="1" si="3"/>
        <v/>
      </c>
      <c r="C92">
        <v>346.2</v>
      </c>
    </row>
    <row r="93" spans="1:3" x14ac:dyDescent="0.25">
      <c r="A93" s="9">
        <v>46162</v>
      </c>
      <c r="B93" s="1" t="str">
        <f t="shared" ca="1" si="3"/>
        <v/>
      </c>
      <c r="C93">
        <v>346.35</v>
      </c>
    </row>
    <row r="94" spans="1:3" x14ac:dyDescent="0.25">
      <c r="A94" s="9">
        <v>46163</v>
      </c>
      <c r="B94" s="1" t="str">
        <f t="shared" ca="1" si="3"/>
        <v/>
      </c>
      <c r="C94">
        <v>346.2</v>
      </c>
    </row>
    <row r="95" spans="1:3" x14ac:dyDescent="0.25">
      <c r="A95" s="9">
        <v>46164</v>
      </c>
      <c r="B95" s="1" t="str">
        <f t="shared" ca="1" si="3"/>
        <v/>
      </c>
      <c r="C95">
        <v>346.65</v>
      </c>
    </row>
    <row r="96" spans="1:3" x14ac:dyDescent="0.25">
      <c r="A96" s="9">
        <v>46167</v>
      </c>
      <c r="B96" s="1" t="str">
        <f t="shared" ca="1" si="3"/>
        <v/>
      </c>
      <c r="C96">
        <v>347.55</v>
      </c>
    </row>
    <row r="97" spans="1:3" x14ac:dyDescent="0.25">
      <c r="A97" s="9">
        <v>46168</v>
      </c>
      <c r="B97" s="1" t="str">
        <f t="shared" ca="1" si="3"/>
        <v/>
      </c>
      <c r="C97">
        <v>346.7</v>
      </c>
    </row>
    <row r="98" spans="1:3" x14ac:dyDescent="0.25">
      <c r="A98" s="9">
        <v>46169</v>
      </c>
      <c r="B98" s="1" t="str">
        <f t="shared" ca="1" si="3"/>
        <v/>
      </c>
      <c r="C98">
        <v>346.15</v>
      </c>
    </row>
    <row r="99" spans="1:3" x14ac:dyDescent="0.25">
      <c r="A99" s="9">
        <v>46170</v>
      </c>
      <c r="B99" s="1" t="str">
        <f t="shared" ca="1" si="3"/>
        <v/>
      </c>
      <c r="C99">
        <v>345.15</v>
      </c>
    </row>
    <row r="100" spans="1:3" x14ac:dyDescent="0.25">
      <c r="A100" s="9">
        <v>46171</v>
      </c>
      <c r="B100" s="1" t="str">
        <f t="shared" ca="1" si="3"/>
        <v/>
      </c>
      <c r="C100">
        <v>340.95</v>
      </c>
    </row>
    <row r="101" spans="1:3" x14ac:dyDescent="0.25">
      <c r="A101" s="9">
        <v>46174</v>
      </c>
      <c r="B101" s="1" t="str">
        <f t="shared" ca="1" si="3"/>
        <v/>
      </c>
      <c r="C101">
        <v>341</v>
      </c>
    </row>
    <row r="102" spans="1:3" x14ac:dyDescent="0.25">
      <c r="A102" s="9">
        <v>46175</v>
      </c>
      <c r="B102" s="1" t="str">
        <f t="shared" ca="1" si="3"/>
        <v/>
      </c>
      <c r="C102">
        <v>344.75</v>
      </c>
    </row>
    <row r="103" spans="1:3" x14ac:dyDescent="0.25">
      <c r="A103" s="9">
        <v>46176</v>
      </c>
      <c r="B103" s="1" t="str">
        <f t="shared" ca="1" si="3"/>
        <v/>
      </c>
      <c r="C103">
        <v>345.4</v>
      </c>
    </row>
    <row r="104" spans="1:3" x14ac:dyDescent="0.25">
      <c r="A104" s="9">
        <v>46178</v>
      </c>
      <c r="B104" s="1" t="str">
        <f t="shared" ref="B104:B135" ca="1" si="4">B103</f>
        <v/>
      </c>
      <c r="C104">
        <v>345.9</v>
      </c>
    </row>
    <row r="105" spans="1:3" x14ac:dyDescent="0.25">
      <c r="A105" s="9">
        <v>46181</v>
      </c>
      <c r="B105" s="1" t="str">
        <f t="shared" ca="1" si="4"/>
        <v/>
      </c>
      <c r="C105">
        <v>345</v>
      </c>
    </row>
    <row r="106" spans="1:3" x14ac:dyDescent="0.25">
      <c r="A106" s="9">
        <v>46182</v>
      </c>
      <c r="B106" s="1" t="str">
        <f t="shared" ca="1" si="4"/>
        <v/>
      </c>
      <c r="C106">
        <v>341.3</v>
      </c>
    </row>
    <row r="107" spans="1:3" x14ac:dyDescent="0.25">
      <c r="A107" s="9">
        <v>46183</v>
      </c>
      <c r="B107" s="1" t="str">
        <f t="shared" ca="1" si="4"/>
        <v/>
      </c>
      <c r="C107">
        <v>338.15</v>
      </c>
    </row>
    <row r="108" spans="1:3" x14ac:dyDescent="0.25">
      <c r="A108" s="9">
        <v>46184</v>
      </c>
      <c r="B108" s="1" t="str">
        <f t="shared" ca="1" si="4"/>
        <v/>
      </c>
      <c r="C108">
        <v>339.5</v>
      </c>
    </row>
    <row r="109" spans="1:3" x14ac:dyDescent="0.25">
      <c r="A109" s="9">
        <v>46185</v>
      </c>
      <c r="B109" s="1" t="str">
        <f t="shared" ca="1" si="4"/>
        <v/>
      </c>
      <c r="C109">
        <v>339.35</v>
      </c>
    </row>
    <row r="110" spans="1:3" x14ac:dyDescent="0.25">
      <c r="A110" s="9">
        <v>46188</v>
      </c>
      <c r="B110" s="1" t="str">
        <f t="shared" ca="1" si="4"/>
        <v/>
      </c>
      <c r="C110">
        <v>337.35</v>
      </c>
    </row>
    <row r="111" spans="1:3" x14ac:dyDescent="0.25">
      <c r="A111" s="9">
        <v>46189</v>
      </c>
      <c r="B111" s="1" t="str">
        <f t="shared" ca="1" si="4"/>
        <v/>
      </c>
      <c r="C111">
        <v>339.1</v>
      </c>
    </row>
    <row r="112" spans="1:3" x14ac:dyDescent="0.25">
      <c r="A112" s="9">
        <v>46190</v>
      </c>
      <c r="B112" s="1" t="str">
        <f t="shared" ca="1" si="4"/>
        <v/>
      </c>
      <c r="C112">
        <v>336.65</v>
      </c>
    </row>
    <row r="113" spans="1:3" x14ac:dyDescent="0.25">
      <c r="A113" s="9">
        <v>46191</v>
      </c>
      <c r="B113" s="1" t="str">
        <f t="shared" ca="1" si="4"/>
        <v/>
      </c>
      <c r="C113">
        <v>337.2</v>
      </c>
    </row>
    <row r="114" spans="1:3" x14ac:dyDescent="0.25">
      <c r="A114" s="9">
        <v>46192</v>
      </c>
      <c r="B114" s="1" t="str">
        <f t="shared" ca="1" si="4"/>
        <v/>
      </c>
      <c r="C114">
        <v>338.55</v>
      </c>
    </row>
    <row r="115" spans="1:3" x14ac:dyDescent="0.25">
      <c r="A115" s="24">
        <v>46195</v>
      </c>
      <c r="B115" s="1" t="str">
        <f t="shared" ca="1" si="4"/>
        <v/>
      </c>
      <c r="C115">
        <v>342.9</v>
      </c>
    </row>
    <row r="116" spans="1:3" x14ac:dyDescent="0.25">
      <c r="A116" s="24">
        <v>46196</v>
      </c>
      <c r="B116" s="1" t="str">
        <f t="shared" ca="1" si="4"/>
        <v/>
      </c>
      <c r="C116">
        <v>340.3</v>
      </c>
    </row>
    <row r="117" spans="1:3" x14ac:dyDescent="0.25">
      <c r="A117" s="24">
        <v>46197</v>
      </c>
      <c r="B117" s="1" t="str">
        <f t="shared" ca="1" si="4"/>
        <v/>
      </c>
      <c r="C117">
        <v>338</v>
      </c>
    </row>
    <row r="118" spans="1:3" x14ac:dyDescent="0.25">
      <c r="A118" s="24">
        <v>46198</v>
      </c>
      <c r="B118" s="1" t="str">
        <f t="shared" ca="1" si="4"/>
        <v/>
      </c>
      <c r="C118">
        <v>338.3</v>
      </c>
    </row>
    <row r="119" spans="1:3" x14ac:dyDescent="0.25">
      <c r="A119" s="24">
        <v>46199</v>
      </c>
      <c r="B119" s="1" t="str">
        <f t="shared" ca="1" si="4"/>
        <v/>
      </c>
      <c r="C119">
        <v>337.5</v>
      </c>
    </row>
    <row r="120" spans="1:3" x14ac:dyDescent="0.25">
      <c r="A120" s="24">
        <v>46202</v>
      </c>
      <c r="B120" s="1" t="str">
        <f t="shared" ca="1" si="4"/>
        <v/>
      </c>
      <c r="C120">
        <v>337.15</v>
      </c>
    </row>
    <row r="121" spans="1:3" x14ac:dyDescent="0.25">
      <c r="A121" s="24">
        <v>46203</v>
      </c>
      <c r="B121" s="1" t="str">
        <f t="shared" ca="1" si="4"/>
        <v/>
      </c>
      <c r="C121">
        <v>334.65</v>
      </c>
    </row>
    <row r="122" spans="1:3" x14ac:dyDescent="0.25">
      <c r="A122" s="24">
        <v>46204</v>
      </c>
      <c r="B122" s="1" t="str">
        <f t="shared" ca="1" si="4"/>
        <v/>
      </c>
      <c r="C122">
        <v>335.35</v>
      </c>
    </row>
    <row r="123" spans="1:3" x14ac:dyDescent="0.25">
      <c r="A123" s="24">
        <v>46205</v>
      </c>
      <c r="B123" s="1" t="str">
        <f t="shared" ca="1" si="4"/>
        <v/>
      </c>
      <c r="C123">
        <v>335.3</v>
      </c>
    </row>
    <row r="124" spans="1:3" x14ac:dyDescent="0.25">
      <c r="A124" s="24">
        <v>46206</v>
      </c>
      <c r="B124" s="1" t="str">
        <f t="shared" ca="1" si="4"/>
        <v/>
      </c>
      <c r="C124">
        <v>335.9</v>
      </c>
    </row>
    <row r="125" spans="1:3" x14ac:dyDescent="0.25">
      <c r="A125" s="24">
        <v>46209</v>
      </c>
      <c r="B125" s="1" t="str">
        <f t="shared" ca="1" si="4"/>
        <v/>
      </c>
      <c r="C125">
        <v>336.7</v>
      </c>
    </row>
    <row r="126" spans="1:3" x14ac:dyDescent="0.25">
      <c r="A126" s="24">
        <v>46210</v>
      </c>
      <c r="B126" s="1" t="str">
        <f t="shared" ca="1" si="4"/>
        <v/>
      </c>
      <c r="C126">
        <v>342</v>
      </c>
    </row>
    <row r="127" spans="1:3" x14ac:dyDescent="0.25">
      <c r="A127" s="24">
        <v>46211</v>
      </c>
      <c r="B127" s="1" t="str">
        <f t="shared" ca="1" si="4"/>
        <v/>
      </c>
      <c r="C127">
        <v>338.9</v>
      </c>
    </row>
    <row r="128" spans="1:3" x14ac:dyDescent="0.25">
      <c r="A128" s="24">
        <v>46212</v>
      </c>
      <c r="B128" s="1" t="str">
        <f t="shared" ca="1" si="4"/>
        <v/>
      </c>
      <c r="C128">
        <v>340.8</v>
      </c>
    </row>
    <row r="129" spans="1:3" x14ac:dyDescent="0.25">
      <c r="A129" s="24">
        <v>46213</v>
      </c>
      <c r="B129" s="1" t="str">
        <f t="shared" ca="1" si="4"/>
        <v/>
      </c>
      <c r="C129">
        <v>340.95</v>
      </c>
    </row>
    <row r="130" spans="1:3" x14ac:dyDescent="0.25">
      <c r="A130" s="24">
        <v>46216</v>
      </c>
      <c r="B130" s="1" t="str">
        <f t="shared" ca="1" si="4"/>
        <v/>
      </c>
      <c r="C130">
        <v>343.05</v>
      </c>
    </row>
    <row r="131" spans="1:3" x14ac:dyDescent="0.25">
      <c r="A131" s="24">
        <v>46217</v>
      </c>
      <c r="B131" s="1" t="str">
        <f t="shared" ca="1" si="4"/>
        <v/>
      </c>
      <c r="C131">
        <v>345.95</v>
      </c>
    </row>
    <row r="132" spans="1:3" x14ac:dyDescent="0.25">
      <c r="A132" s="24">
        <v>46218</v>
      </c>
      <c r="B132" s="1" t="str">
        <f t="shared" ca="1" si="4"/>
        <v/>
      </c>
      <c r="C132">
        <v>350.15</v>
      </c>
    </row>
    <row r="133" spans="1:3" x14ac:dyDescent="0.25">
      <c r="A133" s="24">
        <v>46219</v>
      </c>
      <c r="B133" s="1" t="str">
        <f t="shared" ca="1" si="4"/>
        <v/>
      </c>
      <c r="C133">
        <v>351.3</v>
      </c>
    </row>
    <row r="134" spans="1:3" x14ac:dyDescent="0.25">
      <c r="A134" s="24">
        <v>46220</v>
      </c>
      <c r="B134" s="1" t="str">
        <f t="shared" ca="1" si="4"/>
        <v/>
      </c>
      <c r="C134">
        <v>351.85</v>
      </c>
    </row>
    <row r="135" spans="1:3" x14ac:dyDescent="0.25">
      <c r="A135" s="24">
        <v>46223</v>
      </c>
      <c r="B135" s="1" t="str">
        <f t="shared" ca="1" si="4"/>
        <v/>
      </c>
      <c r="C135">
        <v>355.45</v>
      </c>
    </row>
    <row r="136" spans="1:3" x14ac:dyDescent="0.25">
      <c r="A136" s="24">
        <v>46224</v>
      </c>
      <c r="B136" s="1" t="str">
        <f t="shared" ref="B136:B145" ca="1" si="5">B135</f>
        <v/>
      </c>
      <c r="C136">
        <v>359.25</v>
      </c>
    </row>
    <row r="137" spans="1:3" x14ac:dyDescent="0.25">
      <c r="A137" s="24">
        <v>46225</v>
      </c>
      <c r="B137" s="1" t="str">
        <f t="shared" ca="1" si="5"/>
        <v/>
      </c>
      <c r="C137">
        <v>352.55</v>
      </c>
    </row>
    <row r="138" spans="1:3" x14ac:dyDescent="0.25">
      <c r="A138" s="24">
        <v>46226</v>
      </c>
      <c r="B138" s="1" t="str">
        <f t="shared" ca="1" si="5"/>
        <v/>
      </c>
      <c r="C138">
        <v>348.05</v>
      </c>
    </row>
    <row r="139" spans="1:3" x14ac:dyDescent="0.25">
      <c r="A139" s="24">
        <v>46227</v>
      </c>
      <c r="B139" s="1" t="str">
        <f t="shared" ca="1" si="5"/>
        <v/>
      </c>
      <c r="C139">
        <v>345.8</v>
      </c>
    </row>
    <row r="140" spans="1:3" x14ac:dyDescent="0.25">
      <c r="A140" s="24">
        <v>46230</v>
      </c>
      <c r="B140" s="1" t="str">
        <f t="shared" ca="1" si="5"/>
        <v/>
      </c>
      <c r="C140">
        <v>352.5</v>
      </c>
    </row>
    <row r="141" spans="1:3" x14ac:dyDescent="0.25">
      <c r="A141" s="24">
        <v>46231</v>
      </c>
      <c r="B141" s="1" t="str">
        <f t="shared" ca="1" si="5"/>
        <v/>
      </c>
      <c r="C141">
        <v>350.95</v>
      </c>
    </row>
    <row r="142" spans="1:3" x14ac:dyDescent="0.25">
      <c r="A142" s="24">
        <v>46232</v>
      </c>
      <c r="B142" s="1" t="str">
        <f t="shared" ca="1" si="5"/>
        <v/>
      </c>
      <c r="C142">
        <v>353.3</v>
      </c>
    </row>
    <row r="143" spans="1:3" x14ac:dyDescent="0.25">
      <c r="A143" s="24">
        <v>46233</v>
      </c>
      <c r="B143" s="1" t="str">
        <f t="shared" ca="1" si="5"/>
        <v/>
      </c>
      <c r="C143">
        <v>350.95</v>
      </c>
    </row>
    <row r="144" spans="1:3" x14ac:dyDescent="0.25">
      <c r="A144" s="24">
        <v>46234</v>
      </c>
      <c r="B144" s="1" t="str">
        <f t="shared" ca="1" si="5"/>
        <v/>
      </c>
      <c r="C144">
        <v>348.35</v>
      </c>
    </row>
    <row r="145" spans="1:3" x14ac:dyDescent="0.25">
      <c r="A145" s="24">
        <v>46237</v>
      </c>
      <c r="B145" s="1" t="str">
        <f t="shared" ca="1" si="5"/>
        <v/>
      </c>
      <c r="C145">
        <v>341.75</v>
      </c>
    </row>
    <row r="146" spans="1:3" x14ac:dyDescent="0.25">
      <c r="B146" s="1">
        <f t="shared" ref="B146:B191" si="6">B154</f>
        <v>0</v>
      </c>
    </row>
    <row r="147" spans="1:3" x14ac:dyDescent="0.25">
      <c r="B147" s="1">
        <f t="shared" si="6"/>
        <v>0</v>
      </c>
    </row>
    <row r="148" spans="1:3" x14ac:dyDescent="0.25">
      <c r="B148" s="1">
        <f t="shared" si="6"/>
        <v>0</v>
      </c>
    </row>
    <row r="149" spans="1:3" x14ac:dyDescent="0.25">
      <c r="B149" s="1">
        <f t="shared" si="6"/>
        <v>0</v>
      </c>
    </row>
    <row r="150" spans="1:3" x14ac:dyDescent="0.25">
      <c r="B150" s="1">
        <f t="shared" si="6"/>
        <v>0</v>
      </c>
    </row>
    <row r="151" spans="1:3" x14ac:dyDescent="0.25">
      <c r="B151" s="1">
        <f t="shared" si="6"/>
        <v>0</v>
      </c>
    </row>
    <row r="152" spans="1:3" x14ac:dyDescent="0.25">
      <c r="B152" s="1">
        <f t="shared" si="6"/>
        <v>0</v>
      </c>
    </row>
    <row r="153" spans="1:3" x14ac:dyDescent="0.25">
      <c r="B153" s="1">
        <f t="shared" si="6"/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Planilha19"/>
  <dimension ref="A1:C190"/>
  <sheetViews>
    <sheetView topLeftCell="A34" zoomScale="90" zoomScaleNormal="90" workbookViewId="0">
      <selection activeCell="A50" sqref="A50:XFD50"/>
    </sheetView>
  </sheetViews>
  <sheetFormatPr defaultRowHeight="15" x14ac:dyDescent="0.25"/>
  <cols>
    <col min="1" max="1" width="12.5703125" style="2" bestFit="1" customWidth="1"/>
    <col min="2" max="45" width="9.140625" style="1" customWidth="1"/>
    <col min="4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46024</v>
      </c>
      <c r="B2" s="1" t="s">
        <v>5817</v>
      </c>
      <c r="C2">
        <v>344.9</v>
      </c>
    </row>
    <row r="3" spans="1:3" x14ac:dyDescent="0.25">
      <c r="A3" s="9">
        <v>46027</v>
      </c>
      <c r="B3" s="1" t="str">
        <f t="shared" ref="B3:B34" si="0">B2</f>
        <v>BGIV26</v>
      </c>
      <c r="C3">
        <v>345.8</v>
      </c>
    </row>
    <row r="4" spans="1:3" x14ac:dyDescent="0.25">
      <c r="A4" s="9">
        <v>46028</v>
      </c>
      <c r="B4" s="1" t="str">
        <f t="shared" si="0"/>
        <v>BGIV26</v>
      </c>
      <c r="C4">
        <v>340.9</v>
      </c>
    </row>
    <row r="5" spans="1:3" x14ac:dyDescent="0.25">
      <c r="A5" s="9">
        <v>46029</v>
      </c>
      <c r="B5" s="1" t="str">
        <f t="shared" si="0"/>
        <v>BGIV26</v>
      </c>
      <c r="C5">
        <v>341.25</v>
      </c>
    </row>
    <row r="6" spans="1:3" x14ac:dyDescent="0.25">
      <c r="A6" s="9">
        <v>46030</v>
      </c>
      <c r="B6" s="1" t="str">
        <f t="shared" si="0"/>
        <v>BGIV26</v>
      </c>
      <c r="C6">
        <v>339.55</v>
      </c>
    </row>
    <row r="7" spans="1:3" x14ac:dyDescent="0.25">
      <c r="A7" s="9">
        <v>46031</v>
      </c>
      <c r="B7" s="1" t="str">
        <f t="shared" si="0"/>
        <v>BGIV26</v>
      </c>
      <c r="C7">
        <v>338.4</v>
      </c>
    </row>
    <row r="8" spans="1:3" x14ac:dyDescent="0.25">
      <c r="A8" s="9">
        <v>46034</v>
      </c>
      <c r="B8" s="1" t="str">
        <f t="shared" si="0"/>
        <v>BGIV26</v>
      </c>
      <c r="C8">
        <v>338.15</v>
      </c>
    </row>
    <row r="9" spans="1:3" x14ac:dyDescent="0.25">
      <c r="A9" s="9">
        <v>46035</v>
      </c>
      <c r="B9" s="1" t="str">
        <f t="shared" si="0"/>
        <v>BGIV26</v>
      </c>
      <c r="C9">
        <v>334.7</v>
      </c>
    </row>
    <row r="10" spans="1:3" x14ac:dyDescent="0.25">
      <c r="A10" s="9">
        <v>46036</v>
      </c>
      <c r="B10" s="1" t="str">
        <f t="shared" si="0"/>
        <v>BGIV26</v>
      </c>
      <c r="C10">
        <v>334.85</v>
      </c>
    </row>
    <row r="11" spans="1:3" x14ac:dyDescent="0.25">
      <c r="A11" s="9">
        <v>46037</v>
      </c>
      <c r="B11" s="1" t="str">
        <f t="shared" si="0"/>
        <v>BGIV26</v>
      </c>
      <c r="C11">
        <v>334.25</v>
      </c>
    </row>
    <row r="12" spans="1:3" x14ac:dyDescent="0.25">
      <c r="A12" s="9">
        <v>46038</v>
      </c>
      <c r="B12" s="1" t="str">
        <f t="shared" si="0"/>
        <v>BGIV26</v>
      </c>
      <c r="C12">
        <v>336</v>
      </c>
    </row>
    <row r="13" spans="1:3" x14ac:dyDescent="0.25">
      <c r="A13" s="9">
        <v>46041</v>
      </c>
      <c r="B13" s="1" t="str">
        <f t="shared" si="0"/>
        <v>BGIV26</v>
      </c>
      <c r="C13">
        <v>338.25</v>
      </c>
    </row>
    <row r="14" spans="1:3" x14ac:dyDescent="0.25">
      <c r="A14" s="9">
        <v>46042</v>
      </c>
      <c r="B14" s="1" t="str">
        <f t="shared" si="0"/>
        <v>BGIV26</v>
      </c>
      <c r="C14">
        <v>339.45</v>
      </c>
    </row>
    <row r="15" spans="1:3" x14ac:dyDescent="0.25">
      <c r="A15" s="4">
        <v>46043</v>
      </c>
      <c r="B15" s="1" t="str">
        <f t="shared" si="0"/>
        <v>BGIV26</v>
      </c>
      <c r="C15">
        <v>340.55</v>
      </c>
    </row>
    <row r="16" spans="1:3" x14ac:dyDescent="0.25">
      <c r="A16" s="4">
        <v>46044</v>
      </c>
      <c r="B16" s="1" t="str">
        <f t="shared" si="0"/>
        <v>BGIV26</v>
      </c>
      <c r="C16">
        <v>339</v>
      </c>
    </row>
    <row r="17" spans="1:3" x14ac:dyDescent="0.25">
      <c r="A17" s="9">
        <v>46045</v>
      </c>
      <c r="B17" s="1" t="str">
        <f t="shared" si="0"/>
        <v>BGIV26</v>
      </c>
      <c r="C17">
        <v>338.9</v>
      </c>
    </row>
    <row r="18" spans="1:3" x14ac:dyDescent="0.25">
      <c r="A18" s="9">
        <v>46048</v>
      </c>
      <c r="B18" s="1" t="str">
        <f t="shared" si="0"/>
        <v>BGIV26</v>
      </c>
      <c r="C18">
        <v>340.3</v>
      </c>
    </row>
    <row r="19" spans="1:3" x14ac:dyDescent="0.25">
      <c r="A19" s="9">
        <v>46049</v>
      </c>
      <c r="B19" s="1" t="str">
        <f t="shared" si="0"/>
        <v>BGIV26</v>
      </c>
      <c r="C19">
        <v>342.85</v>
      </c>
    </row>
    <row r="20" spans="1:3" x14ac:dyDescent="0.25">
      <c r="A20" s="9">
        <v>46050</v>
      </c>
      <c r="B20" s="1" t="str">
        <f t="shared" si="0"/>
        <v>BGIV26</v>
      </c>
      <c r="C20">
        <v>343.35</v>
      </c>
    </row>
    <row r="21" spans="1:3" x14ac:dyDescent="0.25">
      <c r="A21" s="9">
        <v>46051</v>
      </c>
      <c r="B21" s="1" t="str">
        <f t="shared" si="0"/>
        <v>BGIV26</v>
      </c>
      <c r="C21">
        <v>344.65</v>
      </c>
    </row>
    <row r="22" spans="1:3" x14ac:dyDescent="0.25">
      <c r="A22" s="9">
        <v>46052</v>
      </c>
      <c r="B22" s="1" t="str">
        <f t="shared" si="0"/>
        <v>BGIV26</v>
      </c>
      <c r="C22">
        <v>346.8</v>
      </c>
    </row>
    <row r="23" spans="1:3" x14ac:dyDescent="0.25">
      <c r="A23" s="9">
        <v>46055</v>
      </c>
      <c r="B23" s="1" t="str">
        <f t="shared" si="0"/>
        <v>BGIV26</v>
      </c>
      <c r="C23">
        <v>346.95</v>
      </c>
    </row>
    <row r="24" spans="1:3" x14ac:dyDescent="0.25">
      <c r="A24" s="9">
        <v>46056</v>
      </c>
      <c r="B24" s="1" t="str">
        <f t="shared" si="0"/>
        <v>BGIV26</v>
      </c>
      <c r="C24">
        <v>346.7</v>
      </c>
    </row>
    <row r="25" spans="1:3" x14ac:dyDescent="0.25">
      <c r="A25" s="9">
        <v>46057</v>
      </c>
      <c r="B25" s="1" t="str">
        <f t="shared" si="0"/>
        <v>BGIV26</v>
      </c>
      <c r="C25">
        <v>347.65</v>
      </c>
    </row>
    <row r="26" spans="1:3" x14ac:dyDescent="0.25">
      <c r="A26" s="9">
        <v>46058</v>
      </c>
      <c r="B26" s="1" t="str">
        <f t="shared" si="0"/>
        <v>BGIV26</v>
      </c>
      <c r="C26">
        <v>348.4</v>
      </c>
    </row>
    <row r="27" spans="1:3" x14ac:dyDescent="0.25">
      <c r="A27" s="9">
        <v>46059</v>
      </c>
      <c r="B27" s="1" t="str">
        <f t="shared" si="0"/>
        <v>BGIV26</v>
      </c>
      <c r="C27">
        <v>348.9</v>
      </c>
    </row>
    <row r="28" spans="1:3" x14ac:dyDescent="0.25">
      <c r="A28" s="9">
        <v>46062</v>
      </c>
      <c r="B28" s="1" t="str">
        <f t="shared" si="0"/>
        <v>BGIV26</v>
      </c>
      <c r="C28">
        <v>347.95</v>
      </c>
    </row>
    <row r="29" spans="1:3" x14ac:dyDescent="0.25">
      <c r="A29" s="9">
        <v>46063</v>
      </c>
      <c r="B29" s="1" t="str">
        <f t="shared" si="0"/>
        <v>BGIV26</v>
      </c>
      <c r="C29">
        <v>349.25</v>
      </c>
    </row>
    <row r="30" spans="1:3" x14ac:dyDescent="0.25">
      <c r="A30" s="9">
        <v>46064</v>
      </c>
      <c r="B30" s="1" t="str">
        <f t="shared" si="0"/>
        <v>BGIV26</v>
      </c>
      <c r="C30">
        <v>349.3</v>
      </c>
    </row>
    <row r="31" spans="1:3" x14ac:dyDescent="0.25">
      <c r="A31" s="9">
        <v>46065</v>
      </c>
      <c r="B31" s="1" t="str">
        <f t="shared" si="0"/>
        <v>BGIV26</v>
      </c>
      <c r="C31">
        <v>348.25</v>
      </c>
    </row>
    <row r="32" spans="1:3" x14ac:dyDescent="0.25">
      <c r="A32" s="9">
        <v>46066</v>
      </c>
      <c r="B32" s="1" t="str">
        <f t="shared" si="0"/>
        <v>BGIV26</v>
      </c>
      <c r="C32">
        <v>348.15</v>
      </c>
    </row>
    <row r="33" spans="1:3" x14ac:dyDescent="0.25">
      <c r="A33" s="9">
        <v>46071</v>
      </c>
      <c r="B33" s="1" t="str">
        <f t="shared" si="0"/>
        <v>BGIV26</v>
      </c>
      <c r="C33">
        <v>349.6</v>
      </c>
    </row>
    <row r="34" spans="1:3" x14ac:dyDescent="0.25">
      <c r="A34" s="9">
        <v>46072</v>
      </c>
      <c r="B34" s="1" t="str">
        <f t="shared" si="0"/>
        <v>BGIV26</v>
      </c>
      <c r="C34">
        <v>349.6</v>
      </c>
    </row>
    <row r="35" spans="1:3" x14ac:dyDescent="0.25">
      <c r="A35" s="9">
        <v>46073</v>
      </c>
      <c r="B35" s="1" t="str">
        <f t="shared" ref="B35:B61" si="1">B34</f>
        <v>BGIV26</v>
      </c>
      <c r="C35">
        <v>352.15</v>
      </c>
    </row>
    <row r="36" spans="1:3" x14ac:dyDescent="0.25">
      <c r="A36" s="9">
        <v>46076</v>
      </c>
      <c r="B36" s="1" t="str">
        <f t="shared" si="1"/>
        <v>BGIV26</v>
      </c>
      <c r="C36">
        <v>352.45</v>
      </c>
    </row>
    <row r="37" spans="1:3" x14ac:dyDescent="0.25">
      <c r="A37" s="9">
        <v>46077</v>
      </c>
      <c r="B37" s="1" t="str">
        <f t="shared" si="1"/>
        <v>BGIV26</v>
      </c>
      <c r="C37">
        <v>356.4</v>
      </c>
    </row>
    <row r="38" spans="1:3" x14ac:dyDescent="0.25">
      <c r="A38" s="9">
        <v>46078</v>
      </c>
      <c r="B38" s="1" t="str">
        <f t="shared" si="1"/>
        <v>BGIV26</v>
      </c>
      <c r="C38">
        <v>355.4</v>
      </c>
    </row>
    <row r="39" spans="1:3" x14ac:dyDescent="0.25">
      <c r="A39" s="9">
        <v>46079</v>
      </c>
      <c r="B39" s="1" t="str">
        <f t="shared" si="1"/>
        <v>BGIV26</v>
      </c>
      <c r="C39">
        <v>353</v>
      </c>
    </row>
    <row r="40" spans="1:3" x14ac:dyDescent="0.25">
      <c r="A40" s="9">
        <v>46080</v>
      </c>
      <c r="B40" s="1" t="str">
        <f t="shared" si="1"/>
        <v>BGIV26</v>
      </c>
      <c r="C40">
        <v>351.1</v>
      </c>
    </row>
    <row r="41" spans="1:3" x14ac:dyDescent="0.25">
      <c r="A41" s="9">
        <v>46083</v>
      </c>
      <c r="B41" s="1" t="str">
        <f t="shared" si="1"/>
        <v>BGIV26</v>
      </c>
      <c r="C41">
        <v>346.6</v>
      </c>
    </row>
    <row r="42" spans="1:3" x14ac:dyDescent="0.25">
      <c r="A42" s="9">
        <v>46084</v>
      </c>
      <c r="B42" s="1" t="str">
        <f t="shared" si="1"/>
        <v>BGIV26</v>
      </c>
      <c r="C42">
        <v>343.1</v>
      </c>
    </row>
    <row r="43" spans="1:3" x14ac:dyDescent="0.25">
      <c r="A43" s="9">
        <v>46085</v>
      </c>
      <c r="B43" s="1" t="str">
        <f t="shared" si="1"/>
        <v>BGIV26</v>
      </c>
      <c r="C43">
        <v>345</v>
      </c>
    </row>
    <row r="44" spans="1:3" x14ac:dyDescent="0.25">
      <c r="A44" s="9">
        <v>46086</v>
      </c>
      <c r="B44" s="1" t="str">
        <f t="shared" si="1"/>
        <v>BGIV26</v>
      </c>
      <c r="C44">
        <v>344.7</v>
      </c>
    </row>
    <row r="45" spans="1:3" x14ac:dyDescent="0.25">
      <c r="A45" s="9">
        <v>46087</v>
      </c>
      <c r="B45" s="1" t="str">
        <f t="shared" si="1"/>
        <v>BGIV26</v>
      </c>
      <c r="C45">
        <v>343</v>
      </c>
    </row>
    <row r="46" spans="1:3" x14ac:dyDescent="0.25">
      <c r="A46" s="9">
        <v>46090</v>
      </c>
      <c r="B46" s="1" t="str">
        <f t="shared" si="1"/>
        <v>BGIV26</v>
      </c>
      <c r="C46">
        <v>345.15</v>
      </c>
    </row>
    <row r="47" spans="1:3" x14ac:dyDescent="0.25">
      <c r="A47" s="9">
        <v>46091</v>
      </c>
      <c r="B47" s="1" t="str">
        <f t="shared" si="1"/>
        <v>BGIV26</v>
      </c>
      <c r="C47">
        <v>345.05</v>
      </c>
    </row>
    <row r="48" spans="1:3" x14ac:dyDescent="0.25">
      <c r="A48" s="9">
        <v>46092</v>
      </c>
      <c r="B48" s="1" t="str">
        <f t="shared" si="1"/>
        <v>BGIV26</v>
      </c>
      <c r="C48">
        <v>347.1</v>
      </c>
    </row>
    <row r="49" spans="1:3" x14ac:dyDescent="0.25">
      <c r="A49" s="9">
        <v>46093</v>
      </c>
      <c r="B49" s="1" t="str">
        <f t="shared" si="1"/>
        <v>BGIV26</v>
      </c>
      <c r="C49">
        <v>348.3</v>
      </c>
    </row>
    <row r="50" spans="1:3" x14ac:dyDescent="0.25">
      <c r="A50" s="9">
        <v>46094</v>
      </c>
      <c r="B50" s="1" t="str">
        <f t="shared" si="1"/>
        <v>BGIV26</v>
      </c>
      <c r="C50">
        <v>345.35</v>
      </c>
    </row>
    <row r="51" spans="1:3" x14ac:dyDescent="0.25">
      <c r="A51" s="9">
        <v>46097</v>
      </c>
      <c r="B51" s="1" t="str">
        <f t="shared" si="1"/>
        <v>BGIV26</v>
      </c>
      <c r="C51">
        <v>345.95</v>
      </c>
    </row>
    <row r="52" spans="1:3" x14ac:dyDescent="0.25">
      <c r="A52" s="9">
        <v>46098</v>
      </c>
      <c r="B52" s="1" t="str">
        <f t="shared" si="1"/>
        <v>BGIV26</v>
      </c>
      <c r="C52">
        <v>343.1</v>
      </c>
    </row>
    <row r="53" spans="1:3" x14ac:dyDescent="0.25">
      <c r="A53" s="9">
        <v>46099</v>
      </c>
      <c r="B53" s="1" t="str">
        <f t="shared" si="1"/>
        <v>BGIV26</v>
      </c>
      <c r="C53">
        <v>344</v>
      </c>
    </row>
    <row r="54" spans="1:3" x14ac:dyDescent="0.25">
      <c r="A54" s="9">
        <v>46100</v>
      </c>
      <c r="B54" s="1" t="str">
        <f t="shared" si="1"/>
        <v>BGIV26</v>
      </c>
      <c r="C54">
        <v>348.65</v>
      </c>
    </row>
    <row r="55" spans="1:3" x14ac:dyDescent="0.25">
      <c r="A55" s="9">
        <v>46101</v>
      </c>
      <c r="B55" s="1" t="str">
        <f t="shared" si="1"/>
        <v>BGIV26</v>
      </c>
      <c r="C55">
        <v>352.1</v>
      </c>
    </row>
    <row r="56" spans="1:3" x14ac:dyDescent="0.25">
      <c r="A56" s="9">
        <v>46104</v>
      </c>
      <c r="B56" s="1" t="str">
        <f t="shared" si="1"/>
        <v>BGIV26</v>
      </c>
      <c r="C56">
        <v>352</v>
      </c>
    </row>
    <row r="57" spans="1:3" x14ac:dyDescent="0.25">
      <c r="A57" s="9">
        <v>46105</v>
      </c>
      <c r="B57" s="1" t="str">
        <f t="shared" si="1"/>
        <v>BGIV26</v>
      </c>
      <c r="C57">
        <v>354.8</v>
      </c>
    </row>
    <row r="58" spans="1:3" x14ac:dyDescent="0.25">
      <c r="A58" s="9">
        <v>46107</v>
      </c>
      <c r="B58" s="1" t="str">
        <f t="shared" si="1"/>
        <v>BGIV26</v>
      </c>
      <c r="C58">
        <v>355.1</v>
      </c>
    </row>
    <row r="59" spans="1:3" x14ac:dyDescent="0.25">
      <c r="A59" s="9">
        <v>46108</v>
      </c>
      <c r="B59" s="1" t="str">
        <f t="shared" si="1"/>
        <v>BGIV26</v>
      </c>
      <c r="C59">
        <v>355.9</v>
      </c>
    </row>
    <row r="60" spans="1:3" x14ac:dyDescent="0.25">
      <c r="A60" s="9">
        <v>46111</v>
      </c>
      <c r="B60" s="1" t="str">
        <f t="shared" si="1"/>
        <v>BGIV26</v>
      </c>
      <c r="C60">
        <v>356.05</v>
      </c>
    </row>
    <row r="61" spans="1:3" x14ac:dyDescent="0.25">
      <c r="A61" s="9">
        <v>46112</v>
      </c>
      <c r="B61" s="1" t="str">
        <f t="shared" si="1"/>
        <v>BGIV26</v>
      </c>
      <c r="C61">
        <v>355.85</v>
      </c>
    </row>
    <row r="62" spans="1:3" x14ac:dyDescent="0.25">
      <c r="A62" s="9">
        <v>46113</v>
      </c>
      <c r="B62" s="1" t="str">
        <f t="shared" ref="B62:B72" ca="1" si="2">B71</f>
        <v/>
      </c>
      <c r="C62">
        <v>355.95</v>
      </c>
    </row>
    <row r="63" spans="1:3" x14ac:dyDescent="0.25">
      <c r="A63" s="9">
        <v>46114</v>
      </c>
      <c r="B63" s="1" t="str">
        <f t="shared" ca="1" si="2"/>
        <v/>
      </c>
      <c r="C63">
        <v>355.5</v>
      </c>
    </row>
    <row r="64" spans="1:3" x14ac:dyDescent="0.25">
      <c r="A64" s="9">
        <v>46118</v>
      </c>
      <c r="B64" s="1" t="str">
        <f t="shared" ca="1" si="2"/>
        <v/>
      </c>
      <c r="C64">
        <v>356.65</v>
      </c>
    </row>
    <row r="65" spans="1:3" x14ac:dyDescent="0.25">
      <c r="A65" s="9">
        <v>46119</v>
      </c>
      <c r="B65" s="1" t="str">
        <f t="shared" ca="1" si="2"/>
        <v/>
      </c>
      <c r="C65">
        <v>355.65</v>
      </c>
    </row>
    <row r="66" spans="1:3" x14ac:dyDescent="0.25">
      <c r="A66" s="9">
        <v>46120</v>
      </c>
      <c r="B66" s="1" t="str">
        <f t="shared" ca="1" si="2"/>
        <v/>
      </c>
      <c r="C66">
        <v>350.7</v>
      </c>
    </row>
    <row r="67" spans="1:3" x14ac:dyDescent="0.25">
      <c r="A67" s="9">
        <v>46121</v>
      </c>
      <c r="B67" s="1" t="str">
        <f t="shared" ca="1" si="2"/>
        <v/>
      </c>
      <c r="C67">
        <v>353.15</v>
      </c>
    </row>
    <row r="68" spans="1:3" x14ac:dyDescent="0.25">
      <c r="A68" s="9">
        <v>46122</v>
      </c>
      <c r="B68" s="1" t="str">
        <f t="shared" ca="1" si="2"/>
        <v/>
      </c>
      <c r="C68">
        <v>352.05</v>
      </c>
    </row>
    <row r="69" spans="1:3" x14ac:dyDescent="0.25">
      <c r="A69" s="9">
        <v>46125</v>
      </c>
      <c r="B69" s="1" t="str">
        <f t="shared" ca="1" si="2"/>
        <v/>
      </c>
      <c r="C69">
        <v>349.4</v>
      </c>
    </row>
    <row r="70" spans="1:3" x14ac:dyDescent="0.25">
      <c r="A70" s="9">
        <v>46126</v>
      </c>
      <c r="B70" s="1" t="str">
        <f t="shared" ca="1" si="2"/>
        <v/>
      </c>
      <c r="C70">
        <v>348.95</v>
      </c>
    </row>
    <row r="71" spans="1:3" x14ac:dyDescent="0.25">
      <c r="A71" s="9">
        <v>46127</v>
      </c>
      <c r="B71" s="1" t="str">
        <f t="shared" ca="1" si="2"/>
        <v/>
      </c>
      <c r="C71">
        <v>347.8</v>
      </c>
    </row>
    <row r="72" spans="1:3" x14ac:dyDescent="0.25">
      <c r="A72" s="9">
        <v>46128</v>
      </c>
      <c r="B72" s="1" t="str">
        <f t="shared" ca="1" si="2"/>
        <v/>
      </c>
      <c r="C72">
        <v>348.15</v>
      </c>
    </row>
    <row r="73" spans="1:3" x14ac:dyDescent="0.25">
      <c r="A73" s="9">
        <v>46129</v>
      </c>
      <c r="B73" s="1" t="str">
        <f t="shared" ref="B73:B104" ca="1" si="3">B72</f>
        <v/>
      </c>
      <c r="C73">
        <v>346.7</v>
      </c>
    </row>
    <row r="74" spans="1:3" x14ac:dyDescent="0.25">
      <c r="A74" s="9">
        <v>46132</v>
      </c>
      <c r="B74" s="1" t="str">
        <f t="shared" ca="1" si="3"/>
        <v/>
      </c>
      <c r="C74">
        <v>345.55</v>
      </c>
    </row>
    <row r="75" spans="1:3" x14ac:dyDescent="0.25">
      <c r="A75" s="9">
        <v>46134</v>
      </c>
      <c r="B75" s="1" t="str">
        <f t="shared" ca="1" si="3"/>
        <v/>
      </c>
      <c r="C75">
        <v>348.1</v>
      </c>
    </row>
    <row r="76" spans="1:3" x14ac:dyDescent="0.25">
      <c r="A76" s="9">
        <v>46135</v>
      </c>
      <c r="B76" s="1" t="str">
        <f t="shared" ca="1" si="3"/>
        <v/>
      </c>
      <c r="C76">
        <v>346.5</v>
      </c>
    </row>
    <row r="77" spans="1:3" x14ac:dyDescent="0.25">
      <c r="A77" s="9">
        <v>46136</v>
      </c>
      <c r="B77" s="1" t="str">
        <f t="shared" ca="1" si="3"/>
        <v/>
      </c>
      <c r="C77">
        <v>350.5</v>
      </c>
    </row>
    <row r="78" spans="1:3" x14ac:dyDescent="0.25">
      <c r="A78" s="9">
        <v>46139</v>
      </c>
      <c r="B78" s="1" t="str">
        <f t="shared" ca="1" si="3"/>
        <v/>
      </c>
      <c r="C78">
        <v>350.6</v>
      </c>
    </row>
    <row r="79" spans="1:3" x14ac:dyDescent="0.25">
      <c r="A79" s="9">
        <v>46140</v>
      </c>
      <c r="B79" s="1" t="str">
        <f t="shared" ca="1" si="3"/>
        <v/>
      </c>
      <c r="C79">
        <v>349.55</v>
      </c>
    </row>
    <row r="80" spans="1:3" x14ac:dyDescent="0.25">
      <c r="A80" s="9">
        <v>46141</v>
      </c>
      <c r="B80" s="1" t="str">
        <f t="shared" ca="1" si="3"/>
        <v/>
      </c>
      <c r="C80">
        <v>347.8</v>
      </c>
    </row>
    <row r="81" spans="1:3" x14ac:dyDescent="0.25">
      <c r="A81" s="9">
        <v>46142</v>
      </c>
      <c r="B81" s="1" t="str">
        <f t="shared" ca="1" si="3"/>
        <v/>
      </c>
      <c r="C81">
        <v>351.15</v>
      </c>
    </row>
    <row r="82" spans="1:3" x14ac:dyDescent="0.25">
      <c r="A82" s="9">
        <v>46146</v>
      </c>
      <c r="B82" s="1" t="str">
        <f t="shared" ca="1" si="3"/>
        <v/>
      </c>
      <c r="C82">
        <v>355.35</v>
      </c>
    </row>
    <row r="83" spans="1:3" x14ac:dyDescent="0.25">
      <c r="A83" s="9">
        <v>46147</v>
      </c>
      <c r="B83" s="1" t="str">
        <f t="shared" ca="1" si="3"/>
        <v/>
      </c>
      <c r="C83">
        <v>351.15</v>
      </c>
    </row>
    <row r="84" spans="1:3" x14ac:dyDescent="0.25">
      <c r="A84" s="9">
        <v>46148</v>
      </c>
      <c r="B84" s="1" t="str">
        <f t="shared" ca="1" si="3"/>
        <v/>
      </c>
      <c r="C84">
        <v>351.2</v>
      </c>
    </row>
    <row r="85" spans="1:3" x14ac:dyDescent="0.25">
      <c r="A85" s="9">
        <v>46149</v>
      </c>
      <c r="B85" s="1" t="str">
        <f t="shared" ca="1" si="3"/>
        <v/>
      </c>
      <c r="C85">
        <v>349.35</v>
      </c>
    </row>
    <row r="86" spans="1:3" x14ac:dyDescent="0.25">
      <c r="A86" s="9">
        <v>46150</v>
      </c>
      <c r="B86" s="1" t="str">
        <f t="shared" ca="1" si="3"/>
        <v/>
      </c>
      <c r="C86">
        <v>349.7</v>
      </c>
    </row>
    <row r="87" spans="1:3" x14ac:dyDescent="0.25">
      <c r="A87" s="9">
        <v>46153</v>
      </c>
      <c r="B87" s="1" t="str">
        <f t="shared" ca="1" si="3"/>
        <v/>
      </c>
      <c r="C87">
        <v>352.55</v>
      </c>
    </row>
    <row r="88" spans="1:3" x14ac:dyDescent="0.25">
      <c r="A88" s="9">
        <v>46154</v>
      </c>
      <c r="B88" s="1" t="str">
        <f t="shared" ca="1" si="3"/>
        <v/>
      </c>
      <c r="C88">
        <v>352.95</v>
      </c>
    </row>
    <row r="89" spans="1:3" x14ac:dyDescent="0.25">
      <c r="A89" s="9">
        <v>46155</v>
      </c>
      <c r="B89" s="1" t="str">
        <f t="shared" ca="1" si="3"/>
        <v/>
      </c>
      <c r="C89">
        <v>350.65</v>
      </c>
    </row>
    <row r="90" spans="1:3" x14ac:dyDescent="0.25">
      <c r="A90" s="9">
        <v>46156</v>
      </c>
      <c r="B90" s="1" t="str">
        <f t="shared" ca="1" si="3"/>
        <v/>
      </c>
      <c r="C90">
        <v>351.3</v>
      </c>
    </row>
    <row r="91" spans="1:3" x14ac:dyDescent="0.25">
      <c r="A91" s="9">
        <v>46157</v>
      </c>
      <c r="B91" s="1" t="str">
        <f t="shared" ca="1" si="3"/>
        <v/>
      </c>
      <c r="C91">
        <v>350.8</v>
      </c>
    </row>
    <row r="92" spans="1:3" x14ac:dyDescent="0.25">
      <c r="A92" s="9">
        <v>46160</v>
      </c>
      <c r="B92" s="1" t="str">
        <f t="shared" ca="1" si="3"/>
        <v/>
      </c>
      <c r="C92">
        <v>351</v>
      </c>
    </row>
    <row r="93" spans="1:3" x14ac:dyDescent="0.25">
      <c r="A93" s="9">
        <v>46161</v>
      </c>
      <c r="B93" s="1" t="str">
        <f t="shared" ca="1" si="3"/>
        <v/>
      </c>
      <c r="C93">
        <v>354.85</v>
      </c>
    </row>
    <row r="94" spans="1:3" x14ac:dyDescent="0.25">
      <c r="A94" s="9">
        <v>46162</v>
      </c>
      <c r="B94" s="1" t="str">
        <f t="shared" ca="1" si="3"/>
        <v/>
      </c>
      <c r="C94">
        <v>354.85</v>
      </c>
    </row>
    <row r="95" spans="1:3" x14ac:dyDescent="0.25">
      <c r="A95" s="9">
        <v>46163</v>
      </c>
      <c r="B95" s="1" t="str">
        <f t="shared" ca="1" si="3"/>
        <v/>
      </c>
      <c r="C95">
        <v>354.5</v>
      </c>
    </row>
    <row r="96" spans="1:3" x14ac:dyDescent="0.25">
      <c r="A96" s="9">
        <v>46164</v>
      </c>
      <c r="B96" s="1" t="str">
        <f t="shared" ca="1" si="3"/>
        <v/>
      </c>
      <c r="C96">
        <v>354.65</v>
      </c>
    </row>
    <row r="97" spans="1:3" x14ac:dyDescent="0.25">
      <c r="A97" s="9">
        <v>46167</v>
      </c>
      <c r="B97" s="1" t="str">
        <f t="shared" ca="1" si="3"/>
        <v/>
      </c>
      <c r="C97">
        <v>355.7</v>
      </c>
    </row>
    <row r="98" spans="1:3" x14ac:dyDescent="0.25">
      <c r="A98" s="9">
        <v>46168</v>
      </c>
      <c r="B98" s="1" t="str">
        <f t="shared" ca="1" si="3"/>
        <v/>
      </c>
      <c r="C98">
        <v>355.7</v>
      </c>
    </row>
    <row r="99" spans="1:3" x14ac:dyDescent="0.25">
      <c r="A99" s="9">
        <v>46169</v>
      </c>
      <c r="B99" s="1" t="str">
        <f t="shared" ca="1" si="3"/>
        <v/>
      </c>
      <c r="C99">
        <v>354.85</v>
      </c>
    </row>
    <row r="100" spans="1:3" x14ac:dyDescent="0.25">
      <c r="A100" s="9">
        <v>46170</v>
      </c>
      <c r="B100" s="1" t="str">
        <f t="shared" ca="1" si="3"/>
        <v/>
      </c>
      <c r="C100">
        <v>353.4</v>
      </c>
    </row>
    <row r="101" spans="1:3" x14ac:dyDescent="0.25">
      <c r="A101" s="9">
        <v>46171</v>
      </c>
      <c r="B101" s="1" t="str">
        <f t="shared" ca="1" si="3"/>
        <v/>
      </c>
      <c r="C101">
        <v>349.05</v>
      </c>
    </row>
    <row r="102" spans="1:3" x14ac:dyDescent="0.25">
      <c r="A102" s="9">
        <v>46174</v>
      </c>
      <c r="B102" s="1" t="str">
        <f t="shared" ca="1" si="3"/>
        <v/>
      </c>
      <c r="C102">
        <v>349.55</v>
      </c>
    </row>
    <row r="103" spans="1:3" x14ac:dyDescent="0.25">
      <c r="A103" s="9">
        <v>46175</v>
      </c>
      <c r="B103" s="1" t="str">
        <f t="shared" ca="1" si="3"/>
        <v/>
      </c>
      <c r="C103">
        <v>352.75</v>
      </c>
    </row>
    <row r="104" spans="1:3" x14ac:dyDescent="0.25">
      <c r="A104" s="9">
        <v>46176</v>
      </c>
      <c r="B104" s="1" t="str">
        <f t="shared" ca="1" si="3"/>
        <v/>
      </c>
      <c r="C104">
        <v>353.75</v>
      </c>
    </row>
    <row r="105" spans="1:3" x14ac:dyDescent="0.25">
      <c r="A105" s="9">
        <v>46178</v>
      </c>
      <c r="B105" s="1" t="str">
        <f t="shared" ref="B105:B136" ca="1" si="4">B104</f>
        <v/>
      </c>
      <c r="C105">
        <v>354.65</v>
      </c>
    </row>
    <row r="106" spans="1:3" x14ac:dyDescent="0.25">
      <c r="A106" s="9">
        <v>46181</v>
      </c>
      <c r="B106" s="1" t="str">
        <f t="shared" ca="1" si="4"/>
        <v/>
      </c>
      <c r="C106">
        <v>353.95</v>
      </c>
    </row>
    <row r="107" spans="1:3" x14ac:dyDescent="0.25">
      <c r="A107" s="9">
        <v>46182</v>
      </c>
      <c r="B107" s="1" t="str">
        <f t="shared" ca="1" si="4"/>
        <v/>
      </c>
      <c r="C107">
        <v>350.6</v>
      </c>
    </row>
    <row r="108" spans="1:3" x14ac:dyDescent="0.25">
      <c r="A108" s="9">
        <v>46183</v>
      </c>
      <c r="B108" s="1" t="str">
        <f t="shared" ca="1" si="4"/>
        <v/>
      </c>
      <c r="C108">
        <v>347.05</v>
      </c>
    </row>
    <row r="109" spans="1:3" x14ac:dyDescent="0.25">
      <c r="A109" s="9">
        <v>46184</v>
      </c>
      <c r="B109" s="1" t="str">
        <f t="shared" ca="1" si="4"/>
        <v/>
      </c>
      <c r="C109">
        <v>349.15</v>
      </c>
    </row>
    <row r="110" spans="1:3" x14ac:dyDescent="0.25">
      <c r="A110" s="9">
        <v>46185</v>
      </c>
      <c r="B110" s="1" t="str">
        <f t="shared" ca="1" si="4"/>
        <v/>
      </c>
      <c r="C110">
        <v>348.85</v>
      </c>
    </row>
    <row r="111" spans="1:3" x14ac:dyDescent="0.25">
      <c r="A111" s="9">
        <v>46188</v>
      </c>
      <c r="B111" s="1" t="str">
        <f t="shared" ca="1" si="4"/>
        <v/>
      </c>
      <c r="C111">
        <v>346.55</v>
      </c>
    </row>
    <row r="112" spans="1:3" x14ac:dyDescent="0.25">
      <c r="A112" s="24">
        <v>46189</v>
      </c>
      <c r="B112" s="1" t="str">
        <f t="shared" ca="1" si="4"/>
        <v/>
      </c>
      <c r="C112">
        <v>347.8</v>
      </c>
    </row>
    <row r="113" spans="1:3" x14ac:dyDescent="0.25">
      <c r="A113" s="24">
        <v>46190</v>
      </c>
      <c r="B113" s="1" t="str">
        <f t="shared" ca="1" si="4"/>
        <v/>
      </c>
      <c r="C113">
        <v>345.95</v>
      </c>
    </row>
    <row r="114" spans="1:3" x14ac:dyDescent="0.25">
      <c r="A114" s="24">
        <v>46191</v>
      </c>
      <c r="B114" s="1" t="str">
        <f t="shared" ca="1" si="4"/>
        <v/>
      </c>
      <c r="C114">
        <v>346.9</v>
      </c>
    </row>
    <row r="115" spans="1:3" x14ac:dyDescent="0.25">
      <c r="A115" s="24">
        <v>46192</v>
      </c>
      <c r="B115" s="1" t="str">
        <f t="shared" ca="1" si="4"/>
        <v/>
      </c>
      <c r="C115">
        <v>348</v>
      </c>
    </row>
    <row r="116" spans="1:3" x14ac:dyDescent="0.25">
      <c r="A116" s="24">
        <v>46195</v>
      </c>
      <c r="B116" s="1" t="str">
        <f t="shared" ca="1" si="4"/>
        <v/>
      </c>
      <c r="C116">
        <v>351.8</v>
      </c>
    </row>
    <row r="117" spans="1:3" x14ac:dyDescent="0.25">
      <c r="A117" s="24">
        <v>46196</v>
      </c>
      <c r="B117" s="1" t="str">
        <f t="shared" ca="1" si="4"/>
        <v/>
      </c>
      <c r="C117">
        <v>349.05</v>
      </c>
    </row>
    <row r="118" spans="1:3" x14ac:dyDescent="0.25">
      <c r="A118" s="24">
        <v>46197</v>
      </c>
      <c r="B118" s="1" t="str">
        <f t="shared" ca="1" si="4"/>
        <v/>
      </c>
      <c r="C118">
        <v>347.2</v>
      </c>
    </row>
    <row r="119" spans="1:3" x14ac:dyDescent="0.25">
      <c r="A119" s="24">
        <v>46198</v>
      </c>
      <c r="B119" s="1" t="str">
        <f t="shared" ca="1" si="4"/>
        <v/>
      </c>
      <c r="C119">
        <v>345.55</v>
      </c>
    </row>
    <row r="120" spans="1:3" x14ac:dyDescent="0.25">
      <c r="A120" s="24">
        <v>46199</v>
      </c>
      <c r="B120" s="1" t="str">
        <f t="shared" ca="1" si="4"/>
        <v/>
      </c>
      <c r="C120">
        <v>345.1</v>
      </c>
    </row>
    <row r="121" spans="1:3" x14ac:dyDescent="0.25">
      <c r="A121" s="24">
        <v>46202</v>
      </c>
      <c r="B121" s="1" t="str">
        <f t="shared" ca="1" si="4"/>
        <v/>
      </c>
      <c r="C121">
        <v>345.05</v>
      </c>
    </row>
    <row r="122" spans="1:3" x14ac:dyDescent="0.25">
      <c r="A122" s="24">
        <v>46203</v>
      </c>
      <c r="B122" s="1" t="str">
        <f t="shared" ca="1" si="4"/>
        <v/>
      </c>
      <c r="C122">
        <v>342.45</v>
      </c>
    </row>
    <row r="123" spans="1:3" x14ac:dyDescent="0.25">
      <c r="A123" s="24">
        <v>46204</v>
      </c>
      <c r="B123" s="1" t="str">
        <f t="shared" ca="1" si="4"/>
        <v/>
      </c>
      <c r="C123">
        <v>343.5</v>
      </c>
    </row>
    <row r="124" spans="1:3" x14ac:dyDescent="0.25">
      <c r="A124" s="24">
        <v>46205</v>
      </c>
      <c r="B124" s="1" t="str">
        <f t="shared" ca="1" si="4"/>
        <v/>
      </c>
      <c r="C124">
        <v>343.2</v>
      </c>
    </row>
    <row r="125" spans="1:3" x14ac:dyDescent="0.25">
      <c r="A125" s="24">
        <v>46206</v>
      </c>
      <c r="B125" s="1" t="str">
        <f t="shared" ca="1" si="4"/>
        <v/>
      </c>
      <c r="C125">
        <v>344.25</v>
      </c>
    </row>
    <row r="126" spans="1:3" x14ac:dyDescent="0.25">
      <c r="A126" s="24">
        <v>46209</v>
      </c>
      <c r="B126" s="1" t="str">
        <f t="shared" ca="1" si="4"/>
        <v/>
      </c>
      <c r="C126">
        <v>345.6</v>
      </c>
    </row>
    <row r="127" spans="1:3" x14ac:dyDescent="0.25">
      <c r="A127" s="24">
        <v>46210</v>
      </c>
      <c r="B127" s="1" t="str">
        <f t="shared" ca="1" si="4"/>
        <v/>
      </c>
      <c r="C127">
        <v>350.05</v>
      </c>
    </row>
    <row r="128" spans="1:3" x14ac:dyDescent="0.25">
      <c r="A128" s="24">
        <v>46211</v>
      </c>
      <c r="B128" s="1" t="str">
        <f t="shared" ca="1" si="4"/>
        <v/>
      </c>
      <c r="C128">
        <v>347.9</v>
      </c>
    </row>
    <row r="129" spans="1:3" x14ac:dyDescent="0.25">
      <c r="A129" s="24">
        <v>46212</v>
      </c>
      <c r="B129" s="1" t="str">
        <f t="shared" ca="1" si="4"/>
        <v/>
      </c>
      <c r="C129">
        <v>350.1</v>
      </c>
    </row>
    <row r="130" spans="1:3" x14ac:dyDescent="0.25">
      <c r="A130" s="24">
        <v>46213</v>
      </c>
      <c r="B130" s="1" t="str">
        <f t="shared" ca="1" si="4"/>
        <v/>
      </c>
      <c r="C130">
        <v>350.45</v>
      </c>
    </row>
    <row r="131" spans="1:3" x14ac:dyDescent="0.25">
      <c r="A131" s="24">
        <v>46216</v>
      </c>
      <c r="B131" s="1" t="str">
        <f t="shared" ca="1" si="4"/>
        <v/>
      </c>
      <c r="C131">
        <v>352.4</v>
      </c>
    </row>
    <row r="132" spans="1:3" x14ac:dyDescent="0.25">
      <c r="A132" s="24">
        <v>46217</v>
      </c>
      <c r="B132" s="1" t="str">
        <f t="shared" ca="1" si="4"/>
        <v/>
      </c>
      <c r="C132">
        <v>355.3</v>
      </c>
    </row>
    <row r="133" spans="1:3" x14ac:dyDescent="0.25">
      <c r="A133" s="24">
        <v>46218</v>
      </c>
      <c r="B133" s="1" t="str">
        <f t="shared" ca="1" si="4"/>
        <v/>
      </c>
      <c r="C133">
        <v>359.45</v>
      </c>
    </row>
    <row r="134" spans="1:3" x14ac:dyDescent="0.25">
      <c r="A134" s="24">
        <v>46219</v>
      </c>
      <c r="B134" s="1" t="str">
        <f t="shared" ca="1" si="4"/>
        <v/>
      </c>
      <c r="C134">
        <v>360</v>
      </c>
    </row>
    <row r="135" spans="1:3" x14ac:dyDescent="0.25">
      <c r="A135" s="24">
        <v>46220</v>
      </c>
      <c r="B135" s="1" t="str">
        <f t="shared" ca="1" si="4"/>
        <v/>
      </c>
      <c r="C135">
        <v>360.45</v>
      </c>
    </row>
    <row r="136" spans="1:3" x14ac:dyDescent="0.25">
      <c r="A136" s="24">
        <v>46223</v>
      </c>
      <c r="B136" s="1" t="str">
        <f t="shared" ca="1" si="4"/>
        <v/>
      </c>
      <c r="C136">
        <v>363.25</v>
      </c>
    </row>
    <row r="137" spans="1:3" x14ac:dyDescent="0.25">
      <c r="A137" s="24">
        <v>46224</v>
      </c>
      <c r="B137" s="1" t="str">
        <f t="shared" ref="B137:B146" ca="1" si="5">B136</f>
        <v/>
      </c>
      <c r="C137">
        <v>366.85</v>
      </c>
    </row>
    <row r="138" spans="1:3" x14ac:dyDescent="0.25">
      <c r="A138" s="24">
        <v>46225</v>
      </c>
      <c r="B138" s="1" t="str">
        <f t="shared" ca="1" si="5"/>
        <v/>
      </c>
      <c r="C138">
        <v>360.7</v>
      </c>
    </row>
    <row r="139" spans="1:3" x14ac:dyDescent="0.25">
      <c r="A139" s="24">
        <v>46226</v>
      </c>
      <c r="B139" s="1" t="str">
        <f t="shared" ca="1" si="5"/>
        <v/>
      </c>
      <c r="C139">
        <v>357.7</v>
      </c>
    </row>
    <row r="140" spans="1:3" x14ac:dyDescent="0.25">
      <c r="A140" s="24">
        <v>46227</v>
      </c>
      <c r="B140" s="1" t="str">
        <f t="shared" ca="1" si="5"/>
        <v/>
      </c>
      <c r="C140">
        <v>354.85</v>
      </c>
    </row>
    <row r="141" spans="1:3" x14ac:dyDescent="0.25">
      <c r="A141" s="24">
        <v>46230</v>
      </c>
      <c r="B141" s="1" t="str">
        <f t="shared" ca="1" si="5"/>
        <v/>
      </c>
      <c r="C141">
        <v>361.5</v>
      </c>
    </row>
    <row r="142" spans="1:3" x14ac:dyDescent="0.25">
      <c r="A142" s="24">
        <v>46231</v>
      </c>
      <c r="B142" s="1" t="str">
        <f t="shared" ca="1" si="5"/>
        <v/>
      </c>
      <c r="C142">
        <v>358</v>
      </c>
    </row>
    <row r="143" spans="1:3" x14ac:dyDescent="0.25">
      <c r="A143" s="24">
        <v>46232</v>
      </c>
      <c r="B143" s="1" t="str">
        <f t="shared" ca="1" si="5"/>
        <v/>
      </c>
      <c r="C143">
        <v>359.95</v>
      </c>
    </row>
    <row r="144" spans="1:3" x14ac:dyDescent="0.25">
      <c r="A144" s="24">
        <v>46233</v>
      </c>
      <c r="B144" s="1" t="str">
        <f t="shared" ca="1" si="5"/>
        <v/>
      </c>
      <c r="C144">
        <v>357.3</v>
      </c>
    </row>
    <row r="145" spans="1:3" x14ac:dyDescent="0.25">
      <c r="A145" s="24">
        <v>46234</v>
      </c>
      <c r="B145" s="1" t="str">
        <f t="shared" ca="1" si="5"/>
        <v/>
      </c>
      <c r="C145">
        <v>353.45</v>
      </c>
    </row>
    <row r="146" spans="1:3" x14ac:dyDescent="0.25">
      <c r="A146" s="24">
        <v>46237</v>
      </c>
      <c r="B146" s="1" t="str">
        <f t="shared" ca="1" si="5"/>
        <v/>
      </c>
      <c r="C146">
        <v>349.65</v>
      </c>
    </row>
    <row r="147" spans="1:3" x14ac:dyDescent="0.25">
      <c r="B147" s="1">
        <f t="shared" ref="B147:B190" si="6">B156</f>
        <v>0</v>
      </c>
    </row>
    <row r="148" spans="1:3" x14ac:dyDescent="0.25">
      <c r="B148" s="1">
        <f t="shared" si="6"/>
        <v>0</v>
      </c>
    </row>
    <row r="149" spans="1:3" x14ac:dyDescent="0.25">
      <c r="B149" s="1">
        <f t="shared" si="6"/>
        <v>0</v>
      </c>
    </row>
    <row r="150" spans="1:3" x14ac:dyDescent="0.25">
      <c r="B150" s="1">
        <f t="shared" si="6"/>
        <v>0</v>
      </c>
    </row>
    <row r="151" spans="1:3" x14ac:dyDescent="0.25">
      <c r="B151" s="1">
        <f t="shared" si="6"/>
        <v>0</v>
      </c>
    </row>
    <row r="152" spans="1:3" x14ac:dyDescent="0.25">
      <c r="B152" s="1">
        <f t="shared" si="6"/>
        <v>0</v>
      </c>
    </row>
    <row r="153" spans="1:3" x14ac:dyDescent="0.25">
      <c r="B153" s="1">
        <f t="shared" si="6"/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Planilha20"/>
  <dimension ref="A1:C190"/>
  <sheetViews>
    <sheetView topLeftCell="A94" zoomScale="90" zoomScaleNormal="90" workbookViewId="0">
      <selection activeCell="C10" sqref="C10"/>
    </sheetView>
  </sheetViews>
  <sheetFormatPr defaultRowHeight="15" x14ac:dyDescent="0.25"/>
  <cols>
    <col min="1" max="1" width="12.5703125" style="2" bestFit="1" customWidth="1"/>
    <col min="2" max="49" width="9.140625" style="1" customWidth="1"/>
    <col min="5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46076</v>
      </c>
      <c r="B2" s="1" t="s">
        <v>5818</v>
      </c>
      <c r="C2">
        <v>352.45</v>
      </c>
    </row>
    <row r="3" spans="1:3" x14ac:dyDescent="0.25">
      <c r="A3" s="9">
        <v>46077</v>
      </c>
      <c r="B3" s="1" t="str">
        <f t="shared" ref="B3:B27" si="0">B2</f>
        <v>BGIX26</v>
      </c>
      <c r="C3">
        <v>356.4</v>
      </c>
    </row>
    <row r="4" spans="1:3" x14ac:dyDescent="0.25">
      <c r="A4" s="9">
        <v>46078</v>
      </c>
      <c r="B4" s="1" t="str">
        <f t="shared" si="0"/>
        <v>BGIX26</v>
      </c>
      <c r="C4">
        <v>355.4</v>
      </c>
    </row>
    <row r="5" spans="1:3" x14ac:dyDescent="0.25">
      <c r="A5" s="9">
        <v>46079</v>
      </c>
      <c r="B5" s="1" t="str">
        <f t="shared" si="0"/>
        <v>BGIX26</v>
      </c>
      <c r="C5">
        <v>355.4</v>
      </c>
    </row>
    <row r="6" spans="1:3" x14ac:dyDescent="0.25">
      <c r="A6" s="9">
        <v>46080</v>
      </c>
      <c r="B6" s="1" t="str">
        <f t="shared" si="0"/>
        <v>BGIX26</v>
      </c>
      <c r="C6">
        <v>352</v>
      </c>
    </row>
    <row r="7" spans="1:3" x14ac:dyDescent="0.25">
      <c r="A7" s="9">
        <v>46083</v>
      </c>
      <c r="B7" s="1" t="str">
        <f t="shared" si="0"/>
        <v>BGIX26</v>
      </c>
      <c r="C7">
        <v>347.5</v>
      </c>
    </row>
    <row r="8" spans="1:3" x14ac:dyDescent="0.25">
      <c r="A8" s="9">
        <v>46084</v>
      </c>
      <c r="B8" s="1" t="str">
        <f t="shared" si="0"/>
        <v>BGIX26</v>
      </c>
      <c r="C8">
        <v>344</v>
      </c>
    </row>
    <row r="9" spans="1:3" x14ac:dyDescent="0.25">
      <c r="A9" s="9">
        <v>46085</v>
      </c>
      <c r="B9" s="1" t="str">
        <f t="shared" si="0"/>
        <v>BGIX26</v>
      </c>
      <c r="C9">
        <v>345.9</v>
      </c>
    </row>
    <row r="10" spans="1:3" x14ac:dyDescent="0.25">
      <c r="A10" s="9">
        <v>46086</v>
      </c>
      <c r="B10" s="1" t="str">
        <f t="shared" si="0"/>
        <v>BGIX26</v>
      </c>
      <c r="C10">
        <v>346.45</v>
      </c>
    </row>
    <row r="11" spans="1:3" x14ac:dyDescent="0.25">
      <c r="A11" s="9">
        <v>46087</v>
      </c>
      <c r="B11" s="1" t="str">
        <f t="shared" si="0"/>
        <v>BGIX26</v>
      </c>
      <c r="C11">
        <v>345.2</v>
      </c>
    </row>
    <row r="12" spans="1:3" x14ac:dyDescent="0.25">
      <c r="A12" s="9">
        <v>46090</v>
      </c>
      <c r="B12" s="1" t="str">
        <f t="shared" si="0"/>
        <v>BGIX26</v>
      </c>
      <c r="C12">
        <v>345.65</v>
      </c>
    </row>
    <row r="13" spans="1:3" x14ac:dyDescent="0.25">
      <c r="A13" s="9">
        <v>46091</v>
      </c>
      <c r="B13" s="1" t="str">
        <f t="shared" si="0"/>
        <v>BGIX26</v>
      </c>
      <c r="C13">
        <v>345.3</v>
      </c>
    </row>
    <row r="14" spans="1:3" x14ac:dyDescent="0.25">
      <c r="A14" s="9">
        <v>46092</v>
      </c>
      <c r="B14" s="1" t="str">
        <f t="shared" si="0"/>
        <v>BGIX26</v>
      </c>
      <c r="C14">
        <v>347.05</v>
      </c>
    </row>
    <row r="15" spans="1:3" x14ac:dyDescent="0.25">
      <c r="A15" s="9">
        <v>46093</v>
      </c>
      <c r="B15" s="1" t="str">
        <f t="shared" si="0"/>
        <v>BGIX26</v>
      </c>
      <c r="C15">
        <v>348.5</v>
      </c>
    </row>
    <row r="16" spans="1:3" x14ac:dyDescent="0.25">
      <c r="A16" s="9">
        <v>46094</v>
      </c>
      <c r="B16" s="1" t="str">
        <f t="shared" si="0"/>
        <v>BGIX26</v>
      </c>
      <c r="C16">
        <v>345.55</v>
      </c>
    </row>
    <row r="17" spans="1:3" x14ac:dyDescent="0.25">
      <c r="A17" s="9">
        <v>46097</v>
      </c>
      <c r="B17" s="1" t="str">
        <f t="shared" si="0"/>
        <v>BGIX26</v>
      </c>
      <c r="C17">
        <v>345.15</v>
      </c>
    </row>
    <row r="18" spans="1:3" x14ac:dyDescent="0.25">
      <c r="A18" s="9">
        <v>46098</v>
      </c>
      <c r="B18" s="1" t="str">
        <f t="shared" si="0"/>
        <v>BGIX26</v>
      </c>
      <c r="C18">
        <v>343.4</v>
      </c>
    </row>
    <row r="19" spans="1:3" x14ac:dyDescent="0.25">
      <c r="A19" s="9">
        <v>46099</v>
      </c>
      <c r="B19" s="1" t="str">
        <f t="shared" si="0"/>
        <v>BGIX26</v>
      </c>
      <c r="C19">
        <v>344.45</v>
      </c>
    </row>
    <row r="20" spans="1:3" x14ac:dyDescent="0.25">
      <c r="A20" s="9">
        <v>46100</v>
      </c>
      <c r="B20" s="1" t="str">
        <f t="shared" si="0"/>
        <v>BGIX26</v>
      </c>
      <c r="C20">
        <v>348.7</v>
      </c>
    </row>
    <row r="21" spans="1:3" x14ac:dyDescent="0.25">
      <c r="A21" s="9">
        <v>46101</v>
      </c>
      <c r="B21" s="1" t="str">
        <f t="shared" si="0"/>
        <v>BGIX26</v>
      </c>
      <c r="C21">
        <v>352.9</v>
      </c>
    </row>
    <row r="22" spans="1:3" x14ac:dyDescent="0.25">
      <c r="A22" s="9">
        <v>46104</v>
      </c>
      <c r="B22" s="1" t="str">
        <f t="shared" si="0"/>
        <v>BGIX26</v>
      </c>
      <c r="C22">
        <v>353.1</v>
      </c>
    </row>
    <row r="23" spans="1:3" x14ac:dyDescent="0.25">
      <c r="A23" s="9">
        <v>46105</v>
      </c>
      <c r="B23" s="1" t="str">
        <f t="shared" si="0"/>
        <v>BGIX26</v>
      </c>
      <c r="C23">
        <v>354.7</v>
      </c>
    </row>
    <row r="24" spans="1:3" x14ac:dyDescent="0.25">
      <c r="A24" s="9">
        <v>46107</v>
      </c>
      <c r="B24" s="1" t="str">
        <f t="shared" si="0"/>
        <v>BGIX26</v>
      </c>
      <c r="C24">
        <v>355.75</v>
      </c>
    </row>
    <row r="25" spans="1:3" x14ac:dyDescent="0.25">
      <c r="A25" s="9">
        <v>46108</v>
      </c>
      <c r="B25" s="1" t="str">
        <f t="shared" si="0"/>
        <v>BGIX26</v>
      </c>
      <c r="C25">
        <v>356.05</v>
      </c>
    </row>
    <row r="26" spans="1:3" x14ac:dyDescent="0.25">
      <c r="A26" s="9">
        <v>46111</v>
      </c>
      <c r="B26" s="1" t="str">
        <f t="shared" si="0"/>
        <v>BGIX26</v>
      </c>
      <c r="C26">
        <v>356.65</v>
      </c>
    </row>
    <row r="27" spans="1:3" x14ac:dyDescent="0.25">
      <c r="A27" s="24">
        <v>46112</v>
      </c>
      <c r="B27" s="1" t="str">
        <f t="shared" si="0"/>
        <v>BGIX26</v>
      </c>
      <c r="C27">
        <v>356.25</v>
      </c>
    </row>
    <row r="28" spans="1:3" x14ac:dyDescent="0.25">
      <c r="A28" s="9">
        <v>46113</v>
      </c>
      <c r="B28" s="1" t="str">
        <f t="shared" ref="B28:B38" ca="1" si="1">B37</f>
        <v/>
      </c>
      <c r="C28">
        <v>356.1</v>
      </c>
    </row>
    <row r="29" spans="1:3" x14ac:dyDescent="0.25">
      <c r="A29" s="9">
        <v>46114</v>
      </c>
      <c r="B29" s="1" t="str">
        <f t="shared" ca="1" si="1"/>
        <v/>
      </c>
      <c r="C29">
        <v>355.95</v>
      </c>
    </row>
    <row r="30" spans="1:3" x14ac:dyDescent="0.25">
      <c r="A30" s="9">
        <v>46118</v>
      </c>
      <c r="B30" s="1" t="str">
        <f t="shared" ca="1" si="1"/>
        <v/>
      </c>
      <c r="C30">
        <v>357</v>
      </c>
    </row>
    <row r="31" spans="1:3" x14ac:dyDescent="0.25">
      <c r="A31" s="9">
        <v>46119</v>
      </c>
      <c r="B31" s="1" t="str">
        <f t="shared" ca="1" si="1"/>
        <v/>
      </c>
      <c r="C31">
        <v>356.5</v>
      </c>
    </row>
    <row r="32" spans="1:3" x14ac:dyDescent="0.25">
      <c r="A32" s="9">
        <v>46120</v>
      </c>
      <c r="B32" s="1" t="str">
        <f t="shared" ca="1" si="1"/>
        <v/>
      </c>
      <c r="C32">
        <v>351.8</v>
      </c>
    </row>
    <row r="33" spans="1:3" x14ac:dyDescent="0.25">
      <c r="A33" s="9">
        <v>46121</v>
      </c>
      <c r="B33" s="1" t="str">
        <f t="shared" ca="1" si="1"/>
        <v/>
      </c>
      <c r="C33">
        <v>354.4</v>
      </c>
    </row>
    <row r="34" spans="1:3" x14ac:dyDescent="0.25">
      <c r="A34" s="9">
        <v>46122</v>
      </c>
      <c r="B34" s="1" t="str">
        <f t="shared" ca="1" si="1"/>
        <v/>
      </c>
      <c r="C34">
        <v>353.55</v>
      </c>
    </row>
    <row r="35" spans="1:3" x14ac:dyDescent="0.25">
      <c r="A35" s="9">
        <v>46125</v>
      </c>
      <c r="B35" s="1" t="str">
        <f t="shared" ca="1" si="1"/>
        <v/>
      </c>
      <c r="C35">
        <v>350.3</v>
      </c>
    </row>
    <row r="36" spans="1:3" x14ac:dyDescent="0.25">
      <c r="A36" s="9">
        <v>46126</v>
      </c>
      <c r="B36" s="1" t="str">
        <f t="shared" ca="1" si="1"/>
        <v/>
      </c>
      <c r="C36">
        <v>350.85</v>
      </c>
    </row>
    <row r="37" spans="1:3" x14ac:dyDescent="0.25">
      <c r="A37" s="9">
        <v>46127</v>
      </c>
      <c r="B37" s="1" t="str">
        <f t="shared" ca="1" si="1"/>
        <v/>
      </c>
      <c r="C37">
        <v>348.75</v>
      </c>
    </row>
    <row r="38" spans="1:3" x14ac:dyDescent="0.25">
      <c r="A38" s="9">
        <v>46128</v>
      </c>
      <c r="B38" s="1" t="str">
        <f t="shared" ca="1" si="1"/>
        <v/>
      </c>
      <c r="C38">
        <v>349.4</v>
      </c>
    </row>
    <row r="39" spans="1:3" x14ac:dyDescent="0.25">
      <c r="A39" s="9">
        <v>46129</v>
      </c>
      <c r="B39" s="1" t="str">
        <f t="shared" ref="B39:B70" ca="1" si="2">B38</f>
        <v/>
      </c>
      <c r="C39">
        <v>347.65</v>
      </c>
    </row>
    <row r="40" spans="1:3" x14ac:dyDescent="0.25">
      <c r="A40" s="9">
        <v>46132</v>
      </c>
      <c r="B40" s="1" t="str">
        <f t="shared" ca="1" si="2"/>
        <v/>
      </c>
      <c r="C40">
        <v>346.75</v>
      </c>
    </row>
    <row r="41" spans="1:3" x14ac:dyDescent="0.25">
      <c r="A41" s="9">
        <v>46134</v>
      </c>
      <c r="B41" s="1" t="str">
        <f t="shared" ca="1" si="2"/>
        <v/>
      </c>
      <c r="C41">
        <v>349.9</v>
      </c>
    </row>
    <row r="42" spans="1:3" x14ac:dyDescent="0.25">
      <c r="A42" s="9">
        <v>46135</v>
      </c>
      <c r="B42" s="1" t="str">
        <f t="shared" ca="1" si="2"/>
        <v/>
      </c>
      <c r="C42">
        <v>347.55</v>
      </c>
    </row>
    <row r="43" spans="1:3" x14ac:dyDescent="0.25">
      <c r="A43" s="9">
        <v>46136</v>
      </c>
      <c r="B43" s="1" t="str">
        <f t="shared" ca="1" si="2"/>
        <v/>
      </c>
      <c r="C43">
        <v>350.9</v>
      </c>
    </row>
    <row r="44" spans="1:3" x14ac:dyDescent="0.25">
      <c r="A44" s="9">
        <v>46139</v>
      </c>
      <c r="B44" s="1" t="str">
        <f t="shared" ca="1" si="2"/>
        <v/>
      </c>
      <c r="C44">
        <v>351.15</v>
      </c>
    </row>
    <row r="45" spans="1:3" x14ac:dyDescent="0.25">
      <c r="A45" s="9">
        <v>46140</v>
      </c>
      <c r="B45" s="1" t="str">
        <f t="shared" ca="1" si="2"/>
        <v/>
      </c>
      <c r="C45">
        <v>349.6</v>
      </c>
    </row>
    <row r="46" spans="1:3" x14ac:dyDescent="0.25">
      <c r="A46" s="9">
        <v>46141</v>
      </c>
      <c r="B46" s="1" t="str">
        <f t="shared" ca="1" si="2"/>
        <v/>
      </c>
      <c r="C46">
        <v>348.5</v>
      </c>
    </row>
    <row r="47" spans="1:3" x14ac:dyDescent="0.25">
      <c r="A47" s="9">
        <v>46142</v>
      </c>
      <c r="B47" s="1" t="str">
        <f t="shared" ca="1" si="2"/>
        <v/>
      </c>
      <c r="C47">
        <v>352.35</v>
      </c>
    </row>
    <row r="48" spans="1:3" x14ac:dyDescent="0.25">
      <c r="A48" s="9">
        <v>46146</v>
      </c>
      <c r="B48" s="1" t="str">
        <f t="shared" ca="1" si="2"/>
        <v/>
      </c>
      <c r="C48">
        <v>355.8</v>
      </c>
    </row>
    <row r="49" spans="1:3" x14ac:dyDescent="0.25">
      <c r="A49" s="9">
        <v>46147</v>
      </c>
      <c r="B49" s="1" t="str">
        <f t="shared" ca="1" si="2"/>
        <v/>
      </c>
      <c r="C49">
        <v>352.05</v>
      </c>
    </row>
    <row r="50" spans="1:3" x14ac:dyDescent="0.25">
      <c r="A50" s="9">
        <v>46148</v>
      </c>
      <c r="B50" s="1" t="str">
        <f t="shared" ca="1" si="2"/>
        <v/>
      </c>
      <c r="C50">
        <v>352</v>
      </c>
    </row>
    <row r="51" spans="1:3" x14ac:dyDescent="0.25">
      <c r="A51" s="9">
        <v>46149</v>
      </c>
      <c r="B51" s="1" t="str">
        <f t="shared" ca="1" si="2"/>
        <v/>
      </c>
      <c r="C51">
        <v>350.9</v>
      </c>
    </row>
    <row r="52" spans="1:3" x14ac:dyDescent="0.25">
      <c r="A52" s="9">
        <v>46150</v>
      </c>
      <c r="B52" s="1" t="str">
        <f t="shared" ca="1" si="2"/>
        <v/>
      </c>
      <c r="C52">
        <v>350.65</v>
      </c>
    </row>
    <row r="53" spans="1:3" x14ac:dyDescent="0.25">
      <c r="A53" s="9">
        <v>46153</v>
      </c>
      <c r="B53" s="1" t="str">
        <f t="shared" ca="1" si="2"/>
        <v/>
      </c>
      <c r="C53">
        <v>353.65</v>
      </c>
    </row>
    <row r="54" spans="1:3" x14ac:dyDescent="0.25">
      <c r="A54" s="9">
        <v>46154</v>
      </c>
      <c r="B54" s="1" t="str">
        <f t="shared" ca="1" si="2"/>
        <v/>
      </c>
      <c r="C54">
        <v>353.95</v>
      </c>
    </row>
    <row r="55" spans="1:3" x14ac:dyDescent="0.25">
      <c r="A55" s="9">
        <v>46155</v>
      </c>
      <c r="B55" s="1" t="str">
        <f t="shared" ca="1" si="2"/>
        <v/>
      </c>
      <c r="C55">
        <v>352.05</v>
      </c>
    </row>
    <row r="56" spans="1:3" x14ac:dyDescent="0.25">
      <c r="A56" s="9">
        <v>46156</v>
      </c>
      <c r="B56" s="1" t="str">
        <f t="shared" ca="1" si="2"/>
        <v/>
      </c>
      <c r="C56">
        <v>352.25</v>
      </c>
    </row>
    <row r="57" spans="1:3" x14ac:dyDescent="0.25">
      <c r="A57" s="9">
        <v>46157</v>
      </c>
      <c r="B57" s="1" t="str">
        <f t="shared" ca="1" si="2"/>
        <v/>
      </c>
      <c r="C57">
        <v>351.75</v>
      </c>
    </row>
    <row r="58" spans="1:3" x14ac:dyDescent="0.25">
      <c r="A58" s="9">
        <v>46160</v>
      </c>
      <c r="B58" s="1" t="str">
        <f t="shared" ca="1" si="2"/>
        <v/>
      </c>
      <c r="C58">
        <v>352</v>
      </c>
    </row>
    <row r="59" spans="1:3" x14ac:dyDescent="0.25">
      <c r="A59" s="9">
        <v>46161</v>
      </c>
      <c r="B59" s="1" t="str">
        <f t="shared" ca="1" si="2"/>
        <v/>
      </c>
      <c r="C59">
        <v>356.1</v>
      </c>
    </row>
    <row r="60" spans="1:3" x14ac:dyDescent="0.25">
      <c r="A60" s="9">
        <v>46162</v>
      </c>
      <c r="B60" s="1" t="str">
        <f t="shared" ca="1" si="2"/>
        <v/>
      </c>
      <c r="C60">
        <v>356.05</v>
      </c>
    </row>
    <row r="61" spans="1:3" x14ac:dyDescent="0.25">
      <c r="A61" s="9">
        <v>46163</v>
      </c>
      <c r="B61" s="1" t="str">
        <f t="shared" ca="1" si="2"/>
        <v/>
      </c>
      <c r="C61">
        <v>356.1</v>
      </c>
    </row>
    <row r="62" spans="1:3" x14ac:dyDescent="0.25">
      <c r="A62" s="9">
        <v>46164</v>
      </c>
      <c r="B62" s="1" t="str">
        <f t="shared" ca="1" si="2"/>
        <v/>
      </c>
      <c r="C62">
        <v>355.85</v>
      </c>
    </row>
    <row r="63" spans="1:3" x14ac:dyDescent="0.25">
      <c r="A63" s="9">
        <v>46167</v>
      </c>
      <c r="B63" s="1" t="str">
        <f t="shared" ca="1" si="2"/>
        <v/>
      </c>
      <c r="C63">
        <v>357.7</v>
      </c>
    </row>
    <row r="64" spans="1:3" x14ac:dyDescent="0.25">
      <c r="A64" s="9">
        <v>46168</v>
      </c>
      <c r="B64" s="1" t="str">
        <f t="shared" ca="1" si="2"/>
        <v/>
      </c>
      <c r="C64">
        <v>356.95</v>
      </c>
    </row>
    <row r="65" spans="1:3" x14ac:dyDescent="0.25">
      <c r="A65" s="9">
        <v>46169</v>
      </c>
      <c r="B65" s="1" t="str">
        <f t="shared" ca="1" si="2"/>
        <v/>
      </c>
      <c r="C65">
        <v>357.35</v>
      </c>
    </row>
    <row r="66" spans="1:3" x14ac:dyDescent="0.25">
      <c r="A66" s="9">
        <v>46170</v>
      </c>
      <c r="B66" s="1" t="str">
        <f t="shared" ca="1" si="2"/>
        <v/>
      </c>
      <c r="C66">
        <v>356.75</v>
      </c>
    </row>
    <row r="67" spans="1:3" x14ac:dyDescent="0.25">
      <c r="A67" s="9">
        <v>46171</v>
      </c>
      <c r="B67" s="1" t="str">
        <f t="shared" ca="1" si="2"/>
        <v/>
      </c>
      <c r="C67">
        <v>353.45</v>
      </c>
    </row>
    <row r="68" spans="1:3" x14ac:dyDescent="0.25">
      <c r="A68" s="9">
        <v>46174</v>
      </c>
      <c r="B68" s="1" t="str">
        <f t="shared" ca="1" si="2"/>
        <v/>
      </c>
      <c r="C68">
        <v>353.5</v>
      </c>
    </row>
    <row r="69" spans="1:3" x14ac:dyDescent="0.25">
      <c r="A69" s="9">
        <v>46175</v>
      </c>
      <c r="B69" s="1" t="str">
        <f t="shared" ca="1" si="2"/>
        <v/>
      </c>
      <c r="C69">
        <v>355.1</v>
      </c>
    </row>
    <row r="70" spans="1:3" x14ac:dyDescent="0.25">
      <c r="A70" s="9">
        <v>46176</v>
      </c>
      <c r="B70" s="1" t="str">
        <f t="shared" ca="1" si="2"/>
        <v/>
      </c>
      <c r="C70">
        <v>355.15</v>
      </c>
    </row>
    <row r="71" spans="1:3" x14ac:dyDescent="0.25">
      <c r="A71" s="9">
        <v>46178</v>
      </c>
      <c r="B71" s="1" t="str">
        <f t="shared" ref="B71:B102" ca="1" si="3">B70</f>
        <v/>
      </c>
      <c r="C71">
        <v>357.4</v>
      </c>
    </row>
    <row r="72" spans="1:3" x14ac:dyDescent="0.25">
      <c r="A72" s="9">
        <v>46181</v>
      </c>
      <c r="B72" s="1" t="str">
        <f t="shared" ca="1" si="3"/>
        <v/>
      </c>
      <c r="C72">
        <v>356.5</v>
      </c>
    </row>
    <row r="73" spans="1:3" x14ac:dyDescent="0.25">
      <c r="A73" s="9">
        <v>46182</v>
      </c>
      <c r="B73" s="1" t="str">
        <f t="shared" ca="1" si="3"/>
        <v/>
      </c>
      <c r="C73">
        <v>354.85</v>
      </c>
    </row>
    <row r="74" spans="1:3" x14ac:dyDescent="0.25">
      <c r="A74" s="9">
        <v>46183</v>
      </c>
      <c r="B74" s="1" t="str">
        <f t="shared" ca="1" si="3"/>
        <v/>
      </c>
      <c r="C74">
        <v>349.9</v>
      </c>
    </row>
    <row r="75" spans="1:3" x14ac:dyDescent="0.25">
      <c r="A75" s="9">
        <v>46184</v>
      </c>
      <c r="B75" s="1" t="str">
        <f t="shared" ca="1" si="3"/>
        <v/>
      </c>
      <c r="C75">
        <v>351.2</v>
      </c>
    </row>
    <row r="76" spans="1:3" x14ac:dyDescent="0.25">
      <c r="A76" s="9">
        <v>46185</v>
      </c>
      <c r="B76" s="1" t="str">
        <f t="shared" ca="1" si="3"/>
        <v/>
      </c>
      <c r="C76">
        <v>350.55</v>
      </c>
    </row>
    <row r="77" spans="1:3" x14ac:dyDescent="0.25">
      <c r="A77" s="9">
        <v>46188</v>
      </c>
      <c r="B77" s="1" t="str">
        <f t="shared" ca="1" si="3"/>
        <v/>
      </c>
      <c r="C77">
        <v>350.3</v>
      </c>
    </row>
    <row r="78" spans="1:3" x14ac:dyDescent="0.25">
      <c r="A78" s="9">
        <v>46189</v>
      </c>
      <c r="B78" s="1" t="str">
        <f t="shared" ca="1" si="3"/>
        <v/>
      </c>
      <c r="C78">
        <v>351.5</v>
      </c>
    </row>
    <row r="79" spans="1:3" x14ac:dyDescent="0.25">
      <c r="A79" s="9">
        <v>46190</v>
      </c>
      <c r="B79" s="1" t="str">
        <f t="shared" ca="1" si="3"/>
        <v/>
      </c>
      <c r="C79">
        <v>350</v>
      </c>
    </row>
    <row r="80" spans="1:3" x14ac:dyDescent="0.25">
      <c r="A80" s="9">
        <v>46191</v>
      </c>
      <c r="B80" s="1" t="str">
        <f t="shared" ca="1" si="3"/>
        <v/>
      </c>
      <c r="C80">
        <v>351.8</v>
      </c>
    </row>
    <row r="81" spans="1:3" x14ac:dyDescent="0.25">
      <c r="A81" s="9">
        <v>46192</v>
      </c>
      <c r="B81" s="1" t="str">
        <f t="shared" ca="1" si="3"/>
        <v/>
      </c>
      <c r="C81">
        <v>352.25</v>
      </c>
    </row>
    <row r="82" spans="1:3" x14ac:dyDescent="0.25">
      <c r="A82" s="9">
        <v>46195</v>
      </c>
      <c r="B82" s="1" t="str">
        <f t="shared" ca="1" si="3"/>
        <v/>
      </c>
      <c r="C82">
        <v>354.85</v>
      </c>
    </row>
    <row r="83" spans="1:3" x14ac:dyDescent="0.25">
      <c r="A83" s="9">
        <v>46196</v>
      </c>
      <c r="B83" s="1" t="str">
        <f t="shared" ca="1" si="3"/>
        <v/>
      </c>
      <c r="C83">
        <v>353.4</v>
      </c>
    </row>
    <row r="84" spans="1:3" x14ac:dyDescent="0.25">
      <c r="A84" s="9">
        <v>46197</v>
      </c>
      <c r="B84" s="1" t="str">
        <f t="shared" ca="1" si="3"/>
        <v/>
      </c>
      <c r="C84">
        <v>352.05</v>
      </c>
    </row>
    <row r="85" spans="1:3" x14ac:dyDescent="0.25">
      <c r="A85" s="9">
        <v>46198</v>
      </c>
      <c r="B85" s="1" t="str">
        <f t="shared" ca="1" si="3"/>
        <v/>
      </c>
      <c r="C85">
        <v>350.35</v>
      </c>
    </row>
    <row r="86" spans="1:3" x14ac:dyDescent="0.25">
      <c r="A86" s="9">
        <v>46199</v>
      </c>
      <c r="B86" s="1" t="str">
        <f t="shared" ca="1" si="3"/>
        <v/>
      </c>
      <c r="C86">
        <v>349</v>
      </c>
    </row>
    <row r="87" spans="1:3" x14ac:dyDescent="0.25">
      <c r="A87" s="9">
        <v>46202</v>
      </c>
      <c r="B87" s="1" t="str">
        <f t="shared" ca="1" si="3"/>
        <v/>
      </c>
      <c r="C87">
        <v>349.55</v>
      </c>
    </row>
    <row r="88" spans="1:3" x14ac:dyDescent="0.25">
      <c r="A88" s="9">
        <v>46203</v>
      </c>
      <c r="B88" s="1" t="str">
        <f t="shared" ca="1" si="3"/>
        <v/>
      </c>
      <c r="C88">
        <v>347.85</v>
      </c>
    </row>
    <row r="89" spans="1:3" x14ac:dyDescent="0.25">
      <c r="A89" s="9">
        <v>46204</v>
      </c>
      <c r="B89" s="1" t="str">
        <f t="shared" ca="1" si="3"/>
        <v/>
      </c>
      <c r="C89">
        <v>348.85</v>
      </c>
    </row>
    <row r="90" spans="1:3" x14ac:dyDescent="0.25">
      <c r="A90" s="9">
        <v>46205</v>
      </c>
      <c r="B90" s="1" t="str">
        <f t="shared" ca="1" si="3"/>
        <v/>
      </c>
      <c r="C90">
        <v>348.7</v>
      </c>
    </row>
    <row r="91" spans="1:3" x14ac:dyDescent="0.25">
      <c r="A91" s="9">
        <v>46206</v>
      </c>
      <c r="B91" s="1" t="str">
        <f t="shared" ca="1" si="3"/>
        <v/>
      </c>
      <c r="C91">
        <v>349.45</v>
      </c>
    </row>
    <row r="92" spans="1:3" x14ac:dyDescent="0.25">
      <c r="A92" s="9">
        <v>46209</v>
      </c>
      <c r="B92" s="1" t="str">
        <f t="shared" ca="1" si="3"/>
        <v/>
      </c>
      <c r="C92">
        <v>351.15</v>
      </c>
    </row>
    <row r="93" spans="1:3" x14ac:dyDescent="0.25">
      <c r="A93" s="9">
        <v>46210</v>
      </c>
      <c r="B93" s="1" t="str">
        <f t="shared" ca="1" si="3"/>
        <v/>
      </c>
      <c r="C93">
        <v>354.3</v>
      </c>
    </row>
    <row r="94" spans="1:3" x14ac:dyDescent="0.25">
      <c r="A94" s="9">
        <v>46211</v>
      </c>
      <c r="B94" s="1" t="str">
        <f t="shared" ca="1" si="3"/>
        <v/>
      </c>
      <c r="C94">
        <v>352.5</v>
      </c>
    </row>
    <row r="95" spans="1:3" x14ac:dyDescent="0.25">
      <c r="A95" s="9">
        <v>46212</v>
      </c>
      <c r="B95" s="1" t="str">
        <f t="shared" ca="1" si="3"/>
        <v/>
      </c>
      <c r="C95">
        <v>353.9</v>
      </c>
    </row>
    <row r="96" spans="1:3" x14ac:dyDescent="0.25">
      <c r="A96" s="9">
        <v>46213</v>
      </c>
      <c r="B96" s="1" t="str">
        <f t="shared" ca="1" si="3"/>
        <v/>
      </c>
      <c r="C96">
        <v>353.4</v>
      </c>
    </row>
    <row r="97" spans="1:3" x14ac:dyDescent="0.25">
      <c r="A97" s="9">
        <v>46216</v>
      </c>
      <c r="B97" s="1" t="str">
        <f t="shared" ca="1" si="3"/>
        <v/>
      </c>
      <c r="C97">
        <v>355.35</v>
      </c>
    </row>
    <row r="98" spans="1:3" x14ac:dyDescent="0.25">
      <c r="A98" s="9">
        <v>46217</v>
      </c>
      <c r="B98" s="1" t="str">
        <f t="shared" ca="1" si="3"/>
        <v/>
      </c>
      <c r="C98">
        <v>357.95</v>
      </c>
    </row>
    <row r="99" spans="1:3" x14ac:dyDescent="0.25">
      <c r="A99" s="9">
        <v>46218</v>
      </c>
      <c r="B99" s="1" t="str">
        <f t="shared" ca="1" si="3"/>
        <v/>
      </c>
      <c r="C99">
        <v>361.75</v>
      </c>
    </row>
    <row r="100" spans="1:3" x14ac:dyDescent="0.25">
      <c r="A100" s="9">
        <v>46219</v>
      </c>
      <c r="B100" s="1" t="str">
        <f t="shared" ca="1" si="3"/>
        <v/>
      </c>
      <c r="C100">
        <v>362.05</v>
      </c>
    </row>
    <row r="101" spans="1:3" x14ac:dyDescent="0.25">
      <c r="A101" s="9">
        <v>46220</v>
      </c>
      <c r="B101" s="1" t="str">
        <f t="shared" ca="1" si="3"/>
        <v/>
      </c>
      <c r="C101">
        <v>362.45</v>
      </c>
    </row>
    <row r="102" spans="1:3" x14ac:dyDescent="0.25">
      <c r="A102" s="9">
        <v>46223</v>
      </c>
      <c r="B102" s="1" t="str">
        <f t="shared" ca="1" si="3"/>
        <v/>
      </c>
      <c r="C102">
        <v>365.4</v>
      </c>
    </row>
    <row r="103" spans="1:3" x14ac:dyDescent="0.25">
      <c r="A103" s="9">
        <v>46224</v>
      </c>
      <c r="B103" s="1" t="str">
        <f t="shared" ref="B103:B112" ca="1" si="4">B102</f>
        <v/>
      </c>
      <c r="C103">
        <v>368.95</v>
      </c>
    </row>
    <row r="104" spans="1:3" x14ac:dyDescent="0.25">
      <c r="A104" s="9">
        <v>46225</v>
      </c>
      <c r="B104" s="1" t="str">
        <f t="shared" ca="1" si="4"/>
        <v/>
      </c>
      <c r="C104">
        <v>362.6</v>
      </c>
    </row>
    <row r="105" spans="1:3" x14ac:dyDescent="0.25">
      <c r="A105" s="9">
        <v>46226</v>
      </c>
      <c r="B105" s="1" t="str">
        <f t="shared" ca="1" si="4"/>
        <v/>
      </c>
      <c r="C105">
        <v>360.55</v>
      </c>
    </row>
    <row r="106" spans="1:3" x14ac:dyDescent="0.25">
      <c r="A106" s="9">
        <v>46227</v>
      </c>
      <c r="B106" s="1" t="str">
        <f t="shared" ca="1" si="4"/>
        <v/>
      </c>
      <c r="C106">
        <v>358.3</v>
      </c>
    </row>
    <row r="107" spans="1:3" x14ac:dyDescent="0.25">
      <c r="A107" s="9">
        <v>46230</v>
      </c>
      <c r="B107" s="1" t="str">
        <f t="shared" ca="1" si="4"/>
        <v/>
      </c>
      <c r="C107">
        <v>363.25</v>
      </c>
    </row>
    <row r="108" spans="1:3" x14ac:dyDescent="0.25">
      <c r="A108" s="9">
        <v>46231</v>
      </c>
      <c r="B108" s="1" t="str">
        <f t="shared" ca="1" si="4"/>
        <v/>
      </c>
      <c r="C108">
        <v>359.65</v>
      </c>
    </row>
    <row r="109" spans="1:3" x14ac:dyDescent="0.25">
      <c r="A109" s="9">
        <v>46232</v>
      </c>
      <c r="B109" s="1" t="str">
        <f t="shared" ca="1" si="4"/>
        <v/>
      </c>
      <c r="C109">
        <v>361.8</v>
      </c>
    </row>
    <row r="110" spans="1:3" x14ac:dyDescent="0.25">
      <c r="A110" s="9">
        <v>46233</v>
      </c>
      <c r="B110" s="1" t="str">
        <f t="shared" ca="1" si="4"/>
        <v/>
      </c>
      <c r="C110">
        <v>359.35</v>
      </c>
    </row>
    <row r="111" spans="1:3" x14ac:dyDescent="0.25">
      <c r="A111" s="9">
        <v>46234</v>
      </c>
      <c r="B111" s="1" t="str">
        <f t="shared" ca="1" si="4"/>
        <v/>
      </c>
      <c r="C111">
        <v>355.65</v>
      </c>
    </row>
    <row r="112" spans="1:3" x14ac:dyDescent="0.25">
      <c r="A112" s="9">
        <v>46237</v>
      </c>
      <c r="B112" s="1" t="str">
        <f t="shared" ca="1" si="4"/>
        <v/>
      </c>
      <c r="C112">
        <v>351.15</v>
      </c>
    </row>
    <row r="113" spans="2:2" x14ac:dyDescent="0.25">
      <c r="B113" s="1">
        <f t="shared" ref="B113:B144" si="5">B122</f>
        <v>0</v>
      </c>
    </row>
    <row r="114" spans="2:2" x14ac:dyDescent="0.25">
      <c r="B114" s="1">
        <f t="shared" si="5"/>
        <v>0</v>
      </c>
    </row>
    <row r="115" spans="2:2" x14ac:dyDescent="0.25">
      <c r="B115" s="1">
        <f t="shared" si="5"/>
        <v>0</v>
      </c>
    </row>
    <row r="116" spans="2:2" x14ac:dyDescent="0.25">
      <c r="B116" s="1">
        <f t="shared" si="5"/>
        <v>0</v>
      </c>
    </row>
    <row r="117" spans="2:2" x14ac:dyDescent="0.25">
      <c r="B117" s="1">
        <f t="shared" si="5"/>
        <v>0</v>
      </c>
    </row>
    <row r="118" spans="2:2" x14ac:dyDescent="0.25">
      <c r="B118" s="1">
        <f t="shared" si="5"/>
        <v>0</v>
      </c>
    </row>
    <row r="119" spans="2:2" x14ac:dyDescent="0.25">
      <c r="B119" s="1">
        <f t="shared" si="5"/>
        <v>0</v>
      </c>
    </row>
    <row r="120" spans="2:2" x14ac:dyDescent="0.25">
      <c r="B120" s="1">
        <f t="shared" si="5"/>
        <v>0</v>
      </c>
    </row>
    <row r="121" spans="2:2" x14ac:dyDescent="0.25">
      <c r="B121" s="1">
        <f t="shared" si="5"/>
        <v>0</v>
      </c>
    </row>
    <row r="122" spans="2:2" x14ac:dyDescent="0.25">
      <c r="B122" s="1">
        <f t="shared" si="5"/>
        <v>0</v>
      </c>
    </row>
    <row r="123" spans="2:2" x14ac:dyDescent="0.25">
      <c r="B123" s="1">
        <f t="shared" si="5"/>
        <v>0</v>
      </c>
    </row>
    <row r="124" spans="2:2" x14ac:dyDescent="0.25">
      <c r="B124" s="1">
        <f t="shared" si="5"/>
        <v>0</v>
      </c>
    </row>
    <row r="125" spans="2:2" x14ac:dyDescent="0.25">
      <c r="B125" s="1">
        <f t="shared" si="5"/>
        <v>0</v>
      </c>
    </row>
    <row r="126" spans="2:2" x14ac:dyDescent="0.25">
      <c r="B126" s="1">
        <f t="shared" si="5"/>
        <v>0</v>
      </c>
    </row>
    <row r="127" spans="2:2" x14ac:dyDescent="0.25">
      <c r="B127" s="1">
        <f t="shared" si="5"/>
        <v>0</v>
      </c>
    </row>
    <row r="128" spans="2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ref="B145:B176" si="6">B154</f>
        <v>0</v>
      </c>
    </row>
    <row r="146" spans="2:2" x14ac:dyDescent="0.25">
      <c r="B146" s="1">
        <f t="shared" si="6"/>
        <v>0</v>
      </c>
    </row>
    <row r="147" spans="2:2" x14ac:dyDescent="0.25">
      <c r="B147" s="1">
        <f t="shared" si="6"/>
        <v>0</v>
      </c>
    </row>
    <row r="148" spans="2:2" x14ac:dyDescent="0.25">
      <c r="B148" s="1">
        <f t="shared" si="6"/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ref="B177:B208" si="7">B186</f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Planilha21"/>
  <dimension ref="A1:C191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49" width="9.140625" style="1" customWidth="1"/>
    <col min="5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46080</v>
      </c>
      <c r="B2" s="1" t="s">
        <v>5819</v>
      </c>
      <c r="C2">
        <v>352</v>
      </c>
    </row>
    <row r="3" spans="1:3" x14ac:dyDescent="0.25">
      <c r="A3" s="9">
        <v>46083</v>
      </c>
      <c r="B3" s="1" t="str">
        <f t="shared" ref="B3:B23" si="0">B2</f>
        <v>BGIZ26</v>
      </c>
      <c r="C3">
        <v>347.5</v>
      </c>
    </row>
    <row r="4" spans="1:3" x14ac:dyDescent="0.25">
      <c r="A4" s="9">
        <v>46084</v>
      </c>
      <c r="B4" s="1" t="str">
        <f t="shared" si="0"/>
        <v>BGIZ26</v>
      </c>
      <c r="C4">
        <v>344</v>
      </c>
    </row>
    <row r="5" spans="1:3" x14ac:dyDescent="0.25">
      <c r="A5" s="9">
        <v>46085</v>
      </c>
      <c r="B5" s="1" t="str">
        <f t="shared" si="0"/>
        <v>BGIZ26</v>
      </c>
      <c r="C5">
        <v>345.9</v>
      </c>
    </row>
    <row r="6" spans="1:3" x14ac:dyDescent="0.25">
      <c r="A6" s="9">
        <v>46086</v>
      </c>
      <c r="B6" s="1" t="str">
        <f t="shared" si="0"/>
        <v>BGIZ26</v>
      </c>
      <c r="C6">
        <v>345.6</v>
      </c>
    </row>
    <row r="7" spans="1:3" x14ac:dyDescent="0.25">
      <c r="A7" s="4">
        <v>46087</v>
      </c>
      <c r="B7" s="1" t="str">
        <f t="shared" si="0"/>
        <v>BGIZ26</v>
      </c>
      <c r="C7">
        <v>343.9</v>
      </c>
    </row>
    <row r="8" spans="1:3" x14ac:dyDescent="0.25">
      <c r="A8" s="9">
        <v>46090</v>
      </c>
      <c r="B8" s="1" t="str">
        <f t="shared" si="0"/>
        <v>BGIZ26</v>
      </c>
      <c r="C8">
        <v>346.05</v>
      </c>
    </row>
    <row r="9" spans="1:3" x14ac:dyDescent="0.25">
      <c r="A9" s="9">
        <v>46091</v>
      </c>
      <c r="B9" s="1" t="str">
        <f t="shared" si="0"/>
        <v>BGIZ26</v>
      </c>
      <c r="C9">
        <v>345.95</v>
      </c>
    </row>
    <row r="10" spans="1:3" x14ac:dyDescent="0.25">
      <c r="A10" s="9">
        <v>46092</v>
      </c>
      <c r="B10" s="1" t="str">
        <f t="shared" si="0"/>
        <v>BGIZ26</v>
      </c>
      <c r="C10">
        <v>348</v>
      </c>
    </row>
    <row r="11" spans="1:3" x14ac:dyDescent="0.25">
      <c r="A11" s="9">
        <v>46093</v>
      </c>
      <c r="B11" s="1" t="str">
        <f t="shared" si="0"/>
        <v>BGIZ26</v>
      </c>
      <c r="C11">
        <v>349.2</v>
      </c>
    </row>
    <row r="12" spans="1:3" x14ac:dyDescent="0.25">
      <c r="A12" s="9">
        <v>46094</v>
      </c>
      <c r="B12" s="1" t="str">
        <f t="shared" si="0"/>
        <v>BGIZ26</v>
      </c>
      <c r="C12">
        <v>346.25</v>
      </c>
    </row>
    <row r="13" spans="1:3" x14ac:dyDescent="0.25">
      <c r="A13" s="9">
        <v>46097</v>
      </c>
      <c r="B13" s="1" t="str">
        <f t="shared" si="0"/>
        <v>BGIZ26</v>
      </c>
      <c r="C13">
        <v>346.85</v>
      </c>
    </row>
    <row r="14" spans="1:3" x14ac:dyDescent="0.25">
      <c r="A14" s="9">
        <v>46098</v>
      </c>
      <c r="B14" s="1" t="str">
        <f t="shared" si="0"/>
        <v>BGIZ26</v>
      </c>
      <c r="C14">
        <v>344</v>
      </c>
    </row>
    <row r="15" spans="1:3" x14ac:dyDescent="0.25">
      <c r="A15" s="9">
        <v>46099</v>
      </c>
      <c r="B15" s="1" t="str">
        <f t="shared" si="0"/>
        <v>BGIZ26</v>
      </c>
      <c r="C15">
        <v>344.9</v>
      </c>
    </row>
    <row r="16" spans="1:3" x14ac:dyDescent="0.25">
      <c r="A16" s="9">
        <v>46100</v>
      </c>
      <c r="B16" s="1" t="str">
        <f t="shared" si="0"/>
        <v>BGIZ26</v>
      </c>
      <c r="C16">
        <v>349.55</v>
      </c>
    </row>
    <row r="17" spans="1:3" x14ac:dyDescent="0.25">
      <c r="A17" s="9">
        <v>46101</v>
      </c>
      <c r="B17" s="1" t="str">
        <f t="shared" si="0"/>
        <v>BGIZ26</v>
      </c>
      <c r="C17">
        <v>353</v>
      </c>
    </row>
    <row r="18" spans="1:3" x14ac:dyDescent="0.25">
      <c r="A18" s="9">
        <v>46104</v>
      </c>
      <c r="B18" s="1" t="str">
        <f t="shared" si="0"/>
        <v>BGIZ26</v>
      </c>
      <c r="C18">
        <v>352.9</v>
      </c>
    </row>
    <row r="19" spans="1:3" x14ac:dyDescent="0.25">
      <c r="A19" s="9">
        <v>46105</v>
      </c>
      <c r="B19" s="1" t="str">
        <f t="shared" si="0"/>
        <v>BGIZ26</v>
      </c>
      <c r="C19">
        <v>353.1</v>
      </c>
    </row>
    <row r="20" spans="1:3" x14ac:dyDescent="0.25">
      <c r="A20" s="9">
        <v>46107</v>
      </c>
      <c r="B20" s="1" t="str">
        <f t="shared" si="0"/>
        <v>BGIZ26</v>
      </c>
      <c r="C20">
        <v>353.4</v>
      </c>
    </row>
    <row r="21" spans="1:3" x14ac:dyDescent="0.25">
      <c r="A21" s="9">
        <v>46108</v>
      </c>
      <c r="B21" s="1" t="str">
        <f t="shared" si="0"/>
        <v>BGIZ26</v>
      </c>
      <c r="C21">
        <v>354.2</v>
      </c>
    </row>
    <row r="22" spans="1:3" x14ac:dyDescent="0.25">
      <c r="A22" s="9">
        <v>46111</v>
      </c>
      <c r="B22" s="1" t="str">
        <f t="shared" si="0"/>
        <v>BGIZ26</v>
      </c>
      <c r="C22">
        <v>354.35</v>
      </c>
    </row>
    <row r="23" spans="1:3" x14ac:dyDescent="0.25">
      <c r="A23" s="9">
        <v>46112</v>
      </c>
      <c r="B23" s="1" t="str">
        <f t="shared" si="0"/>
        <v>BGIZ26</v>
      </c>
      <c r="C23">
        <v>358</v>
      </c>
    </row>
    <row r="24" spans="1:3" x14ac:dyDescent="0.25">
      <c r="A24" s="9">
        <v>46113</v>
      </c>
      <c r="B24" s="1" t="str">
        <f t="shared" ref="B24:B33" ca="1" si="1">B32</f>
        <v/>
      </c>
      <c r="C24">
        <v>358.1</v>
      </c>
    </row>
    <row r="25" spans="1:3" x14ac:dyDescent="0.25">
      <c r="A25" s="9">
        <v>46114</v>
      </c>
      <c r="B25" s="1" t="str">
        <f t="shared" ca="1" si="1"/>
        <v/>
      </c>
      <c r="C25">
        <v>357.65</v>
      </c>
    </row>
    <row r="26" spans="1:3" x14ac:dyDescent="0.25">
      <c r="A26" s="9">
        <v>46118</v>
      </c>
      <c r="B26" s="1" t="str">
        <f t="shared" ca="1" si="1"/>
        <v/>
      </c>
      <c r="C26">
        <v>358.8</v>
      </c>
    </row>
    <row r="27" spans="1:3" x14ac:dyDescent="0.25">
      <c r="A27" s="9">
        <v>46120</v>
      </c>
      <c r="B27" s="1" t="str">
        <f t="shared" ca="1" si="1"/>
        <v/>
      </c>
      <c r="C27">
        <v>353.3</v>
      </c>
    </row>
    <row r="28" spans="1:3" x14ac:dyDescent="0.25">
      <c r="A28" s="9">
        <v>46121</v>
      </c>
      <c r="B28" s="1" t="str">
        <f t="shared" ca="1" si="1"/>
        <v/>
      </c>
      <c r="C28">
        <v>355.75</v>
      </c>
    </row>
    <row r="29" spans="1:3" x14ac:dyDescent="0.25">
      <c r="A29" s="9">
        <v>46122</v>
      </c>
      <c r="B29" s="1" t="str">
        <f t="shared" ca="1" si="1"/>
        <v/>
      </c>
      <c r="C29">
        <v>354.65</v>
      </c>
    </row>
    <row r="30" spans="1:3" x14ac:dyDescent="0.25">
      <c r="A30" s="9">
        <v>46125</v>
      </c>
      <c r="B30" s="1" t="str">
        <f t="shared" ca="1" si="1"/>
        <v/>
      </c>
      <c r="C30">
        <v>352</v>
      </c>
    </row>
    <row r="31" spans="1:3" x14ac:dyDescent="0.25">
      <c r="A31" s="9">
        <v>46126</v>
      </c>
      <c r="B31" s="1" t="str">
        <f t="shared" ca="1" si="1"/>
        <v/>
      </c>
      <c r="C31">
        <v>352.65</v>
      </c>
    </row>
    <row r="32" spans="1:3" x14ac:dyDescent="0.25">
      <c r="A32" s="9">
        <v>46127</v>
      </c>
      <c r="B32" s="1" t="str">
        <f t="shared" ca="1" si="1"/>
        <v/>
      </c>
      <c r="C32">
        <v>351.5</v>
      </c>
    </row>
    <row r="33" spans="1:3" x14ac:dyDescent="0.25">
      <c r="A33" s="9">
        <v>46128</v>
      </c>
      <c r="B33" s="1" t="str">
        <f t="shared" ca="1" si="1"/>
        <v/>
      </c>
      <c r="C33">
        <v>351.85</v>
      </c>
    </row>
    <row r="34" spans="1:3" x14ac:dyDescent="0.25">
      <c r="A34" s="9">
        <v>46129</v>
      </c>
      <c r="B34" s="1" t="str">
        <f t="shared" ref="B34:B65" ca="1" si="2">B33</f>
        <v/>
      </c>
      <c r="C34">
        <v>350.4</v>
      </c>
    </row>
    <row r="35" spans="1:3" x14ac:dyDescent="0.25">
      <c r="A35" s="9">
        <v>46132</v>
      </c>
      <c r="B35" s="1" t="str">
        <f t="shared" ca="1" si="2"/>
        <v/>
      </c>
      <c r="C35">
        <v>349.6</v>
      </c>
    </row>
    <row r="36" spans="1:3" x14ac:dyDescent="0.25">
      <c r="A36" s="9">
        <v>46134</v>
      </c>
      <c r="B36" s="1" t="str">
        <f t="shared" ca="1" si="2"/>
        <v/>
      </c>
      <c r="C36">
        <v>352.15</v>
      </c>
    </row>
    <row r="37" spans="1:3" x14ac:dyDescent="0.25">
      <c r="A37" s="9">
        <v>46135</v>
      </c>
      <c r="B37" s="1" t="str">
        <f t="shared" ca="1" si="2"/>
        <v/>
      </c>
      <c r="C37">
        <v>350.55</v>
      </c>
    </row>
    <row r="38" spans="1:3" x14ac:dyDescent="0.25">
      <c r="A38" s="9">
        <v>46136</v>
      </c>
      <c r="B38" s="1" t="str">
        <f t="shared" ca="1" si="2"/>
        <v/>
      </c>
      <c r="C38">
        <v>354.55</v>
      </c>
    </row>
    <row r="39" spans="1:3" x14ac:dyDescent="0.25">
      <c r="A39" s="9">
        <v>46139</v>
      </c>
      <c r="B39" s="1" t="str">
        <f t="shared" ca="1" si="2"/>
        <v/>
      </c>
      <c r="C39">
        <v>354.65</v>
      </c>
    </row>
    <row r="40" spans="1:3" x14ac:dyDescent="0.25">
      <c r="A40" s="9">
        <v>46140</v>
      </c>
      <c r="B40" s="1" t="str">
        <f t="shared" ca="1" si="2"/>
        <v/>
      </c>
      <c r="C40">
        <v>353.6</v>
      </c>
    </row>
    <row r="41" spans="1:3" x14ac:dyDescent="0.25">
      <c r="A41" s="9">
        <v>46141</v>
      </c>
      <c r="B41" s="1" t="str">
        <f t="shared" ca="1" si="2"/>
        <v/>
      </c>
      <c r="C41">
        <v>351.85</v>
      </c>
    </row>
    <row r="42" spans="1:3" x14ac:dyDescent="0.25">
      <c r="A42" s="9">
        <v>46142</v>
      </c>
      <c r="B42" s="1" t="str">
        <f t="shared" ca="1" si="2"/>
        <v/>
      </c>
      <c r="C42">
        <v>355.2</v>
      </c>
    </row>
    <row r="43" spans="1:3" x14ac:dyDescent="0.25">
      <c r="A43" s="9">
        <v>46146</v>
      </c>
      <c r="B43" s="1" t="str">
        <f t="shared" ca="1" si="2"/>
        <v/>
      </c>
      <c r="C43">
        <v>359.4</v>
      </c>
    </row>
    <row r="44" spans="1:3" x14ac:dyDescent="0.25">
      <c r="A44" s="9">
        <v>46147</v>
      </c>
      <c r="B44" s="1" t="str">
        <f t="shared" ca="1" si="2"/>
        <v/>
      </c>
      <c r="C44">
        <v>353.35</v>
      </c>
    </row>
    <row r="45" spans="1:3" x14ac:dyDescent="0.25">
      <c r="A45" s="9">
        <v>46148</v>
      </c>
      <c r="B45" s="1" t="str">
        <f t="shared" ca="1" si="2"/>
        <v/>
      </c>
      <c r="C45">
        <v>353.4</v>
      </c>
    </row>
    <row r="46" spans="1:3" x14ac:dyDescent="0.25">
      <c r="A46" s="9">
        <v>46149</v>
      </c>
      <c r="B46" s="1" t="str">
        <f t="shared" ca="1" si="2"/>
        <v/>
      </c>
      <c r="C46">
        <v>351.55</v>
      </c>
    </row>
    <row r="47" spans="1:3" x14ac:dyDescent="0.25">
      <c r="A47" s="9">
        <v>46150</v>
      </c>
      <c r="B47" s="1" t="str">
        <f t="shared" ca="1" si="2"/>
        <v/>
      </c>
      <c r="C47">
        <v>351.9</v>
      </c>
    </row>
    <row r="48" spans="1:3" x14ac:dyDescent="0.25">
      <c r="A48" s="9">
        <v>46153</v>
      </c>
      <c r="B48" s="1" t="str">
        <f t="shared" ca="1" si="2"/>
        <v/>
      </c>
      <c r="C48">
        <v>354.1</v>
      </c>
    </row>
    <row r="49" spans="1:3" x14ac:dyDescent="0.25">
      <c r="A49" s="9">
        <v>46154</v>
      </c>
      <c r="B49" s="1" t="str">
        <f t="shared" ca="1" si="2"/>
        <v/>
      </c>
      <c r="C49">
        <v>354.9</v>
      </c>
    </row>
    <row r="50" spans="1:3" x14ac:dyDescent="0.25">
      <c r="A50" s="9">
        <v>46155</v>
      </c>
      <c r="B50" s="1" t="str">
        <f t="shared" ca="1" si="2"/>
        <v/>
      </c>
      <c r="C50">
        <v>354.1</v>
      </c>
    </row>
    <row r="51" spans="1:3" x14ac:dyDescent="0.25">
      <c r="A51" s="9">
        <v>46156</v>
      </c>
      <c r="B51" s="1" t="str">
        <f t="shared" ca="1" si="2"/>
        <v/>
      </c>
      <c r="C51">
        <v>354.15</v>
      </c>
    </row>
    <row r="52" spans="1:3" x14ac:dyDescent="0.25">
      <c r="A52" s="9">
        <v>46157</v>
      </c>
      <c r="B52" s="1" t="str">
        <f t="shared" ca="1" si="2"/>
        <v/>
      </c>
      <c r="C52">
        <v>354.15</v>
      </c>
    </row>
    <row r="53" spans="1:3" x14ac:dyDescent="0.25">
      <c r="A53" s="9">
        <v>46160</v>
      </c>
      <c r="B53" s="1" t="str">
        <f t="shared" ca="1" si="2"/>
        <v/>
      </c>
      <c r="C53">
        <v>352.9</v>
      </c>
    </row>
    <row r="54" spans="1:3" x14ac:dyDescent="0.25">
      <c r="A54" s="9">
        <v>46161</v>
      </c>
      <c r="B54" s="1" t="str">
        <f t="shared" ca="1" si="2"/>
        <v/>
      </c>
      <c r="C54">
        <v>356.65</v>
      </c>
    </row>
    <row r="55" spans="1:3" x14ac:dyDescent="0.25">
      <c r="A55" s="9">
        <v>46162</v>
      </c>
      <c r="B55" s="1" t="str">
        <f t="shared" ca="1" si="2"/>
        <v/>
      </c>
      <c r="C55">
        <v>356.65</v>
      </c>
    </row>
    <row r="56" spans="1:3" x14ac:dyDescent="0.25">
      <c r="A56" s="9">
        <v>46163</v>
      </c>
      <c r="B56" s="1" t="str">
        <f t="shared" ca="1" si="2"/>
        <v/>
      </c>
      <c r="C56">
        <v>356.9</v>
      </c>
    </row>
    <row r="57" spans="1:3" x14ac:dyDescent="0.25">
      <c r="A57" s="9">
        <v>46164</v>
      </c>
      <c r="B57" s="1" t="str">
        <f t="shared" ca="1" si="2"/>
        <v/>
      </c>
      <c r="C57">
        <v>357.05</v>
      </c>
    </row>
    <row r="58" spans="1:3" x14ac:dyDescent="0.25">
      <c r="A58" s="9">
        <v>46167</v>
      </c>
      <c r="B58" s="1" t="str">
        <f t="shared" ca="1" si="2"/>
        <v/>
      </c>
      <c r="C58">
        <v>358.5</v>
      </c>
    </row>
    <row r="59" spans="1:3" x14ac:dyDescent="0.25">
      <c r="A59" s="9">
        <v>46168</v>
      </c>
      <c r="B59" s="1" t="str">
        <f t="shared" ca="1" si="2"/>
        <v/>
      </c>
      <c r="C59">
        <v>357.6</v>
      </c>
    </row>
    <row r="60" spans="1:3" x14ac:dyDescent="0.25">
      <c r="A60" s="9">
        <v>46169</v>
      </c>
      <c r="B60" s="1" t="str">
        <f t="shared" ca="1" si="2"/>
        <v/>
      </c>
      <c r="C60">
        <v>358.1</v>
      </c>
    </row>
    <row r="61" spans="1:3" x14ac:dyDescent="0.25">
      <c r="A61" s="9">
        <v>46170</v>
      </c>
      <c r="B61" s="1" t="str">
        <f t="shared" ca="1" si="2"/>
        <v/>
      </c>
      <c r="C61">
        <v>357.9</v>
      </c>
    </row>
    <row r="62" spans="1:3" x14ac:dyDescent="0.25">
      <c r="A62" s="9">
        <v>46171</v>
      </c>
      <c r="B62" s="1" t="str">
        <f t="shared" ca="1" si="2"/>
        <v/>
      </c>
      <c r="C62">
        <v>355.35</v>
      </c>
    </row>
    <row r="63" spans="1:3" x14ac:dyDescent="0.25">
      <c r="A63" s="9">
        <v>46174</v>
      </c>
      <c r="B63" s="1" t="str">
        <f t="shared" ca="1" si="2"/>
        <v/>
      </c>
      <c r="C63">
        <v>354.55</v>
      </c>
    </row>
    <row r="64" spans="1:3" x14ac:dyDescent="0.25">
      <c r="A64" s="9">
        <v>46175</v>
      </c>
      <c r="B64" s="1" t="str">
        <f t="shared" ca="1" si="2"/>
        <v/>
      </c>
      <c r="C64">
        <v>355.75</v>
      </c>
    </row>
    <row r="65" spans="1:3" x14ac:dyDescent="0.25">
      <c r="A65" s="9">
        <v>46176</v>
      </c>
      <c r="B65" s="1" t="str">
        <f t="shared" ca="1" si="2"/>
        <v/>
      </c>
      <c r="C65">
        <v>355.2</v>
      </c>
    </row>
    <row r="66" spans="1:3" x14ac:dyDescent="0.25">
      <c r="A66" s="9">
        <v>46178</v>
      </c>
      <c r="B66" s="1" t="str">
        <f t="shared" ref="B66:B97" ca="1" si="3">B65</f>
        <v/>
      </c>
      <c r="C66">
        <v>357.25</v>
      </c>
    </row>
    <row r="67" spans="1:3" x14ac:dyDescent="0.25">
      <c r="A67" s="9">
        <v>46181</v>
      </c>
      <c r="B67" s="1" t="str">
        <f t="shared" ca="1" si="3"/>
        <v/>
      </c>
      <c r="C67">
        <v>356.4</v>
      </c>
    </row>
    <row r="68" spans="1:3" x14ac:dyDescent="0.25">
      <c r="A68" s="9">
        <v>46182</v>
      </c>
      <c r="B68" s="1" t="str">
        <f t="shared" ca="1" si="3"/>
        <v/>
      </c>
      <c r="C68">
        <v>354.65</v>
      </c>
    </row>
    <row r="69" spans="1:3" x14ac:dyDescent="0.25">
      <c r="A69" s="9">
        <v>46183</v>
      </c>
      <c r="B69" s="1" t="str">
        <f t="shared" ca="1" si="3"/>
        <v/>
      </c>
      <c r="C69">
        <v>350.95</v>
      </c>
    </row>
    <row r="70" spans="1:3" x14ac:dyDescent="0.25">
      <c r="A70" s="9">
        <v>46184</v>
      </c>
      <c r="B70" s="1" t="str">
        <f t="shared" ca="1" si="3"/>
        <v/>
      </c>
      <c r="C70">
        <v>351.75</v>
      </c>
    </row>
    <row r="71" spans="1:3" x14ac:dyDescent="0.25">
      <c r="A71" s="9">
        <v>46185</v>
      </c>
      <c r="B71" s="1" t="str">
        <f t="shared" ca="1" si="3"/>
        <v/>
      </c>
      <c r="C71">
        <v>350.95</v>
      </c>
    </row>
    <row r="72" spans="1:3" x14ac:dyDescent="0.25">
      <c r="A72" s="9">
        <v>46188</v>
      </c>
      <c r="B72" s="1" t="str">
        <f t="shared" ca="1" si="3"/>
        <v/>
      </c>
      <c r="C72">
        <v>351.5</v>
      </c>
    </row>
    <row r="73" spans="1:3" x14ac:dyDescent="0.25">
      <c r="A73" s="9">
        <v>46189</v>
      </c>
      <c r="B73" s="1" t="str">
        <f t="shared" ca="1" si="3"/>
        <v/>
      </c>
      <c r="C73">
        <v>355.05</v>
      </c>
    </row>
    <row r="74" spans="1:3" x14ac:dyDescent="0.25">
      <c r="A74" s="9">
        <v>46190</v>
      </c>
      <c r="B74" s="1" t="str">
        <f t="shared" ca="1" si="3"/>
        <v/>
      </c>
      <c r="C74">
        <v>354.6</v>
      </c>
    </row>
    <row r="75" spans="1:3" x14ac:dyDescent="0.25">
      <c r="A75" s="9">
        <v>46191</v>
      </c>
      <c r="B75" s="1" t="str">
        <f t="shared" ca="1" si="3"/>
        <v/>
      </c>
      <c r="C75">
        <v>357.15</v>
      </c>
    </row>
    <row r="76" spans="1:3" x14ac:dyDescent="0.25">
      <c r="A76" s="9">
        <v>46192</v>
      </c>
      <c r="B76" s="1" t="str">
        <f t="shared" ca="1" si="3"/>
        <v/>
      </c>
      <c r="C76">
        <v>358.1</v>
      </c>
    </row>
    <row r="77" spans="1:3" x14ac:dyDescent="0.25">
      <c r="A77" s="9">
        <v>46195</v>
      </c>
      <c r="B77" s="1" t="str">
        <f t="shared" ca="1" si="3"/>
        <v/>
      </c>
      <c r="C77">
        <v>359.05</v>
      </c>
    </row>
    <row r="78" spans="1:3" x14ac:dyDescent="0.25">
      <c r="A78" s="9">
        <v>46196</v>
      </c>
      <c r="B78" s="1" t="str">
        <f t="shared" ca="1" si="3"/>
        <v/>
      </c>
      <c r="C78">
        <v>358.25</v>
      </c>
    </row>
    <row r="79" spans="1:3" x14ac:dyDescent="0.25">
      <c r="A79" s="9">
        <v>46197</v>
      </c>
      <c r="B79" s="1" t="str">
        <f t="shared" ca="1" si="3"/>
        <v/>
      </c>
      <c r="C79">
        <v>355.1</v>
      </c>
    </row>
    <row r="80" spans="1:3" x14ac:dyDescent="0.25">
      <c r="A80" s="9">
        <v>46198</v>
      </c>
      <c r="B80" s="1" t="str">
        <f t="shared" ca="1" si="3"/>
        <v/>
      </c>
      <c r="C80">
        <v>351.85</v>
      </c>
    </row>
    <row r="81" spans="1:3" x14ac:dyDescent="0.25">
      <c r="A81" s="9">
        <v>46199</v>
      </c>
      <c r="B81" s="1" t="str">
        <f t="shared" ca="1" si="3"/>
        <v/>
      </c>
      <c r="C81">
        <v>351.3</v>
      </c>
    </row>
    <row r="82" spans="1:3" x14ac:dyDescent="0.25">
      <c r="A82" s="9">
        <v>46202</v>
      </c>
      <c r="B82" s="1" t="str">
        <f t="shared" ca="1" si="3"/>
        <v/>
      </c>
      <c r="C82">
        <v>353</v>
      </c>
    </row>
    <row r="83" spans="1:3" x14ac:dyDescent="0.25">
      <c r="A83" s="9">
        <v>46203</v>
      </c>
      <c r="B83" s="1" t="str">
        <f t="shared" ca="1" si="3"/>
        <v/>
      </c>
      <c r="C83">
        <v>350.5</v>
      </c>
    </row>
    <row r="84" spans="1:3" x14ac:dyDescent="0.25">
      <c r="A84" s="9">
        <v>46204</v>
      </c>
      <c r="B84" s="1" t="str">
        <f t="shared" ca="1" si="3"/>
        <v/>
      </c>
      <c r="C84">
        <v>350.45</v>
      </c>
    </row>
    <row r="85" spans="1:3" x14ac:dyDescent="0.25">
      <c r="A85" s="9">
        <v>46205</v>
      </c>
      <c r="B85" s="1" t="str">
        <f t="shared" ca="1" si="3"/>
        <v/>
      </c>
      <c r="C85">
        <v>351.5</v>
      </c>
    </row>
    <row r="86" spans="1:3" x14ac:dyDescent="0.25">
      <c r="A86" s="9">
        <v>46206</v>
      </c>
      <c r="B86" s="1" t="str">
        <f t="shared" ca="1" si="3"/>
        <v/>
      </c>
      <c r="C86">
        <v>354.5</v>
      </c>
    </row>
    <row r="87" spans="1:3" x14ac:dyDescent="0.25">
      <c r="A87" s="9">
        <v>46209</v>
      </c>
      <c r="B87" s="1" t="str">
        <f t="shared" ca="1" si="3"/>
        <v/>
      </c>
      <c r="C87">
        <v>354.05</v>
      </c>
    </row>
    <row r="88" spans="1:3" x14ac:dyDescent="0.25">
      <c r="A88" s="9">
        <v>46210</v>
      </c>
      <c r="B88" s="1" t="str">
        <f t="shared" ca="1" si="3"/>
        <v/>
      </c>
      <c r="C88">
        <v>356.55</v>
      </c>
    </row>
    <row r="89" spans="1:3" x14ac:dyDescent="0.25">
      <c r="A89" s="9">
        <v>46211</v>
      </c>
      <c r="B89" s="1" t="str">
        <f t="shared" ca="1" si="3"/>
        <v/>
      </c>
      <c r="C89">
        <v>354.5</v>
      </c>
    </row>
    <row r="90" spans="1:3" x14ac:dyDescent="0.25">
      <c r="A90" s="9">
        <v>46212</v>
      </c>
      <c r="B90" s="1" t="str">
        <f t="shared" ca="1" si="3"/>
        <v/>
      </c>
      <c r="C90">
        <v>355.7</v>
      </c>
    </row>
    <row r="91" spans="1:3" x14ac:dyDescent="0.25">
      <c r="A91" s="9">
        <v>46213</v>
      </c>
      <c r="B91" s="1" t="str">
        <f t="shared" ca="1" si="3"/>
        <v/>
      </c>
      <c r="C91">
        <v>354.75</v>
      </c>
    </row>
    <row r="92" spans="1:3" x14ac:dyDescent="0.25">
      <c r="A92" s="9">
        <v>46216</v>
      </c>
      <c r="B92" s="1" t="str">
        <f t="shared" ca="1" si="3"/>
        <v/>
      </c>
      <c r="C92">
        <v>357.1</v>
      </c>
    </row>
    <row r="93" spans="1:3" x14ac:dyDescent="0.25">
      <c r="A93" s="9">
        <v>46217</v>
      </c>
      <c r="B93" s="1" t="str">
        <f t="shared" ca="1" si="3"/>
        <v/>
      </c>
      <c r="C93">
        <v>359.15</v>
      </c>
    </row>
    <row r="94" spans="1:3" x14ac:dyDescent="0.25">
      <c r="A94" s="9">
        <v>46218</v>
      </c>
      <c r="B94" s="1" t="str">
        <f t="shared" ca="1" si="3"/>
        <v/>
      </c>
      <c r="C94">
        <v>362.3</v>
      </c>
    </row>
    <row r="95" spans="1:3" x14ac:dyDescent="0.25">
      <c r="A95" s="9">
        <v>46219</v>
      </c>
      <c r="B95" s="1" t="str">
        <f t="shared" ca="1" si="3"/>
        <v/>
      </c>
      <c r="C95">
        <v>362.6</v>
      </c>
    </row>
    <row r="96" spans="1:3" x14ac:dyDescent="0.25">
      <c r="A96" s="9">
        <v>46220</v>
      </c>
      <c r="B96" s="1" t="str">
        <f t="shared" ca="1" si="3"/>
        <v/>
      </c>
      <c r="C96">
        <v>363.05</v>
      </c>
    </row>
    <row r="97" spans="1:3" x14ac:dyDescent="0.25">
      <c r="A97" s="9">
        <v>46223</v>
      </c>
      <c r="B97" s="1" t="str">
        <f t="shared" ca="1" si="3"/>
        <v/>
      </c>
      <c r="C97">
        <v>365.95</v>
      </c>
    </row>
    <row r="98" spans="1:3" x14ac:dyDescent="0.25">
      <c r="A98" s="9">
        <v>46224</v>
      </c>
      <c r="B98" s="1" t="str">
        <f t="shared" ref="B98:B107" ca="1" si="4">B97</f>
        <v/>
      </c>
      <c r="C98">
        <v>370.1</v>
      </c>
    </row>
    <row r="99" spans="1:3" x14ac:dyDescent="0.25">
      <c r="A99" s="9">
        <v>46225</v>
      </c>
      <c r="B99" s="1" t="str">
        <f t="shared" ca="1" si="4"/>
        <v/>
      </c>
      <c r="C99">
        <v>364.95</v>
      </c>
    </row>
    <row r="100" spans="1:3" x14ac:dyDescent="0.25">
      <c r="A100" s="9">
        <v>46226</v>
      </c>
      <c r="B100" s="1" t="str">
        <f t="shared" ca="1" si="4"/>
        <v/>
      </c>
      <c r="C100">
        <v>366.3</v>
      </c>
    </row>
    <row r="101" spans="1:3" x14ac:dyDescent="0.25">
      <c r="A101" s="9">
        <v>46227</v>
      </c>
      <c r="B101" s="1" t="str">
        <f t="shared" ca="1" si="4"/>
        <v/>
      </c>
      <c r="C101">
        <v>364.4</v>
      </c>
    </row>
    <row r="102" spans="1:3" x14ac:dyDescent="0.25">
      <c r="A102" s="9">
        <v>46230</v>
      </c>
      <c r="B102" s="1" t="str">
        <f t="shared" ca="1" si="4"/>
        <v/>
      </c>
      <c r="C102">
        <v>367.35</v>
      </c>
    </row>
    <row r="103" spans="1:3" x14ac:dyDescent="0.25">
      <c r="A103" s="9">
        <v>46231</v>
      </c>
      <c r="B103" s="1" t="str">
        <f t="shared" ca="1" si="4"/>
        <v/>
      </c>
      <c r="C103">
        <v>364.4</v>
      </c>
    </row>
    <row r="104" spans="1:3" x14ac:dyDescent="0.25">
      <c r="A104" s="9">
        <v>46232</v>
      </c>
      <c r="B104" s="1" t="str">
        <f t="shared" ca="1" si="4"/>
        <v/>
      </c>
      <c r="C104">
        <v>366.7</v>
      </c>
    </row>
    <row r="105" spans="1:3" x14ac:dyDescent="0.25">
      <c r="A105" s="9">
        <v>46233</v>
      </c>
      <c r="B105" s="1" t="str">
        <f t="shared" ca="1" si="4"/>
        <v/>
      </c>
      <c r="C105">
        <v>364.95</v>
      </c>
    </row>
    <row r="106" spans="1:3" x14ac:dyDescent="0.25">
      <c r="A106" s="9">
        <v>46234</v>
      </c>
      <c r="B106" s="1" t="str">
        <f t="shared" ca="1" si="4"/>
        <v/>
      </c>
      <c r="C106">
        <v>362</v>
      </c>
    </row>
    <row r="107" spans="1:3" x14ac:dyDescent="0.25">
      <c r="A107" s="9">
        <v>46237</v>
      </c>
      <c r="B107" s="1" t="str">
        <f t="shared" ca="1" si="4"/>
        <v/>
      </c>
      <c r="C107">
        <v>356.25</v>
      </c>
    </row>
    <row r="108" spans="1:3" x14ac:dyDescent="0.25">
      <c r="A108" s="9" t="str">
        <f>IF('S.H BOI GORDO'!A7216=""," ",'S.H BOI GORDO'!A7216)</f>
        <v xml:space="preserve"> </v>
      </c>
      <c r="B108" s="1">
        <f t="shared" ref="B108:B139" si="5">B116</f>
        <v>0</v>
      </c>
    </row>
    <row r="109" spans="1:3" x14ac:dyDescent="0.25">
      <c r="A109" s="9" t="str">
        <f>IF('S.H BOI GORDO'!A7217=""," ",'S.H BOI GORDO'!A7217)</f>
        <v xml:space="preserve"> </v>
      </c>
      <c r="B109" s="1">
        <f t="shared" si="5"/>
        <v>0</v>
      </c>
    </row>
    <row r="110" spans="1:3" x14ac:dyDescent="0.25">
      <c r="A110" s="9" t="str">
        <f>IF('S.H BOI GORDO'!A7218=""," ",'S.H BOI GORDO'!A7218)</f>
        <v xml:space="preserve"> </v>
      </c>
      <c r="B110" s="1">
        <f t="shared" si="5"/>
        <v>0</v>
      </c>
    </row>
    <row r="111" spans="1:3" x14ac:dyDescent="0.25">
      <c r="A111" s="9" t="str">
        <f>IF('S.H BOI GORDO'!A7219=""," ",'S.H BOI GORDO'!A7219)</f>
        <v xml:space="preserve"> </v>
      </c>
      <c r="B111" s="1">
        <f t="shared" si="5"/>
        <v>0</v>
      </c>
    </row>
    <row r="112" spans="1:3" x14ac:dyDescent="0.25">
      <c r="A112" s="9" t="str">
        <f>IF('S.H BOI GORDO'!A7220=""," ",'S.H BOI GORDO'!A7220)</f>
        <v xml:space="preserve"> </v>
      </c>
      <c r="B112" s="1">
        <f t="shared" si="5"/>
        <v>0</v>
      </c>
    </row>
    <row r="113" spans="1:2" x14ac:dyDescent="0.25">
      <c r="A113" s="9" t="str">
        <f>IF('S.H BOI GORDO'!A7221=""," ",'S.H BOI GORDO'!A7221)</f>
        <v xml:space="preserve"> </v>
      </c>
      <c r="B113" s="1">
        <f t="shared" si="5"/>
        <v>0</v>
      </c>
    </row>
    <row r="114" spans="1:2" x14ac:dyDescent="0.25">
      <c r="A114" s="9" t="str">
        <f>IF('S.H BOI GORDO'!A7222=""," ",'S.H BOI GORDO'!A7222)</f>
        <v xml:space="preserve"> </v>
      </c>
      <c r="B114" s="1">
        <f t="shared" si="5"/>
        <v>0</v>
      </c>
    </row>
    <row r="115" spans="1:2" x14ac:dyDescent="0.25">
      <c r="A115" s="9" t="str">
        <f>IF('S.H BOI GORDO'!A7223=""," ",'S.H BOI GORDO'!A7223)</f>
        <v xml:space="preserve"> </v>
      </c>
      <c r="B115" s="1">
        <f t="shared" si="5"/>
        <v>0</v>
      </c>
    </row>
    <row r="116" spans="1:2" x14ac:dyDescent="0.25">
      <c r="B116" s="1">
        <f t="shared" si="5"/>
        <v>0</v>
      </c>
    </row>
    <row r="117" spans="1:2" x14ac:dyDescent="0.25">
      <c r="B117" s="1">
        <f t="shared" si="5"/>
        <v>0</v>
      </c>
    </row>
    <row r="118" spans="1:2" x14ac:dyDescent="0.25">
      <c r="B118" s="1">
        <f t="shared" si="5"/>
        <v>0</v>
      </c>
    </row>
    <row r="119" spans="1:2" x14ac:dyDescent="0.25">
      <c r="B119" s="1">
        <f t="shared" si="5"/>
        <v>0</v>
      </c>
    </row>
    <row r="120" spans="1:2" x14ac:dyDescent="0.25">
      <c r="B120" s="1">
        <f t="shared" si="5"/>
        <v>0</v>
      </c>
    </row>
    <row r="121" spans="1:2" x14ac:dyDescent="0.25">
      <c r="B121" s="1">
        <f t="shared" si="5"/>
        <v>0</v>
      </c>
    </row>
    <row r="122" spans="1:2" x14ac:dyDescent="0.25">
      <c r="B122" s="1">
        <f t="shared" si="5"/>
        <v>0</v>
      </c>
    </row>
    <row r="123" spans="1:2" x14ac:dyDescent="0.25">
      <c r="B123" s="1">
        <f t="shared" si="5"/>
        <v>0</v>
      </c>
    </row>
    <row r="124" spans="1:2" x14ac:dyDescent="0.25">
      <c r="B124" s="1">
        <f t="shared" si="5"/>
        <v>0</v>
      </c>
    </row>
    <row r="125" spans="1:2" x14ac:dyDescent="0.25">
      <c r="B125" s="1">
        <f t="shared" si="5"/>
        <v>0</v>
      </c>
    </row>
    <row r="126" spans="1:2" x14ac:dyDescent="0.25">
      <c r="B126" s="1">
        <f t="shared" si="5"/>
        <v>0</v>
      </c>
    </row>
    <row r="127" spans="1:2" x14ac:dyDescent="0.25">
      <c r="B127" s="1">
        <f t="shared" si="5"/>
        <v>0</v>
      </c>
    </row>
    <row r="128" spans="1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ref="B140:B171" si="6">B148</f>
        <v>0</v>
      </c>
    </row>
    <row r="141" spans="2:2" x14ac:dyDescent="0.25">
      <c r="B141" s="1">
        <f t="shared" si="6"/>
        <v>0</v>
      </c>
    </row>
    <row r="142" spans="2:2" x14ac:dyDescent="0.25">
      <c r="B142" s="1">
        <f t="shared" si="6"/>
        <v>0</v>
      </c>
    </row>
    <row r="143" spans="2:2" x14ac:dyDescent="0.25">
      <c r="B143" s="1">
        <f t="shared" si="6"/>
        <v>0</v>
      </c>
    </row>
    <row r="144" spans="2:2" x14ac:dyDescent="0.25">
      <c r="B144" s="1">
        <f t="shared" si="6"/>
        <v>0</v>
      </c>
    </row>
    <row r="145" spans="2:2" x14ac:dyDescent="0.25">
      <c r="B145" s="1">
        <f t="shared" si="6"/>
        <v>0</v>
      </c>
    </row>
    <row r="146" spans="2:2" x14ac:dyDescent="0.25">
      <c r="B146" s="1">
        <f t="shared" si="6"/>
        <v>0</v>
      </c>
    </row>
    <row r="147" spans="2:2" x14ac:dyDescent="0.25">
      <c r="B147" s="1">
        <f t="shared" si="6"/>
        <v>0</v>
      </c>
    </row>
    <row r="148" spans="2:2" x14ac:dyDescent="0.25">
      <c r="B148" s="1">
        <f t="shared" si="6"/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ref="B172:B203" si="7">B180</f>
        <v>0</v>
      </c>
    </row>
    <row r="173" spans="2:2" x14ac:dyDescent="0.25">
      <c r="B173" s="1">
        <f t="shared" si="7"/>
        <v>0</v>
      </c>
    </row>
    <row r="174" spans="2:2" x14ac:dyDescent="0.25">
      <c r="B174" s="1">
        <f t="shared" si="7"/>
        <v>0</v>
      </c>
    </row>
    <row r="175" spans="2:2" x14ac:dyDescent="0.25">
      <c r="B175" s="1">
        <f t="shared" si="7"/>
        <v>0</v>
      </c>
    </row>
    <row r="176" spans="2:2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Planilha22"/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49" width="9.140625" style="1" customWidth="1"/>
    <col min="5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46080</v>
      </c>
      <c r="B2" s="1" t="s">
        <v>5820</v>
      </c>
      <c r="C2">
        <v>352</v>
      </c>
    </row>
    <row r="3" spans="1:3" x14ac:dyDescent="0.25">
      <c r="A3" s="9">
        <v>46083</v>
      </c>
      <c r="B3" s="1" t="str">
        <f t="shared" ref="B3:B24" si="0">B2</f>
        <v>BGIF27</v>
      </c>
      <c r="C3">
        <v>347.5</v>
      </c>
    </row>
    <row r="4" spans="1:3" x14ac:dyDescent="0.25">
      <c r="A4" s="9">
        <v>46084</v>
      </c>
      <c r="B4" s="1" t="str">
        <f t="shared" si="0"/>
        <v>BGIF27</v>
      </c>
      <c r="C4">
        <v>344</v>
      </c>
    </row>
    <row r="5" spans="1:3" x14ac:dyDescent="0.25">
      <c r="A5" s="9">
        <v>46085</v>
      </c>
      <c r="B5" s="1" t="str">
        <f t="shared" si="0"/>
        <v>BGIF27</v>
      </c>
      <c r="C5">
        <v>345.9</v>
      </c>
    </row>
    <row r="6" spans="1:3" x14ac:dyDescent="0.25">
      <c r="A6" s="9">
        <v>46086</v>
      </c>
      <c r="B6" s="1" t="str">
        <f t="shared" si="0"/>
        <v>BGIF27</v>
      </c>
      <c r="C6">
        <v>345.6</v>
      </c>
    </row>
    <row r="7" spans="1:3" x14ac:dyDescent="0.25">
      <c r="A7" s="4">
        <v>46087</v>
      </c>
      <c r="B7" s="1" t="str">
        <f t="shared" si="0"/>
        <v>BGIF27</v>
      </c>
      <c r="C7">
        <v>343.9</v>
      </c>
    </row>
    <row r="8" spans="1:3" x14ac:dyDescent="0.25">
      <c r="A8" s="9">
        <v>46090</v>
      </c>
      <c r="B8" s="1" t="str">
        <f t="shared" si="0"/>
        <v>BGIF27</v>
      </c>
      <c r="C8">
        <v>346.05</v>
      </c>
    </row>
    <row r="9" spans="1:3" x14ac:dyDescent="0.25">
      <c r="A9" s="9">
        <v>46091</v>
      </c>
      <c r="B9" s="1" t="str">
        <f t="shared" si="0"/>
        <v>BGIF27</v>
      </c>
      <c r="C9">
        <v>345.95</v>
      </c>
    </row>
    <row r="10" spans="1:3" x14ac:dyDescent="0.25">
      <c r="A10" s="9">
        <v>46092</v>
      </c>
      <c r="B10" s="1" t="str">
        <f t="shared" si="0"/>
        <v>BGIF27</v>
      </c>
      <c r="C10">
        <v>348</v>
      </c>
    </row>
    <row r="11" spans="1:3" x14ac:dyDescent="0.25">
      <c r="A11" s="9">
        <v>46093</v>
      </c>
      <c r="B11" s="1" t="str">
        <f t="shared" si="0"/>
        <v>BGIF27</v>
      </c>
      <c r="C11">
        <v>349.2</v>
      </c>
    </row>
    <row r="12" spans="1:3" x14ac:dyDescent="0.25">
      <c r="A12" s="9">
        <v>46094</v>
      </c>
      <c r="B12" s="1" t="str">
        <f t="shared" si="0"/>
        <v>BGIF27</v>
      </c>
      <c r="C12">
        <v>346.25</v>
      </c>
    </row>
    <row r="13" spans="1:3" x14ac:dyDescent="0.25">
      <c r="A13" s="9">
        <v>46097</v>
      </c>
      <c r="B13" s="1" t="str">
        <f t="shared" si="0"/>
        <v>BGIF27</v>
      </c>
      <c r="C13">
        <v>346.85</v>
      </c>
    </row>
    <row r="14" spans="1:3" x14ac:dyDescent="0.25">
      <c r="A14" s="9">
        <v>46098</v>
      </c>
      <c r="B14" s="1" t="str">
        <f t="shared" si="0"/>
        <v>BGIF27</v>
      </c>
      <c r="C14">
        <v>344</v>
      </c>
    </row>
    <row r="15" spans="1:3" x14ac:dyDescent="0.25">
      <c r="A15" s="9">
        <v>46099</v>
      </c>
      <c r="B15" s="1" t="str">
        <f t="shared" si="0"/>
        <v>BGIF27</v>
      </c>
      <c r="C15">
        <v>344.9</v>
      </c>
    </row>
    <row r="16" spans="1:3" x14ac:dyDescent="0.25">
      <c r="A16" s="9">
        <v>46100</v>
      </c>
      <c r="B16" s="1" t="str">
        <f t="shared" si="0"/>
        <v>BGIF27</v>
      </c>
      <c r="C16">
        <v>349.55</v>
      </c>
    </row>
    <row r="17" spans="1:3" x14ac:dyDescent="0.25">
      <c r="A17" s="9">
        <v>46101</v>
      </c>
      <c r="B17" s="1" t="str">
        <f t="shared" si="0"/>
        <v>BGIF27</v>
      </c>
      <c r="C17">
        <v>353</v>
      </c>
    </row>
    <row r="18" spans="1:3" x14ac:dyDescent="0.25">
      <c r="A18" s="9">
        <v>46104</v>
      </c>
      <c r="B18" s="1" t="str">
        <f t="shared" si="0"/>
        <v>BGIF27</v>
      </c>
      <c r="C18">
        <v>352.9</v>
      </c>
    </row>
    <row r="19" spans="1:3" x14ac:dyDescent="0.25">
      <c r="A19" s="9">
        <v>46105</v>
      </c>
      <c r="B19" s="1" t="str">
        <f t="shared" si="0"/>
        <v>BGIF27</v>
      </c>
      <c r="C19">
        <v>355.7</v>
      </c>
    </row>
    <row r="20" spans="1:3" x14ac:dyDescent="0.25">
      <c r="A20" s="9">
        <v>46106</v>
      </c>
      <c r="B20" s="1" t="str">
        <f t="shared" si="0"/>
        <v>BGIF27</v>
      </c>
      <c r="C20">
        <v>355.5</v>
      </c>
    </row>
    <row r="21" spans="1:3" x14ac:dyDescent="0.25">
      <c r="A21" s="9">
        <v>46107</v>
      </c>
      <c r="B21" s="1" t="str">
        <f t="shared" si="0"/>
        <v>BGIF27</v>
      </c>
      <c r="C21">
        <v>356</v>
      </c>
    </row>
    <row r="22" spans="1:3" x14ac:dyDescent="0.25">
      <c r="A22" s="9">
        <v>46108</v>
      </c>
      <c r="B22" s="1" t="str">
        <f t="shared" si="0"/>
        <v>BGIF27</v>
      </c>
      <c r="C22">
        <v>356.8</v>
      </c>
    </row>
    <row r="23" spans="1:3" x14ac:dyDescent="0.25">
      <c r="A23" s="9">
        <v>46111</v>
      </c>
      <c r="B23" s="1" t="str">
        <f t="shared" si="0"/>
        <v>BGIF27</v>
      </c>
      <c r="C23">
        <v>356.95</v>
      </c>
    </row>
    <row r="24" spans="1:3" x14ac:dyDescent="0.25">
      <c r="A24" s="9">
        <v>46112</v>
      </c>
      <c r="B24" s="1" t="str">
        <f t="shared" si="0"/>
        <v>BGIF27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352.05</v>
      </c>
    </row>
    <row r="50" spans="1:3" x14ac:dyDescent="0.25">
      <c r="A50" s="9">
        <v>46153</v>
      </c>
      <c r="B50" s="1" t="str">
        <f t="shared" ca="1" si="2"/>
        <v/>
      </c>
      <c r="C50">
        <v>354.9</v>
      </c>
    </row>
    <row r="51" spans="1:3" x14ac:dyDescent="0.25">
      <c r="A51" s="9">
        <v>46154</v>
      </c>
      <c r="B51" s="1" t="str">
        <f t="shared" ca="1" si="2"/>
        <v/>
      </c>
      <c r="C51">
        <v>355.3</v>
      </c>
    </row>
    <row r="52" spans="1:3" x14ac:dyDescent="0.25">
      <c r="A52" s="9">
        <v>46155</v>
      </c>
      <c r="B52" s="1" t="str">
        <f t="shared" ca="1" si="2"/>
        <v/>
      </c>
      <c r="C52">
        <v>353</v>
      </c>
    </row>
    <row r="53" spans="1:3" x14ac:dyDescent="0.25">
      <c r="A53" s="9">
        <v>46156</v>
      </c>
      <c r="B53" s="1" t="str">
        <f t="shared" ca="1" si="2"/>
        <v/>
      </c>
      <c r="C53">
        <v>353.65</v>
      </c>
    </row>
    <row r="54" spans="1:3" x14ac:dyDescent="0.25">
      <c r="A54" s="9">
        <v>46157</v>
      </c>
      <c r="B54" s="1" t="str">
        <f t="shared" ca="1" si="2"/>
        <v/>
      </c>
      <c r="C54">
        <v>353.15</v>
      </c>
    </row>
    <row r="55" spans="1:3" x14ac:dyDescent="0.25">
      <c r="A55" s="9">
        <v>46160</v>
      </c>
      <c r="B55" s="1" t="str">
        <f t="shared" ca="1" si="2"/>
        <v/>
      </c>
      <c r="C55">
        <v>353.35</v>
      </c>
    </row>
    <row r="56" spans="1:3" x14ac:dyDescent="0.25">
      <c r="A56" s="9">
        <v>46161</v>
      </c>
      <c r="B56" s="1" t="str">
        <f t="shared" ca="1" si="2"/>
        <v/>
      </c>
      <c r="C56">
        <v>355.8</v>
      </c>
    </row>
    <row r="57" spans="1:3" x14ac:dyDescent="0.25">
      <c r="A57" s="9">
        <v>46162</v>
      </c>
      <c r="B57" s="1" t="str">
        <f t="shared" ca="1" si="2"/>
        <v/>
      </c>
      <c r="C57">
        <v>355.8</v>
      </c>
    </row>
    <row r="58" spans="1:3" x14ac:dyDescent="0.25">
      <c r="A58" s="9">
        <v>46163</v>
      </c>
      <c r="B58" s="1" t="str">
        <f t="shared" ca="1" si="2"/>
        <v/>
      </c>
      <c r="C58">
        <v>355.45</v>
      </c>
    </row>
    <row r="59" spans="1:3" x14ac:dyDescent="0.25">
      <c r="A59" s="9">
        <v>46164</v>
      </c>
      <c r="B59" s="1" t="str">
        <f t="shared" ca="1" si="2"/>
        <v/>
      </c>
      <c r="C59">
        <v>355.6</v>
      </c>
    </row>
    <row r="60" spans="1:3" x14ac:dyDescent="0.25">
      <c r="A60" s="9">
        <v>46167</v>
      </c>
      <c r="B60" s="1" t="str">
        <f t="shared" ca="1" si="2"/>
        <v/>
      </c>
      <c r="C60">
        <v>357</v>
      </c>
    </row>
    <row r="61" spans="1:3" x14ac:dyDescent="0.25">
      <c r="A61" s="9">
        <v>46168</v>
      </c>
      <c r="B61" s="1" t="str">
        <f t="shared" ca="1" si="2"/>
        <v/>
      </c>
      <c r="C61">
        <v>357</v>
      </c>
    </row>
    <row r="62" spans="1:3" x14ac:dyDescent="0.25">
      <c r="A62" s="9">
        <v>46169</v>
      </c>
      <c r="B62" s="1" t="str">
        <f t="shared" ca="1" si="2"/>
        <v/>
      </c>
      <c r="C62">
        <v>356.15</v>
      </c>
    </row>
    <row r="63" spans="1:3" x14ac:dyDescent="0.25">
      <c r="A63" s="9">
        <v>46170</v>
      </c>
      <c r="B63" s="1" t="str">
        <f t="shared" ca="1" si="2"/>
        <v/>
      </c>
      <c r="C63">
        <v>355.15</v>
      </c>
    </row>
    <row r="64" spans="1:3" x14ac:dyDescent="0.25">
      <c r="A64" s="9">
        <v>46171</v>
      </c>
      <c r="B64" s="1" t="str">
        <f t="shared" ca="1" si="2"/>
        <v/>
      </c>
      <c r="C64">
        <v>354.95</v>
      </c>
    </row>
    <row r="65" spans="1:3" x14ac:dyDescent="0.25">
      <c r="A65" s="9">
        <v>46174</v>
      </c>
      <c r="B65" s="1" t="str">
        <f t="shared" ca="1" si="2"/>
        <v/>
      </c>
      <c r="C65">
        <v>355.45</v>
      </c>
    </row>
    <row r="66" spans="1:3" x14ac:dyDescent="0.25">
      <c r="A66" s="9">
        <v>46175</v>
      </c>
      <c r="B66" s="1" t="str">
        <f t="shared" ca="1" si="2"/>
        <v/>
      </c>
      <c r="C66">
        <v>356.8</v>
      </c>
    </row>
    <row r="67" spans="1:3" x14ac:dyDescent="0.25">
      <c r="A67" s="9">
        <v>46176</v>
      </c>
      <c r="B67" s="1" t="str">
        <f t="shared" ca="1" si="2"/>
        <v/>
      </c>
      <c r="C67">
        <v>356.7</v>
      </c>
    </row>
    <row r="68" spans="1:3" x14ac:dyDescent="0.25">
      <c r="A68" s="9">
        <v>46178</v>
      </c>
      <c r="B68" s="1" t="str">
        <f t="shared" ref="B68:B99" ca="1" si="3">B67</f>
        <v/>
      </c>
      <c r="C68">
        <v>355.95</v>
      </c>
    </row>
    <row r="69" spans="1:3" x14ac:dyDescent="0.25">
      <c r="A69" s="9">
        <v>46181</v>
      </c>
      <c r="B69" s="1" t="str">
        <f t="shared" ca="1" si="3"/>
        <v/>
      </c>
      <c r="C69">
        <v>357.4</v>
      </c>
    </row>
    <row r="70" spans="1:3" x14ac:dyDescent="0.25">
      <c r="A70" s="9">
        <v>46182</v>
      </c>
      <c r="B70" s="1" t="str">
        <f t="shared" ca="1" si="3"/>
        <v/>
      </c>
      <c r="C70">
        <v>357</v>
      </c>
    </row>
    <row r="71" spans="1:3" x14ac:dyDescent="0.25">
      <c r="A71" s="9">
        <v>46183</v>
      </c>
      <c r="B71" s="1" t="str">
        <f t="shared" ca="1" si="3"/>
        <v/>
      </c>
      <c r="C71">
        <v>353.45</v>
      </c>
    </row>
    <row r="72" spans="1:3" x14ac:dyDescent="0.25">
      <c r="A72" s="9">
        <v>46184</v>
      </c>
      <c r="B72" s="1" t="str">
        <f t="shared" ca="1" si="3"/>
        <v/>
      </c>
      <c r="C72">
        <v>355.55</v>
      </c>
    </row>
    <row r="73" spans="1:3" x14ac:dyDescent="0.25">
      <c r="A73" s="9">
        <v>46185</v>
      </c>
      <c r="B73" s="1" t="str">
        <f t="shared" ca="1" si="3"/>
        <v/>
      </c>
      <c r="C73">
        <v>355.25</v>
      </c>
    </row>
    <row r="74" spans="1:3" x14ac:dyDescent="0.25">
      <c r="A74" s="9">
        <v>46188</v>
      </c>
      <c r="B74" s="1" t="str">
        <f t="shared" ca="1" si="3"/>
        <v/>
      </c>
      <c r="C74">
        <v>352.95</v>
      </c>
    </row>
    <row r="75" spans="1:3" x14ac:dyDescent="0.25">
      <c r="A75" s="9">
        <v>46189</v>
      </c>
      <c r="B75" s="1" t="str">
        <f t="shared" ca="1" si="3"/>
        <v/>
      </c>
      <c r="C75">
        <v>354.35</v>
      </c>
    </row>
    <row r="76" spans="1:3" x14ac:dyDescent="0.25">
      <c r="A76" s="9">
        <v>46190</v>
      </c>
      <c r="B76" s="1" t="str">
        <f t="shared" ca="1" si="3"/>
        <v/>
      </c>
      <c r="C76">
        <v>352.5</v>
      </c>
    </row>
    <row r="77" spans="1:3" x14ac:dyDescent="0.25">
      <c r="A77" s="9">
        <v>46191</v>
      </c>
      <c r="B77" s="1" t="str">
        <f t="shared" ca="1" si="3"/>
        <v/>
      </c>
      <c r="C77">
        <v>353.45</v>
      </c>
    </row>
    <row r="78" spans="1:3" x14ac:dyDescent="0.25">
      <c r="A78" s="9">
        <v>46192</v>
      </c>
      <c r="B78" s="1" t="str">
        <f t="shared" ca="1" si="3"/>
        <v/>
      </c>
      <c r="C78">
        <v>357.95</v>
      </c>
    </row>
    <row r="79" spans="1:3" x14ac:dyDescent="0.25">
      <c r="A79" s="9">
        <v>46195</v>
      </c>
      <c r="B79" s="1" t="str">
        <f t="shared" ca="1" si="3"/>
        <v/>
      </c>
      <c r="C79">
        <v>359.65</v>
      </c>
    </row>
    <row r="80" spans="1:3" x14ac:dyDescent="0.25">
      <c r="A80" s="9">
        <v>46196</v>
      </c>
      <c r="B80" s="1" t="str">
        <f t="shared" ca="1" si="3"/>
        <v/>
      </c>
      <c r="C80">
        <v>360.4</v>
      </c>
    </row>
    <row r="81" spans="1:3" x14ac:dyDescent="0.25">
      <c r="A81" s="9">
        <v>46197</v>
      </c>
      <c r="B81" s="1" t="str">
        <f t="shared" ca="1" si="3"/>
        <v/>
      </c>
      <c r="C81">
        <v>358.55</v>
      </c>
    </row>
    <row r="82" spans="1:3" x14ac:dyDescent="0.25">
      <c r="A82" s="9">
        <v>46198</v>
      </c>
      <c r="B82" s="1" t="str">
        <f t="shared" ca="1" si="3"/>
        <v/>
      </c>
      <c r="C82">
        <v>356.9</v>
      </c>
    </row>
    <row r="83" spans="1:3" x14ac:dyDescent="0.25">
      <c r="A83" s="9">
        <v>46199</v>
      </c>
      <c r="B83" s="1" t="str">
        <f t="shared" ca="1" si="3"/>
        <v/>
      </c>
      <c r="C83">
        <v>358.85</v>
      </c>
    </row>
    <row r="84" spans="1:3" x14ac:dyDescent="0.25">
      <c r="A84" s="9">
        <v>46202</v>
      </c>
      <c r="B84" s="1" t="str">
        <f t="shared" ca="1" si="3"/>
        <v/>
      </c>
      <c r="C84">
        <v>360</v>
      </c>
    </row>
    <row r="85" spans="1:3" x14ac:dyDescent="0.25">
      <c r="A85" s="9">
        <v>46203</v>
      </c>
      <c r="B85" s="1" t="str">
        <f t="shared" ca="1" si="3"/>
        <v/>
      </c>
      <c r="C85">
        <v>358.15</v>
      </c>
    </row>
    <row r="86" spans="1:3" x14ac:dyDescent="0.25">
      <c r="A86" s="9">
        <v>46204</v>
      </c>
      <c r="B86" s="1" t="str">
        <f t="shared" ca="1" si="3"/>
        <v/>
      </c>
      <c r="C86">
        <v>357.85</v>
      </c>
    </row>
    <row r="87" spans="1:3" x14ac:dyDescent="0.25">
      <c r="A87" s="9">
        <v>46205</v>
      </c>
      <c r="B87" s="1" t="str">
        <f t="shared" ca="1" si="3"/>
        <v/>
      </c>
      <c r="C87">
        <v>358</v>
      </c>
    </row>
    <row r="88" spans="1:3" x14ac:dyDescent="0.25">
      <c r="A88" s="9">
        <v>46206</v>
      </c>
      <c r="B88" s="1" t="str">
        <f t="shared" ca="1" si="3"/>
        <v/>
      </c>
      <c r="C88">
        <v>360.65</v>
      </c>
    </row>
    <row r="89" spans="1:3" x14ac:dyDescent="0.25">
      <c r="A89" s="9">
        <v>46209</v>
      </c>
      <c r="B89" s="1" t="str">
        <f t="shared" ca="1" si="3"/>
        <v/>
      </c>
      <c r="C89">
        <v>362.5</v>
      </c>
    </row>
    <row r="90" spans="1:3" x14ac:dyDescent="0.25">
      <c r="A90" s="9">
        <v>46210</v>
      </c>
      <c r="B90" s="1" t="str">
        <f t="shared" ca="1" si="3"/>
        <v/>
      </c>
      <c r="C90">
        <v>365.45</v>
      </c>
    </row>
    <row r="91" spans="1:3" x14ac:dyDescent="0.25">
      <c r="A91" s="9">
        <v>46211</v>
      </c>
      <c r="B91" s="1" t="str">
        <f t="shared" ca="1" si="3"/>
        <v/>
      </c>
      <c r="C91">
        <v>363.95</v>
      </c>
    </row>
    <row r="92" spans="1:3" x14ac:dyDescent="0.25">
      <c r="A92" s="9">
        <v>46212</v>
      </c>
      <c r="B92" s="1" t="str">
        <f t="shared" ca="1" si="3"/>
        <v/>
      </c>
      <c r="C92">
        <v>364</v>
      </c>
    </row>
    <row r="93" spans="1:3" x14ac:dyDescent="0.25">
      <c r="A93" s="9">
        <v>46213</v>
      </c>
      <c r="B93" s="1" t="str">
        <f t="shared" ca="1" si="3"/>
        <v/>
      </c>
      <c r="C93">
        <v>362.4</v>
      </c>
    </row>
    <row r="94" spans="1:3" x14ac:dyDescent="0.25">
      <c r="A94" s="9">
        <v>46216</v>
      </c>
      <c r="B94" s="1" t="str">
        <f t="shared" ca="1" si="3"/>
        <v/>
      </c>
      <c r="C94">
        <v>364.45</v>
      </c>
    </row>
    <row r="95" spans="1:3" x14ac:dyDescent="0.25">
      <c r="A95" s="9">
        <v>46217</v>
      </c>
      <c r="B95" s="1" t="str">
        <f t="shared" ca="1" si="3"/>
        <v/>
      </c>
      <c r="C95">
        <v>366.45</v>
      </c>
    </row>
    <row r="96" spans="1:3" x14ac:dyDescent="0.25">
      <c r="A96" s="9">
        <v>46218</v>
      </c>
      <c r="B96" s="1" t="str">
        <f t="shared" ca="1" si="3"/>
        <v/>
      </c>
      <c r="C96">
        <v>367.6</v>
      </c>
    </row>
    <row r="97" spans="1:3" x14ac:dyDescent="0.25">
      <c r="A97" s="9">
        <v>46219</v>
      </c>
      <c r="B97" s="1" t="str">
        <f t="shared" ca="1" si="3"/>
        <v/>
      </c>
      <c r="C97">
        <v>368.2</v>
      </c>
    </row>
    <row r="98" spans="1:3" x14ac:dyDescent="0.25">
      <c r="A98" s="9">
        <v>46220</v>
      </c>
      <c r="B98" s="1" t="str">
        <f t="shared" ca="1" si="3"/>
        <v/>
      </c>
      <c r="C98">
        <v>368.35</v>
      </c>
    </row>
    <row r="99" spans="1:3" x14ac:dyDescent="0.25">
      <c r="A99" s="9">
        <v>46223</v>
      </c>
      <c r="B99" s="1" t="str">
        <f t="shared" ca="1" si="3"/>
        <v/>
      </c>
      <c r="C99">
        <v>370.95</v>
      </c>
    </row>
    <row r="100" spans="1:3" x14ac:dyDescent="0.25">
      <c r="A100" s="9">
        <v>46224</v>
      </c>
      <c r="B100" s="1" t="str">
        <f t="shared" ref="B100:B109" ca="1" si="4">B99</f>
        <v/>
      </c>
      <c r="C100">
        <v>375.6</v>
      </c>
    </row>
    <row r="101" spans="1:3" x14ac:dyDescent="0.25">
      <c r="A101" s="9">
        <v>46225</v>
      </c>
      <c r="B101" s="1" t="str">
        <f t="shared" ca="1" si="4"/>
        <v/>
      </c>
      <c r="C101">
        <v>372.05</v>
      </c>
    </row>
    <row r="102" spans="1:3" x14ac:dyDescent="0.25">
      <c r="A102" s="9">
        <v>46226</v>
      </c>
      <c r="B102" s="1" t="str">
        <f t="shared" ca="1" si="4"/>
        <v/>
      </c>
      <c r="C102">
        <v>372.65</v>
      </c>
    </row>
    <row r="103" spans="1:3" x14ac:dyDescent="0.25">
      <c r="A103" s="9">
        <v>46227</v>
      </c>
      <c r="B103" s="1" t="str">
        <f t="shared" ca="1" si="4"/>
        <v/>
      </c>
      <c r="C103">
        <v>371.65</v>
      </c>
    </row>
    <row r="104" spans="1:3" x14ac:dyDescent="0.25">
      <c r="A104" s="9">
        <v>46230</v>
      </c>
      <c r="B104" s="1" t="str">
        <f t="shared" ca="1" si="4"/>
        <v/>
      </c>
      <c r="C104">
        <v>373.75</v>
      </c>
    </row>
    <row r="105" spans="1:3" x14ac:dyDescent="0.25">
      <c r="A105" s="9">
        <v>46231</v>
      </c>
      <c r="B105" s="1" t="str">
        <f t="shared" ca="1" si="4"/>
        <v/>
      </c>
      <c r="C105">
        <v>371.3</v>
      </c>
    </row>
    <row r="106" spans="1:3" x14ac:dyDescent="0.25">
      <c r="A106" s="9">
        <v>46232</v>
      </c>
      <c r="B106" s="1" t="str">
        <f t="shared" ca="1" si="4"/>
        <v/>
      </c>
      <c r="C106">
        <v>372.6</v>
      </c>
    </row>
    <row r="107" spans="1:3" x14ac:dyDescent="0.25">
      <c r="A107" s="9">
        <v>46233</v>
      </c>
      <c r="B107" s="1" t="str">
        <f t="shared" ca="1" si="4"/>
        <v/>
      </c>
      <c r="C107">
        <v>371.2</v>
      </c>
    </row>
    <row r="108" spans="1:3" x14ac:dyDescent="0.25">
      <c r="A108" s="9">
        <v>46234</v>
      </c>
      <c r="B108" s="1" t="str">
        <f t="shared" ca="1" si="4"/>
        <v/>
      </c>
      <c r="C108">
        <v>369.4</v>
      </c>
    </row>
    <row r="109" spans="1:3" x14ac:dyDescent="0.25">
      <c r="A109" s="9">
        <v>46237</v>
      </c>
      <c r="B109" s="1" t="str">
        <f t="shared" ca="1" si="4"/>
        <v/>
      </c>
      <c r="C109">
        <v>364.5</v>
      </c>
    </row>
    <row r="110" spans="1:3" x14ac:dyDescent="0.25">
      <c r="A110" s="9" t="str">
        <f>IF('S.H BOI GORDO'!A7221=""," ",'S.H BOI GORDO'!A7221)</f>
        <v xml:space="preserve"> </v>
      </c>
      <c r="B110" s="1">
        <f t="shared" ref="B110:B141" si="5">B119</f>
        <v>0</v>
      </c>
    </row>
    <row r="111" spans="1:3" x14ac:dyDescent="0.25">
      <c r="A111" s="9" t="str">
        <f>IF('S.H BOI GORDO'!A7222=""," ",'S.H BOI GORDO'!A7222)</f>
        <v xml:space="preserve"> </v>
      </c>
      <c r="B111" s="1">
        <f t="shared" si="5"/>
        <v>0</v>
      </c>
    </row>
    <row r="112" spans="1:3" x14ac:dyDescent="0.25">
      <c r="A112" s="9" t="str">
        <f>IF('S.H BOI GORDO'!A7223=""," ",'S.H BOI GORDO'!A7223)</f>
        <v xml:space="preserve"> </v>
      </c>
      <c r="B112" s="1">
        <f t="shared" si="5"/>
        <v>0</v>
      </c>
    </row>
    <row r="113" spans="2:2" x14ac:dyDescent="0.25">
      <c r="B113" s="1">
        <f t="shared" si="5"/>
        <v>0</v>
      </c>
    </row>
    <row r="114" spans="2:2" x14ac:dyDescent="0.25">
      <c r="B114" s="1">
        <f t="shared" si="5"/>
        <v>0</v>
      </c>
    </row>
    <row r="115" spans="2:2" x14ac:dyDescent="0.25">
      <c r="B115" s="1">
        <f t="shared" si="5"/>
        <v>0</v>
      </c>
    </row>
    <row r="116" spans="2:2" x14ac:dyDescent="0.25">
      <c r="B116" s="1">
        <f t="shared" si="5"/>
        <v>0</v>
      </c>
    </row>
    <row r="117" spans="2:2" x14ac:dyDescent="0.25">
      <c r="B117" s="1">
        <f t="shared" si="5"/>
        <v>0</v>
      </c>
    </row>
    <row r="118" spans="2:2" x14ac:dyDescent="0.25">
      <c r="B118" s="1">
        <f t="shared" si="5"/>
        <v>0</v>
      </c>
    </row>
    <row r="119" spans="2:2" x14ac:dyDescent="0.25">
      <c r="B119" s="1">
        <f t="shared" si="5"/>
        <v>0</v>
      </c>
    </row>
    <row r="120" spans="2:2" x14ac:dyDescent="0.25">
      <c r="B120" s="1">
        <f t="shared" si="5"/>
        <v>0</v>
      </c>
    </row>
    <row r="121" spans="2:2" x14ac:dyDescent="0.25">
      <c r="B121" s="1">
        <f t="shared" si="5"/>
        <v>0</v>
      </c>
    </row>
    <row r="122" spans="2:2" x14ac:dyDescent="0.25">
      <c r="B122" s="1">
        <f t="shared" si="5"/>
        <v>0</v>
      </c>
    </row>
    <row r="123" spans="2:2" x14ac:dyDescent="0.25">
      <c r="B123" s="1">
        <f t="shared" si="5"/>
        <v>0</v>
      </c>
    </row>
    <row r="124" spans="2:2" x14ac:dyDescent="0.25">
      <c r="B124" s="1">
        <f t="shared" si="5"/>
        <v>0</v>
      </c>
    </row>
    <row r="125" spans="2:2" x14ac:dyDescent="0.25">
      <c r="B125" s="1">
        <f t="shared" si="5"/>
        <v>0</v>
      </c>
    </row>
    <row r="126" spans="2:2" x14ac:dyDescent="0.25">
      <c r="B126" s="1">
        <f t="shared" si="5"/>
        <v>0</v>
      </c>
    </row>
    <row r="127" spans="2:2" x14ac:dyDescent="0.25">
      <c r="B127" s="1">
        <f t="shared" si="5"/>
        <v>0</v>
      </c>
    </row>
    <row r="128" spans="2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ref="B142:B173" si="6">B151</f>
        <v>0</v>
      </c>
    </row>
    <row r="143" spans="2:2" x14ac:dyDescent="0.25">
      <c r="B143" s="1">
        <f t="shared" si="6"/>
        <v>0</v>
      </c>
    </row>
    <row r="144" spans="2:2" x14ac:dyDescent="0.25">
      <c r="B144" s="1">
        <f t="shared" si="6"/>
        <v>0</v>
      </c>
    </row>
    <row r="145" spans="2:2" x14ac:dyDescent="0.25">
      <c r="B145" s="1">
        <f t="shared" si="6"/>
        <v>0</v>
      </c>
    </row>
    <row r="146" spans="2:2" x14ac:dyDescent="0.25">
      <c r="B146" s="1">
        <f t="shared" si="6"/>
        <v>0</v>
      </c>
    </row>
    <row r="147" spans="2:2" x14ac:dyDescent="0.25">
      <c r="B147" s="1">
        <f t="shared" si="6"/>
        <v>0</v>
      </c>
    </row>
    <row r="148" spans="2:2" x14ac:dyDescent="0.25">
      <c r="B148" s="1">
        <f t="shared" si="6"/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ref="B174:B205" si="7">B183</f>
        <v>0</v>
      </c>
    </row>
    <row r="175" spans="2:2" x14ac:dyDescent="0.25">
      <c r="B175" s="1">
        <f t="shared" si="7"/>
        <v>0</v>
      </c>
    </row>
    <row r="176" spans="2:2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Planilha23"/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49" width="9.140625" style="1" customWidth="1"/>
    <col min="5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46080</v>
      </c>
      <c r="B2" s="1" t="s">
        <v>5821</v>
      </c>
      <c r="C2">
        <v>352</v>
      </c>
    </row>
    <row r="3" spans="1:3" x14ac:dyDescent="0.25">
      <c r="A3" s="9">
        <v>46083</v>
      </c>
      <c r="B3" s="1" t="str">
        <f t="shared" ref="B3:B24" si="0">B2</f>
        <v>BGIG27</v>
      </c>
      <c r="C3">
        <v>347.5</v>
      </c>
    </row>
    <row r="4" spans="1:3" x14ac:dyDescent="0.25">
      <c r="A4" s="9">
        <v>46084</v>
      </c>
      <c r="B4" s="1" t="str">
        <f t="shared" si="0"/>
        <v>BGIG27</v>
      </c>
      <c r="C4">
        <v>344</v>
      </c>
    </row>
    <row r="5" spans="1:3" x14ac:dyDescent="0.25">
      <c r="A5" s="9">
        <v>46085</v>
      </c>
      <c r="B5" s="1" t="str">
        <f t="shared" si="0"/>
        <v>BGIG27</v>
      </c>
      <c r="C5">
        <v>345.9</v>
      </c>
    </row>
    <row r="6" spans="1:3" x14ac:dyDescent="0.25">
      <c r="A6" s="9">
        <v>46086</v>
      </c>
      <c r="B6" s="1" t="str">
        <f t="shared" si="0"/>
        <v>BGIG27</v>
      </c>
      <c r="C6">
        <v>345.6</v>
      </c>
    </row>
    <row r="7" spans="1:3" x14ac:dyDescent="0.25">
      <c r="A7" s="4">
        <v>46087</v>
      </c>
      <c r="B7" s="1" t="str">
        <f t="shared" si="0"/>
        <v>BGIG27</v>
      </c>
      <c r="C7">
        <v>343.9</v>
      </c>
    </row>
    <row r="8" spans="1:3" x14ac:dyDescent="0.25">
      <c r="A8" s="9">
        <v>46090</v>
      </c>
      <c r="B8" s="1" t="str">
        <f t="shared" si="0"/>
        <v>BGIG27</v>
      </c>
      <c r="C8">
        <v>346.05</v>
      </c>
    </row>
    <row r="9" spans="1:3" x14ac:dyDescent="0.25">
      <c r="A9" s="9">
        <v>46091</v>
      </c>
      <c r="B9" s="1" t="str">
        <f t="shared" si="0"/>
        <v>BGIG27</v>
      </c>
      <c r="C9">
        <v>345.95</v>
      </c>
    </row>
    <row r="10" spans="1:3" x14ac:dyDescent="0.25">
      <c r="A10" s="9">
        <v>46092</v>
      </c>
      <c r="B10" s="1" t="str">
        <f t="shared" si="0"/>
        <v>BGIG27</v>
      </c>
      <c r="C10">
        <v>348</v>
      </c>
    </row>
    <row r="11" spans="1:3" x14ac:dyDescent="0.25">
      <c r="A11" s="9">
        <v>46093</v>
      </c>
      <c r="B11" s="1" t="str">
        <f t="shared" si="0"/>
        <v>BGIG27</v>
      </c>
      <c r="C11">
        <v>349.2</v>
      </c>
    </row>
    <row r="12" spans="1:3" x14ac:dyDescent="0.25">
      <c r="A12" s="9">
        <v>46094</v>
      </c>
      <c r="B12" s="1" t="str">
        <f t="shared" si="0"/>
        <v>BGIG27</v>
      </c>
      <c r="C12">
        <v>346.25</v>
      </c>
    </row>
    <row r="13" spans="1:3" x14ac:dyDescent="0.25">
      <c r="A13" s="9">
        <v>46097</v>
      </c>
      <c r="B13" s="1" t="str">
        <f t="shared" si="0"/>
        <v>BGIG27</v>
      </c>
      <c r="C13">
        <v>346.85</v>
      </c>
    </row>
    <row r="14" spans="1:3" x14ac:dyDescent="0.25">
      <c r="A14" s="9">
        <v>46098</v>
      </c>
      <c r="B14" s="1" t="str">
        <f t="shared" si="0"/>
        <v>BGIG27</v>
      </c>
      <c r="C14">
        <v>344</v>
      </c>
    </row>
    <row r="15" spans="1:3" x14ac:dyDescent="0.25">
      <c r="A15" s="9">
        <v>46099</v>
      </c>
      <c r="B15" s="1" t="str">
        <f t="shared" si="0"/>
        <v>BGIG27</v>
      </c>
      <c r="C15">
        <v>344.9</v>
      </c>
    </row>
    <row r="16" spans="1:3" x14ac:dyDescent="0.25">
      <c r="A16" s="9">
        <v>46100</v>
      </c>
      <c r="B16" s="1" t="str">
        <f t="shared" si="0"/>
        <v>BGIG27</v>
      </c>
      <c r="C16">
        <v>349.55</v>
      </c>
    </row>
    <row r="17" spans="1:3" x14ac:dyDescent="0.25">
      <c r="A17" s="9">
        <v>46101</v>
      </c>
      <c r="B17" s="1" t="str">
        <f t="shared" si="0"/>
        <v>BGIG27</v>
      </c>
      <c r="C17">
        <v>353</v>
      </c>
    </row>
    <row r="18" spans="1:3" x14ac:dyDescent="0.25">
      <c r="A18" s="9">
        <v>46104</v>
      </c>
      <c r="B18" s="1" t="str">
        <f t="shared" si="0"/>
        <v>BGIG27</v>
      </c>
      <c r="C18">
        <v>352.9</v>
      </c>
    </row>
    <row r="19" spans="1:3" x14ac:dyDescent="0.25">
      <c r="A19" s="9">
        <v>46105</v>
      </c>
      <c r="B19" s="1" t="str">
        <f t="shared" si="0"/>
        <v>BGIG27</v>
      </c>
      <c r="C19">
        <v>355.7</v>
      </c>
    </row>
    <row r="20" spans="1:3" x14ac:dyDescent="0.25">
      <c r="A20" s="9">
        <v>46106</v>
      </c>
      <c r="B20" s="1" t="str">
        <f t="shared" si="0"/>
        <v>BGIG27</v>
      </c>
      <c r="C20">
        <v>355.5</v>
      </c>
    </row>
    <row r="21" spans="1:3" x14ac:dyDescent="0.25">
      <c r="A21" s="9">
        <v>46107</v>
      </c>
      <c r="B21" s="1" t="str">
        <f t="shared" si="0"/>
        <v>BGIG27</v>
      </c>
      <c r="C21">
        <v>356</v>
      </c>
    </row>
    <row r="22" spans="1:3" x14ac:dyDescent="0.25">
      <c r="A22" s="9">
        <v>46108</v>
      </c>
      <c r="B22" s="1" t="str">
        <f t="shared" si="0"/>
        <v>BGIG27</v>
      </c>
      <c r="C22">
        <v>356.8</v>
      </c>
    </row>
    <row r="23" spans="1:3" x14ac:dyDescent="0.25">
      <c r="A23" s="9">
        <v>46111</v>
      </c>
      <c r="B23" s="1" t="str">
        <f t="shared" si="0"/>
        <v>BGIG27</v>
      </c>
      <c r="C23">
        <v>356.95</v>
      </c>
    </row>
    <row r="24" spans="1:3" x14ac:dyDescent="0.25">
      <c r="A24" s="9">
        <v>46112</v>
      </c>
      <c r="B24" s="1" t="str">
        <f t="shared" si="0"/>
        <v>BGIG27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350.6</v>
      </c>
    </row>
    <row r="50" spans="1:3" x14ac:dyDescent="0.25">
      <c r="A50" s="9">
        <v>46153</v>
      </c>
      <c r="B50" s="1" t="str">
        <f t="shared" ca="1" si="2"/>
        <v/>
      </c>
      <c r="C50">
        <v>353.45</v>
      </c>
    </row>
    <row r="51" spans="1:3" x14ac:dyDescent="0.25">
      <c r="A51" s="9">
        <v>46154</v>
      </c>
      <c r="B51" s="1" t="str">
        <f t="shared" ca="1" si="2"/>
        <v/>
      </c>
      <c r="C51">
        <v>353.85</v>
      </c>
    </row>
    <row r="52" spans="1:3" x14ac:dyDescent="0.25">
      <c r="A52" s="9">
        <v>46155</v>
      </c>
      <c r="B52" s="1" t="str">
        <f t="shared" ca="1" si="2"/>
        <v/>
      </c>
      <c r="C52">
        <v>351.55</v>
      </c>
    </row>
    <row r="53" spans="1:3" x14ac:dyDescent="0.25">
      <c r="A53" s="9">
        <v>46156</v>
      </c>
      <c r="B53" s="1" t="str">
        <f t="shared" ca="1" si="2"/>
        <v/>
      </c>
      <c r="C53">
        <v>352.2</v>
      </c>
    </row>
    <row r="54" spans="1:3" x14ac:dyDescent="0.25">
      <c r="A54" s="9">
        <v>46157</v>
      </c>
      <c r="B54" s="1" t="str">
        <f t="shared" ca="1" si="2"/>
        <v/>
      </c>
      <c r="C54">
        <v>351.7</v>
      </c>
    </row>
    <row r="55" spans="1:3" x14ac:dyDescent="0.25">
      <c r="A55" s="9">
        <v>46160</v>
      </c>
      <c r="B55" s="1" t="str">
        <f t="shared" ca="1" si="2"/>
        <v/>
      </c>
      <c r="C55">
        <v>351.9</v>
      </c>
    </row>
    <row r="56" spans="1:3" x14ac:dyDescent="0.25">
      <c r="A56" s="9">
        <v>46161</v>
      </c>
      <c r="B56" s="1" t="str">
        <f t="shared" ca="1" si="2"/>
        <v/>
      </c>
      <c r="C56">
        <v>354.35</v>
      </c>
    </row>
    <row r="57" spans="1:3" x14ac:dyDescent="0.25">
      <c r="A57" s="9">
        <v>46162</v>
      </c>
      <c r="B57" s="1" t="str">
        <f t="shared" ca="1" si="2"/>
        <v/>
      </c>
      <c r="C57">
        <v>354.35</v>
      </c>
    </row>
    <row r="58" spans="1:3" x14ac:dyDescent="0.25">
      <c r="A58" s="9">
        <v>46163</v>
      </c>
      <c r="B58" s="1" t="str">
        <f t="shared" ca="1" si="2"/>
        <v/>
      </c>
      <c r="C58">
        <v>354</v>
      </c>
    </row>
    <row r="59" spans="1:3" x14ac:dyDescent="0.25">
      <c r="A59" s="9">
        <v>46164</v>
      </c>
      <c r="B59" s="1" t="str">
        <f t="shared" ca="1" si="2"/>
        <v/>
      </c>
      <c r="C59">
        <v>354.15</v>
      </c>
    </row>
    <row r="60" spans="1:3" x14ac:dyDescent="0.25">
      <c r="A60" s="9">
        <v>46167</v>
      </c>
      <c r="B60" s="1" t="str">
        <f t="shared" ca="1" si="2"/>
        <v/>
      </c>
      <c r="C60">
        <v>355.2</v>
      </c>
    </row>
    <row r="61" spans="1:3" x14ac:dyDescent="0.25">
      <c r="A61" s="9">
        <v>46168</v>
      </c>
      <c r="B61" s="1" t="str">
        <f t="shared" ca="1" si="2"/>
        <v/>
      </c>
      <c r="C61">
        <v>355.2</v>
      </c>
    </row>
    <row r="62" spans="1:3" x14ac:dyDescent="0.25">
      <c r="A62" s="9">
        <v>46169</v>
      </c>
      <c r="B62" s="1" t="str">
        <f t="shared" ca="1" si="2"/>
        <v/>
      </c>
      <c r="C62">
        <v>354.35</v>
      </c>
    </row>
    <row r="63" spans="1:3" x14ac:dyDescent="0.25">
      <c r="A63" s="9">
        <v>46170</v>
      </c>
      <c r="B63" s="1" t="str">
        <f t="shared" ca="1" si="2"/>
        <v/>
      </c>
      <c r="C63">
        <v>352.9</v>
      </c>
    </row>
    <row r="64" spans="1:3" x14ac:dyDescent="0.25">
      <c r="A64" s="9">
        <v>46171</v>
      </c>
      <c r="B64" s="1" t="str">
        <f t="shared" ca="1" si="2"/>
        <v/>
      </c>
      <c r="C64">
        <v>352.7</v>
      </c>
    </row>
    <row r="65" spans="1:3" x14ac:dyDescent="0.25">
      <c r="A65" s="9">
        <v>46174</v>
      </c>
      <c r="B65" s="1" t="str">
        <f t="shared" ca="1" si="2"/>
        <v/>
      </c>
      <c r="C65">
        <v>353.2</v>
      </c>
    </row>
    <row r="66" spans="1:3" x14ac:dyDescent="0.25">
      <c r="A66" s="9">
        <v>46175</v>
      </c>
      <c r="B66" s="1" t="str">
        <f t="shared" ca="1" si="2"/>
        <v/>
      </c>
      <c r="C66">
        <v>356.4</v>
      </c>
    </row>
    <row r="67" spans="1:3" x14ac:dyDescent="0.25">
      <c r="A67" s="9">
        <v>46176</v>
      </c>
      <c r="B67" s="1" t="str">
        <f t="shared" ca="1" si="2"/>
        <v/>
      </c>
      <c r="C67">
        <v>357.4</v>
      </c>
    </row>
    <row r="68" spans="1:3" x14ac:dyDescent="0.25">
      <c r="A68" s="9">
        <v>46178</v>
      </c>
      <c r="B68" s="1" t="str">
        <f t="shared" ref="B68:B99" ca="1" si="3">B67</f>
        <v/>
      </c>
      <c r="C68">
        <v>356.65</v>
      </c>
    </row>
    <row r="69" spans="1:3" x14ac:dyDescent="0.25">
      <c r="A69" s="9">
        <v>46181</v>
      </c>
      <c r="B69" s="1" t="str">
        <f t="shared" ca="1" si="3"/>
        <v/>
      </c>
      <c r="C69">
        <v>358.1</v>
      </c>
    </row>
    <row r="70" spans="1:3" x14ac:dyDescent="0.25">
      <c r="A70" s="9">
        <v>46182</v>
      </c>
      <c r="B70" s="1" t="str">
        <f t="shared" ca="1" si="3"/>
        <v/>
      </c>
      <c r="C70">
        <v>356.2</v>
      </c>
    </row>
    <row r="71" spans="1:3" x14ac:dyDescent="0.25">
      <c r="A71" s="9">
        <v>46183</v>
      </c>
      <c r="B71" s="1" t="str">
        <f t="shared" ca="1" si="3"/>
        <v/>
      </c>
      <c r="C71">
        <v>352.65</v>
      </c>
    </row>
    <row r="72" spans="1:3" x14ac:dyDescent="0.25">
      <c r="A72" s="9">
        <v>46184</v>
      </c>
      <c r="B72" s="1" t="str">
        <f t="shared" ca="1" si="3"/>
        <v/>
      </c>
      <c r="C72">
        <v>354.75</v>
      </c>
    </row>
    <row r="73" spans="1:3" x14ac:dyDescent="0.25">
      <c r="A73" s="9">
        <v>46185</v>
      </c>
      <c r="B73" s="1" t="str">
        <f t="shared" ca="1" si="3"/>
        <v/>
      </c>
      <c r="C73">
        <v>354.45</v>
      </c>
    </row>
    <row r="74" spans="1:3" x14ac:dyDescent="0.25">
      <c r="A74" s="9">
        <v>46188</v>
      </c>
      <c r="B74" s="1" t="str">
        <f t="shared" ca="1" si="3"/>
        <v/>
      </c>
      <c r="C74">
        <v>352.15</v>
      </c>
    </row>
    <row r="75" spans="1:3" x14ac:dyDescent="0.25">
      <c r="A75" s="9">
        <v>46189</v>
      </c>
      <c r="B75" s="1" t="str">
        <f t="shared" ca="1" si="3"/>
        <v/>
      </c>
      <c r="C75">
        <v>353.55</v>
      </c>
    </row>
    <row r="76" spans="1:3" x14ac:dyDescent="0.25">
      <c r="A76" s="9">
        <v>46190</v>
      </c>
      <c r="B76" s="1" t="str">
        <f t="shared" ca="1" si="3"/>
        <v/>
      </c>
      <c r="C76">
        <v>351.7</v>
      </c>
    </row>
    <row r="77" spans="1:3" x14ac:dyDescent="0.25">
      <c r="A77" s="9">
        <v>46191</v>
      </c>
      <c r="B77" s="1" t="str">
        <f t="shared" ca="1" si="3"/>
        <v/>
      </c>
      <c r="C77">
        <v>352.65</v>
      </c>
    </row>
    <row r="78" spans="1:3" x14ac:dyDescent="0.25">
      <c r="A78" s="9">
        <v>46192</v>
      </c>
      <c r="B78" s="1" t="str">
        <f t="shared" ca="1" si="3"/>
        <v/>
      </c>
      <c r="C78">
        <v>356.55</v>
      </c>
    </row>
    <row r="79" spans="1:3" x14ac:dyDescent="0.25">
      <c r="A79" s="9">
        <v>46195</v>
      </c>
      <c r="B79" s="1" t="str">
        <f t="shared" ca="1" si="3"/>
        <v/>
      </c>
      <c r="C79">
        <v>357.55</v>
      </c>
    </row>
    <row r="80" spans="1:3" x14ac:dyDescent="0.25">
      <c r="A80" s="9">
        <v>46196</v>
      </c>
      <c r="B80" s="1" t="str">
        <f t="shared" ca="1" si="3"/>
        <v/>
      </c>
      <c r="C80">
        <v>357.55</v>
      </c>
    </row>
    <row r="81" spans="1:3" x14ac:dyDescent="0.25">
      <c r="A81" s="9">
        <v>46197</v>
      </c>
      <c r="B81" s="1" t="str">
        <f t="shared" ca="1" si="3"/>
        <v/>
      </c>
      <c r="C81">
        <v>355.7</v>
      </c>
    </row>
    <row r="82" spans="1:3" x14ac:dyDescent="0.25">
      <c r="A82" s="9">
        <v>46198</v>
      </c>
      <c r="B82" s="1" t="str">
        <f t="shared" ca="1" si="3"/>
        <v/>
      </c>
      <c r="C82">
        <v>354.05</v>
      </c>
    </row>
    <row r="83" spans="1:3" x14ac:dyDescent="0.25">
      <c r="A83" s="9">
        <v>46199</v>
      </c>
      <c r="B83" s="1" t="str">
        <f t="shared" ca="1" si="3"/>
        <v/>
      </c>
      <c r="C83">
        <v>356</v>
      </c>
    </row>
    <row r="84" spans="1:3" x14ac:dyDescent="0.25">
      <c r="A84" s="9">
        <v>46202</v>
      </c>
      <c r="B84" s="1" t="str">
        <f t="shared" ca="1" si="3"/>
        <v/>
      </c>
      <c r="C84">
        <v>357.55</v>
      </c>
    </row>
    <row r="85" spans="1:3" x14ac:dyDescent="0.25">
      <c r="A85" s="9">
        <v>46203</v>
      </c>
      <c r="B85" s="1" t="str">
        <f t="shared" ca="1" si="3"/>
        <v/>
      </c>
      <c r="C85">
        <v>355.7</v>
      </c>
    </row>
    <row r="86" spans="1:3" x14ac:dyDescent="0.25">
      <c r="A86" s="9">
        <v>46204</v>
      </c>
      <c r="B86" s="1" t="str">
        <f t="shared" ca="1" si="3"/>
        <v/>
      </c>
      <c r="C86">
        <v>355.95</v>
      </c>
    </row>
    <row r="87" spans="1:3" x14ac:dyDescent="0.25">
      <c r="A87" s="9">
        <v>46205</v>
      </c>
      <c r="B87" s="1" t="str">
        <f t="shared" ca="1" si="3"/>
        <v/>
      </c>
      <c r="C87">
        <v>356.1</v>
      </c>
    </row>
    <row r="88" spans="1:3" x14ac:dyDescent="0.25">
      <c r="A88" s="9">
        <v>46206</v>
      </c>
      <c r="B88" s="1" t="str">
        <f t="shared" ca="1" si="3"/>
        <v/>
      </c>
      <c r="C88">
        <v>358.2</v>
      </c>
    </row>
    <row r="89" spans="1:3" x14ac:dyDescent="0.25">
      <c r="A89" s="9">
        <v>46209</v>
      </c>
      <c r="B89" s="1" t="str">
        <f t="shared" ca="1" si="3"/>
        <v/>
      </c>
      <c r="C89">
        <v>360.05</v>
      </c>
    </row>
    <row r="90" spans="1:3" x14ac:dyDescent="0.25">
      <c r="A90" s="9">
        <v>46210</v>
      </c>
      <c r="B90" s="1" t="str">
        <f t="shared" ca="1" si="3"/>
        <v/>
      </c>
      <c r="C90">
        <v>363.2</v>
      </c>
    </row>
    <row r="91" spans="1:3" x14ac:dyDescent="0.25">
      <c r="A91" s="9">
        <v>46211</v>
      </c>
      <c r="B91" s="1" t="str">
        <f t="shared" ca="1" si="3"/>
        <v/>
      </c>
      <c r="C91">
        <v>361.15</v>
      </c>
    </row>
    <row r="92" spans="1:3" x14ac:dyDescent="0.25">
      <c r="A92" s="9">
        <v>46212</v>
      </c>
      <c r="B92" s="1" t="str">
        <f t="shared" ca="1" si="3"/>
        <v/>
      </c>
      <c r="C92">
        <v>363.95</v>
      </c>
    </row>
    <row r="93" spans="1:3" x14ac:dyDescent="0.25">
      <c r="A93" s="9">
        <v>46213</v>
      </c>
      <c r="B93" s="1" t="str">
        <f t="shared" ca="1" si="3"/>
        <v/>
      </c>
      <c r="C93">
        <v>364.1</v>
      </c>
    </row>
    <row r="94" spans="1:3" x14ac:dyDescent="0.25">
      <c r="A94" s="9">
        <v>46216</v>
      </c>
      <c r="B94" s="1" t="str">
        <f t="shared" ca="1" si="3"/>
        <v/>
      </c>
      <c r="C94">
        <v>365.1</v>
      </c>
    </row>
    <row r="95" spans="1:3" x14ac:dyDescent="0.25">
      <c r="A95" s="9">
        <v>46217</v>
      </c>
      <c r="B95" s="1" t="str">
        <f t="shared" ca="1" si="3"/>
        <v/>
      </c>
      <c r="C95">
        <v>366.95</v>
      </c>
    </row>
    <row r="96" spans="1:3" x14ac:dyDescent="0.25">
      <c r="A96" s="9">
        <v>46218</v>
      </c>
      <c r="B96" s="1" t="str">
        <f t="shared" ca="1" si="3"/>
        <v/>
      </c>
      <c r="C96">
        <v>367.55</v>
      </c>
    </row>
    <row r="97" spans="1:3" x14ac:dyDescent="0.25">
      <c r="A97" s="9">
        <v>46219</v>
      </c>
      <c r="B97" s="1" t="str">
        <f t="shared" ca="1" si="3"/>
        <v/>
      </c>
      <c r="C97">
        <v>368.25</v>
      </c>
    </row>
    <row r="98" spans="1:3" x14ac:dyDescent="0.25">
      <c r="A98" s="9">
        <v>46220</v>
      </c>
      <c r="B98" s="1" t="str">
        <f t="shared" ca="1" si="3"/>
        <v/>
      </c>
      <c r="C98">
        <v>368.05</v>
      </c>
    </row>
    <row r="99" spans="1:3" x14ac:dyDescent="0.25">
      <c r="A99" s="9">
        <v>46223</v>
      </c>
      <c r="B99" s="1" t="str">
        <f t="shared" ca="1" si="3"/>
        <v/>
      </c>
      <c r="C99">
        <v>370.25</v>
      </c>
    </row>
    <row r="100" spans="1:3" x14ac:dyDescent="0.25">
      <c r="A100" s="9">
        <v>46224</v>
      </c>
      <c r="B100" s="1" t="str">
        <f t="shared" ref="B100:B109" ca="1" si="4">B99</f>
        <v/>
      </c>
      <c r="C100">
        <v>374.2</v>
      </c>
    </row>
    <row r="101" spans="1:3" x14ac:dyDescent="0.25">
      <c r="A101" s="9">
        <v>46225</v>
      </c>
      <c r="B101" s="1" t="str">
        <f t="shared" ca="1" si="4"/>
        <v/>
      </c>
      <c r="C101">
        <v>371.55</v>
      </c>
    </row>
    <row r="102" spans="1:3" x14ac:dyDescent="0.25">
      <c r="A102" s="9">
        <v>46226</v>
      </c>
      <c r="B102" s="1" t="str">
        <f t="shared" ca="1" si="4"/>
        <v/>
      </c>
      <c r="C102">
        <v>370.85</v>
      </c>
    </row>
    <row r="103" spans="1:3" x14ac:dyDescent="0.25">
      <c r="A103" s="9">
        <v>46227</v>
      </c>
      <c r="B103" s="1" t="str">
        <f t="shared" ca="1" si="4"/>
        <v/>
      </c>
      <c r="C103">
        <v>369.7</v>
      </c>
    </row>
    <row r="104" spans="1:3" x14ac:dyDescent="0.25">
      <c r="A104" s="9">
        <v>46230</v>
      </c>
      <c r="B104" s="1" t="str">
        <f t="shared" ca="1" si="4"/>
        <v/>
      </c>
      <c r="C104">
        <v>371.8</v>
      </c>
    </row>
    <row r="105" spans="1:3" x14ac:dyDescent="0.25">
      <c r="A105" s="9">
        <v>46231</v>
      </c>
      <c r="B105" s="1" t="str">
        <f t="shared" ca="1" si="4"/>
        <v/>
      </c>
      <c r="C105">
        <v>370.15</v>
      </c>
    </row>
    <row r="106" spans="1:3" x14ac:dyDescent="0.25">
      <c r="A106" s="9">
        <v>46232</v>
      </c>
      <c r="B106" s="1" t="str">
        <f t="shared" ca="1" si="4"/>
        <v/>
      </c>
      <c r="C106">
        <v>371.9</v>
      </c>
    </row>
    <row r="107" spans="1:3" x14ac:dyDescent="0.25">
      <c r="A107" s="9">
        <v>46233</v>
      </c>
      <c r="B107" s="1" t="str">
        <f t="shared" ca="1" si="4"/>
        <v/>
      </c>
      <c r="C107">
        <v>370.5</v>
      </c>
    </row>
    <row r="108" spans="1:3" x14ac:dyDescent="0.25">
      <c r="A108" s="9">
        <v>46234</v>
      </c>
      <c r="B108" s="1" t="str">
        <f t="shared" ca="1" si="4"/>
        <v/>
      </c>
      <c r="C108">
        <v>369.3</v>
      </c>
    </row>
    <row r="109" spans="1:3" x14ac:dyDescent="0.25">
      <c r="A109" s="9">
        <v>46237</v>
      </c>
      <c r="B109" s="1" t="str">
        <f t="shared" ca="1" si="4"/>
        <v/>
      </c>
      <c r="C109">
        <v>364.4</v>
      </c>
    </row>
    <row r="110" spans="1:3" x14ac:dyDescent="0.25">
      <c r="A110" s="9" t="str">
        <f>IF('S.H BOI GORDO'!A7221=""," ",'S.H BOI GORDO'!A7221)</f>
        <v xml:space="preserve"> </v>
      </c>
      <c r="B110" s="1">
        <f t="shared" ref="B110:B141" si="5">B119</f>
        <v>0</v>
      </c>
    </row>
    <row r="111" spans="1:3" x14ac:dyDescent="0.25">
      <c r="A111" s="9" t="str">
        <f>IF('S.H BOI GORDO'!A7222=""," ",'S.H BOI GORDO'!A7222)</f>
        <v xml:space="preserve"> </v>
      </c>
      <c r="B111" s="1">
        <f t="shared" si="5"/>
        <v>0</v>
      </c>
    </row>
    <row r="112" spans="1:3" x14ac:dyDescent="0.25">
      <c r="A112" s="9" t="str">
        <f>IF('S.H BOI GORDO'!A7223=""," ",'S.H BOI GORDO'!A7223)</f>
        <v xml:space="preserve"> </v>
      </c>
      <c r="B112" s="1">
        <f t="shared" si="5"/>
        <v>0</v>
      </c>
    </row>
    <row r="113" spans="2:2" x14ac:dyDescent="0.25">
      <c r="B113" s="1">
        <f t="shared" si="5"/>
        <v>0</v>
      </c>
    </row>
    <row r="114" spans="2:2" x14ac:dyDescent="0.25">
      <c r="B114" s="1">
        <f t="shared" si="5"/>
        <v>0</v>
      </c>
    </row>
    <row r="115" spans="2:2" x14ac:dyDescent="0.25">
      <c r="B115" s="1">
        <f t="shared" si="5"/>
        <v>0</v>
      </c>
    </row>
    <row r="116" spans="2:2" x14ac:dyDescent="0.25">
      <c r="B116" s="1">
        <f t="shared" si="5"/>
        <v>0</v>
      </c>
    </row>
    <row r="117" spans="2:2" x14ac:dyDescent="0.25">
      <c r="B117" s="1">
        <f t="shared" si="5"/>
        <v>0</v>
      </c>
    </row>
    <row r="118" spans="2:2" x14ac:dyDescent="0.25">
      <c r="B118" s="1">
        <f t="shared" si="5"/>
        <v>0</v>
      </c>
    </row>
    <row r="119" spans="2:2" x14ac:dyDescent="0.25">
      <c r="B119" s="1">
        <f t="shared" si="5"/>
        <v>0</v>
      </c>
    </row>
    <row r="120" spans="2:2" x14ac:dyDescent="0.25">
      <c r="B120" s="1">
        <f t="shared" si="5"/>
        <v>0</v>
      </c>
    </row>
    <row r="121" spans="2:2" x14ac:dyDescent="0.25">
      <c r="B121" s="1">
        <f t="shared" si="5"/>
        <v>0</v>
      </c>
    </row>
    <row r="122" spans="2:2" x14ac:dyDescent="0.25">
      <c r="B122" s="1">
        <f t="shared" si="5"/>
        <v>0</v>
      </c>
    </row>
    <row r="123" spans="2:2" x14ac:dyDescent="0.25">
      <c r="B123" s="1">
        <f t="shared" si="5"/>
        <v>0</v>
      </c>
    </row>
    <row r="124" spans="2:2" x14ac:dyDescent="0.25">
      <c r="B124" s="1">
        <f t="shared" si="5"/>
        <v>0</v>
      </c>
    </row>
    <row r="125" spans="2:2" x14ac:dyDescent="0.25">
      <c r="B125" s="1">
        <f t="shared" si="5"/>
        <v>0</v>
      </c>
    </row>
    <row r="126" spans="2:2" x14ac:dyDescent="0.25">
      <c r="B126" s="1">
        <f t="shared" si="5"/>
        <v>0</v>
      </c>
    </row>
    <row r="127" spans="2:2" x14ac:dyDescent="0.25">
      <c r="B127" s="1">
        <f t="shared" si="5"/>
        <v>0</v>
      </c>
    </row>
    <row r="128" spans="2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ref="B142:B173" si="6">B151</f>
        <v>0</v>
      </c>
    </row>
    <row r="143" spans="2:2" x14ac:dyDescent="0.25">
      <c r="B143" s="1">
        <f t="shared" si="6"/>
        <v>0</v>
      </c>
    </row>
    <row r="144" spans="2:2" x14ac:dyDescent="0.25">
      <c r="B144" s="1">
        <f t="shared" si="6"/>
        <v>0</v>
      </c>
    </row>
    <row r="145" spans="2:2" x14ac:dyDescent="0.25">
      <c r="B145" s="1">
        <f t="shared" si="6"/>
        <v>0</v>
      </c>
    </row>
    <row r="146" spans="2:2" x14ac:dyDescent="0.25">
      <c r="B146" s="1">
        <f t="shared" si="6"/>
        <v>0</v>
      </c>
    </row>
    <row r="147" spans="2:2" x14ac:dyDescent="0.25">
      <c r="B147" s="1">
        <f t="shared" si="6"/>
        <v>0</v>
      </c>
    </row>
    <row r="148" spans="2:2" x14ac:dyDescent="0.25">
      <c r="B148" s="1">
        <f t="shared" si="6"/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ref="B174:B205" si="7">B183</f>
        <v>0</v>
      </c>
    </row>
    <row r="175" spans="2:2" x14ac:dyDescent="0.25">
      <c r="B175" s="1">
        <f t="shared" si="7"/>
        <v>0</v>
      </c>
    </row>
    <row r="176" spans="2:2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Planilha24"/>
  <dimension ref="A1:C190"/>
  <sheetViews>
    <sheetView topLeftCell="A28" zoomScale="90" zoomScaleNormal="90" workbookViewId="0">
      <selection activeCell="F33" sqref="F33"/>
    </sheetView>
  </sheetViews>
  <sheetFormatPr defaultRowHeight="15" x14ac:dyDescent="0.25"/>
  <cols>
    <col min="1" max="1" width="12.5703125" style="2" bestFit="1" customWidth="1"/>
    <col min="2" max="49" width="9.140625" style="1" customWidth="1"/>
    <col min="5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46080</v>
      </c>
      <c r="B2" s="1" t="s">
        <v>5822</v>
      </c>
      <c r="C2">
        <v>352</v>
      </c>
    </row>
    <row r="3" spans="1:3" x14ac:dyDescent="0.25">
      <c r="A3" s="9">
        <v>46083</v>
      </c>
      <c r="B3" s="1" t="str">
        <f t="shared" ref="B3:B34" si="0">B2</f>
        <v>BGIH27</v>
      </c>
      <c r="C3">
        <v>347.5</v>
      </c>
    </row>
    <row r="4" spans="1:3" x14ac:dyDescent="0.25">
      <c r="A4" s="9">
        <v>46084</v>
      </c>
      <c r="B4" s="1" t="str">
        <f t="shared" si="0"/>
        <v>BGIH27</v>
      </c>
      <c r="C4">
        <v>344</v>
      </c>
    </row>
    <row r="5" spans="1:3" x14ac:dyDescent="0.25">
      <c r="A5" s="9">
        <v>46085</v>
      </c>
      <c r="B5" s="1" t="str">
        <f t="shared" si="0"/>
        <v>BGIH27</v>
      </c>
      <c r="C5">
        <v>345.9</v>
      </c>
    </row>
    <row r="6" spans="1:3" x14ac:dyDescent="0.25">
      <c r="A6" s="9">
        <v>46086</v>
      </c>
      <c r="B6" s="1" t="str">
        <f t="shared" si="0"/>
        <v>BGIH27</v>
      </c>
      <c r="C6">
        <v>345.6</v>
      </c>
    </row>
    <row r="7" spans="1:3" x14ac:dyDescent="0.25">
      <c r="A7" s="4">
        <v>46087</v>
      </c>
      <c r="B7" s="1" t="str">
        <f t="shared" si="0"/>
        <v>BGIH27</v>
      </c>
      <c r="C7">
        <v>343.9</v>
      </c>
    </row>
    <row r="8" spans="1:3" x14ac:dyDescent="0.25">
      <c r="A8" s="9">
        <v>46090</v>
      </c>
      <c r="B8" s="1" t="str">
        <f t="shared" si="0"/>
        <v>BGIH27</v>
      </c>
      <c r="C8">
        <v>346.05</v>
      </c>
    </row>
    <row r="9" spans="1:3" x14ac:dyDescent="0.25">
      <c r="A9" s="9">
        <v>46091</v>
      </c>
      <c r="B9" s="1" t="str">
        <f t="shared" si="0"/>
        <v>BGIH27</v>
      </c>
      <c r="C9">
        <v>345.95</v>
      </c>
    </row>
    <row r="10" spans="1:3" x14ac:dyDescent="0.25">
      <c r="A10" s="9">
        <v>46092</v>
      </c>
      <c r="B10" s="1" t="str">
        <f t="shared" si="0"/>
        <v>BGIH27</v>
      </c>
      <c r="C10">
        <v>348</v>
      </c>
    </row>
    <row r="11" spans="1:3" x14ac:dyDescent="0.25">
      <c r="A11" s="9">
        <v>46093</v>
      </c>
      <c r="B11" s="1" t="str">
        <f t="shared" si="0"/>
        <v>BGIH27</v>
      </c>
      <c r="C11">
        <v>349.2</v>
      </c>
    </row>
    <row r="12" spans="1:3" x14ac:dyDescent="0.25">
      <c r="A12" s="9">
        <v>46094</v>
      </c>
      <c r="B12" s="1" t="str">
        <f t="shared" si="0"/>
        <v>BGIH27</v>
      </c>
      <c r="C12">
        <v>346.25</v>
      </c>
    </row>
    <row r="13" spans="1:3" x14ac:dyDescent="0.25">
      <c r="A13" s="9">
        <v>46097</v>
      </c>
      <c r="B13" s="1" t="str">
        <f t="shared" si="0"/>
        <v>BGIH27</v>
      </c>
      <c r="C13">
        <v>346.85</v>
      </c>
    </row>
    <row r="14" spans="1:3" x14ac:dyDescent="0.25">
      <c r="A14" s="9">
        <v>46098</v>
      </c>
      <c r="B14" s="1" t="str">
        <f t="shared" si="0"/>
        <v>BGIH27</v>
      </c>
      <c r="C14">
        <v>344</v>
      </c>
    </row>
    <row r="15" spans="1:3" x14ac:dyDescent="0.25">
      <c r="A15" s="9">
        <v>46099</v>
      </c>
      <c r="B15" s="1" t="str">
        <f t="shared" si="0"/>
        <v>BGIH27</v>
      </c>
      <c r="C15">
        <v>344.9</v>
      </c>
    </row>
    <row r="16" spans="1:3" x14ac:dyDescent="0.25">
      <c r="A16" s="9">
        <v>46100</v>
      </c>
      <c r="B16" s="1" t="str">
        <f t="shared" si="0"/>
        <v>BGIH27</v>
      </c>
      <c r="C16">
        <v>349.55</v>
      </c>
    </row>
    <row r="17" spans="1:3" x14ac:dyDescent="0.25">
      <c r="A17" s="9">
        <v>46101</v>
      </c>
      <c r="B17" s="1" t="str">
        <f t="shared" si="0"/>
        <v>BGIH27</v>
      </c>
      <c r="C17">
        <v>353</v>
      </c>
    </row>
    <row r="18" spans="1:3" x14ac:dyDescent="0.25">
      <c r="A18" s="9">
        <v>46104</v>
      </c>
      <c r="B18" s="1" t="str">
        <f t="shared" si="0"/>
        <v>BGIH27</v>
      </c>
      <c r="C18">
        <v>352.9</v>
      </c>
    </row>
    <row r="19" spans="1:3" x14ac:dyDescent="0.25">
      <c r="A19" s="9">
        <v>46105</v>
      </c>
      <c r="B19" s="1" t="str">
        <f t="shared" si="0"/>
        <v>BGIH27</v>
      </c>
      <c r="C19">
        <v>355.7</v>
      </c>
    </row>
    <row r="20" spans="1:3" x14ac:dyDescent="0.25">
      <c r="A20" s="9">
        <v>46106</v>
      </c>
      <c r="B20" s="1" t="str">
        <f t="shared" si="0"/>
        <v>BGIH27</v>
      </c>
      <c r="C20">
        <v>355.5</v>
      </c>
    </row>
    <row r="21" spans="1:3" x14ac:dyDescent="0.25">
      <c r="A21" s="9">
        <v>46107</v>
      </c>
      <c r="B21" s="1" t="str">
        <f t="shared" si="0"/>
        <v>BGIH27</v>
      </c>
      <c r="C21">
        <v>356</v>
      </c>
    </row>
    <row r="22" spans="1:3" x14ac:dyDescent="0.25">
      <c r="A22" s="9">
        <v>46108</v>
      </c>
      <c r="B22" s="1" t="str">
        <f t="shared" si="0"/>
        <v>BGIH27</v>
      </c>
      <c r="C22">
        <v>356.8</v>
      </c>
    </row>
    <row r="23" spans="1:3" x14ac:dyDescent="0.25">
      <c r="A23" s="9">
        <v>46111</v>
      </c>
      <c r="B23" s="1" t="str">
        <f t="shared" si="0"/>
        <v>BGIH27</v>
      </c>
      <c r="C23">
        <v>356.95</v>
      </c>
    </row>
    <row r="24" spans="1:3" x14ac:dyDescent="0.25">
      <c r="A24" s="9">
        <v>46112</v>
      </c>
      <c r="B24" s="1" t="str">
        <f t="shared" si="0"/>
        <v>BGIH27</v>
      </c>
      <c r="C24">
        <v>356.75</v>
      </c>
    </row>
    <row r="25" spans="1:3" x14ac:dyDescent="0.25">
      <c r="A25" s="9">
        <v>46113</v>
      </c>
      <c r="B25" s="1" t="str">
        <f t="shared" si="0"/>
        <v>BGIH27</v>
      </c>
      <c r="C25">
        <v>356.85</v>
      </c>
    </row>
    <row r="26" spans="1:3" x14ac:dyDescent="0.25">
      <c r="A26" s="9">
        <v>46114</v>
      </c>
      <c r="B26" s="1" t="str">
        <f t="shared" si="0"/>
        <v>BGIH27</v>
      </c>
      <c r="C26">
        <v>356.4</v>
      </c>
    </row>
    <row r="27" spans="1:3" x14ac:dyDescent="0.25">
      <c r="A27" s="9">
        <v>46118</v>
      </c>
      <c r="B27" s="1" t="str">
        <f t="shared" si="0"/>
        <v>BGIH27</v>
      </c>
      <c r="C27">
        <v>357.55</v>
      </c>
    </row>
    <row r="28" spans="1:3" x14ac:dyDescent="0.25">
      <c r="A28" s="9">
        <v>46119</v>
      </c>
      <c r="B28" s="1" t="str">
        <f t="shared" si="0"/>
        <v>BGIH27</v>
      </c>
      <c r="C28">
        <v>356.55</v>
      </c>
    </row>
    <row r="29" spans="1:3" x14ac:dyDescent="0.25">
      <c r="A29" s="9">
        <v>46120</v>
      </c>
      <c r="B29" s="1" t="str">
        <f t="shared" si="0"/>
        <v>BGIH27</v>
      </c>
      <c r="C29">
        <v>351.6</v>
      </c>
    </row>
    <row r="30" spans="1:3" x14ac:dyDescent="0.25">
      <c r="A30" s="9">
        <v>46121</v>
      </c>
      <c r="B30" s="1" t="str">
        <f t="shared" si="0"/>
        <v>BGIH27</v>
      </c>
      <c r="C30">
        <v>354.05</v>
      </c>
    </row>
    <row r="31" spans="1:3" x14ac:dyDescent="0.25">
      <c r="A31" s="9">
        <v>46122</v>
      </c>
      <c r="B31" s="1" t="str">
        <f t="shared" si="0"/>
        <v>BGIH27</v>
      </c>
      <c r="C31">
        <v>352.95</v>
      </c>
    </row>
    <row r="32" spans="1:3" x14ac:dyDescent="0.25">
      <c r="A32" s="9">
        <v>46125</v>
      </c>
      <c r="B32" s="1" t="str">
        <f t="shared" si="0"/>
        <v>BGIH27</v>
      </c>
      <c r="C32">
        <v>350.3</v>
      </c>
    </row>
    <row r="33" spans="1:3" x14ac:dyDescent="0.25">
      <c r="A33" s="9">
        <v>46126</v>
      </c>
      <c r="B33" s="1" t="str">
        <f t="shared" si="0"/>
        <v>BGIH27</v>
      </c>
      <c r="C33">
        <v>349.85</v>
      </c>
    </row>
    <row r="34" spans="1:3" x14ac:dyDescent="0.25">
      <c r="A34" s="9">
        <v>46127</v>
      </c>
      <c r="B34" s="1" t="str">
        <f t="shared" si="0"/>
        <v>BGIH27</v>
      </c>
      <c r="C34">
        <v>348.7</v>
      </c>
    </row>
    <row r="35" spans="1:3" x14ac:dyDescent="0.25">
      <c r="A35" s="9">
        <v>46128</v>
      </c>
      <c r="B35" s="1" t="str">
        <f t="shared" ref="B35:B66" si="1">B34</f>
        <v>BGIH27</v>
      </c>
      <c r="C35">
        <v>349.05</v>
      </c>
    </row>
    <row r="36" spans="1:3" x14ac:dyDescent="0.25">
      <c r="A36" s="9">
        <v>46129</v>
      </c>
      <c r="B36" s="1" t="str">
        <f t="shared" si="1"/>
        <v>BGIH27</v>
      </c>
      <c r="C36">
        <v>347.6</v>
      </c>
    </row>
    <row r="37" spans="1:3" x14ac:dyDescent="0.25">
      <c r="A37" s="9">
        <v>46132</v>
      </c>
      <c r="B37" s="1" t="str">
        <f t="shared" si="1"/>
        <v>BGIH27</v>
      </c>
      <c r="C37">
        <v>346.45</v>
      </c>
    </row>
    <row r="38" spans="1:3" x14ac:dyDescent="0.25">
      <c r="A38" s="9">
        <v>46134</v>
      </c>
      <c r="B38" s="1" t="str">
        <f t="shared" si="1"/>
        <v>BGIH27</v>
      </c>
      <c r="C38">
        <v>349</v>
      </c>
    </row>
    <row r="39" spans="1:3" x14ac:dyDescent="0.25">
      <c r="A39" s="9">
        <v>46135</v>
      </c>
      <c r="B39" s="1" t="str">
        <f t="shared" si="1"/>
        <v>BGIH27</v>
      </c>
      <c r="C39">
        <v>347.4</v>
      </c>
    </row>
    <row r="40" spans="1:3" x14ac:dyDescent="0.25">
      <c r="A40" s="9">
        <v>46136</v>
      </c>
      <c r="B40" s="1" t="str">
        <f t="shared" si="1"/>
        <v>BGIH27</v>
      </c>
      <c r="C40">
        <v>351.4</v>
      </c>
    </row>
    <row r="41" spans="1:3" x14ac:dyDescent="0.25">
      <c r="A41" s="9">
        <v>46139</v>
      </c>
      <c r="B41" s="1" t="str">
        <f t="shared" si="1"/>
        <v>BGIH27</v>
      </c>
      <c r="C41">
        <v>351.5</v>
      </c>
    </row>
    <row r="42" spans="1:3" x14ac:dyDescent="0.25">
      <c r="A42" s="9">
        <v>46140</v>
      </c>
      <c r="B42" s="1" t="str">
        <f t="shared" si="1"/>
        <v>BGIH27</v>
      </c>
      <c r="C42">
        <v>350.45</v>
      </c>
    </row>
    <row r="43" spans="1:3" x14ac:dyDescent="0.25">
      <c r="A43" s="9">
        <v>46141</v>
      </c>
      <c r="B43" s="1" t="str">
        <f t="shared" si="1"/>
        <v>BGIH27</v>
      </c>
      <c r="C43">
        <v>348.7</v>
      </c>
    </row>
    <row r="44" spans="1:3" x14ac:dyDescent="0.25">
      <c r="A44" s="9">
        <v>46142</v>
      </c>
      <c r="B44" s="1" t="str">
        <f t="shared" si="1"/>
        <v>BGIH27</v>
      </c>
      <c r="C44">
        <v>352.05</v>
      </c>
    </row>
    <row r="45" spans="1:3" x14ac:dyDescent="0.25">
      <c r="A45" s="9">
        <v>46146</v>
      </c>
      <c r="B45" s="1" t="str">
        <f t="shared" si="1"/>
        <v>BGIH27</v>
      </c>
      <c r="C45">
        <v>356.25</v>
      </c>
    </row>
    <row r="46" spans="1:3" x14ac:dyDescent="0.25">
      <c r="A46" s="9">
        <v>46147</v>
      </c>
      <c r="B46" s="1" t="str">
        <f t="shared" si="1"/>
        <v>BGIH27</v>
      </c>
      <c r="C46">
        <v>352.05</v>
      </c>
    </row>
    <row r="47" spans="1:3" x14ac:dyDescent="0.25">
      <c r="A47" s="9">
        <v>46148</v>
      </c>
      <c r="B47" s="1" t="str">
        <f t="shared" si="1"/>
        <v>BGIH27</v>
      </c>
      <c r="C47">
        <v>352.1</v>
      </c>
    </row>
    <row r="48" spans="1:3" x14ac:dyDescent="0.25">
      <c r="A48" s="9">
        <v>46149</v>
      </c>
      <c r="B48" s="1" t="str">
        <f t="shared" si="1"/>
        <v>BGIH27</v>
      </c>
      <c r="C48">
        <v>350.25</v>
      </c>
    </row>
    <row r="49" spans="1:3" x14ac:dyDescent="0.25">
      <c r="A49" s="9">
        <v>46150</v>
      </c>
      <c r="B49" s="1" t="str">
        <f t="shared" si="1"/>
        <v>BGIH27</v>
      </c>
      <c r="C49">
        <v>350.6</v>
      </c>
    </row>
    <row r="50" spans="1:3" x14ac:dyDescent="0.25">
      <c r="A50" s="9">
        <v>46153</v>
      </c>
      <c r="B50" s="1" t="str">
        <f t="shared" si="1"/>
        <v>BGIH27</v>
      </c>
      <c r="C50">
        <v>353.45</v>
      </c>
    </row>
    <row r="51" spans="1:3" x14ac:dyDescent="0.25">
      <c r="A51" s="9">
        <v>46154</v>
      </c>
      <c r="B51" s="1" t="str">
        <f t="shared" si="1"/>
        <v>BGIH27</v>
      </c>
      <c r="C51">
        <v>353.85</v>
      </c>
    </row>
    <row r="52" spans="1:3" x14ac:dyDescent="0.25">
      <c r="A52" s="9">
        <v>46155</v>
      </c>
      <c r="B52" s="1" t="str">
        <f t="shared" si="1"/>
        <v>BGIH27</v>
      </c>
      <c r="C52">
        <v>351.55</v>
      </c>
    </row>
    <row r="53" spans="1:3" x14ac:dyDescent="0.25">
      <c r="A53" s="9">
        <v>46156</v>
      </c>
      <c r="B53" s="1" t="str">
        <f t="shared" si="1"/>
        <v>BGIH27</v>
      </c>
      <c r="C53">
        <v>352.2</v>
      </c>
    </row>
    <row r="54" spans="1:3" x14ac:dyDescent="0.25">
      <c r="A54" s="9">
        <v>46157</v>
      </c>
      <c r="B54" s="1" t="str">
        <f t="shared" si="1"/>
        <v>BGIH27</v>
      </c>
      <c r="C54">
        <v>351.7</v>
      </c>
    </row>
    <row r="55" spans="1:3" x14ac:dyDescent="0.25">
      <c r="A55" s="9">
        <v>46160</v>
      </c>
      <c r="B55" s="1" t="str">
        <f t="shared" si="1"/>
        <v>BGIH27</v>
      </c>
      <c r="C55">
        <v>351.9</v>
      </c>
    </row>
    <row r="56" spans="1:3" x14ac:dyDescent="0.25">
      <c r="A56" s="9">
        <v>46161</v>
      </c>
      <c r="B56" s="1" t="str">
        <f t="shared" si="1"/>
        <v>BGIH27</v>
      </c>
      <c r="C56">
        <v>354.35</v>
      </c>
    </row>
    <row r="57" spans="1:3" x14ac:dyDescent="0.25">
      <c r="A57" s="9">
        <v>46162</v>
      </c>
      <c r="B57" s="1" t="str">
        <f t="shared" si="1"/>
        <v>BGIH27</v>
      </c>
      <c r="C57">
        <v>354.35</v>
      </c>
    </row>
    <row r="58" spans="1:3" x14ac:dyDescent="0.25">
      <c r="A58" s="9">
        <v>46163</v>
      </c>
      <c r="B58" s="1" t="str">
        <f t="shared" si="1"/>
        <v>BGIH27</v>
      </c>
      <c r="C58">
        <v>354</v>
      </c>
    </row>
    <row r="59" spans="1:3" x14ac:dyDescent="0.25">
      <c r="A59" s="9">
        <v>46164</v>
      </c>
      <c r="B59" s="1" t="str">
        <f t="shared" si="1"/>
        <v>BGIH27</v>
      </c>
      <c r="C59">
        <v>354.15</v>
      </c>
    </row>
    <row r="60" spans="1:3" x14ac:dyDescent="0.25">
      <c r="A60" s="9">
        <v>46167</v>
      </c>
      <c r="B60" s="1" t="str">
        <f t="shared" si="1"/>
        <v>BGIH27</v>
      </c>
      <c r="C60">
        <v>355.2</v>
      </c>
    </row>
    <row r="61" spans="1:3" x14ac:dyDescent="0.25">
      <c r="A61" s="9">
        <v>46168</v>
      </c>
      <c r="B61" s="1" t="str">
        <f t="shared" si="1"/>
        <v>BGIH27</v>
      </c>
      <c r="C61">
        <v>355.2</v>
      </c>
    </row>
    <row r="62" spans="1:3" x14ac:dyDescent="0.25">
      <c r="A62" s="9">
        <v>46169</v>
      </c>
      <c r="B62" s="1" t="str">
        <f t="shared" si="1"/>
        <v>BGIH27</v>
      </c>
      <c r="C62">
        <v>354.35</v>
      </c>
    </row>
    <row r="63" spans="1:3" x14ac:dyDescent="0.25">
      <c r="A63" s="9">
        <v>46170</v>
      </c>
      <c r="B63" s="1" t="str">
        <f t="shared" si="1"/>
        <v>BGIH27</v>
      </c>
      <c r="C63">
        <v>352.9</v>
      </c>
    </row>
    <row r="64" spans="1:3" x14ac:dyDescent="0.25">
      <c r="A64" s="9">
        <v>46171</v>
      </c>
      <c r="B64" s="1" t="str">
        <f t="shared" si="1"/>
        <v>BGIH27</v>
      </c>
      <c r="C64">
        <v>352.7</v>
      </c>
    </row>
    <row r="65" spans="1:3" x14ac:dyDescent="0.25">
      <c r="A65" s="9">
        <v>46174</v>
      </c>
      <c r="B65" s="1" t="str">
        <f t="shared" si="1"/>
        <v>BGIH27</v>
      </c>
      <c r="C65">
        <v>353.2</v>
      </c>
    </row>
    <row r="66" spans="1:3" x14ac:dyDescent="0.25">
      <c r="A66" s="9">
        <v>46175</v>
      </c>
      <c r="B66" s="1" t="str">
        <f t="shared" si="1"/>
        <v>BGIH27</v>
      </c>
      <c r="C66">
        <v>356.4</v>
      </c>
    </row>
    <row r="67" spans="1:3" x14ac:dyDescent="0.25">
      <c r="A67" s="9">
        <v>46176</v>
      </c>
      <c r="B67" s="1" t="str">
        <f t="shared" ref="B67:B98" si="2">B66</f>
        <v>BGIH27</v>
      </c>
      <c r="C67">
        <v>357.4</v>
      </c>
    </row>
    <row r="68" spans="1:3" x14ac:dyDescent="0.25">
      <c r="A68" s="9">
        <v>46178</v>
      </c>
      <c r="B68" s="1" t="str">
        <f t="shared" si="2"/>
        <v>BGIH27</v>
      </c>
      <c r="C68">
        <v>356.65</v>
      </c>
    </row>
    <row r="69" spans="1:3" x14ac:dyDescent="0.25">
      <c r="A69" s="9">
        <v>46181</v>
      </c>
      <c r="B69" s="1" t="str">
        <f t="shared" si="2"/>
        <v>BGIH27</v>
      </c>
      <c r="C69">
        <v>358.1</v>
      </c>
    </row>
    <row r="70" spans="1:3" x14ac:dyDescent="0.25">
      <c r="A70" s="9">
        <v>46182</v>
      </c>
      <c r="B70" s="1" t="str">
        <f t="shared" si="2"/>
        <v>BGIH27</v>
      </c>
      <c r="C70">
        <v>357.7</v>
      </c>
    </row>
    <row r="71" spans="1:3" x14ac:dyDescent="0.25">
      <c r="A71" s="9">
        <v>46183</v>
      </c>
      <c r="B71" s="1" t="str">
        <f t="shared" si="2"/>
        <v>BGIH27</v>
      </c>
      <c r="C71">
        <v>354.15</v>
      </c>
    </row>
    <row r="72" spans="1:3" x14ac:dyDescent="0.25">
      <c r="A72" s="9">
        <v>46184</v>
      </c>
      <c r="B72" s="1" t="str">
        <f t="shared" si="2"/>
        <v>BGIH27</v>
      </c>
      <c r="C72">
        <v>356.25</v>
      </c>
    </row>
    <row r="73" spans="1:3" x14ac:dyDescent="0.25">
      <c r="A73" s="9">
        <v>46185</v>
      </c>
      <c r="B73" s="1" t="str">
        <f t="shared" si="2"/>
        <v>BGIH27</v>
      </c>
      <c r="C73">
        <v>355.95</v>
      </c>
    </row>
    <row r="74" spans="1:3" x14ac:dyDescent="0.25">
      <c r="A74" s="9">
        <v>46188</v>
      </c>
      <c r="B74" s="1" t="str">
        <f t="shared" si="2"/>
        <v>BGIH27</v>
      </c>
      <c r="C74">
        <v>353.65</v>
      </c>
    </row>
    <row r="75" spans="1:3" x14ac:dyDescent="0.25">
      <c r="A75" s="9">
        <v>46189</v>
      </c>
      <c r="B75" s="1" t="str">
        <f t="shared" si="2"/>
        <v>BGIH27</v>
      </c>
      <c r="C75">
        <v>355.05</v>
      </c>
    </row>
    <row r="76" spans="1:3" x14ac:dyDescent="0.25">
      <c r="A76" s="9">
        <v>46190</v>
      </c>
      <c r="B76" s="1" t="str">
        <f t="shared" si="2"/>
        <v>BGIH27</v>
      </c>
      <c r="C76">
        <v>353.2</v>
      </c>
    </row>
    <row r="77" spans="1:3" x14ac:dyDescent="0.25">
      <c r="A77" s="9">
        <v>46191</v>
      </c>
      <c r="B77" s="1" t="str">
        <f t="shared" si="2"/>
        <v>BGIH27</v>
      </c>
      <c r="C77">
        <v>354.15</v>
      </c>
    </row>
    <row r="78" spans="1:3" x14ac:dyDescent="0.25">
      <c r="A78" s="9">
        <v>46192</v>
      </c>
      <c r="B78" s="1" t="str">
        <f t="shared" si="2"/>
        <v>BGIH27</v>
      </c>
      <c r="C78">
        <v>358.65</v>
      </c>
    </row>
    <row r="79" spans="1:3" x14ac:dyDescent="0.25">
      <c r="A79" s="9">
        <v>46195</v>
      </c>
      <c r="B79" s="1" t="str">
        <f t="shared" si="2"/>
        <v>BGIH27</v>
      </c>
      <c r="C79">
        <v>360.35</v>
      </c>
    </row>
    <row r="80" spans="1:3" x14ac:dyDescent="0.25">
      <c r="A80" s="9">
        <v>46196</v>
      </c>
      <c r="B80" s="1" t="str">
        <f t="shared" si="2"/>
        <v>BGIH27</v>
      </c>
      <c r="C80">
        <v>361.1</v>
      </c>
    </row>
    <row r="81" spans="1:3" x14ac:dyDescent="0.25">
      <c r="A81" s="9">
        <v>46197</v>
      </c>
      <c r="B81" s="1" t="str">
        <f t="shared" si="2"/>
        <v>BGIH27</v>
      </c>
      <c r="C81">
        <v>359.25</v>
      </c>
    </row>
    <row r="82" spans="1:3" x14ac:dyDescent="0.25">
      <c r="A82" s="9">
        <v>46198</v>
      </c>
      <c r="B82" s="1" t="str">
        <f t="shared" si="2"/>
        <v>BGIH27</v>
      </c>
      <c r="C82">
        <v>357.6</v>
      </c>
    </row>
    <row r="83" spans="1:3" x14ac:dyDescent="0.25">
      <c r="A83" s="9">
        <v>46199</v>
      </c>
      <c r="B83" s="1" t="str">
        <f t="shared" si="2"/>
        <v>BGIH27</v>
      </c>
      <c r="C83">
        <v>359.55</v>
      </c>
    </row>
    <row r="84" spans="1:3" x14ac:dyDescent="0.25">
      <c r="A84" s="9">
        <v>46202</v>
      </c>
      <c r="B84" s="1" t="str">
        <f t="shared" si="2"/>
        <v>BGIH27</v>
      </c>
      <c r="C84">
        <v>360.7</v>
      </c>
    </row>
    <row r="85" spans="1:3" x14ac:dyDescent="0.25">
      <c r="A85" s="9">
        <v>46203</v>
      </c>
      <c r="B85" s="1" t="str">
        <f t="shared" si="2"/>
        <v>BGIH27</v>
      </c>
      <c r="C85">
        <v>358.85</v>
      </c>
    </row>
    <row r="86" spans="1:3" x14ac:dyDescent="0.25">
      <c r="A86" s="9">
        <v>46204</v>
      </c>
      <c r="B86" s="1" t="str">
        <f t="shared" si="2"/>
        <v>BGIH27</v>
      </c>
      <c r="C86">
        <v>358.55</v>
      </c>
    </row>
    <row r="87" spans="1:3" x14ac:dyDescent="0.25">
      <c r="A87" s="9">
        <v>46205</v>
      </c>
      <c r="B87" s="1" t="str">
        <f t="shared" si="2"/>
        <v>BGIH27</v>
      </c>
      <c r="C87">
        <v>358.7</v>
      </c>
    </row>
    <row r="88" spans="1:3" x14ac:dyDescent="0.25">
      <c r="A88" s="9">
        <v>46206</v>
      </c>
      <c r="B88" s="1" t="str">
        <f t="shared" si="2"/>
        <v>BGIH27</v>
      </c>
      <c r="C88">
        <v>361.35</v>
      </c>
    </row>
    <row r="89" spans="1:3" x14ac:dyDescent="0.25">
      <c r="A89" s="9">
        <v>46209</v>
      </c>
      <c r="B89" s="1" t="str">
        <f t="shared" si="2"/>
        <v>BGIH27</v>
      </c>
      <c r="C89">
        <v>363.2</v>
      </c>
    </row>
    <row r="90" spans="1:3" x14ac:dyDescent="0.25">
      <c r="A90" s="9">
        <v>46210</v>
      </c>
      <c r="B90" s="1" t="str">
        <f t="shared" si="2"/>
        <v>BGIH27</v>
      </c>
      <c r="C90">
        <v>366.15</v>
      </c>
    </row>
    <row r="91" spans="1:3" x14ac:dyDescent="0.25">
      <c r="A91" s="9">
        <v>46211</v>
      </c>
      <c r="B91" s="1" t="str">
        <f t="shared" si="2"/>
        <v>BGIH27</v>
      </c>
      <c r="C91">
        <v>364.65</v>
      </c>
    </row>
    <row r="92" spans="1:3" x14ac:dyDescent="0.25">
      <c r="A92" s="9">
        <v>46212</v>
      </c>
      <c r="B92" s="1" t="str">
        <f t="shared" si="2"/>
        <v>BGIH27</v>
      </c>
      <c r="C92">
        <v>364.7</v>
      </c>
    </row>
    <row r="93" spans="1:3" x14ac:dyDescent="0.25">
      <c r="A93" s="9">
        <v>46213</v>
      </c>
      <c r="B93" s="1" t="str">
        <f t="shared" si="2"/>
        <v>BGIH27</v>
      </c>
      <c r="C93">
        <v>363.1</v>
      </c>
    </row>
    <row r="94" spans="1:3" x14ac:dyDescent="0.25">
      <c r="A94" s="9">
        <v>46216</v>
      </c>
      <c r="B94" s="1" t="str">
        <f t="shared" si="2"/>
        <v>BGIH27</v>
      </c>
      <c r="C94">
        <v>365.15</v>
      </c>
    </row>
    <row r="95" spans="1:3" x14ac:dyDescent="0.25">
      <c r="A95" s="9">
        <v>46217</v>
      </c>
      <c r="B95" s="1" t="str">
        <f t="shared" si="2"/>
        <v>BGIH27</v>
      </c>
      <c r="C95">
        <v>367.15</v>
      </c>
    </row>
    <row r="96" spans="1:3" x14ac:dyDescent="0.25">
      <c r="A96" s="9">
        <v>46218</v>
      </c>
      <c r="B96" s="1" t="str">
        <f t="shared" si="2"/>
        <v>BGIH27</v>
      </c>
      <c r="C96">
        <v>368.3</v>
      </c>
    </row>
    <row r="97" spans="1:3" x14ac:dyDescent="0.25">
      <c r="A97" s="9">
        <v>46219</v>
      </c>
      <c r="B97" s="1" t="str">
        <f t="shared" si="2"/>
        <v>BGIH27</v>
      </c>
      <c r="C97">
        <v>368.9</v>
      </c>
    </row>
    <row r="98" spans="1:3" x14ac:dyDescent="0.25">
      <c r="A98" s="9">
        <v>46220</v>
      </c>
      <c r="B98" s="1" t="str">
        <f t="shared" si="2"/>
        <v>BGIH27</v>
      </c>
      <c r="C98">
        <v>369.05</v>
      </c>
    </row>
    <row r="99" spans="1:3" x14ac:dyDescent="0.25">
      <c r="A99" s="9">
        <v>46223</v>
      </c>
      <c r="B99" s="1" t="str">
        <f t="shared" ref="B99:B130" si="3">B98</f>
        <v>BGIH27</v>
      </c>
      <c r="C99">
        <v>371.65</v>
      </c>
    </row>
    <row r="100" spans="1:3" x14ac:dyDescent="0.25">
      <c r="A100" s="9">
        <v>46224</v>
      </c>
      <c r="B100" s="1" t="str">
        <f t="shared" si="3"/>
        <v>BGIH27</v>
      </c>
      <c r="C100">
        <v>376.3</v>
      </c>
    </row>
    <row r="101" spans="1:3" x14ac:dyDescent="0.25">
      <c r="A101" s="9">
        <v>46225</v>
      </c>
      <c r="B101" s="1" t="str">
        <f t="shared" si="3"/>
        <v>BGIH27</v>
      </c>
      <c r="C101">
        <v>372.75</v>
      </c>
    </row>
    <row r="102" spans="1:3" x14ac:dyDescent="0.25">
      <c r="A102" s="9">
        <v>46226</v>
      </c>
      <c r="B102" s="1" t="str">
        <f t="shared" si="3"/>
        <v>BGIH27</v>
      </c>
      <c r="C102">
        <v>373.35</v>
      </c>
    </row>
    <row r="103" spans="1:3" x14ac:dyDescent="0.25">
      <c r="A103" s="9">
        <v>46227</v>
      </c>
      <c r="B103" s="1" t="str">
        <f t="shared" si="3"/>
        <v>BGIH27</v>
      </c>
      <c r="C103">
        <v>372.35</v>
      </c>
    </row>
    <row r="104" spans="1:3" x14ac:dyDescent="0.25">
      <c r="A104" s="9">
        <v>46230</v>
      </c>
      <c r="B104" s="1" t="str">
        <f t="shared" si="3"/>
        <v>BGIH27</v>
      </c>
      <c r="C104">
        <v>374.45</v>
      </c>
    </row>
    <row r="105" spans="1:3" x14ac:dyDescent="0.25">
      <c r="A105" s="9">
        <v>46231</v>
      </c>
      <c r="B105" s="1" t="str">
        <f t="shared" si="3"/>
        <v>BGIH27</v>
      </c>
      <c r="C105">
        <v>371.95</v>
      </c>
    </row>
    <row r="106" spans="1:3" x14ac:dyDescent="0.25">
      <c r="A106" s="9">
        <v>46232</v>
      </c>
      <c r="B106" s="1" t="str">
        <f t="shared" si="3"/>
        <v>BGIH27</v>
      </c>
      <c r="C106">
        <v>373.25</v>
      </c>
    </row>
    <row r="107" spans="1:3" x14ac:dyDescent="0.25">
      <c r="A107" s="9">
        <v>46233</v>
      </c>
      <c r="B107" s="1" t="str">
        <f t="shared" si="3"/>
        <v>BGIH27</v>
      </c>
      <c r="C107">
        <v>371.85</v>
      </c>
    </row>
    <row r="108" spans="1:3" x14ac:dyDescent="0.25">
      <c r="A108" s="9">
        <v>46234</v>
      </c>
      <c r="B108" s="1" t="str">
        <f t="shared" si="3"/>
        <v>BGIH27</v>
      </c>
      <c r="C108">
        <v>370.05</v>
      </c>
    </row>
    <row r="109" spans="1:3" x14ac:dyDescent="0.25">
      <c r="A109" s="9">
        <v>46237</v>
      </c>
      <c r="B109" s="1" t="str">
        <f t="shared" si="3"/>
        <v>BGIH27</v>
      </c>
      <c r="C109">
        <v>365.15</v>
      </c>
    </row>
    <row r="110" spans="1:3" x14ac:dyDescent="0.25">
      <c r="A110" s="9" t="str">
        <f>IF('S.H BOI GORDO'!A7221=""," ",'S.H BOI GORDO'!A7221)</f>
        <v xml:space="preserve"> </v>
      </c>
      <c r="B110" s="1" t="str">
        <f t="shared" si="3"/>
        <v>BGIH27</v>
      </c>
    </row>
    <row r="111" spans="1:3" x14ac:dyDescent="0.25">
      <c r="A111" s="9" t="str">
        <f>IF('S.H BOI GORDO'!A7222=""," ",'S.H BOI GORDO'!A7222)</f>
        <v xml:space="preserve"> </v>
      </c>
      <c r="B111" s="1" t="str">
        <f t="shared" si="3"/>
        <v>BGIH27</v>
      </c>
    </row>
    <row r="112" spans="1:3" x14ac:dyDescent="0.25">
      <c r="A112" s="9" t="str">
        <f>IF('S.H BOI GORDO'!A7223=""," ",'S.H BOI GORDO'!A7223)</f>
        <v xml:space="preserve"> </v>
      </c>
      <c r="B112" s="1" t="str">
        <f t="shared" si="3"/>
        <v>BGIH27</v>
      </c>
    </row>
    <row r="113" spans="2:2" x14ac:dyDescent="0.25">
      <c r="B113" s="1" t="str">
        <f t="shared" si="3"/>
        <v>BGIH27</v>
      </c>
    </row>
    <row r="114" spans="2:2" x14ac:dyDescent="0.25">
      <c r="B114" s="1" t="str">
        <f t="shared" si="3"/>
        <v>BGIH27</v>
      </c>
    </row>
    <row r="115" spans="2:2" x14ac:dyDescent="0.25">
      <c r="B115" s="1" t="str">
        <f t="shared" si="3"/>
        <v>BGIH27</v>
      </c>
    </row>
    <row r="116" spans="2:2" x14ac:dyDescent="0.25">
      <c r="B116" s="1" t="str">
        <f t="shared" si="3"/>
        <v>BGIH27</v>
      </c>
    </row>
    <row r="117" spans="2:2" x14ac:dyDescent="0.25">
      <c r="B117" s="1" t="str">
        <f t="shared" si="3"/>
        <v>BGIH27</v>
      </c>
    </row>
    <row r="118" spans="2:2" x14ac:dyDescent="0.25">
      <c r="B118" s="1" t="str">
        <f t="shared" si="3"/>
        <v>BGIH27</v>
      </c>
    </row>
    <row r="119" spans="2:2" x14ac:dyDescent="0.25">
      <c r="B119" s="1" t="str">
        <f t="shared" si="3"/>
        <v>BGIH27</v>
      </c>
    </row>
    <row r="120" spans="2:2" x14ac:dyDescent="0.25">
      <c r="B120" s="1" t="str">
        <f t="shared" si="3"/>
        <v>BGIH27</v>
      </c>
    </row>
    <row r="121" spans="2:2" x14ac:dyDescent="0.25">
      <c r="B121" s="1" t="str">
        <f t="shared" si="3"/>
        <v>BGIH27</v>
      </c>
    </row>
    <row r="122" spans="2:2" x14ac:dyDescent="0.25">
      <c r="B122" s="1" t="str">
        <f t="shared" si="3"/>
        <v>BGIH27</v>
      </c>
    </row>
    <row r="123" spans="2:2" x14ac:dyDescent="0.25">
      <c r="B123" s="1" t="str">
        <f t="shared" si="3"/>
        <v>BGIH27</v>
      </c>
    </row>
    <row r="124" spans="2:2" x14ac:dyDescent="0.25">
      <c r="B124" s="1" t="str">
        <f t="shared" si="3"/>
        <v>BGIH27</v>
      </c>
    </row>
    <row r="125" spans="2:2" x14ac:dyDescent="0.25">
      <c r="B125" s="1" t="str">
        <f t="shared" si="3"/>
        <v>BGIH27</v>
      </c>
    </row>
    <row r="126" spans="2:2" x14ac:dyDescent="0.25">
      <c r="B126" s="1" t="str">
        <f t="shared" si="3"/>
        <v>BGIH27</v>
      </c>
    </row>
    <row r="127" spans="2:2" x14ac:dyDescent="0.25">
      <c r="B127" s="1" t="str">
        <f t="shared" si="3"/>
        <v>BGIH27</v>
      </c>
    </row>
    <row r="128" spans="2:2" x14ac:dyDescent="0.25">
      <c r="B128" s="1" t="str">
        <f t="shared" si="3"/>
        <v>BGIH27</v>
      </c>
    </row>
    <row r="129" spans="2:2" x14ac:dyDescent="0.25">
      <c r="B129" s="1" t="str">
        <f t="shared" si="3"/>
        <v>BGIH27</v>
      </c>
    </row>
    <row r="130" spans="2:2" x14ac:dyDescent="0.25">
      <c r="B130" s="1" t="str">
        <f t="shared" si="3"/>
        <v>BGIH27</v>
      </c>
    </row>
    <row r="131" spans="2:2" x14ac:dyDescent="0.25">
      <c r="B131" s="1" t="str">
        <f t="shared" ref="B131:B162" si="4">B130</f>
        <v>BGIH27</v>
      </c>
    </row>
    <row r="132" spans="2:2" x14ac:dyDescent="0.25">
      <c r="B132" s="1" t="str">
        <f t="shared" si="4"/>
        <v>BGIH27</v>
      </c>
    </row>
    <row r="133" spans="2:2" x14ac:dyDescent="0.25">
      <c r="B133" s="1" t="str">
        <f t="shared" si="4"/>
        <v>BGIH27</v>
      </c>
    </row>
    <row r="134" spans="2:2" x14ac:dyDescent="0.25">
      <c r="B134" s="1" t="str">
        <f t="shared" si="4"/>
        <v>BGIH27</v>
      </c>
    </row>
    <row r="135" spans="2:2" x14ac:dyDescent="0.25">
      <c r="B135" s="1" t="str">
        <f t="shared" si="4"/>
        <v>BGIH27</v>
      </c>
    </row>
    <row r="136" spans="2:2" x14ac:dyDescent="0.25">
      <c r="B136" s="1" t="str">
        <f t="shared" si="4"/>
        <v>BGIH27</v>
      </c>
    </row>
    <row r="137" spans="2:2" x14ac:dyDescent="0.25">
      <c r="B137" s="1" t="str">
        <f t="shared" si="4"/>
        <v>BGIH27</v>
      </c>
    </row>
    <row r="138" spans="2:2" x14ac:dyDescent="0.25">
      <c r="B138" s="1" t="str">
        <f t="shared" si="4"/>
        <v>BGIH27</v>
      </c>
    </row>
    <row r="139" spans="2:2" x14ac:dyDescent="0.25">
      <c r="B139" s="1" t="str">
        <f t="shared" si="4"/>
        <v>BGIH27</v>
      </c>
    </row>
    <row r="140" spans="2:2" x14ac:dyDescent="0.25">
      <c r="B140" s="1" t="str">
        <f t="shared" si="4"/>
        <v>BGIH27</v>
      </c>
    </row>
    <row r="141" spans="2:2" x14ac:dyDescent="0.25">
      <c r="B141" s="1" t="str">
        <f t="shared" si="4"/>
        <v>BGIH27</v>
      </c>
    </row>
    <row r="142" spans="2:2" x14ac:dyDescent="0.25">
      <c r="B142" s="1" t="str">
        <f t="shared" si="4"/>
        <v>BGIH27</v>
      </c>
    </row>
    <row r="143" spans="2:2" x14ac:dyDescent="0.25">
      <c r="B143" s="1" t="str">
        <f t="shared" si="4"/>
        <v>BGIH27</v>
      </c>
    </row>
    <row r="144" spans="2:2" x14ac:dyDescent="0.25">
      <c r="B144" s="1" t="str">
        <f t="shared" si="4"/>
        <v>BGIH27</v>
      </c>
    </row>
    <row r="145" spans="2:2" x14ac:dyDescent="0.25">
      <c r="B145" s="1" t="str">
        <f t="shared" si="4"/>
        <v>BGIH27</v>
      </c>
    </row>
    <row r="146" spans="2:2" x14ac:dyDescent="0.25">
      <c r="B146" s="1" t="str">
        <f t="shared" si="4"/>
        <v>BGIH27</v>
      </c>
    </row>
    <row r="147" spans="2:2" x14ac:dyDescent="0.25">
      <c r="B147" s="1" t="str">
        <f t="shared" si="4"/>
        <v>BGIH27</v>
      </c>
    </row>
    <row r="148" spans="2:2" x14ac:dyDescent="0.25">
      <c r="B148" s="1" t="str">
        <f t="shared" si="4"/>
        <v>BGIH27</v>
      </c>
    </row>
    <row r="149" spans="2:2" x14ac:dyDescent="0.25">
      <c r="B149" s="1" t="str">
        <f t="shared" si="4"/>
        <v>BGIH27</v>
      </c>
    </row>
    <row r="150" spans="2:2" x14ac:dyDescent="0.25">
      <c r="B150" s="1" t="str">
        <f t="shared" si="4"/>
        <v>BGIH27</v>
      </c>
    </row>
    <row r="151" spans="2:2" x14ac:dyDescent="0.25">
      <c r="B151" s="1" t="str">
        <f t="shared" si="4"/>
        <v>BGIH27</v>
      </c>
    </row>
    <row r="152" spans="2:2" x14ac:dyDescent="0.25">
      <c r="B152" s="1" t="str">
        <f t="shared" si="4"/>
        <v>BGIH27</v>
      </c>
    </row>
    <row r="153" spans="2:2" x14ac:dyDescent="0.25">
      <c r="B153" s="1" t="str">
        <f t="shared" si="4"/>
        <v>BGIH27</v>
      </c>
    </row>
    <row r="154" spans="2:2" x14ac:dyDescent="0.25">
      <c r="B154" s="1" t="str">
        <f t="shared" si="4"/>
        <v>BGIH27</v>
      </c>
    </row>
    <row r="155" spans="2:2" x14ac:dyDescent="0.25">
      <c r="B155" s="1" t="str">
        <f t="shared" si="4"/>
        <v>BGIH27</v>
      </c>
    </row>
    <row r="156" spans="2:2" x14ac:dyDescent="0.25">
      <c r="B156" s="1" t="str">
        <f t="shared" si="4"/>
        <v>BGIH27</v>
      </c>
    </row>
    <row r="157" spans="2:2" x14ac:dyDescent="0.25">
      <c r="B157" s="1" t="str">
        <f t="shared" si="4"/>
        <v>BGIH27</v>
      </c>
    </row>
    <row r="158" spans="2:2" x14ac:dyDescent="0.25">
      <c r="B158" s="1" t="str">
        <f t="shared" si="4"/>
        <v>BGIH27</v>
      </c>
    </row>
    <row r="159" spans="2:2" x14ac:dyDescent="0.25">
      <c r="B159" s="1" t="str">
        <f t="shared" si="4"/>
        <v>BGIH27</v>
      </c>
    </row>
    <row r="160" spans="2:2" x14ac:dyDescent="0.25">
      <c r="B160" s="1" t="str">
        <f t="shared" si="4"/>
        <v>BGIH27</v>
      </c>
    </row>
    <row r="161" spans="2:2" x14ac:dyDescent="0.25">
      <c r="B161" s="1" t="str">
        <f t="shared" si="4"/>
        <v>BGIH27</v>
      </c>
    </row>
    <row r="162" spans="2:2" x14ac:dyDescent="0.25">
      <c r="B162" s="1" t="str">
        <f t="shared" si="4"/>
        <v>BGIH27</v>
      </c>
    </row>
    <row r="163" spans="2:2" x14ac:dyDescent="0.25">
      <c r="B163" s="1" t="str">
        <f t="shared" ref="B163:B190" si="5">B162</f>
        <v>BGIH27</v>
      </c>
    </row>
    <row r="164" spans="2:2" x14ac:dyDescent="0.25">
      <c r="B164" s="1" t="str">
        <f t="shared" si="5"/>
        <v>BGIH27</v>
      </c>
    </row>
    <row r="165" spans="2:2" x14ac:dyDescent="0.25">
      <c r="B165" s="1" t="str">
        <f t="shared" si="5"/>
        <v>BGIH27</v>
      </c>
    </row>
    <row r="166" spans="2:2" x14ac:dyDescent="0.25">
      <c r="B166" s="1" t="str">
        <f t="shared" si="5"/>
        <v>BGIH27</v>
      </c>
    </row>
    <row r="167" spans="2:2" x14ac:dyDescent="0.25">
      <c r="B167" s="1" t="str">
        <f t="shared" si="5"/>
        <v>BGIH27</v>
      </c>
    </row>
    <row r="168" spans="2:2" x14ac:dyDescent="0.25">
      <c r="B168" s="1" t="str">
        <f t="shared" si="5"/>
        <v>BGIH27</v>
      </c>
    </row>
    <row r="169" spans="2:2" x14ac:dyDescent="0.25">
      <c r="B169" s="1" t="str">
        <f t="shared" si="5"/>
        <v>BGIH27</v>
      </c>
    </row>
    <row r="170" spans="2:2" x14ac:dyDescent="0.25">
      <c r="B170" s="1" t="str">
        <f t="shared" si="5"/>
        <v>BGIH27</v>
      </c>
    </row>
    <row r="171" spans="2:2" x14ac:dyDescent="0.25">
      <c r="B171" s="1" t="str">
        <f t="shared" si="5"/>
        <v>BGIH27</v>
      </c>
    </row>
    <row r="172" spans="2:2" x14ac:dyDescent="0.25">
      <c r="B172" s="1" t="str">
        <f t="shared" si="5"/>
        <v>BGIH27</v>
      </c>
    </row>
    <row r="173" spans="2:2" x14ac:dyDescent="0.25">
      <c r="B173" s="1" t="str">
        <f t="shared" si="5"/>
        <v>BGIH27</v>
      </c>
    </row>
    <row r="174" spans="2:2" x14ac:dyDescent="0.25">
      <c r="B174" s="1" t="str">
        <f t="shared" si="5"/>
        <v>BGIH27</v>
      </c>
    </row>
    <row r="175" spans="2:2" x14ac:dyDescent="0.25">
      <c r="B175" s="1" t="str">
        <f t="shared" si="5"/>
        <v>BGIH27</v>
      </c>
    </row>
    <row r="176" spans="2:2" x14ac:dyDescent="0.25">
      <c r="B176" s="1" t="str">
        <f t="shared" si="5"/>
        <v>BGIH27</v>
      </c>
    </row>
    <row r="177" spans="2:2" x14ac:dyDescent="0.25">
      <c r="B177" s="1" t="str">
        <f t="shared" si="5"/>
        <v>BGIH27</v>
      </c>
    </row>
    <row r="178" spans="2:2" x14ac:dyDescent="0.25">
      <c r="B178" s="1" t="str">
        <f t="shared" si="5"/>
        <v>BGIH27</v>
      </c>
    </row>
    <row r="179" spans="2:2" x14ac:dyDescent="0.25">
      <c r="B179" s="1" t="str">
        <f t="shared" si="5"/>
        <v>BGIH27</v>
      </c>
    </row>
    <row r="180" spans="2:2" x14ac:dyDescent="0.25">
      <c r="B180" s="1" t="str">
        <f t="shared" si="5"/>
        <v>BGIH27</v>
      </c>
    </row>
    <row r="181" spans="2:2" x14ac:dyDescent="0.25">
      <c r="B181" s="1" t="str">
        <f t="shared" si="5"/>
        <v>BGIH27</v>
      </c>
    </row>
    <row r="182" spans="2:2" x14ac:dyDescent="0.25">
      <c r="B182" s="1" t="str">
        <f t="shared" si="5"/>
        <v>BGIH27</v>
      </c>
    </row>
    <row r="183" spans="2:2" x14ac:dyDescent="0.25">
      <c r="B183" s="1" t="str">
        <f t="shared" si="5"/>
        <v>BGIH27</v>
      </c>
    </row>
    <row r="184" spans="2:2" x14ac:dyDescent="0.25">
      <c r="B184" s="1" t="str">
        <f t="shared" si="5"/>
        <v>BGIH27</v>
      </c>
    </row>
    <row r="185" spans="2:2" x14ac:dyDescent="0.25">
      <c r="B185" s="1" t="str">
        <f t="shared" si="5"/>
        <v>BGIH27</v>
      </c>
    </row>
    <row r="186" spans="2:2" x14ac:dyDescent="0.25">
      <c r="B186" s="1" t="str">
        <f t="shared" si="5"/>
        <v>BGIH27</v>
      </c>
    </row>
    <row r="187" spans="2:2" x14ac:dyDescent="0.25">
      <c r="B187" s="1" t="str">
        <f t="shared" si="5"/>
        <v>BGIH27</v>
      </c>
    </row>
    <row r="188" spans="2:2" x14ac:dyDescent="0.25">
      <c r="B188" s="1" t="str">
        <f t="shared" si="5"/>
        <v>BGIH27</v>
      </c>
    </row>
    <row r="189" spans="2:2" x14ac:dyDescent="0.25">
      <c r="B189" s="1" t="str">
        <f t="shared" si="5"/>
        <v>BGIH27</v>
      </c>
    </row>
    <row r="190" spans="2:2" x14ac:dyDescent="0.25">
      <c r="B190" s="1" t="str">
        <f t="shared" si="5"/>
        <v>BGIH27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Planilha25"/>
  <dimension ref="A1:C90"/>
  <sheetViews>
    <sheetView workbookViewId="0">
      <selection activeCell="L9" sqref="L9"/>
    </sheetView>
  </sheetViews>
  <sheetFormatPr defaultRowHeight="15" x14ac:dyDescent="0.25"/>
  <cols>
    <col min="1" max="1" width="12.5703125" style="2" bestFit="1" customWidth="1"/>
    <col min="2" max="49" width="9.140625" style="1" customWidth="1"/>
    <col min="5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5823</v>
      </c>
      <c r="C2">
        <v>2355</v>
      </c>
    </row>
    <row r="3" spans="1:3" x14ac:dyDescent="0.25">
      <c r="A3" s="9">
        <v>46196</v>
      </c>
      <c r="B3" s="1" t="s">
        <v>5823</v>
      </c>
      <c r="C3">
        <v>2380</v>
      </c>
    </row>
    <row r="4" spans="1:3" x14ac:dyDescent="0.25">
      <c r="A4" s="9">
        <v>46197</v>
      </c>
      <c r="B4" s="1" t="s">
        <v>5823</v>
      </c>
      <c r="C4">
        <v>2375</v>
      </c>
    </row>
    <row r="5" spans="1:3" x14ac:dyDescent="0.25">
      <c r="A5" s="9">
        <v>46198</v>
      </c>
      <c r="B5" t="str">
        <f>B4</f>
        <v>ETHM26</v>
      </c>
      <c r="C5">
        <v>2390</v>
      </c>
    </row>
    <row r="6" spans="1:3" x14ac:dyDescent="0.25">
      <c r="A6" s="9">
        <v>46199</v>
      </c>
      <c r="B6" t="str">
        <f>B5</f>
        <v>ETHM26</v>
      </c>
      <c r="C6">
        <v>2370</v>
      </c>
    </row>
    <row r="7" spans="1:3" x14ac:dyDescent="0.25">
      <c r="A7" s="9">
        <v>46202</v>
      </c>
      <c r="B7" t="str">
        <f>B6</f>
        <v>ETHM26</v>
      </c>
      <c r="C7">
        <v>2381.5</v>
      </c>
    </row>
    <row r="8" spans="1:3" x14ac:dyDescent="0.25">
      <c r="A8" s="9">
        <v>46203</v>
      </c>
      <c r="B8" t="str">
        <f>B7</f>
        <v>ETHM26</v>
      </c>
      <c r="C8">
        <v>2376</v>
      </c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Planilha26"/>
  <dimension ref="A1:C90"/>
  <sheetViews>
    <sheetView workbookViewId="0"/>
  </sheetViews>
  <sheetFormatPr defaultRowHeight="15" x14ac:dyDescent="0.25"/>
  <cols>
    <col min="1" max="1" width="12.5703125" style="2" bestFit="1" customWidth="1"/>
    <col min="2" max="49" width="9.140625" style="1" customWidth="1"/>
    <col min="5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5824</v>
      </c>
      <c r="C2">
        <v>2375</v>
      </c>
    </row>
    <row r="3" spans="1:3" x14ac:dyDescent="0.25">
      <c r="A3" s="9">
        <v>46196</v>
      </c>
      <c r="B3" s="1" t="s">
        <v>5824</v>
      </c>
      <c r="C3">
        <v>2375</v>
      </c>
    </row>
    <row r="4" spans="1:3" x14ac:dyDescent="0.25">
      <c r="A4" s="9">
        <v>46197</v>
      </c>
      <c r="B4" s="1" t="s">
        <v>5824</v>
      </c>
      <c r="C4">
        <v>2384.5</v>
      </c>
    </row>
    <row r="5" spans="1:3" x14ac:dyDescent="0.25">
      <c r="A5" s="9">
        <v>46198</v>
      </c>
      <c r="B5" t="str">
        <f t="shared" ref="B5:B31" si="0">B4</f>
        <v>ETHN26</v>
      </c>
      <c r="C5">
        <v>2385</v>
      </c>
    </row>
    <row r="6" spans="1:3" x14ac:dyDescent="0.25">
      <c r="A6" s="9">
        <v>46199</v>
      </c>
      <c r="B6" t="str">
        <f t="shared" si="0"/>
        <v>ETHN26</v>
      </c>
      <c r="C6">
        <v>2380</v>
      </c>
    </row>
    <row r="7" spans="1:3" x14ac:dyDescent="0.25">
      <c r="A7" s="9">
        <v>46202</v>
      </c>
      <c r="B7" t="str">
        <f t="shared" si="0"/>
        <v>ETHN26</v>
      </c>
      <c r="C7">
        <v>2391.5</v>
      </c>
    </row>
    <row r="8" spans="1:3" x14ac:dyDescent="0.25">
      <c r="A8" s="9">
        <v>46203</v>
      </c>
      <c r="B8" t="str">
        <f t="shared" si="0"/>
        <v>ETHN26</v>
      </c>
      <c r="C8">
        <v>2385</v>
      </c>
    </row>
    <row r="9" spans="1:3" x14ac:dyDescent="0.25">
      <c r="A9" s="9">
        <v>46204</v>
      </c>
      <c r="B9" t="str">
        <f t="shared" si="0"/>
        <v>ETHN26</v>
      </c>
      <c r="C9">
        <v>2380.5</v>
      </c>
    </row>
    <row r="10" spans="1:3" x14ac:dyDescent="0.25">
      <c r="A10" s="9">
        <v>46205</v>
      </c>
      <c r="B10" t="str">
        <f t="shared" si="0"/>
        <v>ETHN26</v>
      </c>
      <c r="C10">
        <v>2384</v>
      </c>
    </row>
    <row r="11" spans="1:3" x14ac:dyDescent="0.25">
      <c r="A11" s="9">
        <v>46206</v>
      </c>
      <c r="B11" t="str">
        <f t="shared" si="0"/>
        <v>ETHN26</v>
      </c>
      <c r="C11">
        <v>2365.5</v>
      </c>
    </row>
    <row r="12" spans="1:3" x14ac:dyDescent="0.25">
      <c r="A12" s="9">
        <v>46209</v>
      </c>
      <c r="B12" t="str">
        <f t="shared" si="0"/>
        <v>ETHN26</v>
      </c>
      <c r="C12">
        <v>2355.5</v>
      </c>
    </row>
    <row r="13" spans="1:3" x14ac:dyDescent="0.25">
      <c r="A13" s="9">
        <v>46210</v>
      </c>
      <c r="B13" t="str">
        <f t="shared" si="0"/>
        <v>ETHN26</v>
      </c>
      <c r="C13">
        <v>2309</v>
      </c>
    </row>
    <row r="14" spans="1:3" x14ac:dyDescent="0.25">
      <c r="A14" s="9">
        <v>46211</v>
      </c>
      <c r="B14" t="str">
        <f t="shared" si="0"/>
        <v>ETHN26</v>
      </c>
      <c r="C14">
        <v>2298</v>
      </c>
    </row>
    <row r="15" spans="1:3" x14ac:dyDescent="0.25">
      <c r="A15" s="9">
        <v>46212</v>
      </c>
      <c r="B15" t="str">
        <f t="shared" si="0"/>
        <v>ETHN26</v>
      </c>
      <c r="C15">
        <v>2282.5</v>
      </c>
    </row>
    <row r="16" spans="1:3" x14ac:dyDescent="0.25">
      <c r="A16" s="9">
        <v>46213</v>
      </c>
      <c r="B16" t="str">
        <f t="shared" si="0"/>
        <v>ETHN26</v>
      </c>
      <c r="C16">
        <v>2312.5</v>
      </c>
    </row>
    <row r="17" spans="1:3" x14ac:dyDescent="0.25">
      <c r="A17" s="9">
        <v>46216</v>
      </c>
      <c r="B17" t="str">
        <f t="shared" si="0"/>
        <v>ETHN26</v>
      </c>
      <c r="C17">
        <v>2305</v>
      </c>
    </row>
    <row r="18" spans="1:3" x14ac:dyDescent="0.25">
      <c r="A18" s="9">
        <v>46217</v>
      </c>
      <c r="B18" t="str">
        <f t="shared" si="0"/>
        <v>ETHN26</v>
      </c>
      <c r="C18">
        <v>2325</v>
      </c>
    </row>
    <row r="19" spans="1:3" x14ac:dyDescent="0.25">
      <c r="A19" s="9">
        <v>46218</v>
      </c>
      <c r="B19" t="str">
        <f t="shared" si="0"/>
        <v>ETHN26</v>
      </c>
      <c r="C19">
        <v>2285</v>
      </c>
    </row>
    <row r="20" spans="1:3" x14ac:dyDescent="0.25">
      <c r="A20" s="9">
        <v>46219</v>
      </c>
      <c r="B20" t="str">
        <f t="shared" si="0"/>
        <v>ETHN26</v>
      </c>
      <c r="C20">
        <v>2270</v>
      </c>
    </row>
    <row r="21" spans="1:3" x14ac:dyDescent="0.25">
      <c r="A21" s="9">
        <v>46220</v>
      </c>
      <c r="B21" t="str">
        <f t="shared" si="0"/>
        <v>ETHN26</v>
      </c>
      <c r="C21">
        <v>2236</v>
      </c>
    </row>
    <row r="22" spans="1:3" x14ac:dyDescent="0.25">
      <c r="A22" s="9">
        <v>46223</v>
      </c>
      <c r="B22" t="str">
        <f t="shared" si="0"/>
        <v>ETHN26</v>
      </c>
      <c r="C22">
        <v>2242.5</v>
      </c>
    </row>
    <row r="23" spans="1:3" x14ac:dyDescent="0.25">
      <c r="A23" s="9">
        <v>46224</v>
      </c>
      <c r="B23" t="str">
        <f t="shared" si="0"/>
        <v>ETHN26</v>
      </c>
      <c r="C23">
        <v>2208.5</v>
      </c>
    </row>
    <row r="24" spans="1:3" x14ac:dyDescent="0.25">
      <c r="A24" s="9">
        <v>46225</v>
      </c>
      <c r="B24" t="str">
        <f t="shared" si="0"/>
        <v>ETHN26</v>
      </c>
      <c r="C24">
        <v>2179</v>
      </c>
    </row>
    <row r="25" spans="1:3" x14ac:dyDescent="0.25">
      <c r="A25" s="9">
        <v>46226</v>
      </c>
      <c r="B25" t="str">
        <f t="shared" si="0"/>
        <v>ETHN26</v>
      </c>
      <c r="C25">
        <v>2170</v>
      </c>
    </row>
    <row r="26" spans="1:3" x14ac:dyDescent="0.25">
      <c r="A26" s="9">
        <v>46227</v>
      </c>
      <c r="B26" t="str">
        <f t="shared" si="0"/>
        <v>ETHN26</v>
      </c>
      <c r="C26">
        <v>2167.5</v>
      </c>
    </row>
    <row r="27" spans="1:3" x14ac:dyDescent="0.25">
      <c r="A27" s="9">
        <v>46230</v>
      </c>
      <c r="B27" t="str">
        <f t="shared" si="0"/>
        <v>ETHN26</v>
      </c>
      <c r="C27">
        <v>2166.5</v>
      </c>
    </row>
    <row r="28" spans="1:3" x14ac:dyDescent="0.25">
      <c r="A28" s="9">
        <v>46231</v>
      </c>
      <c r="B28" t="str">
        <f t="shared" si="0"/>
        <v>ETHN26</v>
      </c>
      <c r="C28">
        <v>2169</v>
      </c>
    </row>
    <row r="29" spans="1:3" x14ac:dyDescent="0.25">
      <c r="A29" s="9">
        <v>46232</v>
      </c>
      <c r="B29" t="str">
        <f t="shared" si="0"/>
        <v>ETHN26</v>
      </c>
      <c r="C29">
        <v>2203.5</v>
      </c>
    </row>
    <row r="30" spans="1:3" x14ac:dyDescent="0.25">
      <c r="A30" s="9">
        <v>46233</v>
      </c>
      <c r="B30" t="str">
        <f t="shared" si="0"/>
        <v>ETHN26</v>
      </c>
      <c r="C30">
        <v>2159</v>
      </c>
    </row>
    <row r="31" spans="1:3" x14ac:dyDescent="0.25">
      <c r="A31" s="9">
        <v>46234</v>
      </c>
      <c r="B31" t="str">
        <f t="shared" si="0"/>
        <v>ETHN26</v>
      </c>
      <c r="C31">
        <v>2149</v>
      </c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Planilha27"/>
  <dimension ref="A1:C90"/>
  <sheetViews>
    <sheetView workbookViewId="0"/>
  </sheetViews>
  <sheetFormatPr defaultRowHeight="15" x14ac:dyDescent="0.25"/>
  <cols>
    <col min="1" max="1" width="12.5703125" style="2" bestFit="1" customWidth="1"/>
    <col min="2" max="49" width="9.140625" style="1" customWidth="1"/>
    <col min="5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5825</v>
      </c>
      <c r="C2">
        <v>2378</v>
      </c>
    </row>
    <row r="3" spans="1:3" x14ac:dyDescent="0.25">
      <c r="A3" s="9">
        <v>46196</v>
      </c>
      <c r="B3" s="1" t="s">
        <v>5825</v>
      </c>
      <c r="C3">
        <v>2375</v>
      </c>
    </row>
    <row r="4" spans="1:3" x14ac:dyDescent="0.25">
      <c r="A4" s="9">
        <v>46197</v>
      </c>
      <c r="B4" s="1" t="s">
        <v>5825</v>
      </c>
      <c r="C4">
        <v>2395</v>
      </c>
    </row>
    <row r="5" spans="1:3" x14ac:dyDescent="0.25">
      <c r="A5" s="9">
        <v>46198</v>
      </c>
      <c r="B5" t="str">
        <f t="shared" ref="B5:B32" si="0">B4</f>
        <v>ETHQ26</v>
      </c>
      <c r="C5">
        <v>2400</v>
      </c>
    </row>
    <row r="6" spans="1:3" x14ac:dyDescent="0.25">
      <c r="A6" s="9">
        <v>46199</v>
      </c>
      <c r="B6" t="str">
        <f t="shared" si="0"/>
        <v>ETHQ26</v>
      </c>
      <c r="C6">
        <v>2395</v>
      </c>
    </row>
    <row r="7" spans="1:3" x14ac:dyDescent="0.25">
      <c r="A7" s="9">
        <v>46202</v>
      </c>
      <c r="B7" t="str">
        <f t="shared" si="0"/>
        <v>ETHQ26</v>
      </c>
      <c r="C7">
        <v>2406.5</v>
      </c>
    </row>
    <row r="8" spans="1:3" x14ac:dyDescent="0.25">
      <c r="A8" s="9">
        <v>46203</v>
      </c>
      <c r="B8" t="str">
        <f t="shared" si="0"/>
        <v>ETHQ26</v>
      </c>
      <c r="C8">
        <v>2400</v>
      </c>
    </row>
    <row r="9" spans="1:3" x14ac:dyDescent="0.25">
      <c r="A9" s="9">
        <v>46204</v>
      </c>
      <c r="B9" t="str">
        <f t="shared" si="0"/>
        <v>ETHQ26</v>
      </c>
      <c r="C9">
        <v>2395.5</v>
      </c>
    </row>
    <row r="10" spans="1:3" x14ac:dyDescent="0.25">
      <c r="A10" s="9">
        <v>46205</v>
      </c>
      <c r="B10" t="str">
        <f t="shared" si="0"/>
        <v>ETHQ26</v>
      </c>
      <c r="C10">
        <v>2399</v>
      </c>
    </row>
    <row r="11" spans="1:3" x14ac:dyDescent="0.25">
      <c r="A11" s="9">
        <v>46206</v>
      </c>
      <c r="B11" t="str">
        <f t="shared" si="0"/>
        <v>ETHQ26</v>
      </c>
      <c r="C11">
        <v>2380</v>
      </c>
    </row>
    <row r="12" spans="1:3" x14ac:dyDescent="0.25">
      <c r="A12" s="9">
        <v>46209</v>
      </c>
      <c r="B12" t="str">
        <f t="shared" si="0"/>
        <v>ETHQ26</v>
      </c>
      <c r="C12">
        <v>2370</v>
      </c>
    </row>
    <row r="13" spans="1:3" x14ac:dyDescent="0.25">
      <c r="A13" s="9">
        <v>46210</v>
      </c>
      <c r="B13" t="str">
        <f t="shared" si="0"/>
        <v>ETHQ26</v>
      </c>
      <c r="C13">
        <v>2305</v>
      </c>
    </row>
    <row r="14" spans="1:3" x14ac:dyDescent="0.25">
      <c r="A14" s="9">
        <v>46211</v>
      </c>
      <c r="B14" t="str">
        <f t="shared" si="0"/>
        <v>ETHQ26</v>
      </c>
      <c r="C14">
        <v>2307.5</v>
      </c>
    </row>
    <row r="15" spans="1:3" x14ac:dyDescent="0.25">
      <c r="A15" s="9">
        <v>46212</v>
      </c>
      <c r="B15" t="str">
        <f t="shared" si="0"/>
        <v>ETHQ26</v>
      </c>
      <c r="C15">
        <v>2300</v>
      </c>
    </row>
    <row r="16" spans="1:3" x14ac:dyDescent="0.25">
      <c r="A16" s="9">
        <v>46213</v>
      </c>
      <c r="B16" t="str">
        <f t="shared" si="0"/>
        <v>ETHQ26</v>
      </c>
      <c r="C16">
        <v>2330</v>
      </c>
    </row>
    <row r="17" spans="1:3" x14ac:dyDescent="0.25">
      <c r="A17" s="9">
        <v>46216</v>
      </c>
      <c r="B17" t="str">
        <f t="shared" si="0"/>
        <v>ETHQ26</v>
      </c>
      <c r="C17">
        <v>2322.5</v>
      </c>
    </row>
    <row r="18" spans="1:3" x14ac:dyDescent="0.25">
      <c r="A18" s="9">
        <v>46217</v>
      </c>
      <c r="B18" t="str">
        <f t="shared" si="0"/>
        <v>ETHQ26</v>
      </c>
      <c r="C18">
        <v>2342.5</v>
      </c>
    </row>
    <row r="19" spans="1:3" x14ac:dyDescent="0.25">
      <c r="A19" s="9">
        <v>46218</v>
      </c>
      <c r="B19" t="str">
        <f t="shared" si="0"/>
        <v>ETHQ26</v>
      </c>
      <c r="C19">
        <v>2285</v>
      </c>
    </row>
    <row r="20" spans="1:3" x14ac:dyDescent="0.25">
      <c r="A20" s="9">
        <v>46219</v>
      </c>
      <c r="B20" t="str">
        <f t="shared" si="0"/>
        <v>ETHQ26</v>
      </c>
      <c r="C20">
        <v>2275</v>
      </c>
    </row>
    <row r="21" spans="1:3" x14ac:dyDescent="0.25">
      <c r="A21" s="9">
        <v>46220</v>
      </c>
      <c r="B21" t="str">
        <f t="shared" si="0"/>
        <v>ETHQ26</v>
      </c>
      <c r="C21">
        <v>2255</v>
      </c>
    </row>
    <row r="22" spans="1:3" x14ac:dyDescent="0.25">
      <c r="A22" s="9">
        <v>46223</v>
      </c>
      <c r="B22" t="str">
        <f t="shared" si="0"/>
        <v>ETHQ26</v>
      </c>
      <c r="C22">
        <v>2254</v>
      </c>
    </row>
    <row r="23" spans="1:3" x14ac:dyDescent="0.25">
      <c r="A23" s="9">
        <v>46224</v>
      </c>
      <c r="B23" t="str">
        <f t="shared" si="0"/>
        <v>ETHQ26</v>
      </c>
      <c r="C23">
        <v>2214.5</v>
      </c>
    </row>
    <row r="24" spans="1:3" x14ac:dyDescent="0.25">
      <c r="A24" s="9">
        <v>46225</v>
      </c>
      <c r="B24" t="str">
        <f t="shared" si="0"/>
        <v>ETHQ26</v>
      </c>
      <c r="C24">
        <v>2191.5</v>
      </c>
    </row>
    <row r="25" spans="1:3" x14ac:dyDescent="0.25">
      <c r="A25" s="9">
        <v>46226</v>
      </c>
      <c r="B25" t="str">
        <f t="shared" si="0"/>
        <v>ETHQ26</v>
      </c>
      <c r="C25">
        <v>2190</v>
      </c>
    </row>
    <row r="26" spans="1:3" x14ac:dyDescent="0.25">
      <c r="A26" s="9">
        <v>46227</v>
      </c>
      <c r="B26" t="str">
        <f t="shared" si="0"/>
        <v>ETHQ26</v>
      </c>
      <c r="C26">
        <v>2171</v>
      </c>
    </row>
    <row r="27" spans="1:3" x14ac:dyDescent="0.25">
      <c r="A27" s="9">
        <v>46230</v>
      </c>
      <c r="B27" t="str">
        <f t="shared" si="0"/>
        <v>ETHQ26</v>
      </c>
      <c r="C27">
        <v>2170</v>
      </c>
    </row>
    <row r="28" spans="1:3" x14ac:dyDescent="0.25">
      <c r="A28" s="9">
        <v>46231</v>
      </c>
      <c r="B28" t="str">
        <f t="shared" si="0"/>
        <v>ETHQ26</v>
      </c>
      <c r="C28">
        <v>2172.5</v>
      </c>
    </row>
    <row r="29" spans="1:3" x14ac:dyDescent="0.25">
      <c r="A29" s="9">
        <v>46232</v>
      </c>
      <c r="B29" t="str">
        <f t="shared" si="0"/>
        <v>ETHQ26</v>
      </c>
      <c r="C29">
        <v>2200</v>
      </c>
    </row>
    <row r="30" spans="1:3" x14ac:dyDescent="0.25">
      <c r="A30" s="9">
        <v>46233</v>
      </c>
      <c r="B30" t="str">
        <f t="shared" si="0"/>
        <v>ETHQ26</v>
      </c>
      <c r="C30">
        <v>2170.5</v>
      </c>
    </row>
    <row r="31" spans="1:3" x14ac:dyDescent="0.25">
      <c r="A31" s="9">
        <v>46234</v>
      </c>
      <c r="B31" t="str">
        <f t="shared" si="0"/>
        <v>ETHQ26</v>
      </c>
      <c r="C31">
        <v>2164</v>
      </c>
    </row>
    <row r="32" spans="1:3" x14ac:dyDescent="0.25">
      <c r="A32" s="9">
        <v>46237</v>
      </c>
      <c r="B32" t="str">
        <f t="shared" si="0"/>
        <v>ETHQ26</v>
      </c>
      <c r="C32">
        <v>2160</v>
      </c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Planilha28"/>
  <dimension ref="A1:C90"/>
  <sheetViews>
    <sheetView workbookViewId="0">
      <selection activeCell="B16" sqref="B16"/>
    </sheetView>
  </sheetViews>
  <sheetFormatPr defaultRowHeight="15" x14ac:dyDescent="0.25"/>
  <cols>
    <col min="1" max="1" width="12.5703125" style="2" bestFit="1" customWidth="1"/>
    <col min="2" max="49" width="9.140625" style="1" customWidth="1"/>
    <col min="5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5826</v>
      </c>
      <c r="C2">
        <v>2401</v>
      </c>
    </row>
    <row r="3" spans="1:3" x14ac:dyDescent="0.25">
      <c r="A3" s="9">
        <v>46196</v>
      </c>
      <c r="B3" s="1" t="s">
        <v>5826</v>
      </c>
      <c r="C3">
        <v>2391.5</v>
      </c>
    </row>
    <row r="4" spans="1:3" x14ac:dyDescent="0.25">
      <c r="A4" s="9">
        <v>46197</v>
      </c>
      <c r="B4" s="1" t="s">
        <v>5826</v>
      </c>
      <c r="C4">
        <v>2405</v>
      </c>
    </row>
    <row r="5" spans="1:3" x14ac:dyDescent="0.25">
      <c r="A5" s="9">
        <v>46198</v>
      </c>
      <c r="B5" t="str">
        <f t="shared" ref="B5:B32" si="0">B4</f>
        <v>ETHU26</v>
      </c>
      <c r="C5">
        <v>2405</v>
      </c>
    </row>
    <row r="6" spans="1:3" x14ac:dyDescent="0.25">
      <c r="A6" s="9">
        <v>46199</v>
      </c>
      <c r="B6" t="str">
        <f t="shared" si="0"/>
        <v>ETHU26</v>
      </c>
      <c r="C6">
        <v>2415</v>
      </c>
    </row>
    <row r="7" spans="1:3" x14ac:dyDescent="0.25">
      <c r="A7" s="9">
        <v>46202</v>
      </c>
      <c r="B7" t="str">
        <f t="shared" si="0"/>
        <v>ETHU26</v>
      </c>
      <c r="C7">
        <v>2426.5</v>
      </c>
    </row>
    <row r="8" spans="1:3" x14ac:dyDescent="0.25">
      <c r="A8" s="9">
        <v>46203</v>
      </c>
      <c r="B8" t="str">
        <f t="shared" si="0"/>
        <v>ETHU26</v>
      </c>
      <c r="C8">
        <v>2420</v>
      </c>
    </row>
    <row r="9" spans="1:3" x14ac:dyDescent="0.25">
      <c r="A9" s="9">
        <v>46204</v>
      </c>
      <c r="B9" t="str">
        <f t="shared" si="0"/>
        <v>ETHU26</v>
      </c>
      <c r="C9">
        <v>2415.5</v>
      </c>
    </row>
    <row r="10" spans="1:3" x14ac:dyDescent="0.25">
      <c r="A10" s="9">
        <v>46205</v>
      </c>
      <c r="B10" t="str">
        <f t="shared" si="0"/>
        <v>ETHU26</v>
      </c>
      <c r="C10">
        <v>2419</v>
      </c>
    </row>
    <row r="11" spans="1:3" x14ac:dyDescent="0.25">
      <c r="A11" s="9">
        <v>46206</v>
      </c>
      <c r="B11" t="str">
        <f t="shared" si="0"/>
        <v>ETHU26</v>
      </c>
      <c r="C11">
        <v>2400</v>
      </c>
    </row>
    <row r="12" spans="1:3" x14ac:dyDescent="0.25">
      <c r="A12" s="9">
        <v>46209</v>
      </c>
      <c r="B12" t="str">
        <f t="shared" si="0"/>
        <v>ETHU26</v>
      </c>
      <c r="C12">
        <v>2390</v>
      </c>
    </row>
    <row r="13" spans="1:3" x14ac:dyDescent="0.25">
      <c r="A13" s="9">
        <v>46210</v>
      </c>
      <c r="B13" t="str">
        <f t="shared" si="0"/>
        <v>ETHU26</v>
      </c>
      <c r="C13">
        <v>2305</v>
      </c>
    </row>
    <row r="14" spans="1:3" x14ac:dyDescent="0.25">
      <c r="A14" s="9">
        <v>46211</v>
      </c>
      <c r="B14" t="str">
        <f t="shared" si="0"/>
        <v>ETHU26</v>
      </c>
      <c r="C14">
        <v>2310</v>
      </c>
    </row>
    <row r="15" spans="1:3" x14ac:dyDescent="0.25">
      <c r="A15" s="9">
        <v>46212</v>
      </c>
      <c r="B15" t="str">
        <f t="shared" si="0"/>
        <v>ETHU26</v>
      </c>
      <c r="C15">
        <v>2310</v>
      </c>
    </row>
    <row r="16" spans="1:3" x14ac:dyDescent="0.25">
      <c r="A16" s="9">
        <v>46213</v>
      </c>
      <c r="B16" t="str">
        <f t="shared" si="0"/>
        <v>ETHU26</v>
      </c>
      <c r="C16">
        <v>2340</v>
      </c>
    </row>
    <row r="17" spans="1:3" x14ac:dyDescent="0.25">
      <c r="A17" s="9">
        <v>46216</v>
      </c>
      <c r="B17" t="str">
        <f t="shared" si="0"/>
        <v>ETHU26</v>
      </c>
      <c r="C17">
        <v>2332.5</v>
      </c>
    </row>
    <row r="18" spans="1:3" x14ac:dyDescent="0.25">
      <c r="A18" s="9">
        <v>46217</v>
      </c>
      <c r="B18" t="str">
        <f t="shared" si="0"/>
        <v>ETHU26</v>
      </c>
      <c r="C18">
        <v>2352.5</v>
      </c>
    </row>
    <row r="19" spans="1:3" x14ac:dyDescent="0.25">
      <c r="A19" s="9">
        <v>46218</v>
      </c>
      <c r="B19" t="str">
        <f t="shared" si="0"/>
        <v>ETHU26</v>
      </c>
      <c r="C19">
        <v>2290</v>
      </c>
    </row>
    <row r="20" spans="1:3" x14ac:dyDescent="0.25">
      <c r="A20" s="9">
        <v>46219</v>
      </c>
      <c r="B20" t="str">
        <f t="shared" si="0"/>
        <v>ETHU26</v>
      </c>
      <c r="C20">
        <v>2280</v>
      </c>
    </row>
    <row r="21" spans="1:3" x14ac:dyDescent="0.25">
      <c r="A21" s="9">
        <v>46220</v>
      </c>
      <c r="B21" t="str">
        <f t="shared" si="0"/>
        <v>ETHU26</v>
      </c>
      <c r="C21">
        <v>2265</v>
      </c>
    </row>
    <row r="22" spans="1:3" x14ac:dyDescent="0.25">
      <c r="A22" s="9">
        <v>46223</v>
      </c>
      <c r="B22" t="str">
        <f t="shared" si="0"/>
        <v>ETHU26</v>
      </c>
      <c r="C22">
        <v>2270</v>
      </c>
    </row>
    <row r="23" spans="1:3" x14ac:dyDescent="0.25">
      <c r="A23" s="9">
        <v>46224</v>
      </c>
      <c r="B23" t="str">
        <f t="shared" si="0"/>
        <v>ETHU26</v>
      </c>
      <c r="C23">
        <v>2245</v>
      </c>
    </row>
    <row r="24" spans="1:3" x14ac:dyDescent="0.25">
      <c r="A24" s="9">
        <v>46225</v>
      </c>
      <c r="B24" t="str">
        <f t="shared" si="0"/>
        <v>ETHU26</v>
      </c>
      <c r="C24">
        <v>2213.5</v>
      </c>
    </row>
    <row r="25" spans="1:3" x14ac:dyDescent="0.25">
      <c r="A25" s="9">
        <v>46226</v>
      </c>
      <c r="B25" t="str">
        <f t="shared" si="0"/>
        <v>ETHU26</v>
      </c>
      <c r="C25">
        <v>2200</v>
      </c>
    </row>
    <row r="26" spans="1:3" x14ac:dyDescent="0.25">
      <c r="A26" s="9">
        <v>46227</v>
      </c>
      <c r="B26" t="str">
        <f t="shared" si="0"/>
        <v>ETHU26</v>
      </c>
      <c r="C26">
        <v>2186</v>
      </c>
    </row>
    <row r="27" spans="1:3" x14ac:dyDescent="0.25">
      <c r="A27" s="9">
        <v>46230</v>
      </c>
      <c r="B27" t="str">
        <f t="shared" si="0"/>
        <v>ETHU26</v>
      </c>
      <c r="C27">
        <v>2185</v>
      </c>
    </row>
    <row r="28" spans="1:3" x14ac:dyDescent="0.25">
      <c r="A28" s="9">
        <v>46231</v>
      </c>
      <c r="B28" t="str">
        <f t="shared" si="0"/>
        <v>ETHU26</v>
      </c>
      <c r="C28">
        <v>2187.5</v>
      </c>
    </row>
    <row r="29" spans="1:3" x14ac:dyDescent="0.25">
      <c r="A29" s="9">
        <v>46232</v>
      </c>
      <c r="B29" t="str">
        <f t="shared" si="0"/>
        <v>ETHU26</v>
      </c>
      <c r="C29">
        <v>2215</v>
      </c>
    </row>
    <row r="30" spans="1:3" x14ac:dyDescent="0.25">
      <c r="A30" s="9">
        <v>46233</v>
      </c>
      <c r="B30" t="str">
        <f t="shared" si="0"/>
        <v>ETHU26</v>
      </c>
      <c r="C30">
        <v>2195</v>
      </c>
    </row>
    <row r="31" spans="1:3" x14ac:dyDescent="0.25">
      <c r="A31" s="9">
        <v>46234</v>
      </c>
      <c r="B31" t="str">
        <f t="shared" si="0"/>
        <v>ETHU26</v>
      </c>
      <c r="C31">
        <v>2200</v>
      </c>
    </row>
    <row r="32" spans="1:3" x14ac:dyDescent="0.25">
      <c r="A32" s="9">
        <v>46237</v>
      </c>
      <c r="B32" t="str">
        <f t="shared" si="0"/>
        <v>ETHU26</v>
      </c>
      <c r="C32">
        <v>2195.5</v>
      </c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Planilha29"/>
  <dimension ref="A1:C90"/>
  <sheetViews>
    <sheetView workbookViewId="0"/>
  </sheetViews>
  <sheetFormatPr defaultRowHeight="15" x14ac:dyDescent="0.25"/>
  <cols>
    <col min="1" max="1" width="12.5703125" style="2" bestFit="1" customWidth="1"/>
    <col min="2" max="49" width="9.140625" style="1" customWidth="1"/>
    <col min="5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5827</v>
      </c>
      <c r="C2">
        <v>2426</v>
      </c>
    </row>
    <row r="3" spans="1:3" x14ac:dyDescent="0.25">
      <c r="A3" s="9">
        <v>46196</v>
      </c>
      <c r="B3" s="1" t="s">
        <v>5827</v>
      </c>
      <c r="C3">
        <v>2429.5</v>
      </c>
    </row>
    <row r="4" spans="1:3" x14ac:dyDescent="0.25">
      <c r="A4" s="9">
        <v>46197</v>
      </c>
      <c r="B4" s="1" t="s">
        <v>5827</v>
      </c>
      <c r="C4">
        <v>2439</v>
      </c>
    </row>
    <row r="5" spans="1:3" x14ac:dyDescent="0.25">
      <c r="A5" s="9">
        <v>46198</v>
      </c>
      <c r="B5" t="str">
        <f t="shared" ref="B5:B32" si="0">B4</f>
        <v>ETHV26</v>
      </c>
      <c r="C5">
        <v>2444.5</v>
      </c>
    </row>
    <row r="6" spans="1:3" x14ac:dyDescent="0.25">
      <c r="A6" s="9">
        <v>46199</v>
      </c>
      <c r="B6" t="str">
        <f t="shared" si="0"/>
        <v>ETHV26</v>
      </c>
      <c r="C6">
        <v>2439.5</v>
      </c>
    </row>
    <row r="7" spans="1:3" x14ac:dyDescent="0.25">
      <c r="A7" s="9">
        <v>46202</v>
      </c>
      <c r="B7" t="str">
        <f t="shared" si="0"/>
        <v>ETHV26</v>
      </c>
      <c r="C7">
        <v>2451.5</v>
      </c>
    </row>
    <row r="8" spans="1:3" x14ac:dyDescent="0.25">
      <c r="A8" s="9">
        <v>46203</v>
      </c>
      <c r="B8" t="str">
        <f t="shared" si="0"/>
        <v>ETHV26</v>
      </c>
      <c r="C8">
        <v>2445</v>
      </c>
    </row>
    <row r="9" spans="1:3" x14ac:dyDescent="0.25">
      <c r="A9" s="9">
        <v>46204</v>
      </c>
      <c r="B9" t="str">
        <f t="shared" si="0"/>
        <v>ETHV26</v>
      </c>
      <c r="C9">
        <v>2440.5</v>
      </c>
    </row>
    <row r="10" spans="1:3" x14ac:dyDescent="0.25">
      <c r="A10" s="9">
        <v>46205</v>
      </c>
      <c r="B10" t="str">
        <f t="shared" si="0"/>
        <v>ETHV26</v>
      </c>
      <c r="C10">
        <v>2444</v>
      </c>
    </row>
    <row r="11" spans="1:3" x14ac:dyDescent="0.25">
      <c r="A11" s="9">
        <v>46206</v>
      </c>
      <c r="B11" t="str">
        <f t="shared" si="0"/>
        <v>ETHV26</v>
      </c>
      <c r="C11">
        <v>2425</v>
      </c>
    </row>
    <row r="12" spans="1:3" x14ac:dyDescent="0.25">
      <c r="A12" s="9">
        <v>46209</v>
      </c>
      <c r="B12" t="str">
        <f t="shared" si="0"/>
        <v>ETHV26</v>
      </c>
      <c r="C12">
        <v>2414.5</v>
      </c>
    </row>
    <row r="13" spans="1:3" x14ac:dyDescent="0.25">
      <c r="A13" s="9">
        <v>46210</v>
      </c>
      <c r="B13" t="str">
        <f t="shared" si="0"/>
        <v>ETHV26</v>
      </c>
      <c r="C13">
        <v>2400</v>
      </c>
    </row>
    <row r="14" spans="1:3" x14ac:dyDescent="0.25">
      <c r="A14" s="9">
        <v>46211</v>
      </c>
      <c r="B14" t="str">
        <f t="shared" si="0"/>
        <v>ETHV26</v>
      </c>
      <c r="C14">
        <v>2375</v>
      </c>
    </row>
    <row r="15" spans="1:3" x14ac:dyDescent="0.25">
      <c r="A15" s="9">
        <v>46212</v>
      </c>
      <c r="B15" t="str">
        <f t="shared" si="0"/>
        <v>ETHV26</v>
      </c>
      <c r="C15">
        <v>2359</v>
      </c>
    </row>
    <row r="16" spans="1:3" x14ac:dyDescent="0.25">
      <c r="A16" s="9">
        <v>46213</v>
      </c>
      <c r="B16" t="str">
        <f t="shared" si="0"/>
        <v>ETHV26</v>
      </c>
      <c r="C16">
        <v>2390</v>
      </c>
    </row>
    <row r="17" spans="1:3" x14ac:dyDescent="0.25">
      <c r="A17" s="9">
        <v>46216</v>
      </c>
      <c r="B17" t="str">
        <f t="shared" si="0"/>
        <v>ETHV26</v>
      </c>
      <c r="C17">
        <v>2382.5</v>
      </c>
    </row>
    <row r="18" spans="1:3" x14ac:dyDescent="0.25">
      <c r="A18" s="9">
        <v>46217</v>
      </c>
      <c r="B18" t="str">
        <f t="shared" si="0"/>
        <v>ETHV26</v>
      </c>
      <c r="C18">
        <v>2403</v>
      </c>
    </row>
    <row r="19" spans="1:3" x14ac:dyDescent="0.25">
      <c r="A19" s="9">
        <v>46218</v>
      </c>
      <c r="B19" t="str">
        <f t="shared" si="0"/>
        <v>ETHV26</v>
      </c>
      <c r="C19">
        <v>2355</v>
      </c>
    </row>
    <row r="20" spans="1:3" x14ac:dyDescent="0.25">
      <c r="A20" s="9">
        <v>46219</v>
      </c>
      <c r="B20" t="str">
        <f t="shared" si="0"/>
        <v>ETHV26</v>
      </c>
      <c r="C20">
        <v>2325</v>
      </c>
    </row>
    <row r="21" spans="1:3" x14ac:dyDescent="0.25">
      <c r="A21" s="9">
        <v>46220</v>
      </c>
      <c r="B21" t="str">
        <f t="shared" si="0"/>
        <v>ETHV26</v>
      </c>
      <c r="C21">
        <v>2310</v>
      </c>
    </row>
    <row r="22" spans="1:3" x14ac:dyDescent="0.25">
      <c r="A22" s="9">
        <v>46223</v>
      </c>
      <c r="B22" t="str">
        <f t="shared" si="0"/>
        <v>ETHV26</v>
      </c>
      <c r="C22">
        <v>2310</v>
      </c>
    </row>
    <row r="23" spans="1:3" x14ac:dyDescent="0.25">
      <c r="A23" s="9">
        <v>46224</v>
      </c>
      <c r="B23" t="str">
        <f t="shared" si="0"/>
        <v>ETHV26</v>
      </c>
      <c r="C23">
        <v>2289</v>
      </c>
    </row>
    <row r="24" spans="1:3" x14ac:dyDescent="0.25">
      <c r="A24" s="9">
        <v>46225</v>
      </c>
      <c r="B24" t="str">
        <f t="shared" si="0"/>
        <v>ETHV26</v>
      </c>
      <c r="C24">
        <v>2265</v>
      </c>
    </row>
    <row r="25" spans="1:3" x14ac:dyDescent="0.25">
      <c r="A25" s="9">
        <v>46226</v>
      </c>
      <c r="B25" t="str">
        <f t="shared" si="0"/>
        <v>ETHV26</v>
      </c>
      <c r="C25">
        <v>2270</v>
      </c>
    </row>
    <row r="26" spans="1:3" x14ac:dyDescent="0.25">
      <c r="A26" s="9">
        <v>46227</v>
      </c>
      <c r="B26" t="str">
        <f t="shared" si="0"/>
        <v>ETHV26</v>
      </c>
      <c r="C26">
        <v>2245</v>
      </c>
    </row>
    <row r="27" spans="1:3" x14ac:dyDescent="0.25">
      <c r="A27" s="9">
        <v>46230</v>
      </c>
      <c r="B27" t="str">
        <f t="shared" si="0"/>
        <v>ETHV26</v>
      </c>
      <c r="C27">
        <v>2244</v>
      </c>
    </row>
    <row r="28" spans="1:3" x14ac:dyDescent="0.25">
      <c r="A28" s="9">
        <v>46231</v>
      </c>
      <c r="B28" t="str">
        <f t="shared" si="0"/>
        <v>ETHV26</v>
      </c>
      <c r="C28">
        <v>2246.5</v>
      </c>
    </row>
    <row r="29" spans="1:3" x14ac:dyDescent="0.25">
      <c r="A29" s="9">
        <v>46232</v>
      </c>
      <c r="B29" t="str">
        <f t="shared" si="0"/>
        <v>ETHV26</v>
      </c>
      <c r="C29">
        <v>2285.5</v>
      </c>
    </row>
    <row r="30" spans="1:3" x14ac:dyDescent="0.25">
      <c r="A30" s="9">
        <v>46233</v>
      </c>
      <c r="B30" t="str">
        <f t="shared" si="0"/>
        <v>ETHV26</v>
      </c>
      <c r="C30">
        <v>2274</v>
      </c>
    </row>
    <row r="31" spans="1:3" x14ac:dyDescent="0.25">
      <c r="A31" s="9">
        <v>46234</v>
      </c>
      <c r="B31" t="str">
        <f t="shared" si="0"/>
        <v>ETHV26</v>
      </c>
      <c r="C31">
        <v>2277.5</v>
      </c>
    </row>
    <row r="32" spans="1:3" x14ac:dyDescent="0.25">
      <c r="A32" s="9">
        <v>46237</v>
      </c>
      <c r="B32" t="str">
        <f t="shared" si="0"/>
        <v>ETHV26</v>
      </c>
      <c r="C32">
        <v>2272.5</v>
      </c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Planilha30"/>
  <dimension ref="A1:C90"/>
  <sheetViews>
    <sheetView workbookViewId="0"/>
  </sheetViews>
  <sheetFormatPr defaultRowHeight="15" x14ac:dyDescent="0.25"/>
  <cols>
    <col min="1" max="1" width="12.5703125" style="2" bestFit="1" customWidth="1"/>
    <col min="2" max="49" width="9.140625" style="1" customWidth="1"/>
    <col min="5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5828</v>
      </c>
      <c r="C2">
        <v>2507.5</v>
      </c>
    </row>
    <row r="3" spans="1:3" x14ac:dyDescent="0.25">
      <c r="A3" s="9">
        <v>46196</v>
      </c>
      <c r="B3" s="1" t="s">
        <v>5828</v>
      </c>
      <c r="C3">
        <v>2511</v>
      </c>
    </row>
    <row r="4" spans="1:3" x14ac:dyDescent="0.25">
      <c r="A4" s="9">
        <v>46197</v>
      </c>
      <c r="B4" s="1" t="s">
        <v>5828</v>
      </c>
      <c r="C4">
        <v>2521</v>
      </c>
    </row>
    <row r="5" spans="1:3" x14ac:dyDescent="0.25">
      <c r="A5" s="9">
        <v>46198</v>
      </c>
      <c r="B5" t="str">
        <f t="shared" ref="B5:B32" si="0">B4</f>
        <v>ETHX26</v>
      </c>
      <c r="C5">
        <v>2526.5</v>
      </c>
    </row>
    <row r="6" spans="1:3" x14ac:dyDescent="0.25">
      <c r="A6" s="9">
        <v>46199</v>
      </c>
      <c r="B6" t="str">
        <f t="shared" si="0"/>
        <v>ETHX26</v>
      </c>
      <c r="C6">
        <v>2520</v>
      </c>
    </row>
    <row r="7" spans="1:3" x14ac:dyDescent="0.25">
      <c r="A7" s="9">
        <v>46202</v>
      </c>
      <c r="B7" t="str">
        <f t="shared" si="0"/>
        <v>ETHX26</v>
      </c>
      <c r="C7">
        <v>2500</v>
      </c>
    </row>
    <row r="8" spans="1:3" x14ac:dyDescent="0.25">
      <c r="A8" s="9">
        <v>46203</v>
      </c>
      <c r="B8" t="str">
        <f t="shared" si="0"/>
        <v>ETHX26</v>
      </c>
      <c r="C8">
        <v>2493</v>
      </c>
    </row>
    <row r="9" spans="1:3" x14ac:dyDescent="0.25">
      <c r="A9" s="9">
        <v>46204</v>
      </c>
      <c r="B9" t="str">
        <f t="shared" si="0"/>
        <v>ETHX26</v>
      </c>
      <c r="C9">
        <v>2488.5</v>
      </c>
    </row>
    <row r="10" spans="1:3" x14ac:dyDescent="0.25">
      <c r="A10" s="9">
        <v>46205</v>
      </c>
      <c r="B10" t="str">
        <f t="shared" si="0"/>
        <v>ETHX26</v>
      </c>
      <c r="C10">
        <v>2490</v>
      </c>
    </row>
    <row r="11" spans="1:3" x14ac:dyDescent="0.25">
      <c r="A11" s="9">
        <v>46206</v>
      </c>
      <c r="B11" t="str">
        <f t="shared" si="0"/>
        <v>ETHX26</v>
      </c>
      <c r="C11">
        <v>2470.5</v>
      </c>
    </row>
    <row r="12" spans="1:3" x14ac:dyDescent="0.25">
      <c r="A12" s="9">
        <v>46209</v>
      </c>
      <c r="B12" t="str">
        <f t="shared" si="0"/>
        <v>ETHX26</v>
      </c>
      <c r="C12">
        <v>2460</v>
      </c>
    </row>
    <row r="13" spans="1:3" x14ac:dyDescent="0.25">
      <c r="A13" s="9">
        <v>46210</v>
      </c>
      <c r="B13" t="str">
        <f t="shared" si="0"/>
        <v>ETHX26</v>
      </c>
      <c r="C13">
        <v>2411.5</v>
      </c>
    </row>
    <row r="14" spans="1:3" x14ac:dyDescent="0.25">
      <c r="A14" s="9">
        <v>46211</v>
      </c>
      <c r="B14" t="str">
        <f t="shared" si="0"/>
        <v>ETHX26</v>
      </c>
      <c r="C14">
        <v>2400.5</v>
      </c>
    </row>
    <row r="15" spans="1:3" x14ac:dyDescent="0.25">
      <c r="A15" s="9">
        <v>46212</v>
      </c>
      <c r="B15" t="str">
        <f t="shared" si="0"/>
        <v>ETHX26</v>
      </c>
      <c r="C15">
        <v>2384.5</v>
      </c>
    </row>
    <row r="16" spans="1:3" x14ac:dyDescent="0.25">
      <c r="A16" s="9">
        <v>46213</v>
      </c>
      <c r="B16" t="str">
        <f t="shared" si="0"/>
        <v>ETHX26</v>
      </c>
      <c r="C16">
        <v>2415.5</v>
      </c>
    </row>
    <row r="17" spans="1:3" x14ac:dyDescent="0.25">
      <c r="A17" s="9">
        <v>46216</v>
      </c>
      <c r="B17" t="str">
        <f t="shared" si="0"/>
        <v>ETHX26</v>
      </c>
      <c r="C17">
        <v>2407.5</v>
      </c>
    </row>
    <row r="18" spans="1:3" x14ac:dyDescent="0.25">
      <c r="A18" s="9">
        <v>46217</v>
      </c>
      <c r="B18" t="str">
        <f t="shared" si="0"/>
        <v>ETHX26</v>
      </c>
      <c r="C18">
        <v>2428.5</v>
      </c>
    </row>
    <row r="19" spans="1:3" x14ac:dyDescent="0.25">
      <c r="A19" s="9">
        <v>46218</v>
      </c>
      <c r="B19" t="str">
        <f t="shared" si="0"/>
        <v>ETHX26</v>
      </c>
      <c r="C19">
        <v>2375</v>
      </c>
    </row>
    <row r="20" spans="1:3" x14ac:dyDescent="0.25">
      <c r="A20" s="9">
        <v>46219</v>
      </c>
      <c r="B20" t="str">
        <f t="shared" si="0"/>
        <v>ETHX26</v>
      </c>
      <c r="C20">
        <v>2350</v>
      </c>
    </row>
    <row r="21" spans="1:3" x14ac:dyDescent="0.25">
      <c r="A21" s="9">
        <v>46220</v>
      </c>
      <c r="B21" t="str">
        <f t="shared" si="0"/>
        <v>ETHX26</v>
      </c>
      <c r="C21">
        <v>2328.5</v>
      </c>
    </row>
    <row r="22" spans="1:3" x14ac:dyDescent="0.25">
      <c r="A22" s="9">
        <v>46223</v>
      </c>
      <c r="B22" t="str">
        <f t="shared" si="0"/>
        <v>ETHX26</v>
      </c>
      <c r="C22">
        <v>2331</v>
      </c>
    </row>
    <row r="23" spans="1:3" x14ac:dyDescent="0.25">
      <c r="A23" s="9">
        <v>46224</v>
      </c>
      <c r="B23" t="str">
        <f t="shared" si="0"/>
        <v>ETHX26</v>
      </c>
      <c r="C23">
        <v>2330</v>
      </c>
    </row>
    <row r="24" spans="1:3" x14ac:dyDescent="0.25">
      <c r="A24" s="9">
        <v>46225</v>
      </c>
      <c r="B24" t="str">
        <f t="shared" si="0"/>
        <v>ETHX26</v>
      </c>
      <c r="C24">
        <v>2306.5</v>
      </c>
    </row>
    <row r="25" spans="1:3" x14ac:dyDescent="0.25">
      <c r="A25" s="9">
        <v>46226</v>
      </c>
      <c r="B25" t="str">
        <f t="shared" si="0"/>
        <v>ETHX26</v>
      </c>
      <c r="C25">
        <v>2309</v>
      </c>
    </row>
    <row r="26" spans="1:3" x14ac:dyDescent="0.25">
      <c r="A26" s="9">
        <v>46227</v>
      </c>
      <c r="B26" t="str">
        <f t="shared" si="0"/>
        <v>ETHX26</v>
      </c>
      <c r="C26">
        <v>2275</v>
      </c>
    </row>
    <row r="27" spans="1:3" x14ac:dyDescent="0.25">
      <c r="A27" s="9">
        <v>46230</v>
      </c>
      <c r="B27" t="str">
        <f t="shared" si="0"/>
        <v>ETHX26</v>
      </c>
      <c r="C27">
        <v>2274</v>
      </c>
    </row>
    <row r="28" spans="1:3" x14ac:dyDescent="0.25">
      <c r="A28" s="9">
        <v>46231</v>
      </c>
      <c r="B28" t="str">
        <f t="shared" si="0"/>
        <v>ETHX26</v>
      </c>
      <c r="C28">
        <v>2276.5</v>
      </c>
    </row>
    <row r="29" spans="1:3" x14ac:dyDescent="0.25">
      <c r="A29" s="9">
        <v>46232</v>
      </c>
      <c r="B29" t="str">
        <f t="shared" si="0"/>
        <v>ETHX26</v>
      </c>
      <c r="C29">
        <v>2325</v>
      </c>
    </row>
    <row r="30" spans="1:3" x14ac:dyDescent="0.25">
      <c r="A30" s="9">
        <v>46233</v>
      </c>
      <c r="B30" t="str">
        <f t="shared" si="0"/>
        <v>ETHX26</v>
      </c>
      <c r="C30">
        <v>2323.5</v>
      </c>
    </row>
    <row r="31" spans="1:3" x14ac:dyDescent="0.25">
      <c r="A31" s="9">
        <v>46234</v>
      </c>
      <c r="B31" t="str">
        <f t="shared" si="0"/>
        <v>ETHX26</v>
      </c>
      <c r="C31">
        <v>2325</v>
      </c>
    </row>
    <row r="32" spans="1:3" x14ac:dyDescent="0.25">
      <c r="A32" s="9">
        <v>46237</v>
      </c>
      <c r="B32" t="str">
        <f t="shared" si="0"/>
        <v>ETHX26</v>
      </c>
      <c r="C32">
        <v>2320</v>
      </c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Planilha31"/>
  <dimension ref="A1:C90"/>
  <sheetViews>
    <sheetView topLeftCell="A13" workbookViewId="0">
      <selection activeCell="C2" sqref="C2:C3"/>
    </sheetView>
  </sheetViews>
  <sheetFormatPr defaultRowHeight="15" x14ac:dyDescent="0.25"/>
  <cols>
    <col min="1" max="1" width="12.5703125" style="2" bestFit="1" customWidth="1"/>
    <col min="2" max="49" width="9.140625" style="1" customWidth="1"/>
    <col min="5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5829</v>
      </c>
      <c r="C2">
        <v>2528</v>
      </c>
    </row>
    <row r="3" spans="1:3" x14ac:dyDescent="0.25">
      <c r="A3" s="9">
        <v>46196</v>
      </c>
      <c r="B3" s="1" t="s">
        <v>5829</v>
      </c>
      <c r="C3">
        <v>2531.5</v>
      </c>
    </row>
    <row r="4" spans="1:3" x14ac:dyDescent="0.25">
      <c r="A4" s="9">
        <v>46197</v>
      </c>
      <c r="B4" s="1" t="s">
        <v>5829</v>
      </c>
      <c r="C4">
        <v>2541.5</v>
      </c>
    </row>
    <row r="5" spans="1:3" x14ac:dyDescent="0.25">
      <c r="A5" s="9">
        <v>46198</v>
      </c>
      <c r="B5" t="str">
        <f t="shared" ref="B5:B32" si="0">B4</f>
        <v>ETHZ26</v>
      </c>
      <c r="C5">
        <v>2547</v>
      </c>
    </row>
    <row r="6" spans="1:3" x14ac:dyDescent="0.25">
      <c r="A6" s="9">
        <v>46199</v>
      </c>
      <c r="B6" t="str">
        <f t="shared" si="0"/>
        <v>ETHZ26</v>
      </c>
      <c r="C6">
        <v>2540</v>
      </c>
    </row>
    <row r="7" spans="1:3" x14ac:dyDescent="0.25">
      <c r="A7" s="9">
        <v>46202</v>
      </c>
      <c r="B7" t="str">
        <f t="shared" si="0"/>
        <v>ETHZ26</v>
      </c>
      <c r="C7">
        <v>2520</v>
      </c>
    </row>
    <row r="8" spans="1:3" x14ac:dyDescent="0.25">
      <c r="A8" s="9">
        <v>46203</v>
      </c>
      <c r="B8" t="str">
        <f t="shared" si="0"/>
        <v>ETHZ26</v>
      </c>
      <c r="C8">
        <v>2513</v>
      </c>
    </row>
    <row r="9" spans="1:3" x14ac:dyDescent="0.25">
      <c r="A9" s="9">
        <v>46204</v>
      </c>
      <c r="B9" t="str">
        <f t="shared" si="0"/>
        <v>ETHZ26</v>
      </c>
      <c r="C9">
        <v>2508.5</v>
      </c>
    </row>
    <row r="10" spans="1:3" x14ac:dyDescent="0.25">
      <c r="A10" s="9">
        <v>46205</v>
      </c>
      <c r="B10" t="str">
        <f t="shared" si="0"/>
        <v>ETHZ26</v>
      </c>
      <c r="C10">
        <v>2500</v>
      </c>
    </row>
    <row r="11" spans="1:3" x14ac:dyDescent="0.25">
      <c r="A11" s="9">
        <v>46206</v>
      </c>
      <c r="B11" t="str">
        <f t="shared" si="0"/>
        <v>ETHZ26</v>
      </c>
      <c r="C11">
        <v>2480.5</v>
      </c>
    </row>
    <row r="12" spans="1:3" x14ac:dyDescent="0.25">
      <c r="A12" s="9">
        <v>46209</v>
      </c>
      <c r="B12" t="str">
        <f t="shared" si="0"/>
        <v>ETHZ26</v>
      </c>
      <c r="C12">
        <v>2470</v>
      </c>
    </row>
    <row r="13" spans="1:3" x14ac:dyDescent="0.25">
      <c r="A13" s="9">
        <v>46210</v>
      </c>
      <c r="B13" t="str">
        <f t="shared" si="0"/>
        <v>ETHZ26</v>
      </c>
      <c r="C13">
        <v>2445</v>
      </c>
    </row>
    <row r="14" spans="1:3" x14ac:dyDescent="0.25">
      <c r="A14" s="9">
        <v>46211</v>
      </c>
      <c r="B14" t="str">
        <f t="shared" si="0"/>
        <v>ETHZ26</v>
      </c>
      <c r="C14">
        <v>2433.5</v>
      </c>
    </row>
    <row r="15" spans="1:3" x14ac:dyDescent="0.25">
      <c r="A15" s="9">
        <v>46212</v>
      </c>
      <c r="B15" t="str">
        <f t="shared" si="0"/>
        <v>ETHZ26</v>
      </c>
      <c r="C15">
        <v>2417</v>
      </c>
    </row>
    <row r="16" spans="1:3" x14ac:dyDescent="0.25">
      <c r="A16" s="9">
        <v>46213</v>
      </c>
      <c r="B16" t="str">
        <f t="shared" si="0"/>
        <v>ETHZ26</v>
      </c>
      <c r="C16">
        <v>2448.5</v>
      </c>
    </row>
    <row r="17" spans="1:3" x14ac:dyDescent="0.25">
      <c r="A17" s="9">
        <v>46216</v>
      </c>
      <c r="B17" t="str">
        <f t="shared" si="0"/>
        <v>ETHZ26</v>
      </c>
      <c r="C17">
        <v>2440.5</v>
      </c>
    </row>
    <row r="18" spans="1:3" x14ac:dyDescent="0.25">
      <c r="A18" s="9">
        <v>46217</v>
      </c>
      <c r="B18" t="str">
        <f t="shared" si="0"/>
        <v>ETHZ26</v>
      </c>
      <c r="C18">
        <v>2461.5</v>
      </c>
    </row>
    <row r="19" spans="1:3" x14ac:dyDescent="0.25">
      <c r="A19" s="9">
        <v>46218</v>
      </c>
      <c r="B19" t="str">
        <f t="shared" si="0"/>
        <v>ETHZ26</v>
      </c>
      <c r="C19">
        <v>2407</v>
      </c>
    </row>
    <row r="20" spans="1:3" x14ac:dyDescent="0.25">
      <c r="A20" s="9">
        <v>46219</v>
      </c>
      <c r="B20" t="str">
        <f t="shared" si="0"/>
        <v>ETHZ26</v>
      </c>
      <c r="C20">
        <v>2355</v>
      </c>
    </row>
    <row r="21" spans="1:3" x14ac:dyDescent="0.25">
      <c r="A21" s="9">
        <v>46220</v>
      </c>
      <c r="B21" t="str">
        <f t="shared" si="0"/>
        <v>ETHZ26</v>
      </c>
      <c r="C21">
        <v>2333.5</v>
      </c>
    </row>
    <row r="22" spans="1:3" x14ac:dyDescent="0.25">
      <c r="A22" s="9">
        <v>46223</v>
      </c>
      <c r="B22" t="str">
        <f t="shared" si="0"/>
        <v>ETHZ26</v>
      </c>
      <c r="C22">
        <v>2336</v>
      </c>
    </row>
    <row r="23" spans="1:3" x14ac:dyDescent="0.25">
      <c r="A23" s="9">
        <v>46224</v>
      </c>
      <c r="B23" t="str">
        <f t="shared" si="0"/>
        <v>ETHZ26</v>
      </c>
      <c r="C23">
        <v>2331.5</v>
      </c>
    </row>
    <row r="24" spans="1:3" x14ac:dyDescent="0.25">
      <c r="A24" s="9">
        <v>46225</v>
      </c>
      <c r="B24" t="str">
        <f t="shared" si="0"/>
        <v>ETHZ26</v>
      </c>
      <c r="C24">
        <v>2308</v>
      </c>
    </row>
    <row r="25" spans="1:3" x14ac:dyDescent="0.25">
      <c r="A25" s="9">
        <v>46226</v>
      </c>
      <c r="B25" t="str">
        <f t="shared" si="0"/>
        <v>ETHZ26</v>
      </c>
      <c r="C25">
        <v>2320</v>
      </c>
    </row>
    <row r="26" spans="1:3" x14ac:dyDescent="0.25">
      <c r="A26" s="9">
        <v>46227</v>
      </c>
      <c r="B26" t="str">
        <f t="shared" si="0"/>
        <v>ETHZ26</v>
      </c>
      <c r="C26">
        <v>2300.5</v>
      </c>
    </row>
    <row r="27" spans="1:3" x14ac:dyDescent="0.25">
      <c r="A27" s="9">
        <v>46230</v>
      </c>
      <c r="B27" t="str">
        <f t="shared" si="0"/>
        <v>ETHZ26</v>
      </c>
      <c r="C27">
        <v>2299.5</v>
      </c>
    </row>
    <row r="28" spans="1:3" x14ac:dyDescent="0.25">
      <c r="A28" s="9">
        <v>46231</v>
      </c>
      <c r="B28" t="str">
        <f t="shared" si="0"/>
        <v>ETHZ26</v>
      </c>
      <c r="C28">
        <v>2302</v>
      </c>
    </row>
    <row r="29" spans="1:3" x14ac:dyDescent="0.25">
      <c r="A29" s="9">
        <v>46232</v>
      </c>
      <c r="B29" t="str">
        <f t="shared" si="0"/>
        <v>ETHZ26</v>
      </c>
      <c r="C29">
        <v>2338.5</v>
      </c>
    </row>
    <row r="30" spans="1:3" x14ac:dyDescent="0.25">
      <c r="A30" s="9">
        <v>46233</v>
      </c>
      <c r="B30" t="str">
        <f t="shared" si="0"/>
        <v>ETHZ26</v>
      </c>
      <c r="C30">
        <v>2360</v>
      </c>
    </row>
    <row r="31" spans="1:3" x14ac:dyDescent="0.25">
      <c r="A31" s="9">
        <v>46234</v>
      </c>
      <c r="B31" t="str">
        <f t="shared" si="0"/>
        <v>ETHZ26</v>
      </c>
      <c r="C31">
        <v>2361</v>
      </c>
    </row>
    <row r="32" spans="1:3" x14ac:dyDescent="0.25">
      <c r="A32" s="9">
        <v>46237</v>
      </c>
      <c r="B32" t="str">
        <f t="shared" si="0"/>
        <v>ETHZ26</v>
      </c>
      <c r="C32">
        <v>2367</v>
      </c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Planilha32"/>
  <dimension ref="A1:C90"/>
  <sheetViews>
    <sheetView workbookViewId="0"/>
  </sheetViews>
  <sheetFormatPr defaultRowHeight="15" x14ac:dyDescent="0.25"/>
  <cols>
    <col min="1" max="1" width="12.5703125" style="2" bestFit="1" customWidth="1"/>
    <col min="2" max="49" width="9.140625" style="1" customWidth="1"/>
    <col min="5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5830</v>
      </c>
      <c r="C2">
        <v>2584.5</v>
      </c>
    </row>
    <row r="3" spans="1:3" x14ac:dyDescent="0.25">
      <c r="A3" s="9">
        <v>46196</v>
      </c>
      <c r="B3" s="1" t="s">
        <v>5830</v>
      </c>
      <c r="C3">
        <v>2580</v>
      </c>
    </row>
    <row r="4" spans="1:3" x14ac:dyDescent="0.25">
      <c r="A4" s="9">
        <v>46197</v>
      </c>
      <c r="B4" s="1" t="s">
        <v>5830</v>
      </c>
      <c r="C4">
        <v>2590.5</v>
      </c>
    </row>
    <row r="5" spans="1:3" x14ac:dyDescent="0.25">
      <c r="A5" s="9">
        <v>46198</v>
      </c>
      <c r="B5" t="str">
        <f t="shared" ref="B5:B32" si="0">B4</f>
        <v>ETHF27</v>
      </c>
      <c r="C5">
        <v>2590</v>
      </c>
    </row>
    <row r="6" spans="1:3" x14ac:dyDescent="0.25">
      <c r="A6" s="9">
        <v>46199</v>
      </c>
      <c r="B6" t="str">
        <f t="shared" si="0"/>
        <v>ETHF27</v>
      </c>
      <c r="C6">
        <v>2560</v>
      </c>
    </row>
    <row r="7" spans="1:3" x14ac:dyDescent="0.25">
      <c r="A7" s="9">
        <v>46202</v>
      </c>
      <c r="B7" t="str">
        <f t="shared" si="0"/>
        <v>ETHF27</v>
      </c>
      <c r="C7">
        <v>2540</v>
      </c>
    </row>
    <row r="8" spans="1:3" x14ac:dyDescent="0.25">
      <c r="A8" s="9">
        <v>46203</v>
      </c>
      <c r="B8" t="str">
        <f t="shared" si="0"/>
        <v>ETHF27</v>
      </c>
      <c r="C8">
        <v>2533</v>
      </c>
    </row>
    <row r="9" spans="1:3" x14ac:dyDescent="0.25">
      <c r="A9" s="9">
        <v>46204</v>
      </c>
      <c r="B9" t="str">
        <f t="shared" si="0"/>
        <v>ETHF27</v>
      </c>
      <c r="C9">
        <v>2528.5</v>
      </c>
    </row>
    <row r="10" spans="1:3" x14ac:dyDescent="0.25">
      <c r="A10" s="9">
        <v>46205</v>
      </c>
      <c r="B10" t="str">
        <f t="shared" si="0"/>
        <v>ETHF27</v>
      </c>
      <c r="C10">
        <v>2532</v>
      </c>
    </row>
    <row r="11" spans="1:3" x14ac:dyDescent="0.25">
      <c r="A11" s="9">
        <v>46206</v>
      </c>
      <c r="B11" t="str">
        <f t="shared" si="0"/>
        <v>ETHF27</v>
      </c>
      <c r="C11">
        <v>2512</v>
      </c>
    </row>
    <row r="12" spans="1:3" x14ac:dyDescent="0.25">
      <c r="A12" s="9">
        <v>46209</v>
      </c>
      <c r="B12" t="str">
        <f t="shared" si="0"/>
        <v>ETHF27</v>
      </c>
      <c r="C12">
        <v>2501.5</v>
      </c>
    </row>
    <row r="13" spans="1:3" x14ac:dyDescent="0.25">
      <c r="A13" s="9">
        <v>46210</v>
      </c>
      <c r="B13" t="str">
        <f t="shared" si="0"/>
        <v>ETHF27</v>
      </c>
      <c r="C13">
        <v>2452</v>
      </c>
    </row>
    <row r="14" spans="1:3" x14ac:dyDescent="0.25">
      <c r="A14" s="9">
        <v>46211</v>
      </c>
      <c r="B14" t="str">
        <f t="shared" si="0"/>
        <v>ETHF27</v>
      </c>
      <c r="C14">
        <v>2440.5</v>
      </c>
    </row>
    <row r="15" spans="1:3" x14ac:dyDescent="0.25">
      <c r="A15" s="9">
        <v>46212</v>
      </c>
      <c r="B15" t="str">
        <f t="shared" si="0"/>
        <v>ETHF27</v>
      </c>
      <c r="C15">
        <v>2424</v>
      </c>
    </row>
    <row r="16" spans="1:3" x14ac:dyDescent="0.25">
      <c r="A16" s="9">
        <v>46213</v>
      </c>
      <c r="B16" t="str">
        <f t="shared" si="0"/>
        <v>ETHF27</v>
      </c>
      <c r="C16">
        <v>2455.5</v>
      </c>
    </row>
    <row r="17" spans="1:3" x14ac:dyDescent="0.25">
      <c r="A17" s="9">
        <v>46216</v>
      </c>
      <c r="B17" t="str">
        <f t="shared" si="0"/>
        <v>ETHF27</v>
      </c>
      <c r="C17">
        <v>2447.5</v>
      </c>
    </row>
    <row r="18" spans="1:3" x14ac:dyDescent="0.25">
      <c r="A18" s="9">
        <v>46217</v>
      </c>
      <c r="B18" t="str">
        <f t="shared" si="0"/>
        <v>ETHF27</v>
      </c>
      <c r="C18">
        <v>2468.5</v>
      </c>
    </row>
    <row r="19" spans="1:3" x14ac:dyDescent="0.25">
      <c r="A19" s="9">
        <v>46218</v>
      </c>
      <c r="B19" t="str">
        <f t="shared" si="0"/>
        <v>ETHF27</v>
      </c>
      <c r="C19">
        <v>2414</v>
      </c>
    </row>
    <row r="20" spans="1:3" x14ac:dyDescent="0.25">
      <c r="A20" s="9">
        <v>46219</v>
      </c>
      <c r="B20" t="str">
        <f t="shared" si="0"/>
        <v>ETHF27</v>
      </c>
      <c r="C20">
        <v>2390</v>
      </c>
    </row>
    <row r="21" spans="1:3" x14ac:dyDescent="0.25">
      <c r="A21" s="9">
        <v>46220</v>
      </c>
      <c r="B21" t="str">
        <f t="shared" si="0"/>
        <v>ETHF27</v>
      </c>
      <c r="C21">
        <v>2368</v>
      </c>
    </row>
    <row r="22" spans="1:3" x14ac:dyDescent="0.25">
      <c r="A22" s="9">
        <v>46223</v>
      </c>
      <c r="B22" t="str">
        <f t="shared" si="0"/>
        <v>ETHF27</v>
      </c>
      <c r="C22">
        <v>2371</v>
      </c>
    </row>
    <row r="23" spans="1:3" x14ac:dyDescent="0.25">
      <c r="A23" s="9">
        <v>46224</v>
      </c>
      <c r="B23" t="str">
        <f t="shared" si="0"/>
        <v>ETHF27</v>
      </c>
      <c r="C23">
        <v>2346</v>
      </c>
    </row>
    <row r="24" spans="1:3" x14ac:dyDescent="0.25">
      <c r="A24" s="9">
        <v>46225</v>
      </c>
      <c r="B24" t="str">
        <f t="shared" si="0"/>
        <v>ETHF27</v>
      </c>
      <c r="C24">
        <v>2340</v>
      </c>
    </row>
    <row r="25" spans="1:3" x14ac:dyDescent="0.25">
      <c r="A25" s="9">
        <v>46226</v>
      </c>
      <c r="B25" t="str">
        <f t="shared" si="0"/>
        <v>ETHF27</v>
      </c>
      <c r="C25">
        <v>2342.5</v>
      </c>
    </row>
    <row r="26" spans="1:3" x14ac:dyDescent="0.25">
      <c r="A26" s="9">
        <v>46227</v>
      </c>
      <c r="B26" t="str">
        <f t="shared" si="0"/>
        <v>ETHF27</v>
      </c>
      <c r="C26">
        <v>2323</v>
      </c>
    </row>
    <row r="27" spans="1:3" x14ac:dyDescent="0.25">
      <c r="A27" s="9">
        <v>46230</v>
      </c>
      <c r="B27" t="str">
        <f t="shared" si="0"/>
        <v>ETHF27</v>
      </c>
      <c r="C27">
        <v>2322</v>
      </c>
    </row>
    <row r="28" spans="1:3" x14ac:dyDescent="0.25">
      <c r="A28" s="9">
        <v>46231</v>
      </c>
      <c r="B28" t="str">
        <f t="shared" si="0"/>
        <v>ETHF27</v>
      </c>
      <c r="C28">
        <v>2324.5</v>
      </c>
    </row>
    <row r="29" spans="1:3" x14ac:dyDescent="0.25">
      <c r="A29" s="9">
        <v>46232</v>
      </c>
      <c r="B29" t="str">
        <f t="shared" si="0"/>
        <v>ETHF27</v>
      </c>
      <c r="C29">
        <v>2361.5</v>
      </c>
    </row>
    <row r="30" spans="1:3" x14ac:dyDescent="0.25">
      <c r="A30" s="9">
        <v>46233</v>
      </c>
      <c r="B30" t="str">
        <f t="shared" si="0"/>
        <v>ETHF27</v>
      </c>
      <c r="C30">
        <v>2370</v>
      </c>
    </row>
    <row r="31" spans="1:3" x14ac:dyDescent="0.25">
      <c r="A31" s="9">
        <v>46234</v>
      </c>
      <c r="B31" t="str">
        <f t="shared" si="0"/>
        <v>ETHF27</v>
      </c>
      <c r="C31">
        <v>2371</v>
      </c>
    </row>
    <row r="32" spans="1:3" x14ac:dyDescent="0.25">
      <c r="A32" s="9">
        <v>46237</v>
      </c>
      <c r="B32" t="str">
        <f t="shared" si="0"/>
        <v>ETHF27</v>
      </c>
      <c r="C32">
        <v>2386.5</v>
      </c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Planilha33"/>
  <dimension ref="A1:C90"/>
  <sheetViews>
    <sheetView workbookViewId="0"/>
  </sheetViews>
  <sheetFormatPr defaultRowHeight="15" x14ac:dyDescent="0.25"/>
  <cols>
    <col min="1" max="1" width="12.5703125" style="2" bestFit="1" customWidth="1"/>
    <col min="2" max="49" width="9.140625" style="1" customWidth="1"/>
    <col min="5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5831</v>
      </c>
      <c r="C2">
        <v>2584.5</v>
      </c>
    </row>
    <row r="3" spans="1:3" x14ac:dyDescent="0.25">
      <c r="A3" s="9">
        <v>46196</v>
      </c>
      <c r="B3" s="1" t="s">
        <v>5831</v>
      </c>
      <c r="C3">
        <v>2588</v>
      </c>
    </row>
    <row r="4" spans="1:3" x14ac:dyDescent="0.25">
      <c r="A4" s="9">
        <v>46197</v>
      </c>
      <c r="B4" s="1" t="s">
        <v>5831</v>
      </c>
      <c r="C4">
        <v>2598.5</v>
      </c>
    </row>
    <row r="5" spans="1:3" x14ac:dyDescent="0.25">
      <c r="A5" s="9">
        <v>46198</v>
      </c>
      <c r="B5" t="str">
        <f t="shared" ref="B5:B32" si="0">B4</f>
        <v>ETHG27</v>
      </c>
      <c r="C5">
        <v>2590</v>
      </c>
    </row>
    <row r="6" spans="1:3" x14ac:dyDescent="0.25">
      <c r="A6" s="9">
        <v>46199</v>
      </c>
      <c r="B6" t="str">
        <f t="shared" si="0"/>
        <v>ETHG27</v>
      </c>
      <c r="C6">
        <v>2580</v>
      </c>
    </row>
    <row r="7" spans="1:3" x14ac:dyDescent="0.25">
      <c r="A7" s="9">
        <v>46202</v>
      </c>
      <c r="B7" t="str">
        <f t="shared" si="0"/>
        <v>ETHG27</v>
      </c>
      <c r="C7">
        <v>2592.5</v>
      </c>
    </row>
    <row r="8" spans="1:3" x14ac:dyDescent="0.25">
      <c r="A8" s="9">
        <v>46203</v>
      </c>
      <c r="B8" t="str">
        <f t="shared" si="0"/>
        <v>ETHG27</v>
      </c>
      <c r="C8">
        <v>2570</v>
      </c>
    </row>
    <row r="9" spans="1:3" x14ac:dyDescent="0.25">
      <c r="A9" s="9">
        <v>46204</v>
      </c>
      <c r="B9" t="str">
        <f t="shared" si="0"/>
        <v>ETHG27</v>
      </c>
      <c r="C9">
        <v>2565.5</v>
      </c>
    </row>
    <row r="10" spans="1:3" x14ac:dyDescent="0.25">
      <c r="A10" s="9">
        <v>46205</v>
      </c>
      <c r="B10" t="str">
        <f t="shared" si="0"/>
        <v>ETHG27</v>
      </c>
      <c r="C10">
        <v>2569.5</v>
      </c>
    </row>
    <row r="11" spans="1:3" x14ac:dyDescent="0.25">
      <c r="A11" s="9">
        <v>46206</v>
      </c>
      <c r="B11" t="str">
        <f t="shared" si="0"/>
        <v>ETHG27</v>
      </c>
      <c r="C11">
        <v>2549.5</v>
      </c>
    </row>
    <row r="12" spans="1:3" x14ac:dyDescent="0.25">
      <c r="A12" s="9">
        <v>46209</v>
      </c>
      <c r="B12" t="str">
        <f t="shared" si="0"/>
        <v>ETHG27</v>
      </c>
      <c r="C12">
        <v>2538.5</v>
      </c>
    </row>
    <row r="13" spans="1:3" x14ac:dyDescent="0.25">
      <c r="A13" s="9">
        <v>46210</v>
      </c>
      <c r="B13" t="str">
        <f t="shared" si="0"/>
        <v>ETHG27</v>
      </c>
      <c r="C13">
        <v>2488.5</v>
      </c>
    </row>
    <row r="14" spans="1:3" x14ac:dyDescent="0.25">
      <c r="A14" s="9">
        <v>46211</v>
      </c>
      <c r="B14" t="str">
        <f t="shared" si="0"/>
        <v>ETHG27</v>
      </c>
      <c r="C14">
        <v>2477</v>
      </c>
    </row>
    <row r="15" spans="1:3" x14ac:dyDescent="0.25">
      <c r="A15" s="9">
        <v>46212</v>
      </c>
      <c r="B15" t="str">
        <f t="shared" si="0"/>
        <v>ETHG27</v>
      </c>
      <c r="C15">
        <v>2460</v>
      </c>
    </row>
    <row r="16" spans="1:3" x14ac:dyDescent="0.25">
      <c r="A16" s="9">
        <v>46213</v>
      </c>
      <c r="B16" t="str">
        <f t="shared" si="0"/>
        <v>ETHG27</v>
      </c>
      <c r="C16">
        <v>2492</v>
      </c>
    </row>
    <row r="17" spans="1:3" x14ac:dyDescent="0.25">
      <c r="A17" s="9">
        <v>46216</v>
      </c>
      <c r="B17" t="str">
        <f t="shared" si="0"/>
        <v>ETHG27</v>
      </c>
      <c r="C17">
        <v>2484</v>
      </c>
    </row>
    <row r="18" spans="1:3" x14ac:dyDescent="0.25">
      <c r="A18" s="9">
        <v>46217</v>
      </c>
      <c r="B18" t="str">
        <f t="shared" si="0"/>
        <v>ETHG27</v>
      </c>
      <c r="C18">
        <v>2505.5</v>
      </c>
    </row>
    <row r="19" spans="1:3" x14ac:dyDescent="0.25">
      <c r="A19" s="9">
        <v>46218</v>
      </c>
      <c r="B19" t="str">
        <f t="shared" si="0"/>
        <v>ETHG27</v>
      </c>
      <c r="C19">
        <v>2450</v>
      </c>
    </row>
    <row r="20" spans="1:3" x14ac:dyDescent="0.25">
      <c r="A20" s="9">
        <v>46219</v>
      </c>
      <c r="B20" t="str">
        <f t="shared" si="0"/>
        <v>ETHG27</v>
      </c>
      <c r="C20">
        <v>2405</v>
      </c>
    </row>
    <row r="21" spans="1:3" x14ac:dyDescent="0.25">
      <c r="A21" s="9">
        <v>46220</v>
      </c>
      <c r="B21" t="str">
        <f t="shared" si="0"/>
        <v>ETHG27</v>
      </c>
      <c r="C21">
        <v>2383</v>
      </c>
    </row>
    <row r="22" spans="1:3" x14ac:dyDescent="0.25">
      <c r="A22" s="9">
        <v>46223</v>
      </c>
      <c r="B22" t="str">
        <f t="shared" si="0"/>
        <v>ETHG27</v>
      </c>
      <c r="C22">
        <v>2386</v>
      </c>
    </row>
    <row r="23" spans="1:3" x14ac:dyDescent="0.25">
      <c r="A23" s="9">
        <v>46224</v>
      </c>
      <c r="B23" t="str">
        <f t="shared" si="0"/>
        <v>ETHG27</v>
      </c>
      <c r="C23">
        <v>2360.5</v>
      </c>
    </row>
    <row r="24" spans="1:3" x14ac:dyDescent="0.25">
      <c r="A24" s="9">
        <v>46225</v>
      </c>
      <c r="B24" t="str">
        <f t="shared" si="0"/>
        <v>ETHG27</v>
      </c>
      <c r="C24">
        <v>2336.5</v>
      </c>
    </row>
    <row r="25" spans="1:3" x14ac:dyDescent="0.25">
      <c r="A25" s="9">
        <v>46226</v>
      </c>
      <c r="B25" t="str">
        <f t="shared" si="0"/>
        <v>ETHG27</v>
      </c>
      <c r="C25">
        <v>2339</v>
      </c>
    </row>
    <row r="26" spans="1:3" x14ac:dyDescent="0.25">
      <c r="A26" s="9">
        <v>46227</v>
      </c>
      <c r="B26" t="str">
        <f t="shared" si="0"/>
        <v>ETHG27</v>
      </c>
      <c r="C26">
        <v>2320</v>
      </c>
    </row>
    <row r="27" spans="1:3" x14ac:dyDescent="0.25">
      <c r="A27" s="9">
        <v>46230</v>
      </c>
      <c r="B27" t="str">
        <f t="shared" si="0"/>
        <v>ETHG27</v>
      </c>
      <c r="C27">
        <v>2319</v>
      </c>
    </row>
    <row r="28" spans="1:3" x14ac:dyDescent="0.25">
      <c r="A28" s="9">
        <v>46231</v>
      </c>
      <c r="B28" t="str">
        <f t="shared" si="0"/>
        <v>ETHG27</v>
      </c>
      <c r="C28">
        <v>2321.5</v>
      </c>
    </row>
    <row r="29" spans="1:3" x14ac:dyDescent="0.25">
      <c r="A29" s="9">
        <v>46232</v>
      </c>
      <c r="B29" t="str">
        <f t="shared" si="0"/>
        <v>ETHG27</v>
      </c>
      <c r="C29">
        <v>2358.5</v>
      </c>
    </row>
    <row r="30" spans="1:3" x14ac:dyDescent="0.25">
      <c r="A30" s="9">
        <v>46233</v>
      </c>
      <c r="B30" t="str">
        <f t="shared" si="0"/>
        <v>ETHG27</v>
      </c>
      <c r="C30">
        <v>2379.5</v>
      </c>
    </row>
    <row r="31" spans="1:3" x14ac:dyDescent="0.25">
      <c r="A31" s="9">
        <v>46234</v>
      </c>
      <c r="B31" t="str">
        <f t="shared" si="0"/>
        <v>ETHG27</v>
      </c>
      <c r="C31">
        <v>2380.5</v>
      </c>
    </row>
    <row r="32" spans="1:3" x14ac:dyDescent="0.25">
      <c r="A32" s="9">
        <v>46237</v>
      </c>
      <c r="B32" t="str">
        <f t="shared" si="0"/>
        <v>ETHG27</v>
      </c>
      <c r="C32">
        <v>2387</v>
      </c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Planilha34"/>
  <dimension ref="A1:C90"/>
  <sheetViews>
    <sheetView workbookViewId="0"/>
  </sheetViews>
  <sheetFormatPr defaultRowHeight="15" x14ac:dyDescent="0.25"/>
  <cols>
    <col min="1" max="1" width="12.5703125" style="2" bestFit="1" customWidth="1"/>
    <col min="2" max="49" width="9.140625" style="1" customWidth="1"/>
    <col min="5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5832</v>
      </c>
      <c r="C2">
        <v>2584</v>
      </c>
    </row>
    <row r="3" spans="1:3" x14ac:dyDescent="0.25">
      <c r="A3" s="9">
        <v>46196</v>
      </c>
      <c r="B3" s="1" t="s">
        <v>5832</v>
      </c>
      <c r="C3">
        <v>2580</v>
      </c>
    </row>
    <row r="4" spans="1:3" x14ac:dyDescent="0.25">
      <c r="A4" s="9">
        <v>46197</v>
      </c>
      <c r="B4" s="1" t="s">
        <v>5832</v>
      </c>
      <c r="C4">
        <v>2580</v>
      </c>
    </row>
    <row r="5" spans="1:3" x14ac:dyDescent="0.25">
      <c r="A5" s="9">
        <v>46198</v>
      </c>
      <c r="B5" t="str">
        <f t="shared" ref="B5:B32" si="0">B4</f>
        <v>ETHH27</v>
      </c>
      <c r="C5">
        <v>2560</v>
      </c>
    </row>
    <row r="6" spans="1:3" x14ac:dyDescent="0.25">
      <c r="A6" s="9">
        <v>46199</v>
      </c>
      <c r="B6" t="str">
        <f t="shared" si="0"/>
        <v>ETHH27</v>
      </c>
      <c r="C6">
        <v>2554.5</v>
      </c>
    </row>
    <row r="7" spans="1:3" x14ac:dyDescent="0.25">
      <c r="A7" s="9">
        <v>46202</v>
      </c>
      <c r="B7" t="str">
        <f t="shared" si="0"/>
        <v>ETHH27</v>
      </c>
      <c r="C7">
        <v>2567</v>
      </c>
    </row>
    <row r="8" spans="1:3" x14ac:dyDescent="0.25">
      <c r="A8" s="9">
        <v>46203</v>
      </c>
      <c r="B8" t="str">
        <f t="shared" si="0"/>
        <v>ETHH27</v>
      </c>
      <c r="C8">
        <v>2560</v>
      </c>
    </row>
    <row r="9" spans="1:3" x14ac:dyDescent="0.25">
      <c r="A9" s="9">
        <v>46204</v>
      </c>
      <c r="B9" t="str">
        <f t="shared" si="0"/>
        <v>ETHH27</v>
      </c>
      <c r="C9">
        <v>2555.5</v>
      </c>
    </row>
    <row r="10" spans="1:3" x14ac:dyDescent="0.25">
      <c r="A10" s="9">
        <v>46205</v>
      </c>
      <c r="B10" t="str">
        <f t="shared" si="0"/>
        <v>ETHH27</v>
      </c>
      <c r="C10">
        <v>2559.5</v>
      </c>
    </row>
    <row r="11" spans="1:3" x14ac:dyDescent="0.25">
      <c r="A11" s="9">
        <v>46206</v>
      </c>
      <c r="B11" t="str">
        <f t="shared" si="0"/>
        <v>ETHH27</v>
      </c>
      <c r="C11">
        <v>2539.5</v>
      </c>
    </row>
    <row r="12" spans="1:3" x14ac:dyDescent="0.25">
      <c r="A12" s="9">
        <v>46209</v>
      </c>
      <c r="B12" t="str">
        <f t="shared" si="0"/>
        <v>ETHH27</v>
      </c>
      <c r="C12">
        <v>2529</v>
      </c>
    </row>
    <row r="13" spans="1:3" x14ac:dyDescent="0.25">
      <c r="A13" s="9">
        <v>46210</v>
      </c>
      <c r="B13" t="str">
        <f t="shared" si="0"/>
        <v>ETHH27</v>
      </c>
      <c r="C13">
        <v>2479</v>
      </c>
    </row>
    <row r="14" spans="1:3" x14ac:dyDescent="0.25">
      <c r="A14" s="9">
        <v>46211</v>
      </c>
      <c r="B14" t="str">
        <f t="shared" si="0"/>
        <v>ETHH27</v>
      </c>
      <c r="C14">
        <v>2467.5</v>
      </c>
    </row>
    <row r="15" spans="1:3" x14ac:dyDescent="0.25">
      <c r="A15" s="9">
        <v>46212</v>
      </c>
      <c r="B15" t="str">
        <f t="shared" si="0"/>
        <v>ETHH27</v>
      </c>
      <c r="C15">
        <v>2451</v>
      </c>
    </row>
    <row r="16" spans="1:3" x14ac:dyDescent="0.25">
      <c r="A16" s="9">
        <v>46213</v>
      </c>
      <c r="B16" t="str">
        <f t="shared" si="0"/>
        <v>ETHH27</v>
      </c>
      <c r="C16">
        <v>2483</v>
      </c>
    </row>
    <row r="17" spans="1:3" x14ac:dyDescent="0.25">
      <c r="A17" s="9">
        <v>46216</v>
      </c>
      <c r="B17" t="str">
        <f t="shared" si="0"/>
        <v>ETHH27</v>
      </c>
      <c r="C17">
        <v>2475</v>
      </c>
    </row>
    <row r="18" spans="1:3" x14ac:dyDescent="0.25">
      <c r="A18" s="9">
        <v>46217</v>
      </c>
      <c r="B18" t="str">
        <f t="shared" si="0"/>
        <v>ETHH27</v>
      </c>
      <c r="C18">
        <v>2496.5</v>
      </c>
    </row>
    <row r="19" spans="1:3" x14ac:dyDescent="0.25">
      <c r="A19" s="9">
        <v>46218</v>
      </c>
      <c r="B19" t="str">
        <f t="shared" si="0"/>
        <v>ETHH27</v>
      </c>
      <c r="C19">
        <v>2441.5</v>
      </c>
    </row>
    <row r="20" spans="1:3" x14ac:dyDescent="0.25">
      <c r="A20" s="9">
        <v>46219</v>
      </c>
      <c r="B20" t="str">
        <f t="shared" si="0"/>
        <v>ETHH27</v>
      </c>
      <c r="C20">
        <v>2414.5</v>
      </c>
    </row>
    <row r="21" spans="1:3" x14ac:dyDescent="0.25">
      <c r="A21" s="9">
        <v>46220</v>
      </c>
      <c r="B21" t="str">
        <f t="shared" si="0"/>
        <v>ETHH27</v>
      </c>
      <c r="C21">
        <v>2392.5</v>
      </c>
    </row>
    <row r="22" spans="1:3" x14ac:dyDescent="0.25">
      <c r="A22" s="9">
        <v>46223</v>
      </c>
      <c r="B22" t="str">
        <f t="shared" si="0"/>
        <v>ETHH27</v>
      </c>
      <c r="C22">
        <v>2395.5</v>
      </c>
    </row>
    <row r="23" spans="1:3" x14ac:dyDescent="0.25">
      <c r="A23" s="9">
        <v>46224</v>
      </c>
      <c r="B23" t="str">
        <f t="shared" si="0"/>
        <v>ETHH27</v>
      </c>
      <c r="C23">
        <v>2370</v>
      </c>
    </row>
    <row r="24" spans="1:3" x14ac:dyDescent="0.25">
      <c r="A24" s="9">
        <v>46225</v>
      </c>
      <c r="B24" t="str">
        <f t="shared" si="0"/>
        <v>ETHH27</v>
      </c>
      <c r="C24">
        <v>2346</v>
      </c>
    </row>
    <row r="25" spans="1:3" x14ac:dyDescent="0.25">
      <c r="A25" s="9">
        <v>46226</v>
      </c>
      <c r="B25" t="str">
        <f t="shared" si="0"/>
        <v>ETHH27</v>
      </c>
      <c r="C25">
        <v>2348.5</v>
      </c>
    </row>
    <row r="26" spans="1:3" x14ac:dyDescent="0.25">
      <c r="A26" s="9">
        <v>46227</v>
      </c>
      <c r="B26" t="str">
        <f t="shared" si="0"/>
        <v>ETHH27</v>
      </c>
      <c r="C26">
        <v>2329</v>
      </c>
    </row>
    <row r="27" spans="1:3" x14ac:dyDescent="0.25">
      <c r="A27" s="9">
        <v>46230</v>
      </c>
      <c r="B27" t="str">
        <f t="shared" si="0"/>
        <v>ETHH27</v>
      </c>
      <c r="C27">
        <v>2328</v>
      </c>
    </row>
    <row r="28" spans="1:3" x14ac:dyDescent="0.25">
      <c r="A28" s="9">
        <v>46231</v>
      </c>
      <c r="B28" t="str">
        <f t="shared" si="0"/>
        <v>ETHH27</v>
      </c>
      <c r="C28">
        <v>2330.5</v>
      </c>
    </row>
    <row r="29" spans="1:3" x14ac:dyDescent="0.25">
      <c r="A29" s="9">
        <v>46232</v>
      </c>
      <c r="B29" t="str">
        <f t="shared" si="0"/>
        <v>ETHH27</v>
      </c>
      <c r="C29">
        <v>2367.5</v>
      </c>
    </row>
    <row r="30" spans="1:3" x14ac:dyDescent="0.25">
      <c r="A30" s="9">
        <v>46233</v>
      </c>
      <c r="B30" t="str">
        <f t="shared" si="0"/>
        <v>ETHH27</v>
      </c>
      <c r="C30">
        <v>2359.5</v>
      </c>
    </row>
    <row r="31" spans="1:3" x14ac:dyDescent="0.25">
      <c r="A31" s="9">
        <v>46234</v>
      </c>
      <c r="B31" t="str">
        <f t="shared" si="0"/>
        <v>ETHH27</v>
      </c>
      <c r="C31">
        <v>2360.5</v>
      </c>
    </row>
    <row r="32" spans="1:3" x14ac:dyDescent="0.25">
      <c r="A32" s="9">
        <v>46237</v>
      </c>
      <c r="B32" t="str">
        <f t="shared" si="0"/>
        <v>ETHH27</v>
      </c>
      <c r="C32">
        <v>2355.5</v>
      </c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Planilha35"/>
  <dimension ref="A1:C90"/>
  <sheetViews>
    <sheetView workbookViewId="0"/>
  </sheetViews>
  <sheetFormatPr defaultRowHeight="15" x14ac:dyDescent="0.25"/>
  <cols>
    <col min="1" max="1" width="12.5703125" style="2" bestFit="1" customWidth="1"/>
    <col min="2" max="49" width="9.140625" style="1" customWidth="1"/>
    <col min="5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46205</v>
      </c>
      <c r="B2" s="1" t="s">
        <v>5833</v>
      </c>
      <c r="C2">
        <v>2559.5</v>
      </c>
    </row>
    <row r="3" spans="1:3" x14ac:dyDescent="0.25">
      <c r="A3" s="9">
        <v>46206</v>
      </c>
      <c r="B3" s="1" t="s">
        <v>5833</v>
      </c>
      <c r="C3">
        <v>2539.5</v>
      </c>
    </row>
    <row r="4" spans="1:3" x14ac:dyDescent="0.25">
      <c r="A4" s="9">
        <v>46209</v>
      </c>
      <c r="B4" s="1" t="s">
        <v>5833</v>
      </c>
      <c r="C4">
        <v>2529</v>
      </c>
    </row>
    <row r="5" spans="1:3" x14ac:dyDescent="0.25">
      <c r="A5" s="9">
        <v>46210</v>
      </c>
      <c r="B5" t="str">
        <f t="shared" ref="B5:B24" si="0">B4</f>
        <v>ETHJ27</v>
      </c>
      <c r="C5">
        <v>2479</v>
      </c>
    </row>
    <row r="6" spans="1:3" x14ac:dyDescent="0.25">
      <c r="A6" s="9">
        <v>46211</v>
      </c>
      <c r="B6" t="str">
        <f t="shared" si="0"/>
        <v>ETHJ27</v>
      </c>
      <c r="C6">
        <v>2467.5</v>
      </c>
    </row>
    <row r="7" spans="1:3" x14ac:dyDescent="0.25">
      <c r="A7" s="9">
        <v>46212</v>
      </c>
      <c r="B7" t="str">
        <f t="shared" si="0"/>
        <v>ETHJ27</v>
      </c>
      <c r="C7">
        <v>2451</v>
      </c>
    </row>
    <row r="8" spans="1:3" x14ac:dyDescent="0.25">
      <c r="A8" s="9">
        <v>46213</v>
      </c>
      <c r="B8" t="str">
        <f t="shared" si="0"/>
        <v>ETHJ27</v>
      </c>
      <c r="C8">
        <v>2483</v>
      </c>
    </row>
    <row r="9" spans="1:3" x14ac:dyDescent="0.25">
      <c r="A9" s="9">
        <v>46216</v>
      </c>
      <c r="B9" t="str">
        <f t="shared" si="0"/>
        <v>ETHJ27</v>
      </c>
      <c r="C9">
        <v>2475</v>
      </c>
    </row>
    <row r="10" spans="1:3" x14ac:dyDescent="0.25">
      <c r="A10" s="9">
        <v>46217</v>
      </c>
      <c r="B10" t="str">
        <f t="shared" si="0"/>
        <v>ETHJ27</v>
      </c>
      <c r="C10">
        <v>2496.5</v>
      </c>
    </row>
    <row r="11" spans="1:3" x14ac:dyDescent="0.25">
      <c r="A11" s="9">
        <v>46218</v>
      </c>
      <c r="B11" t="str">
        <f t="shared" si="0"/>
        <v>ETHJ27</v>
      </c>
      <c r="C11">
        <v>2441.5</v>
      </c>
    </row>
    <row r="12" spans="1:3" x14ac:dyDescent="0.25">
      <c r="A12" s="9">
        <v>46219</v>
      </c>
      <c r="B12" t="str">
        <f t="shared" si="0"/>
        <v>ETHJ27</v>
      </c>
      <c r="C12">
        <v>2414.5</v>
      </c>
    </row>
    <row r="13" spans="1:3" x14ac:dyDescent="0.25">
      <c r="A13" s="9">
        <v>46220</v>
      </c>
      <c r="B13" t="str">
        <f t="shared" si="0"/>
        <v>ETHJ27</v>
      </c>
      <c r="C13">
        <v>2392.5</v>
      </c>
    </row>
    <row r="14" spans="1:3" x14ac:dyDescent="0.25">
      <c r="A14" s="9">
        <v>46223</v>
      </c>
      <c r="B14" t="str">
        <f t="shared" si="0"/>
        <v>ETHJ27</v>
      </c>
      <c r="C14">
        <v>2395.5</v>
      </c>
    </row>
    <row r="15" spans="1:3" x14ac:dyDescent="0.25">
      <c r="A15" s="9">
        <v>46224</v>
      </c>
      <c r="B15" t="str">
        <f t="shared" si="0"/>
        <v>ETHJ27</v>
      </c>
      <c r="C15">
        <v>2370</v>
      </c>
    </row>
    <row r="16" spans="1:3" x14ac:dyDescent="0.25">
      <c r="A16" s="9">
        <v>46225</v>
      </c>
      <c r="B16" t="str">
        <f t="shared" si="0"/>
        <v>ETHJ27</v>
      </c>
      <c r="C16">
        <v>2346</v>
      </c>
    </row>
    <row r="17" spans="1:3" x14ac:dyDescent="0.25">
      <c r="A17" s="9">
        <v>46226</v>
      </c>
      <c r="B17" t="str">
        <f t="shared" si="0"/>
        <v>ETHJ27</v>
      </c>
      <c r="C17">
        <v>2348.5</v>
      </c>
    </row>
    <row r="18" spans="1:3" x14ac:dyDescent="0.25">
      <c r="A18" s="9">
        <v>46227</v>
      </c>
      <c r="B18" t="str">
        <f t="shared" si="0"/>
        <v>ETHJ27</v>
      </c>
      <c r="C18">
        <v>2329</v>
      </c>
    </row>
    <row r="19" spans="1:3" x14ac:dyDescent="0.25">
      <c r="A19" s="9">
        <v>46230</v>
      </c>
      <c r="B19" t="str">
        <f t="shared" si="0"/>
        <v>ETHJ27</v>
      </c>
      <c r="C19">
        <v>2328</v>
      </c>
    </row>
    <row r="20" spans="1:3" x14ac:dyDescent="0.25">
      <c r="A20" s="9">
        <v>46231</v>
      </c>
      <c r="B20" t="str">
        <f t="shared" si="0"/>
        <v>ETHJ27</v>
      </c>
      <c r="C20">
        <v>2330.5</v>
      </c>
    </row>
    <row r="21" spans="1:3" x14ac:dyDescent="0.25">
      <c r="A21" s="9">
        <v>46232</v>
      </c>
      <c r="B21" t="str">
        <f t="shared" si="0"/>
        <v>ETHJ27</v>
      </c>
      <c r="C21">
        <v>2367.5</v>
      </c>
    </row>
    <row r="22" spans="1:3" x14ac:dyDescent="0.25">
      <c r="A22" s="9">
        <v>46233</v>
      </c>
      <c r="B22" t="str">
        <f t="shared" si="0"/>
        <v>ETHJ27</v>
      </c>
      <c r="C22">
        <v>2359.5</v>
      </c>
    </row>
    <row r="23" spans="1:3" x14ac:dyDescent="0.25">
      <c r="A23" s="9">
        <v>46234</v>
      </c>
      <c r="B23" t="str">
        <f t="shared" si="0"/>
        <v>ETHJ27</v>
      </c>
      <c r="C23">
        <v>2360.5</v>
      </c>
    </row>
    <row r="24" spans="1:3" x14ac:dyDescent="0.25">
      <c r="A24" s="9">
        <v>46237</v>
      </c>
      <c r="B24" t="str">
        <f t="shared" si="0"/>
        <v>ETHJ27</v>
      </c>
      <c r="C24">
        <v>2355.5</v>
      </c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Planilha36"/>
  <dimension ref="A1:C90"/>
  <sheetViews>
    <sheetView workbookViewId="0"/>
  </sheetViews>
  <sheetFormatPr defaultRowHeight="15" x14ac:dyDescent="0.25"/>
  <cols>
    <col min="1" max="1" width="12.5703125" style="2" bestFit="1" customWidth="1"/>
    <col min="2" max="49" width="9.140625" style="1" customWidth="1"/>
    <col min="5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46205</v>
      </c>
      <c r="B2" s="1" t="s">
        <v>5834</v>
      </c>
      <c r="C2">
        <v>2559.5</v>
      </c>
    </row>
    <row r="3" spans="1:3" x14ac:dyDescent="0.25">
      <c r="A3" s="9">
        <v>46206</v>
      </c>
      <c r="B3" s="1" t="s">
        <v>5834</v>
      </c>
      <c r="C3">
        <v>2539.5</v>
      </c>
    </row>
    <row r="4" spans="1:3" x14ac:dyDescent="0.25">
      <c r="A4" s="9">
        <v>46209</v>
      </c>
      <c r="B4" s="1" t="s">
        <v>5834</v>
      </c>
      <c r="C4">
        <v>2529</v>
      </c>
    </row>
    <row r="5" spans="1:3" x14ac:dyDescent="0.25">
      <c r="A5" s="9">
        <v>46210</v>
      </c>
      <c r="B5" t="str">
        <f t="shared" ref="B5:B24" si="0">B4</f>
        <v>ETHK27</v>
      </c>
      <c r="C5">
        <v>2479</v>
      </c>
    </row>
    <row r="6" spans="1:3" x14ac:dyDescent="0.25">
      <c r="A6" s="9">
        <v>46211</v>
      </c>
      <c r="B6" t="str">
        <f t="shared" si="0"/>
        <v>ETHK27</v>
      </c>
      <c r="C6">
        <v>2467.5</v>
      </c>
    </row>
    <row r="7" spans="1:3" x14ac:dyDescent="0.25">
      <c r="A7" s="9">
        <v>46212</v>
      </c>
      <c r="B7" t="str">
        <f t="shared" si="0"/>
        <v>ETHK27</v>
      </c>
      <c r="C7">
        <v>2451</v>
      </c>
    </row>
    <row r="8" spans="1:3" x14ac:dyDescent="0.25">
      <c r="A8" s="9">
        <v>46213</v>
      </c>
      <c r="B8" t="str">
        <f t="shared" si="0"/>
        <v>ETHK27</v>
      </c>
      <c r="C8">
        <v>2483</v>
      </c>
    </row>
    <row r="9" spans="1:3" x14ac:dyDescent="0.25">
      <c r="A9" s="9">
        <v>46216</v>
      </c>
      <c r="B9" t="str">
        <f t="shared" si="0"/>
        <v>ETHK27</v>
      </c>
      <c r="C9">
        <v>2475</v>
      </c>
    </row>
    <row r="10" spans="1:3" x14ac:dyDescent="0.25">
      <c r="A10" s="9">
        <v>46217</v>
      </c>
      <c r="B10" t="str">
        <f t="shared" si="0"/>
        <v>ETHK27</v>
      </c>
      <c r="C10">
        <v>2496.5</v>
      </c>
    </row>
    <row r="11" spans="1:3" x14ac:dyDescent="0.25">
      <c r="A11" s="9">
        <v>46218</v>
      </c>
      <c r="B11" t="str">
        <f t="shared" si="0"/>
        <v>ETHK27</v>
      </c>
      <c r="C11">
        <v>2441.5</v>
      </c>
    </row>
    <row r="12" spans="1:3" x14ac:dyDescent="0.25">
      <c r="A12" s="9">
        <v>46219</v>
      </c>
      <c r="B12" t="str">
        <f t="shared" si="0"/>
        <v>ETHK27</v>
      </c>
      <c r="C12">
        <v>2414.5</v>
      </c>
    </row>
    <row r="13" spans="1:3" x14ac:dyDescent="0.25">
      <c r="A13" s="9">
        <v>46220</v>
      </c>
      <c r="B13" t="str">
        <f t="shared" si="0"/>
        <v>ETHK27</v>
      </c>
      <c r="C13">
        <v>2392.5</v>
      </c>
    </row>
    <row r="14" spans="1:3" x14ac:dyDescent="0.25">
      <c r="A14" s="9">
        <v>46223</v>
      </c>
      <c r="B14" t="str">
        <f t="shared" si="0"/>
        <v>ETHK27</v>
      </c>
      <c r="C14">
        <v>2395.5</v>
      </c>
    </row>
    <row r="15" spans="1:3" x14ac:dyDescent="0.25">
      <c r="A15" s="9">
        <v>46224</v>
      </c>
      <c r="B15" t="str">
        <f t="shared" si="0"/>
        <v>ETHK27</v>
      </c>
      <c r="C15">
        <v>2370</v>
      </c>
    </row>
    <row r="16" spans="1:3" x14ac:dyDescent="0.25">
      <c r="A16" s="9">
        <v>46225</v>
      </c>
      <c r="B16" t="str">
        <f t="shared" si="0"/>
        <v>ETHK27</v>
      </c>
      <c r="C16">
        <v>2346</v>
      </c>
    </row>
    <row r="17" spans="1:3" x14ac:dyDescent="0.25">
      <c r="A17" s="9">
        <v>46226</v>
      </c>
      <c r="B17" t="str">
        <f t="shared" si="0"/>
        <v>ETHK27</v>
      </c>
      <c r="C17">
        <v>2348.5</v>
      </c>
    </row>
    <row r="18" spans="1:3" x14ac:dyDescent="0.25">
      <c r="A18" s="9">
        <v>46227</v>
      </c>
      <c r="B18" t="str">
        <f t="shared" si="0"/>
        <v>ETHK27</v>
      </c>
      <c r="C18">
        <v>2329</v>
      </c>
    </row>
    <row r="19" spans="1:3" x14ac:dyDescent="0.25">
      <c r="A19" s="9">
        <v>46230</v>
      </c>
      <c r="B19" t="str">
        <f t="shared" si="0"/>
        <v>ETHK27</v>
      </c>
      <c r="C19">
        <v>2328</v>
      </c>
    </row>
    <row r="20" spans="1:3" x14ac:dyDescent="0.25">
      <c r="A20" s="9">
        <v>46231</v>
      </c>
      <c r="B20" t="str">
        <f t="shared" si="0"/>
        <v>ETHK27</v>
      </c>
      <c r="C20">
        <v>2330.5</v>
      </c>
    </row>
    <row r="21" spans="1:3" x14ac:dyDescent="0.25">
      <c r="A21" s="9">
        <v>46232</v>
      </c>
      <c r="B21" t="str">
        <f t="shared" si="0"/>
        <v>ETHK27</v>
      </c>
      <c r="C21">
        <v>2367.5</v>
      </c>
    </row>
    <row r="22" spans="1:3" x14ac:dyDescent="0.25">
      <c r="A22" s="9">
        <v>46233</v>
      </c>
      <c r="B22" t="str">
        <f t="shared" si="0"/>
        <v>ETHK27</v>
      </c>
      <c r="C22">
        <v>2359.5</v>
      </c>
    </row>
    <row r="23" spans="1:3" x14ac:dyDescent="0.25">
      <c r="A23" s="9">
        <v>46234</v>
      </c>
      <c r="B23" t="str">
        <f t="shared" si="0"/>
        <v>ETHK27</v>
      </c>
      <c r="C23">
        <v>2360.5</v>
      </c>
    </row>
    <row r="24" spans="1:3" x14ac:dyDescent="0.25">
      <c r="A24" s="9">
        <v>46237</v>
      </c>
      <c r="B24" t="str">
        <f t="shared" si="0"/>
        <v>ETHK27</v>
      </c>
      <c r="C24">
        <v>2355.5</v>
      </c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Planilha37"/>
  <dimension ref="A1:C90"/>
  <sheetViews>
    <sheetView workbookViewId="0"/>
  </sheetViews>
  <sheetFormatPr defaultRowHeight="15" x14ac:dyDescent="0.25"/>
  <cols>
    <col min="1" max="1" width="12.5703125" style="2" bestFit="1" customWidth="1"/>
    <col min="2" max="49" width="9.140625" style="1" customWidth="1"/>
    <col min="5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46205</v>
      </c>
      <c r="B2" s="1" t="s">
        <v>5835</v>
      </c>
      <c r="C2">
        <v>2559.5</v>
      </c>
    </row>
    <row r="3" spans="1:3" x14ac:dyDescent="0.25">
      <c r="A3" s="9">
        <v>46206</v>
      </c>
      <c r="B3" s="1" t="s">
        <v>5835</v>
      </c>
      <c r="C3">
        <v>2539.5</v>
      </c>
    </row>
    <row r="4" spans="1:3" x14ac:dyDescent="0.25">
      <c r="A4" s="9">
        <v>46209</v>
      </c>
      <c r="B4" s="1" t="s">
        <v>5835</v>
      </c>
      <c r="C4">
        <v>2529</v>
      </c>
    </row>
    <row r="5" spans="1:3" x14ac:dyDescent="0.25">
      <c r="A5" s="9">
        <v>46210</v>
      </c>
      <c r="B5" t="str">
        <f t="shared" ref="B5:B24" si="0">B4</f>
        <v>ETHZ27</v>
      </c>
      <c r="C5">
        <v>2479</v>
      </c>
    </row>
    <row r="6" spans="1:3" x14ac:dyDescent="0.25">
      <c r="A6" s="9">
        <v>46211</v>
      </c>
      <c r="B6" t="str">
        <f t="shared" si="0"/>
        <v>ETHZ27</v>
      </c>
      <c r="C6">
        <v>2467.5</v>
      </c>
    </row>
    <row r="7" spans="1:3" x14ac:dyDescent="0.25">
      <c r="A7" s="9">
        <v>46212</v>
      </c>
      <c r="B7" t="str">
        <f t="shared" si="0"/>
        <v>ETHZ27</v>
      </c>
      <c r="C7">
        <v>2451</v>
      </c>
    </row>
    <row r="8" spans="1:3" x14ac:dyDescent="0.25">
      <c r="A8" s="9">
        <v>46213</v>
      </c>
      <c r="B8" t="str">
        <f t="shared" si="0"/>
        <v>ETHZ27</v>
      </c>
      <c r="C8">
        <v>2483</v>
      </c>
    </row>
    <row r="9" spans="1:3" x14ac:dyDescent="0.25">
      <c r="A9" s="9">
        <v>46216</v>
      </c>
      <c r="B9" t="str">
        <f t="shared" si="0"/>
        <v>ETHZ27</v>
      </c>
      <c r="C9">
        <v>2475</v>
      </c>
    </row>
    <row r="10" spans="1:3" x14ac:dyDescent="0.25">
      <c r="A10" s="9">
        <v>46217</v>
      </c>
      <c r="B10" t="str">
        <f t="shared" si="0"/>
        <v>ETHZ27</v>
      </c>
      <c r="C10">
        <v>2496.5</v>
      </c>
    </row>
    <row r="11" spans="1:3" x14ac:dyDescent="0.25">
      <c r="A11" s="9">
        <v>46218</v>
      </c>
      <c r="B11" t="str">
        <f t="shared" si="0"/>
        <v>ETHZ27</v>
      </c>
      <c r="C11">
        <v>2441.5</v>
      </c>
    </row>
    <row r="12" spans="1:3" x14ac:dyDescent="0.25">
      <c r="A12" s="9">
        <v>46219</v>
      </c>
      <c r="B12" t="str">
        <f t="shared" si="0"/>
        <v>ETHZ27</v>
      </c>
      <c r="C12">
        <v>2414.5</v>
      </c>
    </row>
    <row r="13" spans="1:3" x14ac:dyDescent="0.25">
      <c r="A13" s="9">
        <v>46220</v>
      </c>
      <c r="B13" t="str">
        <f t="shared" si="0"/>
        <v>ETHZ27</v>
      </c>
      <c r="C13">
        <v>2392.5</v>
      </c>
    </row>
    <row r="14" spans="1:3" x14ac:dyDescent="0.25">
      <c r="A14" s="9">
        <v>46223</v>
      </c>
      <c r="B14" t="str">
        <f t="shared" si="0"/>
        <v>ETHZ27</v>
      </c>
      <c r="C14">
        <v>2395.5</v>
      </c>
    </row>
    <row r="15" spans="1:3" x14ac:dyDescent="0.25">
      <c r="A15" s="9">
        <v>46224</v>
      </c>
      <c r="B15" t="str">
        <f t="shared" si="0"/>
        <v>ETHZ27</v>
      </c>
      <c r="C15">
        <v>2370</v>
      </c>
    </row>
    <row r="16" spans="1:3" x14ac:dyDescent="0.25">
      <c r="A16" s="9">
        <v>46225</v>
      </c>
      <c r="B16" t="str">
        <f t="shared" si="0"/>
        <v>ETHZ27</v>
      </c>
      <c r="C16">
        <v>2346</v>
      </c>
    </row>
    <row r="17" spans="1:3" x14ac:dyDescent="0.25">
      <c r="A17" s="9">
        <v>46226</v>
      </c>
      <c r="B17" t="str">
        <f t="shared" si="0"/>
        <v>ETHZ27</v>
      </c>
      <c r="C17">
        <v>2348.5</v>
      </c>
    </row>
    <row r="18" spans="1:3" x14ac:dyDescent="0.25">
      <c r="A18" s="9">
        <v>46227</v>
      </c>
      <c r="B18" t="str">
        <f t="shared" si="0"/>
        <v>ETHZ27</v>
      </c>
      <c r="C18">
        <v>2329</v>
      </c>
    </row>
    <row r="19" spans="1:3" x14ac:dyDescent="0.25">
      <c r="A19" s="9">
        <v>46230</v>
      </c>
      <c r="B19" t="str">
        <f t="shared" si="0"/>
        <v>ETHZ27</v>
      </c>
      <c r="C19">
        <v>2328</v>
      </c>
    </row>
    <row r="20" spans="1:3" x14ac:dyDescent="0.25">
      <c r="A20" s="9">
        <v>46231</v>
      </c>
      <c r="B20" t="str">
        <f t="shared" si="0"/>
        <v>ETHZ27</v>
      </c>
      <c r="C20">
        <v>2330.5</v>
      </c>
    </row>
    <row r="21" spans="1:3" x14ac:dyDescent="0.25">
      <c r="A21" s="9">
        <v>46232</v>
      </c>
      <c r="B21" t="str">
        <f t="shared" si="0"/>
        <v>ETHZ27</v>
      </c>
      <c r="C21">
        <v>2367.5</v>
      </c>
    </row>
    <row r="22" spans="1:3" x14ac:dyDescent="0.25">
      <c r="A22" s="9">
        <v>46233</v>
      </c>
      <c r="B22" t="str">
        <f t="shared" si="0"/>
        <v>ETHZ27</v>
      </c>
      <c r="C22">
        <v>2359.5</v>
      </c>
    </row>
    <row r="23" spans="1:3" x14ac:dyDescent="0.25">
      <c r="A23" s="9">
        <v>46234</v>
      </c>
      <c r="B23" t="str">
        <f t="shared" si="0"/>
        <v>ETHZ27</v>
      </c>
      <c r="C23">
        <v>2360.5</v>
      </c>
    </row>
    <row r="24" spans="1:3" x14ac:dyDescent="0.25">
      <c r="A24" s="9">
        <v>46237</v>
      </c>
      <c r="B24" t="str">
        <f t="shared" si="0"/>
        <v>ETHZ27</v>
      </c>
      <c r="C24">
        <v>2355.5</v>
      </c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Planilha38"/>
  <dimension ref="A1:C90"/>
  <sheetViews>
    <sheetView workbookViewId="0"/>
  </sheetViews>
  <sheetFormatPr defaultRowHeight="15" x14ac:dyDescent="0.25"/>
  <cols>
    <col min="1" max="1" width="12.5703125" style="2" bestFit="1" customWidth="1"/>
    <col min="2" max="49" width="9.140625" style="1" customWidth="1"/>
    <col min="5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46205</v>
      </c>
      <c r="B2" s="1" t="s">
        <v>5836</v>
      </c>
      <c r="C2">
        <v>2559.5</v>
      </c>
    </row>
    <row r="3" spans="1:3" x14ac:dyDescent="0.25">
      <c r="A3" s="9">
        <v>46206</v>
      </c>
      <c r="B3" s="1" t="s">
        <v>5836</v>
      </c>
      <c r="C3">
        <v>2539.5</v>
      </c>
    </row>
    <row r="4" spans="1:3" x14ac:dyDescent="0.25">
      <c r="A4" s="9">
        <v>46209</v>
      </c>
      <c r="B4" s="1" t="s">
        <v>5836</v>
      </c>
      <c r="C4">
        <v>2529</v>
      </c>
    </row>
    <row r="5" spans="1:3" x14ac:dyDescent="0.25">
      <c r="A5" s="9">
        <v>46210</v>
      </c>
      <c r="B5" t="str">
        <f t="shared" ref="B5:B24" si="0">B4</f>
        <v>ETHF28</v>
      </c>
      <c r="C5">
        <v>2479</v>
      </c>
    </row>
    <row r="6" spans="1:3" x14ac:dyDescent="0.25">
      <c r="A6" s="9">
        <v>46211</v>
      </c>
      <c r="B6" t="str">
        <f t="shared" si="0"/>
        <v>ETHF28</v>
      </c>
      <c r="C6">
        <v>2467.5</v>
      </c>
    </row>
    <row r="7" spans="1:3" x14ac:dyDescent="0.25">
      <c r="A7" s="9">
        <v>46212</v>
      </c>
      <c r="B7" t="str">
        <f t="shared" si="0"/>
        <v>ETHF28</v>
      </c>
      <c r="C7">
        <v>2451</v>
      </c>
    </row>
    <row r="8" spans="1:3" x14ac:dyDescent="0.25">
      <c r="A8" s="9">
        <v>46213</v>
      </c>
      <c r="B8" t="str">
        <f t="shared" si="0"/>
        <v>ETHF28</v>
      </c>
      <c r="C8">
        <v>2483</v>
      </c>
    </row>
    <row r="9" spans="1:3" x14ac:dyDescent="0.25">
      <c r="A9" s="9">
        <v>46216</v>
      </c>
      <c r="B9" t="str">
        <f t="shared" si="0"/>
        <v>ETHF28</v>
      </c>
      <c r="C9">
        <v>2475</v>
      </c>
    </row>
    <row r="10" spans="1:3" x14ac:dyDescent="0.25">
      <c r="A10" s="9">
        <v>46217</v>
      </c>
      <c r="B10" t="str">
        <f t="shared" si="0"/>
        <v>ETHF28</v>
      </c>
      <c r="C10">
        <v>2496.5</v>
      </c>
    </row>
    <row r="11" spans="1:3" x14ac:dyDescent="0.25">
      <c r="A11" s="9">
        <v>46218</v>
      </c>
      <c r="B11" t="str">
        <f t="shared" si="0"/>
        <v>ETHF28</v>
      </c>
      <c r="C11">
        <v>2441.5</v>
      </c>
    </row>
    <row r="12" spans="1:3" x14ac:dyDescent="0.25">
      <c r="A12" s="9">
        <v>46219</v>
      </c>
      <c r="B12" t="str">
        <f t="shared" si="0"/>
        <v>ETHF28</v>
      </c>
      <c r="C12">
        <v>2414.5</v>
      </c>
    </row>
    <row r="13" spans="1:3" x14ac:dyDescent="0.25">
      <c r="A13" s="9">
        <v>46220</v>
      </c>
      <c r="B13" t="str">
        <f t="shared" si="0"/>
        <v>ETHF28</v>
      </c>
      <c r="C13">
        <v>2392.5</v>
      </c>
    </row>
    <row r="14" spans="1:3" x14ac:dyDescent="0.25">
      <c r="A14" s="9">
        <v>46223</v>
      </c>
      <c r="B14" t="str">
        <f t="shared" si="0"/>
        <v>ETHF28</v>
      </c>
      <c r="C14">
        <v>2395.5</v>
      </c>
    </row>
    <row r="15" spans="1:3" x14ac:dyDescent="0.25">
      <c r="A15" s="9">
        <v>46224</v>
      </c>
      <c r="B15" t="str">
        <f t="shared" si="0"/>
        <v>ETHF28</v>
      </c>
      <c r="C15">
        <v>2370</v>
      </c>
    </row>
    <row r="16" spans="1:3" x14ac:dyDescent="0.25">
      <c r="A16" s="9">
        <v>46225</v>
      </c>
      <c r="B16" t="str">
        <f t="shared" si="0"/>
        <v>ETHF28</v>
      </c>
      <c r="C16">
        <v>2346</v>
      </c>
    </row>
    <row r="17" spans="1:3" x14ac:dyDescent="0.25">
      <c r="A17" s="9">
        <v>46226</v>
      </c>
      <c r="B17" t="str">
        <f t="shared" si="0"/>
        <v>ETHF28</v>
      </c>
      <c r="C17">
        <v>2348.5</v>
      </c>
    </row>
    <row r="18" spans="1:3" x14ac:dyDescent="0.25">
      <c r="A18" s="9">
        <v>46227</v>
      </c>
      <c r="B18" t="str">
        <f t="shared" si="0"/>
        <v>ETHF28</v>
      </c>
      <c r="C18">
        <v>2329</v>
      </c>
    </row>
    <row r="19" spans="1:3" x14ac:dyDescent="0.25">
      <c r="A19" s="9">
        <v>46230</v>
      </c>
      <c r="B19" t="str">
        <f t="shared" si="0"/>
        <v>ETHF28</v>
      </c>
      <c r="C19">
        <v>2328</v>
      </c>
    </row>
    <row r="20" spans="1:3" x14ac:dyDescent="0.25">
      <c r="A20" s="9">
        <v>46231</v>
      </c>
      <c r="B20" t="str">
        <f t="shared" si="0"/>
        <v>ETHF28</v>
      </c>
      <c r="C20">
        <v>2330.5</v>
      </c>
    </row>
    <row r="21" spans="1:3" x14ac:dyDescent="0.25">
      <c r="A21" s="9">
        <v>46232</v>
      </c>
      <c r="B21" t="str">
        <f t="shared" si="0"/>
        <v>ETHF28</v>
      </c>
      <c r="C21">
        <v>2367.5</v>
      </c>
    </row>
    <row r="22" spans="1:3" x14ac:dyDescent="0.25">
      <c r="A22" s="9">
        <v>46233</v>
      </c>
      <c r="B22" t="str">
        <f t="shared" si="0"/>
        <v>ETHF28</v>
      </c>
      <c r="C22">
        <v>2359.5</v>
      </c>
    </row>
    <row r="23" spans="1:3" x14ac:dyDescent="0.25">
      <c r="A23" s="9">
        <v>46234</v>
      </c>
      <c r="B23" t="str">
        <f t="shared" si="0"/>
        <v>ETHF28</v>
      </c>
      <c r="C23">
        <v>2360.5</v>
      </c>
    </row>
    <row r="24" spans="1:3" x14ac:dyDescent="0.25">
      <c r="A24" s="9">
        <v>46237</v>
      </c>
      <c r="B24" t="str">
        <f t="shared" si="0"/>
        <v>ETHF28</v>
      </c>
      <c r="C24">
        <v>2355.5</v>
      </c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Planilha39"/>
  <dimension ref="A1:C168"/>
  <sheetViews>
    <sheetView topLeftCell="A46" zoomScale="80" zoomScaleNormal="80" workbookViewId="0">
      <selection activeCell="K3" sqref="K3"/>
    </sheetView>
  </sheetViews>
  <sheetFormatPr defaultRowHeight="15" x14ac:dyDescent="0.25"/>
  <cols>
    <col min="1" max="1" width="12.5703125" style="2" bestFit="1" customWidth="1"/>
    <col min="2" max="49" width="9.140625" style="1" customWidth="1"/>
    <col min="5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46112</v>
      </c>
      <c r="B2" s="1" t="s">
        <v>5837</v>
      </c>
      <c r="C2">
        <v>356.75</v>
      </c>
    </row>
    <row r="3" spans="1:3" x14ac:dyDescent="0.25">
      <c r="A3" s="9">
        <v>46113</v>
      </c>
      <c r="B3" s="1" t="s">
        <v>5837</v>
      </c>
      <c r="C3">
        <v>356.85</v>
      </c>
    </row>
    <row r="4" spans="1:3" x14ac:dyDescent="0.25">
      <c r="A4" s="9">
        <v>46114</v>
      </c>
      <c r="B4" s="1" t="s">
        <v>5837</v>
      </c>
      <c r="C4">
        <v>356.4</v>
      </c>
    </row>
    <row r="5" spans="1:3" x14ac:dyDescent="0.25">
      <c r="A5" s="9">
        <v>46118</v>
      </c>
      <c r="B5" s="1" t="s">
        <v>5837</v>
      </c>
      <c r="C5">
        <v>357.55</v>
      </c>
    </row>
    <row r="6" spans="1:3" x14ac:dyDescent="0.25">
      <c r="A6" s="9">
        <v>46119</v>
      </c>
      <c r="B6" s="1" t="s">
        <v>5837</v>
      </c>
      <c r="C6">
        <v>356.55</v>
      </c>
    </row>
    <row r="7" spans="1:3" x14ac:dyDescent="0.25">
      <c r="A7" s="9">
        <v>46120</v>
      </c>
      <c r="B7" s="1" t="s">
        <v>5837</v>
      </c>
      <c r="C7">
        <v>351.6</v>
      </c>
    </row>
    <row r="8" spans="1:3" x14ac:dyDescent="0.25">
      <c r="A8" s="9">
        <v>46121</v>
      </c>
      <c r="B8" s="1" t="s">
        <v>5837</v>
      </c>
      <c r="C8">
        <v>354.05</v>
      </c>
    </row>
    <row r="9" spans="1:3" x14ac:dyDescent="0.25">
      <c r="A9" s="9">
        <v>46122</v>
      </c>
      <c r="B9" s="1" t="s">
        <v>5837</v>
      </c>
      <c r="C9">
        <v>352.95</v>
      </c>
    </row>
    <row r="10" spans="1:3" x14ac:dyDescent="0.25">
      <c r="A10" s="9">
        <v>46125</v>
      </c>
      <c r="B10" s="1" t="s">
        <v>5837</v>
      </c>
      <c r="C10">
        <v>350.3</v>
      </c>
    </row>
    <row r="11" spans="1:3" x14ac:dyDescent="0.25">
      <c r="A11" s="9">
        <v>46126</v>
      </c>
      <c r="B11" s="1" t="s">
        <v>5837</v>
      </c>
      <c r="C11">
        <v>349.85</v>
      </c>
    </row>
    <row r="12" spans="1:3" x14ac:dyDescent="0.25">
      <c r="A12" s="9">
        <v>46127</v>
      </c>
      <c r="B12" s="1" t="s">
        <v>5837</v>
      </c>
      <c r="C12">
        <v>348.7</v>
      </c>
    </row>
    <row r="13" spans="1:3" x14ac:dyDescent="0.25">
      <c r="A13" s="9">
        <v>46128</v>
      </c>
      <c r="B13" s="1" t="s">
        <v>5837</v>
      </c>
      <c r="C13">
        <v>349.05</v>
      </c>
    </row>
    <row r="14" spans="1:3" x14ac:dyDescent="0.25">
      <c r="A14" s="9">
        <v>46129</v>
      </c>
      <c r="B14" s="1" t="s">
        <v>5837</v>
      </c>
      <c r="C14">
        <v>347.6</v>
      </c>
    </row>
    <row r="15" spans="1:3" x14ac:dyDescent="0.25">
      <c r="A15" s="9">
        <v>46132</v>
      </c>
      <c r="B15" s="1" t="s">
        <v>5837</v>
      </c>
      <c r="C15">
        <v>346.45</v>
      </c>
    </row>
    <row r="16" spans="1:3" x14ac:dyDescent="0.25">
      <c r="A16" s="9">
        <v>46134</v>
      </c>
      <c r="B16" s="1" t="s">
        <v>5837</v>
      </c>
      <c r="C16">
        <v>349</v>
      </c>
    </row>
    <row r="17" spans="1:3" x14ac:dyDescent="0.25">
      <c r="A17" s="9">
        <v>46135</v>
      </c>
      <c r="B17" s="1" t="s">
        <v>5837</v>
      </c>
      <c r="C17">
        <v>347.4</v>
      </c>
    </row>
    <row r="18" spans="1:3" x14ac:dyDescent="0.25">
      <c r="A18" s="9">
        <v>46136</v>
      </c>
      <c r="B18" s="1" t="s">
        <v>5837</v>
      </c>
      <c r="C18">
        <v>351.4</v>
      </c>
    </row>
    <row r="19" spans="1:3" x14ac:dyDescent="0.25">
      <c r="A19" s="9">
        <v>46139</v>
      </c>
      <c r="B19" s="1" t="s">
        <v>5837</v>
      </c>
      <c r="C19">
        <v>351.5</v>
      </c>
    </row>
    <row r="20" spans="1:3" x14ac:dyDescent="0.25">
      <c r="A20" s="9">
        <v>46140</v>
      </c>
      <c r="B20" s="1" t="s">
        <v>5837</v>
      </c>
      <c r="C20">
        <v>350.45</v>
      </c>
    </row>
    <row r="21" spans="1:3" x14ac:dyDescent="0.25">
      <c r="A21" s="9">
        <v>46141</v>
      </c>
      <c r="B21" s="1" t="s">
        <v>5837</v>
      </c>
      <c r="C21">
        <v>348.7</v>
      </c>
    </row>
    <row r="22" spans="1:3" x14ac:dyDescent="0.25">
      <c r="A22" s="9">
        <v>46142</v>
      </c>
      <c r="B22" s="1" t="s">
        <v>5837</v>
      </c>
      <c r="C22">
        <v>352.05</v>
      </c>
    </row>
    <row r="23" spans="1:3" x14ac:dyDescent="0.25">
      <c r="A23" s="9">
        <v>46146</v>
      </c>
      <c r="B23" s="1" t="s">
        <v>5837</v>
      </c>
      <c r="C23">
        <v>356.25</v>
      </c>
    </row>
    <row r="24" spans="1:3" x14ac:dyDescent="0.25">
      <c r="A24" s="9">
        <v>46147</v>
      </c>
      <c r="B24" s="1" t="s">
        <v>5837</v>
      </c>
      <c r="C24">
        <v>352.05</v>
      </c>
    </row>
    <row r="25" spans="1:3" x14ac:dyDescent="0.25">
      <c r="A25" s="9">
        <v>46148</v>
      </c>
      <c r="B25" s="1" t="s">
        <v>5837</v>
      </c>
      <c r="C25">
        <v>352.1</v>
      </c>
    </row>
    <row r="26" spans="1:3" x14ac:dyDescent="0.25">
      <c r="A26" s="9">
        <v>46149</v>
      </c>
      <c r="B26" s="1" t="s">
        <v>5837</v>
      </c>
      <c r="C26">
        <v>350.25</v>
      </c>
    </row>
    <row r="27" spans="1:3" x14ac:dyDescent="0.25">
      <c r="A27" s="9">
        <v>46150</v>
      </c>
      <c r="B27" s="1" t="s">
        <v>5837</v>
      </c>
      <c r="C27">
        <v>350.6</v>
      </c>
    </row>
    <row r="28" spans="1:3" x14ac:dyDescent="0.25">
      <c r="A28" s="9">
        <v>46153</v>
      </c>
      <c r="B28" s="1" t="s">
        <v>5837</v>
      </c>
      <c r="C28">
        <v>353.45</v>
      </c>
    </row>
    <row r="29" spans="1:3" x14ac:dyDescent="0.25">
      <c r="A29" s="9">
        <v>46154</v>
      </c>
      <c r="B29" s="1" t="s">
        <v>5837</v>
      </c>
      <c r="C29">
        <v>353.85</v>
      </c>
    </row>
    <row r="30" spans="1:3" x14ac:dyDescent="0.25">
      <c r="A30" s="9">
        <v>46155</v>
      </c>
      <c r="B30" s="1" t="s">
        <v>5837</v>
      </c>
      <c r="C30">
        <v>351.55</v>
      </c>
    </row>
    <row r="31" spans="1:3" x14ac:dyDescent="0.25">
      <c r="A31" s="9">
        <v>46156</v>
      </c>
      <c r="B31" s="1" t="s">
        <v>5837</v>
      </c>
      <c r="C31">
        <v>352.2</v>
      </c>
    </row>
    <row r="32" spans="1:3" x14ac:dyDescent="0.25">
      <c r="A32" s="9">
        <v>46157</v>
      </c>
      <c r="B32" s="1" t="s">
        <v>5837</v>
      </c>
      <c r="C32">
        <v>351.7</v>
      </c>
    </row>
    <row r="33" spans="1:3" x14ac:dyDescent="0.25">
      <c r="A33" s="9">
        <v>46160</v>
      </c>
      <c r="B33" s="1" t="s">
        <v>5837</v>
      </c>
      <c r="C33">
        <v>351.9</v>
      </c>
    </row>
    <row r="34" spans="1:3" x14ac:dyDescent="0.25">
      <c r="A34" s="9">
        <v>46161</v>
      </c>
      <c r="B34" s="1" t="s">
        <v>5837</v>
      </c>
      <c r="C34">
        <v>354.35</v>
      </c>
    </row>
    <row r="35" spans="1:3" x14ac:dyDescent="0.25">
      <c r="A35" s="9">
        <v>46162</v>
      </c>
      <c r="B35" s="1" t="s">
        <v>5837</v>
      </c>
      <c r="C35">
        <v>354.35</v>
      </c>
    </row>
    <row r="36" spans="1:3" x14ac:dyDescent="0.25">
      <c r="A36" s="9">
        <v>46163</v>
      </c>
      <c r="B36" s="1" t="s">
        <v>5837</v>
      </c>
      <c r="C36">
        <v>354</v>
      </c>
    </row>
    <row r="37" spans="1:3" x14ac:dyDescent="0.25">
      <c r="A37" s="9">
        <v>46164</v>
      </c>
      <c r="B37" s="1" t="s">
        <v>5837</v>
      </c>
      <c r="C37">
        <v>354.15</v>
      </c>
    </row>
    <row r="38" spans="1:3" x14ac:dyDescent="0.25">
      <c r="A38" s="9">
        <v>46167</v>
      </c>
      <c r="B38" s="1" t="s">
        <v>5837</v>
      </c>
      <c r="C38">
        <v>355.2</v>
      </c>
    </row>
    <row r="39" spans="1:3" x14ac:dyDescent="0.25">
      <c r="A39" s="9">
        <v>46168</v>
      </c>
      <c r="B39" s="1" t="s">
        <v>5837</v>
      </c>
      <c r="C39">
        <v>355.2</v>
      </c>
    </row>
    <row r="40" spans="1:3" x14ac:dyDescent="0.25">
      <c r="A40" s="9">
        <v>46169</v>
      </c>
      <c r="B40" s="1" t="s">
        <v>5837</v>
      </c>
      <c r="C40">
        <v>354.35</v>
      </c>
    </row>
    <row r="41" spans="1:3" x14ac:dyDescent="0.25">
      <c r="A41" s="9">
        <v>46170</v>
      </c>
      <c r="B41" s="1" t="s">
        <v>5837</v>
      </c>
      <c r="C41">
        <v>352.9</v>
      </c>
    </row>
    <row r="42" spans="1:3" x14ac:dyDescent="0.25">
      <c r="A42" s="9">
        <v>46171</v>
      </c>
      <c r="B42" s="1" t="s">
        <v>5837</v>
      </c>
      <c r="C42">
        <v>352.7</v>
      </c>
    </row>
    <row r="43" spans="1:3" x14ac:dyDescent="0.25">
      <c r="A43" s="9">
        <v>46174</v>
      </c>
      <c r="B43" s="1" t="s">
        <v>5837</v>
      </c>
      <c r="C43">
        <v>353.2</v>
      </c>
    </row>
    <row r="44" spans="1:3" x14ac:dyDescent="0.25">
      <c r="A44" s="9">
        <v>46175</v>
      </c>
      <c r="B44" s="1" t="s">
        <v>5837</v>
      </c>
      <c r="C44">
        <v>356.4</v>
      </c>
    </row>
    <row r="45" spans="1:3" x14ac:dyDescent="0.25">
      <c r="A45" s="9">
        <v>46176</v>
      </c>
      <c r="B45" s="1" t="s">
        <v>5837</v>
      </c>
      <c r="C45">
        <v>357.4</v>
      </c>
    </row>
    <row r="46" spans="1:3" x14ac:dyDescent="0.25">
      <c r="A46" s="9">
        <v>46178</v>
      </c>
      <c r="B46" s="1" t="s">
        <v>5837</v>
      </c>
      <c r="C46">
        <v>356.65</v>
      </c>
    </row>
    <row r="47" spans="1:3" x14ac:dyDescent="0.25">
      <c r="A47" s="9">
        <v>46181</v>
      </c>
      <c r="B47" s="1" t="s">
        <v>5837</v>
      </c>
      <c r="C47">
        <v>358.1</v>
      </c>
    </row>
    <row r="48" spans="1:3" x14ac:dyDescent="0.25">
      <c r="A48" s="9">
        <v>46182</v>
      </c>
      <c r="B48" s="1" t="s">
        <v>5837</v>
      </c>
      <c r="C48">
        <v>357.7</v>
      </c>
    </row>
    <row r="49" spans="1:3" x14ac:dyDescent="0.25">
      <c r="A49" s="9">
        <v>46183</v>
      </c>
      <c r="B49" s="1" t="str">
        <f t="shared" ref="B49:B87" si="0">B48</f>
        <v>BGIK27</v>
      </c>
      <c r="C49">
        <v>354.15</v>
      </c>
    </row>
    <row r="50" spans="1:3" x14ac:dyDescent="0.25">
      <c r="A50" s="9">
        <v>46184</v>
      </c>
      <c r="B50" s="1" t="str">
        <f t="shared" si="0"/>
        <v>BGIK27</v>
      </c>
      <c r="C50">
        <v>356.25</v>
      </c>
    </row>
    <row r="51" spans="1:3" x14ac:dyDescent="0.25">
      <c r="A51" s="9">
        <v>46185</v>
      </c>
      <c r="B51" s="1" t="str">
        <f t="shared" si="0"/>
        <v>BGIK27</v>
      </c>
      <c r="C51">
        <v>355.95</v>
      </c>
    </row>
    <row r="52" spans="1:3" x14ac:dyDescent="0.25">
      <c r="A52" s="9">
        <v>46188</v>
      </c>
      <c r="B52" s="1" t="str">
        <f t="shared" si="0"/>
        <v>BGIK27</v>
      </c>
      <c r="C52">
        <v>353.65</v>
      </c>
    </row>
    <row r="53" spans="1:3" x14ac:dyDescent="0.25">
      <c r="A53" s="9">
        <v>46189</v>
      </c>
      <c r="B53" s="1" t="str">
        <f t="shared" si="0"/>
        <v>BGIK27</v>
      </c>
      <c r="C53">
        <v>355.05</v>
      </c>
    </row>
    <row r="54" spans="1:3" x14ac:dyDescent="0.25">
      <c r="A54" s="9">
        <v>46190</v>
      </c>
      <c r="B54" s="1" t="str">
        <f t="shared" si="0"/>
        <v>BGIK27</v>
      </c>
      <c r="C54">
        <v>353.2</v>
      </c>
    </row>
    <row r="55" spans="1:3" x14ac:dyDescent="0.25">
      <c r="A55" s="9">
        <v>46191</v>
      </c>
      <c r="B55" s="1" t="str">
        <f t="shared" si="0"/>
        <v>BGIK27</v>
      </c>
      <c r="C55">
        <v>354.15</v>
      </c>
    </row>
    <row r="56" spans="1:3" x14ac:dyDescent="0.25">
      <c r="A56" s="9">
        <v>46192</v>
      </c>
      <c r="B56" s="1" t="str">
        <f t="shared" si="0"/>
        <v>BGIK27</v>
      </c>
      <c r="C56">
        <v>358.65</v>
      </c>
    </row>
    <row r="57" spans="1:3" x14ac:dyDescent="0.25">
      <c r="A57" s="9">
        <v>46195</v>
      </c>
      <c r="B57" s="1" t="str">
        <f t="shared" si="0"/>
        <v>BGIK27</v>
      </c>
      <c r="C57">
        <v>360.35</v>
      </c>
    </row>
    <row r="58" spans="1:3" x14ac:dyDescent="0.25">
      <c r="A58" s="9">
        <v>46196</v>
      </c>
      <c r="B58" s="1" t="str">
        <f t="shared" si="0"/>
        <v>BGIK27</v>
      </c>
      <c r="C58">
        <v>361.1</v>
      </c>
    </row>
    <row r="59" spans="1:3" x14ac:dyDescent="0.25">
      <c r="A59" s="9">
        <v>46197</v>
      </c>
      <c r="B59" s="1" t="str">
        <f t="shared" si="0"/>
        <v>BGIK27</v>
      </c>
      <c r="C59">
        <v>359.25</v>
      </c>
    </row>
    <row r="60" spans="1:3" x14ac:dyDescent="0.25">
      <c r="A60" s="9">
        <v>46198</v>
      </c>
      <c r="B60" s="1" t="str">
        <f t="shared" si="0"/>
        <v>BGIK27</v>
      </c>
      <c r="C60">
        <v>357.6</v>
      </c>
    </row>
    <row r="61" spans="1:3" x14ac:dyDescent="0.25">
      <c r="A61" s="9">
        <v>46199</v>
      </c>
      <c r="B61" s="1" t="str">
        <f t="shared" si="0"/>
        <v>BGIK27</v>
      </c>
      <c r="C61">
        <v>359.55</v>
      </c>
    </row>
    <row r="62" spans="1:3" x14ac:dyDescent="0.25">
      <c r="A62" s="9">
        <v>46202</v>
      </c>
      <c r="B62" s="1" t="str">
        <f t="shared" si="0"/>
        <v>BGIK27</v>
      </c>
      <c r="C62">
        <v>360.7</v>
      </c>
    </row>
    <row r="63" spans="1:3" x14ac:dyDescent="0.25">
      <c r="A63" s="9">
        <v>46203</v>
      </c>
      <c r="B63" s="1" t="str">
        <f t="shared" si="0"/>
        <v>BGIK27</v>
      </c>
      <c r="C63">
        <v>358.85</v>
      </c>
    </row>
    <row r="64" spans="1:3" x14ac:dyDescent="0.25">
      <c r="A64" s="9">
        <v>46204</v>
      </c>
      <c r="B64" s="1" t="str">
        <f t="shared" si="0"/>
        <v>BGIK27</v>
      </c>
      <c r="C64">
        <v>358.55</v>
      </c>
    </row>
    <row r="65" spans="1:3" x14ac:dyDescent="0.25">
      <c r="A65" s="9">
        <v>46205</v>
      </c>
      <c r="B65" s="1" t="str">
        <f t="shared" si="0"/>
        <v>BGIK27</v>
      </c>
      <c r="C65">
        <v>358.7</v>
      </c>
    </row>
    <row r="66" spans="1:3" x14ac:dyDescent="0.25">
      <c r="A66" s="9">
        <v>46206</v>
      </c>
      <c r="B66" s="1" t="str">
        <f t="shared" si="0"/>
        <v>BGIK27</v>
      </c>
      <c r="C66">
        <v>361.35</v>
      </c>
    </row>
    <row r="67" spans="1:3" x14ac:dyDescent="0.25">
      <c r="A67" s="9">
        <v>46209</v>
      </c>
      <c r="B67" s="1" t="str">
        <f t="shared" si="0"/>
        <v>BGIK27</v>
      </c>
      <c r="C67">
        <v>363.2</v>
      </c>
    </row>
    <row r="68" spans="1:3" x14ac:dyDescent="0.25">
      <c r="A68" s="9">
        <v>46210</v>
      </c>
      <c r="B68" s="1" t="str">
        <f t="shared" si="0"/>
        <v>BGIK27</v>
      </c>
      <c r="C68">
        <v>366.15</v>
      </c>
    </row>
    <row r="69" spans="1:3" x14ac:dyDescent="0.25">
      <c r="A69" s="9">
        <v>46211</v>
      </c>
      <c r="B69" s="1" t="str">
        <f t="shared" si="0"/>
        <v>BGIK27</v>
      </c>
      <c r="C69">
        <v>364.65</v>
      </c>
    </row>
    <row r="70" spans="1:3" x14ac:dyDescent="0.25">
      <c r="A70" s="9">
        <v>46212</v>
      </c>
      <c r="B70" s="1" t="str">
        <f t="shared" si="0"/>
        <v>BGIK27</v>
      </c>
      <c r="C70">
        <v>364.7</v>
      </c>
    </row>
    <row r="71" spans="1:3" x14ac:dyDescent="0.25">
      <c r="A71" s="9">
        <v>46213</v>
      </c>
      <c r="B71" s="1" t="str">
        <f t="shared" si="0"/>
        <v>BGIK27</v>
      </c>
      <c r="C71">
        <v>363.1</v>
      </c>
    </row>
    <row r="72" spans="1:3" x14ac:dyDescent="0.25">
      <c r="A72" s="9">
        <v>46216</v>
      </c>
      <c r="B72" s="1" t="str">
        <f t="shared" si="0"/>
        <v>BGIK27</v>
      </c>
      <c r="C72">
        <v>365.15</v>
      </c>
    </row>
    <row r="73" spans="1:3" x14ac:dyDescent="0.25">
      <c r="A73" s="9">
        <v>46217</v>
      </c>
      <c r="B73" s="1" t="str">
        <f t="shared" si="0"/>
        <v>BGIK27</v>
      </c>
      <c r="C73">
        <v>367.15</v>
      </c>
    </row>
    <row r="74" spans="1:3" x14ac:dyDescent="0.25">
      <c r="A74" s="9">
        <v>46218</v>
      </c>
      <c r="B74" s="1" t="str">
        <f t="shared" si="0"/>
        <v>BGIK27</v>
      </c>
      <c r="C74">
        <v>368.3</v>
      </c>
    </row>
    <row r="75" spans="1:3" x14ac:dyDescent="0.25">
      <c r="A75" s="9">
        <v>46219</v>
      </c>
      <c r="B75" s="1" t="str">
        <f t="shared" si="0"/>
        <v>BGIK27</v>
      </c>
      <c r="C75">
        <v>368.9</v>
      </c>
    </row>
    <row r="76" spans="1:3" x14ac:dyDescent="0.25">
      <c r="A76" s="9">
        <v>46220</v>
      </c>
      <c r="B76" s="1" t="str">
        <f t="shared" si="0"/>
        <v>BGIK27</v>
      </c>
      <c r="C76">
        <v>369.05</v>
      </c>
    </row>
    <row r="77" spans="1:3" x14ac:dyDescent="0.25">
      <c r="A77" s="9">
        <v>46223</v>
      </c>
      <c r="B77" s="1" t="str">
        <f t="shared" si="0"/>
        <v>BGIK27</v>
      </c>
      <c r="C77">
        <v>371.65</v>
      </c>
    </row>
    <row r="78" spans="1:3" x14ac:dyDescent="0.25">
      <c r="A78" s="9">
        <v>46224</v>
      </c>
      <c r="B78" s="1" t="str">
        <f t="shared" si="0"/>
        <v>BGIK27</v>
      </c>
      <c r="C78">
        <v>376.3</v>
      </c>
    </row>
    <row r="79" spans="1:3" x14ac:dyDescent="0.25">
      <c r="A79" s="9">
        <v>46225</v>
      </c>
      <c r="B79" s="1" t="str">
        <f t="shared" si="0"/>
        <v>BGIK27</v>
      </c>
      <c r="C79">
        <v>372.75</v>
      </c>
    </row>
    <row r="80" spans="1:3" x14ac:dyDescent="0.25">
      <c r="A80" s="9">
        <v>46226</v>
      </c>
      <c r="B80" s="1" t="str">
        <f t="shared" si="0"/>
        <v>BGIK27</v>
      </c>
      <c r="C80">
        <v>373.35</v>
      </c>
    </row>
    <row r="81" spans="1:3" x14ac:dyDescent="0.25">
      <c r="A81" s="9">
        <v>46227</v>
      </c>
      <c r="B81" s="1" t="str">
        <f t="shared" si="0"/>
        <v>BGIK27</v>
      </c>
      <c r="C81">
        <v>372.35</v>
      </c>
    </row>
    <row r="82" spans="1:3" x14ac:dyDescent="0.25">
      <c r="A82" s="9">
        <v>46230</v>
      </c>
      <c r="B82" s="1" t="str">
        <f t="shared" si="0"/>
        <v>BGIK27</v>
      </c>
      <c r="C82">
        <v>374.45</v>
      </c>
    </row>
    <row r="83" spans="1:3" x14ac:dyDescent="0.25">
      <c r="A83" s="9">
        <v>46231</v>
      </c>
      <c r="B83" s="1" t="str">
        <f t="shared" si="0"/>
        <v>BGIK27</v>
      </c>
      <c r="C83">
        <v>372</v>
      </c>
    </row>
    <row r="84" spans="1:3" x14ac:dyDescent="0.25">
      <c r="A84" s="9">
        <v>46232</v>
      </c>
      <c r="B84" s="1" t="str">
        <f t="shared" si="0"/>
        <v>BGIK27</v>
      </c>
      <c r="C84">
        <v>372.2</v>
      </c>
    </row>
    <row r="85" spans="1:3" x14ac:dyDescent="0.25">
      <c r="A85" s="9">
        <v>46233</v>
      </c>
      <c r="B85" s="1" t="str">
        <f t="shared" si="0"/>
        <v>BGIK27</v>
      </c>
      <c r="C85">
        <v>370.8</v>
      </c>
    </row>
    <row r="86" spans="1:3" x14ac:dyDescent="0.25">
      <c r="A86" s="9">
        <v>46234</v>
      </c>
      <c r="B86" s="1" t="str">
        <f t="shared" si="0"/>
        <v>BGIK27</v>
      </c>
      <c r="C86">
        <v>369</v>
      </c>
    </row>
    <row r="87" spans="1:3" x14ac:dyDescent="0.25">
      <c r="A87" s="9">
        <v>46237</v>
      </c>
      <c r="B87" s="1" t="str">
        <f t="shared" si="0"/>
        <v>BGIK27</v>
      </c>
      <c r="C87">
        <v>364.1</v>
      </c>
    </row>
    <row r="88" spans="1:3" x14ac:dyDescent="0.25">
      <c r="A88" s="9" t="str">
        <f>IF('S.H BOI GORDO'!A7221=""," ",'S.H BOI GORDO'!A7221)</f>
        <v xml:space="preserve"> </v>
      </c>
      <c r="B88" s="1">
        <f t="shared" ref="B88:B119" si="1">B97</f>
        <v>0</v>
      </c>
    </row>
    <row r="89" spans="1:3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3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3" x14ac:dyDescent="0.25">
      <c r="B91" s="1">
        <f t="shared" si="1"/>
        <v>0</v>
      </c>
    </row>
    <row r="92" spans="1:3" x14ac:dyDescent="0.25">
      <c r="B92" s="1">
        <f t="shared" si="1"/>
        <v>0</v>
      </c>
    </row>
    <row r="93" spans="1:3" x14ac:dyDescent="0.25">
      <c r="B93" s="1">
        <f t="shared" si="1"/>
        <v>0</v>
      </c>
    </row>
    <row r="94" spans="1:3" x14ac:dyDescent="0.25">
      <c r="B94" s="1">
        <f t="shared" si="1"/>
        <v>0</v>
      </c>
    </row>
    <row r="95" spans="1:3" x14ac:dyDescent="0.25">
      <c r="B95" s="1">
        <f t="shared" si="1"/>
        <v>0</v>
      </c>
    </row>
    <row r="96" spans="1:3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si="1"/>
        <v>0</v>
      </c>
    </row>
    <row r="118" spans="2:2" x14ac:dyDescent="0.25">
      <c r="B118" s="1">
        <f t="shared" si="1"/>
        <v>0</v>
      </c>
    </row>
    <row r="119" spans="2:2" x14ac:dyDescent="0.25">
      <c r="B119" s="1">
        <f t="shared" si="1"/>
        <v>0</v>
      </c>
    </row>
    <row r="120" spans="2:2" x14ac:dyDescent="0.25">
      <c r="B120" s="1">
        <f t="shared" ref="B120:B151" si="2">B129</f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si="2"/>
        <v>0</v>
      </c>
    </row>
    <row r="150" spans="2:2" x14ac:dyDescent="0.25">
      <c r="B150" s="1">
        <f t="shared" si="2"/>
        <v>0</v>
      </c>
    </row>
    <row r="151" spans="2:2" x14ac:dyDescent="0.25">
      <c r="B151" s="1">
        <f t="shared" si="2"/>
        <v>0</v>
      </c>
    </row>
    <row r="152" spans="2:2" x14ac:dyDescent="0.25">
      <c r="B152" s="1">
        <f t="shared" ref="B152:B183" si="3">B161</f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Planilha40"/>
  <dimension ref="A1:C300"/>
  <sheetViews>
    <sheetView topLeftCell="A186" zoomScale="90" zoomScaleNormal="90" workbookViewId="0">
      <selection activeCell="A198" sqref="A198:XFD198"/>
    </sheetView>
  </sheetViews>
  <sheetFormatPr defaultRowHeight="15" x14ac:dyDescent="0.25"/>
  <cols>
    <col min="1" max="1" width="12.5703125" style="2" bestFit="1" customWidth="1"/>
    <col min="2" max="45" width="9.140625" style="1" customWidth="1"/>
    <col min="4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45810</v>
      </c>
      <c r="B2" s="1" t="s">
        <v>5838</v>
      </c>
      <c r="C2" s="1">
        <v>72.62</v>
      </c>
    </row>
    <row r="3" spans="1:3" x14ac:dyDescent="0.25">
      <c r="A3" s="4">
        <v>45811</v>
      </c>
      <c r="B3" s="1" t="str">
        <f t="shared" ref="B3:B66" si="0">B2</f>
        <v>CCMH26</v>
      </c>
      <c r="C3" s="1">
        <v>73</v>
      </c>
    </row>
    <row r="4" spans="1:3" x14ac:dyDescent="0.25">
      <c r="A4" s="4">
        <v>45812</v>
      </c>
      <c r="B4" s="1" t="str">
        <f t="shared" si="0"/>
        <v>CCMH26</v>
      </c>
      <c r="C4" s="1">
        <v>73.14</v>
      </c>
    </row>
    <row r="5" spans="1:3" x14ac:dyDescent="0.25">
      <c r="A5" s="4">
        <v>45813</v>
      </c>
      <c r="B5" s="1" t="str">
        <f t="shared" si="0"/>
        <v>CCMH26</v>
      </c>
      <c r="C5" s="1">
        <v>73.36</v>
      </c>
    </row>
    <row r="6" spans="1:3" x14ac:dyDescent="0.25">
      <c r="A6" s="4">
        <v>45814</v>
      </c>
      <c r="B6" s="1" t="str">
        <f t="shared" si="0"/>
        <v>CCMH26</v>
      </c>
      <c r="C6" s="1">
        <v>74.02</v>
      </c>
    </row>
    <row r="7" spans="1:3" x14ac:dyDescent="0.25">
      <c r="A7" s="4">
        <v>45817</v>
      </c>
      <c r="B7" s="1" t="str">
        <f t="shared" si="0"/>
        <v>CCMH26</v>
      </c>
      <c r="C7" s="1">
        <v>74.3</v>
      </c>
    </row>
    <row r="8" spans="1:3" x14ac:dyDescent="0.25">
      <c r="A8" s="4">
        <v>45818</v>
      </c>
      <c r="B8" s="1" t="str">
        <f t="shared" si="0"/>
        <v>CCMH26</v>
      </c>
      <c r="C8" s="1">
        <v>74.510000000000005</v>
      </c>
    </row>
    <row r="9" spans="1:3" x14ac:dyDescent="0.25">
      <c r="A9" s="4">
        <v>45819</v>
      </c>
      <c r="B9" s="1" t="str">
        <f t="shared" si="0"/>
        <v>CCMH26</v>
      </c>
      <c r="C9" s="1">
        <v>75</v>
      </c>
    </row>
    <row r="10" spans="1:3" x14ac:dyDescent="0.25">
      <c r="A10" s="4">
        <v>45820</v>
      </c>
      <c r="B10" s="1" t="str">
        <f t="shared" si="0"/>
        <v>CCMH26</v>
      </c>
      <c r="C10" s="1">
        <v>74.5</v>
      </c>
    </row>
    <row r="11" spans="1:3" x14ac:dyDescent="0.25">
      <c r="A11" s="4">
        <v>45821</v>
      </c>
      <c r="B11" s="1" t="str">
        <f t="shared" si="0"/>
        <v>CCMH26</v>
      </c>
      <c r="C11" s="1">
        <v>74.88</v>
      </c>
    </row>
    <row r="12" spans="1:3" x14ac:dyDescent="0.25">
      <c r="A12" s="4">
        <v>45824</v>
      </c>
      <c r="B12" s="1" t="str">
        <f t="shared" si="0"/>
        <v>CCMH26</v>
      </c>
      <c r="C12" s="1">
        <v>74.78</v>
      </c>
    </row>
    <row r="13" spans="1:3" x14ac:dyDescent="0.25">
      <c r="A13" s="4">
        <v>45825</v>
      </c>
      <c r="B13" s="1" t="str">
        <f t="shared" si="0"/>
        <v>CCMH26</v>
      </c>
      <c r="C13" s="1">
        <v>75.2</v>
      </c>
    </row>
    <row r="14" spans="1:3" x14ac:dyDescent="0.25">
      <c r="A14" s="4">
        <v>45826</v>
      </c>
      <c r="B14" s="1" t="str">
        <f t="shared" si="0"/>
        <v>CCMH26</v>
      </c>
      <c r="C14" s="1">
        <v>75.5</v>
      </c>
    </row>
    <row r="15" spans="1:3" x14ac:dyDescent="0.25">
      <c r="A15" s="4">
        <v>45828</v>
      </c>
      <c r="B15" s="1" t="str">
        <f t="shared" si="0"/>
        <v>CCMH26</v>
      </c>
      <c r="C15" s="1">
        <v>75.459999999999994</v>
      </c>
    </row>
    <row r="16" spans="1:3" x14ac:dyDescent="0.25">
      <c r="A16" s="4">
        <v>45831</v>
      </c>
      <c r="B16" s="1" t="str">
        <f t="shared" si="0"/>
        <v>CCMH26</v>
      </c>
      <c r="C16" s="1">
        <v>75.5</v>
      </c>
    </row>
    <row r="17" spans="1:3" x14ac:dyDescent="0.25">
      <c r="A17" s="4">
        <v>45832</v>
      </c>
      <c r="B17" s="1" t="str">
        <f t="shared" si="0"/>
        <v>CCMH26</v>
      </c>
      <c r="C17" s="1">
        <v>76.2</v>
      </c>
    </row>
    <row r="18" spans="1:3" x14ac:dyDescent="0.25">
      <c r="A18" s="4">
        <v>45833</v>
      </c>
      <c r="B18" s="1" t="str">
        <f t="shared" si="0"/>
        <v>CCMH26</v>
      </c>
      <c r="C18" s="1">
        <v>75.5</v>
      </c>
    </row>
    <row r="19" spans="1:3" x14ac:dyDescent="0.25">
      <c r="A19" s="4">
        <v>45834</v>
      </c>
      <c r="B19" s="1" t="str">
        <f t="shared" si="0"/>
        <v>CCMH26</v>
      </c>
      <c r="C19" s="1">
        <v>75</v>
      </c>
    </row>
    <row r="20" spans="1:3" x14ac:dyDescent="0.25">
      <c r="A20" s="4">
        <v>45835</v>
      </c>
      <c r="B20" s="1" t="str">
        <f t="shared" si="0"/>
        <v>CCMH26</v>
      </c>
      <c r="C20" s="1">
        <v>74.5</v>
      </c>
    </row>
    <row r="21" spans="1:3" x14ac:dyDescent="0.25">
      <c r="A21" s="4">
        <v>45838</v>
      </c>
      <c r="B21" s="1" t="str">
        <f t="shared" si="0"/>
        <v>CCMH26</v>
      </c>
      <c r="C21" s="1">
        <v>74.5</v>
      </c>
    </row>
    <row r="22" spans="1:3" x14ac:dyDescent="0.25">
      <c r="A22" s="4">
        <v>45839</v>
      </c>
      <c r="B22" s="1" t="str">
        <f t="shared" si="0"/>
        <v>CCMH26</v>
      </c>
      <c r="C22" s="1">
        <v>74</v>
      </c>
    </row>
    <row r="23" spans="1:3" x14ac:dyDescent="0.25">
      <c r="A23" s="4">
        <v>45840</v>
      </c>
      <c r="B23" s="1" t="str">
        <f t="shared" si="0"/>
        <v>CCMH26</v>
      </c>
      <c r="C23" s="1">
        <v>74</v>
      </c>
    </row>
    <row r="24" spans="1:3" x14ac:dyDescent="0.25">
      <c r="A24" s="4">
        <v>45841</v>
      </c>
      <c r="B24" s="1" t="str">
        <f t="shared" si="0"/>
        <v>CCMH26</v>
      </c>
      <c r="C24" s="1">
        <v>74.66</v>
      </c>
    </row>
    <row r="25" spans="1:3" x14ac:dyDescent="0.25">
      <c r="A25" s="4">
        <v>45842</v>
      </c>
      <c r="B25" s="1" t="str">
        <f t="shared" si="0"/>
        <v>CCMH26</v>
      </c>
      <c r="C25" s="1">
        <v>74.5</v>
      </c>
    </row>
    <row r="26" spans="1:3" x14ac:dyDescent="0.25">
      <c r="A26" s="4">
        <v>45845</v>
      </c>
      <c r="B26" s="1" t="str">
        <f t="shared" si="0"/>
        <v>CCMH26</v>
      </c>
      <c r="C26" s="1">
        <v>74.37</v>
      </c>
    </row>
    <row r="27" spans="1:3" x14ac:dyDescent="0.25">
      <c r="A27" s="4">
        <v>45846</v>
      </c>
      <c r="B27" s="1" t="str">
        <f t="shared" si="0"/>
        <v>CCMH26</v>
      </c>
      <c r="C27" s="1">
        <v>74.540000000000006</v>
      </c>
    </row>
    <row r="28" spans="1:3" x14ac:dyDescent="0.25">
      <c r="A28" s="4">
        <v>45847</v>
      </c>
      <c r="B28" s="1" t="str">
        <f t="shared" si="0"/>
        <v>CCMH26</v>
      </c>
      <c r="C28" s="1">
        <v>74.55</v>
      </c>
    </row>
    <row r="29" spans="1:3" x14ac:dyDescent="0.25">
      <c r="A29" s="4">
        <v>45848</v>
      </c>
      <c r="B29" s="1" t="str">
        <f t="shared" si="0"/>
        <v>CCMH26</v>
      </c>
      <c r="C29" s="1">
        <v>74</v>
      </c>
    </row>
    <row r="30" spans="1:3" x14ac:dyDescent="0.25">
      <c r="A30" s="4">
        <v>45849</v>
      </c>
      <c r="B30" s="1" t="str">
        <f t="shared" si="0"/>
        <v>CCMH26</v>
      </c>
      <c r="C30" s="1">
        <v>74.2</v>
      </c>
    </row>
    <row r="31" spans="1:3" x14ac:dyDescent="0.25">
      <c r="A31" s="4">
        <v>45852</v>
      </c>
      <c r="B31" s="1" t="str">
        <f t="shared" si="0"/>
        <v>CCMH26</v>
      </c>
      <c r="C31" s="1">
        <v>74.099999999999994</v>
      </c>
    </row>
    <row r="32" spans="1:3" x14ac:dyDescent="0.25">
      <c r="A32" s="4">
        <v>45853</v>
      </c>
      <c r="B32" s="1" t="str">
        <f t="shared" si="0"/>
        <v>CCMH26</v>
      </c>
      <c r="C32" s="1">
        <v>73.8</v>
      </c>
    </row>
    <row r="33" spans="1:3" x14ac:dyDescent="0.25">
      <c r="A33" s="4">
        <v>45854</v>
      </c>
      <c r="B33" s="1" t="str">
        <f t="shared" si="0"/>
        <v>CCMH26</v>
      </c>
      <c r="C33" s="1">
        <v>74.099999999999994</v>
      </c>
    </row>
    <row r="34" spans="1:3" x14ac:dyDescent="0.25">
      <c r="A34" s="4">
        <v>45855</v>
      </c>
      <c r="B34" s="1" t="str">
        <f t="shared" si="0"/>
        <v>CCMH26</v>
      </c>
      <c r="C34" s="1">
        <v>74.180000000000007</v>
      </c>
    </row>
    <row r="35" spans="1:3" x14ac:dyDescent="0.25">
      <c r="A35" s="4">
        <v>45856</v>
      </c>
      <c r="B35" s="1" t="str">
        <f t="shared" si="0"/>
        <v>CCMH26</v>
      </c>
      <c r="C35" s="1">
        <v>74</v>
      </c>
    </row>
    <row r="36" spans="1:3" x14ac:dyDescent="0.25">
      <c r="A36" s="4">
        <v>45859</v>
      </c>
      <c r="B36" s="1" t="str">
        <f t="shared" si="0"/>
        <v>CCMH26</v>
      </c>
      <c r="C36" s="1">
        <v>75</v>
      </c>
    </row>
    <row r="37" spans="1:3" x14ac:dyDescent="0.25">
      <c r="A37" s="4">
        <v>45860</v>
      </c>
      <c r="B37" s="1" t="str">
        <f t="shared" si="0"/>
        <v>CCMH26</v>
      </c>
      <c r="C37" s="1">
        <v>74.900000000000006</v>
      </c>
    </row>
    <row r="38" spans="1:3" x14ac:dyDescent="0.25">
      <c r="A38" s="4">
        <v>45861</v>
      </c>
      <c r="B38" s="1" t="str">
        <f t="shared" si="0"/>
        <v>CCMH26</v>
      </c>
      <c r="C38" s="1">
        <v>74.900000000000006</v>
      </c>
    </row>
    <row r="39" spans="1:3" x14ac:dyDescent="0.25">
      <c r="A39" s="4">
        <v>45862</v>
      </c>
      <c r="B39" s="1" t="str">
        <f t="shared" si="0"/>
        <v>CCMH26</v>
      </c>
      <c r="C39" s="1">
        <v>75.19</v>
      </c>
    </row>
    <row r="40" spans="1:3" x14ac:dyDescent="0.25">
      <c r="A40" s="4">
        <v>45863</v>
      </c>
      <c r="B40" s="1" t="str">
        <f t="shared" si="0"/>
        <v>CCMH26</v>
      </c>
      <c r="C40" s="1">
        <v>74.900000000000006</v>
      </c>
    </row>
    <row r="41" spans="1:3" x14ac:dyDescent="0.25">
      <c r="A41" s="4">
        <v>45866</v>
      </c>
      <c r="B41" s="1" t="str">
        <f t="shared" si="0"/>
        <v>CCMH26</v>
      </c>
      <c r="C41" s="1">
        <v>74.849999999999994</v>
      </c>
    </row>
    <row r="42" spans="1:3" x14ac:dyDescent="0.25">
      <c r="A42" s="4">
        <v>45867</v>
      </c>
      <c r="B42" s="1" t="str">
        <f t="shared" si="0"/>
        <v>CCMH26</v>
      </c>
      <c r="C42" s="1">
        <v>74.650000000000006</v>
      </c>
    </row>
    <row r="43" spans="1:3" x14ac:dyDescent="0.25">
      <c r="A43" s="4">
        <v>45868</v>
      </c>
      <c r="B43" s="1" t="str">
        <f t="shared" si="0"/>
        <v>CCMH26</v>
      </c>
      <c r="C43" s="1">
        <v>75.2</v>
      </c>
    </row>
    <row r="44" spans="1:3" x14ac:dyDescent="0.25">
      <c r="A44" s="4">
        <v>45869</v>
      </c>
      <c r="B44" s="1" t="str">
        <f t="shared" si="0"/>
        <v>CCMH26</v>
      </c>
      <c r="C44" s="1">
        <v>75.2</v>
      </c>
    </row>
    <row r="45" spans="1:3" x14ac:dyDescent="0.25">
      <c r="A45" s="4">
        <v>45870</v>
      </c>
      <c r="B45" s="1" t="str">
        <f t="shared" si="0"/>
        <v>CCMH26</v>
      </c>
      <c r="C45" s="1">
        <v>75.180000000000007</v>
      </c>
    </row>
    <row r="46" spans="1:3" x14ac:dyDescent="0.25">
      <c r="A46" s="4">
        <v>45873</v>
      </c>
      <c r="B46" s="1" t="str">
        <f t="shared" si="0"/>
        <v>CCMH26</v>
      </c>
      <c r="C46" s="1">
        <v>75.5</v>
      </c>
    </row>
    <row r="47" spans="1:3" x14ac:dyDescent="0.25">
      <c r="A47" s="4">
        <v>45874</v>
      </c>
      <c r="B47" s="1" t="str">
        <f t="shared" si="0"/>
        <v>CCMH26</v>
      </c>
      <c r="C47" s="1">
        <v>75</v>
      </c>
    </row>
    <row r="48" spans="1:3" x14ac:dyDescent="0.25">
      <c r="A48" s="4">
        <v>45875</v>
      </c>
      <c r="B48" s="1" t="str">
        <f t="shared" si="0"/>
        <v>CCMH26</v>
      </c>
      <c r="C48" s="1">
        <v>73.83</v>
      </c>
    </row>
    <row r="49" spans="1:3" x14ac:dyDescent="0.25">
      <c r="A49" s="4">
        <v>45876</v>
      </c>
      <c r="B49" s="1" t="str">
        <f t="shared" si="0"/>
        <v>CCMH26</v>
      </c>
      <c r="C49" s="1">
        <v>73.680000000000007</v>
      </c>
    </row>
    <row r="50" spans="1:3" x14ac:dyDescent="0.25">
      <c r="A50" s="4">
        <v>45877</v>
      </c>
      <c r="B50" s="1" t="str">
        <f t="shared" si="0"/>
        <v>CCMH26</v>
      </c>
      <c r="C50" s="1">
        <v>73.8</v>
      </c>
    </row>
    <row r="51" spans="1:3" x14ac:dyDescent="0.25">
      <c r="A51" s="4">
        <v>45880</v>
      </c>
      <c r="B51" s="1" t="str">
        <f t="shared" si="0"/>
        <v>CCMH26</v>
      </c>
      <c r="C51" s="1">
        <v>74.099999999999994</v>
      </c>
    </row>
    <row r="52" spans="1:3" x14ac:dyDescent="0.25">
      <c r="A52" s="4">
        <v>45881</v>
      </c>
      <c r="B52" s="1" t="str">
        <f t="shared" si="0"/>
        <v>CCMH26</v>
      </c>
      <c r="C52" s="1">
        <v>73.2</v>
      </c>
    </row>
    <row r="53" spans="1:3" x14ac:dyDescent="0.25">
      <c r="A53" s="4">
        <v>45882</v>
      </c>
      <c r="B53" s="1" t="str">
        <f t="shared" si="0"/>
        <v>CCMH26</v>
      </c>
      <c r="C53" s="1">
        <v>72.98</v>
      </c>
    </row>
    <row r="54" spans="1:3" x14ac:dyDescent="0.25">
      <c r="A54" s="4">
        <v>45883</v>
      </c>
      <c r="B54" s="1" t="str">
        <f t="shared" si="0"/>
        <v>CCMH26</v>
      </c>
      <c r="C54" s="1">
        <v>72.89</v>
      </c>
    </row>
    <row r="55" spans="1:3" x14ac:dyDescent="0.25">
      <c r="A55" s="4">
        <v>45884</v>
      </c>
      <c r="B55" s="1" t="str">
        <f t="shared" si="0"/>
        <v>CCMH26</v>
      </c>
      <c r="C55" s="1">
        <v>73.040000000000006</v>
      </c>
    </row>
    <row r="56" spans="1:3" x14ac:dyDescent="0.25">
      <c r="A56" s="4">
        <v>45887</v>
      </c>
      <c r="B56" s="1" t="str">
        <f t="shared" si="0"/>
        <v>CCMH26</v>
      </c>
      <c r="C56" s="1">
        <v>73.5</v>
      </c>
    </row>
    <row r="57" spans="1:3" x14ac:dyDescent="0.25">
      <c r="A57" s="4">
        <v>45888</v>
      </c>
      <c r="B57" s="1" t="str">
        <f t="shared" si="0"/>
        <v>CCMH26</v>
      </c>
      <c r="C57" s="1">
        <v>73.67</v>
      </c>
    </row>
    <row r="58" spans="1:3" x14ac:dyDescent="0.25">
      <c r="A58" s="4">
        <v>45889</v>
      </c>
      <c r="B58" s="1" t="str">
        <f t="shared" si="0"/>
        <v>CCMH26</v>
      </c>
      <c r="C58" s="1">
        <v>73.2</v>
      </c>
    </row>
    <row r="59" spans="1:3" x14ac:dyDescent="0.25">
      <c r="A59" s="4">
        <v>45890</v>
      </c>
      <c r="B59" s="1" t="str">
        <f t="shared" si="0"/>
        <v>CCMH26</v>
      </c>
      <c r="C59" s="1">
        <v>73.790000000000006</v>
      </c>
    </row>
    <row r="60" spans="1:3" x14ac:dyDescent="0.25">
      <c r="A60" s="4">
        <v>45891</v>
      </c>
      <c r="B60" s="1" t="str">
        <f t="shared" si="0"/>
        <v>CCMH26</v>
      </c>
      <c r="C60" s="1">
        <v>73.569999999999993</v>
      </c>
    </row>
    <row r="61" spans="1:3" x14ac:dyDescent="0.25">
      <c r="A61" s="4">
        <v>45894</v>
      </c>
      <c r="B61" s="1" t="str">
        <f t="shared" si="0"/>
        <v>CCMH26</v>
      </c>
      <c r="C61" s="1">
        <v>73.400000000000006</v>
      </c>
    </row>
    <row r="62" spans="1:3" x14ac:dyDescent="0.25">
      <c r="A62" s="4">
        <v>45895</v>
      </c>
      <c r="B62" s="1" t="str">
        <f t="shared" si="0"/>
        <v>CCMH26</v>
      </c>
      <c r="C62" s="1">
        <v>73.489999999999995</v>
      </c>
    </row>
    <row r="63" spans="1:3" x14ac:dyDescent="0.25">
      <c r="A63" s="4">
        <v>45896</v>
      </c>
      <c r="B63" s="1" t="str">
        <f t="shared" si="0"/>
        <v>CCMH26</v>
      </c>
      <c r="C63" s="1">
        <v>73.69</v>
      </c>
    </row>
    <row r="64" spans="1:3" x14ac:dyDescent="0.25">
      <c r="A64" s="4">
        <v>45897</v>
      </c>
      <c r="B64" s="1" t="str">
        <f t="shared" si="0"/>
        <v>CCMH26</v>
      </c>
      <c r="C64" s="1">
        <v>73.2</v>
      </c>
    </row>
    <row r="65" spans="1:3" x14ac:dyDescent="0.25">
      <c r="A65" s="4">
        <v>45898</v>
      </c>
      <c r="B65" s="1" t="str">
        <f t="shared" si="0"/>
        <v>CCMH26</v>
      </c>
      <c r="C65" s="1">
        <v>73.56</v>
      </c>
    </row>
    <row r="66" spans="1:3" x14ac:dyDescent="0.25">
      <c r="A66" s="4">
        <v>45901</v>
      </c>
      <c r="B66" s="1" t="str">
        <f t="shared" si="0"/>
        <v>CCMH26</v>
      </c>
      <c r="C66" s="1">
        <v>73.7</v>
      </c>
    </row>
    <row r="67" spans="1:3" x14ac:dyDescent="0.25">
      <c r="A67" s="4">
        <v>45902</v>
      </c>
      <c r="B67" s="1" t="str">
        <f t="shared" ref="B67:B130" si="1">B66</f>
        <v>CCMH26</v>
      </c>
      <c r="C67" s="1">
        <v>73.78</v>
      </c>
    </row>
    <row r="68" spans="1:3" x14ac:dyDescent="0.25">
      <c r="A68" s="4">
        <v>45903</v>
      </c>
      <c r="B68" s="1" t="str">
        <f t="shared" si="1"/>
        <v>CCMH26</v>
      </c>
      <c r="C68" s="1">
        <v>73.5</v>
      </c>
    </row>
    <row r="69" spans="1:3" x14ac:dyDescent="0.25">
      <c r="A69" s="4">
        <v>45904</v>
      </c>
      <c r="B69" s="1" t="str">
        <f t="shared" si="1"/>
        <v>CCMH26</v>
      </c>
      <c r="C69" s="1">
        <v>73.650000000000006</v>
      </c>
    </row>
    <row r="70" spans="1:3" x14ac:dyDescent="0.25">
      <c r="A70" s="4">
        <v>45905</v>
      </c>
      <c r="B70" s="1" t="str">
        <f t="shared" si="1"/>
        <v>CCMH26</v>
      </c>
      <c r="C70" s="1">
        <v>73.510000000000005</v>
      </c>
    </row>
    <row r="71" spans="1:3" x14ac:dyDescent="0.25">
      <c r="A71" s="4">
        <v>45908</v>
      </c>
      <c r="B71" s="1" t="str">
        <f t="shared" si="1"/>
        <v>CCMH26</v>
      </c>
      <c r="C71" s="1">
        <v>73.59</v>
      </c>
    </row>
    <row r="72" spans="1:3" x14ac:dyDescent="0.25">
      <c r="A72" s="4">
        <v>45909</v>
      </c>
      <c r="B72" s="1" t="str">
        <f t="shared" si="1"/>
        <v>CCMH26</v>
      </c>
      <c r="C72" s="1">
        <v>73.56</v>
      </c>
    </row>
    <row r="73" spans="1:3" x14ac:dyDescent="0.25">
      <c r="A73" s="4">
        <v>45910</v>
      </c>
      <c r="B73" s="1" t="str">
        <f t="shared" si="1"/>
        <v>CCMH26</v>
      </c>
      <c r="C73" s="1">
        <v>73.599999999999994</v>
      </c>
    </row>
    <row r="74" spans="1:3" x14ac:dyDescent="0.25">
      <c r="A74" s="4">
        <v>45911</v>
      </c>
      <c r="B74" s="1" t="str">
        <f t="shared" si="1"/>
        <v>CCMH26</v>
      </c>
      <c r="C74" s="1">
        <v>73.239999999999995</v>
      </c>
    </row>
    <row r="75" spans="1:3" x14ac:dyDescent="0.25">
      <c r="A75" s="4">
        <v>45912</v>
      </c>
      <c r="B75" s="1" t="str">
        <f t="shared" si="1"/>
        <v>CCMH26</v>
      </c>
      <c r="C75" s="1">
        <v>73.19</v>
      </c>
    </row>
    <row r="76" spans="1:3" x14ac:dyDescent="0.25">
      <c r="A76" s="4">
        <v>45915</v>
      </c>
      <c r="B76" s="1" t="str">
        <f t="shared" si="1"/>
        <v>CCMH26</v>
      </c>
      <c r="C76" s="1">
        <v>72.900000000000006</v>
      </c>
    </row>
    <row r="77" spans="1:3" x14ac:dyDescent="0.25">
      <c r="A77" s="4">
        <v>45916</v>
      </c>
      <c r="B77" s="1" t="str">
        <f t="shared" si="1"/>
        <v>CCMH26</v>
      </c>
      <c r="C77" s="1">
        <v>73.2</v>
      </c>
    </row>
    <row r="78" spans="1:3" x14ac:dyDescent="0.25">
      <c r="A78" s="4">
        <v>45917</v>
      </c>
      <c r="B78" s="1" t="str">
        <f t="shared" si="1"/>
        <v>CCMH26</v>
      </c>
      <c r="C78" s="1">
        <v>73.19</v>
      </c>
    </row>
    <row r="79" spans="1:3" x14ac:dyDescent="0.25">
      <c r="A79" s="4">
        <v>45918</v>
      </c>
      <c r="B79" s="1" t="str">
        <f t="shared" si="1"/>
        <v>CCMH26</v>
      </c>
      <c r="C79" s="1">
        <v>73.2</v>
      </c>
    </row>
    <row r="80" spans="1:3" x14ac:dyDescent="0.25">
      <c r="A80" s="4">
        <v>45919</v>
      </c>
      <c r="B80" s="1" t="str">
        <f t="shared" si="1"/>
        <v>CCMH26</v>
      </c>
      <c r="C80" s="1">
        <v>73.069999999999993</v>
      </c>
    </row>
    <row r="81" spans="1:3" x14ac:dyDescent="0.25">
      <c r="A81" s="4">
        <v>45922</v>
      </c>
      <c r="B81" s="1" t="str">
        <f t="shared" si="1"/>
        <v>CCMH26</v>
      </c>
      <c r="C81" s="1">
        <v>72.45</v>
      </c>
    </row>
    <row r="82" spans="1:3" x14ac:dyDescent="0.25">
      <c r="A82" s="4">
        <v>45923</v>
      </c>
      <c r="B82" s="1" t="str">
        <f t="shared" si="1"/>
        <v>CCMH26</v>
      </c>
      <c r="C82" s="1">
        <v>72.02</v>
      </c>
    </row>
    <row r="83" spans="1:3" x14ac:dyDescent="0.25">
      <c r="A83" s="4">
        <v>45924</v>
      </c>
      <c r="B83" s="1" t="str">
        <f t="shared" si="1"/>
        <v>CCMH26</v>
      </c>
      <c r="C83" s="1">
        <v>71.819999999999993</v>
      </c>
    </row>
    <row r="84" spans="1:3" x14ac:dyDescent="0.25">
      <c r="A84" s="4">
        <v>45925</v>
      </c>
      <c r="B84" s="1" t="str">
        <f t="shared" si="1"/>
        <v>CCMH26</v>
      </c>
      <c r="C84" s="1">
        <v>71.900000000000006</v>
      </c>
    </row>
    <row r="85" spans="1:3" x14ac:dyDescent="0.25">
      <c r="A85" s="4">
        <v>45926</v>
      </c>
      <c r="B85" s="1" t="str">
        <f t="shared" si="1"/>
        <v>CCMH26</v>
      </c>
      <c r="C85" s="1">
        <v>71.849999999999994</v>
      </c>
    </row>
    <row r="86" spans="1:3" x14ac:dyDescent="0.25">
      <c r="A86" s="4">
        <v>45929</v>
      </c>
      <c r="B86" s="1" t="str">
        <f t="shared" si="1"/>
        <v>CCMH26</v>
      </c>
      <c r="C86" s="1">
        <v>71.75</v>
      </c>
    </row>
    <row r="87" spans="1:3" x14ac:dyDescent="0.25">
      <c r="A87" s="4">
        <v>45930</v>
      </c>
      <c r="B87" s="1" t="str">
        <f t="shared" si="1"/>
        <v>CCMH26</v>
      </c>
      <c r="C87" s="1">
        <v>71.209999999999994</v>
      </c>
    </row>
    <row r="88" spans="1:3" x14ac:dyDescent="0.25">
      <c r="A88" s="4">
        <v>45931</v>
      </c>
      <c r="B88" s="1" t="str">
        <f t="shared" si="1"/>
        <v>CCMH26</v>
      </c>
      <c r="C88" s="1">
        <v>71.19</v>
      </c>
    </row>
    <row r="89" spans="1:3" x14ac:dyDescent="0.25">
      <c r="A89" s="4">
        <v>45932</v>
      </c>
      <c r="B89" s="1" t="str">
        <f t="shared" si="1"/>
        <v>CCMH26</v>
      </c>
      <c r="C89" s="1">
        <v>71</v>
      </c>
    </row>
    <row r="90" spans="1:3" x14ac:dyDescent="0.25">
      <c r="A90" s="4">
        <v>45933</v>
      </c>
      <c r="B90" s="1" t="str">
        <f t="shared" si="1"/>
        <v>CCMH26</v>
      </c>
      <c r="C90" s="1">
        <v>70.959999999999994</v>
      </c>
    </row>
    <row r="91" spans="1:3" x14ac:dyDescent="0.25">
      <c r="A91" s="4">
        <v>45936</v>
      </c>
      <c r="B91" s="1" t="str">
        <f t="shared" si="1"/>
        <v>CCMH26</v>
      </c>
      <c r="C91" s="1">
        <v>71.3</v>
      </c>
    </row>
    <row r="92" spans="1:3" x14ac:dyDescent="0.25">
      <c r="A92" s="4">
        <v>45937</v>
      </c>
      <c r="B92" s="1" t="str">
        <f t="shared" si="1"/>
        <v>CCMH26</v>
      </c>
      <c r="C92" s="1">
        <v>71.150000000000006</v>
      </c>
    </row>
    <row r="93" spans="1:3" x14ac:dyDescent="0.25">
      <c r="A93" s="4">
        <v>45938</v>
      </c>
      <c r="B93" s="1" t="str">
        <f t="shared" si="1"/>
        <v>CCMH26</v>
      </c>
      <c r="C93" s="1">
        <v>71.45</v>
      </c>
    </row>
    <row r="94" spans="1:3" x14ac:dyDescent="0.25">
      <c r="A94" s="4">
        <v>45939</v>
      </c>
      <c r="B94" s="1" t="str">
        <f t="shared" si="1"/>
        <v>CCMH26</v>
      </c>
      <c r="C94" s="1">
        <v>71.87</v>
      </c>
    </row>
    <row r="95" spans="1:3" x14ac:dyDescent="0.25">
      <c r="A95" s="4">
        <v>45940</v>
      </c>
      <c r="B95" s="1" t="str">
        <f t="shared" si="1"/>
        <v>CCMH26</v>
      </c>
      <c r="C95" s="1">
        <v>71.849999999999994</v>
      </c>
    </row>
    <row r="96" spans="1:3" x14ac:dyDescent="0.25">
      <c r="A96" s="4">
        <v>45943</v>
      </c>
      <c r="B96" s="1" t="str">
        <f t="shared" si="1"/>
        <v>CCMH26</v>
      </c>
      <c r="C96" s="1">
        <v>71.17</v>
      </c>
    </row>
    <row r="97" spans="1:3" x14ac:dyDescent="0.25">
      <c r="A97" s="4">
        <v>45944</v>
      </c>
      <c r="B97" s="1" t="str">
        <f t="shared" si="1"/>
        <v>CCMH26</v>
      </c>
      <c r="C97" s="1">
        <v>71.959999999999994</v>
      </c>
    </row>
    <row r="98" spans="1:3" x14ac:dyDescent="0.25">
      <c r="A98" s="4">
        <v>45945</v>
      </c>
      <c r="B98" s="1" t="str">
        <f t="shared" si="1"/>
        <v>CCMH26</v>
      </c>
      <c r="C98" s="1">
        <v>72.2</v>
      </c>
    </row>
    <row r="99" spans="1:3" x14ac:dyDescent="0.25">
      <c r="A99" s="4">
        <v>45946</v>
      </c>
      <c r="B99" s="1" t="str">
        <f t="shared" si="1"/>
        <v>CCMH26</v>
      </c>
      <c r="C99" s="1">
        <v>72.349999999999994</v>
      </c>
    </row>
    <row r="100" spans="1:3" x14ac:dyDescent="0.25">
      <c r="A100" s="4">
        <v>45947</v>
      </c>
      <c r="B100" s="1" t="str">
        <f t="shared" si="1"/>
        <v>CCMH26</v>
      </c>
      <c r="C100" s="1">
        <v>72.89</v>
      </c>
    </row>
    <row r="101" spans="1:3" x14ac:dyDescent="0.25">
      <c r="A101" s="4">
        <v>45950</v>
      </c>
      <c r="B101" s="1" t="str">
        <f t="shared" si="1"/>
        <v>CCMH26</v>
      </c>
      <c r="C101" s="1">
        <v>72.900000000000006</v>
      </c>
    </row>
    <row r="102" spans="1:3" x14ac:dyDescent="0.25">
      <c r="A102" s="4">
        <v>45951</v>
      </c>
      <c r="B102" s="1" t="str">
        <f t="shared" si="1"/>
        <v>CCMH26</v>
      </c>
      <c r="C102" s="1">
        <v>72.81</v>
      </c>
    </row>
    <row r="103" spans="1:3" x14ac:dyDescent="0.25">
      <c r="A103" s="4">
        <v>45952</v>
      </c>
      <c r="B103" s="1" t="str">
        <f t="shared" si="1"/>
        <v>CCMH26</v>
      </c>
      <c r="C103" s="1">
        <v>73</v>
      </c>
    </row>
    <row r="104" spans="1:3" x14ac:dyDescent="0.25">
      <c r="A104" s="4">
        <v>45953</v>
      </c>
      <c r="B104" s="1" t="str">
        <f t="shared" si="1"/>
        <v>CCMH26</v>
      </c>
      <c r="C104" s="1">
        <v>72.25</v>
      </c>
    </row>
    <row r="105" spans="1:3" x14ac:dyDescent="0.25">
      <c r="A105" s="4">
        <v>45954</v>
      </c>
      <c r="B105" s="1" t="str">
        <f t="shared" si="1"/>
        <v>CCMH26</v>
      </c>
      <c r="C105" s="1">
        <v>72.400000000000006</v>
      </c>
    </row>
    <row r="106" spans="1:3" x14ac:dyDescent="0.25">
      <c r="A106" s="4">
        <v>45957</v>
      </c>
      <c r="B106" s="1" t="str">
        <f t="shared" si="1"/>
        <v>CCMH26</v>
      </c>
      <c r="C106" s="1">
        <v>72.900000000000006</v>
      </c>
    </row>
    <row r="107" spans="1:3" x14ac:dyDescent="0.25">
      <c r="A107" s="4">
        <v>45958</v>
      </c>
      <c r="B107" s="1" t="str">
        <f t="shared" si="1"/>
        <v>CCMH26</v>
      </c>
      <c r="C107" s="1">
        <v>72.930000000000007</v>
      </c>
    </row>
    <row r="108" spans="1:3" x14ac:dyDescent="0.25">
      <c r="A108" s="4">
        <v>45959</v>
      </c>
      <c r="B108" s="1" t="str">
        <f t="shared" si="1"/>
        <v>CCMH26</v>
      </c>
      <c r="C108" s="1">
        <v>73.349999999999994</v>
      </c>
    </row>
    <row r="109" spans="1:3" x14ac:dyDescent="0.25">
      <c r="A109" s="4">
        <v>45960</v>
      </c>
      <c r="B109" s="1" t="str">
        <f t="shared" si="1"/>
        <v>CCMH26</v>
      </c>
      <c r="C109" s="1">
        <v>72.83</v>
      </c>
    </row>
    <row r="110" spans="1:3" x14ac:dyDescent="0.25">
      <c r="A110" s="4">
        <v>45961</v>
      </c>
      <c r="B110" s="1" t="str">
        <f t="shared" si="1"/>
        <v>CCMH26</v>
      </c>
      <c r="C110" s="1">
        <v>73.67</v>
      </c>
    </row>
    <row r="111" spans="1:3" x14ac:dyDescent="0.25">
      <c r="A111" s="4">
        <v>45964</v>
      </c>
      <c r="B111" s="1" t="str">
        <f t="shared" si="1"/>
        <v>CCMH26</v>
      </c>
      <c r="C111" s="1">
        <v>74.02</v>
      </c>
    </row>
    <row r="112" spans="1:3" x14ac:dyDescent="0.25">
      <c r="A112" s="4">
        <v>45965</v>
      </c>
      <c r="B112" s="1" t="str">
        <f t="shared" si="1"/>
        <v>CCMH26</v>
      </c>
      <c r="C112" s="1">
        <v>73.22</v>
      </c>
    </row>
    <row r="113" spans="1:3" x14ac:dyDescent="0.25">
      <c r="A113" s="4">
        <v>45966</v>
      </c>
      <c r="B113" s="1" t="str">
        <f t="shared" si="1"/>
        <v>CCMH26</v>
      </c>
      <c r="C113" s="1">
        <v>73.150000000000006</v>
      </c>
    </row>
    <row r="114" spans="1:3" x14ac:dyDescent="0.25">
      <c r="A114" s="4">
        <v>45967</v>
      </c>
      <c r="B114" s="1" t="str">
        <f t="shared" si="1"/>
        <v>CCMH26</v>
      </c>
      <c r="C114" s="1">
        <v>72.94</v>
      </c>
    </row>
    <row r="115" spans="1:3" x14ac:dyDescent="0.25">
      <c r="A115" s="4">
        <v>45968</v>
      </c>
      <c r="B115" s="1" t="str">
        <f t="shared" si="1"/>
        <v>CCMH26</v>
      </c>
      <c r="C115" s="1">
        <v>72.7</v>
      </c>
    </row>
    <row r="116" spans="1:3" x14ac:dyDescent="0.25">
      <c r="A116" s="4">
        <v>45971</v>
      </c>
      <c r="B116" s="1" t="str">
        <f t="shared" si="1"/>
        <v>CCMH26</v>
      </c>
      <c r="C116" s="1">
        <v>72.5</v>
      </c>
    </row>
    <row r="117" spans="1:3" x14ac:dyDescent="0.25">
      <c r="A117" s="4">
        <v>45972</v>
      </c>
      <c r="B117" s="1" t="str">
        <f t="shared" si="1"/>
        <v>CCMH26</v>
      </c>
      <c r="C117" s="1">
        <v>72.319999999999993</v>
      </c>
    </row>
    <row r="118" spans="1:3" x14ac:dyDescent="0.25">
      <c r="A118" s="4">
        <v>45973</v>
      </c>
      <c r="B118" s="1" t="str">
        <f t="shared" si="1"/>
        <v>CCMH26</v>
      </c>
      <c r="C118" s="1">
        <v>72.510000000000005</v>
      </c>
    </row>
    <row r="119" spans="1:3" x14ac:dyDescent="0.25">
      <c r="A119" s="4">
        <v>45974</v>
      </c>
      <c r="B119" s="1" t="str">
        <f t="shared" si="1"/>
        <v>CCMH26</v>
      </c>
      <c r="C119" s="1">
        <v>72.59</v>
      </c>
    </row>
    <row r="120" spans="1:3" x14ac:dyDescent="0.25">
      <c r="A120" s="4">
        <v>45975</v>
      </c>
      <c r="B120" s="1" t="str">
        <f t="shared" si="1"/>
        <v>CCMH26</v>
      </c>
      <c r="C120" s="1">
        <v>72.55</v>
      </c>
    </row>
    <row r="121" spans="1:3" x14ac:dyDescent="0.25">
      <c r="A121" s="4">
        <v>45978</v>
      </c>
      <c r="B121" s="1" t="str">
        <f t="shared" si="1"/>
        <v>CCMH26</v>
      </c>
      <c r="C121" s="1">
        <v>72.489999999999995</v>
      </c>
    </row>
    <row r="122" spans="1:3" x14ac:dyDescent="0.25">
      <c r="A122" s="4">
        <v>45979</v>
      </c>
      <c r="B122" s="1" t="str">
        <f t="shared" si="1"/>
        <v>CCMH26</v>
      </c>
      <c r="C122" s="1">
        <v>72.37</v>
      </c>
    </row>
    <row r="123" spans="1:3" x14ac:dyDescent="0.25">
      <c r="A123" s="4">
        <v>45980</v>
      </c>
      <c r="B123" s="1" t="str">
        <f t="shared" si="1"/>
        <v>CCMH26</v>
      </c>
      <c r="C123" s="1">
        <v>72.28</v>
      </c>
    </row>
    <row r="124" spans="1:3" x14ac:dyDescent="0.25">
      <c r="A124" s="4">
        <v>45982</v>
      </c>
      <c r="B124" s="1" t="str">
        <f t="shared" si="1"/>
        <v>CCMH26</v>
      </c>
      <c r="C124" s="1">
        <v>72.53</v>
      </c>
    </row>
    <row r="125" spans="1:3" x14ac:dyDescent="0.25">
      <c r="A125" s="4">
        <v>45985</v>
      </c>
      <c r="B125" s="1" t="str">
        <f t="shared" si="1"/>
        <v>CCMH26</v>
      </c>
      <c r="C125" s="1">
        <v>72.959999999999994</v>
      </c>
    </row>
    <row r="126" spans="1:3" x14ac:dyDescent="0.25">
      <c r="A126" s="4">
        <v>45986</v>
      </c>
      <c r="B126" s="1" t="str">
        <f t="shared" si="1"/>
        <v>CCMH26</v>
      </c>
      <c r="C126" s="1">
        <v>73.72</v>
      </c>
    </row>
    <row r="127" spans="1:3" x14ac:dyDescent="0.25">
      <c r="A127" s="4">
        <v>45987</v>
      </c>
      <c r="B127" s="1" t="str">
        <f t="shared" si="1"/>
        <v>CCMH26</v>
      </c>
      <c r="C127" s="1">
        <v>74.680000000000007</v>
      </c>
    </row>
    <row r="128" spans="1:3" x14ac:dyDescent="0.25">
      <c r="A128" s="4">
        <v>45988</v>
      </c>
      <c r="B128" s="1" t="str">
        <f t="shared" si="1"/>
        <v>CCMH26</v>
      </c>
      <c r="C128" s="1">
        <v>75.17</v>
      </c>
    </row>
    <row r="129" spans="1:3" x14ac:dyDescent="0.25">
      <c r="A129" s="4">
        <v>45989</v>
      </c>
      <c r="B129" s="1" t="str">
        <f t="shared" si="1"/>
        <v>CCMH26</v>
      </c>
      <c r="C129" s="1">
        <v>74.91</v>
      </c>
    </row>
    <row r="130" spans="1:3" x14ac:dyDescent="0.25">
      <c r="A130" s="4">
        <v>45992</v>
      </c>
      <c r="B130" s="1" t="str">
        <f t="shared" si="1"/>
        <v>CCMH26</v>
      </c>
      <c r="C130" s="1">
        <v>75.97</v>
      </c>
    </row>
    <row r="131" spans="1:3" x14ac:dyDescent="0.25">
      <c r="A131" s="4">
        <v>45993</v>
      </c>
      <c r="B131" s="1" t="str">
        <f t="shared" ref="B131:B194" si="2">B130</f>
        <v>CCMH26</v>
      </c>
      <c r="C131" s="1">
        <v>77.41</v>
      </c>
    </row>
    <row r="132" spans="1:3" x14ac:dyDescent="0.25">
      <c r="A132" s="4">
        <v>45994</v>
      </c>
      <c r="B132" s="1" t="str">
        <f t="shared" si="2"/>
        <v>CCMH26</v>
      </c>
      <c r="C132" s="1">
        <v>76.48</v>
      </c>
    </row>
    <row r="133" spans="1:3" x14ac:dyDescent="0.25">
      <c r="A133" s="4">
        <v>45995</v>
      </c>
      <c r="B133" s="1" t="str">
        <f t="shared" si="2"/>
        <v>CCMH26</v>
      </c>
      <c r="C133" s="1">
        <v>76.09</v>
      </c>
    </row>
    <row r="134" spans="1:3" x14ac:dyDescent="0.25">
      <c r="A134" s="4">
        <v>45996</v>
      </c>
      <c r="B134" s="1" t="str">
        <f t="shared" si="2"/>
        <v>CCMH26</v>
      </c>
      <c r="C134" s="1">
        <v>76.14</v>
      </c>
    </row>
    <row r="135" spans="1:3" x14ac:dyDescent="0.25">
      <c r="A135" s="4">
        <v>45999</v>
      </c>
      <c r="B135" s="1" t="str">
        <f t="shared" si="2"/>
        <v>CCMH26</v>
      </c>
      <c r="C135" s="1">
        <v>76.41</v>
      </c>
    </row>
    <row r="136" spans="1:3" x14ac:dyDescent="0.25">
      <c r="A136" s="4">
        <v>46000</v>
      </c>
      <c r="B136" s="1" t="str">
        <f t="shared" si="2"/>
        <v>CCMH26</v>
      </c>
      <c r="C136" s="1">
        <v>76.72</v>
      </c>
    </row>
    <row r="137" spans="1:3" x14ac:dyDescent="0.25">
      <c r="A137" s="4">
        <v>46001</v>
      </c>
      <c r="B137" s="1" t="str">
        <f t="shared" si="2"/>
        <v>CCMH26</v>
      </c>
      <c r="C137" s="1">
        <v>75.77</v>
      </c>
    </row>
    <row r="138" spans="1:3" x14ac:dyDescent="0.25">
      <c r="A138" s="4">
        <v>46002</v>
      </c>
      <c r="B138" s="1" t="str">
        <f t="shared" si="2"/>
        <v>CCMH26</v>
      </c>
      <c r="C138" s="1">
        <v>75.150000000000006</v>
      </c>
    </row>
    <row r="139" spans="1:3" x14ac:dyDescent="0.25">
      <c r="A139" s="4">
        <v>46003</v>
      </c>
      <c r="B139" s="1" t="str">
        <f t="shared" si="2"/>
        <v>CCMH26</v>
      </c>
      <c r="C139" s="1">
        <v>74.88</v>
      </c>
    </row>
    <row r="140" spans="1:3" x14ac:dyDescent="0.25">
      <c r="A140" s="4">
        <v>46006</v>
      </c>
      <c r="B140" s="1" t="str">
        <f t="shared" si="2"/>
        <v>CCMH26</v>
      </c>
      <c r="C140">
        <v>74.88</v>
      </c>
    </row>
    <row r="141" spans="1:3" x14ac:dyDescent="0.25">
      <c r="A141" s="4">
        <v>46007</v>
      </c>
      <c r="B141" s="1" t="str">
        <f t="shared" si="2"/>
        <v>CCMH26</v>
      </c>
      <c r="C141">
        <v>75.2</v>
      </c>
    </row>
    <row r="142" spans="1:3" x14ac:dyDescent="0.25">
      <c r="A142" s="4">
        <v>46008</v>
      </c>
      <c r="B142" s="1" t="str">
        <f t="shared" si="2"/>
        <v>CCMH26</v>
      </c>
      <c r="C142">
        <v>75.92</v>
      </c>
    </row>
    <row r="143" spans="1:3" x14ac:dyDescent="0.25">
      <c r="A143" s="4">
        <v>46009</v>
      </c>
      <c r="B143" s="1" t="str">
        <f t="shared" si="2"/>
        <v>CCMH26</v>
      </c>
      <c r="C143">
        <v>75.45</v>
      </c>
    </row>
    <row r="144" spans="1:3" x14ac:dyDescent="0.25">
      <c r="A144" s="4">
        <v>46010</v>
      </c>
      <c r="B144" s="1" t="str">
        <f t="shared" si="2"/>
        <v>CCMH26</v>
      </c>
      <c r="C144">
        <v>75.489999999999995</v>
      </c>
    </row>
    <row r="145" spans="1:3" x14ac:dyDescent="0.25">
      <c r="A145" s="4">
        <v>46013</v>
      </c>
      <c r="B145" s="1" t="str">
        <f t="shared" si="2"/>
        <v>CCMH26</v>
      </c>
      <c r="C145">
        <v>75.09</v>
      </c>
    </row>
    <row r="146" spans="1:3" x14ac:dyDescent="0.25">
      <c r="A146" s="4">
        <v>46014</v>
      </c>
      <c r="B146" s="1" t="str">
        <f t="shared" si="2"/>
        <v>CCMH26</v>
      </c>
      <c r="C146">
        <v>74.87</v>
      </c>
    </row>
    <row r="147" spans="1:3" x14ac:dyDescent="0.25">
      <c r="A147" s="4">
        <v>46017</v>
      </c>
      <c r="B147" s="1" t="str">
        <f t="shared" si="2"/>
        <v>CCMH26</v>
      </c>
      <c r="C147">
        <v>74.540000000000006</v>
      </c>
    </row>
    <row r="148" spans="1:3" x14ac:dyDescent="0.25">
      <c r="A148" s="4">
        <v>46020</v>
      </c>
      <c r="B148" s="1" t="str">
        <f t="shared" si="2"/>
        <v>CCMH26</v>
      </c>
      <c r="C148">
        <v>74.47</v>
      </c>
    </row>
    <row r="149" spans="1:3" x14ac:dyDescent="0.25">
      <c r="A149" s="4">
        <v>46021</v>
      </c>
      <c r="B149" s="1" t="str">
        <f t="shared" si="2"/>
        <v>CCMH26</v>
      </c>
      <c r="C149">
        <v>74.41</v>
      </c>
    </row>
    <row r="150" spans="1:3" x14ac:dyDescent="0.25">
      <c r="A150" s="4">
        <v>46024</v>
      </c>
      <c r="B150" s="1" t="str">
        <f t="shared" si="2"/>
        <v>CCMH26</v>
      </c>
      <c r="C150">
        <v>74.05</v>
      </c>
    </row>
    <row r="151" spans="1:3" x14ac:dyDescent="0.25">
      <c r="A151" s="2">
        <v>46027</v>
      </c>
      <c r="B151" s="1" t="str">
        <f t="shared" si="2"/>
        <v>CCMH26</v>
      </c>
      <c r="C151">
        <v>74.150000000000006</v>
      </c>
    </row>
    <row r="152" spans="1:3" x14ac:dyDescent="0.25">
      <c r="A152" s="2">
        <v>46028</v>
      </c>
      <c r="B152" s="1" t="str">
        <f t="shared" si="2"/>
        <v>CCMH26</v>
      </c>
      <c r="C152">
        <v>73.849999999999994</v>
      </c>
    </row>
    <row r="153" spans="1:3" x14ac:dyDescent="0.25">
      <c r="A153" s="2">
        <v>46029</v>
      </c>
      <c r="B153" s="1" t="str">
        <f t="shared" si="2"/>
        <v>CCMH26</v>
      </c>
      <c r="C153">
        <v>73.069999999999993</v>
      </c>
    </row>
    <row r="154" spans="1:3" x14ac:dyDescent="0.25">
      <c r="A154" s="2">
        <v>46030</v>
      </c>
      <c r="B154" s="1" t="str">
        <f t="shared" si="2"/>
        <v>CCMH26</v>
      </c>
      <c r="C154">
        <v>72.7</v>
      </c>
    </row>
    <row r="155" spans="1:3" x14ac:dyDescent="0.25">
      <c r="A155" s="2">
        <v>46031</v>
      </c>
      <c r="B155" s="1" t="str">
        <f t="shared" si="2"/>
        <v>CCMH26</v>
      </c>
      <c r="C155">
        <v>72.87</v>
      </c>
    </row>
    <row r="156" spans="1:3" x14ac:dyDescent="0.25">
      <c r="A156" s="2">
        <v>46034</v>
      </c>
      <c r="B156" s="1" t="str">
        <f t="shared" si="2"/>
        <v>CCMH26</v>
      </c>
      <c r="C156">
        <v>72.17</v>
      </c>
    </row>
    <row r="157" spans="1:3" x14ac:dyDescent="0.25">
      <c r="A157" s="2">
        <v>46035</v>
      </c>
      <c r="B157" s="1" t="str">
        <f t="shared" si="2"/>
        <v>CCMH26</v>
      </c>
      <c r="C157">
        <v>71.8</v>
      </c>
    </row>
    <row r="158" spans="1:3" x14ac:dyDescent="0.25">
      <c r="A158" s="2">
        <v>46036</v>
      </c>
      <c r="B158" s="1" t="str">
        <f t="shared" si="2"/>
        <v>CCMH26</v>
      </c>
      <c r="C158">
        <v>71.760000000000005</v>
      </c>
    </row>
    <row r="159" spans="1:3" x14ac:dyDescent="0.25">
      <c r="A159" s="2">
        <v>46037</v>
      </c>
      <c r="B159" s="1" t="str">
        <f t="shared" si="2"/>
        <v>CCMH26</v>
      </c>
      <c r="C159">
        <v>71.27</v>
      </c>
    </row>
    <row r="160" spans="1:3" x14ac:dyDescent="0.25">
      <c r="A160" s="2">
        <v>46038</v>
      </c>
      <c r="B160" s="1" t="str">
        <f t="shared" si="2"/>
        <v>CCMH26</v>
      </c>
      <c r="C160">
        <v>71.16</v>
      </c>
    </row>
    <row r="161" spans="1:3" x14ac:dyDescent="0.25">
      <c r="A161" s="2">
        <v>46041</v>
      </c>
      <c r="B161" s="1" t="str">
        <f t="shared" si="2"/>
        <v>CCMH26</v>
      </c>
      <c r="C161">
        <v>71.12</v>
      </c>
    </row>
    <row r="162" spans="1:3" x14ac:dyDescent="0.25">
      <c r="A162" s="9">
        <v>46042</v>
      </c>
      <c r="B162" s="1" t="str">
        <f t="shared" si="2"/>
        <v>CCMH26</v>
      </c>
      <c r="C162">
        <v>70.87</v>
      </c>
    </row>
    <row r="163" spans="1:3" x14ac:dyDescent="0.25">
      <c r="A163" s="4">
        <v>46043</v>
      </c>
      <c r="B163" s="1" t="str">
        <f t="shared" si="2"/>
        <v>CCMH26</v>
      </c>
      <c r="C163">
        <v>69.709999999999994</v>
      </c>
    </row>
    <row r="164" spans="1:3" x14ac:dyDescent="0.25">
      <c r="A164" s="4">
        <v>46044</v>
      </c>
      <c r="B164" s="1" t="str">
        <f t="shared" si="2"/>
        <v>CCMH26</v>
      </c>
      <c r="C164">
        <v>69.31</v>
      </c>
    </row>
    <row r="165" spans="1:3" x14ac:dyDescent="0.25">
      <c r="A165" s="9">
        <v>46045</v>
      </c>
      <c r="B165" s="1" t="str">
        <f t="shared" si="2"/>
        <v>CCMH26</v>
      </c>
      <c r="C165">
        <v>68.739999999999995</v>
      </c>
    </row>
    <row r="166" spans="1:3" x14ac:dyDescent="0.25">
      <c r="A166" s="9">
        <v>46048</v>
      </c>
      <c r="B166" s="1" t="str">
        <f t="shared" si="2"/>
        <v>CCMH26</v>
      </c>
      <c r="C166">
        <v>69</v>
      </c>
    </row>
    <row r="167" spans="1:3" x14ac:dyDescent="0.25">
      <c r="A167" s="9">
        <v>46049</v>
      </c>
      <c r="B167" s="1" t="str">
        <f t="shared" si="2"/>
        <v>CCMH26</v>
      </c>
      <c r="C167">
        <v>68.95</v>
      </c>
    </row>
    <row r="168" spans="1:3" x14ac:dyDescent="0.25">
      <c r="A168" s="9">
        <v>46050</v>
      </c>
      <c r="B168" s="1" t="str">
        <f t="shared" si="2"/>
        <v>CCMH26</v>
      </c>
      <c r="C168">
        <v>67.959999999999994</v>
      </c>
    </row>
    <row r="169" spans="1:3" x14ac:dyDescent="0.25">
      <c r="A169" s="9">
        <v>46051</v>
      </c>
      <c r="B169" s="1" t="str">
        <f t="shared" si="2"/>
        <v>CCMH26</v>
      </c>
      <c r="C169">
        <v>68.430000000000007</v>
      </c>
    </row>
    <row r="170" spans="1:3" x14ac:dyDescent="0.25">
      <c r="A170" s="9">
        <v>46052</v>
      </c>
      <c r="B170" s="1" t="str">
        <f t="shared" si="2"/>
        <v>CCMH26</v>
      </c>
      <c r="C170">
        <v>69.23</v>
      </c>
    </row>
    <row r="171" spans="1:3" x14ac:dyDescent="0.25">
      <c r="A171" s="9">
        <v>46055</v>
      </c>
      <c r="B171" s="1" t="str">
        <f t="shared" si="2"/>
        <v>CCMH26</v>
      </c>
      <c r="C171">
        <v>69.23</v>
      </c>
    </row>
    <row r="172" spans="1:3" x14ac:dyDescent="0.25">
      <c r="A172" s="9">
        <v>46056</v>
      </c>
      <c r="B172" s="1" t="str">
        <f t="shared" si="2"/>
        <v>CCMH26</v>
      </c>
      <c r="C172">
        <v>70.2</v>
      </c>
    </row>
    <row r="173" spans="1:3" x14ac:dyDescent="0.25">
      <c r="A173" s="9">
        <v>46057</v>
      </c>
      <c r="B173" s="1" t="str">
        <f t="shared" si="2"/>
        <v>CCMH26</v>
      </c>
      <c r="C173">
        <v>69.78</v>
      </c>
    </row>
    <row r="174" spans="1:3" x14ac:dyDescent="0.25">
      <c r="A174" s="9">
        <v>46058</v>
      </c>
      <c r="B174" s="1" t="str">
        <f t="shared" si="2"/>
        <v>CCMH26</v>
      </c>
      <c r="C174">
        <v>70.069999999999993</v>
      </c>
    </row>
    <row r="175" spans="1:3" x14ac:dyDescent="0.25">
      <c r="A175" s="9">
        <v>46059</v>
      </c>
      <c r="B175" s="1" t="str">
        <f t="shared" si="2"/>
        <v>CCMH26</v>
      </c>
      <c r="C175">
        <v>69.069999999999993</v>
      </c>
    </row>
    <row r="176" spans="1:3" x14ac:dyDescent="0.25">
      <c r="A176" s="9">
        <v>46062</v>
      </c>
      <c r="B176" s="1" t="str">
        <f t="shared" si="2"/>
        <v>CCMH26</v>
      </c>
      <c r="C176">
        <v>68.900000000000006</v>
      </c>
    </row>
    <row r="177" spans="1:3" x14ac:dyDescent="0.25">
      <c r="A177" s="9">
        <v>46063</v>
      </c>
      <c r="B177" s="1" t="str">
        <f t="shared" si="2"/>
        <v>CCMH26</v>
      </c>
      <c r="C177">
        <v>69.84</v>
      </c>
    </row>
    <row r="178" spans="1:3" x14ac:dyDescent="0.25">
      <c r="A178" s="9">
        <v>46064</v>
      </c>
      <c r="B178" s="1" t="str">
        <f t="shared" si="2"/>
        <v>CCMH26</v>
      </c>
      <c r="C178">
        <v>70.05</v>
      </c>
    </row>
    <row r="179" spans="1:3" x14ac:dyDescent="0.25">
      <c r="A179" s="9">
        <v>46065</v>
      </c>
      <c r="B179" s="1" t="str">
        <f t="shared" si="2"/>
        <v>CCMH26</v>
      </c>
      <c r="C179">
        <v>70.739999999999995</v>
      </c>
    </row>
    <row r="180" spans="1:3" x14ac:dyDescent="0.25">
      <c r="A180" s="9">
        <v>46066</v>
      </c>
      <c r="B180" s="1" t="str">
        <f t="shared" si="2"/>
        <v>CCMH26</v>
      </c>
      <c r="C180">
        <v>71.12</v>
      </c>
    </row>
    <row r="181" spans="1:3" x14ac:dyDescent="0.25">
      <c r="A181" s="9">
        <v>46071</v>
      </c>
      <c r="B181" s="1" t="str">
        <f t="shared" si="2"/>
        <v>CCMH26</v>
      </c>
      <c r="C181">
        <v>71.05</v>
      </c>
    </row>
    <row r="182" spans="1:3" x14ac:dyDescent="0.25">
      <c r="A182" s="9">
        <v>46072</v>
      </c>
      <c r="B182" s="1" t="str">
        <f t="shared" si="2"/>
        <v>CCMH26</v>
      </c>
      <c r="C182">
        <v>71.290000000000006</v>
      </c>
    </row>
    <row r="183" spans="1:3" x14ac:dyDescent="0.25">
      <c r="A183" s="9">
        <v>46073</v>
      </c>
      <c r="B183" s="1" t="str">
        <f t="shared" si="2"/>
        <v>CCMH26</v>
      </c>
      <c r="C183">
        <v>71.989999999999995</v>
      </c>
    </row>
    <row r="184" spans="1:3" x14ac:dyDescent="0.25">
      <c r="A184" s="9">
        <v>46076</v>
      </c>
      <c r="B184" s="1" t="str">
        <f t="shared" si="2"/>
        <v>CCMH26</v>
      </c>
      <c r="C184">
        <v>71.290000000000006</v>
      </c>
    </row>
    <row r="185" spans="1:3" x14ac:dyDescent="0.25">
      <c r="A185" s="9">
        <v>46077</v>
      </c>
      <c r="B185" s="1" t="str">
        <f t="shared" si="2"/>
        <v>CCMH26</v>
      </c>
      <c r="C185">
        <v>70.88</v>
      </c>
    </row>
    <row r="186" spans="1:3" x14ac:dyDescent="0.25">
      <c r="A186" s="9">
        <v>46078</v>
      </c>
      <c r="B186" s="1" t="str">
        <f t="shared" si="2"/>
        <v>CCMH26</v>
      </c>
      <c r="C186">
        <v>70.56</v>
      </c>
    </row>
    <row r="187" spans="1:3" x14ac:dyDescent="0.25">
      <c r="A187" s="9">
        <v>46079</v>
      </c>
      <c r="B187" s="1" t="str">
        <f t="shared" si="2"/>
        <v>CCMH26</v>
      </c>
      <c r="C187">
        <v>71.349999999999994</v>
      </c>
    </row>
    <row r="188" spans="1:3" x14ac:dyDescent="0.25">
      <c r="A188" s="9">
        <v>46080</v>
      </c>
      <c r="B188" s="1" t="str">
        <f t="shared" si="2"/>
        <v>CCMH26</v>
      </c>
      <c r="C188">
        <v>72.14</v>
      </c>
    </row>
    <row r="189" spans="1:3" x14ac:dyDescent="0.25">
      <c r="A189" s="9">
        <v>46083</v>
      </c>
      <c r="B189" s="1" t="str">
        <f t="shared" si="2"/>
        <v>CCMH26</v>
      </c>
      <c r="C189">
        <v>71.75</v>
      </c>
    </row>
    <row r="190" spans="1:3" x14ac:dyDescent="0.25">
      <c r="A190" s="9">
        <v>46084</v>
      </c>
      <c r="B190" s="1" t="str">
        <f t="shared" si="2"/>
        <v>CCMH26</v>
      </c>
      <c r="C190">
        <v>72.400000000000006</v>
      </c>
    </row>
    <row r="191" spans="1:3" x14ac:dyDescent="0.25">
      <c r="A191" s="9">
        <v>46085</v>
      </c>
      <c r="B191" s="1" t="str">
        <f t="shared" si="2"/>
        <v>CCMH26</v>
      </c>
      <c r="C191">
        <v>71.64</v>
      </c>
    </row>
    <row r="192" spans="1:3" x14ac:dyDescent="0.25">
      <c r="A192" s="9">
        <v>46086</v>
      </c>
      <c r="B192" s="1" t="str">
        <f t="shared" si="2"/>
        <v>CCMH26</v>
      </c>
      <c r="C192">
        <v>71.92</v>
      </c>
    </row>
    <row r="193" spans="1:3" x14ac:dyDescent="0.25">
      <c r="A193" s="9">
        <v>46087</v>
      </c>
      <c r="B193" s="1" t="str">
        <f t="shared" si="2"/>
        <v>CCMH26</v>
      </c>
      <c r="C193">
        <v>72.319999999999993</v>
      </c>
    </row>
    <row r="194" spans="1:3" x14ac:dyDescent="0.25">
      <c r="A194" s="9">
        <v>46090</v>
      </c>
      <c r="B194" s="1" t="str">
        <f t="shared" si="2"/>
        <v>CCMH26</v>
      </c>
      <c r="C194">
        <v>72.41</v>
      </c>
    </row>
    <row r="195" spans="1:3" x14ac:dyDescent="0.25">
      <c r="A195" s="9">
        <v>46091</v>
      </c>
      <c r="B195" s="1" t="str">
        <f t="shared" ref="B195:B258" si="3">B194</f>
        <v>CCMH26</v>
      </c>
      <c r="C195">
        <v>71.78</v>
      </c>
    </row>
    <row r="196" spans="1:3" x14ac:dyDescent="0.25">
      <c r="A196" s="9">
        <v>46092</v>
      </c>
      <c r="B196" s="1" t="str">
        <f t="shared" si="3"/>
        <v>CCMH26</v>
      </c>
      <c r="C196">
        <v>71.91</v>
      </c>
    </row>
    <row r="197" spans="1:3" x14ac:dyDescent="0.25">
      <c r="A197" s="9">
        <v>46093</v>
      </c>
      <c r="B197" s="1" t="str">
        <f t="shared" si="3"/>
        <v>CCMH26</v>
      </c>
      <c r="C197">
        <v>71.87</v>
      </c>
    </row>
    <row r="198" spans="1:3" x14ac:dyDescent="0.25">
      <c r="A198" s="9">
        <v>46094</v>
      </c>
      <c r="B198" s="1" t="str">
        <f t="shared" si="3"/>
        <v>CCMH26</v>
      </c>
      <c r="C198">
        <v>71.819999999999993</v>
      </c>
    </row>
    <row r="199" spans="1:3" x14ac:dyDescent="0.25">
      <c r="A199" s="9">
        <v>46097</v>
      </c>
      <c r="B199" s="1" t="str">
        <f t="shared" si="3"/>
        <v>CCMH26</v>
      </c>
      <c r="C199">
        <v>71.88</v>
      </c>
    </row>
    <row r="200" spans="1:3" x14ac:dyDescent="0.25">
      <c r="A200" s="9">
        <f>IF('S.H BOI GORDO'!A7138=""," ",'S.H BOI GORDO'!A7138)</f>
        <v>46155</v>
      </c>
      <c r="B200" s="1" t="str">
        <f t="shared" si="3"/>
        <v>CCMH26</v>
      </c>
    </row>
    <row r="201" spans="1:3" x14ac:dyDescent="0.25">
      <c r="A201" s="9">
        <f>IF('S.H BOI GORDO'!A7139=""," ",'S.H BOI GORDO'!A7139)</f>
        <v>46156</v>
      </c>
      <c r="B201" s="1" t="str">
        <f t="shared" si="3"/>
        <v>CCMH26</v>
      </c>
    </row>
    <row r="202" spans="1:3" x14ac:dyDescent="0.25">
      <c r="A202" s="9">
        <f>IF('S.H BOI GORDO'!A7140=""," ",'S.H BOI GORDO'!A7140)</f>
        <v>46157</v>
      </c>
      <c r="B202" s="1" t="str">
        <f t="shared" si="3"/>
        <v>CCMH26</v>
      </c>
    </row>
    <row r="203" spans="1:3" x14ac:dyDescent="0.25">
      <c r="A203" s="9">
        <f>IF('S.H BOI GORDO'!A7141=""," ",'S.H BOI GORDO'!A7141)</f>
        <v>46160</v>
      </c>
      <c r="B203" s="1" t="str">
        <f t="shared" si="3"/>
        <v>CCMH26</v>
      </c>
    </row>
    <row r="204" spans="1:3" x14ac:dyDescent="0.25">
      <c r="A204" s="9">
        <f>IF('S.H BOI GORDO'!A7142=""," ",'S.H BOI GORDO'!A7142)</f>
        <v>46161</v>
      </c>
      <c r="B204" s="1" t="str">
        <f t="shared" si="3"/>
        <v>CCMH26</v>
      </c>
    </row>
    <row r="205" spans="1:3" x14ac:dyDescent="0.25">
      <c r="A205" s="9">
        <f>IF('S.H BOI GORDO'!A7143=""," ",'S.H BOI GORDO'!A7143)</f>
        <v>46162</v>
      </c>
      <c r="B205" s="1" t="str">
        <f t="shared" si="3"/>
        <v>CCMH26</v>
      </c>
    </row>
    <row r="206" spans="1:3" x14ac:dyDescent="0.25">
      <c r="A206" s="9">
        <f>IF('S.H BOI GORDO'!A7144=""," ",'S.H BOI GORDO'!A7144)</f>
        <v>46163</v>
      </c>
      <c r="B206" s="1" t="str">
        <f t="shared" si="3"/>
        <v>CCMH26</v>
      </c>
    </row>
    <row r="207" spans="1:3" x14ac:dyDescent="0.25">
      <c r="A207" s="9">
        <f>IF('S.H BOI GORDO'!A7145=""," ",'S.H BOI GORDO'!A7145)</f>
        <v>46164</v>
      </c>
      <c r="B207" s="1" t="str">
        <f t="shared" si="3"/>
        <v>CCMH26</v>
      </c>
    </row>
    <row r="208" spans="1:3" x14ac:dyDescent="0.25">
      <c r="A208" s="9">
        <f>IF('S.H BOI GORDO'!A7146=""," ",'S.H BOI GORDO'!A7146)</f>
        <v>46167</v>
      </c>
      <c r="B208" s="1" t="str">
        <f t="shared" si="3"/>
        <v>CCMH26</v>
      </c>
    </row>
    <row r="209" spans="1:2" x14ac:dyDescent="0.25">
      <c r="A209" s="9">
        <f>IF('S.H BOI GORDO'!A7147=""," ",'S.H BOI GORDO'!A7147)</f>
        <v>46168</v>
      </c>
      <c r="B209" s="1" t="str">
        <f t="shared" si="3"/>
        <v>CCMH26</v>
      </c>
    </row>
    <row r="210" spans="1:2" x14ac:dyDescent="0.25">
      <c r="A210" s="9">
        <f>IF('S.H BOI GORDO'!A7148=""," ",'S.H BOI GORDO'!A7148)</f>
        <v>46169</v>
      </c>
      <c r="B210" s="1" t="str">
        <f t="shared" si="3"/>
        <v>CCMH26</v>
      </c>
    </row>
    <row r="211" spans="1:2" x14ac:dyDescent="0.25">
      <c r="A211" s="9">
        <f>IF('S.H BOI GORDO'!A7149=""," ",'S.H BOI GORDO'!A7149)</f>
        <v>46170</v>
      </c>
      <c r="B211" s="1" t="str">
        <f t="shared" si="3"/>
        <v>CCMH26</v>
      </c>
    </row>
    <row r="212" spans="1:2" x14ac:dyDescent="0.25">
      <c r="A212" s="9">
        <f>IF('S.H BOI GORDO'!A7150=""," ",'S.H BOI GORDO'!A7150)</f>
        <v>46171</v>
      </c>
      <c r="B212" s="1" t="str">
        <f t="shared" si="3"/>
        <v>CCMH26</v>
      </c>
    </row>
    <row r="213" spans="1:2" x14ac:dyDescent="0.25">
      <c r="A213" s="9">
        <f>IF('S.H BOI GORDO'!A7151=""," ",'S.H BOI GORDO'!A7151)</f>
        <v>46174</v>
      </c>
      <c r="B213" s="1" t="str">
        <f t="shared" si="3"/>
        <v>CCMH26</v>
      </c>
    </row>
    <row r="214" spans="1:2" x14ac:dyDescent="0.25">
      <c r="A214" s="9">
        <f>IF('S.H BOI GORDO'!A7152=""," ",'S.H BOI GORDO'!A7152)</f>
        <v>46175</v>
      </c>
      <c r="B214" s="1" t="str">
        <f t="shared" si="3"/>
        <v>CCMH26</v>
      </c>
    </row>
    <row r="215" spans="1:2" x14ac:dyDescent="0.25">
      <c r="A215" s="9">
        <f>IF('S.H BOI GORDO'!A7153=""," ",'S.H BOI GORDO'!A7153)</f>
        <v>46176</v>
      </c>
      <c r="B215" s="1" t="str">
        <f t="shared" si="3"/>
        <v>CCMH26</v>
      </c>
    </row>
    <row r="216" spans="1:2" x14ac:dyDescent="0.25">
      <c r="A216" s="9">
        <f>IF('S.H BOI GORDO'!A7154=""," ",'S.H BOI GORDO'!A7154)</f>
        <v>46178</v>
      </c>
      <c r="B216" s="1" t="str">
        <f t="shared" si="3"/>
        <v>CCMH26</v>
      </c>
    </row>
    <row r="217" spans="1:2" x14ac:dyDescent="0.25">
      <c r="A217" s="9">
        <f>IF('S.H BOI GORDO'!A7155=""," ",'S.H BOI GORDO'!A7155)</f>
        <v>46181</v>
      </c>
      <c r="B217" s="1" t="str">
        <f t="shared" si="3"/>
        <v>CCMH26</v>
      </c>
    </row>
    <row r="218" spans="1:2" x14ac:dyDescent="0.25">
      <c r="A218" s="9">
        <f>IF('S.H BOI GORDO'!A7156=""," ",'S.H BOI GORDO'!A7156)</f>
        <v>46182</v>
      </c>
      <c r="B218" s="1" t="str">
        <f t="shared" si="3"/>
        <v>CCMH26</v>
      </c>
    </row>
    <row r="219" spans="1:2" x14ac:dyDescent="0.25">
      <c r="A219" s="9">
        <f>IF('S.H BOI GORDO'!A7157=""," ",'S.H BOI GORDO'!A7157)</f>
        <v>46183</v>
      </c>
      <c r="B219" s="1" t="str">
        <f t="shared" si="3"/>
        <v>CCMH26</v>
      </c>
    </row>
    <row r="220" spans="1:2" x14ac:dyDescent="0.25">
      <c r="A220" s="9">
        <f>IF('S.H BOI GORDO'!A7158=""," ",'S.H BOI GORDO'!A7158)</f>
        <v>46184</v>
      </c>
      <c r="B220" s="1" t="str">
        <f t="shared" si="3"/>
        <v>CCMH26</v>
      </c>
    </row>
    <row r="221" spans="1:2" x14ac:dyDescent="0.25">
      <c r="A221" s="9">
        <f>IF('S.H BOI GORDO'!A7159=""," ",'S.H BOI GORDO'!A7159)</f>
        <v>46185</v>
      </c>
      <c r="B221" s="1" t="str">
        <f t="shared" si="3"/>
        <v>CCMH26</v>
      </c>
    </row>
    <row r="222" spans="1:2" x14ac:dyDescent="0.25">
      <c r="A222" s="9">
        <f>IF('S.H BOI GORDO'!A7160=""," ",'S.H BOI GORDO'!A7160)</f>
        <v>46188</v>
      </c>
      <c r="B222" s="1" t="str">
        <f t="shared" si="3"/>
        <v>CCMH26</v>
      </c>
    </row>
    <row r="223" spans="1:2" x14ac:dyDescent="0.25">
      <c r="A223" s="9">
        <f>IF('S.H BOI GORDO'!A7161=""," ",'S.H BOI GORDO'!A7161)</f>
        <v>46189</v>
      </c>
      <c r="B223" s="1" t="str">
        <f t="shared" si="3"/>
        <v>CCMH26</v>
      </c>
    </row>
    <row r="224" spans="1:2" x14ac:dyDescent="0.25">
      <c r="A224" s="9">
        <f>IF('S.H BOI GORDO'!A7162=""," ",'S.H BOI GORDO'!A7162)</f>
        <v>46190</v>
      </c>
      <c r="B224" s="1" t="str">
        <f t="shared" si="3"/>
        <v>CCMH26</v>
      </c>
    </row>
    <row r="225" spans="1:2" x14ac:dyDescent="0.25">
      <c r="A225" s="9">
        <f>IF('S.H BOI GORDO'!A7163=""," ",'S.H BOI GORDO'!A7163)</f>
        <v>46191</v>
      </c>
      <c r="B225" s="1" t="str">
        <f t="shared" si="3"/>
        <v>CCMH26</v>
      </c>
    </row>
    <row r="226" spans="1:2" x14ac:dyDescent="0.25">
      <c r="A226" s="9">
        <f>IF('S.H BOI GORDO'!A7164=""," ",'S.H BOI GORDO'!A7164)</f>
        <v>46192</v>
      </c>
      <c r="B226" s="1" t="str">
        <f t="shared" si="3"/>
        <v>CCMH26</v>
      </c>
    </row>
    <row r="227" spans="1:2" x14ac:dyDescent="0.25">
      <c r="A227" s="9">
        <f>IF('S.H BOI GORDO'!A7165=""," ",'S.H BOI GORDO'!A7165)</f>
        <v>46195</v>
      </c>
      <c r="B227" s="1" t="str">
        <f t="shared" si="3"/>
        <v>CCMH26</v>
      </c>
    </row>
    <row r="228" spans="1:2" x14ac:dyDescent="0.25">
      <c r="A228" s="9">
        <f>IF('S.H BOI GORDO'!A7166=""," ",'S.H BOI GORDO'!A7166)</f>
        <v>46196</v>
      </c>
      <c r="B228" s="1" t="str">
        <f t="shared" si="3"/>
        <v>CCMH26</v>
      </c>
    </row>
    <row r="229" spans="1:2" x14ac:dyDescent="0.25">
      <c r="A229" s="9">
        <f>IF('S.H BOI GORDO'!A7167=""," ",'S.H BOI GORDO'!A7167)</f>
        <v>46197</v>
      </c>
      <c r="B229" s="1" t="str">
        <f t="shared" si="3"/>
        <v>CCMH26</v>
      </c>
    </row>
    <row r="230" spans="1:2" x14ac:dyDescent="0.25">
      <c r="A230" s="9">
        <f>IF('S.H BOI GORDO'!A7168=""," ",'S.H BOI GORDO'!A7168)</f>
        <v>46198</v>
      </c>
      <c r="B230" s="1" t="str">
        <f t="shared" si="3"/>
        <v>CCMH26</v>
      </c>
    </row>
    <row r="231" spans="1:2" x14ac:dyDescent="0.25">
      <c r="A231" s="9">
        <f>IF('S.H BOI GORDO'!A7169=""," ",'S.H BOI GORDO'!A7169)</f>
        <v>46199</v>
      </c>
      <c r="B231" s="1" t="str">
        <f t="shared" si="3"/>
        <v>CCMH26</v>
      </c>
    </row>
    <row r="232" spans="1:2" x14ac:dyDescent="0.25">
      <c r="A232" s="9">
        <f>IF('S.H BOI GORDO'!A7170=""," ",'S.H BOI GORDO'!A7170)</f>
        <v>46202</v>
      </c>
      <c r="B232" s="1" t="str">
        <f t="shared" si="3"/>
        <v>CCMH26</v>
      </c>
    </row>
    <row r="233" spans="1:2" x14ac:dyDescent="0.25">
      <c r="A233" s="9">
        <f>IF('S.H BOI GORDO'!A7171=""," ",'S.H BOI GORDO'!A7171)</f>
        <v>46203</v>
      </c>
      <c r="B233" s="1" t="str">
        <f t="shared" si="3"/>
        <v>CCMH26</v>
      </c>
    </row>
    <row r="234" spans="1:2" x14ac:dyDescent="0.25">
      <c r="A234" s="9">
        <f>IF('S.H BOI GORDO'!A7172=""," ",'S.H BOI GORDO'!A7172)</f>
        <v>46204</v>
      </c>
      <c r="B234" s="1" t="str">
        <f t="shared" si="3"/>
        <v>CCMH26</v>
      </c>
    </row>
    <row r="235" spans="1:2" x14ac:dyDescent="0.25">
      <c r="A235" s="9">
        <f>IF('S.H BOI GORDO'!A7173=""," ",'S.H BOI GORDO'!A7173)</f>
        <v>46205</v>
      </c>
      <c r="B235" s="1" t="str">
        <f t="shared" si="3"/>
        <v>CCMH26</v>
      </c>
    </row>
    <row r="236" spans="1:2" x14ac:dyDescent="0.25">
      <c r="A236" s="9">
        <f>IF('S.H BOI GORDO'!A7174=""," ",'S.H BOI GORDO'!A7174)</f>
        <v>46206</v>
      </c>
      <c r="B236" s="1" t="str">
        <f t="shared" si="3"/>
        <v>CCMH26</v>
      </c>
    </row>
    <row r="237" spans="1:2" x14ac:dyDescent="0.25">
      <c r="A237" s="9">
        <f>IF('S.H BOI GORDO'!A7175=""," ",'S.H BOI GORDO'!A7175)</f>
        <v>46209</v>
      </c>
      <c r="B237" s="1" t="str">
        <f t="shared" si="3"/>
        <v>CCMH26</v>
      </c>
    </row>
    <row r="238" spans="1:2" x14ac:dyDescent="0.25">
      <c r="A238" s="9">
        <f>IF('S.H BOI GORDO'!A7176=""," ",'S.H BOI GORDO'!A7176)</f>
        <v>46210</v>
      </c>
      <c r="B238" s="1" t="str">
        <f t="shared" si="3"/>
        <v>CCMH26</v>
      </c>
    </row>
    <row r="239" spans="1:2" x14ac:dyDescent="0.25">
      <c r="A239" s="9">
        <f>IF('S.H BOI GORDO'!A7177=""," ",'S.H BOI GORDO'!A7177)</f>
        <v>46211</v>
      </c>
      <c r="B239" s="1" t="str">
        <f t="shared" si="3"/>
        <v>CCMH26</v>
      </c>
    </row>
    <row r="240" spans="1:2" x14ac:dyDescent="0.25">
      <c r="A240" s="9">
        <f>IF('S.H BOI GORDO'!A7178=""," ",'S.H BOI GORDO'!A7178)</f>
        <v>46212</v>
      </c>
      <c r="B240" s="1" t="str">
        <f t="shared" si="3"/>
        <v>CCMH26</v>
      </c>
    </row>
    <row r="241" spans="1:2" x14ac:dyDescent="0.25">
      <c r="A241" s="9">
        <f>IF('S.H BOI GORDO'!A7179=""," ",'S.H BOI GORDO'!A7179)</f>
        <v>46213</v>
      </c>
      <c r="B241" s="1" t="str">
        <f t="shared" si="3"/>
        <v>CCMH26</v>
      </c>
    </row>
    <row r="242" spans="1:2" x14ac:dyDescent="0.25">
      <c r="A242" s="9">
        <f>IF('S.H BOI GORDO'!A7180=""," ",'S.H BOI GORDO'!A7180)</f>
        <v>46216</v>
      </c>
      <c r="B242" s="1" t="str">
        <f t="shared" si="3"/>
        <v>CCMH26</v>
      </c>
    </row>
    <row r="243" spans="1:2" x14ac:dyDescent="0.25">
      <c r="A243" s="9">
        <f>IF('S.H BOI GORDO'!A7181=""," ",'S.H BOI GORDO'!A7181)</f>
        <v>46217</v>
      </c>
      <c r="B243" s="1" t="str">
        <f t="shared" si="3"/>
        <v>CCMH26</v>
      </c>
    </row>
    <row r="244" spans="1:2" x14ac:dyDescent="0.25">
      <c r="A244" s="9">
        <f>IF('S.H BOI GORDO'!A7182=""," ",'S.H BOI GORDO'!A7182)</f>
        <v>46218</v>
      </c>
      <c r="B244" s="1" t="str">
        <f t="shared" si="3"/>
        <v>CCMH26</v>
      </c>
    </row>
    <row r="245" spans="1:2" x14ac:dyDescent="0.25">
      <c r="A245" s="9">
        <f>IF('S.H BOI GORDO'!A7183=""," ",'S.H BOI GORDO'!A7183)</f>
        <v>46219</v>
      </c>
      <c r="B245" s="1" t="str">
        <f t="shared" si="3"/>
        <v>CCMH26</v>
      </c>
    </row>
    <row r="246" spans="1:2" x14ac:dyDescent="0.25">
      <c r="A246" s="9">
        <f>IF('S.H BOI GORDO'!A7184=""," ",'S.H BOI GORDO'!A7184)</f>
        <v>46220</v>
      </c>
      <c r="B246" s="1" t="str">
        <f t="shared" si="3"/>
        <v>CCMH26</v>
      </c>
    </row>
    <row r="247" spans="1:2" x14ac:dyDescent="0.25">
      <c r="A247" s="9">
        <f>IF('S.H BOI GORDO'!A7185=""," ",'S.H BOI GORDO'!A7185)</f>
        <v>46223</v>
      </c>
      <c r="B247" s="1" t="str">
        <f t="shared" si="3"/>
        <v>CCMH26</v>
      </c>
    </row>
    <row r="248" spans="1:2" x14ac:dyDescent="0.25">
      <c r="A248" s="9">
        <f>IF('S.H BOI GORDO'!A7186=""," ",'S.H BOI GORDO'!A7186)</f>
        <v>46224</v>
      </c>
      <c r="B248" s="1" t="str">
        <f t="shared" si="3"/>
        <v>CCMH26</v>
      </c>
    </row>
    <row r="249" spans="1:2" x14ac:dyDescent="0.25">
      <c r="A249" s="9">
        <f>IF('S.H BOI GORDO'!A7187=""," ",'S.H BOI GORDO'!A7187)</f>
        <v>46225</v>
      </c>
      <c r="B249" s="1" t="str">
        <f t="shared" si="3"/>
        <v>CCMH26</v>
      </c>
    </row>
    <row r="250" spans="1:2" x14ac:dyDescent="0.25">
      <c r="A250" s="9">
        <f>IF('S.H BOI GORDO'!A7188=""," ",'S.H BOI GORDO'!A7188)</f>
        <v>46226</v>
      </c>
      <c r="B250" s="1" t="str">
        <f t="shared" si="3"/>
        <v>CCMH26</v>
      </c>
    </row>
    <row r="251" spans="1:2" x14ac:dyDescent="0.25">
      <c r="A251" s="9">
        <f>IF('S.H BOI GORDO'!A7189=""," ",'S.H BOI GORDO'!A7189)</f>
        <v>46227</v>
      </c>
      <c r="B251" s="1" t="str">
        <f t="shared" si="3"/>
        <v>CCMH26</v>
      </c>
    </row>
    <row r="252" spans="1:2" x14ac:dyDescent="0.25">
      <c r="A252" s="9">
        <f>IF('S.H BOI GORDO'!A7190=""," ",'S.H BOI GORDO'!A7190)</f>
        <v>46230</v>
      </c>
      <c r="B252" s="1" t="str">
        <f t="shared" si="3"/>
        <v>CCMH26</v>
      </c>
    </row>
    <row r="253" spans="1:2" x14ac:dyDescent="0.25">
      <c r="A253" s="9">
        <f>IF('S.H BOI GORDO'!A7191=""," ",'S.H BOI GORDO'!A7191)</f>
        <v>46231</v>
      </c>
      <c r="B253" s="1" t="str">
        <f t="shared" si="3"/>
        <v>CCMH26</v>
      </c>
    </row>
    <row r="254" spans="1:2" x14ac:dyDescent="0.25">
      <c r="A254" s="9">
        <f>IF('S.H BOI GORDO'!A7192=""," ",'S.H BOI GORDO'!A7192)</f>
        <v>46232</v>
      </c>
      <c r="B254" s="1" t="str">
        <f t="shared" si="3"/>
        <v>CCMH26</v>
      </c>
    </row>
    <row r="255" spans="1:2" x14ac:dyDescent="0.25">
      <c r="A255" s="9">
        <f>IF('S.H BOI GORDO'!A7193=""," ",'S.H BOI GORDO'!A7193)</f>
        <v>46233</v>
      </c>
      <c r="B255" s="1" t="str">
        <f t="shared" si="3"/>
        <v>CCMH26</v>
      </c>
    </row>
    <row r="256" spans="1:2" x14ac:dyDescent="0.25">
      <c r="A256" s="9">
        <f>IF('S.H BOI GORDO'!A7194=""," ",'S.H BOI GORDO'!A7194)</f>
        <v>46234</v>
      </c>
      <c r="B256" s="1" t="str">
        <f t="shared" si="3"/>
        <v>CCMH26</v>
      </c>
    </row>
    <row r="257" spans="1:2" x14ac:dyDescent="0.25">
      <c r="A257" s="9">
        <f>IF('S.H BOI GORDO'!A7195=""," ",'S.H BOI GORDO'!A7195)</f>
        <v>46237</v>
      </c>
      <c r="B257" s="1" t="str">
        <f t="shared" si="3"/>
        <v>CCMH26</v>
      </c>
    </row>
    <row r="258" spans="1:2" x14ac:dyDescent="0.25">
      <c r="A258" s="9" t="str">
        <f>IF('S.H BOI GORDO'!A7196=""," ",'S.H BOI GORDO'!A7196)</f>
        <v xml:space="preserve"> </v>
      </c>
      <c r="B258" s="1" t="str">
        <f t="shared" si="3"/>
        <v>CCMH26</v>
      </c>
    </row>
    <row r="259" spans="1:2" x14ac:dyDescent="0.25">
      <c r="A259" s="9" t="str">
        <f>IF('S.H BOI GORDO'!A7197=""," ",'S.H BOI GORDO'!A7197)</f>
        <v xml:space="preserve"> </v>
      </c>
      <c r="B259" s="1" t="str">
        <f t="shared" ref="B259:B300" si="4">B258</f>
        <v>CCMH26</v>
      </c>
    </row>
    <row r="260" spans="1:2" x14ac:dyDescent="0.25">
      <c r="A260" s="9" t="str">
        <f>IF('S.H BOI GORDO'!A7198=""," ",'S.H BOI GORDO'!A7198)</f>
        <v xml:space="preserve"> </v>
      </c>
      <c r="B260" s="1" t="str">
        <f t="shared" si="4"/>
        <v>CCMH26</v>
      </c>
    </row>
    <row r="261" spans="1:2" x14ac:dyDescent="0.25">
      <c r="A261" s="9" t="str">
        <f>IF('S.H BOI GORDO'!A7199=""," ",'S.H BOI GORDO'!A7199)</f>
        <v xml:space="preserve"> </v>
      </c>
      <c r="B261" s="1" t="str">
        <f t="shared" si="4"/>
        <v>CCMH26</v>
      </c>
    </row>
    <row r="262" spans="1:2" x14ac:dyDescent="0.25">
      <c r="A262" s="9" t="str">
        <f>IF('S.H BOI GORDO'!A7200=""," ",'S.H BOI GORDO'!A7200)</f>
        <v xml:space="preserve"> </v>
      </c>
      <c r="B262" s="1" t="str">
        <f t="shared" si="4"/>
        <v>CCMH26</v>
      </c>
    </row>
    <row r="263" spans="1:2" x14ac:dyDescent="0.25">
      <c r="A263" s="9" t="str">
        <f>IF('S.H BOI GORDO'!A7201=""," ",'S.H BOI GORDO'!A7201)</f>
        <v xml:space="preserve"> </v>
      </c>
      <c r="B263" s="1" t="str">
        <f t="shared" si="4"/>
        <v>CCMH26</v>
      </c>
    </row>
    <row r="264" spans="1:2" x14ac:dyDescent="0.25">
      <c r="A264" s="9" t="str">
        <f>IF('S.H BOI GORDO'!A7202=""," ",'S.H BOI GORDO'!A7202)</f>
        <v xml:space="preserve"> </v>
      </c>
      <c r="B264" s="1" t="str">
        <f t="shared" si="4"/>
        <v>CCMH26</v>
      </c>
    </row>
    <row r="265" spans="1:2" x14ac:dyDescent="0.25">
      <c r="A265" s="9" t="str">
        <f>IF('S.H BOI GORDO'!A7203=""," ",'S.H BOI GORDO'!A7203)</f>
        <v xml:space="preserve"> </v>
      </c>
      <c r="B265" s="1" t="str">
        <f t="shared" si="4"/>
        <v>CCMH26</v>
      </c>
    </row>
    <row r="266" spans="1:2" x14ac:dyDescent="0.25">
      <c r="A266" s="9" t="str">
        <f>IF('S.H BOI GORDO'!A7204=""," ",'S.H BOI GORDO'!A7204)</f>
        <v xml:space="preserve"> </v>
      </c>
      <c r="B266" s="1" t="str">
        <f t="shared" si="4"/>
        <v>CCMH26</v>
      </c>
    </row>
    <row r="267" spans="1:2" x14ac:dyDescent="0.25">
      <c r="A267" s="9" t="str">
        <f>IF('S.H BOI GORDO'!A7205=""," ",'S.H BOI GORDO'!A7205)</f>
        <v xml:space="preserve"> </v>
      </c>
      <c r="B267" s="1" t="str">
        <f t="shared" si="4"/>
        <v>CCMH26</v>
      </c>
    </row>
    <row r="268" spans="1:2" x14ac:dyDescent="0.25">
      <c r="A268" s="9" t="str">
        <f>IF('S.H BOI GORDO'!A7206=""," ",'S.H BOI GORDO'!A7206)</f>
        <v xml:space="preserve"> </v>
      </c>
      <c r="B268" s="1" t="str">
        <f t="shared" si="4"/>
        <v>CCMH26</v>
      </c>
    </row>
    <row r="269" spans="1:2" x14ac:dyDescent="0.25">
      <c r="A269" s="9" t="str">
        <f>IF('S.H BOI GORDO'!A7207=""," ",'S.H BOI GORDO'!A7207)</f>
        <v xml:space="preserve"> </v>
      </c>
      <c r="B269" s="1" t="str">
        <f t="shared" si="4"/>
        <v>CCMH26</v>
      </c>
    </row>
    <row r="270" spans="1:2" x14ac:dyDescent="0.25">
      <c r="B270" s="1" t="str">
        <f t="shared" si="4"/>
        <v>CCMH26</v>
      </c>
    </row>
    <row r="271" spans="1:2" x14ac:dyDescent="0.25">
      <c r="B271" s="1" t="str">
        <f t="shared" si="4"/>
        <v>CCMH26</v>
      </c>
    </row>
    <row r="272" spans="1:2" x14ac:dyDescent="0.25">
      <c r="B272" s="1" t="str">
        <f t="shared" si="4"/>
        <v>CCMH26</v>
      </c>
    </row>
    <row r="273" spans="2:2" x14ac:dyDescent="0.25">
      <c r="B273" s="1" t="str">
        <f t="shared" si="4"/>
        <v>CCMH26</v>
      </c>
    </row>
    <row r="274" spans="2:2" x14ac:dyDescent="0.25">
      <c r="B274" s="1" t="str">
        <f t="shared" si="4"/>
        <v>CCMH26</v>
      </c>
    </row>
    <row r="275" spans="2:2" x14ac:dyDescent="0.25">
      <c r="B275" s="1" t="str">
        <f t="shared" si="4"/>
        <v>CCMH26</v>
      </c>
    </row>
    <row r="276" spans="2:2" x14ac:dyDescent="0.25">
      <c r="B276" s="1" t="str">
        <f t="shared" si="4"/>
        <v>CCMH26</v>
      </c>
    </row>
    <row r="277" spans="2:2" x14ac:dyDescent="0.25">
      <c r="B277" s="1" t="str">
        <f t="shared" si="4"/>
        <v>CCMH26</v>
      </c>
    </row>
    <row r="278" spans="2:2" x14ac:dyDescent="0.25">
      <c r="B278" s="1" t="str">
        <f t="shared" si="4"/>
        <v>CCMH26</v>
      </c>
    </row>
    <row r="279" spans="2:2" x14ac:dyDescent="0.25">
      <c r="B279" s="1" t="str">
        <f t="shared" si="4"/>
        <v>CCMH26</v>
      </c>
    </row>
    <row r="280" spans="2:2" x14ac:dyDescent="0.25">
      <c r="B280" s="1" t="str">
        <f t="shared" si="4"/>
        <v>CCMH26</v>
      </c>
    </row>
    <row r="281" spans="2:2" x14ac:dyDescent="0.25">
      <c r="B281" s="1" t="str">
        <f t="shared" si="4"/>
        <v>CCMH26</v>
      </c>
    </row>
    <row r="282" spans="2:2" x14ac:dyDescent="0.25">
      <c r="B282" s="1" t="str">
        <f t="shared" si="4"/>
        <v>CCMH26</v>
      </c>
    </row>
    <row r="283" spans="2:2" x14ac:dyDescent="0.25">
      <c r="B283" s="1" t="str">
        <f t="shared" si="4"/>
        <v>CCMH26</v>
      </c>
    </row>
    <row r="284" spans="2:2" x14ac:dyDescent="0.25">
      <c r="B284" s="1" t="str">
        <f t="shared" si="4"/>
        <v>CCMH26</v>
      </c>
    </row>
    <row r="285" spans="2:2" x14ac:dyDescent="0.25">
      <c r="B285" s="1" t="str">
        <f t="shared" si="4"/>
        <v>CCMH26</v>
      </c>
    </row>
    <row r="286" spans="2:2" x14ac:dyDescent="0.25">
      <c r="B286" s="1" t="str">
        <f t="shared" si="4"/>
        <v>CCMH26</v>
      </c>
    </row>
    <row r="287" spans="2:2" x14ac:dyDescent="0.25">
      <c r="B287" s="1" t="str">
        <f t="shared" si="4"/>
        <v>CCMH26</v>
      </c>
    </row>
    <row r="288" spans="2:2" x14ac:dyDescent="0.25">
      <c r="B288" s="1" t="str">
        <f t="shared" si="4"/>
        <v>CCMH26</v>
      </c>
    </row>
    <row r="289" spans="2:2" x14ac:dyDescent="0.25">
      <c r="B289" s="1" t="str">
        <f t="shared" si="4"/>
        <v>CCMH26</v>
      </c>
    </row>
    <row r="290" spans="2:2" x14ac:dyDescent="0.25">
      <c r="B290" s="1" t="str">
        <f t="shared" si="4"/>
        <v>CCMH26</v>
      </c>
    </row>
    <row r="291" spans="2:2" x14ac:dyDescent="0.25">
      <c r="B291" s="1" t="str">
        <f t="shared" si="4"/>
        <v>CCMH26</v>
      </c>
    </row>
    <row r="292" spans="2:2" x14ac:dyDescent="0.25">
      <c r="B292" s="1" t="str">
        <f t="shared" si="4"/>
        <v>CCMH26</v>
      </c>
    </row>
    <row r="293" spans="2:2" x14ac:dyDescent="0.25">
      <c r="B293" s="1" t="str">
        <f t="shared" si="4"/>
        <v>CCMH26</v>
      </c>
    </row>
    <row r="294" spans="2:2" x14ac:dyDescent="0.25">
      <c r="B294" s="1" t="str">
        <f t="shared" si="4"/>
        <v>CCMH26</v>
      </c>
    </row>
    <row r="295" spans="2:2" x14ac:dyDescent="0.25">
      <c r="B295" s="1" t="str">
        <f t="shared" si="4"/>
        <v>CCMH26</v>
      </c>
    </row>
    <row r="296" spans="2:2" x14ac:dyDescent="0.25">
      <c r="B296" s="1" t="str">
        <f t="shared" si="4"/>
        <v>CCMH26</v>
      </c>
    </row>
    <row r="297" spans="2:2" x14ac:dyDescent="0.25">
      <c r="B297" s="1" t="str">
        <f t="shared" si="4"/>
        <v>CCMH26</v>
      </c>
    </row>
    <row r="298" spans="2:2" x14ac:dyDescent="0.25">
      <c r="B298" s="1" t="str">
        <f t="shared" si="4"/>
        <v>CCMH26</v>
      </c>
    </row>
    <row r="299" spans="2:2" x14ac:dyDescent="0.25">
      <c r="B299" s="1" t="str">
        <f t="shared" si="4"/>
        <v>CCMH26</v>
      </c>
    </row>
    <row r="300" spans="2:2" x14ac:dyDescent="0.25">
      <c r="B300" s="1" t="str">
        <f t="shared" si="4"/>
        <v>CCMH26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Planilha41"/>
  <dimension ref="A1:C240"/>
  <sheetViews>
    <sheetView topLeftCell="A214" zoomScale="90" zoomScaleNormal="90" workbookViewId="0">
      <selection activeCell="A220" sqref="A220"/>
    </sheetView>
  </sheetViews>
  <sheetFormatPr defaultRowHeight="15" x14ac:dyDescent="0.25"/>
  <cols>
    <col min="1" max="1" width="18.28515625" style="2" bestFit="1" customWidth="1"/>
    <col min="2" max="45" width="9.140625" style="1" customWidth="1"/>
    <col min="4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45839</v>
      </c>
      <c r="B2" s="1" t="s">
        <v>5839</v>
      </c>
      <c r="C2" s="1">
        <v>71.14</v>
      </c>
    </row>
    <row r="3" spans="1:3" x14ac:dyDescent="0.25">
      <c r="A3" s="4">
        <v>45840</v>
      </c>
      <c r="B3" s="1" t="str">
        <f t="shared" ref="B3:B34" si="0">B2</f>
        <v>CCMK26</v>
      </c>
      <c r="C3" s="1">
        <v>72</v>
      </c>
    </row>
    <row r="4" spans="1:3" x14ac:dyDescent="0.25">
      <c r="A4" s="4">
        <v>45841</v>
      </c>
      <c r="B4" s="1" t="str">
        <f t="shared" si="0"/>
        <v>CCMK26</v>
      </c>
      <c r="C4" s="1">
        <v>72.5</v>
      </c>
    </row>
    <row r="5" spans="1:3" x14ac:dyDescent="0.25">
      <c r="A5" s="4">
        <v>45842</v>
      </c>
      <c r="B5" s="1" t="str">
        <f t="shared" si="0"/>
        <v>CCMK26</v>
      </c>
      <c r="C5" s="1">
        <v>72.010000000000005</v>
      </c>
    </row>
    <row r="6" spans="1:3" x14ac:dyDescent="0.25">
      <c r="A6" s="4">
        <v>45845</v>
      </c>
      <c r="B6" s="1" t="str">
        <f t="shared" si="0"/>
        <v>CCMK26</v>
      </c>
      <c r="C6" s="1">
        <v>72.010000000000005</v>
      </c>
    </row>
    <row r="7" spans="1:3" x14ac:dyDescent="0.25">
      <c r="A7" s="4">
        <v>45846</v>
      </c>
      <c r="B7" s="1" t="str">
        <f t="shared" si="0"/>
        <v>CCMK26</v>
      </c>
      <c r="C7" s="1">
        <v>72.010000000000005</v>
      </c>
    </row>
    <row r="8" spans="1:3" x14ac:dyDescent="0.25">
      <c r="A8" s="4">
        <v>45847</v>
      </c>
      <c r="B8" s="1" t="str">
        <f t="shared" si="0"/>
        <v>CCMK26</v>
      </c>
      <c r="C8" s="1">
        <v>71.5</v>
      </c>
    </row>
    <row r="9" spans="1:3" x14ac:dyDescent="0.25">
      <c r="A9" s="4">
        <v>45848</v>
      </c>
      <c r="B9" s="1" t="str">
        <f t="shared" si="0"/>
        <v>CCMK26</v>
      </c>
      <c r="C9" s="1">
        <v>72</v>
      </c>
    </row>
    <row r="10" spans="1:3" x14ac:dyDescent="0.25">
      <c r="A10" s="4">
        <v>45849</v>
      </c>
      <c r="B10" s="1" t="str">
        <f t="shared" si="0"/>
        <v>CCMK26</v>
      </c>
      <c r="C10" s="1">
        <v>72</v>
      </c>
    </row>
    <row r="11" spans="1:3" x14ac:dyDescent="0.25">
      <c r="A11" s="4">
        <v>45852</v>
      </c>
      <c r="B11" s="1" t="str">
        <f t="shared" si="0"/>
        <v>CCMK26</v>
      </c>
      <c r="C11" s="1">
        <v>72</v>
      </c>
    </row>
    <row r="12" spans="1:3" x14ac:dyDescent="0.25">
      <c r="A12" s="4">
        <v>45853</v>
      </c>
      <c r="B12" s="1" t="str">
        <f t="shared" si="0"/>
        <v>CCMK26</v>
      </c>
      <c r="C12" s="1">
        <v>70.209999999999994</v>
      </c>
    </row>
    <row r="13" spans="1:3" x14ac:dyDescent="0.25">
      <c r="A13" s="4">
        <v>45854</v>
      </c>
      <c r="B13" s="1" t="str">
        <f t="shared" si="0"/>
        <v>CCMK26</v>
      </c>
      <c r="C13" s="1">
        <v>72.099999999999994</v>
      </c>
    </row>
    <row r="14" spans="1:3" x14ac:dyDescent="0.25">
      <c r="A14" s="4">
        <v>45855</v>
      </c>
      <c r="B14" s="1" t="str">
        <f t="shared" si="0"/>
        <v>CCMK26</v>
      </c>
      <c r="C14" s="1">
        <v>73.12</v>
      </c>
    </row>
    <row r="15" spans="1:3" x14ac:dyDescent="0.25">
      <c r="A15" s="4">
        <v>45856</v>
      </c>
      <c r="B15" s="1" t="str">
        <f t="shared" si="0"/>
        <v>CCMK26</v>
      </c>
      <c r="C15" s="1">
        <v>72.790000000000006</v>
      </c>
    </row>
    <row r="16" spans="1:3" x14ac:dyDescent="0.25">
      <c r="A16" s="4">
        <v>45859</v>
      </c>
      <c r="B16" s="1" t="str">
        <f t="shared" si="0"/>
        <v>CCMK26</v>
      </c>
      <c r="C16" s="1">
        <v>73.7</v>
      </c>
    </row>
    <row r="17" spans="1:3" x14ac:dyDescent="0.25">
      <c r="A17" s="4">
        <v>45860</v>
      </c>
      <c r="B17" s="1" t="str">
        <f t="shared" si="0"/>
        <v>CCMK26</v>
      </c>
      <c r="C17" s="1">
        <v>73.900000000000006</v>
      </c>
    </row>
    <row r="18" spans="1:3" x14ac:dyDescent="0.25">
      <c r="A18" s="4">
        <v>45861</v>
      </c>
      <c r="B18" s="1" t="str">
        <f t="shared" si="0"/>
        <v>CCMK26</v>
      </c>
      <c r="C18" s="1">
        <v>73.91</v>
      </c>
    </row>
    <row r="19" spans="1:3" x14ac:dyDescent="0.25">
      <c r="A19" s="4">
        <v>45862</v>
      </c>
      <c r="B19" s="1" t="str">
        <f t="shared" si="0"/>
        <v>CCMK26</v>
      </c>
      <c r="C19" s="1">
        <v>74.150000000000006</v>
      </c>
    </row>
    <row r="20" spans="1:3" x14ac:dyDescent="0.25">
      <c r="A20" s="4">
        <v>45863</v>
      </c>
      <c r="B20" s="1" t="str">
        <f t="shared" si="0"/>
        <v>CCMK26</v>
      </c>
      <c r="C20" s="1">
        <v>73.97</v>
      </c>
    </row>
    <row r="21" spans="1:3" x14ac:dyDescent="0.25">
      <c r="A21" s="4">
        <v>45866</v>
      </c>
      <c r="B21" s="1" t="str">
        <f t="shared" si="0"/>
        <v>CCMK26</v>
      </c>
      <c r="C21" s="1">
        <v>73.989999999999995</v>
      </c>
    </row>
    <row r="22" spans="1:3" x14ac:dyDescent="0.25">
      <c r="A22" s="4">
        <v>45867</v>
      </c>
      <c r="B22" s="1" t="str">
        <f t="shared" si="0"/>
        <v>CCMK26</v>
      </c>
      <c r="C22" s="1">
        <v>74.25</v>
      </c>
    </row>
    <row r="23" spans="1:3" x14ac:dyDescent="0.25">
      <c r="A23" s="4">
        <v>45868</v>
      </c>
      <c r="B23" s="1" t="str">
        <f t="shared" si="0"/>
        <v>CCMK26</v>
      </c>
      <c r="C23" s="1">
        <v>74.7</v>
      </c>
    </row>
    <row r="24" spans="1:3" x14ac:dyDescent="0.25">
      <c r="A24" s="4">
        <v>45869</v>
      </c>
      <c r="B24" s="1" t="str">
        <f t="shared" si="0"/>
        <v>CCMK26</v>
      </c>
      <c r="C24" s="1">
        <v>74.260000000000005</v>
      </c>
    </row>
    <row r="25" spans="1:3" x14ac:dyDescent="0.25">
      <c r="A25" s="4">
        <v>45870</v>
      </c>
      <c r="B25" s="1" t="str">
        <f t="shared" si="0"/>
        <v>CCMK26</v>
      </c>
      <c r="C25" s="1">
        <v>74.7</v>
      </c>
    </row>
    <row r="26" spans="1:3" x14ac:dyDescent="0.25">
      <c r="A26" s="4">
        <v>45873</v>
      </c>
      <c r="B26" s="1" t="str">
        <f t="shared" si="0"/>
        <v>CCMK26</v>
      </c>
      <c r="C26" s="1">
        <v>74.900000000000006</v>
      </c>
    </row>
    <row r="27" spans="1:3" x14ac:dyDescent="0.25">
      <c r="A27" s="4">
        <v>45874</v>
      </c>
      <c r="B27" s="1" t="str">
        <f t="shared" si="0"/>
        <v>CCMK26</v>
      </c>
      <c r="C27" s="1">
        <v>74.55</v>
      </c>
    </row>
    <row r="28" spans="1:3" x14ac:dyDescent="0.25">
      <c r="A28" s="4">
        <v>45875</v>
      </c>
      <c r="B28" s="1" t="str">
        <f t="shared" si="0"/>
        <v>CCMK26</v>
      </c>
      <c r="C28" s="1">
        <v>72.989999999999995</v>
      </c>
    </row>
    <row r="29" spans="1:3" x14ac:dyDescent="0.25">
      <c r="A29" s="4">
        <v>45876</v>
      </c>
      <c r="B29" s="1" t="str">
        <f t="shared" si="0"/>
        <v>CCMK26</v>
      </c>
      <c r="C29" s="1">
        <v>72.78</v>
      </c>
    </row>
    <row r="30" spans="1:3" x14ac:dyDescent="0.25">
      <c r="A30" s="4">
        <v>45877</v>
      </c>
      <c r="B30" s="1" t="str">
        <f t="shared" si="0"/>
        <v>CCMK26</v>
      </c>
      <c r="C30" s="1">
        <v>73.12</v>
      </c>
    </row>
    <row r="31" spans="1:3" x14ac:dyDescent="0.25">
      <c r="A31" s="4">
        <v>45880</v>
      </c>
      <c r="B31" s="1" t="str">
        <f t="shared" si="0"/>
        <v>CCMK26</v>
      </c>
      <c r="C31" s="1">
        <v>73.03</v>
      </c>
    </row>
    <row r="32" spans="1:3" x14ac:dyDescent="0.25">
      <c r="A32" s="4">
        <v>45881</v>
      </c>
      <c r="B32" s="1" t="str">
        <f t="shared" si="0"/>
        <v>CCMK26</v>
      </c>
      <c r="C32" s="1">
        <v>72.17</v>
      </c>
    </row>
    <row r="33" spans="1:3" x14ac:dyDescent="0.25">
      <c r="A33" s="4">
        <v>45882</v>
      </c>
      <c r="B33" s="1" t="str">
        <f t="shared" si="0"/>
        <v>CCMK26</v>
      </c>
      <c r="C33" s="1">
        <v>71.66</v>
      </c>
    </row>
    <row r="34" spans="1:3" x14ac:dyDescent="0.25">
      <c r="A34" s="4">
        <v>45883</v>
      </c>
      <c r="B34" s="1" t="str">
        <f t="shared" si="0"/>
        <v>CCMK26</v>
      </c>
      <c r="C34" s="1">
        <v>71.41</v>
      </c>
    </row>
    <row r="35" spans="1:3" x14ac:dyDescent="0.25">
      <c r="A35" s="4">
        <v>45884</v>
      </c>
      <c r="B35" s="1" t="str">
        <f t="shared" ref="B35:B66" si="1">B34</f>
        <v>CCMK26</v>
      </c>
      <c r="C35" s="1">
        <v>71.95</v>
      </c>
    </row>
    <row r="36" spans="1:3" x14ac:dyDescent="0.25">
      <c r="A36" s="4">
        <v>45887</v>
      </c>
      <c r="B36" s="1" t="str">
        <f t="shared" si="1"/>
        <v>CCMK26</v>
      </c>
      <c r="C36" s="1">
        <v>72.25</v>
      </c>
    </row>
    <row r="37" spans="1:3" x14ac:dyDescent="0.25">
      <c r="A37" s="4">
        <v>45888</v>
      </c>
      <c r="B37" s="1" t="str">
        <f t="shared" si="1"/>
        <v>CCMK26</v>
      </c>
      <c r="C37" s="1">
        <v>72.41</v>
      </c>
    </row>
    <row r="38" spans="1:3" x14ac:dyDescent="0.25">
      <c r="A38" s="4">
        <v>45889</v>
      </c>
      <c r="B38" s="1" t="str">
        <f t="shared" si="1"/>
        <v>CCMK26</v>
      </c>
      <c r="C38" s="1">
        <v>71.56</v>
      </c>
    </row>
    <row r="39" spans="1:3" x14ac:dyDescent="0.25">
      <c r="A39" s="4">
        <v>45890</v>
      </c>
      <c r="B39" s="1" t="str">
        <f t="shared" si="1"/>
        <v>CCMK26</v>
      </c>
      <c r="C39" s="1">
        <v>72.349999999999994</v>
      </c>
    </row>
    <row r="40" spans="1:3" x14ac:dyDescent="0.25">
      <c r="A40" s="4">
        <v>45891</v>
      </c>
      <c r="B40" s="1" t="str">
        <f t="shared" si="1"/>
        <v>CCMK26</v>
      </c>
      <c r="C40" s="1">
        <v>72.400000000000006</v>
      </c>
    </row>
    <row r="41" spans="1:3" x14ac:dyDescent="0.25">
      <c r="A41" s="4">
        <v>45894</v>
      </c>
      <c r="B41" s="1" t="str">
        <f t="shared" si="1"/>
        <v>CCMK26</v>
      </c>
      <c r="C41" s="1">
        <v>72.099999999999994</v>
      </c>
    </row>
    <row r="42" spans="1:3" x14ac:dyDescent="0.25">
      <c r="A42" s="4">
        <v>45895</v>
      </c>
      <c r="B42" s="1" t="str">
        <f t="shared" si="1"/>
        <v>CCMK26</v>
      </c>
      <c r="C42" s="1">
        <v>72.5</v>
      </c>
    </row>
    <row r="43" spans="1:3" x14ac:dyDescent="0.25">
      <c r="A43" s="4">
        <v>45896</v>
      </c>
      <c r="B43" s="1" t="str">
        <f t="shared" si="1"/>
        <v>CCMK26</v>
      </c>
      <c r="C43" s="1">
        <v>72.349999999999994</v>
      </c>
    </row>
    <row r="44" spans="1:3" x14ac:dyDescent="0.25">
      <c r="A44" s="4">
        <v>45897</v>
      </c>
      <c r="B44" s="1" t="str">
        <f t="shared" si="1"/>
        <v>CCMK26</v>
      </c>
      <c r="C44" s="1">
        <v>71.73</v>
      </c>
    </row>
    <row r="45" spans="1:3" x14ac:dyDescent="0.25">
      <c r="A45" s="4">
        <v>45898</v>
      </c>
      <c r="B45" s="1" t="str">
        <f t="shared" si="1"/>
        <v>CCMK26</v>
      </c>
      <c r="C45" s="1">
        <v>71.849999999999994</v>
      </c>
    </row>
    <row r="46" spans="1:3" x14ac:dyDescent="0.25">
      <c r="A46" s="4">
        <v>45901</v>
      </c>
      <c r="B46" s="1" t="str">
        <f t="shared" si="1"/>
        <v>CCMK26</v>
      </c>
      <c r="C46" s="1">
        <v>71.7</v>
      </c>
    </row>
    <row r="47" spans="1:3" x14ac:dyDescent="0.25">
      <c r="A47" s="4">
        <v>45902</v>
      </c>
      <c r="B47" s="1" t="str">
        <f t="shared" si="1"/>
        <v>CCMK26</v>
      </c>
      <c r="C47" s="1">
        <v>72.2</v>
      </c>
    </row>
    <row r="48" spans="1:3" x14ac:dyDescent="0.25">
      <c r="A48" s="4">
        <v>45903</v>
      </c>
      <c r="B48" s="1" t="str">
        <f t="shared" si="1"/>
        <v>CCMK26</v>
      </c>
      <c r="C48" s="1">
        <v>72.040000000000006</v>
      </c>
    </row>
    <row r="49" spans="1:3" x14ac:dyDescent="0.25">
      <c r="A49" s="4">
        <v>45904</v>
      </c>
      <c r="B49" s="1" t="str">
        <f t="shared" si="1"/>
        <v>CCMK26</v>
      </c>
      <c r="C49" s="1">
        <v>72.2</v>
      </c>
    </row>
    <row r="50" spans="1:3" x14ac:dyDescent="0.25">
      <c r="A50" s="4">
        <v>45905</v>
      </c>
      <c r="B50" s="1" t="str">
        <f t="shared" si="1"/>
        <v>CCMK26</v>
      </c>
      <c r="C50" s="1">
        <v>71.86</v>
      </c>
    </row>
    <row r="51" spans="1:3" x14ac:dyDescent="0.25">
      <c r="A51" s="4">
        <v>45908</v>
      </c>
      <c r="B51" s="1" t="str">
        <f t="shared" si="1"/>
        <v>CCMK26</v>
      </c>
      <c r="C51" s="1">
        <v>72.2</v>
      </c>
    </row>
    <row r="52" spans="1:3" x14ac:dyDescent="0.25">
      <c r="A52" s="4">
        <v>45909</v>
      </c>
      <c r="B52" s="1" t="str">
        <f t="shared" si="1"/>
        <v>CCMK26</v>
      </c>
      <c r="C52" s="1">
        <v>72.2</v>
      </c>
    </row>
    <row r="53" spans="1:3" x14ac:dyDescent="0.25">
      <c r="A53" s="4">
        <v>45910</v>
      </c>
      <c r="B53" s="1" t="str">
        <f t="shared" si="1"/>
        <v>CCMK26</v>
      </c>
      <c r="C53" s="1">
        <v>72.25</v>
      </c>
    </row>
    <row r="54" spans="1:3" x14ac:dyDescent="0.25">
      <c r="A54" s="4">
        <v>45911</v>
      </c>
      <c r="B54" s="1" t="str">
        <f t="shared" si="1"/>
        <v>CCMK26</v>
      </c>
      <c r="C54" s="1">
        <v>71.739999999999995</v>
      </c>
    </row>
    <row r="55" spans="1:3" x14ac:dyDescent="0.25">
      <c r="A55" s="4">
        <v>45912</v>
      </c>
      <c r="B55" s="1" t="str">
        <f t="shared" si="1"/>
        <v>CCMK26</v>
      </c>
      <c r="C55" s="1">
        <v>71.709999999999994</v>
      </c>
    </row>
    <row r="56" spans="1:3" x14ac:dyDescent="0.25">
      <c r="A56" s="4">
        <v>45915</v>
      </c>
      <c r="B56" s="1" t="str">
        <f t="shared" si="1"/>
        <v>CCMK26</v>
      </c>
      <c r="C56" s="1">
        <v>71.55</v>
      </c>
    </row>
    <row r="57" spans="1:3" x14ac:dyDescent="0.25">
      <c r="A57" s="4">
        <v>45916</v>
      </c>
      <c r="B57" s="1" t="str">
        <f t="shared" si="1"/>
        <v>CCMK26</v>
      </c>
      <c r="C57" s="1">
        <v>72</v>
      </c>
    </row>
    <row r="58" spans="1:3" x14ac:dyDescent="0.25">
      <c r="A58" s="4">
        <v>45917</v>
      </c>
      <c r="B58" s="1" t="str">
        <f t="shared" si="1"/>
        <v>CCMK26</v>
      </c>
      <c r="C58" s="1">
        <v>71.66</v>
      </c>
    </row>
    <row r="59" spans="1:3" x14ac:dyDescent="0.25">
      <c r="A59" s="4">
        <v>45918</v>
      </c>
      <c r="B59" s="1" t="str">
        <f t="shared" si="1"/>
        <v>CCMK26</v>
      </c>
      <c r="C59" s="1">
        <v>71.73</v>
      </c>
    </row>
    <row r="60" spans="1:3" x14ac:dyDescent="0.25">
      <c r="A60" s="4">
        <v>45919</v>
      </c>
      <c r="B60" s="1" t="str">
        <f t="shared" si="1"/>
        <v>CCMK26</v>
      </c>
      <c r="C60" s="1">
        <v>71.849999999999994</v>
      </c>
    </row>
    <row r="61" spans="1:3" x14ac:dyDescent="0.25">
      <c r="A61" s="4">
        <v>45922</v>
      </c>
      <c r="B61" s="1" t="str">
        <f t="shared" si="1"/>
        <v>CCMK26</v>
      </c>
      <c r="C61" s="1">
        <v>71.180000000000007</v>
      </c>
    </row>
    <row r="62" spans="1:3" x14ac:dyDescent="0.25">
      <c r="A62" s="4">
        <v>45923</v>
      </c>
      <c r="B62" s="1" t="str">
        <f t="shared" si="1"/>
        <v>CCMK26</v>
      </c>
      <c r="C62" s="1">
        <v>71</v>
      </c>
    </row>
    <row r="63" spans="1:3" x14ac:dyDescent="0.25">
      <c r="A63" s="4">
        <v>45924</v>
      </c>
      <c r="B63" s="1" t="str">
        <f t="shared" si="1"/>
        <v>CCMK26</v>
      </c>
      <c r="C63" s="1">
        <v>70.8</v>
      </c>
    </row>
    <row r="64" spans="1:3" x14ac:dyDescent="0.25">
      <c r="A64" s="4">
        <v>45925</v>
      </c>
      <c r="B64" s="1" t="str">
        <f t="shared" si="1"/>
        <v>CCMK26</v>
      </c>
      <c r="C64" s="1">
        <v>70.569999999999993</v>
      </c>
    </row>
    <row r="65" spans="1:3" x14ac:dyDescent="0.25">
      <c r="A65" s="4">
        <v>45926</v>
      </c>
      <c r="B65" s="1" t="str">
        <f t="shared" si="1"/>
        <v>CCMK26</v>
      </c>
      <c r="C65" s="1">
        <v>70.540000000000006</v>
      </c>
    </row>
    <row r="66" spans="1:3" x14ac:dyDescent="0.25">
      <c r="A66" s="4">
        <v>45929</v>
      </c>
      <c r="B66" s="1" t="str">
        <f t="shared" si="1"/>
        <v>CCMK26</v>
      </c>
      <c r="C66" s="1">
        <v>70.55</v>
      </c>
    </row>
    <row r="67" spans="1:3" x14ac:dyDescent="0.25">
      <c r="A67" s="4">
        <v>45930</v>
      </c>
      <c r="B67" s="1" t="str">
        <f t="shared" ref="B67:B98" si="2">B66</f>
        <v>CCMK26</v>
      </c>
      <c r="C67" s="1">
        <v>69.86</v>
      </c>
    </row>
    <row r="68" spans="1:3" x14ac:dyDescent="0.25">
      <c r="A68" s="4">
        <v>45931</v>
      </c>
      <c r="B68" s="1" t="str">
        <f t="shared" si="2"/>
        <v>CCMK26</v>
      </c>
      <c r="C68" s="1">
        <v>69.81</v>
      </c>
    </row>
    <row r="69" spans="1:3" x14ac:dyDescent="0.25">
      <c r="A69" s="4">
        <v>45932</v>
      </c>
      <c r="B69" s="1" t="str">
        <f t="shared" si="2"/>
        <v>CCMK26</v>
      </c>
      <c r="C69" s="1">
        <v>69.77</v>
      </c>
    </row>
    <row r="70" spans="1:3" x14ac:dyDescent="0.25">
      <c r="A70" s="4">
        <v>45933</v>
      </c>
      <c r="B70" s="1" t="str">
        <f t="shared" si="2"/>
        <v>CCMK26</v>
      </c>
      <c r="C70" s="1">
        <v>69.56</v>
      </c>
    </row>
    <row r="71" spans="1:3" x14ac:dyDescent="0.25">
      <c r="A71" s="4">
        <v>45936</v>
      </c>
      <c r="B71" s="1" t="str">
        <f t="shared" si="2"/>
        <v>CCMK26</v>
      </c>
      <c r="C71" s="1">
        <v>70.040000000000006</v>
      </c>
    </row>
    <row r="72" spans="1:3" x14ac:dyDescent="0.25">
      <c r="A72" s="4">
        <v>45937</v>
      </c>
      <c r="B72" s="1" t="str">
        <f t="shared" si="2"/>
        <v>CCMK26</v>
      </c>
      <c r="C72" s="1">
        <v>70.099999999999994</v>
      </c>
    </row>
    <row r="73" spans="1:3" x14ac:dyDescent="0.25">
      <c r="A73" s="4">
        <v>45938</v>
      </c>
      <c r="B73" s="1" t="str">
        <f t="shared" si="2"/>
        <v>CCMK26</v>
      </c>
      <c r="C73" s="1">
        <v>70.33</v>
      </c>
    </row>
    <row r="74" spans="1:3" x14ac:dyDescent="0.25">
      <c r="A74" s="4">
        <v>45939</v>
      </c>
      <c r="B74" s="1" t="str">
        <f t="shared" si="2"/>
        <v>CCMK26</v>
      </c>
      <c r="C74" s="1">
        <v>70.7</v>
      </c>
    </row>
    <row r="75" spans="1:3" x14ac:dyDescent="0.25">
      <c r="A75" s="4">
        <v>45940</v>
      </c>
      <c r="B75" s="1" t="str">
        <f t="shared" si="2"/>
        <v>CCMK26</v>
      </c>
      <c r="C75" s="1">
        <v>71</v>
      </c>
    </row>
    <row r="76" spans="1:3" x14ac:dyDescent="0.25">
      <c r="A76" s="4">
        <v>45943</v>
      </c>
      <c r="B76" s="1" t="str">
        <f t="shared" si="2"/>
        <v>CCMK26</v>
      </c>
      <c r="C76" s="1">
        <v>70.08</v>
      </c>
    </row>
    <row r="77" spans="1:3" x14ac:dyDescent="0.25">
      <c r="A77" s="4">
        <v>45944</v>
      </c>
      <c r="B77" s="1" t="str">
        <f t="shared" si="2"/>
        <v>CCMK26</v>
      </c>
      <c r="C77" s="1">
        <v>70.760000000000005</v>
      </c>
    </row>
    <row r="78" spans="1:3" x14ac:dyDescent="0.25">
      <c r="A78" s="4">
        <v>45945</v>
      </c>
      <c r="B78" s="1" t="str">
        <f t="shared" si="2"/>
        <v>CCMK26</v>
      </c>
      <c r="C78" s="1">
        <v>71</v>
      </c>
    </row>
    <row r="79" spans="1:3" x14ac:dyDescent="0.25">
      <c r="A79" s="4">
        <v>45946</v>
      </c>
      <c r="B79" s="1" t="str">
        <f t="shared" si="2"/>
        <v>CCMK26</v>
      </c>
      <c r="C79" s="1">
        <v>71.2</v>
      </c>
    </row>
    <row r="80" spans="1:3" x14ac:dyDescent="0.25">
      <c r="A80" s="4">
        <v>45947</v>
      </c>
      <c r="B80" s="1" t="str">
        <f t="shared" si="2"/>
        <v>CCMK26</v>
      </c>
      <c r="C80" s="1">
        <v>71.8</v>
      </c>
    </row>
    <row r="81" spans="1:3" x14ac:dyDescent="0.25">
      <c r="A81" s="4">
        <v>45950</v>
      </c>
      <c r="B81" s="1" t="str">
        <f t="shared" si="2"/>
        <v>CCMK26</v>
      </c>
      <c r="C81" s="1">
        <v>71.849999999999994</v>
      </c>
    </row>
    <row r="82" spans="1:3" x14ac:dyDescent="0.25">
      <c r="A82" s="4">
        <v>45951</v>
      </c>
      <c r="B82" s="1" t="str">
        <f t="shared" si="2"/>
        <v>CCMK26</v>
      </c>
      <c r="C82" s="1">
        <v>71.8</v>
      </c>
    </row>
    <row r="83" spans="1:3" x14ac:dyDescent="0.25">
      <c r="A83" s="4">
        <v>45952</v>
      </c>
      <c r="B83" s="1" t="str">
        <f t="shared" si="2"/>
        <v>CCMK26</v>
      </c>
      <c r="C83" s="1">
        <v>72.069999999999993</v>
      </c>
    </row>
    <row r="84" spans="1:3" x14ac:dyDescent="0.25">
      <c r="A84" s="4">
        <v>45953</v>
      </c>
      <c r="B84" s="1" t="str">
        <f t="shared" si="2"/>
        <v>CCMK26</v>
      </c>
      <c r="C84" s="1">
        <v>71.349999999999994</v>
      </c>
    </row>
    <row r="85" spans="1:3" x14ac:dyDescent="0.25">
      <c r="A85" s="4">
        <v>45954</v>
      </c>
      <c r="B85" s="1" t="str">
        <f t="shared" si="2"/>
        <v>CCMK26</v>
      </c>
      <c r="C85" s="1">
        <v>71.400000000000006</v>
      </c>
    </row>
    <row r="86" spans="1:3" x14ac:dyDescent="0.25">
      <c r="A86" s="4">
        <v>45957</v>
      </c>
      <c r="B86" s="1" t="str">
        <f t="shared" si="2"/>
        <v>CCMK26</v>
      </c>
      <c r="C86" s="1">
        <v>72.150000000000006</v>
      </c>
    </row>
    <row r="87" spans="1:3" x14ac:dyDescent="0.25">
      <c r="A87" s="4">
        <v>45958</v>
      </c>
      <c r="B87" s="1" t="str">
        <f t="shared" si="2"/>
        <v>CCMK26</v>
      </c>
      <c r="C87" s="1">
        <v>72.14</v>
      </c>
    </row>
    <row r="88" spans="1:3" x14ac:dyDescent="0.25">
      <c r="A88" s="4">
        <v>45959</v>
      </c>
      <c r="B88" s="1" t="str">
        <f t="shared" si="2"/>
        <v>CCMK26</v>
      </c>
      <c r="C88" s="1">
        <v>72.48</v>
      </c>
    </row>
    <row r="89" spans="1:3" x14ac:dyDescent="0.25">
      <c r="A89" s="4">
        <v>45960</v>
      </c>
      <c r="B89" s="1" t="str">
        <f t="shared" si="2"/>
        <v>CCMK26</v>
      </c>
      <c r="C89" s="1">
        <v>72.2</v>
      </c>
    </row>
    <row r="90" spans="1:3" x14ac:dyDescent="0.25">
      <c r="A90" s="4">
        <v>45961</v>
      </c>
      <c r="B90" s="1" t="str">
        <f t="shared" si="2"/>
        <v>CCMK26</v>
      </c>
      <c r="C90" s="1">
        <v>72.92</v>
      </c>
    </row>
    <row r="91" spans="1:3" x14ac:dyDescent="0.25">
      <c r="A91" s="4">
        <v>45964</v>
      </c>
      <c r="B91" s="1" t="str">
        <f t="shared" si="2"/>
        <v>CCMK26</v>
      </c>
      <c r="C91" s="1">
        <v>73.12</v>
      </c>
    </row>
    <row r="92" spans="1:3" x14ac:dyDescent="0.25">
      <c r="A92" s="4">
        <v>45965</v>
      </c>
      <c r="B92" s="1" t="str">
        <f t="shared" si="2"/>
        <v>CCMK26</v>
      </c>
      <c r="C92" s="1">
        <v>72.27</v>
      </c>
    </row>
    <row r="93" spans="1:3" x14ac:dyDescent="0.25">
      <c r="A93" s="4">
        <v>45966</v>
      </c>
      <c r="B93" s="1" t="str">
        <f t="shared" si="2"/>
        <v>CCMK26</v>
      </c>
      <c r="C93" s="1">
        <v>72.2</v>
      </c>
    </row>
    <row r="94" spans="1:3" x14ac:dyDescent="0.25">
      <c r="A94" s="4">
        <v>45967</v>
      </c>
      <c r="B94" s="1" t="str">
        <f t="shared" si="2"/>
        <v>CCMK26</v>
      </c>
      <c r="C94" s="1">
        <v>71.95</v>
      </c>
    </row>
    <row r="95" spans="1:3" x14ac:dyDescent="0.25">
      <c r="A95" s="4">
        <v>45968</v>
      </c>
      <c r="B95" s="1" t="str">
        <f t="shared" si="2"/>
        <v>CCMK26</v>
      </c>
      <c r="C95" s="1">
        <v>71.8</v>
      </c>
    </row>
    <row r="96" spans="1:3" x14ac:dyDescent="0.25">
      <c r="A96" s="4">
        <v>45971</v>
      </c>
      <c r="B96" s="1" t="str">
        <f t="shared" si="2"/>
        <v>CCMK26</v>
      </c>
      <c r="C96" s="1">
        <v>71.61</v>
      </c>
    </row>
    <row r="97" spans="1:3" x14ac:dyDescent="0.25">
      <c r="A97" s="4">
        <v>45972</v>
      </c>
      <c r="B97" s="1" t="str">
        <f t="shared" si="2"/>
        <v>CCMK26</v>
      </c>
      <c r="C97" s="1">
        <v>71.7</v>
      </c>
    </row>
    <row r="98" spans="1:3" x14ac:dyDescent="0.25">
      <c r="A98" s="4">
        <v>45973</v>
      </c>
      <c r="B98" s="1" t="str">
        <f t="shared" si="2"/>
        <v>CCMK26</v>
      </c>
      <c r="C98" s="1">
        <v>71.91</v>
      </c>
    </row>
    <row r="99" spans="1:3" x14ac:dyDescent="0.25">
      <c r="A99" s="4">
        <v>45974</v>
      </c>
      <c r="B99" s="1" t="str">
        <f t="shared" ref="B99:B130" si="3">B98</f>
        <v>CCMK26</v>
      </c>
      <c r="C99" s="1">
        <v>71.97</v>
      </c>
    </row>
    <row r="100" spans="1:3" x14ac:dyDescent="0.25">
      <c r="A100" s="4">
        <v>45975</v>
      </c>
      <c r="B100" s="1" t="str">
        <f t="shared" si="3"/>
        <v>CCMK26</v>
      </c>
      <c r="C100" s="1">
        <v>71.77</v>
      </c>
    </row>
    <row r="101" spans="1:3" x14ac:dyDescent="0.25">
      <c r="A101" s="4">
        <v>45978</v>
      </c>
      <c r="B101" s="1" t="str">
        <f t="shared" si="3"/>
        <v>CCMK26</v>
      </c>
      <c r="C101" s="1">
        <v>71.77</v>
      </c>
    </row>
    <row r="102" spans="1:3" x14ac:dyDescent="0.25">
      <c r="A102" s="4">
        <v>45979</v>
      </c>
      <c r="B102" s="1" t="str">
        <f t="shared" si="3"/>
        <v>CCMK26</v>
      </c>
      <c r="C102" s="1">
        <v>71.75</v>
      </c>
    </row>
    <row r="103" spans="1:3" x14ac:dyDescent="0.25">
      <c r="A103" s="4">
        <v>45980</v>
      </c>
      <c r="B103" s="1" t="str">
        <f t="shared" si="3"/>
        <v>CCMK26</v>
      </c>
      <c r="C103" s="1">
        <v>71.59</v>
      </c>
    </row>
    <row r="104" spans="1:3" x14ac:dyDescent="0.25">
      <c r="A104" s="4">
        <v>45982</v>
      </c>
      <c r="B104" s="1" t="str">
        <f t="shared" si="3"/>
        <v>CCMK26</v>
      </c>
      <c r="C104" s="1">
        <v>71.77</v>
      </c>
    </row>
    <row r="105" spans="1:3" x14ac:dyDescent="0.25">
      <c r="A105" s="4">
        <v>45985</v>
      </c>
      <c r="B105" s="1" t="str">
        <f t="shared" si="3"/>
        <v>CCMK26</v>
      </c>
      <c r="C105" s="1">
        <v>72.400000000000006</v>
      </c>
    </row>
    <row r="106" spans="1:3" x14ac:dyDescent="0.25">
      <c r="A106" s="4">
        <v>45986</v>
      </c>
      <c r="B106" s="1" t="str">
        <f t="shared" si="3"/>
        <v>CCMK26</v>
      </c>
      <c r="C106" s="1">
        <v>73.180000000000007</v>
      </c>
    </row>
    <row r="107" spans="1:3" x14ac:dyDescent="0.25">
      <c r="A107" s="4">
        <v>45987</v>
      </c>
      <c r="B107" s="1" t="str">
        <f t="shared" si="3"/>
        <v>CCMK26</v>
      </c>
      <c r="C107" s="1">
        <v>74.09</v>
      </c>
    </row>
    <row r="108" spans="1:3" x14ac:dyDescent="0.25">
      <c r="A108" s="4">
        <v>45988</v>
      </c>
      <c r="B108" s="1" t="str">
        <f t="shared" si="3"/>
        <v>CCMK26</v>
      </c>
      <c r="C108" s="1">
        <v>74.55</v>
      </c>
    </row>
    <row r="109" spans="1:3" x14ac:dyDescent="0.25">
      <c r="A109" s="4">
        <v>45989</v>
      </c>
      <c r="B109" s="1" t="str">
        <f t="shared" si="3"/>
        <v>CCMK26</v>
      </c>
      <c r="C109" s="1">
        <v>74.239999999999995</v>
      </c>
    </row>
    <row r="110" spans="1:3" x14ac:dyDescent="0.25">
      <c r="A110" s="4">
        <v>45992</v>
      </c>
      <c r="B110" s="1" t="str">
        <f t="shared" si="3"/>
        <v>CCMK26</v>
      </c>
      <c r="C110" s="1">
        <v>75.180000000000007</v>
      </c>
    </row>
    <row r="111" spans="1:3" x14ac:dyDescent="0.25">
      <c r="A111" s="4">
        <v>45993</v>
      </c>
      <c r="B111" s="1" t="str">
        <f t="shared" si="3"/>
        <v>CCMK26</v>
      </c>
      <c r="C111" s="1">
        <v>76.430000000000007</v>
      </c>
    </row>
    <row r="112" spans="1:3" x14ac:dyDescent="0.25">
      <c r="A112" s="4">
        <v>45994</v>
      </c>
      <c r="B112" s="1" t="str">
        <f t="shared" si="3"/>
        <v>CCMK26</v>
      </c>
      <c r="C112" s="1">
        <v>75.86</v>
      </c>
    </row>
    <row r="113" spans="1:3" x14ac:dyDescent="0.25">
      <c r="A113" s="4">
        <v>45995</v>
      </c>
      <c r="B113" s="1" t="str">
        <f t="shared" si="3"/>
        <v>CCMK26</v>
      </c>
      <c r="C113" s="1">
        <v>75.59</v>
      </c>
    </row>
    <row r="114" spans="1:3" x14ac:dyDescent="0.25">
      <c r="A114" s="4">
        <v>45996</v>
      </c>
      <c r="B114" s="1" t="str">
        <f t="shared" si="3"/>
        <v>CCMK26</v>
      </c>
      <c r="C114" s="1">
        <v>75.52</v>
      </c>
    </row>
    <row r="115" spans="1:3" x14ac:dyDescent="0.25">
      <c r="A115" s="4">
        <v>45999</v>
      </c>
      <c r="B115" s="1" t="str">
        <f t="shared" si="3"/>
        <v>CCMK26</v>
      </c>
      <c r="C115" s="1">
        <v>75.66</v>
      </c>
    </row>
    <row r="116" spans="1:3" x14ac:dyDescent="0.25">
      <c r="A116" s="4">
        <v>46000</v>
      </c>
      <c r="B116" s="1" t="str">
        <f t="shared" si="3"/>
        <v>CCMK26</v>
      </c>
      <c r="C116" s="1">
        <v>75.83</v>
      </c>
    </row>
    <row r="117" spans="1:3" x14ac:dyDescent="0.25">
      <c r="A117" s="4">
        <v>46001</v>
      </c>
      <c r="B117" s="1" t="str">
        <f t="shared" si="3"/>
        <v>CCMK26</v>
      </c>
      <c r="C117" s="1">
        <v>75.099999999999994</v>
      </c>
    </row>
    <row r="118" spans="1:3" x14ac:dyDescent="0.25">
      <c r="A118" s="4">
        <v>46002</v>
      </c>
      <c r="B118" s="1" t="str">
        <f t="shared" si="3"/>
        <v>CCMK26</v>
      </c>
      <c r="C118" s="1">
        <v>74.36</v>
      </c>
    </row>
    <row r="119" spans="1:3" x14ac:dyDescent="0.25">
      <c r="A119" s="4">
        <v>46003</v>
      </c>
      <c r="B119" s="1" t="str">
        <f t="shared" si="3"/>
        <v>CCMK26</v>
      </c>
      <c r="C119" s="1">
        <v>74.25</v>
      </c>
    </row>
    <row r="120" spans="1:3" x14ac:dyDescent="0.25">
      <c r="A120" s="4">
        <v>46006</v>
      </c>
      <c r="B120" s="1" t="str">
        <f t="shared" si="3"/>
        <v>CCMK26</v>
      </c>
      <c r="C120">
        <v>74.17</v>
      </c>
    </row>
    <row r="121" spans="1:3" x14ac:dyDescent="0.25">
      <c r="A121" s="4">
        <v>46007</v>
      </c>
      <c r="B121" s="1" t="str">
        <f t="shared" si="3"/>
        <v>CCMK26</v>
      </c>
      <c r="C121">
        <v>74.47</v>
      </c>
    </row>
    <row r="122" spans="1:3" x14ac:dyDescent="0.25">
      <c r="A122" s="4">
        <v>46008</v>
      </c>
      <c r="B122" s="1" t="str">
        <f t="shared" si="3"/>
        <v>CCMK26</v>
      </c>
      <c r="C122">
        <v>75.14</v>
      </c>
    </row>
    <row r="123" spans="1:3" x14ac:dyDescent="0.25">
      <c r="A123" s="4">
        <v>46009</v>
      </c>
      <c r="B123" s="1" t="str">
        <f t="shared" si="3"/>
        <v>CCMK26</v>
      </c>
      <c r="C123">
        <v>74.73</v>
      </c>
    </row>
    <row r="124" spans="1:3" x14ac:dyDescent="0.25">
      <c r="A124" s="4">
        <v>46010</v>
      </c>
      <c r="B124" s="1" t="str">
        <f t="shared" si="3"/>
        <v>CCMK26</v>
      </c>
      <c r="C124">
        <v>74.849999999999994</v>
      </c>
    </row>
    <row r="125" spans="1:3" x14ac:dyDescent="0.25">
      <c r="A125" s="4">
        <v>46013</v>
      </c>
      <c r="B125" s="1" t="str">
        <f t="shared" si="3"/>
        <v>CCMK26</v>
      </c>
      <c r="C125">
        <v>74.41</v>
      </c>
    </row>
    <row r="126" spans="1:3" x14ac:dyDescent="0.25">
      <c r="A126" s="4">
        <v>46014</v>
      </c>
      <c r="B126" s="1" t="str">
        <f t="shared" si="3"/>
        <v>CCMK26</v>
      </c>
      <c r="C126">
        <v>74.11</v>
      </c>
    </row>
    <row r="127" spans="1:3" x14ac:dyDescent="0.25">
      <c r="A127" s="4">
        <v>46017</v>
      </c>
      <c r="B127" s="1" t="str">
        <f t="shared" si="3"/>
        <v>CCMK26</v>
      </c>
      <c r="C127">
        <v>73.8</v>
      </c>
    </row>
    <row r="128" spans="1:3" x14ac:dyDescent="0.25">
      <c r="A128" s="4">
        <v>46020</v>
      </c>
      <c r="B128" s="1" t="str">
        <f t="shared" si="3"/>
        <v>CCMK26</v>
      </c>
      <c r="C128">
        <v>73.849999999999994</v>
      </c>
    </row>
    <row r="129" spans="1:3" x14ac:dyDescent="0.25">
      <c r="A129" s="4">
        <v>46021</v>
      </c>
      <c r="B129" s="1" t="str">
        <f t="shared" si="3"/>
        <v>CCMK26</v>
      </c>
      <c r="C129">
        <v>73.739999999999995</v>
      </c>
    </row>
    <row r="130" spans="1:3" x14ac:dyDescent="0.25">
      <c r="A130" s="4">
        <v>46024</v>
      </c>
      <c r="B130" s="1" t="str">
        <f t="shared" si="3"/>
        <v>CCMK26</v>
      </c>
      <c r="C130">
        <v>73.22</v>
      </c>
    </row>
    <row r="131" spans="1:3" x14ac:dyDescent="0.25">
      <c r="A131" s="4">
        <v>46027</v>
      </c>
      <c r="B131" s="1" t="str">
        <f t="shared" ref="B131:B162" si="4">B130</f>
        <v>CCMK26</v>
      </c>
      <c r="C131">
        <v>73.430000000000007</v>
      </c>
    </row>
    <row r="132" spans="1:3" x14ac:dyDescent="0.25">
      <c r="A132" s="4">
        <v>46028</v>
      </c>
      <c r="B132" s="1" t="str">
        <f t="shared" si="4"/>
        <v>CCMK26</v>
      </c>
      <c r="C132">
        <v>73.3</v>
      </c>
    </row>
    <row r="133" spans="1:3" x14ac:dyDescent="0.25">
      <c r="A133" s="4">
        <v>46029</v>
      </c>
      <c r="B133" s="1" t="str">
        <f t="shared" si="4"/>
        <v>CCMK26</v>
      </c>
      <c r="C133">
        <v>72.510000000000005</v>
      </c>
    </row>
    <row r="134" spans="1:3" x14ac:dyDescent="0.25">
      <c r="A134" s="4">
        <v>46030</v>
      </c>
      <c r="B134" s="1" t="str">
        <f t="shared" si="4"/>
        <v>CCMK26</v>
      </c>
      <c r="C134">
        <v>72.41</v>
      </c>
    </row>
    <row r="135" spans="1:3" x14ac:dyDescent="0.25">
      <c r="A135" s="4">
        <v>46031</v>
      </c>
      <c r="B135" s="1" t="str">
        <f t="shared" si="4"/>
        <v>CCMK26</v>
      </c>
      <c r="C135">
        <v>72.36</v>
      </c>
    </row>
    <row r="136" spans="1:3" x14ac:dyDescent="0.25">
      <c r="A136" s="4">
        <v>46034</v>
      </c>
      <c r="B136" s="1" t="str">
        <f t="shared" si="4"/>
        <v>CCMK26</v>
      </c>
      <c r="C136">
        <v>71.540000000000006</v>
      </c>
    </row>
    <row r="137" spans="1:3" x14ac:dyDescent="0.25">
      <c r="A137" s="4">
        <v>46035</v>
      </c>
      <c r="B137" s="1" t="str">
        <f t="shared" si="4"/>
        <v>CCMK26</v>
      </c>
      <c r="C137">
        <v>71.010000000000005</v>
      </c>
    </row>
    <row r="138" spans="1:3" x14ac:dyDescent="0.25">
      <c r="A138" s="4">
        <v>46036</v>
      </c>
      <c r="B138" s="1" t="str">
        <f t="shared" si="4"/>
        <v>CCMK26</v>
      </c>
      <c r="C138">
        <v>70.83</v>
      </c>
    </row>
    <row r="139" spans="1:3" x14ac:dyDescent="0.25">
      <c r="A139" s="4">
        <v>46037</v>
      </c>
      <c r="B139" s="1" t="str">
        <f t="shared" si="4"/>
        <v>CCMK26</v>
      </c>
      <c r="C139">
        <v>70.38</v>
      </c>
    </row>
    <row r="140" spans="1:3" x14ac:dyDescent="0.25">
      <c r="A140" s="4">
        <v>46038</v>
      </c>
      <c r="B140" s="1" t="str">
        <f t="shared" si="4"/>
        <v>CCMK26</v>
      </c>
      <c r="C140">
        <v>70.290000000000006</v>
      </c>
    </row>
    <row r="141" spans="1:3" x14ac:dyDescent="0.25">
      <c r="A141" s="4">
        <v>46041</v>
      </c>
      <c r="B141" s="1" t="str">
        <f t="shared" si="4"/>
        <v>CCMK26</v>
      </c>
      <c r="C141">
        <v>70.19</v>
      </c>
    </row>
    <row r="142" spans="1:3" x14ac:dyDescent="0.25">
      <c r="A142" s="9">
        <v>46042</v>
      </c>
      <c r="B142" s="1" t="str">
        <f t="shared" si="4"/>
        <v>CCMK26</v>
      </c>
      <c r="C142">
        <v>69.97</v>
      </c>
    </row>
    <row r="143" spans="1:3" x14ac:dyDescent="0.25">
      <c r="A143" s="4">
        <v>46043</v>
      </c>
      <c r="B143" s="1" t="str">
        <f t="shared" si="4"/>
        <v>CCMK26</v>
      </c>
      <c r="C143">
        <v>69.099999999999994</v>
      </c>
    </row>
    <row r="144" spans="1:3" x14ac:dyDescent="0.25">
      <c r="A144" s="4">
        <v>46044</v>
      </c>
      <c r="B144" s="1" t="str">
        <f t="shared" si="4"/>
        <v>CCMK26</v>
      </c>
      <c r="C144">
        <v>68.760000000000005</v>
      </c>
    </row>
    <row r="145" spans="1:3" x14ac:dyDescent="0.25">
      <c r="A145" s="9">
        <v>46045</v>
      </c>
      <c r="B145" s="1" t="str">
        <f t="shared" si="4"/>
        <v>CCMK26</v>
      </c>
      <c r="C145">
        <v>68.349999999999994</v>
      </c>
    </row>
    <row r="146" spans="1:3" x14ac:dyDescent="0.25">
      <c r="A146" s="9">
        <v>46048</v>
      </c>
      <c r="B146" s="1" t="str">
        <f t="shared" si="4"/>
        <v>CCMK26</v>
      </c>
      <c r="C146">
        <v>68.3</v>
      </c>
    </row>
    <row r="147" spans="1:3" x14ac:dyDescent="0.25">
      <c r="A147" s="9">
        <v>46049</v>
      </c>
      <c r="B147" s="1" t="str">
        <f t="shared" si="4"/>
        <v>CCMK26</v>
      </c>
      <c r="C147">
        <v>68.5</v>
      </c>
    </row>
    <row r="148" spans="1:3" x14ac:dyDescent="0.25">
      <c r="A148" s="9">
        <v>46050</v>
      </c>
      <c r="B148" s="1" t="str">
        <f t="shared" si="4"/>
        <v>CCMK26</v>
      </c>
      <c r="C148">
        <v>67.599999999999994</v>
      </c>
    </row>
    <row r="149" spans="1:3" x14ac:dyDescent="0.25">
      <c r="A149" s="9">
        <v>46051</v>
      </c>
      <c r="B149" s="1" t="str">
        <f t="shared" si="4"/>
        <v>CCMK26</v>
      </c>
      <c r="C149">
        <v>68.150000000000006</v>
      </c>
    </row>
    <row r="150" spans="1:3" x14ac:dyDescent="0.25">
      <c r="A150" s="9">
        <v>46052</v>
      </c>
      <c r="B150" s="1" t="str">
        <f t="shared" si="4"/>
        <v>CCMK26</v>
      </c>
      <c r="C150">
        <v>68.86</v>
      </c>
    </row>
    <row r="151" spans="1:3" x14ac:dyDescent="0.25">
      <c r="A151" s="9">
        <v>46055</v>
      </c>
      <c r="B151" s="1" t="str">
        <f t="shared" si="4"/>
        <v>CCMK26</v>
      </c>
      <c r="C151">
        <v>69.19</v>
      </c>
    </row>
    <row r="152" spans="1:3" x14ac:dyDescent="0.25">
      <c r="A152" s="9">
        <v>46056</v>
      </c>
      <c r="B152" s="1" t="str">
        <f t="shared" si="4"/>
        <v>CCMK26</v>
      </c>
      <c r="C152">
        <v>69.94</v>
      </c>
    </row>
    <row r="153" spans="1:3" x14ac:dyDescent="0.25">
      <c r="A153" s="9">
        <v>46057</v>
      </c>
      <c r="B153" s="1" t="str">
        <f t="shared" si="4"/>
        <v>CCMK26</v>
      </c>
      <c r="C153">
        <v>69.61</v>
      </c>
    </row>
    <row r="154" spans="1:3" x14ac:dyDescent="0.25">
      <c r="A154" s="9">
        <v>46058</v>
      </c>
      <c r="B154" s="1" t="str">
        <f t="shared" si="4"/>
        <v>CCMK26</v>
      </c>
      <c r="C154">
        <v>70.040000000000006</v>
      </c>
    </row>
    <row r="155" spans="1:3" x14ac:dyDescent="0.25">
      <c r="A155" s="9">
        <v>46059</v>
      </c>
      <c r="B155" s="1" t="str">
        <f t="shared" si="4"/>
        <v>CCMK26</v>
      </c>
      <c r="C155">
        <v>69.319999999999993</v>
      </c>
    </row>
    <row r="156" spans="1:3" x14ac:dyDescent="0.25">
      <c r="A156" s="9">
        <v>46062</v>
      </c>
      <c r="B156" s="1" t="str">
        <f t="shared" si="4"/>
        <v>CCMK26</v>
      </c>
      <c r="C156">
        <v>69.11</v>
      </c>
    </row>
    <row r="157" spans="1:3" x14ac:dyDescent="0.25">
      <c r="A157" s="9">
        <v>46063</v>
      </c>
      <c r="B157" s="1" t="str">
        <f t="shared" si="4"/>
        <v>CCMK26</v>
      </c>
      <c r="C157">
        <v>69.98</v>
      </c>
    </row>
    <row r="158" spans="1:3" x14ac:dyDescent="0.25">
      <c r="A158" s="9">
        <v>46064</v>
      </c>
      <c r="B158" s="1" t="str">
        <f t="shared" si="4"/>
        <v>CCMK26</v>
      </c>
      <c r="C158">
        <v>69.989999999999995</v>
      </c>
    </row>
    <row r="159" spans="1:3" x14ac:dyDescent="0.25">
      <c r="A159" s="9">
        <v>46065</v>
      </c>
      <c r="B159" s="1" t="str">
        <f t="shared" si="4"/>
        <v>CCMK26</v>
      </c>
      <c r="C159">
        <v>70.44</v>
      </c>
    </row>
    <row r="160" spans="1:3" x14ac:dyDescent="0.25">
      <c r="A160" s="9">
        <v>46066</v>
      </c>
      <c r="B160" s="1" t="str">
        <f t="shared" si="4"/>
        <v>CCMK26</v>
      </c>
      <c r="C160">
        <v>70.599999999999994</v>
      </c>
    </row>
    <row r="161" spans="1:3" x14ac:dyDescent="0.25">
      <c r="A161" s="9">
        <v>46071</v>
      </c>
      <c r="B161" s="1" t="str">
        <f t="shared" si="4"/>
        <v>CCMK26</v>
      </c>
      <c r="C161">
        <v>70.44</v>
      </c>
    </row>
    <row r="162" spans="1:3" x14ac:dyDescent="0.25">
      <c r="A162" s="9">
        <v>46072</v>
      </c>
      <c r="B162" s="1" t="str">
        <f t="shared" si="4"/>
        <v>CCMK26</v>
      </c>
      <c r="C162">
        <v>70.48</v>
      </c>
    </row>
    <row r="163" spans="1:3" x14ac:dyDescent="0.25">
      <c r="A163" s="9">
        <v>46073</v>
      </c>
      <c r="B163" s="1" t="str">
        <f t="shared" ref="B163:B190" si="5">B162</f>
        <v>CCMK26</v>
      </c>
      <c r="C163">
        <v>71.400000000000006</v>
      </c>
    </row>
    <row r="164" spans="1:3" x14ac:dyDescent="0.25">
      <c r="A164" s="9">
        <v>46076</v>
      </c>
      <c r="B164" s="1" t="str">
        <f t="shared" si="5"/>
        <v>CCMK26</v>
      </c>
      <c r="C164">
        <v>70.84</v>
      </c>
    </row>
    <row r="165" spans="1:3" x14ac:dyDescent="0.25">
      <c r="A165" s="9">
        <v>46077</v>
      </c>
      <c r="B165" s="1" t="str">
        <f t="shared" si="5"/>
        <v>CCMK26</v>
      </c>
      <c r="C165">
        <v>70.44</v>
      </c>
    </row>
    <row r="166" spans="1:3" x14ac:dyDescent="0.25">
      <c r="A166" s="9">
        <v>46078</v>
      </c>
      <c r="B166" s="1" t="str">
        <f t="shared" si="5"/>
        <v>CCMK26</v>
      </c>
      <c r="C166">
        <v>70.11</v>
      </c>
    </row>
    <row r="167" spans="1:3" x14ac:dyDescent="0.25">
      <c r="A167" s="9">
        <v>46079</v>
      </c>
      <c r="B167" s="1" t="str">
        <f t="shared" si="5"/>
        <v>CCMK26</v>
      </c>
      <c r="C167">
        <v>70.7</v>
      </c>
    </row>
    <row r="168" spans="1:3" x14ac:dyDescent="0.25">
      <c r="A168" s="9">
        <v>46080</v>
      </c>
      <c r="B168" s="1" t="str">
        <f t="shared" si="5"/>
        <v>CCMK26</v>
      </c>
      <c r="C168">
        <v>71.709999999999994</v>
      </c>
    </row>
    <row r="169" spans="1:3" x14ac:dyDescent="0.25">
      <c r="A169" s="9">
        <v>46083</v>
      </c>
      <c r="B169" s="1" t="str">
        <f t="shared" si="5"/>
        <v>CCMK26</v>
      </c>
      <c r="C169">
        <v>71.56</v>
      </c>
    </row>
    <row r="170" spans="1:3" x14ac:dyDescent="0.25">
      <c r="A170" s="9">
        <v>46084</v>
      </c>
      <c r="B170" s="1" t="str">
        <f t="shared" si="5"/>
        <v>CCMK26</v>
      </c>
      <c r="C170">
        <v>72.67</v>
      </c>
    </row>
    <row r="171" spans="1:3" x14ac:dyDescent="0.25">
      <c r="A171" s="9">
        <v>46085</v>
      </c>
      <c r="B171" s="1" t="str">
        <f t="shared" si="5"/>
        <v>CCMK26</v>
      </c>
      <c r="C171">
        <v>72.64</v>
      </c>
    </row>
    <row r="172" spans="1:3" x14ac:dyDescent="0.25">
      <c r="A172" s="9">
        <v>46086</v>
      </c>
      <c r="B172" s="1" t="str">
        <f t="shared" si="5"/>
        <v>CCMK26</v>
      </c>
      <c r="C172">
        <v>73.209999999999994</v>
      </c>
    </row>
    <row r="173" spans="1:3" x14ac:dyDescent="0.25">
      <c r="A173" s="9">
        <v>46087</v>
      </c>
      <c r="B173" s="1" t="str">
        <f t="shared" si="5"/>
        <v>CCMK26</v>
      </c>
      <c r="C173">
        <v>74.78</v>
      </c>
    </row>
    <row r="174" spans="1:3" x14ac:dyDescent="0.25">
      <c r="A174" s="9">
        <v>46090</v>
      </c>
      <c r="B174" s="1" t="str">
        <f t="shared" si="5"/>
        <v>CCMK26</v>
      </c>
      <c r="C174">
        <v>75.819999999999993</v>
      </c>
    </row>
    <row r="175" spans="1:3" x14ac:dyDescent="0.25">
      <c r="A175" s="9">
        <v>46091</v>
      </c>
      <c r="B175" s="1" t="str">
        <f t="shared" si="5"/>
        <v>CCMK26</v>
      </c>
      <c r="C175">
        <v>75.349999999999994</v>
      </c>
    </row>
    <row r="176" spans="1:3" x14ac:dyDescent="0.25">
      <c r="A176" s="9">
        <v>46092</v>
      </c>
      <c r="B176" s="1" t="str">
        <f t="shared" si="5"/>
        <v>CCMK26</v>
      </c>
      <c r="C176">
        <v>75.819999999999993</v>
      </c>
    </row>
    <row r="177" spans="1:3" x14ac:dyDescent="0.25">
      <c r="A177" s="9">
        <v>46093</v>
      </c>
      <c r="B177" s="1" t="str">
        <f t="shared" si="5"/>
        <v>CCMK26</v>
      </c>
      <c r="C177">
        <v>75.319999999999993</v>
      </c>
    </row>
    <row r="178" spans="1:3" x14ac:dyDescent="0.25">
      <c r="A178" s="24">
        <v>46094</v>
      </c>
      <c r="B178" s="1" t="str">
        <f t="shared" si="5"/>
        <v>CCMK26</v>
      </c>
      <c r="C178">
        <v>75.28</v>
      </c>
    </row>
    <row r="179" spans="1:3" x14ac:dyDescent="0.25">
      <c r="A179" s="24">
        <v>46097</v>
      </c>
      <c r="B179" s="1" t="str">
        <f t="shared" si="5"/>
        <v>CCMK26</v>
      </c>
      <c r="C179">
        <v>72.63</v>
      </c>
    </row>
    <row r="180" spans="1:3" x14ac:dyDescent="0.25">
      <c r="A180" s="24">
        <v>46098</v>
      </c>
      <c r="B180" s="1" t="str">
        <f t="shared" si="5"/>
        <v>CCMK26</v>
      </c>
      <c r="C180">
        <v>72.069999999999993</v>
      </c>
    </row>
    <row r="181" spans="1:3" x14ac:dyDescent="0.25">
      <c r="A181" s="24">
        <v>46099</v>
      </c>
      <c r="B181" s="1" t="str">
        <f t="shared" si="5"/>
        <v>CCMK26</v>
      </c>
      <c r="C181">
        <v>72.34</v>
      </c>
    </row>
    <row r="182" spans="1:3" x14ac:dyDescent="0.25">
      <c r="A182" s="24">
        <v>46100</v>
      </c>
      <c r="B182" s="1" t="str">
        <f t="shared" si="5"/>
        <v>CCMK26</v>
      </c>
      <c r="C182">
        <v>71.87</v>
      </c>
    </row>
    <row r="183" spans="1:3" x14ac:dyDescent="0.25">
      <c r="A183" s="24">
        <v>46101</v>
      </c>
      <c r="B183" s="1" t="str">
        <f t="shared" si="5"/>
        <v>CCMK26</v>
      </c>
      <c r="C183">
        <v>71.98</v>
      </c>
    </row>
    <row r="184" spans="1:3" x14ac:dyDescent="0.25">
      <c r="A184" s="24">
        <v>46104</v>
      </c>
      <c r="B184" s="1" t="str">
        <f t="shared" si="5"/>
        <v>CCMK26</v>
      </c>
      <c r="C184">
        <v>71.98</v>
      </c>
    </row>
    <row r="185" spans="1:3" x14ac:dyDescent="0.25">
      <c r="A185" s="24">
        <v>46105</v>
      </c>
      <c r="B185" s="1" t="str">
        <f t="shared" si="5"/>
        <v>CCMK26</v>
      </c>
      <c r="C185">
        <v>72.040000000000006</v>
      </c>
    </row>
    <row r="186" spans="1:3" x14ac:dyDescent="0.25">
      <c r="A186" s="24">
        <v>46106</v>
      </c>
      <c r="B186" s="1" t="str">
        <f t="shared" si="5"/>
        <v>CCMK26</v>
      </c>
      <c r="C186">
        <v>72.040000000000006</v>
      </c>
    </row>
    <row r="187" spans="1:3" x14ac:dyDescent="0.25">
      <c r="A187" s="24">
        <v>46107</v>
      </c>
      <c r="B187" s="1" t="str">
        <f t="shared" si="5"/>
        <v>CCMK26</v>
      </c>
      <c r="C187">
        <v>72.02</v>
      </c>
    </row>
    <row r="188" spans="1:3" x14ac:dyDescent="0.25">
      <c r="A188" s="24">
        <v>46108</v>
      </c>
      <c r="B188" s="1" t="str">
        <f t="shared" si="5"/>
        <v>CCMK26</v>
      </c>
      <c r="C188">
        <v>72.17</v>
      </c>
    </row>
    <row r="189" spans="1:3" x14ac:dyDescent="0.25">
      <c r="A189" s="24">
        <v>46111</v>
      </c>
      <c r="B189" s="1" t="str">
        <f t="shared" si="5"/>
        <v>CCMK26</v>
      </c>
      <c r="C189">
        <v>73.53</v>
      </c>
    </row>
    <row r="190" spans="1:3" x14ac:dyDescent="0.25">
      <c r="A190" s="24">
        <v>46112</v>
      </c>
      <c r="B190" s="1" t="str">
        <f t="shared" si="5"/>
        <v>CCMK26</v>
      </c>
      <c r="C190">
        <v>72.930000000000007</v>
      </c>
    </row>
    <row r="191" spans="1:3" x14ac:dyDescent="0.25">
      <c r="A191" s="24">
        <v>46113</v>
      </c>
      <c r="B191" s="1" t="str">
        <f t="shared" ref="B191:B201" ca="1" si="6">B200</f>
        <v/>
      </c>
      <c r="C191">
        <v>71.36</v>
      </c>
    </row>
    <row r="192" spans="1:3" x14ac:dyDescent="0.25">
      <c r="A192" s="24">
        <v>46114</v>
      </c>
      <c r="B192" s="1" t="str">
        <f t="shared" ca="1" si="6"/>
        <v/>
      </c>
      <c r="C192">
        <v>71.709999999999994</v>
      </c>
    </row>
    <row r="193" spans="1:3" x14ac:dyDescent="0.25">
      <c r="A193" s="24">
        <v>46118</v>
      </c>
      <c r="B193" s="1" t="str">
        <f t="shared" ca="1" si="6"/>
        <v/>
      </c>
      <c r="C193">
        <v>71.02</v>
      </c>
    </row>
    <row r="194" spans="1:3" x14ac:dyDescent="0.25">
      <c r="A194" s="24">
        <v>46119</v>
      </c>
      <c r="B194" s="1" t="str">
        <f t="shared" ca="1" si="6"/>
        <v/>
      </c>
      <c r="C194">
        <v>70.13</v>
      </c>
    </row>
    <row r="195" spans="1:3" x14ac:dyDescent="0.25">
      <c r="A195" s="24">
        <v>46120</v>
      </c>
      <c r="B195" s="1" t="str">
        <f t="shared" ca="1" si="6"/>
        <v/>
      </c>
      <c r="C195">
        <v>69.25</v>
      </c>
    </row>
    <row r="196" spans="1:3" x14ac:dyDescent="0.25">
      <c r="A196" s="24">
        <v>46121</v>
      </c>
      <c r="B196" s="1" t="str">
        <f t="shared" ca="1" si="6"/>
        <v/>
      </c>
      <c r="C196">
        <v>68.64</v>
      </c>
    </row>
    <row r="197" spans="1:3" x14ac:dyDescent="0.25">
      <c r="A197" s="24">
        <v>46122</v>
      </c>
      <c r="B197" s="1" t="str">
        <f t="shared" ca="1" si="6"/>
        <v/>
      </c>
      <c r="C197">
        <v>68.25</v>
      </c>
    </row>
    <row r="198" spans="1:3" x14ac:dyDescent="0.25">
      <c r="A198" s="24">
        <v>46125</v>
      </c>
      <c r="B198" s="1" t="str">
        <f t="shared" ca="1" si="6"/>
        <v/>
      </c>
      <c r="C198">
        <v>67.7</v>
      </c>
    </row>
    <row r="199" spans="1:3" x14ac:dyDescent="0.25">
      <c r="A199" s="24">
        <v>46126</v>
      </c>
      <c r="B199" s="1" t="str">
        <f t="shared" ca="1" si="6"/>
        <v/>
      </c>
      <c r="C199">
        <v>67.33</v>
      </c>
    </row>
    <row r="200" spans="1:3" x14ac:dyDescent="0.25">
      <c r="A200" s="24">
        <v>46127</v>
      </c>
      <c r="B200" s="1" t="str">
        <f t="shared" ca="1" si="6"/>
        <v/>
      </c>
      <c r="C200">
        <v>66.23</v>
      </c>
    </row>
    <row r="201" spans="1:3" x14ac:dyDescent="0.25">
      <c r="A201" s="24">
        <v>46128</v>
      </c>
      <c r="B201" s="1" t="str">
        <f t="shared" ca="1" si="6"/>
        <v/>
      </c>
      <c r="C201">
        <v>65.89</v>
      </c>
    </row>
    <row r="202" spans="1:3" x14ac:dyDescent="0.25">
      <c r="A202" s="24">
        <v>46129</v>
      </c>
      <c r="B202" s="1" t="str">
        <f t="shared" ref="B202:B220" ca="1" si="7">B201</f>
        <v/>
      </c>
      <c r="C202">
        <v>65.66</v>
      </c>
    </row>
    <row r="203" spans="1:3" x14ac:dyDescent="0.25">
      <c r="A203" s="24">
        <v>46132</v>
      </c>
      <c r="B203" s="1" t="str">
        <f t="shared" ca="1" si="7"/>
        <v/>
      </c>
      <c r="C203">
        <v>67.48</v>
      </c>
    </row>
    <row r="204" spans="1:3" x14ac:dyDescent="0.25">
      <c r="A204" s="24">
        <v>46134</v>
      </c>
      <c r="B204" s="1" t="str">
        <f t="shared" ca="1" si="7"/>
        <v/>
      </c>
      <c r="C204">
        <v>68.95</v>
      </c>
    </row>
    <row r="205" spans="1:3" x14ac:dyDescent="0.25">
      <c r="A205" s="24">
        <v>46135</v>
      </c>
      <c r="B205" s="1" t="str">
        <f t="shared" ca="1" si="7"/>
        <v/>
      </c>
      <c r="C205">
        <v>67.94</v>
      </c>
    </row>
    <row r="206" spans="1:3" x14ac:dyDescent="0.25">
      <c r="A206" s="24">
        <v>46136</v>
      </c>
      <c r="B206" s="1" t="str">
        <f t="shared" ca="1" si="7"/>
        <v/>
      </c>
      <c r="C206">
        <v>68.42</v>
      </c>
    </row>
    <row r="207" spans="1:3" x14ac:dyDescent="0.25">
      <c r="A207" s="24">
        <v>46139</v>
      </c>
      <c r="B207" s="1" t="str">
        <f t="shared" ca="1" si="7"/>
        <v/>
      </c>
      <c r="C207">
        <v>68.92</v>
      </c>
    </row>
    <row r="208" spans="1:3" x14ac:dyDescent="0.25">
      <c r="A208" s="24">
        <v>46140</v>
      </c>
      <c r="B208" s="1" t="str">
        <f t="shared" ca="1" si="7"/>
        <v/>
      </c>
      <c r="C208">
        <v>68.260000000000005</v>
      </c>
    </row>
    <row r="209" spans="1:3" x14ac:dyDescent="0.25">
      <c r="A209" s="24">
        <v>46141</v>
      </c>
      <c r="B209" s="1" t="str">
        <f t="shared" ca="1" si="7"/>
        <v/>
      </c>
      <c r="C209">
        <v>68.8</v>
      </c>
    </row>
    <row r="210" spans="1:3" x14ac:dyDescent="0.25">
      <c r="A210" s="24">
        <v>46142</v>
      </c>
      <c r="B210" s="1" t="str">
        <f t="shared" ca="1" si="7"/>
        <v/>
      </c>
      <c r="C210">
        <v>67.95</v>
      </c>
    </row>
    <row r="211" spans="1:3" x14ac:dyDescent="0.25">
      <c r="A211" s="24">
        <v>46146</v>
      </c>
      <c r="B211" s="1" t="str">
        <f t="shared" ca="1" si="7"/>
        <v/>
      </c>
      <c r="C211">
        <v>67.53</v>
      </c>
    </row>
    <row r="212" spans="1:3" x14ac:dyDescent="0.25">
      <c r="A212" s="24">
        <v>46147</v>
      </c>
      <c r="B212" s="1" t="str">
        <f t="shared" ca="1" si="7"/>
        <v/>
      </c>
      <c r="C212">
        <v>67.03</v>
      </c>
    </row>
    <row r="213" spans="1:3" x14ac:dyDescent="0.25">
      <c r="A213" s="24">
        <v>46148</v>
      </c>
      <c r="B213" s="1" t="str">
        <f t="shared" ca="1" si="7"/>
        <v/>
      </c>
      <c r="C213">
        <v>66.34</v>
      </c>
    </row>
    <row r="214" spans="1:3" x14ac:dyDescent="0.25">
      <c r="A214" s="24">
        <v>46149</v>
      </c>
      <c r="B214" s="1" t="str">
        <f t="shared" ca="1" si="7"/>
        <v/>
      </c>
      <c r="C214">
        <v>66.02</v>
      </c>
    </row>
    <row r="215" spans="1:3" x14ac:dyDescent="0.25">
      <c r="A215" s="24">
        <v>46150</v>
      </c>
      <c r="B215" s="1" t="str">
        <f t="shared" ca="1" si="7"/>
        <v/>
      </c>
      <c r="C215">
        <v>65.989999999999995</v>
      </c>
    </row>
    <row r="216" spans="1:3" x14ac:dyDescent="0.25">
      <c r="A216" s="24">
        <v>46153</v>
      </c>
      <c r="B216" s="1" t="str">
        <f t="shared" ca="1" si="7"/>
        <v/>
      </c>
      <c r="C216">
        <v>65.98</v>
      </c>
    </row>
    <row r="217" spans="1:3" x14ac:dyDescent="0.25">
      <c r="A217" s="24">
        <v>46154</v>
      </c>
      <c r="B217" s="1" t="str">
        <f t="shared" ca="1" si="7"/>
        <v/>
      </c>
      <c r="C217">
        <v>65.790000000000006</v>
      </c>
    </row>
    <row r="218" spans="1:3" x14ac:dyDescent="0.25">
      <c r="A218" s="24">
        <v>46155</v>
      </c>
      <c r="B218" s="1" t="str">
        <f t="shared" ca="1" si="7"/>
        <v/>
      </c>
      <c r="C218">
        <v>65.23</v>
      </c>
    </row>
    <row r="219" spans="1:3" x14ac:dyDescent="0.25">
      <c r="A219" s="24">
        <v>46156</v>
      </c>
      <c r="B219" s="1" t="str">
        <f t="shared" ca="1" si="7"/>
        <v/>
      </c>
      <c r="C219">
        <v>65.22</v>
      </c>
    </row>
    <row r="220" spans="1:3" x14ac:dyDescent="0.25">
      <c r="A220" s="24">
        <v>46157</v>
      </c>
      <c r="B220" s="1" t="str">
        <f t="shared" ca="1" si="7"/>
        <v/>
      </c>
      <c r="C220">
        <v>65.38</v>
      </c>
    </row>
    <row r="221" spans="1:3" x14ac:dyDescent="0.25">
      <c r="B221" s="1">
        <f t="shared" ref="B221:B240" si="8">B230</f>
        <v>0</v>
      </c>
    </row>
    <row r="222" spans="1:3" x14ac:dyDescent="0.25">
      <c r="B222" s="1">
        <f t="shared" si="8"/>
        <v>0</v>
      </c>
    </row>
    <row r="223" spans="1:3" x14ac:dyDescent="0.25">
      <c r="B223" s="1">
        <f t="shared" si="8"/>
        <v>0</v>
      </c>
    </row>
    <row r="224" spans="1:3" x14ac:dyDescent="0.25">
      <c r="B224" s="1">
        <f t="shared" si="8"/>
        <v>0</v>
      </c>
    </row>
    <row r="225" spans="2:2" x14ac:dyDescent="0.25">
      <c r="B225" s="1">
        <f t="shared" si="8"/>
        <v>0</v>
      </c>
    </row>
    <row r="226" spans="2:2" x14ac:dyDescent="0.25">
      <c r="B226" s="1">
        <f t="shared" si="8"/>
        <v>0</v>
      </c>
    </row>
    <row r="227" spans="2:2" x14ac:dyDescent="0.25">
      <c r="B227" s="1">
        <f t="shared" si="8"/>
        <v>0</v>
      </c>
    </row>
    <row r="228" spans="2:2" x14ac:dyDescent="0.25">
      <c r="B228" s="1">
        <f t="shared" si="8"/>
        <v>0</v>
      </c>
    </row>
    <row r="229" spans="2:2" x14ac:dyDescent="0.25">
      <c r="B229" s="1">
        <f t="shared" si="8"/>
        <v>0</v>
      </c>
    </row>
    <row r="230" spans="2:2" x14ac:dyDescent="0.25">
      <c r="B230" s="1">
        <f t="shared" si="8"/>
        <v>0</v>
      </c>
    </row>
    <row r="231" spans="2:2" x14ac:dyDescent="0.25">
      <c r="B231" s="1">
        <f t="shared" si="8"/>
        <v>0</v>
      </c>
    </row>
    <row r="232" spans="2:2" x14ac:dyDescent="0.25">
      <c r="B232" s="1">
        <f t="shared" si="8"/>
        <v>0</v>
      </c>
    </row>
    <row r="233" spans="2:2" x14ac:dyDescent="0.25">
      <c r="B233" s="1">
        <f t="shared" si="8"/>
        <v>0</v>
      </c>
    </row>
    <row r="234" spans="2:2" x14ac:dyDescent="0.25">
      <c r="B234" s="1">
        <f t="shared" si="8"/>
        <v>0</v>
      </c>
    </row>
    <row r="235" spans="2:2" x14ac:dyDescent="0.25">
      <c r="B235" s="1">
        <f t="shared" si="8"/>
        <v>0</v>
      </c>
    </row>
    <row r="236" spans="2:2" x14ac:dyDescent="0.25">
      <c r="B236" s="1">
        <f t="shared" si="8"/>
        <v>0</v>
      </c>
    </row>
    <row r="237" spans="2:2" x14ac:dyDescent="0.25">
      <c r="B237" s="1">
        <f t="shared" si="8"/>
        <v>0</v>
      </c>
    </row>
    <row r="238" spans="2:2" x14ac:dyDescent="0.25">
      <c r="B238" s="1">
        <f t="shared" si="8"/>
        <v>0</v>
      </c>
    </row>
    <row r="239" spans="2:2" x14ac:dyDescent="0.25">
      <c r="B239" s="1">
        <f t="shared" si="8"/>
        <v>0</v>
      </c>
    </row>
    <row r="240" spans="2:2" x14ac:dyDescent="0.25">
      <c r="B24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Planilha42"/>
  <dimension ref="A1:C240"/>
  <sheetViews>
    <sheetView topLeftCell="A213" zoomScale="90" zoomScaleNormal="90" workbookViewId="0">
      <selection activeCell="A155" sqref="A155:XFD155"/>
    </sheetView>
  </sheetViews>
  <sheetFormatPr defaultRowHeight="15" x14ac:dyDescent="0.25"/>
  <cols>
    <col min="1" max="1" width="18.285156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45870</v>
      </c>
      <c r="B2" s="1" t="s">
        <v>5840</v>
      </c>
      <c r="C2">
        <v>70.400000000000006</v>
      </c>
    </row>
    <row r="3" spans="1:3" x14ac:dyDescent="0.25">
      <c r="A3" s="4">
        <v>45873</v>
      </c>
      <c r="B3" s="1" t="str">
        <f t="shared" ref="B3:B34" si="0">B2</f>
        <v>CCMN26</v>
      </c>
      <c r="C3">
        <v>70</v>
      </c>
    </row>
    <row r="4" spans="1:3" x14ac:dyDescent="0.25">
      <c r="A4" s="4">
        <v>45874</v>
      </c>
      <c r="B4" s="1" t="str">
        <f t="shared" si="0"/>
        <v>CCMN26</v>
      </c>
      <c r="C4">
        <v>70</v>
      </c>
    </row>
    <row r="5" spans="1:3" x14ac:dyDescent="0.25">
      <c r="A5" s="4">
        <v>45875</v>
      </c>
      <c r="B5" s="1" t="str">
        <f t="shared" si="0"/>
        <v>CCMN26</v>
      </c>
      <c r="C5">
        <v>68.349999999999994</v>
      </c>
    </row>
    <row r="6" spans="1:3" x14ac:dyDescent="0.25">
      <c r="A6" s="4">
        <v>45876</v>
      </c>
      <c r="B6" s="1" t="str">
        <f t="shared" si="0"/>
        <v>CCMN26</v>
      </c>
      <c r="C6">
        <v>68.349999999999994</v>
      </c>
    </row>
    <row r="7" spans="1:3" x14ac:dyDescent="0.25">
      <c r="A7" s="4">
        <v>45877</v>
      </c>
      <c r="B7" s="1" t="str">
        <f t="shared" si="0"/>
        <v>CCMN26</v>
      </c>
      <c r="C7">
        <v>68.5</v>
      </c>
    </row>
    <row r="8" spans="1:3" x14ac:dyDescent="0.25">
      <c r="A8" s="4">
        <v>45880</v>
      </c>
      <c r="B8" s="1" t="str">
        <f t="shared" si="0"/>
        <v>CCMN26</v>
      </c>
      <c r="C8">
        <v>68.3</v>
      </c>
    </row>
    <row r="9" spans="1:3" x14ac:dyDescent="0.25">
      <c r="A9" s="4">
        <v>45881</v>
      </c>
      <c r="B9" s="1" t="str">
        <f t="shared" si="0"/>
        <v>CCMN26</v>
      </c>
      <c r="C9">
        <v>67.709999999999994</v>
      </c>
    </row>
    <row r="10" spans="1:3" x14ac:dyDescent="0.25">
      <c r="A10" s="4">
        <v>45882</v>
      </c>
      <c r="B10" s="1" t="str">
        <f t="shared" si="0"/>
        <v>CCMN26</v>
      </c>
      <c r="C10">
        <v>67.55</v>
      </c>
    </row>
    <row r="11" spans="1:3" x14ac:dyDescent="0.25">
      <c r="A11" s="4">
        <v>45883</v>
      </c>
      <c r="B11" s="1" t="str">
        <f t="shared" si="0"/>
        <v>CCMN26</v>
      </c>
      <c r="C11">
        <v>66.8</v>
      </c>
    </row>
    <row r="12" spans="1:3" x14ac:dyDescent="0.25">
      <c r="A12" s="4">
        <v>45884</v>
      </c>
      <c r="B12" s="1" t="str">
        <f t="shared" si="0"/>
        <v>CCMN26</v>
      </c>
      <c r="C12">
        <v>67</v>
      </c>
    </row>
    <row r="13" spans="1:3" x14ac:dyDescent="0.25">
      <c r="A13" s="4">
        <v>45887</v>
      </c>
      <c r="B13" s="1" t="str">
        <f t="shared" si="0"/>
        <v>CCMN26</v>
      </c>
      <c r="C13">
        <v>68.400000000000006</v>
      </c>
    </row>
    <row r="14" spans="1:3" x14ac:dyDescent="0.25">
      <c r="A14" s="4">
        <v>45888</v>
      </c>
      <c r="B14" s="1" t="str">
        <f t="shared" si="0"/>
        <v>CCMN26</v>
      </c>
      <c r="C14">
        <v>69.349999999999994</v>
      </c>
    </row>
    <row r="15" spans="1:3" x14ac:dyDescent="0.25">
      <c r="A15" s="4">
        <v>45889</v>
      </c>
      <c r="B15" s="1" t="str">
        <f t="shared" si="0"/>
        <v>CCMN26</v>
      </c>
      <c r="C15">
        <v>69.06</v>
      </c>
    </row>
    <row r="16" spans="1:3" x14ac:dyDescent="0.25">
      <c r="A16" s="4">
        <v>45890</v>
      </c>
      <c r="B16" s="1" t="str">
        <f t="shared" si="0"/>
        <v>CCMN26</v>
      </c>
      <c r="C16">
        <v>69.37</v>
      </c>
    </row>
    <row r="17" spans="1:3" x14ac:dyDescent="0.25">
      <c r="A17" s="4">
        <v>45891</v>
      </c>
      <c r="B17" s="1" t="str">
        <f t="shared" si="0"/>
        <v>CCMN26</v>
      </c>
      <c r="C17">
        <v>69.72</v>
      </c>
    </row>
    <row r="18" spans="1:3" x14ac:dyDescent="0.25">
      <c r="A18" s="4">
        <v>45894</v>
      </c>
      <c r="B18" s="1" t="str">
        <f t="shared" si="0"/>
        <v>CCMN26</v>
      </c>
      <c r="C18">
        <v>69.72</v>
      </c>
    </row>
    <row r="19" spans="1:3" x14ac:dyDescent="0.25">
      <c r="A19" s="4">
        <v>45895</v>
      </c>
      <c r="B19" s="1" t="str">
        <f t="shared" si="0"/>
        <v>CCMN26</v>
      </c>
      <c r="C19">
        <v>69.3</v>
      </c>
    </row>
    <row r="20" spans="1:3" x14ac:dyDescent="0.25">
      <c r="A20" s="4">
        <v>45896</v>
      </c>
      <c r="B20" s="1" t="str">
        <f t="shared" si="0"/>
        <v>CCMN26</v>
      </c>
      <c r="C20">
        <v>69.599999999999994</v>
      </c>
    </row>
    <row r="21" spans="1:3" x14ac:dyDescent="0.25">
      <c r="A21" s="4">
        <v>45897</v>
      </c>
      <c r="B21" s="1" t="str">
        <f t="shared" si="0"/>
        <v>CCMN26</v>
      </c>
      <c r="C21">
        <v>69</v>
      </c>
    </row>
    <row r="22" spans="1:3" x14ac:dyDescent="0.25">
      <c r="A22" s="4">
        <v>45898</v>
      </c>
      <c r="B22" s="1" t="str">
        <f t="shared" si="0"/>
        <v>CCMN26</v>
      </c>
      <c r="C22">
        <v>69.3</v>
      </c>
    </row>
    <row r="23" spans="1:3" x14ac:dyDescent="0.25">
      <c r="A23" s="4">
        <v>45901</v>
      </c>
      <c r="B23" s="1" t="str">
        <f t="shared" si="0"/>
        <v>CCMN26</v>
      </c>
      <c r="C23">
        <v>69.3</v>
      </c>
    </row>
    <row r="24" spans="1:3" x14ac:dyDescent="0.25">
      <c r="A24" s="4">
        <v>45902</v>
      </c>
      <c r="B24" s="1" t="str">
        <f t="shared" si="0"/>
        <v>CCMN26</v>
      </c>
      <c r="C24">
        <v>69.3</v>
      </c>
    </row>
    <row r="25" spans="1:3" x14ac:dyDescent="0.25">
      <c r="A25" s="4">
        <v>45903</v>
      </c>
      <c r="B25" s="1" t="str">
        <f t="shared" si="0"/>
        <v>CCMN26</v>
      </c>
      <c r="C25">
        <v>69.3</v>
      </c>
    </row>
    <row r="26" spans="1:3" x14ac:dyDescent="0.25">
      <c r="A26" s="4">
        <v>45904</v>
      </c>
      <c r="B26" s="1" t="str">
        <f t="shared" si="0"/>
        <v>CCMN26</v>
      </c>
      <c r="C26">
        <v>69</v>
      </c>
    </row>
    <row r="27" spans="1:3" x14ac:dyDescent="0.25">
      <c r="A27" s="4">
        <v>45905</v>
      </c>
      <c r="B27" s="1" t="str">
        <f t="shared" si="0"/>
        <v>CCMN26</v>
      </c>
      <c r="C27">
        <v>68.959999999999994</v>
      </c>
    </row>
    <row r="28" spans="1:3" x14ac:dyDescent="0.25">
      <c r="A28" s="4">
        <v>45908</v>
      </c>
      <c r="B28" s="1" t="str">
        <f t="shared" si="0"/>
        <v>CCMN26</v>
      </c>
      <c r="C28">
        <v>69.010000000000005</v>
      </c>
    </row>
    <row r="29" spans="1:3" x14ac:dyDescent="0.25">
      <c r="A29" s="4">
        <v>45909</v>
      </c>
      <c r="B29" s="1" t="str">
        <f t="shared" si="0"/>
        <v>CCMN26</v>
      </c>
      <c r="C29">
        <v>68.680000000000007</v>
      </c>
    </row>
    <row r="30" spans="1:3" x14ac:dyDescent="0.25">
      <c r="A30" s="4">
        <v>45910</v>
      </c>
      <c r="B30" s="1" t="str">
        <f t="shared" si="0"/>
        <v>CCMN26</v>
      </c>
      <c r="C30">
        <v>68.95</v>
      </c>
    </row>
    <row r="31" spans="1:3" x14ac:dyDescent="0.25">
      <c r="A31" s="4">
        <v>45911</v>
      </c>
      <c r="B31" s="1" t="str">
        <f t="shared" si="0"/>
        <v>CCMN26</v>
      </c>
      <c r="C31">
        <v>68.8</v>
      </c>
    </row>
    <row r="32" spans="1:3" x14ac:dyDescent="0.25">
      <c r="A32" s="4">
        <v>45912</v>
      </c>
      <c r="B32" s="1" t="str">
        <f t="shared" si="0"/>
        <v>CCMN26</v>
      </c>
      <c r="C32">
        <v>68.650000000000006</v>
      </c>
    </row>
    <row r="33" spans="1:3" x14ac:dyDescent="0.25">
      <c r="A33" s="4">
        <v>45915</v>
      </c>
      <c r="B33" s="1" t="str">
        <f t="shared" si="0"/>
        <v>CCMN26</v>
      </c>
      <c r="C33">
        <v>68.680000000000007</v>
      </c>
    </row>
    <row r="34" spans="1:3" x14ac:dyDescent="0.25">
      <c r="A34" s="4">
        <v>45916</v>
      </c>
      <c r="B34" s="1" t="str">
        <f t="shared" si="0"/>
        <v>CCMN26</v>
      </c>
      <c r="C34">
        <v>69.12</v>
      </c>
    </row>
    <row r="35" spans="1:3" x14ac:dyDescent="0.25">
      <c r="A35" s="4">
        <v>45917</v>
      </c>
      <c r="B35" s="1" t="str">
        <f t="shared" ref="B35:B66" si="1">B34</f>
        <v>CCMN26</v>
      </c>
      <c r="C35">
        <v>69.02</v>
      </c>
    </row>
    <row r="36" spans="1:3" x14ac:dyDescent="0.25">
      <c r="A36" s="4">
        <v>45918</v>
      </c>
      <c r="B36" s="1" t="str">
        <f t="shared" si="1"/>
        <v>CCMN26</v>
      </c>
      <c r="C36">
        <v>69.3</v>
      </c>
    </row>
    <row r="37" spans="1:3" x14ac:dyDescent="0.25">
      <c r="A37" s="4">
        <v>45919</v>
      </c>
      <c r="B37" s="1" t="str">
        <f t="shared" si="1"/>
        <v>CCMN26</v>
      </c>
      <c r="C37">
        <v>69.400000000000006</v>
      </c>
    </row>
    <row r="38" spans="1:3" x14ac:dyDescent="0.25">
      <c r="A38" s="4">
        <v>45922</v>
      </c>
      <c r="B38" s="1" t="str">
        <f t="shared" si="1"/>
        <v>CCMN26</v>
      </c>
      <c r="C38">
        <v>68.77</v>
      </c>
    </row>
    <row r="39" spans="1:3" x14ac:dyDescent="0.25">
      <c r="A39" s="4">
        <v>45923</v>
      </c>
      <c r="B39" s="1" t="str">
        <f t="shared" si="1"/>
        <v>CCMN26</v>
      </c>
      <c r="C39">
        <v>68.58</v>
      </c>
    </row>
    <row r="40" spans="1:3" x14ac:dyDescent="0.25">
      <c r="A40" s="4">
        <v>45924</v>
      </c>
      <c r="B40" s="1" t="str">
        <f t="shared" si="1"/>
        <v>CCMN26</v>
      </c>
      <c r="C40">
        <v>68.95</v>
      </c>
    </row>
    <row r="41" spans="1:3" x14ac:dyDescent="0.25">
      <c r="A41" s="4">
        <v>45925</v>
      </c>
      <c r="B41" s="1" t="str">
        <f t="shared" si="1"/>
        <v>CCMN26</v>
      </c>
      <c r="C41">
        <v>69</v>
      </c>
    </row>
    <row r="42" spans="1:3" x14ac:dyDescent="0.25">
      <c r="A42" s="4">
        <v>45926</v>
      </c>
      <c r="B42" s="1" t="str">
        <f t="shared" si="1"/>
        <v>CCMN26</v>
      </c>
      <c r="C42">
        <v>69.010000000000005</v>
      </c>
    </row>
    <row r="43" spans="1:3" x14ac:dyDescent="0.25">
      <c r="A43" s="4">
        <v>45929</v>
      </c>
      <c r="B43" s="1" t="str">
        <f t="shared" si="1"/>
        <v>CCMN26</v>
      </c>
      <c r="C43">
        <v>69.3</v>
      </c>
    </row>
    <row r="44" spans="1:3" x14ac:dyDescent="0.25">
      <c r="A44" s="4">
        <v>45930</v>
      </c>
      <c r="B44" s="1" t="str">
        <f t="shared" si="1"/>
        <v>CCMN26</v>
      </c>
      <c r="C44">
        <v>68.989999999999995</v>
      </c>
    </row>
    <row r="45" spans="1:3" x14ac:dyDescent="0.25">
      <c r="A45" s="4">
        <v>45931</v>
      </c>
      <c r="B45" s="1" t="str">
        <f t="shared" si="1"/>
        <v>CCMN26</v>
      </c>
      <c r="C45">
        <v>69.8</v>
      </c>
    </row>
    <row r="46" spans="1:3" x14ac:dyDescent="0.25">
      <c r="A46" s="4">
        <v>45932</v>
      </c>
      <c r="B46" s="1" t="str">
        <f t="shared" si="1"/>
        <v>CCMN26</v>
      </c>
      <c r="C46">
        <v>69.150000000000006</v>
      </c>
    </row>
    <row r="47" spans="1:3" x14ac:dyDescent="0.25">
      <c r="A47" s="4">
        <v>45933</v>
      </c>
      <c r="B47" s="1" t="str">
        <f t="shared" si="1"/>
        <v>CCMN26</v>
      </c>
      <c r="C47">
        <v>69.23</v>
      </c>
    </row>
    <row r="48" spans="1:3" x14ac:dyDescent="0.25">
      <c r="A48" s="4">
        <v>45936</v>
      </c>
      <c r="B48" s="1" t="str">
        <f t="shared" si="1"/>
        <v>CCMN26</v>
      </c>
      <c r="C48">
        <v>69.400000000000006</v>
      </c>
    </row>
    <row r="49" spans="1:3" x14ac:dyDescent="0.25">
      <c r="A49" s="4">
        <v>45937</v>
      </c>
      <c r="B49" s="1" t="str">
        <f t="shared" si="1"/>
        <v>CCMN26</v>
      </c>
      <c r="C49">
        <v>69.010000000000005</v>
      </c>
    </row>
    <row r="50" spans="1:3" x14ac:dyDescent="0.25">
      <c r="A50" s="4">
        <v>45938</v>
      </c>
      <c r="B50" s="1" t="str">
        <f t="shared" si="1"/>
        <v>CCMN26</v>
      </c>
      <c r="C50">
        <v>69.010000000000005</v>
      </c>
    </row>
    <row r="51" spans="1:3" x14ac:dyDescent="0.25">
      <c r="A51" s="4">
        <v>45939</v>
      </c>
      <c r="B51" s="1" t="str">
        <f t="shared" si="1"/>
        <v>CCMN26</v>
      </c>
      <c r="C51">
        <v>69.16</v>
      </c>
    </row>
    <row r="52" spans="1:3" x14ac:dyDescent="0.25">
      <c r="A52" s="4">
        <v>45940</v>
      </c>
      <c r="B52" s="1" t="str">
        <f t="shared" si="1"/>
        <v>CCMN26</v>
      </c>
      <c r="C52">
        <v>69.400000000000006</v>
      </c>
    </row>
    <row r="53" spans="1:3" x14ac:dyDescent="0.25">
      <c r="A53" s="4">
        <v>45943</v>
      </c>
      <c r="B53" s="1" t="str">
        <f t="shared" si="1"/>
        <v>CCMN26</v>
      </c>
      <c r="C53">
        <v>68.930000000000007</v>
      </c>
    </row>
    <row r="54" spans="1:3" x14ac:dyDescent="0.25">
      <c r="A54" s="4">
        <v>45944</v>
      </c>
      <c r="B54" s="1" t="str">
        <f t="shared" si="1"/>
        <v>CCMN26</v>
      </c>
      <c r="C54">
        <v>68.97</v>
      </c>
    </row>
    <row r="55" spans="1:3" x14ac:dyDescent="0.25">
      <c r="A55" s="4">
        <v>45945</v>
      </c>
      <c r="B55" s="1" t="str">
        <f t="shared" si="1"/>
        <v>CCMN26</v>
      </c>
      <c r="C55">
        <v>69.180000000000007</v>
      </c>
    </row>
    <row r="56" spans="1:3" x14ac:dyDescent="0.25">
      <c r="A56" s="4">
        <v>45946</v>
      </c>
      <c r="B56" s="1" t="str">
        <f t="shared" si="1"/>
        <v>CCMN26</v>
      </c>
      <c r="C56">
        <v>69.290000000000006</v>
      </c>
    </row>
    <row r="57" spans="1:3" x14ac:dyDescent="0.25">
      <c r="A57" s="4">
        <v>45947</v>
      </c>
      <c r="B57" s="1" t="str">
        <f t="shared" si="1"/>
        <v>CCMN26</v>
      </c>
      <c r="C57">
        <v>69.95</v>
      </c>
    </row>
    <row r="58" spans="1:3" x14ac:dyDescent="0.25">
      <c r="A58" s="4">
        <v>45950</v>
      </c>
      <c r="B58" s="1" t="str">
        <f t="shared" si="1"/>
        <v>CCMN26</v>
      </c>
      <c r="C58">
        <v>69.400000000000006</v>
      </c>
    </row>
    <row r="59" spans="1:3" x14ac:dyDescent="0.25">
      <c r="A59" s="4">
        <v>45951</v>
      </c>
      <c r="B59" s="1" t="str">
        <f t="shared" si="1"/>
        <v>CCMN26</v>
      </c>
      <c r="C59">
        <v>69.709999999999994</v>
      </c>
    </row>
    <row r="60" spans="1:3" x14ac:dyDescent="0.25">
      <c r="A60" s="4">
        <v>45952</v>
      </c>
      <c r="B60" s="1" t="str">
        <f t="shared" si="1"/>
        <v>CCMN26</v>
      </c>
      <c r="C60">
        <v>69.8</v>
      </c>
    </row>
    <row r="61" spans="1:3" x14ac:dyDescent="0.25">
      <c r="A61" s="4">
        <v>45953</v>
      </c>
      <c r="B61" s="1" t="str">
        <f t="shared" si="1"/>
        <v>CCMN26</v>
      </c>
      <c r="C61">
        <v>69.849999999999994</v>
      </c>
    </row>
    <row r="62" spans="1:3" x14ac:dyDescent="0.25">
      <c r="A62" s="4">
        <v>45954</v>
      </c>
      <c r="B62" s="1" t="str">
        <f t="shared" si="1"/>
        <v>CCMN26</v>
      </c>
      <c r="C62">
        <v>70.069999999999993</v>
      </c>
    </row>
    <row r="63" spans="1:3" x14ac:dyDescent="0.25">
      <c r="A63" s="4">
        <v>45957</v>
      </c>
      <c r="B63" s="1" t="str">
        <f t="shared" si="1"/>
        <v>CCMN26</v>
      </c>
      <c r="C63">
        <v>70</v>
      </c>
    </row>
    <row r="64" spans="1:3" x14ac:dyDescent="0.25">
      <c r="A64" s="4">
        <v>45958</v>
      </c>
      <c r="B64" s="1" t="str">
        <f t="shared" si="1"/>
        <v>CCMN26</v>
      </c>
      <c r="C64">
        <v>69.989999999999995</v>
      </c>
    </row>
    <row r="65" spans="1:3" x14ac:dyDescent="0.25">
      <c r="A65" s="4">
        <v>45959</v>
      </c>
      <c r="B65" s="1" t="str">
        <f t="shared" si="1"/>
        <v>CCMN26</v>
      </c>
      <c r="C65">
        <v>69.900000000000006</v>
      </c>
    </row>
    <row r="66" spans="1:3" x14ac:dyDescent="0.25">
      <c r="A66" s="4">
        <v>45960</v>
      </c>
      <c r="B66" s="1" t="str">
        <f t="shared" si="1"/>
        <v>CCMN26</v>
      </c>
      <c r="C66">
        <v>69.7</v>
      </c>
    </row>
    <row r="67" spans="1:3" x14ac:dyDescent="0.25">
      <c r="A67" s="4">
        <v>45961</v>
      </c>
      <c r="B67" s="1" t="str">
        <f t="shared" ref="B67:B98" si="2">B66</f>
        <v>CCMN26</v>
      </c>
      <c r="C67" s="1">
        <v>69.59</v>
      </c>
    </row>
    <row r="68" spans="1:3" x14ac:dyDescent="0.25">
      <c r="A68" s="4">
        <v>45964</v>
      </c>
      <c r="B68" s="1" t="str">
        <f t="shared" si="2"/>
        <v>CCMN26</v>
      </c>
      <c r="C68" s="1">
        <v>69.91</v>
      </c>
    </row>
    <row r="69" spans="1:3" x14ac:dyDescent="0.25">
      <c r="A69" s="4">
        <v>45965</v>
      </c>
      <c r="B69" s="1" t="str">
        <f t="shared" si="2"/>
        <v>CCMN26</v>
      </c>
      <c r="C69" s="1">
        <v>69.7</v>
      </c>
    </row>
    <row r="70" spans="1:3" x14ac:dyDescent="0.25">
      <c r="A70" s="4">
        <v>45966</v>
      </c>
      <c r="B70" s="1" t="str">
        <f t="shared" si="2"/>
        <v>CCMN26</v>
      </c>
      <c r="C70" s="1">
        <v>69.73</v>
      </c>
    </row>
    <row r="71" spans="1:3" x14ac:dyDescent="0.25">
      <c r="A71" s="4">
        <v>45967</v>
      </c>
      <c r="B71" s="1" t="str">
        <f t="shared" si="2"/>
        <v>CCMN26</v>
      </c>
      <c r="C71" s="1">
        <v>69.39</v>
      </c>
    </row>
    <row r="72" spans="1:3" x14ac:dyDescent="0.25">
      <c r="A72" s="4">
        <v>45968</v>
      </c>
      <c r="B72" s="1" t="str">
        <f t="shared" si="2"/>
        <v>CCMN26</v>
      </c>
      <c r="C72" s="1">
        <v>69.41</v>
      </c>
    </row>
    <row r="73" spans="1:3" x14ac:dyDescent="0.25">
      <c r="A73" s="4">
        <v>45971</v>
      </c>
      <c r="B73" s="1" t="str">
        <f t="shared" si="2"/>
        <v>CCMN26</v>
      </c>
      <c r="C73" s="1">
        <v>69.540000000000006</v>
      </c>
    </row>
    <row r="74" spans="1:3" x14ac:dyDescent="0.25">
      <c r="A74" s="4">
        <v>45972</v>
      </c>
      <c r="B74" s="1" t="str">
        <f t="shared" si="2"/>
        <v>CCMN26</v>
      </c>
      <c r="C74" s="1">
        <v>69.510000000000005</v>
      </c>
    </row>
    <row r="75" spans="1:3" x14ac:dyDescent="0.25">
      <c r="A75" s="4">
        <v>45973</v>
      </c>
      <c r="B75" s="1" t="str">
        <f t="shared" si="2"/>
        <v>CCMN26</v>
      </c>
      <c r="C75" s="1">
        <v>69.319999999999993</v>
      </c>
    </row>
    <row r="76" spans="1:3" x14ac:dyDescent="0.25">
      <c r="A76" s="4">
        <v>45974</v>
      </c>
      <c r="B76" s="1" t="str">
        <f t="shared" si="2"/>
        <v>CCMN26</v>
      </c>
      <c r="C76" s="1">
        <v>69.59</v>
      </c>
    </row>
    <row r="77" spans="1:3" x14ac:dyDescent="0.25">
      <c r="A77" s="4">
        <v>45975</v>
      </c>
      <c r="B77" s="1" t="str">
        <f t="shared" si="2"/>
        <v>CCMN26</v>
      </c>
      <c r="C77" s="1">
        <v>69.53</v>
      </c>
    </row>
    <row r="78" spans="1:3" x14ac:dyDescent="0.25">
      <c r="A78" s="4">
        <v>45978</v>
      </c>
      <c r="B78" s="1" t="str">
        <f t="shared" si="2"/>
        <v>CCMN26</v>
      </c>
      <c r="C78" s="1">
        <v>69.849999999999994</v>
      </c>
    </row>
    <row r="79" spans="1:3" x14ac:dyDescent="0.25">
      <c r="A79" s="4">
        <v>45979</v>
      </c>
      <c r="B79" s="1" t="str">
        <f t="shared" si="2"/>
        <v>CCMN26</v>
      </c>
      <c r="C79" s="1">
        <v>69.790000000000006</v>
      </c>
    </row>
    <row r="80" spans="1:3" x14ac:dyDescent="0.25">
      <c r="A80" s="4">
        <v>45980</v>
      </c>
      <c r="B80" s="1" t="str">
        <f t="shared" si="2"/>
        <v>CCMN26</v>
      </c>
      <c r="C80" s="1">
        <v>69.69</v>
      </c>
    </row>
    <row r="81" spans="1:3" x14ac:dyDescent="0.25">
      <c r="A81" s="4">
        <v>45982</v>
      </c>
      <c r="B81" s="1" t="str">
        <f t="shared" si="2"/>
        <v>CCMN26</v>
      </c>
      <c r="C81" s="1">
        <v>69.92</v>
      </c>
    </row>
    <row r="82" spans="1:3" x14ac:dyDescent="0.25">
      <c r="A82" s="4">
        <v>45985</v>
      </c>
      <c r="B82" s="1" t="str">
        <f t="shared" si="2"/>
        <v>CCMN26</v>
      </c>
      <c r="C82" s="1">
        <v>69.790000000000006</v>
      </c>
    </row>
    <row r="83" spans="1:3" x14ac:dyDescent="0.25">
      <c r="A83" s="4">
        <v>45986</v>
      </c>
      <c r="B83" s="1" t="str">
        <f t="shared" si="2"/>
        <v>CCMN26</v>
      </c>
      <c r="C83" s="1">
        <v>69.97</v>
      </c>
    </row>
    <row r="84" spans="1:3" x14ac:dyDescent="0.25">
      <c r="A84" s="4">
        <v>45987</v>
      </c>
      <c r="B84" s="1" t="str">
        <f t="shared" si="2"/>
        <v>CCMN26</v>
      </c>
      <c r="C84" s="1">
        <v>70.709999999999994</v>
      </c>
    </row>
    <row r="85" spans="1:3" x14ac:dyDescent="0.25">
      <c r="A85" s="4">
        <v>45988</v>
      </c>
      <c r="B85" s="1" t="str">
        <f t="shared" si="2"/>
        <v>CCMN26</v>
      </c>
      <c r="C85" s="1">
        <v>71.3</v>
      </c>
    </row>
    <row r="86" spans="1:3" x14ac:dyDescent="0.25">
      <c r="A86" s="4">
        <v>45989</v>
      </c>
      <c r="B86" s="1" t="str">
        <f t="shared" si="2"/>
        <v>CCMN26</v>
      </c>
      <c r="C86" s="1">
        <v>70.95</v>
      </c>
    </row>
    <row r="87" spans="1:3" x14ac:dyDescent="0.25">
      <c r="A87" s="4">
        <v>45992</v>
      </c>
      <c r="B87" s="1" t="str">
        <f t="shared" si="2"/>
        <v>CCMN26</v>
      </c>
      <c r="C87" s="1">
        <v>71.08</v>
      </c>
    </row>
    <row r="88" spans="1:3" x14ac:dyDescent="0.25">
      <c r="A88" s="4">
        <v>45993</v>
      </c>
      <c r="B88" s="1" t="str">
        <f t="shared" si="2"/>
        <v>CCMN26</v>
      </c>
      <c r="C88" s="1">
        <v>71.58</v>
      </c>
    </row>
    <row r="89" spans="1:3" x14ac:dyDescent="0.25">
      <c r="A89" s="4">
        <v>45994</v>
      </c>
      <c r="B89" s="1" t="str">
        <f t="shared" si="2"/>
        <v>CCMN26</v>
      </c>
      <c r="C89" s="1">
        <v>71.31</v>
      </c>
    </row>
    <row r="90" spans="1:3" x14ac:dyDescent="0.25">
      <c r="A90" s="4">
        <v>45995</v>
      </c>
      <c r="B90" s="1" t="str">
        <f t="shared" si="2"/>
        <v>CCMN26</v>
      </c>
      <c r="C90" s="1">
        <v>71.099999999999994</v>
      </c>
    </row>
    <row r="91" spans="1:3" x14ac:dyDescent="0.25">
      <c r="A91" s="4">
        <v>45996</v>
      </c>
      <c r="B91" s="1" t="str">
        <f t="shared" si="2"/>
        <v>CCMN26</v>
      </c>
      <c r="C91" s="1">
        <v>70.78</v>
      </c>
    </row>
    <row r="92" spans="1:3" x14ac:dyDescent="0.25">
      <c r="A92" s="4">
        <v>45999</v>
      </c>
      <c r="B92" s="1" t="str">
        <f t="shared" si="2"/>
        <v>CCMN26</v>
      </c>
      <c r="C92" s="1">
        <v>70.959999999999994</v>
      </c>
    </row>
    <row r="93" spans="1:3" x14ac:dyDescent="0.25">
      <c r="A93" s="4">
        <v>46000</v>
      </c>
      <c r="B93" s="1" t="str">
        <f t="shared" si="2"/>
        <v>CCMN26</v>
      </c>
      <c r="C93" s="1">
        <v>71.22</v>
      </c>
    </row>
    <row r="94" spans="1:3" x14ac:dyDescent="0.25">
      <c r="A94" s="4">
        <v>46001</v>
      </c>
      <c r="B94" s="1" t="str">
        <f t="shared" si="2"/>
        <v>CCMN26</v>
      </c>
      <c r="C94" s="1">
        <v>70.849999999999994</v>
      </c>
    </row>
    <row r="95" spans="1:3" x14ac:dyDescent="0.25">
      <c r="A95" s="4">
        <v>46002</v>
      </c>
      <c r="B95" s="1" t="str">
        <f t="shared" si="2"/>
        <v>CCMN26</v>
      </c>
      <c r="C95" s="1">
        <v>70.66</v>
      </c>
    </row>
    <row r="96" spans="1:3" x14ac:dyDescent="0.25">
      <c r="A96" s="4">
        <v>46003</v>
      </c>
      <c r="B96" s="1" t="str">
        <f t="shared" si="2"/>
        <v>CCMN26</v>
      </c>
      <c r="C96" s="1">
        <v>70.67</v>
      </c>
    </row>
    <row r="97" spans="1:3" x14ac:dyDescent="0.25">
      <c r="A97" s="4">
        <v>46006</v>
      </c>
      <c r="B97" s="1" t="str">
        <f t="shared" si="2"/>
        <v>CCMN26</v>
      </c>
      <c r="C97">
        <v>70.61</v>
      </c>
    </row>
    <row r="98" spans="1:3" x14ac:dyDescent="0.25">
      <c r="A98" s="4">
        <v>46007</v>
      </c>
      <c r="B98" s="1" t="str">
        <f t="shared" si="2"/>
        <v>CCMN26</v>
      </c>
      <c r="C98">
        <v>70.430000000000007</v>
      </c>
    </row>
    <row r="99" spans="1:3" x14ac:dyDescent="0.25">
      <c r="A99" s="4">
        <v>46008</v>
      </c>
      <c r="B99" s="1" t="str">
        <f t="shared" ref="B99:B130" si="3">B98</f>
        <v>CCMN26</v>
      </c>
      <c r="C99">
        <v>70.59</v>
      </c>
    </row>
    <row r="100" spans="1:3" x14ac:dyDescent="0.25">
      <c r="A100" s="4">
        <v>46009</v>
      </c>
      <c r="B100" s="1" t="str">
        <f t="shared" si="3"/>
        <v>CCMN26</v>
      </c>
      <c r="C100">
        <v>70.400000000000006</v>
      </c>
    </row>
    <row r="101" spans="1:3" x14ac:dyDescent="0.25">
      <c r="A101" s="4">
        <v>46010</v>
      </c>
      <c r="B101" s="1" t="str">
        <f t="shared" si="3"/>
        <v>CCMN26</v>
      </c>
      <c r="C101">
        <v>70.81</v>
      </c>
    </row>
    <row r="102" spans="1:3" x14ac:dyDescent="0.25">
      <c r="A102" s="4">
        <v>46013</v>
      </c>
      <c r="B102" s="1" t="str">
        <f t="shared" si="3"/>
        <v>CCMN26</v>
      </c>
      <c r="C102">
        <v>71.14</v>
      </c>
    </row>
    <row r="103" spans="1:3" x14ac:dyDescent="0.25">
      <c r="A103" s="4">
        <v>46014</v>
      </c>
      <c r="B103" s="1" t="str">
        <f t="shared" si="3"/>
        <v>CCMN26</v>
      </c>
      <c r="C103">
        <v>70.680000000000007</v>
      </c>
    </row>
    <row r="104" spans="1:3" x14ac:dyDescent="0.25">
      <c r="A104" s="4">
        <v>46017</v>
      </c>
      <c r="B104" s="1" t="str">
        <f t="shared" si="3"/>
        <v>CCMN26</v>
      </c>
      <c r="C104">
        <v>70.739999999999995</v>
      </c>
    </row>
    <row r="105" spans="1:3" x14ac:dyDescent="0.25">
      <c r="A105" s="4">
        <v>46020</v>
      </c>
      <c r="B105" s="1" t="str">
        <f t="shared" si="3"/>
        <v>CCMN26</v>
      </c>
      <c r="C105">
        <v>70.959999999999994</v>
      </c>
    </row>
    <row r="106" spans="1:3" x14ac:dyDescent="0.25">
      <c r="A106" s="4">
        <v>46021</v>
      </c>
      <c r="B106" s="1" t="str">
        <f t="shared" si="3"/>
        <v>CCMN26</v>
      </c>
      <c r="C106">
        <v>70.739999999999995</v>
      </c>
    </row>
    <row r="107" spans="1:3" x14ac:dyDescent="0.25">
      <c r="A107" s="4">
        <v>46024</v>
      </c>
      <c r="B107" s="1" t="str">
        <f t="shared" si="3"/>
        <v>CCMN26</v>
      </c>
      <c r="C107">
        <v>70.39</v>
      </c>
    </row>
    <row r="108" spans="1:3" x14ac:dyDescent="0.25">
      <c r="A108" s="4">
        <v>46027</v>
      </c>
      <c r="B108" s="1" t="str">
        <f t="shared" si="3"/>
        <v>CCMN26</v>
      </c>
      <c r="C108">
        <v>70.709999999999994</v>
      </c>
    </row>
    <row r="109" spans="1:3" x14ac:dyDescent="0.25">
      <c r="A109" s="4">
        <v>46028</v>
      </c>
      <c r="B109" s="1" t="str">
        <f t="shared" si="3"/>
        <v>CCMN26</v>
      </c>
      <c r="C109">
        <v>70.67</v>
      </c>
    </row>
    <row r="110" spans="1:3" x14ac:dyDescent="0.25">
      <c r="A110" s="4">
        <v>46029</v>
      </c>
      <c r="B110" s="1" t="str">
        <f t="shared" si="3"/>
        <v>CCMN26</v>
      </c>
      <c r="C110">
        <v>70.489999999999995</v>
      </c>
    </row>
    <row r="111" spans="1:3" x14ac:dyDescent="0.25">
      <c r="A111" s="4">
        <v>46030</v>
      </c>
      <c r="B111" s="1" t="str">
        <f t="shared" si="3"/>
        <v>CCMN26</v>
      </c>
      <c r="C111">
        <v>70.52</v>
      </c>
    </row>
    <row r="112" spans="1:3" x14ac:dyDescent="0.25">
      <c r="A112" s="4">
        <v>46031</v>
      </c>
      <c r="B112" s="1" t="str">
        <f t="shared" si="3"/>
        <v>CCMN26</v>
      </c>
      <c r="C112">
        <v>70.39</v>
      </c>
    </row>
    <row r="113" spans="1:3" x14ac:dyDescent="0.25">
      <c r="A113" s="4">
        <v>46034</v>
      </c>
      <c r="B113" s="1" t="str">
        <f t="shared" si="3"/>
        <v>CCMN26</v>
      </c>
      <c r="C113">
        <v>70.08</v>
      </c>
    </row>
    <row r="114" spans="1:3" x14ac:dyDescent="0.25">
      <c r="A114" s="4">
        <v>46035</v>
      </c>
      <c r="B114" s="1" t="str">
        <f t="shared" si="3"/>
        <v>CCMN26</v>
      </c>
      <c r="C114">
        <v>69.75</v>
      </c>
    </row>
    <row r="115" spans="1:3" x14ac:dyDescent="0.25">
      <c r="A115" s="4">
        <v>46036</v>
      </c>
      <c r="B115" s="1" t="str">
        <f t="shared" si="3"/>
        <v>CCMN26</v>
      </c>
      <c r="C115">
        <v>69.47</v>
      </c>
    </row>
    <row r="116" spans="1:3" x14ac:dyDescent="0.25">
      <c r="A116" s="4">
        <v>46037</v>
      </c>
      <c r="B116" s="1" t="str">
        <f t="shared" si="3"/>
        <v>CCMN26</v>
      </c>
      <c r="C116">
        <v>68.95</v>
      </c>
    </row>
    <row r="117" spans="1:3" x14ac:dyDescent="0.25">
      <c r="A117" s="4">
        <v>46038</v>
      </c>
      <c r="B117" s="1" t="str">
        <f t="shared" si="3"/>
        <v>CCMN26</v>
      </c>
      <c r="C117">
        <v>68.900000000000006</v>
      </c>
    </row>
    <row r="118" spans="1:3" x14ac:dyDescent="0.25">
      <c r="A118" s="4">
        <v>46041</v>
      </c>
      <c r="B118" s="1" t="str">
        <f t="shared" si="3"/>
        <v>CCMN26</v>
      </c>
      <c r="C118">
        <v>68.73</v>
      </c>
    </row>
    <row r="119" spans="1:3" x14ac:dyDescent="0.25">
      <c r="A119" s="9">
        <v>46042</v>
      </c>
      <c r="B119" s="1" t="str">
        <f t="shared" si="3"/>
        <v>CCMN26</v>
      </c>
      <c r="C119">
        <v>68.66</v>
      </c>
    </row>
    <row r="120" spans="1:3" x14ac:dyDescent="0.25">
      <c r="A120" s="4">
        <v>46043</v>
      </c>
      <c r="B120" s="1" t="str">
        <f t="shared" si="3"/>
        <v>CCMN26</v>
      </c>
      <c r="C120">
        <v>68.13</v>
      </c>
    </row>
    <row r="121" spans="1:3" x14ac:dyDescent="0.25">
      <c r="A121" s="4">
        <v>46044</v>
      </c>
      <c r="B121" s="1" t="str">
        <f t="shared" si="3"/>
        <v>CCMN26</v>
      </c>
      <c r="C121">
        <v>67.599999999999994</v>
      </c>
    </row>
    <row r="122" spans="1:3" x14ac:dyDescent="0.25">
      <c r="A122" s="9">
        <v>46045</v>
      </c>
      <c r="B122" s="1" t="str">
        <f t="shared" si="3"/>
        <v>CCMN26</v>
      </c>
      <c r="C122">
        <v>67.510000000000005</v>
      </c>
    </row>
    <row r="123" spans="1:3" x14ac:dyDescent="0.25">
      <c r="A123" s="9">
        <v>46048</v>
      </c>
      <c r="B123" s="1" t="str">
        <f t="shared" si="3"/>
        <v>CCMN26</v>
      </c>
      <c r="C123">
        <v>67.34</v>
      </c>
    </row>
    <row r="124" spans="1:3" x14ac:dyDescent="0.25">
      <c r="A124" s="9">
        <v>46049</v>
      </c>
      <c r="B124" s="1" t="str">
        <f t="shared" si="3"/>
        <v>CCMN26</v>
      </c>
      <c r="C124">
        <v>67.48</v>
      </c>
    </row>
    <row r="125" spans="1:3" x14ac:dyDescent="0.25">
      <c r="A125" s="9">
        <v>46050</v>
      </c>
      <c r="B125" s="1" t="str">
        <f t="shared" si="3"/>
        <v>CCMN26</v>
      </c>
      <c r="C125">
        <v>67.209999999999994</v>
      </c>
    </row>
    <row r="126" spans="1:3" x14ac:dyDescent="0.25">
      <c r="A126" s="9">
        <v>46051</v>
      </c>
      <c r="B126" s="1" t="str">
        <f t="shared" si="3"/>
        <v>CCMN26</v>
      </c>
      <c r="C126">
        <v>67.33</v>
      </c>
    </row>
    <row r="127" spans="1:3" x14ac:dyDescent="0.25">
      <c r="A127" s="9">
        <v>46052</v>
      </c>
      <c r="B127" s="1" t="str">
        <f t="shared" si="3"/>
        <v>CCMN26</v>
      </c>
      <c r="C127">
        <v>67.19</v>
      </c>
    </row>
    <row r="128" spans="1:3" x14ac:dyDescent="0.25">
      <c r="A128" s="9">
        <v>46055</v>
      </c>
      <c r="B128" s="1" t="str">
        <f t="shared" si="3"/>
        <v>CCMN26</v>
      </c>
      <c r="C128">
        <v>67.319999999999993</v>
      </c>
    </row>
    <row r="129" spans="1:3" x14ac:dyDescent="0.25">
      <c r="A129" s="9">
        <v>46056</v>
      </c>
      <c r="B129" s="1" t="str">
        <f t="shared" si="3"/>
        <v>CCMN26</v>
      </c>
      <c r="C129">
        <v>67.91</v>
      </c>
    </row>
    <row r="130" spans="1:3" x14ac:dyDescent="0.25">
      <c r="A130" s="9">
        <v>46057</v>
      </c>
      <c r="B130" s="1" t="str">
        <f t="shared" si="3"/>
        <v>CCMN26</v>
      </c>
      <c r="C130">
        <v>68.16</v>
      </c>
    </row>
    <row r="131" spans="1:3" x14ac:dyDescent="0.25">
      <c r="A131" s="9">
        <v>46058</v>
      </c>
      <c r="B131" s="1" t="str">
        <f t="shared" ref="B131:B167" si="4">B130</f>
        <v>CCMN26</v>
      </c>
      <c r="C131">
        <v>68.37</v>
      </c>
    </row>
    <row r="132" spans="1:3" x14ac:dyDescent="0.25">
      <c r="A132" s="9">
        <v>46059</v>
      </c>
      <c r="B132" s="1" t="str">
        <f t="shared" si="4"/>
        <v>CCMN26</v>
      </c>
      <c r="C132">
        <v>67.989999999999995</v>
      </c>
    </row>
    <row r="133" spans="1:3" x14ac:dyDescent="0.25">
      <c r="A133" s="9">
        <v>46062</v>
      </c>
      <c r="B133" s="1" t="str">
        <f t="shared" si="4"/>
        <v>CCMN26</v>
      </c>
      <c r="C133">
        <v>68.03</v>
      </c>
    </row>
    <row r="134" spans="1:3" x14ac:dyDescent="0.25">
      <c r="A134" s="9">
        <v>46063</v>
      </c>
      <c r="B134" s="1" t="str">
        <f t="shared" si="4"/>
        <v>CCMN26</v>
      </c>
      <c r="C134">
        <v>68.17</v>
      </c>
    </row>
    <row r="135" spans="1:3" x14ac:dyDescent="0.25">
      <c r="A135" s="9">
        <v>46064</v>
      </c>
      <c r="B135" s="1" t="str">
        <f t="shared" si="4"/>
        <v>CCMN26</v>
      </c>
      <c r="C135">
        <v>68.349999999999994</v>
      </c>
    </row>
    <row r="136" spans="1:3" x14ac:dyDescent="0.25">
      <c r="A136" s="9">
        <v>46065</v>
      </c>
      <c r="B136" s="1" t="str">
        <f t="shared" si="4"/>
        <v>CCMN26</v>
      </c>
      <c r="C136">
        <v>68.430000000000007</v>
      </c>
    </row>
    <row r="137" spans="1:3" x14ac:dyDescent="0.25">
      <c r="A137" s="9">
        <v>46066</v>
      </c>
      <c r="B137" s="1" t="str">
        <f t="shared" si="4"/>
        <v>CCMN26</v>
      </c>
      <c r="C137">
        <v>68.7</v>
      </c>
    </row>
    <row r="138" spans="1:3" x14ac:dyDescent="0.25">
      <c r="A138" s="9">
        <v>46071</v>
      </c>
      <c r="B138" s="1" t="str">
        <f t="shared" si="4"/>
        <v>CCMN26</v>
      </c>
      <c r="C138">
        <v>68.680000000000007</v>
      </c>
    </row>
    <row r="139" spans="1:3" x14ac:dyDescent="0.25">
      <c r="A139" s="9">
        <v>46072</v>
      </c>
      <c r="B139" s="1" t="str">
        <f t="shared" si="4"/>
        <v>CCMN26</v>
      </c>
      <c r="C139">
        <v>68.62</v>
      </c>
    </row>
    <row r="140" spans="1:3" x14ac:dyDescent="0.25">
      <c r="A140" s="9">
        <v>46073</v>
      </c>
      <c r="B140" s="1" t="str">
        <f t="shared" si="4"/>
        <v>CCMN26</v>
      </c>
      <c r="C140">
        <v>68.62</v>
      </c>
    </row>
    <row r="141" spans="1:3" x14ac:dyDescent="0.25">
      <c r="A141" s="9">
        <v>46076</v>
      </c>
      <c r="B141" s="1" t="str">
        <f t="shared" si="4"/>
        <v>CCMN26</v>
      </c>
      <c r="C141">
        <v>68.489999999999995</v>
      </c>
    </row>
    <row r="142" spans="1:3" x14ac:dyDescent="0.25">
      <c r="A142" s="9">
        <v>46077</v>
      </c>
      <c r="B142" s="1" t="str">
        <f t="shared" si="4"/>
        <v>CCMN26</v>
      </c>
      <c r="C142">
        <v>68.63</v>
      </c>
    </row>
    <row r="143" spans="1:3" x14ac:dyDescent="0.25">
      <c r="A143" s="9">
        <v>46078</v>
      </c>
      <c r="B143" s="1" t="str">
        <f t="shared" si="4"/>
        <v>CCMN26</v>
      </c>
      <c r="C143">
        <v>68.48</v>
      </c>
    </row>
    <row r="144" spans="1:3" x14ac:dyDescent="0.25">
      <c r="A144" s="9">
        <v>46079</v>
      </c>
      <c r="B144" s="1" t="str">
        <f t="shared" si="4"/>
        <v>CCMN26</v>
      </c>
      <c r="C144">
        <v>68.58</v>
      </c>
    </row>
    <row r="145" spans="1:3" x14ac:dyDescent="0.25">
      <c r="A145" s="9">
        <v>46080</v>
      </c>
      <c r="B145" s="1" t="str">
        <f t="shared" si="4"/>
        <v>CCMN26</v>
      </c>
      <c r="C145">
        <v>69.14</v>
      </c>
    </row>
    <row r="146" spans="1:3" x14ac:dyDescent="0.25">
      <c r="A146" s="9">
        <v>46083</v>
      </c>
      <c r="B146" s="1" t="str">
        <f t="shared" si="4"/>
        <v>CCMN26</v>
      </c>
      <c r="C146">
        <v>69.78</v>
      </c>
    </row>
    <row r="147" spans="1:3" x14ac:dyDescent="0.25">
      <c r="A147" s="9">
        <v>46084</v>
      </c>
      <c r="B147" s="1" t="str">
        <f t="shared" si="4"/>
        <v>CCMN26</v>
      </c>
      <c r="C147">
        <v>70.569999999999993</v>
      </c>
    </row>
    <row r="148" spans="1:3" x14ac:dyDescent="0.25">
      <c r="A148" s="9">
        <v>46085</v>
      </c>
      <c r="B148" s="1" t="str">
        <f t="shared" si="4"/>
        <v>CCMN26</v>
      </c>
      <c r="C148">
        <v>70.260000000000005</v>
      </c>
    </row>
    <row r="149" spans="1:3" x14ac:dyDescent="0.25">
      <c r="A149" s="9">
        <v>46086</v>
      </c>
      <c r="B149" s="1" t="str">
        <f t="shared" si="4"/>
        <v>CCMN26</v>
      </c>
      <c r="C149">
        <v>70.319999999999993</v>
      </c>
    </row>
    <row r="150" spans="1:3" x14ac:dyDescent="0.25">
      <c r="A150" s="9">
        <v>46087</v>
      </c>
      <c r="B150" s="1" t="str">
        <f t="shared" si="4"/>
        <v>CCMN26</v>
      </c>
      <c r="C150">
        <v>70.91</v>
      </c>
    </row>
    <row r="151" spans="1:3" x14ac:dyDescent="0.25">
      <c r="A151" s="9">
        <v>46090</v>
      </c>
      <c r="B151" s="1" t="str">
        <f t="shared" si="4"/>
        <v>CCMN26</v>
      </c>
      <c r="C151">
        <v>71.290000000000006</v>
      </c>
    </row>
    <row r="152" spans="1:3" x14ac:dyDescent="0.25">
      <c r="A152" s="9">
        <v>46091</v>
      </c>
      <c r="B152" s="1" t="str">
        <f t="shared" si="4"/>
        <v>CCMN26</v>
      </c>
      <c r="C152">
        <v>71.260000000000005</v>
      </c>
    </row>
    <row r="153" spans="1:3" x14ac:dyDescent="0.25">
      <c r="A153" s="9">
        <v>46092</v>
      </c>
      <c r="B153" s="1" t="str">
        <f t="shared" si="4"/>
        <v>CCMN26</v>
      </c>
      <c r="C153">
        <v>71.67</v>
      </c>
    </row>
    <row r="154" spans="1:3" x14ac:dyDescent="0.25">
      <c r="A154" s="9">
        <v>46093</v>
      </c>
      <c r="B154" s="1" t="str">
        <f t="shared" si="4"/>
        <v>CCMN26</v>
      </c>
      <c r="C154">
        <v>71.45</v>
      </c>
    </row>
    <row r="155" spans="1:3" x14ac:dyDescent="0.25">
      <c r="A155" s="24">
        <v>46094</v>
      </c>
      <c r="B155" s="1" t="str">
        <f t="shared" si="4"/>
        <v>CCMN26</v>
      </c>
      <c r="C155">
        <v>71.58</v>
      </c>
    </row>
    <row r="156" spans="1:3" x14ac:dyDescent="0.25">
      <c r="A156" s="24">
        <v>46097</v>
      </c>
      <c r="B156" s="1" t="str">
        <f t="shared" si="4"/>
        <v>CCMN26</v>
      </c>
      <c r="C156">
        <v>70.44</v>
      </c>
    </row>
    <row r="157" spans="1:3" x14ac:dyDescent="0.25">
      <c r="A157" s="24">
        <v>46098</v>
      </c>
      <c r="B157" s="1" t="str">
        <f t="shared" si="4"/>
        <v>CCMN26</v>
      </c>
      <c r="C157">
        <v>70.34</v>
      </c>
    </row>
    <row r="158" spans="1:3" x14ac:dyDescent="0.25">
      <c r="A158" s="24">
        <v>46099</v>
      </c>
      <c r="B158" s="1" t="str">
        <f t="shared" si="4"/>
        <v>CCMN26</v>
      </c>
      <c r="C158">
        <v>70.83</v>
      </c>
    </row>
    <row r="159" spans="1:3" x14ac:dyDescent="0.25">
      <c r="A159" s="24">
        <v>46100</v>
      </c>
      <c r="B159" s="1" t="str">
        <f t="shared" si="4"/>
        <v>CCMN26</v>
      </c>
      <c r="C159">
        <v>70.59</v>
      </c>
    </row>
    <row r="160" spans="1:3" x14ac:dyDescent="0.25">
      <c r="A160" s="24">
        <v>46101</v>
      </c>
      <c r="B160" s="1" t="str">
        <f t="shared" si="4"/>
        <v>CCMN26</v>
      </c>
      <c r="C160">
        <v>70.95</v>
      </c>
    </row>
    <row r="161" spans="1:3" x14ac:dyDescent="0.25">
      <c r="A161" s="24">
        <v>46104</v>
      </c>
      <c r="B161" s="1" t="str">
        <f t="shared" si="4"/>
        <v>CCMN26</v>
      </c>
      <c r="C161">
        <v>70.89</v>
      </c>
    </row>
    <row r="162" spans="1:3" x14ac:dyDescent="0.25">
      <c r="A162" s="24">
        <v>46105</v>
      </c>
      <c r="B162" s="1" t="str">
        <f t="shared" si="4"/>
        <v>CCMN26</v>
      </c>
      <c r="C162">
        <v>71.11</v>
      </c>
    </row>
    <row r="163" spans="1:3" x14ac:dyDescent="0.25">
      <c r="A163" s="24">
        <v>46106</v>
      </c>
      <c r="B163" s="1" t="str">
        <f t="shared" si="4"/>
        <v>CCMN26</v>
      </c>
      <c r="C163">
        <v>71.23</v>
      </c>
    </row>
    <row r="164" spans="1:3" x14ac:dyDescent="0.25">
      <c r="A164" s="24">
        <v>46107</v>
      </c>
      <c r="B164" s="1" t="str">
        <f t="shared" si="4"/>
        <v>CCMN26</v>
      </c>
      <c r="C164">
        <v>71.010000000000005</v>
      </c>
    </row>
    <row r="165" spans="1:3" x14ac:dyDescent="0.25">
      <c r="A165" s="24">
        <v>46108</v>
      </c>
      <c r="B165" s="1" t="str">
        <f t="shared" si="4"/>
        <v>CCMN26</v>
      </c>
      <c r="C165">
        <v>71.34</v>
      </c>
    </row>
    <row r="166" spans="1:3" x14ac:dyDescent="0.25">
      <c r="A166" s="24">
        <v>46111</v>
      </c>
      <c r="B166" s="1" t="str">
        <f t="shared" si="4"/>
        <v>CCMN26</v>
      </c>
      <c r="C166">
        <v>72.56</v>
      </c>
    </row>
    <row r="167" spans="1:3" x14ac:dyDescent="0.25">
      <c r="A167" s="24">
        <v>46112</v>
      </c>
      <c r="B167" s="1" t="str">
        <f t="shared" si="4"/>
        <v>CCMN26</v>
      </c>
      <c r="C167">
        <v>72.44</v>
      </c>
    </row>
    <row r="168" spans="1:3" x14ac:dyDescent="0.25">
      <c r="A168" s="24">
        <v>46113</v>
      </c>
      <c r="B168" s="1" t="str">
        <f t="shared" ref="B168:B178" ca="1" si="5">B177</f>
        <v/>
      </c>
      <c r="C168">
        <v>71.38</v>
      </c>
    </row>
    <row r="169" spans="1:3" x14ac:dyDescent="0.25">
      <c r="A169" s="24">
        <v>46114</v>
      </c>
      <c r="B169" s="1" t="str">
        <f t="shared" ca="1" si="5"/>
        <v/>
      </c>
      <c r="C169">
        <v>71.19</v>
      </c>
    </row>
    <row r="170" spans="1:3" x14ac:dyDescent="0.25">
      <c r="A170" s="24">
        <v>46118</v>
      </c>
      <c r="B170" s="1" t="str">
        <f t="shared" ca="1" si="5"/>
        <v/>
      </c>
      <c r="C170">
        <v>70.61</v>
      </c>
    </row>
    <row r="171" spans="1:3" x14ac:dyDescent="0.25">
      <c r="A171" s="24">
        <v>46119</v>
      </c>
      <c r="B171" s="1" t="str">
        <f t="shared" ca="1" si="5"/>
        <v/>
      </c>
      <c r="C171">
        <v>70.31</v>
      </c>
    </row>
    <row r="172" spans="1:3" x14ac:dyDescent="0.25">
      <c r="A172" s="24">
        <v>46120</v>
      </c>
      <c r="B172" s="1" t="str">
        <f t="shared" ca="1" si="5"/>
        <v/>
      </c>
      <c r="C172">
        <v>69.319999999999993</v>
      </c>
    </row>
    <row r="173" spans="1:3" x14ac:dyDescent="0.25">
      <c r="A173" s="24">
        <v>46121</v>
      </c>
      <c r="B173" s="1" t="str">
        <f t="shared" ca="1" si="5"/>
        <v/>
      </c>
      <c r="C173">
        <v>69.010000000000005</v>
      </c>
    </row>
    <row r="174" spans="1:3" x14ac:dyDescent="0.25">
      <c r="A174" s="24">
        <v>46122</v>
      </c>
      <c r="B174" s="1" t="str">
        <f t="shared" ca="1" si="5"/>
        <v/>
      </c>
      <c r="C174">
        <v>68.61</v>
      </c>
    </row>
    <row r="175" spans="1:3" x14ac:dyDescent="0.25">
      <c r="A175" s="24">
        <v>46125</v>
      </c>
      <c r="B175" s="1" t="str">
        <f t="shared" ca="1" si="5"/>
        <v/>
      </c>
      <c r="C175">
        <v>68.34</v>
      </c>
    </row>
    <row r="176" spans="1:3" x14ac:dyDescent="0.25">
      <c r="A176" s="24">
        <v>46126</v>
      </c>
      <c r="B176" s="1" t="str">
        <f t="shared" ca="1" si="5"/>
        <v/>
      </c>
      <c r="C176">
        <v>67.73</v>
      </c>
    </row>
    <row r="177" spans="1:3" x14ac:dyDescent="0.25">
      <c r="A177" s="24">
        <v>46127</v>
      </c>
      <c r="B177" s="1" t="str">
        <f t="shared" ca="1" si="5"/>
        <v/>
      </c>
      <c r="C177">
        <v>67.17</v>
      </c>
    </row>
    <row r="178" spans="1:3" x14ac:dyDescent="0.25">
      <c r="A178" s="24">
        <v>46128</v>
      </c>
      <c r="B178" s="1" t="str">
        <f t="shared" ca="1" si="5"/>
        <v/>
      </c>
      <c r="C178">
        <v>66.87</v>
      </c>
    </row>
    <row r="179" spans="1:3" x14ac:dyDescent="0.25">
      <c r="A179" s="24">
        <v>46129</v>
      </c>
      <c r="B179" s="1" t="str">
        <f t="shared" ref="B179:B210" ca="1" si="6">B178</f>
        <v/>
      </c>
      <c r="C179">
        <v>66.87</v>
      </c>
    </row>
    <row r="180" spans="1:3" x14ac:dyDescent="0.25">
      <c r="A180" s="24">
        <v>46132</v>
      </c>
      <c r="B180" s="1" t="str">
        <f t="shared" ca="1" si="6"/>
        <v/>
      </c>
      <c r="C180">
        <v>67.92</v>
      </c>
    </row>
    <row r="181" spans="1:3" x14ac:dyDescent="0.25">
      <c r="A181" s="24">
        <v>46134</v>
      </c>
      <c r="B181" s="1" t="str">
        <f t="shared" ca="1" si="6"/>
        <v/>
      </c>
      <c r="C181">
        <v>69.69</v>
      </c>
    </row>
    <row r="182" spans="1:3" x14ac:dyDescent="0.25">
      <c r="A182" s="24">
        <v>46135</v>
      </c>
      <c r="B182" s="1" t="str">
        <f t="shared" ca="1" si="6"/>
        <v/>
      </c>
      <c r="C182">
        <v>69.09</v>
      </c>
    </row>
    <row r="183" spans="1:3" x14ac:dyDescent="0.25">
      <c r="A183" s="24">
        <v>46136</v>
      </c>
      <c r="B183" s="1" t="str">
        <f t="shared" ca="1" si="6"/>
        <v/>
      </c>
      <c r="C183">
        <v>69.13</v>
      </c>
    </row>
    <row r="184" spans="1:3" x14ac:dyDescent="0.25">
      <c r="A184" s="24">
        <v>46139</v>
      </c>
      <c r="B184" s="1" t="str">
        <f t="shared" ca="1" si="6"/>
        <v/>
      </c>
      <c r="C184">
        <v>69.69</v>
      </c>
    </row>
    <row r="185" spans="1:3" x14ac:dyDescent="0.25">
      <c r="A185" s="24">
        <v>46140</v>
      </c>
      <c r="B185" s="1" t="str">
        <f t="shared" ca="1" si="6"/>
        <v/>
      </c>
      <c r="C185">
        <v>69.790000000000006</v>
      </c>
    </row>
    <row r="186" spans="1:3" x14ac:dyDescent="0.25">
      <c r="A186" s="24">
        <v>46141</v>
      </c>
      <c r="B186" s="1" t="str">
        <f t="shared" ca="1" si="6"/>
        <v/>
      </c>
      <c r="C186">
        <v>69.84</v>
      </c>
    </row>
    <row r="187" spans="1:3" x14ac:dyDescent="0.25">
      <c r="A187" s="24">
        <v>46142</v>
      </c>
      <c r="B187" s="1" t="str">
        <f t="shared" ca="1" si="6"/>
        <v/>
      </c>
      <c r="C187">
        <v>69.66</v>
      </c>
    </row>
    <row r="188" spans="1:3" x14ac:dyDescent="0.25">
      <c r="A188" s="24">
        <v>46146</v>
      </c>
      <c r="B188" s="1" t="str">
        <f t="shared" ca="1" si="6"/>
        <v/>
      </c>
      <c r="C188">
        <v>69.790000000000006</v>
      </c>
    </row>
    <row r="189" spans="1:3" x14ac:dyDescent="0.25">
      <c r="A189" s="24">
        <v>46147</v>
      </c>
      <c r="B189" s="1" t="str">
        <f t="shared" ca="1" si="6"/>
        <v/>
      </c>
      <c r="C189">
        <v>68.62</v>
      </c>
    </row>
    <row r="190" spans="1:3" x14ac:dyDescent="0.25">
      <c r="A190" s="24">
        <v>46148</v>
      </c>
      <c r="B190" s="1" t="str">
        <f t="shared" ca="1" si="6"/>
        <v/>
      </c>
      <c r="C190">
        <v>67.45</v>
      </c>
    </row>
    <row r="191" spans="1:3" x14ac:dyDescent="0.25">
      <c r="A191" s="24">
        <v>46149</v>
      </c>
      <c r="B191" s="1" t="str">
        <f t="shared" ca="1" si="6"/>
        <v/>
      </c>
      <c r="C191">
        <v>67.39</v>
      </c>
    </row>
    <row r="192" spans="1:3" x14ac:dyDescent="0.25">
      <c r="A192" s="24">
        <v>46150</v>
      </c>
      <c r="B192" s="1" t="str">
        <f t="shared" ca="1" si="6"/>
        <v/>
      </c>
      <c r="C192">
        <v>67.599999999999994</v>
      </c>
    </row>
    <row r="193" spans="1:3" x14ac:dyDescent="0.25">
      <c r="A193" s="24">
        <v>46153</v>
      </c>
      <c r="B193" s="1" t="str">
        <f t="shared" ca="1" si="6"/>
        <v/>
      </c>
      <c r="C193">
        <v>67.930000000000007</v>
      </c>
    </row>
    <row r="194" spans="1:3" x14ac:dyDescent="0.25">
      <c r="A194" s="24">
        <v>46154</v>
      </c>
      <c r="B194" s="1" t="str">
        <f t="shared" ca="1" si="6"/>
        <v/>
      </c>
      <c r="C194">
        <v>68.14</v>
      </c>
    </row>
    <row r="195" spans="1:3" x14ac:dyDescent="0.25">
      <c r="A195" s="24">
        <v>46155</v>
      </c>
      <c r="B195" s="1" t="str">
        <f t="shared" ca="1" si="6"/>
        <v/>
      </c>
      <c r="C195">
        <v>67.099999999999994</v>
      </c>
    </row>
    <row r="196" spans="1:3" x14ac:dyDescent="0.25">
      <c r="A196" s="24">
        <v>46156</v>
      </c>
      <c r="B196" s="1" t="str">
        <f t="shared" ca="1" si="6"/>
        <v/>
      </c>
      <c r="C196">
        <v>67.02</v>
      </c>
    </row>
    <row r="197" spans="1:3" x14ac:dyDescent="0.25">
      <c r="A197" s="24">
        <v>46157</v>
      </c>
      <c r="B197" s="1" t="str">
        <f t="shared" ca="1" si="6"/>
        <v/>
      </c>
      <c r="C197">
        <v>66.790000000000006</v>
      </c>
    </row>
    <row r="198" spans="1:3" x14ac:dyDescent="0.25">
      <c r="A198" s="24">
        <v>46160</v>
      </c>
      <c r="B198" s="1" t="str">
        <f t="shared" ca="1" si="6"/>
        <v/>
      </c>
      <c r="C198">
        <v>67.06</v>
      </c>
    </row>
    <row r="199" spans="1:3" x14ac:dyDescent="0.25">
      <c r="A199" s="24">
        <v>46161</v>
      </c>
      <c r="B199" s="1" t="str">
        <f t="shared" ca="1" si="6"/>
        <v/>
      </c>
      <c r="C199">
        <v>67.2</v>
      </c>
    </row>
    <row r="200" spans="1:3" x14ac:dyDescent="0.25">
      <c r="A200" s="24">
        <v>46162</v>
      </c>
      <c r="B200" s="1" t="str">
        <f t="shared" ca="1" si="6"/>
        <v/>
      </c>
      <c r="C200">
        <v>66.95</v>
      </c>
    </row>
    <row r="201" spans="1:3" x14ac:dyDescent="0.25">
      <c r="A201" s="24">
        <v>46163</v>
      </c>
      <c r="B201" s="1" t="str">
        <f t="shared" ca="1" si="6"/>
        <v/>
      </c>
      <c r="C201">
        <v>67.33</v>
      </c>
    </row>
    <row r="202" spans="1:3" x14ac:dyDescent="0.25">
      <c r="A202" s="24">
        <v>46164</v>
      </c>
      <c r="B202" s="1" t="str">
        <f t="shared" ca="1" si="6"/>
        <v/>
      </c>
      <c r="C202">
        <v>67.27</v>
      </c>
    </row>
    <row r="203" spans="1:3" x14ac:dyDescent="0.25">
      <c r="A203" s="24">
        <v>46167</v>
      </c>
      <c r="B203" s="1" t="str">
        <f t="shared" ca="1" si="6"/>
        <v/>
      </c>
      <c r="C203">
        <v>66.52</v>
      </c>
    </row>
    <row r="204" spans="1:3" x14ac:dyDescent="0.25">
      <c r="A204" s="24">
        <v>46168</v>
      </c>
      <c r="B204" s="1" t="str">
        <f t="shared" ca="1" si="6"/>
        <v/>
      </c>
      <c r="C204">
        <v>66.13</v>
      </c>
    </row>
    <row r="205" spans="1:3" x14ac:dyDescent="0.25">
      <c r="A205" s="24">
        <v>46169</v>
      </c>
      <c r="B205" s="1" t="str">
        <f t="shared" ca="1" si="6"/>
        <v/>
      </c>
      <c r="C205">
        <v>65.58</v>
      </c>
    </row>
    <row r="206" spans="1:3" x14ac:dyDescent="0.25">
      <c r="A206" s="24">
        <v>46170</v>
      </c>
      <c r="B206" s="1" t="str">
        <f t="shared" ca="1" si="6"/>
        <v/>
      </c>
      <c r="C206">
        <v>65.88</v>
      </c>
    </row>
    <row r="207" spans="1:3" x14ac:dyDescent="0.25">
      <c r="A207" s="24">
        <v>46171</v>
      </c>
      <c r="B207" s="1" t="str">
        <f t="shared" ca="1" si="6"/>
        <v/>
      </c>
      <c r="C207">
        <v>65.430000000000007</v>
      </c>
    </row>
    <row r="208" spans="1:3" x14ac:dyDescent="0.25">
      <c r="A208" s="24">
        <v>46174</v>
      </c>
      <c r="B208" s="1" t="str">
        <f t="shared" ca="1" si="6"/>
        <v/>
      </c>
      <c r="C208">
        <v>65.17</v>
      </c>
    </row>
    <row r="209" spans="1:3" x14ac:dyDescent="0.25">
      <c r="A209" s="24">
        <v>46175</v>
      </c>
      <c r="B209" s="1" t="str">
        <f t="shared" ca="1" si="6"/>
        <v/>
      </c>
      <c r="C209">
        <v>64.59</v>
      </c>
    </row>
    <row r="210" spans="1:3" x14ac:dyDescent="0.25">
      <c r="A210" s="24">
        <v>46176</v>
      </c>
      <c r="B210" s="1" t="str">
        <f t="shared" ca="1" si="6"/>
        <v/>
      </c>
      <c r="C210">
        <v>65.17</v>
      </c>
    </row>
    <row r="211" spans="1:3" x14ac:dyDescent="0.25">
      <c r="A211" s="24">
        <v>46178</v>
      </c>
      <c r="B211" s="1" t="str">
        <f t="shared" ref="B211:B239" ca="1" si="7">B210</f>
        <v/>
      </c>
      <c r="C211">
        <v>66.11</v>
      </c>
    </row>
    <row r="212" spans="1:3" x14ac:dyDescent="0.25">
      <c r="A212" s="24">
        <v>46181</v>
      </c>
      <c r="B212" s="1" t="str">
        <f t="shared" ca="1" si="7"/>
        <v/>
      </c>
      <c r="C212">
        <v>65.459999999999994</v>
      </c>
    </row>
    <row r="213" spans="1:3" x14ac:dyDescent="0.25">
      <c r="A213" s="24">
        <v>46182</v>
      </c>
      <c r="B213" s="1" t="str">
        <f t="shared" ca="1" si="7"/>
        <v/>
      </c>
      <c r="C213">
        <v>65.260000000000005</v>
      </c>
    </row>
    <row r="214" spans="1:3" x14ac:dyDescent="0.25">
      <c r="A214" s="24">
        <v>46183</v>
      </c>
      <c r="B214" s="1" t="str">
        <f t="shared" ca="1" si="7"/>
        <v/>
      </c>
      <c r="C214">
        <v>64.62</v>
      </c>
    </row>
    <row r="215" spans="1:3" x14ac:dyDescent="0.25">
      <c r="A215" s="24">
        <v>46184</v>
      </c>
      <c r="B215" s="1" t="str">
        <f t="shared" ca="1" si="7"/>
        <v/>
      </c>
      <c r="C215">
        <v>64.25</v>
      </c>
    </row>
    <row r="216" spans="1:3" x14ac:dyDescent="0.25">
      <c r="A216" s="24">
        <v>46185</v>
      </c>
      <c r="B216" s="1" t="str">
        <f t="shared" ca="1" si="7"/>
        <v/>
      </c>
      <c r="C216">
        <v>64.05</v>
      </c>
    </row>
    <row r="217" spans="1:3" x14ac:dyDescent="0.25">
      <c r="A217" s="24">
        <v>46188</v>
      </c>
      <c r="B217" s="1" t="str">
        <f t="shared" ca="1" si="7"/>
        <v/>
      </c>
      <c r="C217">
        <v>64.34</v>
      </c>
    </row>
    <row r="218" spans="1:3" x14ac:dyDescent="0.25">
      <c r="A218" s="24">
        <v>46189</v>
      </c>
      <c r="B218" s="1" t="str">
        <f t="shared" ca="1" si="7"/>
        <v/>
      </c>
      <c r="C218">
        <v>63.97</v>
      </c>
    </row>
    <row r="219" spans="1:3" x14ac:dyDescent="0.25">
      <c r="A219" s="24">
        <v>46190</v>
      </c>
      <c r="B219" s="1" t="str">
        <f t="shared" ca="1" si="7"/>
        <v/>
      </c>
      <c r="C219">
        <v>63.98</v>
      </c>
    </row>
    <row r="220" spans="1:3" x14ac:dyDescent="0.25">
      <c r="A220" s="24">
        <v>46191</v>
      </c>
      <c r="B220" s="1" t="str">
        <f t="shared" ca="1" si="7"/>
        <v/>
      </c>
      <c r="C220">
        <v>63.98</v>
      </c>
    </row>
    <row r="221" spans="1:3" x14ac:dyDescent="0.25">
      <c r="A221" s="24">
        <v>46192</v>
      </c>
      <c r="B221" s="1" t="str">
        <f t="shared" ca="1" si="7"/>
        <v/>
      </c>
      <c r="C221">
        <v>63.91</v>
      </c>
    </row>
    <row r="222" spans="1:3" x14ac:dyDescent="0.25">
      <c r="A222" s="24">
        <v>46195</v>
      </c>
      <c r="B222" s="1" t="str">
        <f t="shared" ca="1" si="7"/>
        <v/>
      </c>
      <c r="C222">
        <v>63.66</v>
      </c>
    </row>
    <row r="223" spans="1:3" x14ac:dyDescent="0.25">
      <c r="A223" s="24">
        <v>46196</v>
      </c>
      <c r="B223" s="1" t="str">
        <f t="shared" ca="1" si="7"/>
        <v/>
      </c>
      <c r="C223">
        <v>63.8</v>
      </c>
    </row>
    <row r="224" spans="1:3" x14ac:dyDescent="0.25">
      <c r="A224" s="24">
        <v>46197</v>
      </c>
      <c r="B224" s="1" t="str">
        <f t="shared" ca="1" si="7"/>
        <v/>
      </c>
      <c r="C224">
        <v>64.099999999999994</v>
      </c>
    </row>
    <row r="225" spans="1:3" x14ac:dyDescent="0.25">
      <c r="A225" s="24">
        <v>46198</v>
      </c>
      <c r="B225" s="1" t="str">
        <f t="shared" ca="1" si="7"/>
        <v/>
      </c>
      <c r="C225">
        <v>64.52</v>
      </c>
    </row>
    <row r="226" spans="1:3" x14ac:dyDescent="0.25">
      <c r="A226" s="24">
        <v>46199</v>
      </c>
      <c r="B226" s="1" t="str">
        <f t="shared" ca="1" si="7"/>
        <v/>
      </c>
      <c r="C226">
        <v>64.31</v>
      </c>
    </row>
    <row r="227" spans="1:3" x14ac:dyDescent="0.25">
      <c r="A227" s="24">
        <v>46202</v>
      </c>
      <c r="B227" s="1" t="str">
        <f t="shared" ca="1" si="7"/>
        <v/>
      </c>
      <c r="C227">
        <v>64.61</v>
      </c>
    </row>
    <row r="228" spans="1:3" x14ac:dyDescent="0.25">
      <c r="A228" s="24">
        <v>46203</v>
      </c>
      <c r="B228" s="1" t="str">
        <f t="shared" ca="1" si="7"/>
        <v/>
      </c>
      <c r="C228">
        <v>64.86</v>
      </c>
    </row>
    <row r="229" spans="1:3" x14ac:dyDescent="0.25">
      <c r="A229" s="24">
        <v>46204</v>
      </c>
      <c r="B229" s="1" t="str">
        <f t="shared" ca="1" si="7"/>
        <v/>
      </c>
      <c r="C229">
        <v>64.84</v>
      </c>
    </row>
    <row r="230" spans="1:3" x14ac:dyDescent="0.25">
      <c r="A230" s="24">
        <v>46205</v>
      </c>
      <c r="B230" s="1" t="str">
        <f t="shared" ca="1" si="7"/>
        <v/>
      </c>
      <c r="C230">
        <v>64.84</v>
      </c>
    </row>
    <row r="231" spans="1:3" x14ac:dyDescent="0.25">
      <c r="A231" s="24">
        <v>46206</v>
      </c>
      <c r="B231" s="1" t="str">
        <f t="shared" ca="1" si="7"/>
        <v/>
      </c>
      <c r="C231">
        <v>64.459999999999994</v>
      </c>
    </row>
    <row r="232" spans="1:3" x14ac:dyDescent="0.25">
      <c r="A232" s="24">
        <v>46209</v>
      </c>
      <c r="B232" s="1" t="str">
        <f t="shared" ca="1" si="7"/>
        <v/>
      </c>
      <c r="C232">
        <v>64.87</v>
      </c>
    </row>
    <row r="233" spans="1:3" x14ac:dyDescent="0.25">
      <c r="A233" s="24">
        <v>46210</v>
      </c>
      <c r="B233" s="1" t="str">
        <f t="shared" ca="1" si="7"/>
        <v/>
      </c>
      <c r="C233">
        <v>64.94</v>
      </c>
    </row>
    <row r="234" spans="1:3" x14ac:dyDescent="0.25">
      <c r="A234" s="24">
        <v>46211</v>
      </c>
      <c r="B234" s="1" t="str">
        <f t="shared" ca="1" si="7"/>
        <v/>
      </c>
      <c r="C234">
        <v>64.900000000000006</v>
      </c>
    </row>
    <row r="235" spans="1:3" x14ac:dyDescent="0.25">
      <c r="A235" s="24">
        <v>46212</v>
      </c>
      <c r="B235" s="1" t="str">
        <f t="shared" ca="1" si="7"/>
        <v/>
      </c>
      <c r="C235">
        <v>64.77</v>
      </c>
    </row>
    <row r="236" spans="1:3" x14ac:dyDescent="0.25">
      <c r="A236" s="24">
        <v>46213</v>
      </c>
      <c r="B236" s="1" t="str">
        <f t="shared" ca="1" si="7"/>
        <v/>
      </c>
      <c r="C236">
        <v>64.73</v>
      </c>
    </row>
    <row r="237" spans="1:3" x14ac:dyDescent="0.25">
      <c r="A237" s="24">
        <v>46216</v>
      </c>
      <c r="B237" s="1" t="str">
        <f t="shared" ca="1" si="7"/>
        <v/>
      </c>
      <c r="C237">
        <v>64.739999999999995</v>
      </c>
    </row>
    <row r="238" spans="1:3" x14ac:dyDescent="0.25">
      <c r="A238" s="24">
        <v>46217</v>
      </c>
      <c r="B238" s="1" t="str">
        <f t="shared" ca="1" si="7"/>
        <v/>
      </c>
      <c r="C238">
        <v>64.56</v>
      </c>
    </row>
    <row r="239" spans="1:3" x14ac:dyDescent="0.25">
      <c r="A239" s="24">
        <v>46218</v>
      </c>
      <c r="B239" s="1" t="str">
        <f t="shared" ca="1" si="7"/>
        <v/>
      </c>
      <c r="C239">
        <v>64.680000000000007</v>
      </c>
    </row>
    <row r="240" spans="1:3" x14ac:dyDescent="0.25">
      <c r="B240" s="1">
        <f>B249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Planilha43"/>
  <dimension ref="A1:C240"/>
  <sheetViews>
    <sheetView topLeftCell="A187" zoomScale="90" zoomScaleNormal="90" workbookViewId="0">
      <selection activeCell="B154" sqref="B154"/>
    </sheetView>
  </sheetViews>
  <sheetFormatPr defaultRowHeight="15" x14ac:dyDescent="0.25"/>
  <cols>
    <col min="1" max="1" width="18.285156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45901</v>
      </c>
      <c r="B2" s="1" t="s">
        <v>5841</v>
      </c>
      <c r="C2" s="7">
        <v>68</v>
      </c>
    </row>
    <row r="3" spans="1:3" x14ac:dyDescent="0.25">
      <c r="A3" s="4">
        <v>45902</v>
      </c>
      <c r="B3" s="1" t="str">
        <f t="shared" ref="B3:B34" si="0">B2</f>
        <v>CCMU26</v>
      </c>
      <c r="C3" s="7">
        <v>68.260000000000005</v>
      </c>
    </row>
    <row r="4" spans="1:3" x14ac:dyDescent="0.25">
      <c r="A4" s="4">
        <v>45903</v>
      </c>
      <c r="B4" s="1" t="str">
        <f t="shared" si="0"/>
        <v>CCMU26</v>
      </c>
      <c r="C4" s="7">
        <v>68.5</v>
      </c>
    </row>
    <row r="5" spans="1:3" x14ac:dyDescent="0.25">
      <c r="A5" s="4">
        <v>45904</v>
      </c>
      <c r="B5" s="1" t="str">
        <f t="shared" si="0"/>
        <v>CCMU26</v>
      </c>
      <c r="C5" s="7">
        <v>68.52</v>
      </c>
    </row>
    <row r="6" spans="1:3" x14ac:dyDescent="0.25">
      <c r="A6" s="4">
        <v>45905</v>
      </c>
      <c r="B6" s="1" t="str">
        <f t="shared" si="0"/>
        <v>CCMU26</v>
      </c>
      <c r="C6" s="7">
        <v>68.7</v>
      </c>
    </row>
    <row r="7" spans="1:3" x14ac:dyDescent="0.25">
      <c r="A7" s="4">
        <v>45908</v>
      </c>
      <c r="B7" s="1" t="str">
        <f t="shared" si="0"/>
        <v>CCMU26</v>
      </c>
      <c r="C7" s="7">
        <v>68.88</v>
      </c>
    </row>
    <row r="8" spans="1:3" x14ac:dyDescent="0.25">
      <c r="A8" s="4">
        <v>45909</v>
      </c>
      <c r="B8" s="1" t="str">
        <f t="shared" si="0"/>
        <v>CCMU26</v>
      </c>
      <c r="C8" s="7">
        <v>68.599999999999994</v>
      </c>
    </row>
    <row r="9" spans="1:3" x14ac:dyDescent="0.25">
      <c r="A9" s="4">
        <v>45910</v>
      </c>
      <c r="B9" s="1" t="str">
        <f t="shared" si="0"/>
        <v>CCMU26</v>
      </c>
      <c r="C9" s="7">
        <v>68.52</v>
      </c>
    </row>
    <row r="10" spans="1:3" x14ac:dyDescent="0.25">
      <c r="A10" s="4">
        <v>45911</v>
      </c>
      <c r="B10" s="1" t="str">
        <f t="shared" si="0"/>
        <v>CCMU26</v>
      </c>
      <c r="C10" s="7">
        <v>68.25</v>
      </c>
    </row>
    <row r="11" spans="1:3" x14ac:dyDescent="0.25">
      <c r="A11" s="4">
        <v>45912</v>
      </c>
      <c r="B11" s="1" t="str">
        <f t="shared" si="0"/>
        <v>CCMU26</v>
      </c>
      <c r="C11" s="7">
        <v>68.400000000000006</v>
      </c>
    </row>
    <row r="12" spans="1:3" x14ac:dyDescent="0.25">
      <c r="A12" s="4">
        <v>45915</v>
      </c>
      <c r="B12" s="1" t="str">
        <f t="shared" si="0"/>
        <v>CCMU26</v>
      </c>
      <c r="C12" s="7">
        <v>68.010000000000005</v>
      </c>
    </row>
    <row r="13" spans="1:3" x14ac:dyDescent="0.25">
      <c r="A13" s="4">
        <v>45916</v>
      </c>
      <c r="B13" s="1" t="str">
        <f t="shared" si="0"/>
        <v>CCMU26</v>
      </c>
      <c r="C13" s="7">
        <v>68.239999999999995</v>
      </c>
    </row>
    <row r="14" spans="1:3" x14ac:dyDescent="0.25">
      <c r="A14" s="4">
        <v>45917</v>
      </c>
      <c r="B14" s="1" t="str">
        <f t="shared" si="0"/>
        <v>CCMU26</v>
      </c>
      <c r="C14" s="7">
        <v>68.61</v>
      </c>
    </row>
    <row r="15" spans="1:3" x14ac:dyDescent="0.25">
      <c r="A15" s="4">
        <v>45918</v>
      </c>
      <c r="B15" s="1" t="str">
        <f t="shared" si="0"/>
        <v>CCMU26</v>
      </c>
      <c r="C15" s="7">
        <v>68.73</v>
      </c>
    </row>
    <row r="16" spans="1:3" x14ac:dyDescent="0.25">
      <c r="A16" s="4">
        <v>45919</v>
      </c>
      <c r="B16" s="1" t="str">
        <f t="shared" si="0"/>
        <v>CCMU26</v>
      </c>
      <c r="C16" s="7">
        <v>68.7</v>
      </c>
    </row>
    <row r="17" spans="1:3" x14ac:dyDescent="0.25">
      <c r="A17" s="4">
        <v>45922</v>
      </c>
      <c r="B17" s="1" t="str">
        <f t="shared" si="0"/>
        <v>CCMU26</v>
      </c>
      <c r="C17" s="7">
        <v>68.28</v>
      </c>
    </row>
    <row r="18" spans="1:3" x14ac:dyDescent="0.25">
      <c r="A18" s="4">
        <v>45923</v>
      </c>
      <c r="B18" s="1" t="str">
        <f t="shared" si="0"/>
        <v>CCMU26</v>
      </c>
      <c r="C18" s="7">
        <v>68.400000000000006</v>
      </c>
    </row>
    <row r="19" spans="1:3" x14ac:dyDescent="0.25">
      <c r="A19" s="4">
        <v>45924</v>
      </c>
      <c r="B19" s="1" t="str">
        <f t="shared" si="0"/>
        <v>CCMU26</v>
      </c>
      <c r="C19" s="7">
        <v>68.099999999999994</v>
      </c>
    </row>
    <row r="20" spans="1:3" x14ac:dyDescent="0.25">
      <c r="A20" s="4">
        <v>45925</v>
      </c>
      <c r="B20" s="1" t="str">
        <f t="shared" si="0"/>
        <v>CCMU26</v>
      </c>
      <c r="C20" s="7">
        <v>68.3</v>
      </c>
    </row>
    <row r="21" spans="1:3" x14ac:dyDescent="0.25">
      <c r="A21" s="4">
        <v>45926</v>
      </c>
      <c r="B21" s="1" t="str">
        <f t="shared" si="0"/>
        <v>CCMU26</v>
      </c>
      <c r="C21" s="7">
        <v>68</v>
      </c>
    </row>
    <row r="22" spans="1:3" x14ac:dyDescent="0.25">
      <c r="A22" s="4">
        <v>45929</v>
      </c>
      <c r="B22" s="1" t="str">
        <f t="shared" si="0"/>
        <v>CCMU26</v>
      </c>
      <c r="C22" s="7">
        <v>68.45</v>
      </c>
    </row>
    <row r="23" spans="1:3" x14ac:dyDescent="0.25">
      <c r="A23" s="4">
        <v>45930</v>
      </c>
      <c r="B23" s="1" t="str">
        <f t="shared" si="0"/>
        <v>CCMU26</v>
      </c>
      <c r="C23" s="7">
        <v>68.099999999999994</v>
      </c>
    </row>
    <row r="24" spans="1:3" x14ac:dyDescent="0.25">
      <c r="A24" s="4">
        <v>45931</v>
      </c>
      <c r="B24" s="1" t="str">
        <f t="shared" si="0"/>
        <v>CCMU26</v>
      </c>
      <c r="C24" s="7">
        <v>67.349999999999994</v>
      </c>
    </row>
    <row r="25" spans="1:3" x14ac:dyDescent="0.25">
      <c r="A25" s="4">
        <v>45932</v>
      </c>
      <c r="B25" s="1" t="str">
        <f t="shared" si="0"/>
        <v>CCMU26</v>
      </c>
      <c r="C25" s="7">
        <v>68.099999999999994</v>
      </c>
    </row>
    <row r="26" spans="1:3" x14ac:dyDescent="0.25">
      <c r="A26" s="4">
        <v>45933</v>
      </c>
      <c r="B26" s="1" t="str">
        <f t="shared" si="0"/>
        <v>CCMU26</v>
      </c>
      <c r="C26" s="7">
        <v>68.48</v>
      </c>
    </row>
    <row r="27" spans="1:3" x14ac:dyDescent="0.25">
      <c r="A27" s="4">
        <v>45936</v>
      </c>
      <c r="B27" s="1" t="str">
        <f t="shared" si="0"/>
        <v>CCMU26</v>
      </c>
      <c r="C27" s="7">
        <v>68.459999999999994</v>
      </c>
    </row>
    <row r="28" spans="1:3" x14ac:dyDescent="0.25">
      <c r="A28" s="4">
        <v>45937</v>
      </c>
      <c r="B28" s="1" t="str">
        <f t="shared" si="0"/>
        <v>CCMU26</v>
      </c>
      <c r="C28" s="7">
        <v>68.489999999999995</v>
      </c>
    </row>
    <row r="29" spans="1:3" x14ac:dyDescent="0.25">
      <c r="A29" s="4">
        <v>45938</v>
      </c>
      <c r="B29" s="1" t="str">
        <f t="shared" si="0"/>
        <v>CCMU26</v>
      </c>
      <c r="C29" s="7">
        <v>68.3</v>
      </c>
    </row>
    <row r="30" spans="1:3" x14ac:dyDescent="0.25">
      <c r="A30" s="4">
        <v>45939</v>
      </c>
      <c r="B30" s="1" t="str">
        <f t="shared" si="0"/>
        <v>CCMU26</v>
      </c>
      <c r="C30" s="7">
        <v>68.3</v>
      </c>
    </row>
    <row r="31" spans="1:3" x14ac:dyDescent="0.25">
      <c r="A31" s="4">
        <v>45940</v>
      </c>
      <c r="B31" s="1" t="str">
        <f t="shared" si="0"/>
        <v>CCMU26</v>
      </c>
      <c r="C31" s="7">
        <v>68.7</v>
      </c>
    </row>
    <row r="32" spans="1:3" x14ac:dyDescent="0.25">
      <c r="A32" s="4">
        <v>45943</v>
      </c>
      <c r="B32" s="1" t="str">
        <f t="shared" si="0"/>
        <v>CCMU26</v>
      </c>
      <c r="C32" s="7">
        <v>68.45</v>
      </c>
    </row>
    <row r="33" spans="1:3" x14ac:dyDescent="0.25">
      <c r="A33" s="4">
        <v>45944</v>
      </c>
      <c r="B33" s="1" t="str">
        <f t="shared" si="0"/>
        <v>CCMU26</v>
      </c>
      <c r="C33" s="7">
        <v>68.2</v>
      </c>
    </row>
    <row r="34" spans="1:3" x14ac:dyDescent="0.25">
      <c r="A34" s="4">
        <v>45945</v>
      </c>
      <c r="B34" s="1" t="str">
        <f t="shared" si="0"/>
        <v>CCMU26</v>
      </c>
      <c r="C34" s="7">
        <v>68.180000000000007</v>
      </c>
    </row>
    <row r="35" spans="1:3" x14ac:dyDescent="0.25">
      <c r="A35" s="4">
        <v>45946</v>
      </c>
      <c r="B35" s="1" t="str">
        <f t="shared" ref="B35:B66" si="1">B34</f>
        <v>CCMU26</v>
      </c>
      <c r="C35" s="7">
        <v>68.400000000000006</v>
      </c>
    </row>
    <row r="36" spans="1:3" x14ac:dyDescent="0.25">
      <c r="A36" s="4">
        <v>45947</v>
      </c>
      <c r="B36" s="1" t="str">
        <f t="shared" si="1"/>
        <v>CCMU26</v>
      </c>
      <c r="C36" s="7">
        <v>68.8</v>
      </c>
    </row>
    <row r="37" spans="1:3" x14ac:dyDescent="0.25">
      <c r="A37" s="4">
        <v>45950</v>
      </c>
      <c r="B37" s="1" t="str">
        <f t="shared" si="1"/>
        <v>CCMU26</v>
      </c>
      <c r="C37" s="7">
        <v>68.7</v>
      </c>
    </row>
    <row r="38" spans="1:3" x14ac:dyDescent="0.25">
      <c r="A38" s="4">
        <v>45951</v>
      </c>
      <c r="B38" s="1" t="str">
        <f t="shared" si="1"/>
        <v>CCMU26</v>
      </c>
      <c r="C38" s="7">
        <v>68.8</v>
      </c>
    </row>
    <row r="39" spans="1:3" x14ac:dyDescent="0.25">
      <c r="A39" s="4">
        <v>45952</v>
      </c>
      <c r="B39" s="1" t="str">
        <f t="shared" si="1"/>
        <v>CCMU26</v>
      </c>
      <c r="C39" s="7">
        <v>68.66</v>
      </c>
    </row>
    <row r="40" spans="1:3" x14ac:dyDescent="0.25">
      <c r="A40" s="4">
        <v>45953</v>
      </c>
      <c r="B40" s="1" t="str">
        <f t="shared" si="1"/>
        <v>CCMU26</v>
      </c>
      <c r="C40" s="7">
        <v>68.900000000000006</v>
      </c>
    </row>
    <row r="41" spans="1:3" x14ac:dyDescent="0.25">
      <c r="A41" s="4">
        <v>45954</v>
      </c>
      <c r="B41" s="1" t="str">
        <f t="shared" si="1"/>
        <v>CCMU26</v>
      </c>
      <c r="C41" s="7">
        <v>68.91</v>
      </c>
    </row>
    <row r="42" spans="1:3" x14ac:dyDescent="0.25">
      <c r="A42" s="4">
        <v>45957</v>
      </c>
      <c r="B42" s="1" t="str">
        <f t="shared" si="1"/>
        <v>CCMU26</v>
      </c>
      <c r="C42" s="7">
        <v>69</v>
      </c>
    </row>
    <row r="43" spans="1:3" x14ac:dyDescent="0.25">
      <c r="A43" s="4">
        <v>45958</v>
      </c>
      <c r="B43" s="1" t="str">
        <f t="shared" si="1"/>
        <v>CCMU26</v>
      </c>
      <c r="C43" s="7">
        <v>69.099999999999994</v>
      </c>
    </row>
    <row r="44" spans="1:3" x14ac:dyDescent="0.25">
      <c r="A44" s="4">
        <v>45959</v>
      </c>
      <c r="B44" s="1" t="str">
        <f t="shared" si="1"/>
        <v>CCMU26</v>
      </c>
      <c r="C44" s="7">
        <v>69</v>
      </c>
    </row>
    <row r="45" spans="1:3" x14ac:dyDescent="0.25">
      <c r="A45" s="4">
        <v>45960</v>
      </c>
      <c r="B45" s="1" t="str">
        <f t="shared" si="1"/>
        <v>CCMU26</v>
      </c>
      <c r="C45" s="7">
        <v>68.95</v>
      </c>
    </row>
    <row r="46" spans="1:3" x14ac:dyDescent="0.25">
      <c r="A46" s="4">
        <v>45961</v>
      </c>
      <c r="B46" s="1" t="str">
        <f t="shared" si="1"/>
        <v>CCMU26</v>
      </c>
      <c r="C46" s="7">
        <v>68.849999999999994</v>
      </c>
    </row>
    <row r="47" spans="1:3" x14ac:dyDescent="0.25">
      <c r="A47" s="4">
        <v>45964</v>
      </c>
      <c r="B47" s="1" t="str">
        <f t="shared" si="1"/>
        <v>CCMU26</v>
      </c>
      <c r="C47" s="7">
        <v>68.97</v>
      </c>
    </row>
    <row r="48" spans="1:3" x14ac:dyDescent="0.25">
      <c r="A48" s="4">
        <v>45965</v>
      </c>
      <c r="B48" s="1" t="str">
        <f t="shared" si="1"/>
        <v>CCMU26</v>
      </c>
      <c r="C48" s="7">
        <v>68.91</v>
      </c>
    </row>
    <row r="49" spans="1:3" x14ac:dyDescent="0.25">
      <c r="A49" s="4">
        <v>45966</v>
      </c>
      <c r="B49" s="1" t="str">
        <f t="shared" si="1"/>
        <v>CCMU26</v>
      </c>
      <c r="C49" s="7">
        <v>68.95</v>
      </c>
    </row>
    <row r="50" spans="1:3" x14ac:dyDescent="0.25">
      <c r="A50" s="4">
        <v>45967</v>
      </c>
      <c r="B50" s="1" t="str">
        <f t="shared" si="1"/>
        <v>CCMU26</v>
      </c>
      <c r="C50" s="7">
        <v>69.06</v>
      </c>
    </row>
    <row r="51" spans="1:3" x14ac:dyDescent="0.25">
      <c r="A51" s="4">
        <v>45968</v>
      </c>
      <c r="B51" s="1" t="str">
        <f t="shared" si="1"/>
        <v>CCMU26</v>
      </c>
      <c r="C51" s="7">
        <v>68.709999999999994</v>
      </c>
    </row>
    <row r="52" spans="1:3" x14ac:dyDescent="0.25">
      <c r="A52" s="4">
        <v>45971</v>
      </c>
      <c r="B52" s="1" t="str">
        <f t="shared" si="1"/>
        <v>CCMU26</v>
      </c>
      <c r="C52" s="7">
        <v>68.84</v>
      </c>
    </row>
    <row r="53" spans="1:3" x14ac:dyDescent="0.25">
      <c r="A53" s="4">
        <v>45972</v>
      </c>
      <c r="B53" s="1" t="str">
        <f t="shared" si="1"/>
        <v>CCMU26</v>
      </c>
      <c r="C53" s="7">
        <v>68.8</v>
      </c>
    </row>
    <row r="54" spans="1:3" x14ac:dyDescent="0.25">
      <c r="A54" s="4">
        <v>45973</v>
      </c>
      <c r="B54" s="1" t="str">
        <f t="shared" si="1"/>
        <v>CCMU26</v>
      </c>
      <c r="C54" s="7">
        <v>68.89</v>
      </c>
    </row>
    <row r="55" spans="1:3" x14ac:dyDescent="0.25">
      <c r="A55" s="4">
        <v>45974</v>
      </c>
      <c r="B55" s="1" t="str">
        <f t="shared" si="1"/>
        <v>CCMU26</v>
      </c>
      <c r="C55" s="7">
        <v>69.14</v>
      </c>
    </row>
    <row r="56" spans="1:3" x14ac:dyDescent="0.25">
      <c r="A56" s="4">
        <v>45975</v>
      </c>
      <c r="B56" s="1" t="str">
        <f t="shared" si="1"/>
        <v>CCMU26</v>
      </c>
      <c r="C56" s="7">
        <v>69.27</v>
      </c>
    </row>
    <row r="57" spans="1:3" x14ac:dyDescent="0.25">
      <c r="A57" s="4">
        <v>45978</v>
      </c>
      <c r="B57" s="1" t="str">
        <f t="shared" si="1"/>
        <v>CCMU26</v>
      </c>
      <c r="C57" s="7">
        <v>69.290000000000006</v>
      </c>
    </row>
    <row r="58" spans="1:3" x14ac:dyDescent="0.25">
      <c r="A58" s="4">
        <v>45979</v>
      </c>
      <c r="B58" s="1" t="str">
        <f t="shared" si="1"/>
        <v>CCMU26</v>
      </c>
      <c r="C58" s="7">
        <v>69.23</v>
      </c>
    </row>
    <row r="59" spans="1:3" x14ac:dyDescent="0.25">
      <c r="A59" s="4">
        <v>45980</v>
      </c>
      <c r="B59" s="1" t="str">
        <f t="shared" si="1"/>
        <v>CCMU26</v>
      </c>
      <c r="C59" s="7">
        <v>69.010000000000005</v>
      </c>
    </row>
    <row r="60" spans="1:3" x14ac:dyDescent="0.25">
      <c r="A60" s="4">
        <v>45982</v>
      </c>
      <c r="B60" s="1" t="str">
        <f t="shared" si="1"/>
        <v>CCMU26</v>
      </c>
      <c r="C60" s="7">
        <v>69.22</v>
      </c>
    </row>
    <row r="61" spans="1:3" x14ac:dyDescent="0.25">
      <c r="A61" s="4">
        <v>45985</v>
      </c>
      <c r="B61" s="1" t="str">
        <f t="shared" si="1"/>
        <v>CCMU26</v>
      </c>
      <c r="C61" s="7">
        <v>69</v>
      </c>
    </row>
    <row r="62" spans="1:3" x14ac:dyDescent="0.25">
      <c r="A62" s="4">
        <v>45986</v>
      </c>
      <c r="B62" s="1" t="str">
        <f t="shared" si="1"/>
        <v>CCMU26</v>
      </c>
      <c r="C62" s="7">
        <v>69.27</v>
      </c>
    </row>
    <row r="63" spans="1:3" x14ac:dyDescent="0.25">
      <c r="A63" s="4">
        <v>45987</v>
      </c>
      <c r="B63" s="1" t="str">
        <f t="shared" si="1"/>
        <v>CCMU26</v>
      </c>
      <c r="C63" s="7">
        <v>69.819999999999993</v>
      </c>
    </row>
    <row r="64" spans="1:3" x14ac:dyDescent="0.25">
      <c r="A64" s="4">
        <v>45988</v>
      </c>
      <c r="B64" s="1" t="str">
        <f t="shared" si="1"/>
        <v>CCMU26</v>
      </c>
      <c r="C64" s="7">
        <v>70.209999999999994</v>
      </c>
    </row>
    <row r="65" spans="1:3" x14ac:dyDescent="0.25">
      <c r="A65" s="4">
        <v>45989</v>
      </c>
      <c r="B65" s="1" t="str">
        <f t="shared" si="1"/>
        <v>CCMU26</v>
      </c>
      <c r="C65" s="7">
        <v>69.959999999999994</v>
      </c>
    </row>
    <row r="66" spans="1:3" x14ac:dyDescent="0.25">
      <c r="A66" s="4">
        <v>45992</v>
      </c>
      <c r="B66" s="1" t="str">
        <f t="shared" si="1"/>
        <v>CCMU26</v>
      </c>
      <c r="C66" s="7">
        <v>70.040000000000006</v>
      </c>
    </row>
    <row r="67" spans="1:3" x14ac:dyDescent="0.25">
      <c r="A67" s="4">
        <v>45993</v>
      </c>
      <c r="B67" s="1" t="str">
        <f t="shared" ref="B67:B98" si="2">B66</f>
        <v>CCMU26</v>
      </c>
      <c r="C67" s="1">
        <v>70.540000000000006</v>
      </c>
    </row>
    <row r="68" spans="1:3" x14ac:dyDescent="0.25">
      <c r="A68" s="4">
        <v>45994</v>
      </c>
      <c r="B68" s="1" t="str">
        <f t="shared" si="2"/>
        <v>CCMU26</v>
      </c>
      <c r="C68" s="1">
        <v>70.09</v>
      </c>
    </row>
    <row r="69" spans="1:3" x14ac:dyDescent="0.25">
      <c r="A69" s="4">
        <v>45995</v>
      </c>
      <c r="B69" s="1" t="str">
        <f t="shared" si="2"/>
        <v>CCMU26</v>
      </c>
      <c r="C69" s="1">
        <v>70.27</v>
      </c>
    </row>
    <row r="70" spans="1:3" x14ac:dyDescent="0.25">
      <c r="A70" s="4">
        <v>45996</v>
      </c>
      <c r="B70" s="1" t="str">
        <f t="shared" si="2"/>
        <v>CCMU26</v>
      </c>
      <c r="C70" s="1">
        <v>70.12</v>
      </c>
    </row>
    <row r="71" spans="1:3" x14ac:dyDescent="0.25">
      <c r="A71" s="4">
        <v>45999</v>
      </c>
      <c r="B71" s="1" t="str">
        <f t="shared" si="2"/>
        <v>CCMU26</v>
      </c>
      <c r="C71" s="1">
        <v>70.099999999999994</v>
      </c>
    </row>
    <row r="72" spans="1:3" x14ac:dyDescent="0.25">
      <c r="A72" s="4">
        <v>46000</v>
      </c>
      <c r="B72" s="1" t="str">
        <f t="shared" si="2"/>
        <v>CCMU26</v>
      </c>
      <c r="C72" s="1">
        <v>70.3</v>
      </c>
    </row>
    <row r="73" spans="1:3" x14ac:dyDescent="0.25">
      <c r="A73" s="4">
        <v>46001</v>
      </c>
      <c r="B73" s="1" t="str">
        <f t="shared" si="2"/>
        <v>CCMU26</v>
      </c>
      <c r="C73" s="1">
        <v>70.19</v>
      </c>
    </row>
    <row r="74" spans="1:3" x14ac:dyDescent="0.25">
      <c r="A74" s="4">
        <v>46002</v>
      </c>
      <c r="B74" s="1" t="str">
        <f t="shared" si="2"/>
        <v>CCMU26</v>
      </c>
      <c r="C74" s="1">
        <v>70.05</v>
      </c>
    </row>
    <row r="75" spans="1:3" x14ac:dyDescent="0.25">
      <c r="A75" s="4">
        <v>46003</v>
      </c>
      <c r="B75" s="1" t="str">
        <f t="shared" si="2"/>
        <v>CCMU26</v>
      </c>
      <c r="C75" s="1">
        <v>69.94</v>
      </c>
    </row>
    <row r="76" spans="1:3" x14ac:dyDescent="0.25">
      <c r="A76" s="4">
        <v>46006</v>
      </c>
      <c r="B76" s="1" t="str">
        <f t="shared" si="2"/>
        <v>CCMU26</v>
      </c>
      <c r="C76">
        <v>69.95</v>
      </c>
    </row>
    <row r="77" spans="1:3" x14ac:dyDescent="0.25">
      <c r="A77" s="4">
        <v>46007</v>
      </c>
      <c r="B77" s="1" t="str">
        <f t="shared" si="2"/>
        <v>CCMU26</v>
      </c>
      <c r="C77">
        <v>69.73</v>
      </c>
    </row>
    <row r="78" spans="1:3" x14ac:dyDescent="0.25">
      <c r="A78" s="4">
        <v>46008</v>
      </c>
      <c r="B78" s="1" t="str">
        <f t="shared" si="2"/>
        <v>CCMU26</v>
      </c>
      <c r="C78">
        <v>69.930000000000007</v>
      </c>
    </row>
    <row r="79" spans="1:3" x14ac:dyDescent="0.25">
      <c r="A79" s="4">
        <v>46009</v>
      </c>
      <c r="B79" s="1" t="str">
        <f t="shared" si="2"/>
        <v>CCMU26</v>
      </c>
      <c r="C79">
        <v>69.81</v>
      </c>
    </row>
    <row r="80" spans="1:3" x14ac:dyDescent="0.25">
      <c r="A80" s="4">
        <v>46010</v>
      </c>
      <c r="B80" s="1" t="str">
        <f t="shared" si="2"/>
        <v>CCMU26</v>
      </c>
      <c r="C80">
        <v>70.069999999999993</v>
      </c>
    </row>
    <row r="81" spans="1:3" x14ac:dyDescent="0.25">
      <c r="A81" s="4">
        <v>46013</v>
      </c>
      <c r="B81" s="1" t="str">
        <f t="shared" si="2"/>
        <v>CCMU26</v>
      </c>
      <c r="C81">
        <v>70.11</v>
      </c>
    </row>
    <row r="82" spans="1:3" x14ac:dyDescent="0.25">
      <c r="A82" s="4">
        <v>46014</v>
      </c>
      <c r="B82" s="1" t="str">
        <f t="shared" si="2"/>
        <v>CCMU26</v>
      </c>
      <c r="C82">
        <v>69.48</v>
      </c>
    </row>
    <row r="83" spans="1:3" x14ac:dyDescent="0.25">
      <c r="A83" s="4">
        <v>46017</v>
      </c>
      <c r="B83" s="1" t="str">
        <f t="shared" si="2"/>
        <v>CCMU26</v>
      </c>
      <c r="C83">
        <v>69.569999999999993</v>
      </c>
    </row>
    <row r="84" spans="1:3" x14ac:dyDescent="0.25">
      <c r="A84" s="4">
        <v>46020</v>
      </c>
      <c r="B84" s="1" t="str">
        <f t="shared" si="2"/>
        <v>CCMU26</v>
      </c>
      <c r="C84">
        <v>69.88</v>
      </c>
    </row>
    <row r="85" spans="1:3" x14ac:dyDescent="0.25">
      <c r="A85" s="4">
        <v>46021</v>
      </c>
      <c r="B85" s="1" t="str">
        <f t="shared" si="2"/>
        <v>CCMU26</v>
      </c>
      <c r="C85">
        <v>69.66</v>
      </c>
    </row>
    <row r="86" spans="1:3" x14ac:dyDescent="0.25">
      <c r="A86" s="4">
        <v>46024</v>
      </c>
      <c r="B86" s="1" t="str">
        <f t="shared" si="2"/>
        <v>CCMU26</v>
      </c>
      <c r="C86">
        <v>69.37</v>
      </c>
    </row>
    <row r="87" spans="1:3" x14ac:dyDescent="0.25">
      <c r="A87" s="4">
        <v>46027</v>
      </c>
      <c r="B87" s="1" t="str">
        <f t="shared" si="2"/>
        <v>CCMU26</v>
      </c>
      <c r="C87">
        <v>69.62</v>
      </c>
    </row>
    <row r="88" spans="1:3" x14ac:dyDescent="0.25">
      <c r="A88" s="4">
        <v>46028</v>
      </c>
      <c r="B88" s="1" t="str">
        <f t="shared" si="2"/>
        <v>CCMU26</v>
      </c>
      <c r="C88">
        <v>69.64</v>
      </c>
    </row>
    <row r="89" spans="1:3" x14ac:dyDescent="0.25">
      <c r="A89" s="4">
        <v>46029</v>
      </c>
      <c r="B89" s="1" t="str">
        <f t="shared" si="2"/>
        <v>CCMU26</v>
      </c>
      <c r="C89">
        <v>69.400000000000006</v>
      </c>
    </row>
    <row r="90" spans="1:3" x14ac:dyDescent="0.25">
      <c r="A90" s="4">
        <v>46030</v>
      </c>
      <c r="B90" s="1" t="str">
        <f t="shared" si="2"/>
        <v>CCMU26</v>
      </c>
      <c r="C90">
        <v>69.41</v>
      </c>
    </row>
    <row r="91" spans="1:3" x14ac:dyDescent="0.25">
      <c r="A91" s="4">
        <v>46031</v>
      </c>
      <c r="B91" s="1" t="str">
        <f t="shared" si="2"/>
        <v>CCMU26</v>
      </c>
      <c r="C91">
        <v>69.400000000000006</v>
      </c>
    </row>
    <row r="92" spans="1:3" x14ac:dyDescent="0.25">
      <c r="A92" s="4">
        <v>46034</v>
      </c>
      <c r="B92" s="1" t="str">
        <f t="shared" si="2"/>
        <v>CCMU26</v>
      </c>
      <c r="C92">
        <v>69.02</v>
      </c>
    </row>
    <row r="93" spans="1:3" x14ac:dyDescent="0.25">
      <c r="A93" s="4">
        <v>46035</v>
      </c>
      <c r="B93" s="1" t="str">
        <f t="shared" si="2"/>
        <v>CCMU26</v>
      </c>
      <c r="C93">
        <v>68.77</v>
      </c>
    </row>
    <row r="94" spans="1:3" x14ac:dyDescent="0.25">
      <c r="A94" s="4">
        <v>46036</v>
      </c>
      <c r="B94" s="1" t="str">
        <f t="shared" si="2"/>
        <v>CCMU26</v>
      </c>
      <c r="C94">
        <v>68.58</v>
      </c>
    </row>
    <row r="95" spans="1:3" x14ac:dyDescent="0.25">
      <c r="A95" s="4">
        <v>46037</v>
      </c>
      <c r="B95" s="1" t="str">
        <f t="shared" si="2"/>
        <v>CCMU26</v>
      </c>
      <c r="C95">
        <v>68.19</v>
      </c>
    </row>
    <row r="96" spans="1:3" x14ac:dyDescent="0.25">
      <c r="A96" s="4">
        <v>46038</v>
      </c>
      <c r="B96" s="1" t="str">
        <f t="shared" si="2"/>
        <v>CCMU26</v>
      </c>
      <c r="C96">
        <v>68.16</v>
      </c>
    </row>
    <row r="97" spans="1:3" x14ac:dyDescent="0.25">
      <c r="A97" s="4">
        <v>46041</v>
      </c>
      <c r="B97" s="1" t="str">
        <f t="shared" si="2"/>
        <v>CCMU26</v>
      </c>
      <c r="C97">
        <v>68.03</v>
      </c>
    </row>
    <row r="98" spans="1:3" x14ac:dyDescent="0.25">
      <c r="A98" s="9">
        <v>46042</v>
      </c>
      <c r="B98" s="1" t="str">
        <f t="shared" si="2"/>
        <v>CCMU26</v>
      </c>
      <c r="C98">
        <v>68.33</v>
      </c>
    </row>
    <row r="99" spans="1:3" x14ac:dyDescent="0.25">
      <c r="A99" s="4">
        <v>46043</v>
      </c>
      <c r="B99" s="1" t="str">
        <f t="shared" ref="B99:B130" si="3">B98</f>
        <v>CCMU26</v>
      </c>
      <c r="C99">
        <v>67.87</v>
      </c>
    </row>
    <row r="100" spans="1:3" x14ac:dyDescent="0.25">
      <c r="A100" s="4">
        <v>46044</v>
      </c>
      <c r="B100" s="1" t="str">
        <f t="shared" si="3"/>
        <v>CCMU26</v>
      </c>
      <c r="C100">
        <v>67.680000000000007</v>
      </c>
    </row>
    <row r="101" spans="1:3" x14ac:dyDescent="0.25">
      <c r="A101" s="9">
        <v>46045</v>
      </c>
      <c r="B101" s="1" t="str">
        <f t="shared" si="3"/>
        <v>CCMU26</v>
      </c>
      <c r="C101">
        <v>67.62</v>
      </c>
    </row>
    <row r="102" spans="1:3" x14ac:dyDescent="0.25">
      <c r="A102" s="9">
        <v>46048</v>
      </c>
      <c r="B102" s="1" t="str">
        <f t="shared" si="3"/>
        <v>CCMU26</v>
      </c>
      <c r="C102">
        <v>67.64</v>
      </c>
    </row>
    <row r="103" spans="1:3" x14ac:dyDescent="0.25">
      <c r="A103" s="9">
        <v>46049</v>
      </c>
      <c r="B103" s="1" t="str">
        <f t="shared" si="3"/>
        <v>CCMU26</v>
      </c>
      <c r="C103">
        <v>67.739999999999995</v>
      </c>
    </row>
    <row r="104" spans="1:3" x14ac:dyDescent="0.25">
      <c r="A104" s="9">
        <v>46050</v>
      </c>
      <c r="B104" s="1" t="str">
        <f t="shared" si="3"/>
        <v>CCMU26</v>
      </c>
      <c r="C104">
        <v>67.73</v>
      </c>
    </row>
    <row r="105" spans="1:3" x14ac:dyDescent="0.25">
      <c r="A105" s="9">
        <v>46051</v>
      </c>
      <c r="B105" s="1" t="str">
        <f t="shared" si="3"/>
        <v>CCMU26</v>
      </c>
      <c r="C105">
        <v>67.739999999999995</v>
      </c>
    </row>
    <row r="106" spans="1:3" x14ac:dyDescent="0.25">
      <c r="A106" s="9">
        <v>46052</v>
      </c>
      <c r="B106" s="1" t="str">
        <f t="shared" si="3"/>
        <v>CCMU26</v>
      </c>
      <c r="C106">
        <v>67.599999999999994</v>
      </c>
    </row>
    <row r="107" spans="1:3" x14ac:dyDescent="0.25">
      <c r="A107" s="9">
        <v>46055</v>
      </c>
      <c r="B107" s="1" t="str">
        <f t="shared" si="3"/>
        <v>CCMU26</v>
      </c>
      <c r="C107">
        <v>67.75</v>
      </c>
    </row>
    <row r="108" spans="1:3" x14ac:dyDescent="0.25">
      <c r="A108" s="9">
        <v>46056</v>
      </c>
      <c r="B108" s="1" t="str">
        <f t="shared" si="3"/>
        <v>CCMU26</v>
      </c>
      <c r="C108">
        <v>67.709999999999994</v>
      </c>
    </row>
    <row r="109" spans="1:3" x14ac:dyDescent="0.25">
      <c r="A109" s="9">
        <v>46057</v>
      </c>
      <c r="B109" s="1" t="str">
        <f t="shared" si="3"/>
        <v>CCMU26</v>
      </c>
      <c r="C109">
        <v>67.8</v>
      </c>
    </row>
    <row r="110" spans="1:3" x14ac:dyDescent="0.25">
      <c r="A110" s="9">
        <v>46058</v>
      </c>
      <c r="B110" s="1" t="str">
        <f t="shared" si="3"/>
        <v>CCMU26</v>
      </c>
      <c r="C110">
        <v>67.97</v>
      </c>
    </row>
    <row r="111" spans="1:3" x14ac:dyDescent="0.25">
      <c r="A111" s="9">
        <v>46059</v>
      </c>
      <c r="B111" s="1" t="str">
        <f t="shared" si="3"/>
        <v>CCMU26</v>
      </c>
      <c r="C111">
        <v>67.8</v>
      </c>
    </row>
    <row r="112" spans="1:3" x14ac:dyDescent="0.25">
      <c r="A112" s="9">
        <v>46062</v>
      </c>
      <c r="B112" s="1" t="str">
        <f t="shared" si="3"/>
        <v>CCMU26</v>
      </c>
      <c r="C112">
        <v>67.790000000000006</v>
      </c>
    </row>
    <row r="113" spans="1:3" x14ac:dyDescent="0.25">
      <c r="A113" s="9">
        <v>46063</v>
      </c>
      <c r="B113" s="1" t="str">
        <f t="shared" si="3"/>
        <v>CCMU26</v>
      </c>
      <c r="C113">
        <v>67.91</v>
      </c>
    </row>
    <row r="114" spans="1:3" x14ac:dyDescent="0.25">
      <c r="A114" s="9">
        <v>46064</v>
      </c>
      <c r="B114" s="1" t="str">
        <f t="shared" si="3"/>
        <v>CCMU26</v>
      </c>
      <c r="C114">
        <v>68.02</v>
      </c>
    </row>
    <row r="115" spans="1:3" x14ac:dyDescent="0.25">
      <c r="A115" s="9">
        <v>46065</v>
      </c>
      <c r="B115" s="1" t="str">
        <f t="shared" si="3"/>
        <v>CCMU26</v>
      </c>
      <c r="C115">
        <v>68.010000000000005</v>
      </c>
    </row>
    <row r="116" spans="1:3" x14ac:dyDescent="0.25">
      <c r="A116" s="9">
        <v>46066</v>
      </c>
      <c r="B116" s="1" t="str">
        <f t="shared" si="3"/>
        <v>CCMU26</v>
      </c>
      <c r="C116">
        <v>68.19</v>
      </c>
    </row>
    <row r="117" spans="1:3" x14ac:dyDescent="0.25">
      <c r="A117" s="9">
        <v>46071</v>
      </c>
      <c r="B117" s="1" t="str">
        <f t="shared" si="3"/>
        <v>CCMU26</v>
      </c>
      <c r="C117">
        <v>68.17</v>
      </c>
    </row>
    <row r="118" spans="1:3" x14ac:dyDescent="0.25">
      <c r="A118" s="9">
        <v>46072</v>
      </c>
      <c r="B118" s="1" t="str">
        <f t="shared" si="3"/>
        <v>CCMU26</v>
      </c>
      <c r="C118">
        <v>68.11</v>
      </c>
    </row>
    <row r="119" spans="1:3" x14ac:dyDescent="0.25">
      <c r="A119" s="9">
        <v>46073</v>
      </c>
      <c r="B119" s="1" t="str">
        <f t="shared" si="3"/>
        <v>CCMU26</v>
      </c>
      <c r="C119">
        <v>68.11</v>
      </c>
    </row>
    <row r="120" spans="1:3" x14ac:dyDescent="0.25">
      <c r="A120" s="9">
        <v>46076</v>
      </c>
      <c r="B120" s="1" t="str">
        <f t="shared" si="3"/>
        <v>CCMU26</v>
      </c>
      <c r="C120">
        <v>68.13</v>
      </c>
    </row>
    <row r="121" spans="1:3" x14ac:dyDescent="0.25">
      <c r="A121" s="9">
        <v>46077</v>
      </c>
      <c r="B121" s="1" t="str">
        <f t="shared" si="3"/>
        <v>CCMU26</v>
      </c>
      <c r="C121">
        <v>68.2</v>
      </c>
    </row>
    <row r="122" spans="1:3" x14ac:dyDescent="0.25">
      <c r="A122" s="9">
        <v>46078</v>
      </c>
      <c r="B122" s="1" t="str">
        <f t="shared" si="3"/>
        <v>CCMU26</v>
      </c>
      <c r="C122">
        <v>68.05</v>
      </c>
    </row>
    <row r="123" spans="1:3" x14ac:dyDescent="0.25">
      <c r="A123" s="9">
        <v>46079</v>
      </c>
      <c r="B123" s="1" t="str">
        <f t="shared" si="3"/>
        <v>CCMU26</v>
      </c>
      <c r="C123">
        <v>68.3</v>
      </c>
    </row>
    <row r="124" spans="1:3" x14ac:dyDescent="0.25">
      <c r="A124" s="9">
        <v>46080</v>
      </c>
      <c r="B124" s="1" t="str">
        <f t="shared" si="3"/>
        <v>CCMU26</v>
      </c>
      <c r="C124">
        <v>69.13</v>
      </c>
    </row>
    <row r="125" spans="1:3" x14ac:dyDescent="0.25">
      <c r="A125" s="9">
        <v>46083</v>
      </c>
      <c r="B125" s="1" t="str">
        <f t="shared" si="3"/>
        <v>CCMU26</v>
      </c>
      <c r="C125">
        <v>69.69</v>
      </c>
    </row>
    <row r="126" spans="1:3" x14ac:dyDescent="0.25">
      <c r="A126" s="9">
        <v>46084</v>
      </c>
      <c r="B126" s="1" t="str">
        <f t="shared" si="3"/>
        <v>CCMU26</v>
      </c>
      <c r="C126">
        <v>70.48</v>
      </c>
    </row>
    <row r="127" spans="1:3" x14ac:dyDescent="0.25">
      <c r="A127" s="9">
        <v>46085</v>
      </c>
      <c r="B127" s="1" t="str">
        <f t="shared" si="3"/>
        <v>CCMU26</v>
      </c>
      <c r="C127">
        <v>70.23</v>
      </c>
    </row>
    <row r="128" spans="1:3" x14ac:dyDescent="0.25">
      <c r="A128" s="9">
        <v>46086</v>
      </c>
      <c r="B128" s="1" t="str">
        <f t="shared" si="3"/>
        <v>CCMU26</v>
      </c>
      <c r="C128">
        <v>70.349999999999994</v>
      </c>
    </row>
    <row r="129" spans="1:3" x14ac:dyDescent="0.25">
      <c r="A129" s="9">
        <v>46087</v>
      </c>
      <c r="B129" s="1" t="str">
        <f t="shared" si="3"/>
        <v>CCMU26</v>
      </c>
      <c r="C129">
        <v>70.900000000000006</v>
      </c>
    </row>
    <row r="130" spans="1:3" x14ac:dyDescent="0.25">
      <c r="A130" s="9">
        <v>46090</v>
      </c>
      <c r="B130" s="1" t="str">
        <f t="shared" si="3"/>
        <v>CCMU26</v>
      </c>
      <c r="C130">
        <v>71.12</v>
      </c>
    </row>
    <row r="131" spans="1:3" x14ac:dyDescent="0.25">
      <c r="A131" s="9">
        <v>46091</v>
      </c>
      <c r="B131" s="1" t="str">
        <f t="shared" ref="B131:B146" si="4">B130</f>
        <v>CCMU26</v>
      </c>
      <c r="C131">
        <v>71.17</v>
      </c>
    </row>
    <row r="132" spans="1:3" x14ac:dyDescent="0.25">
      <c r="A132" s="9">
        <v>46092</v>
      </c>
      <c r="B132" s="1" t="str">
        <f t="shared" si="4"/>
        <v>CCMU26</v>
      </c>
      <c r="C132">
        <v>71.62</v>
      </c>
    </row>
    <row r="133" spans="1:3" x14ac:dyDescent="0.25">
      <c r="A133" s="9">
        <v>46093</v>
      </c>
      <c r="B133" s="1" t="str">
        <f t="shared" si="4"/>
        <v>CCMU26</v>
      </c>
      <c r="C133">
        <v>71.66</v>
      </c>
    </row>
    <row r="134" spans="1:3" x14ac:dyDescent="0.25">
      <c r="A134" s="9">
        <v>46094</v>
      </c>
      <c r="B134" s="1" t="str">
        <f t="shared" si="4"/>
        <v>CCMU26</v>
      </c>
      <c r="C134">
        <v>71.95</v>
      </c>
    </row>
    <row r="135" spans="1:3" x14ac:dyDescent="0.25">
      <c r="A135" s="9">
        <v>46097</v>
      </c>
      <c r="B135" s="1" t="str">
        <f t="shared" si="4"/>
        <v>CCMU26</v>
      </c>
      <c r="C135">
        <v>70.89</v>
      </c>
    </row>
    <row r="136" spans="1:3" x14ac:dyDescent="0.25">
      <c r="A136" s="9">
        <v>46098</v>
      </c>
      <c r="B136" s="1" t="str">
        <f t="shared" si="4"/>
        <v>CCMU26</v>
      </c>
      <c r="C136">
        <v>70.569999999999993</v>
      </c>
    </row>
    <row r="137" spans="1:3" x14ac:dyDescent="0.25">
      <c r="A137" s="9">
        <v>46099</v>
      </c>
      <c r="B137" s="1" t="str">
        <f t="shared" si="4"/>
        <v>CCMU26</v>
      </c>
      <c r="C137">
        <v>71.34</v>
      </c>
    </row>
    <row r="138" spans="1:3" x14ac:dyDescent="0.25">
      <c r="A138" s="9">
        <v>46100</v>
      </c>
      <c r="B138" s="1" t="str">
        <f t="shared" si="4"/>
        <v>CCMU26</v>
      </c>
      <c r="C138">
        <v>71.209999999999994</v>
      </c>
    </row>
    <row r="139" spans="1:3" x14ac:dyDescent="0.25">
      <c r="A139" s="9">
        <v>46101</v>
      </c>
      <c r="B139" s="1" t="str">
        <f t="shared" si="4"/>
        <v>CCMU26</v>
      </c>
      <c r="C139">
        <v>71.38</v>
      </c>
    </row>
    <row r="140" spans="1:3" x14ac:dyDescent="0.25">
      <c r="A140" s="9">
        <v>46104</v>
      </c>
      <c r="B140" s="1" t="str">
        <f t="shared" si="4"/>
        <v>CCMU26</v>
      </c>
      <c r="C140">
        <v>71.3</v>
      </c>
    </row>
    <row r="141" spans="1:3" x14ac:dyDescent="0.25">
      <c r="A141" s="9">
        <v>46105</v>
      </c>
      <c r="B141" s="1" t="str">
        <f t="shared" si="4"/>
        <v>CCMU26</v>
      </c>
      <c r="C141">
        <v>71.510000000000005</v>
      </c>
    </row>
    <row r="142" spans="1:3" x14ac:dyDescent="0.25">
      <c r="A142" s="9">
        <v>46106</v>
      </c>
      <c r="B142" s="1" t="str">
        <f t="shared" si="4"/>
        <v>CCMU26</v>
      </c>
      <c r="C142">
        <v>71.47</v>
      </c>
    </row>
    <row r="143" spans="1:3" x14ac:dyDescent="0.25">
      <c r="A143" s="9">
        <v>46107</v>
      </c>
      <c r="B143" s="1" t="str">
        <f t="shared" si="4"/>
        <v>CCMU26</v>
      </c>
      <c r="C143">
        <v>71.48</v>
      </c>
    </row>
    <row r="144" spans="1:3" x14ac:dyDescent="0.25">
      <c r="A144" s="9">
        <v>46108</v>
      </c>
      <c r="B144" s="1" t="str">
        <f t="shared" si="4"/>
        <v>CCMU26</v>
      </c>
      <c r="C144">
        <v>71.81</v>
      </c>
    </row>
    <row r="145" spans="1:3" x14ac:dyDescent="0.25">
      <c r="A145" s="9">
        <v>46111</v>
      </c>
      <c r="B145" s="1" t="str">
        <f t="shared" si="4"/>
        <v>CCMU26</v>
      </c>
      <c r="C145">
        <v>72.92</v>
      </c>
    </row>
    <row r="146" spans="1:3" x14ac:dyDescent="0.25">
      <c r="A146" s="9">
        <v>46112</v>
      </c>
      <c r="B146" s="1" t="str">
        <f t="shared" si="4"/>
        <v>CCMU26</v>
      </c>
      <c r="C146">
        <v>72.8</v>
      </c>
    </row>
    <row r="147" spans="1:3" x14ac:dyDescent="0.25">
      <c r="A147" s="24">
        <v>46113</v>
      </c>
      <c r="B147" s="1" t="str">
        <f t="shared" ref="B147:B157" ca="1" si="5">B156</f>
        <v/>
      </c>
      <c r="C147">
        <v>72</v>
      </c>
    </row>
    <row r="148" spans="1:3" x14ac:dyDescent="0.25">
      <c r="A148" s="24">
        <v>46114</v>
      </c>
      <c r="B148" s="1" t="str">
        <f t="shared" ca="1" si="5"/>
        <v/>
      </c>
      <c r="C148">
        <v>72.38</v>
      </c>
    </row>
    <row r="149" spans="1:3" x14ac:dyDescent="0.25">
      <c r="A149" s="24">
        <v>46118</v>
      </c>
      <c r="B149" s="1" t="str">
        <f t="shared" ca="1" si="5"/>
        <v/>
      </c>
      <c r="C149">
        <v>72.39</v>
      </c>
    </row>
    <row r="150" spans="1:3" x14ac:dyDescent="0.25">
      <c r="A150" s="24">
        <v>46119</v>
      </c>
      <c r="B150" s="1" t="str">
        <f t="shared" ca="1" si="5"/>
        <v/>
      </c>
      <c r="C150">
        <v>71.45</v>
      </c>
    </row>
    <row r="151" spans="1:3" x14ac:dyDescent="0.25">
      <c r="A151" s="24">
        <v>46120</v>
      </c>
      <c r="B151" s="1" t="str">
        <f t="shared" ca="1" si="5"/>
        <v/>
      </c>
      <c r="C151">
        <v>70.66</v>
      </c>
    </row>
    <row r="152" spans="1:3" x14ac:dyDescent="0.25">
      <c r="A152" s="24">
        <v>46121</v>
      </c>
      <c r="B152" s="1" t="str">
        <f t="shared" ca="1" si="5"/>
        <v/>
      </c>
      <c r="C152">
        <v>70.05</v>
      </c>
    </row>
    <row r="153" spans="1:3" x14ac:dyDescent="0.25">
      <c r="A153" s="24">
        <v>46122</v>
      </c>
      <c r="B153" s="1" t="str">
        <f t="shared" ca="1" si="5"/>
        <v/>
      </c>
      <c r="C153">
        <v>69.459999999999994</v>
      </c>
    </row>
    <row r="154" spans="1:3" x14ac:dyDescent="0.25">
      <c r="A154" s="24">
        <v>46125</v>
      </c>
      <c r="B154" s="1" t="str">
        <f t="shared" ca="1" si="5"/>
        <v/>
      </c>
      <c r="C154">
        <v>69.25</v>
      </c>
    </row>
    <row r="155" spans="1:3" x14ac:dyDescent="0.25">
      <c r="A155" s="24">
        <v>46126</v>
      </c>
      <c r="B155" s="1" t="str">
        <f t="shared" ca="1" si="5"/>
        <v/>
      </c>
      <c r="C155">
        <v>68.66</v>
      </c>
    </row>
    <row r="156" spans="1:3" x14ac:dyDescent="0.25">
      <c r="A156" s="24">
        <v>46127</v>
      </c>
      <c r="B156" s="1" t="str">
        <f t="shared" ca="1" si="5"/>
        <v/>
      </c>
      <c r="C156">
        <v>68.2</v>
      </c>
    </row>
    <row r="157" spans="1:3" x14ac:dyDescent="0.25">
      <c r="A157" s="24">
        <v>46128</v>
      </c>
      <c r="B157" s="1" t="str">
        <f t="shared" ca="1" si="5"/>
        <v/>
      </c>
      <c r="C157">
        <v>68.290000000000006</v>
      </c>
    </row>
    <row r="158" spans="1:3" x14ac:dyDescent="0.25">
      <c r="A158" s="24">
        <v>46129</v>
      </c>
      <c r="B158" s="1" t="str">
        <f t="shared" ref="B158:B189" ca="1" si="6">B157</f>
        <v/>
      </c>
      <c r="C158">
        <v>68.290000000000006</v>
      </c>
    </row>
    <row r="159" spans="1:3" x14ac:dyDescent="0.25">
      <c r="A159" s="24">
        <v>46132</v>
      </c>
      <c r="B159" s="1" t="str">
        <f t="shared" ca="1" si="6"/>
        <v/>
      </c>
      <c r="C159">
        <v>69.66</v>
      </c>
    </row>
    <row r="160" spans="1:3" x14ac:dyDescent="0.25">
      <c r="A160" s="24">
        <v>46134</v>
      </c>
      <c r="B160" s="1" t="str">
        <f t="shared" ca="1" si="6"/>
        <v/>
      </c>
      <c r="C160">
        <v>71.47</v>
      </c>
    </row>
    <row r="161" spans="1:3" x14ac:dyDescent="0.25">
      <c r="A161" s="24">
        <v>46135</v>
      </c>
      <c r="B161" s="1" t="str">
        <f t="shared" ca="1" si="6"/>
        <v/>
      </c>
      <c r="C161">
        <v>71.06</v>
      </c>
    </row>
    <row r="162" spans="1:3" x14ac:dyDescent="0.25">
      <c r="A162" s="24">
        <v>46136</v>
      </c>
      <c r="B162" s="1" t="str">
        <f t="shared" ca="1" si="6"/>
        <v/>
      </c>
      <c r="C162">
        <v>71.27</v>
      </c>
    </row>
    <row r="163" spans="1:3" x14ac:dyDescent="0.25">
      <c r="A163" s="24">
        <v>46139</v>
      </c>
      <c r="B163" s="1" t="str">
        <f t="shared" ca="1" si="6"/>
        <v/>
      </c>
      <c r="C163">
        <v>72.09</v>
      </c>
    </row>
    <row r="164" spans="1:3" x14ac:dyDescent="0.25">
      <c r="A164" s="24">
        <v>46140</v>
      </c>
      <c r="B164" s="1" t="str">
        <f t="shared" ca="1" si="6"/>
        <v/>
      </c>
      <c r="C164">
        <v>71.92</v>
      </c>
    </row>
    <row r="165" spans="1:3" x14ac:dyDescent="0.25">
      <c r="A165" s="24">
        <v>46141</v>
      </c>
      <c r="B165" s="1" t="str">
        <f t="shared" ca="1" si="6"/>
        <v/>
      </c>
      <c r="C165">
        <v>72.02</v>
      </c>
    </row>
    <row r="166" spans="1:3" x14ac:dyDescent="0.25">
      <c r="A166" s="24">
        <v>46142</v>
      </c>
      <c r="B166" s="1" t="str">
        <f t="shared" ca="1" si="6"/>
        <v/>
      </c>
      <c r="C166">
        <v>71.62</v>
      </c>
    </row>
    <row r="167" spans="1:3" x14ac:dyDescent="0.25">
      <c r="A167" s="24">
        <v>46146</v>
      </c>
      <c r="B167" s="1" t="str">
        <f t="shared" ca="1" si="6"/>
        <v/>
      </c>
      <c r="C167">
        <v>71.23</v>
      </c>
    </row>
    <row r="168" spans="1:3" x14ac:dyDescent="0.25">
      <c r="A168" s="24">
        <v>46147</v>
      </c>
      <c r="B168" s="1" t="str">
        <f t="shared" ca="1" si="6"/>
        <v/>
      </c>
      <c r="C168">
        <v>70.33</v>
      </c>
    </row>
    <row r="169" spans="1:3" x14ac:dyDescent="0.25">
      <c r="A169" s="24">
        <v>46148</v>
      </c>
      <c r="B169" s="1" t="str">
        <f t="shared" ca="1" si="6"/>
        <v/>
      </c>
      <c r="C169">
        <v>69.489999999999995</v>
      </c>
    </row>
    <row r="170" spans="1:3" x14ac:dyDescent="0.25">
      <c r="A170" s="24">
        <v>46149</v>
      </c>
      <c r="B170" s="1" t="str">
        <f t="shared" ca="1" si="6"/>
        <v/>
      </c>
      <c r="C170">
        <v>69.459999999999994</v>
      </c>
    </row>
    <row r="171" spans="1:3" x14ac:dyDescent="0.25">
      <c r="A171" s="24">
        <v>46150</v>
      </c>
      <c r="B171" s="1" t="str">
        <f t="shared" ca="1" si="6"/>
        <v/>
      </c>
      <c r="C171">
        <v>69.7</v>
      </c>
    </row>
    <row r="172" spans="1:3" x14ac:dyDescent="0.25">
      <c r="A172" s="24">
        <v>46153</v>
      </c>
      <c r="B172" s="1" t="str">
        <f t="shared" ca="1" si="6"/>
        <v/>
      </c>
      <c r="C172">
        <v>70.180000000000007</v>
      </c>
    </row>
    <row r="173" spans="1:3" x14ac:dyDescent="0.25">
      <c r="A173" s="24">
        <v>46154</v>
      </c>
      <c r="B173" s="1" t="str">
        <f t="shared" ca="1" si="6"/>
        <v/>
      </c>
      <c r="C173">
        <v>70.55</v>
      </c>
    </row>
    <row r="174" spans="1:3" x14ac:dyDescent="0.25">
      <c r="A174" s="24">
        <v>46155</v>
      </c>
      <c r="B174" s="1" t="str">
        <f t="shared" ca="1" si="6"/>
        <v/>
      </c>
      <c r="C174">
        <v>70.2</v>
      </c>
    </row>
    <row r="175" spans="1:3" x14ac:dyDescent="0.25">
      <c r="A175" s="24">
        <v>46156</v>
      </c>
      <c r="B175" s="1" t="str">
        <f t="shared" ca="1" si="6"/>
        <v/>
      </c>
      <c r="C175">
        <v>69.94</v>
      </c>
    </row>
    <row r="176" spans="1:3" x14ac:dyDescent="0.25">
      <c r="A176" s="24">
        <v>46157</v>
      </c>
      <c r="B176" s="1" t="str">
        <f t="shared" ca="1" si="6"/>
        <v/>
      </c>
      <c r="C176">
        <v>69.680000000000007</v>
      </c>
    </row>
    <row r="177" spans="1:3" x14ac:dyDescent="0.25">
      <c r="A177" s="24">
        <v>46160</v>
      </c>
      <c r="B177" s="1" t="str">
        <f t="shared" ca="1" si="6"/>
        <v/>
      </c>
      <c r="C177">
        <v>69.819999999999993</v>
      </c>
    </row>
    <row r="178" spans="1:3" x14ac:dyDescent="0.25">
      <c r="A178" s="24">
        <v>46161</v>
      </c>
      <c r="B178" s="1" t="str">
        <f t="shared" ca="1" si="6"/>
        <v/>
      </c>
      <c r="C178">
        <v>69.73</v>
      </c>
    </row>
    <row r="179" spans="1:3" x14ac:dyDescent="0.25">
      <c r="A179" s="24">
        <v>46162</v>
      </c>
      <c r="B179" s="1" t="str">
        <f t="shared" ca="1" si="6"/>
        <v/>
      </c>
      <c r="C179">
        <v>69.77</v>
      </c>
    </row>
    <row r="180" spans="1:3" x14ac:dyDescent="0.25">
      <c r="A180" s="24">
        <v>46163</v>
      </c>
      <c r="B180" s="1" t="str">
        <f t="shared" ca="1" si="6"/>
        <v/>
      </c>
      <c r="C180">
        <v>70.03</v>
      </c>
    </row>
    <row r="181" spans="1:3" x14ac:dyDescent="0.25">
      <c r="A181" s="24">
        <v>46164</v>
      </c>
      <c r="B181" s="1" t="str">
        <f t="shared" ca="1" si="6"/>
        <v/>
      </c>
      <c r="C181">
        <v>69.98</v>
      </c>
    </row>
    <row r="182" spans="1:3" x14ac:dyDescent="0.25">
      <c r="A182" s="24">
        <v>46167</v>
      </c>
      <c r="B182" s="1" t="str">
        <f t="shared" ca="1" si="6"/>
        <v/>
      </c>
      <c r="C182">
        <v>69.5</v>
      </c>
    </row>
    <row r="183" spans="1:3" x14ac:dyDescent="0.25">
      <c r="A183" s="24">
        <v>46168</v>
      </c>
      <c r="B183" s="1" t="str">
        <f t="shared" ca="1" si="6"/>
        <v/>
      </c>
      <c r="C183">
        <v>68.94</v>
      </c>
    </row>
    <row r="184" spans="1:3" x14ac:dyDescent="0.25">
      <c r="A184" s="24">
        <v>46169</v>
      </c>
      <c r="B184" s="1" t="str">
        <f t="shared" ca="1" si="6"/>
        <v/>
      </c>
      <c r="C184">
        <v>68.31</v>
      </c>
    </row>
    <row r="185" spans="1:3" x14ac:dyDescent="0.25">
      <c r="A185" s="24">
        <v>46170</v>
      </c>
      <c r="B185" s="1" t="str">
        <f t="shared" ca="1" si="6"/>
        <v/>
      </c>
      <c r="C185">
        <v>68.73</v>
      </c>
    </row>
    <row r="186" spans="1:3" x14ac:dyDescent="0.25">
      <c r="A186" s="24">
        <v>46171</v>
      </c>
      <c r="B186" s="1" t="str">
        <f t="shared" ca="1" si="6"/>
        <v/>
      </c>
      <c r="C186">
        <v>68.13</v>
      </c>
    </row>
    <row r="187" spans="1:3" x14ac:dyDescent="0.25">
      <c r="A187" s="24">
        <v>46174</v>
      </c>
      <c r="B187" s="1" t="str">
        <f t="shared" ca="1" si="6"/>
        <v/>
      </c>
      <c r="C187">
        <v>67.75</v>
      </c>
    </row>
    <row r="188" spans="1:3" x14ac:dyDescent="0.25">
      <c r="A188" s="24">
        <v>46175</v>
      </c>
      <c r="B188" s="1" t="str">
        <f t="shared" ca="1" si="6"/>
        <v/>
      </c>
      <c r="C188">
        <v>66.959999999999994</v>
      </c>
    </row>
    <row r="189" spans="1:3" x14ac:dyDescent="0.25">
      <c r="A189" s="24">
        <v>46176</v>
      </c>
      <c r="B189" s="1" t="str">
        <f t="shared" ca="1" si="6"/>
        <v/>
      </c>
      <c r="C189">
        <v>68.02</v>
      </c>
    </row>
    <row r="190" spans="1:3" x14ac:dyDescent="0.25">
      <c r="A190" s="24">
        <v>46178</v>
      </c>
      <c r="B190" s="1" t="str">
        <f t="shared" ref="B190:B221" ca="1" si="7">B189</f>
        <v/>
      </c>
      <c r="C190">
        <v>68.78</v>
      </c>
    </row>
    <row r="191" spans="1:3" x14ac:dyDescent="0.25">
      <c r="A191" s="24">
        <v>46181</v>
      </c>
      <c r="B191" s="1" t="str">
        <f t="shared" ca="1" si="7"/>
        <v/>
      </c>
      <c r="C191">
        <v>67.45</v>
      </c>
    </row>
    <row r="192" spans="1:3" x14ac:dyDescent="0.25">
      <c r="A192" s="24">
        <v>46182</v>
      </c>
      <c r="B192" s="1" t="str">
        <f t="shared" ca="1" si="7"/>
        <v/>
      </c>
      <c r="C192">
        <v>67.459999999999994</v>
      </c>
    </row>
    <row r="193" spans="1:3" x14ac:dyDescent="0.25">
      <c r="A193" s="24">
        <v>46183</v>
      </c>
      <c r="B193" s="1" t="str">
        <f t="shared" ca="1" si="7"/>
        <v/>
      </c>
      <c r="C193">
        <v>66.849999999999994</v>
      </c>
    </row>
    <row r="194" spans="1:3" x14ac:dyDescent="0.25">
      <c r="A194" s="24">
        <v>46184</v>
      </c>
      <c r="B194" s="1" t="str">
        <f t="shared" ca="1" si="7"/>
        <v/>
      </c>
      <c r="C194">
        <v>66.42</v>
      </c>
    </row>
    <row r="195" spans="1:3" x14ac:dyDescent="0.25">
      <c r="A195" s="24">
        <v>46185</v>
      </c>
      <c r="B195" s="1" t="str">
        <f t="shared" ca="1" si="7"/>
        <v/>
      </c>
      <c r="C195">
        <v>66.86</v>
      </c>
    </row>
    <row r="196" spans="1:3" x14ac:dyDescent="0.25">
      <c r="A196" s="24">
        <v>46188</v>
      </c>
      <c r="B196" s="1" t="str">
        <f t="shared" ca="1" si="7"/>
        <v/>
      </c>
      <c r="C196">
        <v>66.98</v>
      </c>
    </row>
    <row r="197" spans="1:3" x14ac:dyDescent="0.25">
      <c r="A197" s="24">
        <v>46189</v>
      </c>
      <c r="B197" s="1" t="str">
        <f t="shared" ca="1" si="7"/>
        <v/>
      </c>
      <c r="C197">
        <v>66.94</v>
      </c>
    </row>
    <row r="198" spans="1:3" x14ac:dyDescent="0.25">
      <c r="A198" s="24">
        <v>46190</v>
      </c>
      <c r="B198" s="1" t="str">
        <f t="shared" ca="1" si="7"/>
        <v/>
      </c>
      <c r="C198">
        <v>67.31</v>
      </c>
    </row>
    <row r="199" spans="1:3" x14ac:dyDescent="0.25">
      <c r="A199" s="24">
        <v>46191</v>
      </c>
      <c r="B199" s="1" t="str">
        <f t="shared" ca="1" si="7"/>
        <v/>
      </c>
      <c r="C199">
        <v>67.099999999999994</v>
      </c>
    </row>
    <row r="200" spans="1:3" x14ac:dyDescent="0.25">
      <c r="A200" s="24">
        <v>46192</v>
      </c>
      <c r="B200" s="1" t="str">
        <f t="shared" ca="1" si="7"/>
        <v/>
      </c>
      <c r="C200">
        <v>66.86</v>
      </c>
    </row>
    <row r="201" spans="1:3" x14ac:dyDescent="0.25">
      <c r="A201" s="24">
        <v>46195</v>
      </c>
      <c r="B201" s="1" t="str">
        <f t="shared" ca="1" si="7"/>
        <v/>
      </c>
      <c r="C201">
        <v>66.709999999999994</v>
      </c>
    </row>
    <row r="202" spans="1:3" x14ac:dyDescent="0.25">
      <c r="A202" s="24">
        <v>46196</v>
      </c>
      <c r="B202" s="1" t="str">
        <f t="shared" ca="1" si="7"/>
        <v/>
      </c>
      <c r="C202">
        <v>67.19</v>
      </c>
    </row>
    <row r="203" spans="1:3" x14ac:dyDescent="0.25">
      <c r="A203" s="24">
        <v>46197</v>
      </c>
      <c r="B203" s="1" t="str">
        <f t="shared" ca="1" si="7"/>
        <v/>
      </c>
      <c r="C203">
        <v>67.47</v>
      </c>
    </row>
    <row r="204" spans="1:3" x14ac:dyDescent="0.25">
      <c r="A204" s="24">
        <v>46198</v>
      </c>
      <c r="B204" s="1" t="str">
        <f t="shared" ca="1" si="7"/>
        <v/>
      </c>
      <c r="C204">
        <v>67.91</v>
      </c>
    </row>
    <row r="205" spans="1:3" x14ac:dyDescent="0.25">
      <c r="A205" s="24">
        <v>46199</v>
      </c>
      <c r="B205" s="1" t="str">
        <f t="shared" ca="1" si="7"/>
        <v/>
      </c>
      <c r="C205">
        <v>67.86</v>
      </c>
    </row>
    <row r="206" spans="1:3" x14ac:dyDescent="0.25">
      <c r="A206" s="24">
        <v>46202</v>
      </c>
      <c r="B206" s="1" t="str">
        <f t="shared" ca="1" si="7"/>
        <v/>
      </c>
      <c r="C206">
        <v>67.64</v>
      </c>
    </row>
    <row r="207" spans="1:3" x14ac:dyDescent="0.25">
      <c r="A207" s="24">
        <v>46203</v>
      </c>
      <c r="B207" s="1" t="str">
        <f t="shared" ca="1" si="7"/>
        <v/>
      </c>
      <c r="C207">
        <v>68.19</v>
      </c>
    </row>
    <row r="208" spans="1:3" x14ac:dyDescent="0.25">
      <c r="A208" s="24">
        <v>46204</v>
      </c>
      <c r="B208" s="1" t="str">
        <f t="shared" ca="1" si="7"/>
        <v/>
      </c>
      <c r="C208">
        <v>68.34</v>
      </c>
    </row>
    <row r="209" spans="1:3" x14ac:dyDescent="0.25">
      <c r="A209" s="24">
        <v>46205</v>
      </c>
      <c r="B209" s="1" t="str">
        <f t="shared" ca="1" si="7"/>
        <v/>
      </c>
      <c r="C209">
        <v>68.03</v>
      </c>
    </row>
    <row r="210" spans="1:3" x14ac:dyDescent="0.25">
      <c r="A210" s="24">
        <v>46206</v>
      </c>
      <c r="B210" s="1" t="str">
        <f t="shared" ca="1" si="7"/>
        <v/>
      </c>
      <c r="C210">
        <v>67.06</v>
      </c>
    </row>
    <row r="211" spans="1:3" x14ac:dyDescent="0.25">
      <c r="A211" s="24">
        <v>46209</v>
      </c>
      <c r="B211" s="1" t="str">
        <f t="shared" ca="1" si="7"/>
        <v/>
      </c>
      <c r="C211">
        <v>68.3</v>
      </c>
    </row>
    <row r="212" spans="1:3" x14ac:dyDescent="0.25">
      <c r="A212" s="24">
        <v>46210</v>
      </c>
      <c r="B212" s="1" t="str">
        <f t="shared" ca="1" si="7"/>
        <v/>
      </c>
      <c r="C212">
        <v>68.27</v>
      </c>
    </row>
    <row r="213" spans="1:3" x14ac:dyDescent="0.25">
      <c r="A213" s="24">
        <v>46211</v>
      </c>
      <c r="B213" s="1" t="str">
        <f t="shared" ca="1" si="7"/>
        <v/>
      </c>
      <c r="C213">
        <v>68.02</v>
      </c>
    </row>
    <row r="214" spans="1:3" x14ac:dyDescent="0.25">
      <c r="A214" s="24">
        <v>46212</v>
      </c>
      <c r="B214" s="1" t="str">
        <f t="shared" ca="1" si="7"/>
        <v/>
      </c>
      <c r="C214">
        <v>67.48</v>
      </c>
    </row>
    <row r="215" spans="1:3" x14ac:dyDescent="0.25">
      <c r="A215" s="24">
        <v>46213</v>
      </c>
      <c r="B215" s="1" t="str">
        <f t="shared" ca="1" si="7"/>
        <v/>
      </c>
      <c r="C215">
        <v>67.349999999999994</v>
      </c>
    </row>
    <row r="216" spans="1:3" x14ac:dyDescent="0.25">
      <c r="A216" s="24">
        <v>46216</v>
      </c>
      <c r="B216" s="1" t="str">
        <f t="shared" ca="1" si="7"/>
        <v/>
      </c>
      <c r="C216">
        <v>67.790000000000006</v>
      </c>
    </row>
    <row r="217" spans="1:3" x14ac:dyDescent="0.25">
      <c r="A217" s="24">
        <v>46217</v>
      </c>
      <c r="B217" s="1" t="str">
        <f t="shared" ca="1" si="7"/>
        <v/>
      </c>
      <c r="C217">
        <v>67.489999999999995</v>
      </c>
    </row>
    <row r="218" spans="1:3" x14ac:dyDescent="0.25">
      <c r="A218" s="24">
        <v>46218</v>
      </c>
      <c r="B218" s="1" t="str">
        <f t="shared" ca="1" si="7"/>
        <v/>
      </c>
      <c r="C218">
        <v>68.16</v>
      </c>
    </row>
    <row r="219" spans="1:3" x14ac:dyDescent="0.25">
      <c r="A219" s="24">
        <v>46219</v>
      </c>
      <c r="B219" s="1" t="str">
        <f t="shared" ca="1" si="7"/>
        <v/>
      </c>
      <c r="C219">
        <v>68.400000000000006</v>
      </c>
    </row>
    <row r="220" spans="1:3" x14ac:dyDescent="0.25">
      <c r="A220" s="24">
        <v>46220</v>
      </c>
      <c r="B220" s="1" t="str">
        <f t="shared" ca="1" si="7"/>
        <v/>
      </c>
      <c r="C220">
        <v>68.92</v>
      </c>
    </row>
    <row r="221" spans="1:3" x14ac:dyDescent="0.25">
      <c r="A221" s="24">
        <v>46223</v>
      </c>
      <c r="B221" s="1" t="str">
        <f t="shared" ca="1" si="7"/>
        <v/>
      </c>
      <c r="C221">
        <v>69.430000000000007</v>
      </c>
    </row>
    <row r="222" spans="1:3" x14ac:dyDescent="0.25">
      <c r="A222" s="24">
        <v>46224</v>
      </c>
      <c r="B222" s="1" t="str">
        <f t="shared" ref="B222:B231" ca="1" si="8">B221</f>
        <v/>
      </c>
      <c r="C222">
        <v>69.17</v>
      </c>
    </row>
    <row r="223" spans="1:3" x14ac:dyDescent="0.25">
      <c r="A223" s="24">
        <v>46225</v>
      </c>
      <c r="B223" s="1" t="str">
        <f t="shared" ca="1" si="8"/>
        <v/>
      </c>
      <c r="C223">
        <v>70.12</v>
      </c>
    </row>
    <row r="224" spans="1:3" x14ac:dyDescent="0.25">
      <c r="A224" s="24">
        <v>46226</v>
      </c>
      <c r="B224" s="1" t="str">
        <f t="shared" ca="1" si="8"/>
        <v/>
      </c>
      <c r="C224">
        <v>70.75</v>
      </c>
    </row>
    <row r="225" spans="1:3" x14ac:dyDescent="0.25">
      <c r="A225" s="24">
        <v>46227</v>
      </c>
      <c r="B225" s="1" t="str">
        <f t="shared" ca="1" si="8"/>
        <v/>
      </c>
      <c r="C225">
        <v>70.510000000000005</v>
      </c>
    </row>
    <row r="226" spans="1:3" x14ac:dyDescent="0.25">
      <c r="A226" s="24">
        <v>46230</v>
      </c>
      <c r="B226" s="1" t="str">
        <f t="shared" ca="1" si="8"/>
        <v/>
      </c>
      <c r="C226">
        <v>69.209999999999994</v>
      </c>
    </row>
    <row r="227" spans="1:3" x14ac:dyDescent="0.25">
      <c r="A227" s="24">
        <v>46231</v>
      </c>
      <c r="B227" s="1" t="str">
        <f t="shared" ca="1" si="8"/>
        <v/>
      </c>
      <c r="C227">
        <v>70.290000000000006</v>
      </c>
    </row>
    <row r="228" spans="1:3" x14ac:dyDescent="0.25">
      <c r="A228" s="24">
        <v>46232</v>
      </c>
      <c r="B228" s="1" t="str">
        <f t="shared" ca="1" si="8"/>
        <v/>
      </c>
      <c r="C228">
        <v>70.010000000000005</v>
      </c>
    </row>
    <row r="229" spans="1:3" x14ac:dyDescent="0.25">
      <c r="A229" s="24">
        <v>46233</v>
      </c>
      <c r="B229" s="1" t="str">
        <f t="shared" ca="1" si="8"/>
        <v/>
      </c>
      <c r="C229">
        <v>69.78</v>
      </c>
    </row>
    <row r="230" spans="1:3" x14ac:dyDescent="0.25">
      <c r="A230" s="24">
        <v>46234</v>
      </c>
      <c r="B230" s="1" t="str">
        <f t="shared" ca="1" si="8"/>
        <v/>
      </c>
      <c r="C230">
        <v>69.25</v>
      </c>
    </row>
    <row r="231" spans="1:3" x14ac:dyDescent="0.25">
      <c r="A231" s="24">
        <v>46237</v>
      </c>
      <c r="B231" s="1" t="str">
        <f t="shared" ca="1" si="8"/>
        <v/>
      </c>
      <c r="C231">
        <v>68.739999999999995</v>
      </c>
    </row>
    <row r="232" spans="1:3" x14ac:dyDescent="0.25">
      <c r="B232" s="1">
        <f t="shared" ref="B232:B240" si="9">B241</f>
        <v>0</v>
      </c>
    </row>
    <row r="233" spans="1:3" x14ac:dyDescent="0.25">
      <c r="B233" s="1">
        <f t="shared" si="9"/>
        <v>0</v>
      </c>
    </row>
    <row r="234" spans="1:3" x14ac:dyDescent="0.25">
      <c r="B234" s="1">
        <f t="shared" si="9"/>
        <v>0</v>
      </c>
    </row>
    <row r="235" spans="1:3" x14ac:dyDescent="0.25">
      <c r="B235" s="1">
        <f t="shared" si="9"/>
        <v>0</v>
      </c>
    </row>
    <row r="236" spans="1:3" x14ac:dyDescent="0.25">
      <c r="B236" s="1">
        <f t="shared" si="9"/>
        <v>0</v>
      </c>
    </row>
    <row r="237" spans="1:3" x14ac:dyDescent="0.25">
      <c r="B237" s="1">
        <f t="shared" si="9"/>
        <v>0</v>
      </c>
    </row>
    <row r="238" spans="1:3" x14ac:dyDescent="0.25">
      <c r="B238" s="1">
        <f t="shared" si="9"/>
        <v>0</v>
      </c>
    </row>
    <row r="239" spans="1:3" x14ac:dyDescent="0.25">
      <c r="B239" s="1">
        <f t="shared" si="9"/>
        <v>0</v>
      </c>
    </row>
    <row r="240" spans="1:3" x14ac:dyDescent="0.25">
      <c r="B240" s="1">
        <f t="shared" si="9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Planilha44"/>
  <dimension ref="A1:C190"/>
  <sheetViews>
    <sheetView topLeftCell="A160" zoomScale="90" zoomScaleNormal="90" workbookViewId="0">
      <selection activeCell="B101" sqref="B101"/>
    </sheetView>
  </sheetViews>
  <sheetFormatPr defaultRowHeight="15" x14ac:dyDescent="0.25"/>
  <cols>
    <col min="1" max="1" width="18.285156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45979</v>
      </c>
      <c r="B2" s="1" t="s">
        <v>5842</v>
      </c>
      <c r="C2" s="7">
        <v>71.319999999999993</v>
      </c>
    </row>
    <row r="3" spans="1:3" x14ac:dyDescent="0.25">
      <c r="A3" s="4">
        <v>45980</v>
      </c>
      <c r="B3" s="1" t="str">
        <f t="shared" ref="B3:B34" si="0">B2</f>
        <v>CCMX26</v>
      </c>
      <c r="C3" s="7">
        <v>71.41</v>
      </c>
    </row>
    <row r="4" spans="1:3" x14ac:dyDescent="0.25">
      <c r="A4" s="4">
        <v>45982</v>
      </c>
      <c r="B4" s="1" t="str">
        <f t="shared" si="0"/>
        <v>CCMX26</v>
      </c>
      <c r="C4" s="7">
        <v>71.62</v>
      </c>
    </row>
    <row r="5" spans="1:3" x14ac:dyDescent="0.25">
      <c r="A5" s="4">
        <v>45985</v>
      </c>
      <c r="B5" s="1" t="str">
        <f t="shared" si="0"/>
        <v>CCMX26</v>
      </c>
      <c r="C5" s="7">
        <v>71.63</v>
      </c>
    </row>
    <row r="6" spans="1:3" x14ac:dyDescent="0.25">
      <c r="A6" s="4">
        <v>45986</v>
      </c>
      <c r="B6" s="1" t="str">
        <f t="shared" si="0"/>
        <v>CCMX26</v>
      </c>
      <c r="C6" s="7">
        <v>71.61</v>
      </c>
    </row>
    <row r="7" spans="1:3" x14ac:dyDescent="0.25">
      <c r="A7" s="4">
        <v>45987</v>
      </c>
      <c r="B7" s="1" t="str">
        <f t="shared" si="0"/>
        <v>CCMX26</v>
      </c>
      <c r="C7" s="7">
        <v>71.709999999999994</v>
      </c>
    </row>
    <row r="8" spans="1:3" x14ac:dyDescent="0.25">
      <c r="A8" s="4">
        <v>45988</v>
      </c>
      <c r="B8" s="1" t="str">
        <f t="shared" si="0"/>
        <v>CCMX26</v>
      </c>
      <c r="C8" s="7">
        <v>72.64</v>
      </c>
    </row>
    <row r="9" spans="1:3" x14ac:dyDescent="0.25">
      <c r="A9" s="4">
        <v>45989</v>
      </c>
      <c r="B9" s="1" t="str">
        <f t="shared" si="0"/>
        <v>CCMX26</v>
      </c>
      <c r="C9" s="7">
        <v>72.41</v>
      </c>
    </row>
    <row r="10" spans="1:3" x14ac:dyDescent="0.25">
      <c r="A10" s="4">
        <v>45992</v>
      </c>
      <c r="B10" s="1" t="str">
        <f t="shared" si="0"/>
        <v>CCMX26</v>
      </c>
      <c r="C10" s="7">
        <v>72.489999999999995</v>
      </c>
    </row>
    <row r="11" spans="1:3" x14ac:dyDescent="0.25">
      <c r="A11" s="4">
        <v>45993</v>
      </c>
      <c r="B11" s="1" t="str">
        <f t="shared" si="0"/>
        <v>CCMX26</v>
      </c>
      <c r="C11" s="7">
        <v>72.260000000000005</v>
      </c>
    </row>
    <row r="12" spans="1:3" x14ac:dyDescent="0.25">
      <c r="A12" s="4">
        <v>45994</v>
      </c>
      <c r="B12" s="1" t="str">
        <f t="shared" si="0"/>
        <v>CCMX26</v>
      </c>
      <c r="C12" s="7">
        <v>72.650000000000006</v>
      </c>
    </row>
    <row r="13" spans="1:3" x14ac:dyDescent="0.25">
      <c r="A13" s="4">
        <v>45995</v>
      </c>
      <c r="B13" s="1" t="str">
        <f t="shared" si="0"/>
        <v>CCMX26</v>
      </c>
      <c r="C13" s="7">
        <v>72.13</v>
      </c>
    </row>
    <row r="14" spans="1:3" x14ac:dyDescent="0.25">
      <c r="A14" s="4">
        <v>45996</v>
      </c>
      <c r="B14" s="1" t="str">
        <f t="shared" si="0"/>
        <v>CCMX26</v>
      </c>
      <c r="C14" s="7">
        <v>71.98</v>
      </c>
    </row>
    <row r="15" spans="1:3" x14ac:dyDescent="0.25">
      <c r="A15" s="4">
        <v>45999</v>
      </c>
      <c r="B15" s="1" t="str">
        <f t="shared" si="0"/>
        <v>CCMX26</v>
      </c>
      <c r="C15" s="7">
        <v>72.180000000000007</v>
      </c>
    </row>
    <row r="16" spans="1:3" x14ac:dyDescent="0.25">
      <c r="A16" s="4">
        <v>46000</v>
      </c>
      <c r="B16" s="1" t="str">
        <f t="shared" si="0"/>
        <v>CCMX26</v>
      </c>
      <c r="C16" s="7">
        <v>72.400000000000006</v>
      </c>
    </row>
    <row r="17" spans="1:3" x14ac:dyDescent="0.25">
      <c r="A17" s="4">
        <v>46001</v>
      </c>
      <c r="B17" s="1" t="str">
        <f t="shared" si="0"/>
        <v>CCMX26</v>
      </c>
      <c r="C17" s="7">
        <v>72.12</v>
      </c>
    </row>
    <row r="18" spans="1:3" x14ac:dyDescent="0.25">
      <c r="A18" s="4">
        <v>46002</v>
      </c>
      <c r="B18" s="1" t="str">
        <f t="shared" si="0"/>
        <v>CCMX26</v>
      </c>
      <c r="C18" s="7">
        <v>71.98</v>
      </c>
    </row>
    <row r="19" spans="1:3" x14ac:dyDescent="0.25">
      <c r="A19" s="4">
        <v>46003</v>
      </c>
      <c r="B19" s="1" t="str">
        <f t="shared" si="0"/>
        <v>CCMX26</v>
      </c>
      <c r="C19" s="7">
        <v>72.19</v>
      </c>
    </row>
    <row r="20" spans="1:3" x14ac:dyDescent="0.25">
      <c r="A20" s="4">
        <v>46006</v>
      </c>
      <c r="B20" s="1" t="str">
        <f t="shared" si="0"/>
        <v>CCMX26</v>
      </c>
      <c r="C20">
        <v>72.2</v>
      </c>
    </row>
    <row r="21" spans="1:3" x14ac:dyDescent="0.25">
      <c r="A21" s="4">
        <v>46007</v>
      </c>
      <c r="B21" s="1" t="str">
        <f t="shared" si="0"/>
        <v>CCMX26</v>
      </c>
      <c r="C21">
        <v>71.77</v>
      </c>
    </row>
    <row r="22" spans="1:3" x14ac:dyDescent="0.25">
      <c r="A22" s="4">
        <v>46008</v>
      </c>
      <c r="B22" s="1" t="str">
        <f t="shared" si="0"/>
        <v>CCMX26</v>
      </c>
      <c r="C22">
        <v>72.16</v>
      </c>
    </row>
    <row r="23" spans="1:3" x14ac:dyDescent="0.25">
      <c r="A23" s="4">
        <v>46009</v>
      </c>
      <c r="B23" s="1" t="str">
        <f t="shared" si="0"/>
        <v>CCMX26</v>
      </c>
      <c r="C23">
        <v>71.959999999999994</v>
      </c>
    </row>
    <row r="24" spans="1:3" x14ac:dyDescent="0.25">
      <c r="A24" s="4">
        <v>46010</v>
      </c>
      <c r="B24" s="1" t="str">
        <f t="shared" si="0"/>
        <v>CCMX26</v>
      </c>
      <c r="C24">
        <v>72.36</v>
      </c>
    </row>
    <row r="25" spans="1:3" x14ac:dyDescent="0.25">
      <c r="A25" s="4">
        <v>46013</v>
      </c>
      <c r="B25" s="1" t="str">
        <f t="shared" si="0"/>
        <v>CCMX26</v>
      </c>
      <c r="C25">
        <v>72.400000000000006</v>
      </c>
    </row>
    <row r="26" spans="1:3" x14ac:dyDescent="0.25">
      <c r="A26" s="4">
        <v>46014</v>
      </c>
      <c r="B26" s="1" t="str">
        <f t="shared" si="0"/>
        <v>CCMX26</v>
      </c>
      <c r="C26">
        <v>71.77</v>
      </c>
    </row>
    <row r="27" spans="1:3" x14ac:dyDescent="0.25">
      <c r="A27" s="4">
        <v>46017</v>
      </c>
      <c r="B27" s="1" t="str">
        <f t="shared" si="0"/>
        <v>CCMX26</v>
      </c>
      <c r="C27">
        <v>71.86</v>
      </c>
    </row>
    <row r="28" spans="1:3" x14ac:dyDescent="0.25">
      <c r="A28" s="4">
        <v>46020</v>
      </c>
      <c r="B28" s="1" t="str">
        <f t="shared" si="0"/>
        <v>CCMX26</v>
      </c>
      <c r="C28">
        <v>72.17</v>
      </c>
    </row>
    <row r="29" spans="1:3" x14ac:dyDescent="0.25">
      <c r="A29" s="4">
        <v>46021</v>
      </c>
      <c r="B29" s="1" t="str">
        <f t="shared" si="0"/>
        <v>CCMX26</v>
      </c>
      <c r="C29">
        <v>72.55</v>
      </c>
    </row>
    <row r="30" spans="1:3" x14ac:dyDescent="0.25">
      <c r="A30" s="4">
        <v>46024</v>
      </c>
      <c r="B30" s="1" t="str">
        <f t="shared" si="0"/>
        <v>CCMX26</v>
      </c>
      <c r="C30">
        <v>72.260000000000005</v>
      </c>
    </row>
    <row r="31" spans="1:3" x14ac:dyDescent="0.25">
      <c r="A31" s="4">
        <v>46027</v>
      </c>
      <c r="B31" s="1" t="str">
        <f t="shared" si="0"/>
        <v>CCMX26</v>
      </c>
      <c r="C31">
        <v>72.510000000000005</v>
      </c>
    </row>
    <row r="32" spans="1:3" x14ac:dyDescent="0.25">
      <c r="A32" s="4">
        <v>46028</v>
      </c>
      <c r="B32" s="1" t="str">
        <f t="shared" si="0"/>
        <v>CCMX26</v>
      </c>
      <c r="C32">
        <v>72.349999999999994</v>
      </c>
    </row>
    <row r="33" spans="1:3" x14ac:dyDescent="0.25">
      <c r="A33" s="4">
        <v>46029</v>
      </c>
      <c r="B33" s="1" t="str">
        <f t="shared" si="0"/>
        <v>CCMX26</v>
      </c>
      <c r="C33">
        <v>72.02</v>
      </c>
    </row>
    <row r="34" spans="1:3" x14ac:dyDescent="0.25">
      <c r="A34" s="4">
        <v>46030</v>
      </c>
      <c r="B34" s="1" t="str">
        <f t="shared" si="0"/>
        <v>CCMX26</v>
      </c>
      <c r="C34">
        <v>72.39</v>
      </c>
    </row>
    <row r="35" spans="1:3" x14ac:dyDescent="0.25">
      <c r="A35" s="4">
        <v>46031</v>
      </c>
      <c r="B35" s="1" t="str">
        <f t="shared" ref="B35:B66" si="1">B34</f>
        <v>CCMX26</v>
      </c>
      <c r="C35">
        <v>72.28</v>
      </c>
    </row>
    <row r="36" spans="1:3" x14ac:dyDescent="0.25">
      <c r="A36" s="4">
        <v>46034</v>
      </c>
      <c r="B36" s="1" t="str">
        <f t="shared" si="1"/>
        <v>CCMX26</v>
      </c>
      <c r="C36">
        <v>71.900000000000006</v>
      </c>
    </row>
    <row r="37" spans="1:3" x14ac:dyDescent="0.25">
      <c r="A37" s="4">
        <v>46035</v>
      </c>
      <c r="B37" s="1" t="str">
        <f t="shared" si="1"/>
        <v>CCMX26</v>
      </c>
      <c r="C37">
        <v>71.22</v>
      </c>
    </row>
    <row r="38" spans="1:3" x14ac:dyDescent="0.25">
      <c r="A38" s="4">
        <v>46036</v>
      </c>
      <c r="B38" s="1" t="str">
        <f t="shared" si="1"/>
        <v>CCMX26</v>
      </c>
      <c r="C38">
        <v>71.44</v>
      </c>
    </row>
    <row r="39" spans="1:3" x14ac:dyDescent="0.25">
      <c r="A39" s="4">
        <v>46037</v>
      </c>
      <c r="B39" s="1" t="str">
        <f t="shared" si="1"/>
        <v>CCMX26</v>
      </c>
      <c r="C39">
        <v>71.06</v>
      </c>
    </row>
    <row r="40" spans="1:3" x14ac:dyDescent="0.25">
      <c r="A40" s="4">
        <v>46038</v>
      </c>
      <c r="B40" s="1" t="str">
        <f t="shared" si="1"/>
        <v>CCMX26</v>
      </c>
      <c r="C40">
        <v>70.73</v>
      </c>
    </row>
    <row r="41" spans="1:3" x14ac:dyDescent="0.25">
      <c r="A41" s="4">
        <v>46041</v>
      </c>
      <c r="B41" s="1" t="str">
        <f t="shared" si="1"/>
        <v>CCMX26</v>
      </c>
      <c r="C41">
        <v>71.23</v>
      </c>
    </row>
    <row r="42" spans="1:3" x14ac:dyDescent="0.25">
      <c r="A42" s="9">
        <v>46042</v>
      </c>
      <c r="B42" s="1" t="str">
        <f t="shared" si="1"/>
        <v>CCMX26</v>
      </c>
      <c r="C42">
        <v>71.069999999999993</v>
      </c>
    </row>
    <row r="43" spans="1:3" x14ac:dyDescent="0.25">
      <c r="A43" s="4">
        <v>46043</v>
      </c>
      <c r="B43" s="1" t="str">
        <f t="shared" si="1"/>
        <v>CCMX26</v>
      </c>
      <c r="C43">
        <v>70.67</v>
      </c>
    </row>
    <row r="44" spans="1:3" x14ac:dyDescent="0.25">
      <c r="A44" s="4">
        <v>46044</v>
      </c>
      <c r="B44" s="1" t="str">
        <f t="shared" si="1"/>
        <v>CCMX26</v>
      </c>
      <c r="C44">
        <v>70.489999999999995</v>
      </c>
    </row>
    <row r="45" spans="1:3" x14ac:dyDescent="0.25">
      <c r="A45" s="9">
        <v>46045</v>
      </c>
      <c r="B45" s="1" t="str">
        <f t="shared" si="1"/>
        <v>CCMX26</v>
      </c>
      <c r="C45">
        <v>70.150000000000006</v>
      </c>
    </row>
    <row r="46" spans="1:3" x14ac:dyDescent="0.25">
      <c r="A46" s="9">
        <v>46048</v>
      </c>
      <c r="B46" s="1" t="str">
        <f t="shared" si="1"/>
        <v>CCMX26</v>
      </c>
      <c r="C46">
        <v>70.36</v>
      </c>
    </row>
    <row r="47" spans="1:3" x14ac:dyDescent="0.25">
      <c r="A47" s="9">
        <v>46049</v>
      </c>
      <c r="B47" s="1" t="str">
        <f t="shared" si="1"/>
        <v>CCMX26</v>
      </c>
      <c r="C47">
        <v>70.45</v>
      </c>
    </row>
    <row r="48" spans="1:3" x14ac:dyDescent="0.25">
      <c r="A48" s="9">
        <v>46050</v>
      </c>
      <c r="B48" s="1" t="str">
        <f t="shared" si="1"/>
        <v>CCMX26</v>
      </c>
      <c r="C48">
        <v>70.44</v>
      </c>
    </row>
    <row r="49" spans="1:3" x14ac:dyDescent="0.25">
      <c r="A49" s="9">
        <v>46051</v>
      </c>
      <c r="B49" s="1" t="str">
        <f t="shared" si="1"/>
        <v>CCMX26</v>
      </c>
      <c r="C49">
        <v>70.239999999999995</v>
      </c>
    </row>
    <row r="50" spans="1:3" x14ac:dyDescent="0.25">
      <c r="A50" s="9">
        <v>46052</v>
      </c>
      <c r="B50" s="1" t="str">
        <f t="shared" si="1"/>
        <v>CCMX26</v>
      </c>
      <c r="C50">
        <v>70.099999999999994</v>
      </c>
    </row>
    <row r="51" spans="1:3" x14ac:dyDescent="0.25">
      <c r="A51" s="9">
        <v>46055</v>
      </c>
      <c r="B51" s="1" t="str">
        <f t="shared" si="1"/>
        <v>CCMX26</v>
      </c>
      <c r="C51">
        <v>70.25</v>
      </c>
    </row>
    <row r="52" spans="1:3" x14ac:dyDescent="0.25">
      <c r="A52" s="9">
        <v>46056</v>
      </c>
      <c r="B52" s="1" t="str">
        <f t="shared" si="1"/>
        <v>CCMX26</v>
      </c>
      <c r="C52">
        <v>70.42</v>
      </c>
    </row>
    <row r="53" spans="1:3" x14ac:dyDescent="0.25">
      <c r="A53" s="9">
        <v>46057</v>
      </c>
      <c r="B53" s="1" t="str">
        <f t="shared" si="1"/>
        <v>CCMX26</v>
      </c>
      <c r="C53">
        <v>70.63</v>
      </c>
    </row>
    <row r="54" spans="1:3" x14ac:dyDescent="0.25">
      <c r="A54" s="9">
        <v>46058</v>
      </c>
      <c r="B54" s="1" t="str">
        <f t="shared" si="1"/>
        <v>CCMX26</v>
      </c>
      <c r="C54">
        <v>70.47</v>
      </c>
    </row>
    <row r="55" spans="1:3" x14ac:dyDescent="0.25">
      <c r="A55" s="9">
        <v>46059</v>
      </c>
      <c r="B55" s="1" t="str">
        <f t="shared" si="1"/>
        <v>CCMX26</v>
      </c>
      <c r="C55">
        <v>70.3</v>
      </c>
    </row>
    <row r="56" spans="1:3" x14ac:dyDescent="0.25">
      <c r="A56" s="9">
        <v>46062</v>
      </c>
      <c r="B56" s="1" t="str">
        <f t="shared" si="1"/>
        <v>CCMX26</v>
      </c>
      <c r="C56">
        <v>70.52</v>
      </c>
    </row>
    <row r="57" spans="1:3" x14ac:dyDescent="0.25">
      <c r="A57" s="9">
        <v>46063</v>
      </c>
      <c r="B57" s="1" t="str">
        <f t="shared" si="1"/>
        <v>CCMX26</v>
      </c>
      <c r="C57">
        <v>70.55</v>
      </c>
    </row>
    <row r="58" spans="1:3" x14ac:dyDescent="0.25">
      <c r="A58" s="9">
        <v>46064</v>
      </c>
      <c r="B58" s="1" t="str">
        <f t="shared" si="1"/>
        <v>CCMX26</v>
      </c>
      <c r="C58">
        <v>70.77</v>
      </c>
    </row>
    <row r="59" spans="1:3" x14ac:dyDescent="0.25">
      <c r="A59" s="9">
        <v>46065</v>
      </c>
      <c r="B59" s="1" t="str">
        <f t="shared" si="1"/>
        <v>CCMX26</v>
      </c>
      <c r="C59">
        <v>70.58</v>
      </c>
    </row>
    <row r="60" spans="1:3" x14ac:dyDescent="0.25">
      <c r="A60" s="9">
        <v>46066</v>
      </c>
      <c r="B60" s="1" t="str">
        <f t="shared" si="1"/>
        <v>CCMX26</v>
      </c>
      <c r="C60">
        <v>70.88</v>
      </c>
    </row>
    <row r="61" spans="1:3" x14ac:dyDescent="0.25">
      <c r="A61" s="9">
        <v>46071</v>
      </c>
      <c r="B61" s="1" t="str">
        <f t="shared" si="1"/>
        <v>CCMX26</v>
      </c>
      <c r="C61">
        <v>70.86</v>
      </c>
    </row>
    <row r="62" spans="1:3" x14ac:dyDescent="0.25">
      <c r="A62" s="9">
        <v>46072</v>
      </c>
      <c r="B62" s="1" t="str">
        <f t="shared" si="1"/>
        <v>CCMX26</v>
      </c>
      <c r="C62">
        <v>70.47</v>
      </c>
    </row>
    <row r="63" spans="1:3" x14ac:dyDescent="0.25">
      <c r="A63" s="9">
        <v>46073</v>
      </c>
      <c r="B63" s="1" t="str">
        <f t="shared" si="1"/>
        <v>CCMX26</v>
      </c>
      <c r="C63">
        <v>70.510000000000005</v>
      </c>
    </row>
    <row r="64" spans="1:3" x14ac:dyDescent="0.25">
      <c r="A64" s="9">
        <v>46076</v>
      </c>
      <c r="B64" s="1" t="str">
        <f t="shared" si="1"/>
        <v>CCMX26</v>
      </c>
      <c r="C64">
        <v>70.73</v>
      </c>
    </row>
    <row r="65" spans="1:3" x14ac:dyDescent="0.25">
      <c r="A65" s="9">
        <v>46077</v>
      </c>
      <c r="B65" s="1" t="str">
        <f t="shared" si="1"/>
        <v>CCMX26</v>
      </c>
      <c r="C65">
        <v>70.75</v>
      </c>
    </row>
    <row r="66" spans="1:3" x14ac:dyDescent="0.25">
      <c r="A66" s="9">
        <v>46078</v>
      </c>
      <c r="B66" s="1" t="str">
        <f t="shared" si="1"/>
        <v>CCMX26</v>
      </c>
      <c r="C66">
        <v>70.760000000000005</v>
      </c>
    </row>
    <row r="67" spans="1:3" x14ac:dyDescent="0.25">
      <c r="A67" s="9">
        <v>46079</v>
      </c>
      <c r="B67" s="1" t="str">
        <f t="shared" ref="B67:B90" si="2">B66</f>
        <v>CCMX26</v>
      </c>
      <c r="C67">
        <v>70.760000000000005</v>
      </c>
    </row>
    <row r="68" spans="1:3" x14ac:dyDescent="0.25">
      <c r="A68" s="9">
        <v>46080</v>
      </c>
      <c r="B68" s="1" t="str">
        <f t="shared" si="2"/>
        <v>CCMX26</v>
      </c>
      <c r="C68">
        <v>71.44</v>
      </c>
    </row>
    <row r="69" spans="1:3" x14ac:dyDescent="0.25">
      <c r="A69" s="9">
        <v>46083</v>
      </c>
      <c r="B69" s="1" t="str">
        <f t="shared" si="2"/>
        <v>CCMX26</v>
      </c>
      <c r="C69">
        <v>71.7</v>
      </c>
    </row>
    <row r="70" spans="1:3" x14ac:dyDescent="0.25">
      <c r="A70" s="9">
        <v>46084</v>
      </c>
      <c r="B70" s="1" t="str">
        <f t="shared" si="2"/>
        <v>CCMX26</v>
      </c>
      <c r="C70">
        <v>72.44</v>
      </c>
    </row>
    <row r="71" spans="1:3" x14ac:dyDescent="0.25">
      <c r="A71" s="9">
        <v>46085</v>
      </c>
      <c r="B71" s="1" t="str">
        <f t="shared" si="2"/>
        <v>CCMX26</v>
      </c>
      <c r="C71">
        <v>71.930000000000007</v>
      </c>
    </row>
    <row r="72" spans="1:3" x14ac:dyDescent="0.25">
      <c r="A72" s="9">
        <v>46086</v>
      </c>
      <c r="B72" s="1" t="str">
        <f t="shared" si="2"/>
        <v>CCMX26</v>
      </c>
      <c r="C72">
        <v>71.97</v>
      </c>
    </row>
    <row r="73" spans="1:3" x14ac:dyDescent="0.25">
      <c r="A73" s="9">
        <v>46087</v>
      </c>
      <c r="B73" s="1" t="str">
        <f t="shared" si="2"/>
        <v>CCMX26</v>
      </c>
      <c r="C73">
        <v>72.33</v>
      </c>
    </row>
    <row r="74" spans="1:3" x14ac:dyDescent="0.25">
      <c r="A74" s="9">
        <v>46090</v>
      </c>
      <c r="B74" s="1" t="str">
        <f t="shared" si="2"/>
        <v>CCMX26</v>
      </c>
      <c r="C74">
        <v>72.34</v>
      </c>
    </row>
    <row r="75" spans="1:3" x14ac:dyDescent="0.25">
      <c r="A75" s="9">
        <v>46091</v>
      </c>
      <c r="B75" s="1" t="str">
        <f t="shared" si="2"/>
        <v>CCMX26</v>
      </c>
      <c r="C75">
        <v>72.39</v>
      </c>
    </row>
    <row r="76" spans="1:3" x14ac:dyDescent="0.25">
      <c r="A76" s="9">
        <v>46092</v>
      </c>
      <c r="B76" s="1" t="str">
        <f t="shared" si="2"/>
        <v>CCMX26</v>
      </c>
      <c r="C76">
        <v>73.319999999999993</v>
      </c>
    </row>
    <row r="77" spans="1:3" x14ac:dyDescent="0.25">
      <c r="A77" s="9">
        <v>46093</v>
      </c>
      <c r="B77" s="1" t="str">
        <f t="shared" si="2"/>
        <v>CCMX26</v>
      </c>
      <c r="C77">
        <v>73.400000000000006</v>
      </c>
    </row>
    <row r="78" spans="1:3" x14ac:dyDescent="0.25">
      <c r="A78" s="9">
        <v>46094</v>
      </c>
      <c r="B78" s="1" t="str">
        <f t="shared" si="2"/>
        <v>CCMX26</v>
      </c>
      <c r="C78">
        <v>73.739999999999995</v>
      </c>
    </row>
    <row r="79" spans="1:3" x14ac:dyDescent="0.25">
      <c r="A79" s="9">
        <v>46097</v>
      </c>
      <c r="B79" s="1" t="str">
        <f t="shared" si="2"/>
        <v>CCMX26</v>
      </c>
      <c r="C79">
        <v>72.97</v>
      </c>
    </row>
    <row r="80" spans="1:3" x14ac:dyDescent="0.25">
      <c r="A80" s="9">
        <v>46098</v>
      </c>
      <c r="B80" s="1" t="str">
        <f t="shared" si="2"/>
        <v>CCMX26</v>
      </c>
      <c r="C80">
        <v>72.7</v>
      </c>
    </row>
    <row r="81" spans="1:3" x14ac:dyDescent="0.25">
      <c r="A81" s="9">
        <v>46099</v>
      </c>
      <c r="B81" s="1" t="str">
        <f t="shared" si="2"/>
        <v>CCMX26</v>
      </c>
      <c r="C81">
        <v>73.22</v>
      </c>
    </row>
    <row r="82" spans="1:3" x14ac:dyDescent="0.25">
      <c r="A82" s="9">
        <v>46100</v>
      </c>
      <c r="B82" s="1" t="str">
        <f t="shared" si="2"/>
        <v>CCMX26</v>
      </c>
      <c r="C82">
        <v>72.930000000000007</v>
      </c>
    </row>
    <row r="83" spans="1:3" x14ac:dyDescent="0.25">
      <c r="A83" s="9">
        <v>46101</v>
      </c>
      <c r="B83" s="1" t="str">
        <f t="shared" si="2"/>
        <v>CCMX26</v>
      </c>
      <c r="C83">
        <v>73.14</v>
      </c>
    </row>
    <row r="84" spans="1:3" x14ac:dyDescent="0.25">
      <c r="A84" s="9">
        <v>46104</v>
      </c>
      <c r="B84" s="1" t="str">
        <f t="shared" si="2"/>
        <v>CCMX26</v>
      </c>
      <c r="C84">
        <v>72.989999999999995</v>
      </c>
    </row>
    <row r="85" spans="1:3" x14ac:dyDescent="0.25">
      <c r="A85" s="9">
        <v>46105</v>
      </c>
      <c r="B85" s="1" t="str">
        <f t="shared" si="2"/>
        <v>CCMX26</v>
      </c>
      <c r="C85">
        <v>73.489999999999995</v>
      </c>
    </row>
    <row r="86" spans="1:3" x14ac:dyDescent="0.25">
      <c r="A86" s="9">
        <v>46106</v>
      </c>
      <c r="B86" s="1" t="str">
        <f t="shared" si="2"/>
        <v>CCMX26</v>
      </c>
      <c r="C86">
        <v>73.319999999999993</v>
      </c>
    </row>
    <row r="87" spans="1:3" x14ac:dyDescent="0.25">
      <c r="A87" s="9">
        <v>46107</v>
      </c>
      <c r="B87" s="1" t="str">
        <f t="shared" si="2"/>
        <v>CCMX26</v>
      </c>
      <c r="C87">
        <v>73.489999999999995</v>
      </c>
    </row>
    <row r="88" spans="1:3" x14ac:dyDescent="0.25">
      <c r="A88" s="9">
        <v>46108</v>
      </c>
      <c r="B88" s="1" t="str">
        <f t="shared" si="2"/>
        <v>CCMX26</v>
      </c>
      <c r="C88">
        <v>73.790000000000006</v>
      </c>
    </row>
    <row r="89" spans="1:3" x14ac:dyDescent="0.25">
      <c r="A89" s="9">
        <v>46111</v>
      </c>
      <c r="B89" s="1" t="str">
        <f t="shared" si="2"/>
        <v>CCMX26</v>
      </c>
      <c r="C89">
        <v>74.900000000000006</v>
      </c>
    </row>
    <row r="90" spans="1:3" x14ac:dyDescent="0.25">
      <c r="A90" s="9">
        <v>46112</v>
      </c>
      <c r="B90" s="1" t="str">
        <f t="shared" si="2"/>
        <v>CCMX26</v>
      </c>
      <c r="C90">
        <v>74.86</v>
      </c>
    </row>
    <row r="91" spans="1:3" x14ac:dyDescent="0.25">
      <c r="A91" s="9">
        <v>46113</v>
      </c>
      <c r="B91" s="1" t="str">
        <f t="shared" ref="B91:B101" ca="1" si="3">B100</f>
        <v/>
      </c>
      <c r="C91">
        <v>74.099999999999994</v>
      </c>
    </row>
    <row r="92" spans="1:3" x14ac:dyDescent="0.25">
      <c r="A92" s="9">
        <v>46114</v>
      </c>
      <c r="B92" s="1" t="str">
        <f t="shared" ca="1" si="3"/>
        <v/>
      </c>
      <c r="C92">
        <v>74.33</v>
      </c>
    </row>
    <row r="93" spans="1:3" x14ac:dyDescent="0.25">
      <c r="A93" s="9">
        <v>46118</v>
      </c>
      <c r="B93" s="1" t="str">
        <f t="shared" ca="1" si="3"/>
        <v/>
      </c>
      <c r="C93">
        <v>74.23</v>
      </c>
    </row>
    <row r="94" spans="1:3" x14ac:dyDescent="0.25">
      <c r="A94" s="9">
        <v>46119</v>
      </c>
      <c r="B94" s="1" t="str">
        <f t="shared" ca="1" si="3"/>
        <v/>
      </c>
      <c r="C94">
        <v>74.05</v>
      </c>
    </row>
    <row r="95" spans="1:3" x14ac:dyDescent="0.25">
      <c r="A95" s="9">
        <v>46120</v>
      </c>
      <c r="B95" s="1" t="str">
        <f t="shared" ca="1" si="3"/>
        <v/>
      </c>
      <c r="C95">
        <v>73.02</v>
      </c>
    </row>
    <row r="96" spans="1:3" x14ac:dyDescent="0.25">
      <c r="A96" s="9">
        <v>46121</v>
      </c>
      <c r="B96" s="1" t="str">
        <f t="shared" ca="1" si="3"/>
        <v/>
      </c>
      <c r="C96">
        <v>72.56</v>
      </c>
    </row>
    <row r="97" spans="1:3" x14ac:dyDescent="0.25">
      <c r="A97" s="9">
        <v>46122</v>
      </c>
      <c r="B97" s="1" t="str">
        <f t="shared" ca="1" si="3"/>
        <v/>
      </c>
      <c r="C97">
        <v>71.900000000000006</v>
      </c>
    </row>
    <row r="98" spans="1:3" x14ac:dyDescent="0.25">
      <c r="A98" s="9">
        <v>46125</v>
      </c>
      <c r="B98" s="1" t="str">
        <f t="shared" ca="1" si="3"/>
        <v/>
      </c>
      <c r="C98">
        <v>71.91</v>
      </c>
    </row>
    <row r="99" spans="1:3" x14ac:dyDescent="0.25">
      <c r="A99" s="9">
        <v>46126</v>
      </c>
      <c r="B99" s="1" t="str">
        <f t="shared" ca="1" si="3"/>
        <v/>
      </c>
      <c r="C99">
        <v>71.5</v>
      </c>
    </row>
    <row r="100" spans="1:3" x14ac:dyDescent="0.25">
      <c r="A100" s="9">
        <v>46127</v>
      </c>
      <c r="B100" s="1" t="str">
        <f t="shared" ca="1" si="3"/>
        <v/>
      </c>
      <c r="C100">
        <v>70.790000000000006</v>
      </c>
    </row>
    <row r="101" spans="1:3" x14ac:dyDescent="0.25">
      <c r="A101" s="9">
        <v>46128</v>
      </c>
      <c r="B101" s="1" t="str">
        <f t="shared" ca="1" si="3"/>
        <v/>
      </c>
      <c r="C101">
        <v>70.83</v>
      </c>
    </row>
    <row r="102" spans="1:3" x14ac:dyDescent="0.25">
      <c r="A102" s="9">
        <v>46129</v>
      </c>
      <c r="B102" s="1" t="str">
        <f t="shared" ref="B102:B133" ca="1" si="4">B101</f>
        <v/>
      </c>
      <c r="C102">
        <v>70.83</v>
      </c>
    </row>
    <row r="103" spans="1:3" x14ac:dyDescent="0.25">
      <c r="A103" s="9">
        <v>46132</v>
      </c>
      <c r="B103" s="1" t="str">
        <f t="shared" ca="1" si="4"/>
        <v/>
      </c>
      <c r="C103">
        <v>71.86</v>
      </c>
    </row>
    <row r="104" spans="1:3" x14ac:dyDescent="0.25">
      <c r="A104" s="9">
        <v>46134</v>
      </c>
      <c r="B104" s="1" t="str">
        <f t="shared" ca="1" si="4"/>
        <v/>
      </c>
      <c r="C104">
        <v>73.28</v>
      </c>
    </row>
    <row r="105" spans="1:3" x14ac:dyDescent="0.25">
      <c r="A105" s="9">
        <v>46135</v>
      </c>
      <c r="B105" s="1" t="str">
        <f t="shared" ca="1" si="4"/>
        <v/>
      </c>
      <c r="C105">
        <v>72.94</v>
      </c>
    </row>
    <row r="106" spans="1:3" x14ac:dyDescent="0.25">
      <c r="A106" s="9">
        <v>46136</v>
      </c>
      <c r="B106" s="1" t="str">
        <f t="shared" ca="1" si="4"/>
        <v/>
      </c>
      <c r="C106">
        <v>73.2</v>
      </c>
    </row>
    <row r="107" spans="1:3" x14ac:dyDescent="0.25">
      <c r="A107" s="9">
        <v>46139</v>
      </c>
      <c r="B107" s="1" t="str">
        <f t="shared" ca="1" si="4"/>
        <v/>
      </c>
      <c r="C107">
        <v>73.650000000000006</v>
      </c>
    </row>
    <row r="108" spans="1:3" x14ac:dyDescent="0.25">
      <c r="A108" s="9">
        <v>46140</v>
      </c>
      <c r="B108" s="1" t="str">
        <f t="shared" ca="1" si="4"/>
        <v/>
      </c>
      <c r="C108">
        <v>73.75</v>
      </c>
    </row>
    <row r="109" spans="1:3" x14ac:dyDescent="0.25">
      <c r="A109" s="9">
        <v>46141</v>
      </c>
      <c r="B109" s="1" t="str">
        <f t="shared" ca="1" si="4"/>
        <v/>
      </c>
      <c r="C109">
        <v>74.099999999999994</v>
      </c>
    </row>
    <row r="110" spans="1:3" x14ac:dyDescent="0.25">
      <c r="A110" s="9">
        <v>46142</v>
      </c>
      <c r="B110" s="1" t="str">
        <f t="shared" ca="1" si="4"/>
        <v/>
      </c>
      <c r="C110">
        <v>73.849999999999994</v>
      </c>
    </row>
    <row r="111" spans="1:3" x14ac:dyDescent="0.25">
      <c r="A111" s="9">
        <v>46146</v>
      </c>
      <c r="B111" s="1" t="str">
        <f t="shared" ca="1" si="4"/>
        <v/>
      </c>
      <c r="C111">
        <v>73.42</v>
      </c>
    </row>
    <row r="112" spans="1:3" x14ac:dyDescent="0.25">
      <c r="A112" s="9">
        <v>46147</v>
      </c>
      <c r="B112" s="1" t="str">
        <f t="shared" ca="1" si="4"/>
        <v/>
      </c>
      <c r="C112">
        <v>72.64</v>
      </c>
    </row>
    <row r="113" spans="1:3" x14ac:dyDescent="0.25">
      <c r="A113" s="9">
        <v>46148</v>
      </c>
      <c r="B113" s="1" t="str">
        <f t="shared" ca="1" si="4"/>
        <v/>
      </c>
      <c r="C113">
        <v>71.91</v>
      </c>
    </row>
    <row r="114" spans="1:3" x14ac:dyDescent="0.25">
      <c r="A114" s="9">
        <v>46149</v>
      </c>
      <c r="B114" s="1" t="str">
        <f t="shared" ca="1" si="4"/>
        <v/>
      </c>
      <c r="C114">
        <v>71.88</v>
      </c>
    </row>
    <row r="115" spans="1:3" x14ac:dyDescent="0.25">
      <c r="A115" s="9">
        <v>46150</v>
      </c>
      <c r="B115" s="1" t="str">
        <f t="shared" ca="1" si="4"/>
        <v/>
      </c>
      <c r="C115">
        <v>72.36</v>
      </c>
    </row>
    <row r="116" spans="1:3" x14ac:dyDescent="0.25">
      <c r="A116" s="9">
        <v>46153</v>
      </c>
      <c r="B116" s="1" t="str">
        <f t="shared" ca="1" si="4"/>
        <v/>
      </c>
      <c r="C116">
        <v>72.66</v>
      </c>
    </row>
    <row r="117" spans="1:3" x14ac:dyDescent="0.25">
      <c r="A117" s="9">
        <v>46154</v>
      </c>
      <c r="B117" s="1" t="str">
        <f t="shared" ca="1" si="4"/>
        <v/>
      </c>
      <c r="C117">
        <v>72.819999999999993</v>
      </c>
    </row>
    <row r="118" spans="1:3" x14ac:dyDescent="0.25">
      <c r="A118" s="9">
        <v>46155</v>
      </c>
      <c r="B118" s="1" t="str">
        <f t="shared" ca="1" si="4"/>
        <v/>
      </c>
      <c r="C118">
        <v>72.75</v>
      </c>
    </row>
    <row r="119" spans="1:3" x14ac:dyDescent="0.25">
      <c r="A119" s="9">
        <v>46156</v>
      </c>
      <c r="B119" s="1" t="str">
        <f t="shared" ca="1" si="4"/>
        <v/>
      </c>
      <c r="C119">
        <v>72.87</v>
      </c>
    </row>
    <row r="120" spans="1:3" x14ac:dyDescent="0.25">
      <c r="A120" s="9">
        <v>46157</v>
      </c>
      <c r="B120" s="1" t="str">
        <f t="shared" ca="1" si="4"/>
        <v/>
      </c>
      <c r="C120">
        <v>72.61</v>
      </c>
    </row>
    <row r="121" spans="1:3" x14ac:dyDescent="0.25">
      <c r="A121" s="9">
        <v>46160</v>
      </c>
      <c r="B121" s="1" t="str">
        <f t="shared" ca="1" si="4"/>
        <v/>
      </c>
      <c r="C121">
        <v>72.73</v>
      </c>
    </row>
    <row r="122" spans="1:3" x14ac:dyDescent="0.25">
      <c r="A122" s="9">
        <v>46161</v>
      </c>
      <c r="B122" s="1" t="str">
        <f t="shared" ca="1" si="4"/>
        <v/>
      </c>
      <c r="C122">
        <v>72.64</v>
      </c>
    </row>
    <row r="123" spans="1:3" x14ac:dyDescent="0.25">
      <c r="A123" s="24">
        <v>46162</v>
      </c>
      <c r="B123" s="1" t="str">
        <f t="shared" ca="1" si="4"/>
        <v/>
      </c>
      <c r="C123">
        <v>72.7</v>
      </c>
    </row>
    <row r="124" spans="1:3" x14ac:dyDescent="0.25">
      <c r="A124" s="24">
        <v>46163</v>
      </c>
      <c r="B124" s="1" t="str">
        <f t="shared" ca="1" si="4"/>
        <v/>
      </c>
      <c r="C124">
        <v>72.78</v>
      </c>
    </row>
    <row r="125" spans="1:3" x14ac:dyDescent="0.25">
      <c r="A125" s="24">
        <v>46164</v>
      </c>
      <c r="B125" s="1" t="str">
        <f t="shared" ca="1" si="4"/>
        <v/>
      </c>
      <c r="C125">
        <v>72.900000000000006</v>
      </c>
    </row>
    <row r="126" spans="1:3" x14ac:dyDescent="0.25">
      <c r="A126" s="24">
        <v>46167</v>
      </c>
      <c r="B126" s="1" t="str">
        <f t="shared" ca="1" si="4"/>
        <v/>
      </c>
      <c r="C126">
        <v>72.62</v>
      </c>
    </row>
    <row r="127" spans="1:3" x14ac:dyDescent="0.25">
      <c r="A127" s="24">
        <v>46168</v>
      </c>
      <c r="B127" s="1" t="str">
        <f t="shared" ca="1" si="4"/>
        <v/>
      </c>
      <c r="C127">
        <v>71.989999999999995</v>
      </c>
    </row>
    <row r="128" spans="1:3" x14ac:dyDescent="0.25">
      <c r="A128" s="24">
        <v>46169</v>
      </c>
      <c r="B128" s="1" t="str">
        <f t="shared" ca="1" si="4"/>
        <v/>
      </c>
      <c r="C128">
        <v>71.2</v>
      </c>
    </row>
    <row r="129" spans="1:3" x14ac:dyDescent="0.25">
      <c r="A129" s="24">
        <v>46170</v>
      </c>
      <c r="B129" s="1" t="str">
        <f t="shared" ca="1" si="4"/>
        <v/>
      </c>
      <c r="C129">
        <v>71.36</v>
      </c>
    </row>
    <row r="130" spans="1:3" x14ac:dyDescent="0.25">
      <c r="A130" s="24">
        <v>46171</v>
      </c>
      <c r="B130" s="1" t="str">
        <f t="shared" ca="1" si="4"/>
        <v/>
      </c>
      <c r="C130">
        <v>71.05</v>
      </c>
    </row>
    <row r="131" spans="1:3" x14ac:dyDescent="0.25">
      <c r="A131" s="24">
        <v>46174</v>
      </c>
      <c r="B131" s="1" t="str">
        <f t="shared" ca="1" si="4"/>
        <v/>
      </c>
      <c r="C131">
        <v>70.8</v>
      </c>
    </row>
    <row r="132" spans="1:3" x14ac:dyDescent="0.25">
      <c r="A132" s="24">
        <v>46175</v>
      </c>
      <c r="B132" s="1" t="str">
        <f t="shared" ca="1" si="4"/>
        <v/>
      </c>
      <c r="C132">
        <v>70.5</v>
      </c>
    </row>
    <row r="133" spans="1:3" x14ac:dyDescent="0.25">
      <c r="A133" s="24">
        <v>46176</v>
      </c>
      <c r="B133" s="1" t="str">
        <f t="shared" ca="1" si="4"/>
        <v/>
      </c>
      <c r="C133">
        <v>71.2</v>
      </c>
    </row>
    <row r="134" spans="1:3" x14ac:dyDescent="0.25">
      <c r="A134" s="24">
        <v>46178</v>
      </c>
      <c r="B134" s="1" t="str">
        <f t="shared" ref="B134:B165" ca="1" si="5">B133</f>
        <v/>
      </c>
      <c r="C134">
        <v>71.53</v>
      </c>
    </row>
    <row r="135" spans="1:3" x14ac:dyDescent="0.25">
      <c r="A135" s="24">
        <v>46181</v>
      </c>
      <c r="B135" s="1" t="str">
        <f t="shared" ca="1" si="5"/>
        <v/>
      </c>
      <c r="C135">
        <v>70.760000000000005</v>
      </c>
    </row>
    <row r="136" spans="1:3" x14ac:dyDescent="0.25">
      <c r="A136" s="24">
        <v>46182</v>
      </c>
      <c r="B136" s="1" t="str">
        <f t="shared" ca="1" si="5"/>
        <v/>
      </c>
      <c r="C136">
        <v>70.63</v>
      </c>
    </row>
    <row r="137" spans="1:3" x14ac:dyDescent="0.25">
      <c r="A137" s="24">
        <v>46183</v>
      </c>
      <c r="B137" s="1" t="str">
        <f t="shared" ca="1" si="5"/>
        <v/>
      </c>
      <c r="C137">
        <v>70.36</v>
      </c>
    </row>
    <row r="138" spans="1:3" x14ac:dyDescent="0.25">
      <c r="A138" s="24">
        <v>46184</v>
      </c>
      <c r="B138" s="1" t="str">
        <f t="shared" ca="1" si="5"/>
        <v/>
      </c>
      <c r="C138">
        <v>70.010000000000005</v>
      </c>
    </row>
    <row r="139" spans="1:3" x14ac:dyDescent="0.25">
      <c r="A139" s="24">
        <v>46185</v>
      </c>
      <c r="B139" s="1" t="str">
        <f t="shared" ca="1" si="5"/>
        <v/>
      </c>
      <c r="C139">
        <v>70.33</v>
      </c>
    </row>
    <row r="140" spans="1:3" x14ac:dyDescent="0.25">
      <c r="A140" s="24">
        <v>46188</v>
      </c>
      <c r="B140" s="1" t="str">
        <f t="shared" ca="1" si="5"/>
        <v/>
      </c>
      <c r="C140">
        <v>70.42</v>
      </c>
    </row>
    <row r="141" spans="1:3" x14ac:dyDescent="0.25">
      <c r="A141" s="24">
        <v>46189</v>
      </c>
      <c r="B141" s="1" t="str">
        <f t="shared" ca="1" si="5"/>
        <v/>
      </c>
      <c r="C141">
        <v>70.41</v>
      </c>
    </row>
    <row r="142" spans="1:3" x14ac:dyDescent="0.25">
      <c r="A142" s="24">
        <v>46190</v>
      </c>
      <c r="B142" s="1" t="str">
        <f t="shared" ca="1" si="5"/>
        <v/>
      </c>
      <c r="C142">
        <v>70.66</v>
      </c>
    </row>
    <row r="143" spans="1:3" x14ac:dyDescent="0.25">
      <c r="A143" s="24">
        <v>46191</v>
      </c>
      <c r="B143" s="1" t="str">
        <f t="shared" ca="1" si="5"/>
        <v/>
      </c>
      <c r="C143">
        <v>70.489999999999995</v>
      </c>
    </row>
    <row r="144" spans="1:3" x14ac:dyDescent="0.25">
      <c r="A144" s="24">
        <v>46192</v>
      </c>
      <c r="B144" s="1" t="str">
        <f t="shared" ca="1" si="5"/>
        <v/>
      </c>
      <c r="C144">
        <v>70.260000000000005</v>
      </c>
    </row>
    <row r="145" spans="1:3" x14ac:dyDescent="0.25">
      <c r="A145" s="24">
        <v>46195</v>
      </c>
      <c r="B145" s="1" t="str">
        <f t="shared" ca="1" si="5"/>
        <v/>
      </c>
      <c r="C145">
        <v>70.150000000000006</v>
      </c>
    </row>
    <row r="146" spans="1:3" x14ac:dyDescent="0.25">
      <c r="A146" s="24">
        <v>46196</v>
      </c>
      <c r="B146" s="1" t="str">
        <f t="shared" ca="1" si="5"/>
        <v/>
      </c>
      <c r="C146">
        <v>70.599999999999994</v>
      </c>
    </row>
    <row r="147" spans="1:3" x14ac:dyDescent="0.25">
      <c r="A147" s="24">
        <v>46197</v>
      </c>
      <c r="B147" s="1" t="str">
        <f t="shared" ca="1" si="5"/>
        <v/>
      </c>
      <c r="C147">
        <v>70.540000000000006</v>
      </c>
    </row>
    <row r="148" spans="1:3" x14ac:dyDescent="0.25">
      <c r="A148" s="24">
        <v>46198</v>
      </c>
      <c r="B148" s="1" t="str">
        <f t="shared" ca="1" si="5"/>
        <v/>
      </c>
      <c r="C148">
        <v>70.88</v>
      </c>
    </row>
    <row r="149" spans="1:3" x14ac:dyDescent="0.25">
      <c r="A149" s="24">
        <v>46199</v>
      </c>
      <c r="B149" s="1" t="str">
        <f t="shared" ca="1" si="5"/>
        <v/>
      </c>
      <c r="C149">
        <v>70.98</v>
      </c>
    </row>
    <row r="150" spans="1:3" x14ac:dyDescent="0.25">
      <c r="A150" s="24">
        <v>46202</v>
      </c>
      <c r="B150" s="1" t="str">
        <f t="shared" ca="1" si="5"/>
        <v/>
      </c>
      <c r="C150">
        <v>70.87</v>
      </c>
    </row>
    <row r="151" spans="1:3" x14ac:dyDescent="0.25">
      <c r="A151" s="24">
        <v>46203</v>
      </c>
      <c r="B151" s="1" t="str">
        <f t="shared" ca="1" si="5"/>
        <v/>
      </c>
      <c r="C151">
        <v>71.12</v>
      </c>
    </row>
    <row r="152" spans="1:3" x14ac:dyDescent="0.25">
      <c r="A152" s="24">
        <v>46204</v>
      </c>
      <c r="B152" s="1" t="str">
        <f t="shared" ca="1" si="5"/>
        <v/>
      </c>
      <c r="C152">
        <v>71.31</v>
      </c>
    </row>
    <row r="153" spans="1:3" x14ac:dyDescent="0.25">
      <c r="A153" s="24">
        <v>46205</v>
      </c>
      <c r="B153" s="1" t="str">
        <f t="shared" ca="1" si="5"/>
        <v/>
      </c>
      <c r="C153">
        <v>71.150000000000006</v>
      </c>
    </row>
    <row r="154" spans="1:3" x14ac:dyDescent="0.25">
      <c r="A154" s="24">
        <v>46206</v>
      </c>
      <c r="B154" s="1" t="str">
        <f t="shared" ca="1" si="5"/>
        <v/>
      </c>
      <c r="C154">
        <v>70.56</v>
      </c>
    </row>
    <row r="155" spans="1:3" x14ac:dyDescent="0.25">
      <c r="A155" s="24">
        <v>46209</v>
      </c>
      <c r="B155" s="1" t="str">
        <f t="shared" ca="1" si="5"/>
        <v/>
      </c>
      <c r="C155">
        <v>71.31</v>
      </c>
    </row>
    <row r="156" spans="1:3" x14ac:dyDescent="0.25">
      <c r="A156" s="24">
        <v>46210</v>
      </c>
      <c r="B156" s="1" t="str">
        <f t="shared" ca="1" si="5"/>
        <v/>
      </c>
      <c r="C156">
        <v>71.27</v>
      </c>
    </row>
    <row r="157" spans="1:3" x14ac:dyDescent="0.25">
      <c r="A157" s="24">
        <v>46211</v>
      </c>
      <c r="B157" s="1" t="str">
        <f t="shared" ca="1" si="5"/>
        <v/>
      </c>
      <c r="C157">
        <v>71.209999999999994</v>
      </c>
    </row>
    <row r="158" spans="1:3" x14ac:dyDescent="0.25">
      <c r="A158" s="24">
        <v>46212</v>
      </c>
      <c r="B158" s="1" t="str">
        <f t="shared" ca="1" si="5"/>
        <v/>
      </c>
      <c r="C158">
        <v>70.78</v>
      </c>
    </row>
    <row r="159" spans="1:3" x14ac:dyDescent="0.25">
      <c r="A159" s="24">
        <v>46213</v>
      </c>
      <c r="B159" s="1" t="str">
        <f t="shared" ca="1" si="5"/>
        <v/>
      </c>
      <c r="C159">
        <v>70.760000000000005</v>
      </c>
    </row>
    <row r="160" spans="1:3" x14ac:dyDescent="0.25">
      <c r="A160" s="24">
        <v>46216</v>
      </c>
      <c r="B160" s="1" t="str">
        <f t="shared" ca="1" si="5"/>
        <v/>
      </c>
      <c r="C160">
        <v>71.14</v>
      </c>
    </row>
    <row r="161" spans="1:3" x14ac:dyDescent="0.25">
      <c r="A161" s="24">
        <v>46217</v>
      </c>
      <c r="B161" s="1" t="str">
        <f t="shared" ca="1" si="5"/>
        <v/>
      </c>
      <c r="C161">
        <v>71.14</v>
      </c>
    </row>
    <row r="162" spans="1:3" x14ac:dyDescent="0.25">
      <c r="A162" s="24">
        <v>46218</v>
      </c>
      <c r="B162" s="1" t="str">
        <f t="shared" ca="1" si="5"/>
        <v/>
      </c>
      <c r="C162">
        <v>71.709999999999994</v>
      </c>
    </row>
    <row r="163" spans="1:3" x14ac:dyDescent="0.25">
      <c r="A163" s="24">
        <v>46219</v>
      </c>
      <c r="B163" s="1" t="str">
        <f t="shared" ca="1" si="5"/>
        <v/>
      </c>
      <c r="C163">
        <v>72.16</v>
      </c>
    </row>
    <row r="164" spans="1:3" x14ac:dyDescent="0.25">
      <c r="A164" s="24">
        <v>46220</v>
      </c>
      <c r="B164" s="1" t="str">
        <f t="shared" ca="1" si="5"/>
        <v/>
      </c>
      <c r="C164">
        <v>72.760000000000005</v>
      </c>
    </row>
    <row r="165" spans="1:3" x14ac:dyDescent="0.25">
      <c r="A165" s="24">
        <v>46223</v>
      </c>
      <c r="B165" s="1" t="str">
        <f t="shared" ca="1" si="5"/>
        <v/>
      </c>
      <c r="C165">
        <v>73.58</v>
      </c>
    </row>
    <row r="166" spans="1:3" x14ac:dyDescent="0.25">
      <c r="A166" s="24">
        <v>46224</v>
      </c>
      <c r="B166" s="1" t="str">
        <f t="shared" ref="B166:B175" ca="1" si="6">B165</f>
        <v/>
      </c>
      <c r="C166">
        <v>73.47</v>
      </c>
    </row>
    <row r="167" spans="1:3" x14ac:dyDescent="0.25">
      <c r="A167" s="24">
        <v>46225</v>
      </c>
      <c r="B167" s="1" t="str">
        <f t="shared" ca="1" si="6"/>
        <v/>
      </c>
      <c r="C167">
        <v>74.11</v>
      </c>
    </row>
    <row r="168" spans="1:3" x14ac:dyDescent="0.25">
      <c r="A168" s="24">
        <v>46226</v>
      </c>
      <c r="B168" s="1" t="str">
        <f t="shared" ca="1" si="6"/>
        <v/>
      </c>
      <c r="C168">
        <v>74.75</v>
      </c>
    </row>
    <row r="169" spans="1:3" x14ac:dyDescent="0.25">
      <c r="A169" s="24">
        <v>46227</v>
      </c>
      <c r="B169" s="1" t="str">
        <f t="shared" ca="1" si="6"/>
        <v/>
      </c>
      <c r="C169">
        <v>74.790000000000006</v>
      </c>
    </row>
    <row r="170" spans="1:3" x14ac:dyDescent="0.25">
      <c r="A170" s="24">
        <v>46230</v>
      </c>
      <c r="B170" s="1" t="str">
        <f t="shared" ca="1" si="6"/>
        <v/>
      </c>
      <c r="C170">
        <v>73.36</v>
      </c>
    </row>
    <row r="171" spans="1:3" x14ac:dyDescent="0.25">
      <c r="A171" s="24">
        <v>46231</v>
      </c>
      <c r="B171" s="1" t="str">
        <f t="shared" ca="1" si="6"/>
        <v/>
      </c>
      <c r="C171">
        <v>75.36</v>
      </c>
    </row>
    <row r="172" spans="1:3" x14ac:dyDescent="0.25">
      <c r="A172" s="24">
        <v>46232</v>
      </c>
      <c r="B172" s="1" t="str">
        <f t="shared" ca="1" si="6"/>
        <v/>
      </c>
      <c r="C172">
        <v>74.88</v>
      </c>
    </row>
    <row r="173" spans="1:3" x14ac:dyDescent="0.25">
      <c r="A173" s="24">
        <v>46233</v>
      </c>
      <c r="B173" s="1" t="str">
        <f t="shared" ca="1" si="6"/>
        <v/>
      </c>
      <c r="C173">
        <v>74.64</v>
      </c>
    </row>
    <row r="174" spans="1:3" x14ac:dyDescent="0.25">
      <c r="A174" s="24">
        <v>46234</v>
      </c>
      <c r="B174" s="1" t="str">
        <f t="shared" ca="1" si="6"/>
        <v/>
      </c>
      <c r="C174">
        <v>73.95</v>
      </c>
    </row>
    <row r="175" spans="1:3" x14ac:dyDescent="0.25">
      <c r="A175" s="24">
        <v>46237</v>
      </c>
      <c r="B175" s="1" t="str">
        <f t="shared" ca="1" si="6"/>
        <v/>
      </c>
      <c r="C175">
        <v>73.650000000000006</v>
      </c>
    </row>
    <row r="176" spans="1:3" x14ac:dyDescent="0.25">
      <c r="B176" s="1">
        <f t="shared" ref="B176:B190" si="7">B185</f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Planilha45"/>
  <dimension ref="A1:C191"/>
  <sheetViews>
    <sheetView topLeftCell="A76" zoomScale="90" zoomScaleNormal="90" workbookViewId="0">
      <selection activeCell="F44" sqref="F44"/>
    </sheetView>
  </sheetViews>
  <sheetFormatPr defaultRowHeight="15" x14ac:dyDescent="0.25"/>
  <cols>
    <col min="1" max="1" width="12.57031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5843</v>
      </c>
      <c r="C2">
        <v>72.930000000000007</v>
      </c>
    </row>
    <row r="3" spans="1:3" x14ac:dyDescent="0.25">
      <c r="A3" s="9">
        <v>46062</v>
      </c>
      <c r="B3" s="20" t="str">
        <f t="shared" ref="B3:B36" si="0">B2</f>
        <v>CMMF27</v>
      </c>
      <c r="C3">
        <v>72.92</v>
      </c>
    </row>
    <row r="4" spans="1:3" x14ac:dyDescent="0.25">
      <c r="A4" s="9">
        <v>46063</v>
      </c>
      <c r="B4" s="20" t="str">
        <f t="shared" si="0"/>
        <v>CMMF27</v>
      </c>
      <c r="C4">
        <v>72.930000000000007</v>
      </c>
    </row>
    <row r="5" spans="1:3" x14ac:dyDescent="0.25">
      <c r="A5" s="9">
        <v>46064</v>
      </c>
      <c r="B5" s="20" t="str">
        <f t="shared" si="0"/>
        <v>CMMF27</v>
      </c>
      <c r="C5">
        <v>72.95</v>
      </c>
    </row>
    <row r="6" spans="1:3" x14ac:dyDescent="0.25">
      <c r="A6" s="9">
        <v>46065</v>
      </c>
      <c r="B6" s="20" t="str">
        <f t="shared" si="0"/>
        <v>CMMF27</v>
      </c>
      <c r="C6">
        <v>72.86</v>
      </c>
    </row>
    <row r="7" spans="1:3" x14ac:dyDescent="0.25">
      <c r="A7" s="9">
        <v>46066</v>
      </c>
      <c r="B7" s="20" t="str">
        <f t="shared" si="0"/>
        <v>CMMF27</v>
      </c>
      <c r="C7">
        <v>73.040000000000006</v>
      </c>
    </row>
    <row r="8" spans="1:3" x14ac:dyDescent="0.25">
      <c r="A8" s="9">
        <v>46071</v>
      </c>
      <c r="B8" s="20" t="str">
        <f t="shared" si="0"/>
        <v>CMMF27</v>
      </c>
      <c r="C8">
        <v>72.849999999999994</v>
      </c>
    </row>
    <row r="9" spans="1:3" x14ac:dyDescent="0.25">
      <c r="A9" s="9">
        <v>46072</v>
      </c>
      <c r="B9" s="20" t="str">
        <f t="shared" si="0"/>
        <v>CMMF27</v>
      </c>
      <c r="C9">
        <v>72.790000000000006</v>
      </c>
    </row>
    <row r="10" spans="1:3" x14ac:dyDescent="0.25">
      <c r="A10" s="9">
        <v>46073</v>
      </c>
      <c r="B10" s="20" t="str">
        <f t="shared" si="0"/>
        <v>CMMF27</v>
      </c>
      <c r="C10">
        <v>72.790000000000006</v>
      </c>
    </row>
    <row r="11" spans="1:3" x14ac:dyDescent="0.25">
      <c r="A11" s="9">
        <v>46076</v>
      </c>
      <c r="B11" s="20" t="str">
        <f t="shared" si="0"/>
        <v>CMMF27</v>
      </c>
      <c r="C11">
        <v>72.78</v>
      </c>
    </row>
    <row r="12" spans="1:3" x14ac:dyDescent="0.25">
      <c r="A12" s="9">
        <v>46077</v>
      </c>
      <c r="B12" s="20" t="str">
        <f t="shared" si="0"/>
        <v>CMMF27</v>
      </c>
      <c r="C12">
        <v>72.599999999999994</v>
      </c>
    </row>
    <row r="13" spans="1:3" x14ac:dyDescent="0.25">
      <c r="A13" s="9">
        <v>46078</v>
      </c>
      <c r="B13" s="20" t="str">
        <f t="shared" si="0"/>
        <v>CMMF27</v>
      </c>
      <c r="C13">
        <v>72.45</v>
      </c>
    </row>
    <row r="14" spans="1:3" x14ac:dyDescent="0.25">
      <c r="A14" s="9">
        <v>46079</v>
      </c>
      <c r="B14" s="20" t="str">
        <f t="shared" si="0"/>
        <v>CMMF27</v>
      </c>
      <c r="C14">
        <v>72.45</v>
      </c>
    </row>
    <row r="15" spans="1:3" x14ac:dyDescent="0.25">
      <c r="A15" s="9">
        <v>46080</v>
      </c>
      <c r="B15" s="20" t="str">
        <f t="shared" si="0"/>
        <v>CMMF27</v>
      </c>
      <c r="C15">
        <v>73.11</v>
      </c>
    </row>
    <row r="16" spans="1:3" x14ac:dyDescent="0.25">
      <c r="A16" s="9">
        <v>46083</v>
      </c>
      <c r="B16" s="20" t="str">
        <f t="shared" si="0"/>
        <v>CMMF27</v>
      </c>
      <c r="C16">
        <v>73.55</v>
      </c>
    </row>
    <row r="17" spans="1:3" x14ac:dyDescent="0.25">
      <c r="A17" s="9">
        <v>46084</v>
      </c>
      <c r="B17" s="20" t="str">
        <f t="shared" si="0"/>
        <v>CMMF27</v>
      </c>
      <c r="C17">
        <v>73.7</v>
      </c>
    </row>
    <row r="18" spans="1:3" x14ac:dyDescent="0.25">
      <c r="A18" s="9">
        <v>46085</v>
      </c>
      <c r="B18" s="20" t="str">
        <f t="shared" si="0"/>
        <v>CMMF27</v>
      </c>
      <c r="C18">
        <v>74</v>
      </c>
    </row>
    <row r="19" spans="1:3" x14ac:dyDescent="0.25">
      <c r="A19" s="9">
        <v>46086</v>
      </c>
      <c r="B19" s="20" t="str">
        <f t="shared" si="0"/>
        <v>CMMF27</v>
      </c>
      <c r="C19">
        <v>74.12</v>
      </c>
    </row>
    <row r="20" spans="1:3" x14ac:dyDescent="0.25">
      <c r="A20" s="9">
        <v>46087</v>
      </c>
      <c r="B20" s="20" t="str">
        <f t="shared" si="0"/>
        <v>CMMF27</v>
      </c>
      <c r="C20">
        <v>74.13</v>
      </c>
    </row>
    <row r="21" spans="1:3" x14ac:dyDescent="0.25">
      <c r="A21" s="9">
        <v>46090</v>
      </c>
      <c r="B21" s="20" t="str">
        <f t="shared" si="0"/>
        <v>CMMF27</v>
      </c>
      <c r="C21">
        <v>74.349999999999994</v>
      </c>
    </row>
    <row r="22" spans="1:3" x14ac:dyDescent="0.25">
      <c r="A22" s="9">
        <v>46091</v>
      </c>
      <c r="B22" s="20" t="str">
        <f t="shared" si="0"/>
        <v>CMMF27</v>
      </c>
      <c r="C22">
        <v>74.400000000000006</v>
      </c>
    </row>
    <row r="23" spans="1:3" x14ac:dyDescent="0.25">
      <c r="A23" s="9">
        <v>46092</v>
      </c>
      <c r="B23" s="20" t="str">
        <f t="shared" si="0"/>
        <v>CMMF27</v>
      </c>
      <c r="C23">
        <v>74.849999999999994</v>
      </c>
    </row>
    <row r="24" spans="1:3" x14ac:dyDescent="0.25">
      <c r="A24" s="9">
        <v>46093</v>
      </c>
      <c r="B24" s="20" t="str">
        <f t="shared" si="0"/>
        <v>CMMF27</v>
      </c>
      <c r="C24">
        <v>75.11</v>
      </c>
    </row>
    <row r="25" spans="1:3" x14ac:dyDescent="0.25">
      <c r="A25" s="9">
        <v>46094</v>
      </c>
      <c r="B25" s="20" t="str">
        <f t="shared" si="0"/>
        <v>CMMF27</v>
      </c>
      <c r="C25">
        <v>75.400000000000006</v>
      </c>
    </row>
    <row r="26" spans="1:3" x14ac:dyDescent="0.25">
      <c r="A26" s="9">
        <v>46097</v>
      </c>
      <c r="B26" s="20" t="str">
        <f t="shared" si="0"/>
        <v>CMMF27</v>
      </c>
      <c r="C26">
        <v>74.34</v>
      </c>
    </row>
    <row r="27" spans="1:3" x14ac:dyDescent="0.25">
      <c r="A27" s="9">
        <v>46098</v>
      </c>
      <c r="B27" s="20" t="str">
        <f t="shared" si="0"/>
        <v>CMMF27</v>
      </c>
      <c r="C27">
        <v>74.02</v>
      </c>
    </row>
    <row r="28" spans="1:3" x14ac:dyDescent="0.25">
      <c r="A28" s="9">
        <v>46099</v>
      </c>
      <c r="B28" s="20" t="str">
        <f t="shared" si="0"/>
        <v>CMMF27</v>
      </c>
      <c r="C28">
        <v>74.790000000000006</v>
      </c>
    </row>
    <row r="29" spans="1:3" x14ac:dyDescent="0.25">
      <c r="A29" s="9">
        <v>46100</v>
      </c>
      <c r="B29" s="20" t="str">
        <f t="shared" si="0"/>
        <v>CMMF27</v>
      </c>
      <c r="C29">
        <v>74.680000000000007</v>
      </c>
    </row>
    <row r="30" spans="1:3" x14ac:dyDescent="0.25">
      <c r="A30" s="9">
        <v>46101</v>
      </c>
      <c r="B30" s="20" t="str">
        <f t="shared" si="0"/>
        <v>CMMF27</v>
      </c>
      <c r="C30">
        <v>75.459999999999994</v>
      </c>
    </row>
    <row r="31" spans="1:3" x14ac:dyDescent="0.25">
      <c r="A31" s="9">
        <v>46104</v>
      </c>
      <c r="B31" s="20" t="str">
        <f t="shared" si="0"/>
        <v>CMMF27</v>
      </c>
      <c r="C31">
        <v>75.28</v>
      </c>
    </row>
    <row r="32" spans="1:3" x14ac:dyDescent="0.25">
      <c r="A32" s="9">
        <v>46105</v>
      </c>
      <c r="B32" s="20" t="str">
        <f t="shared" si="0"/>
        <v>CMMF27</v>
      </c>
      <c r="C32">
        <v>75.459999999999994</v>
      </c>
    </row>
    <row r="33" spans="1:3" x14ac:dyDescent="0.25">
      <c r="A33" s="9">
        <v>46107</v>
      </c>
      <c r="B33" s="20" t="str">
        <f t="shared" si="0"/>
        <v>CMMF27</v>
      </c>
      <c r="C33">
        <v>75.42</v>
      </c>
    </row>
    <row r="34" spans="1:3" x14ac:dyDescent="0.25">
      <c r="A34" s="9">
        <v>46108</v>
      </c>
      <c r="B34" s="20" t="str">
        <f t="shared" si="0"/>
        <v>CMMF27</v>
      </c>
      <c r="C34">
        <v>75.63</v>
      </c>
    </row>
    <row r="35" spans="1:3" x14ac:dyDescent="0.25">
      <c r="A35" s="9">
        <v>46111</v>
      </c>
      <c r="B35" s="20" t="str">
        <f t="shared" si="0"/>
        <v>CMMF27</v>
      </c>
      <c r="C35">
        <v>76.680000000000007</v>
      </c>
    </row>
    <row r="36" spans="1:3" x14ac:dyDescent="0.25">
      <c r="A36" s="9">
        <v>46112</v>
      </c>
      <c r="B36" s="20" t="str">
        <f t="shared" si="0"/>
        <v>CMMF27</v>
      </c>
      <c r="C36">
        <v>76.67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76.209999999999994</v>
      </c>
    </row>
    <row r="38" spans="1:3" x14ac:dyDescent="0.25">
      <c r="A38" s="9">
        <v>46114</v>
      </c>
      <c r="B38" s="20" t="str">
        <f t="shared" ca="1" si="1"/>
        <v/>
      </c>
      <c r="C38">
        <v>76.290000000000006</v>
      </c>
    </row>
    <row r="39" spans="1:3" x14ac:dyDescent="0.25">
      <c r="A39" s="9">
        <v>46118</v>
      </c>
      <c r="B39" s="20" t="str">
        <f t="shared" ca="1" si="1"/>
        <v/>
      </c>
      <c r="C39">
        <v>76.05</v>
      </c>
    </row>
    <row r="40" spans="1:3" x14ac:dyDescent="0.25">
      <c r="A40" s="9">
        <v>46120</v>
      </c>
      <c r="B40" s="20" t="str">
        <f t="shared" ca="1" si="1"/>
        <v/>
      </c>
      <c r="C40">
        <v>74.95</v>
      </c>
    </row>
    <row r="41" spans="1:3" x14ac:dyDescent="0.25">
      <c r="A41" s="9">
        <v>46121</v>
      </c>
      <c r="B41" s="20" t="str">
        <f t="shared" ca="1" si="1"/>
        <v/>
      </c>
      <c r="C41">
        <v>74.61</v>
      </c>
    </row>
    <row r="42" spans="1:3" x14ac:dyDescent="0.25">
      <c r="A42" s="9">
        <v>46122</v>
      </c>
      <c r="B42" s="20" t="str">
        <f t="shared" ca="1" si="1"/>
        <v/>
      </c>
      <c r="C42">
        <v>73.97</v>
      </c>
    </row>
    <row r="43" spans="1:3" x14ac:dyDescent="0.25">
      <c r="A43" s="9">
        <v>46125</v>
      </c>
      <c r="B43" s="20" t="str">
        <f t="shared" ca="1" si="1"/>
        <v/>
      </c>
      <c r="C43">
        <v>73.709999999999994</v>
      </c>
    </row>
    <row r="44" spans="1:3" x14ac:dyDescent="0.25">
      <c r="A44" s="9">
        <v>46126</v>
      </c>
      <c r="B44" s="20" t="str">
        <f t="shared" ca="1" si="1"/>
        <v/>
      </c>
      <c r="C44">
        <v>73.52</v>
      </c>
    </row>
    <row r="45" spans="1:3" x14ac:dyDescent="0.25">
      <c r="A45" s="9">
        <v>46127</v>
      </c>
      <c r="B45" s="20" t="str">
        <f t="shared" ca="1" si="1"/>
        <v/>
      </c>
      <c r="C45">
        <v>73.06</v>
      </c>
    </row>
    <row r="46" spans="1:3" x14ac:dyDescent="0.25">
      <c r="A46" s="9">
        <v>46128</v>
      </c>
      <c r="B46" s="20" t="str">
        <f t="shared" ca="1" si="1"/>
        <v/>
      </c>
      <c r="C46">
        <v>73.290000000000006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73.09</v>
      </c>
    </row>
    <row r="48" spans="1:3" x14ac:dyDescent="0.25">
      <c r="A48" s="9">
        <v>46132</v>
      </c>
      <c r="B48" s="20" t="str">
        <f t="shared" ca="1" si="2"/>
        <v/>
      </c>
      <c r="C48">
        <v>73.849999999999994</v>
      </c>
    </row>
    <row r="49" spans="1:3" x14ac:dyDescent="0.25">
      <c r="A49" s="9">
        <v>46134</v>
      </c>
      <c r="B49" s="20" t="str">
        <f t="shared" ca="1" si="2"/>
        <v/>
      </c>
      <c r="C49">
        <v>74.72</v>
      </c>
    </row>
    <row r="50" spans="1:3" x14ac:dyDescent="0.25">
      <c r="A50" s="9">
        <v>46135</v>
      </c>
      <c r="B50" s="20" t="str">
        <f t="shared" ca="1" si="2"/>
        <v/>
      </c>
      <c r="C50">
        <v>74.290000000000006</v>
      </c>
    </row>
    <row r="51" spans="1:3" x14ac:dyDescent="0.25">
      <c r="A51" s="9">
        <v>46136</v>
      </c>
      <c r="B51" s="20" t="str">
        <f t="shared" ca="1" si="2"/>
        <v/>
      </c>
      <c r="C51">
        <v>74.5</v>
      </c>
    </row>
    <row r="52" spans="1:3" x14ac:dyDescent="0.25">
      <c r="A52" s="9">
        <v>46139</v>
      </c>
      <c r="B52" s="20" t="str">
        <f t="shared" ca="1" si="2"/>
        <v/>
      </c>
      <c r="C52">
        <v>75</v>
      </c>
    </row>
    <row r="53" spans="1:3" x14ac:dyDescent="0.25">
      <c r="A53" s="9">
        <v>46140</v>
      </c>
      <c r="B53" s="20" t="str">
        <f t="shared" ca="1" si="2"/>
        <v/>
      </c>
      <c r="C53">
        <v>74.760000000000005</v>
      </c>
    </row>
    <row r="54" spans="1:3" x14ac:dyDescent="0.25">
      <c r="A54" s="9">
        <v>46141</v>
      </c>
      <c r="B54" s="20" t="str">
        <f t="shared" ca="1" si="2"/>
        <v/>
      </c>
      <c r="C54">
        <v>75.16</v>
      </c>
    </row>
    <row r="55" spans="1:3" x14ac:dyDescent="0.25">
      <c r="A55" s="9">
        <v>46142</v>
      </c>
      <c r="B55" s="20" t="str">
        <f t="shared" ca="1" si="2"/>
        <v/>
      </c>
      <c r="C55">
        <v>74.849999999999994</v>
      </c>
    </row>
    <row r="56" spans="1:3" x14ac:dyDescent="0.25">
      <c r="A56" s="9">
        <v>46146</v>
      </c>
      <c r="B56" s="20" t="str">
        <f t="shared" ca="1" si="2"/>
        <v/>
      </c>
      <c r="C56">
        <v>74.69</v>
      </c>
    </row>
    <row r="57" spans="1:3" x14ac:dyDescent="0.25">
      <c r="A57" s="9">
        <v>46147</v>
      </c>
      <c r="B57" s="20" t="str">
        <f t="shared" ca="1" si="2"/>
        <v/>
      </c>
      <c r="C57">
        <v>73.989999999999995</v>
      </c>
    </row>
    <row r="58" spans="1:3" x14ac:dyDescent="0.25">
      <c r="A58" s="9">
        <v>46148</v>
      </c>
      <c r="B58" s="20" t="str">
        <f t="shared" ca="1" si="2"/>
        <v/>
      </c>
      <c r="C58">
        <v>73.569999999999993</v>
      </c>
    </row>
    <row r="59" spans="1:3" x14ac:dyDescent="0.25">
      <c r="A59" s="9">
        <v>46149</v>
      </c>
      <c r="B59" s="20" t="str">
        <f t="shared" ca="1" si="2"/>
        <v/>
      </c>
      <c r="C59">
        <v>73.77</v>
      </c>
    </row>
    <row r="60" spans="1:3" x14ac:dyDescent="0.25">
      <c r="A60" s="9">
        <v>46150</v>
      </c>
      <c r="B60" s="20" t="str">
        <f t="shared" ca="1" si="2"/>
        <v/>
      </c>
      <c r="C60">
        <v>74.12</v>
      </c>
    </row>
    <row r="61" spans="1:3" x14ac:dyDescent="0.25">
      <c r="A61" s="9">
        <v>46153</v>
      </c>
      <c r="B61" s="20" t="str">
        <f t="shared" ca="1" si="2"/>
        <v/>
      </c>
      <c r="C61">
        <v>74.37</v>
      </c>
    </row>
    <row r="62" spans="1:3" x14ac:dyDescent="0.25">
      <c r="A62" s="9">
        <v>46154</v>
      </c>
      <c r="B62" s="20" t="str">
        <f t="shared" ca="1" si="2"/>
        <v/>
      </c>
      <c r="C62">
        <v>74.62</v>
      </c>
    </row>
    <row r="63" spans="1:3" x14ac:dyDescent="0.25">
      <c r="A63" s="9">
        <v>46155</v>
      </c>
      <c r="B63" s="20" t="str">
        <f t="shared" ca="1" si="2"/>
        <v/>
      </c>
      <c r="C63">
        <v>74.34</v>
      </c>
    </row>
    <row r="64" spans="1:3" x14ac:dyDescent="0.25">
      <c r="A64" s="9">
        <v>46156</v>
      </c>
      <c r="B64" s="20" t="str">
        <f t="shared" ca="1" si="2"/>
        <v/>
      </c>
      <c r="C64">
        <v>74.319999999999993</v>
      </c>
    </row>
    <row r="65" spans="1:3" x14ac:dyDescent="0.25">
      <c r="A65" s="9">
        <v>46157</v>
      </c>
      <c r="B65" s="20" t="str">
        <f t="shared" ca="1" si="2"/>
        <v/>
      </c>
      <c r="C65">
        <v>74.37</v>
      </c>
    </row>
    <row r="66" spans="1:3" x14ac:dyDescent="0.25">
      <c r="A66" s="9">
        <v>46160</v>
      </c>
      <c r="B66" s="20" t="str">
        <f t="shared" ca="1" si="2"/>
        <v/>
      </c>
      <c r="C66">
        <v>74.319999999999993</v>
      </c>
    </row>
    <row r="67" spans="1:3" x14ac:dyDescent="0.25">
      <c r="A67" s="9">
        <v>46161</v>
      </c>
      <c r="B67" s="20" t="str">
        <f t="shared" ca="1" si="2"/>
        <v/>
      </c>
      <c r="C67">
        <v>74.489999999999995</v>
      </c>
    </row>
    <row r="68" spans="1:3" x14ac:dyDescent="0.25">
      <c r="A68" s="9">
        <v>46162</v>
      </c>
      <c r="B68" s="20" t="str">
        <f t="shared" ca="1" si="2"/>
        <v/>
      </c>
      <c r="C68">
        <v>74.650000000000006</v>
      </c>
    </row>
    <row r="69" spans="1:3" x14ac:dyDescent="0.25">
      <c r="A69" s="9">
        <v>46163</v>
      </c>
      <c r="B69" s="20" t="str">
        <f t="shared" ca="1" si="2"/>
        <v/>
      </c>
      <c r="C69">
        <v>74.77</v>
      </c>
    </row>
    <row r="70" spans="1:3" x14ac:dyDescent="0.25">
      <c r="A70" s="9">
        <v>46164</v>
      </c>
      <c r="B70" s="20" t="str">
        <f t="shared" ca="1" si="2"/>
        <v/>
      </c>
      <c r="C70">
        <v>74.900000000000006</v>
      </c>
    </row>
    <row r="71" spans="1:3" x14ac:dyDescent="0.25">
      <c r="A71" s="9">
        <v>46167</v>
      </c>
      <c r="B71" s="20" t="str">
        <f t="shared" ca="1" si="2"/>
        <v/>
      </c>
      <c r="C71">
        <v>74.61</v>
      </c>
    </row>
    <row r="72" spans="1:3" x14ac:dyDescent="0.25">
      <c r="A72" s="9">
        <v>46168</v>
      </c>
      <c r="B72" s="20" t="str">
        <f t="shared" ca="1" si="2"/>
        <v/>
      </c>
      <c r="C72">
        <v>74.3</v>
      </c>
    </row>
    <row r="73" spans="1:3" x14ac:dyDescent="0.25">
      <c r="A73" s="9">
        <v>46169</v>
      </c>
      <c r="B73" s="20" t="str">
        <f t="shared" ca="1" si="2"/>
        <v/>
      </c>
      <c r="C73">
        <v>73.64</v>
      </c>
    </row>
    <row r="74" spans="1:3" x14ac:dyDescent="0.25">
      <c r="A74" s="9">
        <v>46170</v>
      </c>
      <c r="B74" s="20" t="str">
        <f t="shared" ca="1" si="2"/>
        <v/>
      </c>
      <c r="C74">
        <v>73.95</v>
      </c>
    </row>
    <row r="75" spans="1:3" x14ac:dyDescent="0.25">
      <c r="A75" s="9">
        <v>46171</v>
      </c>
      <c r="B75" s="20" t="str">
        <f t="shared" ca="1" si="2"/>
        <v/>
      </c>
      <c r="C75">
        <v>73.39</v>
      </c>
    </row>
    <row r="76" spans="1:3" x14ac:dyDescent="0.25">
      <c r="A76" s="9">
        <v>46174</v>
      </c>
      <c r="B76" s="20" t="str">
        <f t="shared" ca="1" si="2"/>
        <v/>
      </c>
      <c r="C76">
        <v>73.349999999999994</v>
      </c>
    </row>
    <row r="77" spans="1:3" x14ac:dyDescent="0.25">
      <c r="A77" s="9">
        <v>46175</v>
      </c>
      <c r="B77" s="20" t="str">
        <f t="shared" ca="1" si="2"/>
        <v/>
      </c>
      <c r="C77">
        <v>73.2</v>
      </c>
    </row>
    <row r="78" spans="1:3" x14ac:dyDescent="0.25">
      <c r="A78" s="9">
        <v>46176</v>
      </c>
      <c r="B78" s="20" t="str">
        <f t="shared" ca="1" si="2"/>
        <v/>
      </c>
      <c r="C78">
        <v>73.77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74.239999999999995</v>
      </c>
    </row>
    <row r="80" spans="1:3" x14ac:dyDescent="0.25">
      <c r="A80" s="9">
        <v>46181</v>
      </c>
      <c r="B80" s="20" t="str">
        <f t="shared" ca="1" si="3"/>
        <v/>
      </c>
      <c r="C80">
        <v>73.489999999999995</v>
      </c>
    </row>
    <row r="81" spans="1:3" x14ac:dyDescent="0.25">
      <c r="A81" s="9">
        <v>46182</v>
      </c>
      <c r="B81" s="20" t="str">
        <f t="shared" ca="1" si="3"/>
        <v/>
      </c>
      <c r="C81">
        <v>73.55</v>
      </c>
    </row>
    <row r="82" spans="1:3" x14ac:dyDescent="0.25">
      <c r="A82" s="9">
        <v>46183</v>
      </c>
      <c r="B82" s="20" t="str">
        <f t="shared" ca="1" si="3"/>
        <v/>
      </c>
      <c r="C82">
        <v>73.28</v>
      </c>
    </row>
    <row r="83" spans="1:3" x14ac:dyDescent="0.25">
      <c r="A83" s="9">
        <v>46184</v>
      </c>
      <c r="B83" s="20" t="str">
        <f t="shared" ca="1" si="3"/>
        <v/>
      </c>
      <c r="C83">
        <v>73.08</v>
      </c>
    </row>
    <row r="84" spans="1:3" x14ac:dyDescent="0.25">
      <c r="A84" s="9">
        <v>46185</v>
      </c>
      <c r="B84" s="20" t="str">
        <f t="shared" ca="1" si="3"/>
        <v/>
      </c>
      <c r="C84">
        <v>73.349999999999994</v>
      </c>
    </row>
    <row r="85" spans="1:3" x14ac:dyDescent="0.25">
      <c r="A85" s="9">
        <v>46188</v>
      </c>
      <c r="B85" s="20" t="str">
        <f t="shared" ca="1" si="3"/>
        <v/>
      </c>
      <c r="C85">
        <v>73.5</v>
      </c>
    </row>
    <row r="86" spans="1:3" x14ac:dyDescent="0.25">
      <c r="A86" s="9">
        <v>46189</v>
      </c>
      <c r="B86" s="20" t="str">
        <f t="shared" ca="1" si="3"/>
        <v/>
      </c>
      <c r="C86">
        <v>73.33</v>
      </c>
    </row>
    <row r="87" spans="1:3" x14ac:dyDescent="0.25">
      <c r="A87" s="9">
        <v>46190</v>
      </c>
      <c r="B87" s="20" t="str">
        <f t="shared" ca="1" si="3"/>
        <v/>
      </c>
      <c r="C87">
        <v>73.41</v>
      </c>
    </row>
    <row r="88" spans="1:3" x14ac:dyDescent="0.25">
      <c r="A88" s="9">
        <v>46191</v>
      </c>
      <c r="B88" s="20" t="str">
        <f t="shared" ca="1" si="3"/>
        <v/>
      </c>
      <c r="C88">
        <v>73.41</v>
      </c>
    </row>
    <row r="89" spans="1:3" x14ac:dyDescent="0.25">
      <c r="A89" s="9">
        <v>46192</v>
      </c>
      <c r="B89" s="20" t="str">
        <f t="shared" ca="1" si="3"/>
        <v/>
      </c>
      <c r="C89">
        <v>73.14</v>
      </c>
    </row>
    <row r="90" spans="1:3" x14ac:dyDescent="0.25">
      <c r="A90" s="9">
        <v>46195</v>
      </c>
      <c r="B90" s="20" t="str">
        <f t="shared" ca="1" si="3"/>
        <v/>
      </c>
      <c r="C90">
        <v>73.09</v>
      </c>
    </row>
    <row r="91" spans="1:3" x14ac:dyDescent="0.25">
      <c r="A91" s="9">
        <v>46196</v>
      </c>
      <c r="B91" s="20" t="str">
        <f t="shared" ca="1" si="3"/>
        <v/>
      </c>
      <c r="C91">
        <v>73.36</v>
      </c>
    </row>
    <row r="92" spans="1:3" x14ac:dyDescent="0.25">
      <c r="A92" s="9">
        <v>46197</v>
      </c>
      <c r="B92" s="20" t="str">
        <f t="shared" ca="1" si="3"/>
        <v/>
      </c>
      <c r="C92">
        <v>73.17</v>
      </c>
    </row>
    <row r="93" spans="1:3" x14ac:dyDescent="0.25">
      <c r="A93" s="9">
        <v>46198</v>
      </c>
      <c r="B93" s="20" t="str">
        <f t="shared" ca="1" si="3"/>
        <v/>
      </c>
      <c r="C93">
        <v>73.61</v>
      </c>
    </row>
    <row r="94" spans="1:3" x14ac:dyDescent="0.25">
      <c r="A94" s="9">
        <v>46199</v>
      </c>
      <c r="B94" s="20" t="str">
        <f t="shared" ca="1" si="3"/>
        <v/>
      </c>
      <c r="C94">
        <v>73.569999999999993</v>
      </c>
    </row>
    <row r="95" spans="1:3" x14ac:dyDescent="0.25">
      <c r="A95" s="9">
        <v>46202</v>
      </c>
      <c r="B95" s="20" t="str">
        <f t="shared" ca="1" si="3"/>
        <v/>
      </c>
      <c r="C95">
        <v>73.53</v>
      </c>
    </row>
    <row r="96" spans="1:3" x14ac:dyDescent="0.25">
      <c r="A96" s="9">
        <v>46203</v>
      </c>
      <c r="B96" s="20" t="str">
        <f t="shared" ca="1" si="3"/>
        <v/>
      </c>
      <c r="C96">
        <v>73.8</v>
      </c>
    </row>
    <row r="97" spans="1:3" x14ac:dyDescent="0.25">
      <c r="A97" s="9">
        <v>46204</v>
      </c>
      <c r="B97" s="20" t="str">
        <f t="shared" ca="1" si="3"/>
        <v/>
      </c>
      <c r="C97">
        <v>73.73</v>
      </c>
    </row>
    <row r="98" spans="1:3" x14ac:dyDescent="0.25">
      <c r="A98" s="9">
        <v>46205</v>
      </c>
      <c r="B98" s="20" t="str">
        <f t="shared" ca="1" si="3"/>
        <v/>
      </c>
      <c r="C98">
        <v>73.569999999999993</v>
      </c>
    </row>
    <row r="99" spans="1:3" x14ac:dyDescent="0.25">
      <c r="A99" s="9">
        <v>46206</v>
      </c>
      <c r="B99" s="20" t="str">
        <f t="shared" ca="1" si="3"/>
        <v/>
      </c>
      <c r="C99">
        <v>73.37</v>
      </c>
    </row>
    <row r="100" spans="1:3" x14ac:dyDescent="0.25">
      <c r="A100" s="9">
        <v>46209</v>
      </c>
      <c r="B100" s="20" t="str">
        <f t="shared" ca="1" si="3"/>
        <v/>
      </c>
      <c r="C100">
        <v>73.87</v>
      </c>
    </row>
    <row r="101" spans="1:3" x14ac:dyDescent="0.25">
      <c r="A101" s="9">
        <v>46210</v>
      </c>
      <c r="B101" s="20" t="str">
        <f t="shared" ca="1" si="3"/>
        <v/>
      </c>
      <c r="C101">
        <v>74.010000000000005</v>
      </c>
    </row>
    <row r="102" spans="1:3" x14ac:dyDescent="0.25">
      <c r="A102" s="9">
        <v>46211</v>
      </c>
      <c r="B102" s="20" t="str">
        <f t="shared" ca="1" si="3"/>
        <v/>
      </c>
      <c r="C102">
        <v>73.94</v>
      </c>
    </row>
    <row r="103" spans="1:3" x14ac:dyDescent="0.25">
      <c r="A103" s="9">
        <v>46212</v>
      </c>
      <c r="B103" s="20" t="str">
        <f t="shared" ca="1" si="3"/>
        <v/>
      </c>
      <c r="C103">
        <v>73.67</v>
      </c>
    </row>
    <row r="104" spans="1:3" x14ac:dyDescent="0.25">
      <c r="A104" s="9">
        <v>46213</v>
      </c>
      <c r="B104" s="20" t="str">
        <f t="shared" ca="1" si="3"/>
        <v/>
      </c>
      <c r="C104">
        <v>73.63</v>
      </c>
    </row>
    <row r="105" spans="1:3" x14ac:dyDescent="0.25">
      <c r="A105" s="9">
        <v>46216</v>
      </c>
      <c r="B105" s="20" t="str">
        <f t="shared" ca="1" si="3"/>
        <v/>
      </c>
      <c r="C105">
        <v>73.819999999999993</v>
      </c>
    </row>
    <row r="106" spans="1:3" x14ac:dyDescent="0.25">
      <c r="A106" s="9">
        <v>46217</v>
      </c>
      <c r="B106" s="20" t="str">
        <f t="shared" ca="1" si="3"/>
        <v/>
      </c>
      <c r="C106">
        <v>73.97</v>
      </c>
    </row>
    <row r="107" spans="1:3" x14ac:dyDescent="0.25">
      <c r="A107" s="9">
        <v>46218</v>
      </c>
      <c r="B107" s="20" t="str">
        <f t="shared" ca="1" si="3"/>
        <v/>
      </c>
      <c r="C107">
        <v>74.150000000000006</v>
      </c>
    </row>
    <row r="108" spans="1:3" x14ac:dyDescent="0.25">
      <c r="A108" s="9">
        <v>46219</v>
      </c>
      <c r="B108" s="20" t="str">
        <f t="shared" ca="1" si="3"/>
        <v/>
      </c>
      <c r="C108">
        <v>74.47</v>
      </c>
    </row>
    <row r="109" spans="1:3" x14ac:dyDescent="0.25">
      <c r="A109" s="9">
        <v>46220</v>
      </c>
      <c r="B109" s="20" t="str">
        <f t="shared" ca="1" si="3"/>
        <v/>
      </c>
      <c r="C109">
        <v>75.069999999999993</v>
      </c>
    </row>
    <row r="110" spans="1:3" x14ac:dyDescent="0.25">
      <c r="A110" s="9">
        <v>46223</v>
      </c>
      <c r="B110" s="20" t="str">
        <f t="shared" ca="1" si="3"/>
        <v/>
      </c>
      <c r="C110">
        <v>75.92</v>
      </c>
    </row>
    <row r="111" spans="1:3" x14ac:dyDescent="0.25">
      <c r="A111" s="9">
        <v>46224</v>
      </c>
      <c r="B111" s="20" t="str">
        <f t="shared" ref="B111:B120" ca="1" si="4">B110</f>
        <v/>
      </c>
      <c r="C111">
        <v>75.73</v>
      </c>
    </row>
    <row r="112" spans="1:3" x14ac:dyDescent="0.25">
      <c r="A112" s="9">
        <v>46225</v>
      </c>
      <c r="B112" s="20" t="str">
        <f t="shared" ca="1" si="4"/>
        <v/>
      </c>
      <c r="C112">
        <v>76.61</v>
      </c>
    </row>
    <row r="113" spans="1:3" x14ac:dyDescent="0.25">
      <c r="A113" s="9">
        <v>46226</v>
      </c>
      <c r="B113" s="20" t="str">
        <f t="shared" ca="1" si="4"/>
        <v/>
      </c>
      <c r="C113">
        <v>77.400000000000006</v>
      </c>
    </row>
    <row r="114" spans="1:3" x14ac:dyDescent="0.25">
      <c r="A114" s="9">
        <v>46227</v>
      </c>
      <c r="B114" s="20" t="str">
        <f t="shared" ca="1" si="4"/>
        <v/>
      </c>
      <c r="C114">
        <v>77.33</v>
      </c>
    </row>
    <row r="115" spans="1:3" x14ac:dyDescent="0.25">
      <c r="A115" s="9">
        <v>46230</v>
      </c>
      <c r="B115" s="20" t="str">
        <f t="shared" ca="1" si="4"/>
        <v/>
      </c>
      <c r="C115">
        <v>76.3</v>
      </c>
    </row>
    <row r="116" spans="1:3" x14ac:dyDescent="0.25">
      <c r="A116" s="9">
        <v>46231</v>
      </c>
      <c r="B116" s="20" t="str">
        <f t="shared" ca="1" si="4"/>
        <v/>
      </c>
      <c r="C116">
        <v>77.819999999999993</v>
      </c>
    </row>
    <row r="117" spans="1:3" x14ac:dyDescent="0.25">
      <c r="A117" s="9">
        <v>46232</v>
      </c>
      <c r="B117" s="20" t="str">
        <f t="shared" ca="1" si="4"/>
        <v/>
      </c>
      <c r="C117">
        <v>77.94</v>
      </c>
    </row>
    <row r="118" spans="1:3" x14ac:dyDescent="0.25">
      <c r="A118" s="9">
        <v>46233</v>
      </c>
      <c r="B118" s="20" t="str">
        <f t="shared" ca="1" si="4"/>
        <v/>
      </c>
      <c r="C118">
        <v>77.75</v>
      </c>
    </row>
    <row r="119" spans="1:3" x14ac:dyDescent="0.25">
      <c r="A119" s="9">
        <v>46234</v>
      </c>
      <c r="B119" s="20" t="str">
        <f t="shared" ca="1" si="4"/>
        <v/>
      </c>
      <c r="C119">
        <v>77.290000000000006</v>
      </c>
    </row>
    <row r="120" spans="1:3" x14ac:dyDescent="0.25">
      <c r="A120" s="9">
        <v>46237</v>
      </c>
      <c r="B120" s="20" t="str">
        <f t="shared" ca="1" si="4"/>
        <v/>
      </c>
      <c r="C120">
        <v>76.81</v>
      </c>
    </row>
    <row r="121" spans="1:3" x14ac:dyDescent="0.25">
      <c r="A121" s="9"/>
      <c r="B121" s="20">
        <f t="shared" ref="B121:B152" si="5">B129</f>
        <v>0</v>
      </c>
    </row>
    <row r="122" spans="1:3" x14ac:dyDescent="0.25">
      <c r="A122" s="9"/>
      <c r="B122" s="20">
        <f t="shared" si="5"/>
        <v>0</v>
      </c>
    </row>
    <row r="123" spans="1:3" x14ac:dyDescent="0.25">
      <c r="A123" s="9"/>
      <c r="B123" s="20">
        <f t="shared" si="5"/>
        <v>0</v>
      </c>
    </row>
    <row r="124" spans="1:3" x14ac:dyDescent="0.25">
      <c r="A124" s="9"/>
      <c r="B124" s="20">
        <f t="shared" si="5"/>
        <v>0</v>
      </c>
    </row>
    <row r="125" spans="1:3" x14ac:dyDescent="0.25">
      <c r="A125" s="9"/>
      <c r="B125" s="20">
        <f t="shared" si="5"/>
        <v>0</v>
      </c>
    </row>
    <row r="126" spans="1:3" x14ac:dyDescent="0.25">
      <c r="A126" s="9"/>
      <c r="B126" s="20">
        <f t="shared" si="5"/>
        <v>0</v>
      </c>
    </row>
    <row r="127" spans="1:3" x14ac:dyDescent="0.25">
      <c r="A127" s="9"/>
      <c r="B127" s="20">
        <f t="shared" si="5"/>
        <v>0</v>
      </c>
    </row>
    <row r="128" spans="1:3" x14ac:dyDescent="0.25"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ref="B153:B184" si="6">B161</f>
        <v>0</v>
      </c>
    </row>
    <row r="154" spans="2:2" x14ac:dyDescent="0.25">
      <c r="B154" s="20">
        <f t="shared" si="6"/>
        <v>0</v>
      </c>
    </row>
    <row r="155" spans="2:2" x14ac:dyDescent="0.25">
      <c r="B155" s="20">
        <f t="shared" si="6"/>
        <v>0</v>
      </c>
    </row>
    <row r="156" spans="2:2" x14ac:dyDescent="0.25">
      <c r="B156" s="20">
        <f t="shared" si="6"/>
        <v>0</v>
      </c>
    </row>
    <row r="157" spans="2:2" x14ac:dyDescent="0.25">
      <c r="B157" s="20">
        <f t="shared" si="6"/>
        <v>0</v>
      </c>
    </row>
    <row r="158" spans="2:2" x14ac:dyDescent="0.25">
      <c r="B158" s="20">
        <f t="shared" si="6"/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ref="B185:B216" si="7">B193</f>
        <v>0</v>
      </c>
    </row>
    <row r="186" spans="2:2" x14ac:dyDescent="0.25">
      <c r="B186" s="20">
        <f t="shared" si="7"/>
        <v>0</v>
      </c>
    </row>
    <row r="187" spans="2:2" x14ac:dyDescent="0.25">
      <c r="B187" s="20">
        <f t="shared" si="7"/>
        <v>0</v>
      </c>
    </row>
    <row r="188" spans="2:2" x14ac:dyDescent="0.25">
      <c r="B188" s="20">
        <f t="shared" si="7"/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  <row r="191" spans="2:2" x14ac:dyDescent="0.25">
      <c r="B191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Planilha46"/>
  <dimension ref="A1:C191"/>
  <sheetViews>
    <sheetView topLeftCell="A1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5844</v>
      </c>
      <c r="C2">
        <v>75.16</v>
      </c>
    </row>
    <row r="3" spans="1:3" x14ac:dyDescent="0.25">
      <c r="A3" s="9">
        <v>46062</v>
      </c>
      <c r="B3" s="20" t="str">
        <f t="shared" ref="B3:B36" si="0">B2</f>
        <v>CCMH27</v>
      </c>
      <c r="C3">
        <v>74.7</v>
      </c>
    </row>
    <row r="4" spans="1:3" x14ac:dyDescent="0.25">
      <c r="A4" s="9">
        <v>46063</v>
      </c>
      <c r="B4" s="20" t="str">
        <f t="shared" si="0"/>
        <v>CCMH27</v>
      </c>
      <c r="C4">
        <v>74.7</v>
      </c>
    </row>
    <row r="5" spans="1:3" x14ac:dyDescent="0.25">
      <c r="A5" s="9">
        <v>46064</v>
      </c>
      <c r="B5" s="20" t="str">
        <f t="shared" si="0"/>
        <v>CCMH27</v>
      </c>
      <c r="C5">
        <v>74.69</v>
      </c>
    </row>
    <row r="6" spans="1:3" x14ac:dyDescent="0.25">
      <c r="A6" s="9">
        <v>46065</v>
      </c>
      <c r="B6" s="20" t="str">
        <f t="shared" si="0"/>
        <v>CCMH27</v>
      </c>
      <c r="C6">
        <v>74.599999999999994</v>
      </c>
    </row>
    <row r="7" spans="1:3" x14ac:dyDescent="0.25">
      <c r="A7" s="9">
        <v>46066</v>
      </c>
      <c r="B7" s="20" t="str">
        <f t="shared" si="0"/>
        <v>CCMH27</v>
      </c>
      <c r="C7">
        <v>74.650000000000006</v>
      </c>
    </row>
    <row r="8" spans="1:3" x14ac:dyDescent="0.25">
      <c r="A8" s="9">
        <v>46071</v>
      </c>
      <c r="B8" s="20" t="str">
        <f t="shared" si="0"/>
        <v>CCMH27</v>
      </c>
      <c r="C8">
        <v>74.459999999999994</v>
      </c>
    </row>
    <row r="9" spans="1:3" x14ac:dyDescent="0.25">
      <c r="A9" s="9">
        <v>46072</v>
      </c>
      <c r="B9" s="20" t="str">
        <f t="shared" si="0"/>
        <v>CCMH27</v>
      </c>
      <c r="C9">
        <v>74.400000000000006</v>
      </c>
    </row>
    <row r="10" spans="1:3" x14ac:dyDescent="0.25">
      <c r="A10" s="9">
        <v>46073</v>
      </c>
      <c r="B10" s="20" t="str">
        <f t="shared" si="0"/>
        <v>CCMH27</v>
      </c>
      <c r="C10">
        <v>74.400000000000006</v>
      </c>
    </row>
    <row r="11" spans="1:3" x14ac:dyDescent="0.25">
      <c r="A11" s="9">
        <v>46076</v>
      </c>
      <c r="B11" s="20" t="str">
        <f t="shared" si="0"/>
        <v>CCMH27</v>
      </c>
      <c r="C11">
        <v>74.069999999999993</v>
      </c>
    </row>
    <row r="12" spans="1:3" x14ac:dyDescent="0.25">
      <c r="A12" s="9">
        <v>46077</v>
      </c>
      <c r="B12" s="20" t="str">
        <f t="shared" si="0"/>
        <v>CCMH27</v>
      </c>
      <c r="C12">
        <v>73.89</v>
      </c>
    </row>
    <row r="13" spans="1:3" x14ac:dyDescent="0.25">
      <c r="A13" s="9">
        <v>46078</v>
      </c>
      <c r="B13" s="20" t="str">
        <f t="shared" si="0"/>
        <v>CCMH27</v>
      </c>
      <c r="C13">
        <v>73.739999999999995</v>
      </c>
    </row>
    <row r="14" spans="1:3" x14ac:dyDescent="0.25">
      <c r="A14" s="9">
        <v>46079</v>
      </c>
      <c r="B14" s="20" t="str">
        <f t="shared" si="0"/>
        <v>CCMH27</v>
      </c>
      <c r="C14">
        <v>73.739999999999995</v>
      </c>
    </row>
    <row r="15" spans="1:3" x14ac:dyDescent="0.25">
      <c r="A15" s="9">
        <v>46080</v>
      </c>
      <c r="B15" s="20" t="str">
        <f t="shared" si="0"/>
        <v>CCMH27</v>
      </c>
      <c r="C15">
        <v>74.400000000000006</v>
      </c>
    </row>
    <row r="16" spans="1:3" x14ac:dyDescent="0.25">
      <c r="A16" s="9">
        <v>46083</v>
      </c>
      <c r="B16" s="20" t="str">
        <f t="shared" si="0"/>
        <v>CCMH27</v>
      </c>
      <c r="C16">
        <v>74.84</v>
      </c>
    </row>
    <row r="17" spans="1:3" x14ac:dyDescent="0.25">
      <c r="A17" s="9">
        <v>46084</v>
      </c>
      <c r="B17" s="20" t="str">
        <f t="shared" si="0"/>
        <v>CCMH27</v>
      </c>
      <c r="C17">
        <v>74.989999999999995</v>
      </c>
    </row>
    <row r="18" spans="1:3" x14ac:dyDescent="0.25">
      <c r="A18" s="9">
        <v>46085</v>
      </c>
      <c r="B18" s="20" t="str">
        <f t="shared" si="0"/>
        <v>CCMH27</v>
      </c>
      <c r="C18">
        <v>75</v>
      </c>
    </row>
    <row r="19" spans="1:3" x14ac:dyDescent="0.25">
      <c r="A19" s="9">
        <v>46086</v>
      </c>
      <c r="B19" s="20" t="str">
        <f t="shared" si="0"/>
        <v>CCMH27</v>
      </c>
      <c r="C19">
        <v>75.12</v>
      </c>
    </row>
    <row r="20" spans="1:3" x14ac:dyDescent="0.25">
      <c r="A20" s="4">
        <v>46087</v>
      </c>
      <c r="B20" s="20" t="str">
        <f t="shared" si="0"/>
        <v>CCMH27</v>
      </c>
      <c r="C20">
        <v>75.13</v>
      </c>
    </row>
    <row r="21" spans="1:3" x14ac:dyDescent="0.25">
      <c r="A21" s="4">
        <v>46090</v>
      </c>
      <c r="B21" s="20" t="str">
        <f t="shared" si="0"/>
        <v>CCMH27</v>
      </c>
      <c r="C21">
        <v>75.349999999999994</v>
      </c>
    </row>
    <row r="22" spans="1:3" x14ac:dyDescent="0.25">
      <c r="A22" s="4">
        <v>46091</v>
      </c>
      <c r="B22" s="20" t="str">
        <f t="shared" si="0"/>
        <v>CCMH27</v>
      </c>
      <c r="C22">
        <v>75.319999999999993</v>
      </c>
    </row>
    <row r="23" spans="1:3" x14ac:dyDescent="0.25">
      <c r="A23" s="4">
        <v>46092</v>
      </c>
      <c r="B23" s="20" t="str">
        <f t="shared" si="0"/>
        <v>CCMH27</v>
      </c>
      <c r="C23">
        <v>75.37</v>
      </c>
    </row>
    <row r="24" spans="1:3" x14ac:dyDescent="0.25">
      <c r="A24" s="4">
        <v>46093</v>
      </c>
      <c r="B24" s="20" t="str">
        <f t="shared" si="0"/>
        <v>CCMH27</v>
      </c>
      <c r="C24">
        <v>75.91</v>
      </c>
    </row>
    <row r="25" spans="1:3" x14ac:dyDescent="0.25">
      <c r="A25" s="4">
        <v>46094</v>
      </c>
      <c r="B25" s="20" t="str">
        <f t="shared" si="0"/>
        <v>CCMH27</v>
      </c>
      <c r="C25">
        <v>76.2</v>
      </c>
    </row>
    <row r="26" spans="1:3" x14ac:dyDescent="0.25">
      <c r="A26" s="4">
        <v>46097</v>
      </c>
      <c r="B26" s="20" t="str">
        <f t="shared" si="0"/>
        <v>CCMH27</v>
      </c>
      <c r="C26">
        <v>75.14</v>
      </c>
    </row>
    <row r="27" spans="1:3" x14ac:dyDescent="0.25">
      <c r="A27" s="4">
        <v>46098</v>
      </c>
      <c r="B27" s="20" t="str">
        <f t="shared" si="0"/>
        <v>CCMH27</v>
      </c>
      <c r="C27">
        <v>74.819999999999993</v>
      </c>
    </row>
    <row r="28" spans="1:3" x14ac:dyDescent="0.25">
      <c r="A28" s="4">
        <v>46099</v>
      </c>
      <c r="B28" s="20" t="str">
        <f t="shared" si="0"/>
        <v>CCMH27</v>
      </c>
      <c r="C28">
        <v>75.59</v>
      </c>
    </row>
    <row r="29" spans="1:3" x14ac:dyDescent="0.25">
      <c r="A29" s="4">
        <v>46100</v>
      </c>
      <c r="B29" s="20" t="str">
        <f t="shared" si="0"/>
        <v>CCMH27</v>
      </c>
      <c r="C29">
        <v>75.48</v>
      </c>
    </row>
    <row r="30" spans="1:3" x14ac:dyDescent="0.25">
      <c r="A30" s="4">
        <v>46101</v>
      </c>
      <c r="B30" s="20" t="str">
        <f t="shared" si="0"/>
        <v>CCMH27</v>
      </c>
      <c r="C30">
        <v>76.260000000000005</v>
      </c>
    </row>
    <row r="31" spans="1:3" x14ac:dyDescent="0.25">
      <c r="A31" s="4">
        <v>46104</v>
      </c>
      <c r="B31" s="20" t="str">
        <f t="shared" si="0"/>
        <v>CCMH27</v>
      </c>
      <c r="C31">
        <v>76.08</v>
      </c>
    </row>
    <row r="32" spans="1:3" x14ac:dyDescent="0.25">
      <c r="A32" s="9">
        <v>46105</v>
      </c>
      <c r="B32" s="20" t="str">
        <f t="shared" si="0"/>
        <v>CCMH27</v>
      </c>
      <c r="C32">
        <v>76</v>
      </c>
    </row>
    <row r="33" spans="1:3" x14ac:dyDescent="0.25">
      <c r="A33" s="4">
        <v>46107</v>
      </c>
      <c r="B33" s="20" t="str">
        <f t="shared" si="0"/>
        <v>CCMH27</v>
      </c>
      <c r="C33">
        <v>75.959999999999994</v>
      </c>
    </row>
    <row r="34" spans="1:3" x14ac:dyDescent="0.25">
      <c r="A34" s="4">
        <v>46108</v>
      </c>
      <c r="B34" s="20" t="str">
        <f t="shared" si="0"/>
        <v>CCMH27</v>
      </c>
      <c r="C34">
        <v>76</v>
      </c>
    </row>
    <row r="35" spans="1:3" x14ac:dyDescent="0.25">
      <c r="A35" s="9">
        <v>46111</v>
      </c>
      <c r="B35" s="20" t="str">
        <f t="shared" si="0"/>
        <v>CCMH27</v>
      </c>
      <c r="C35">
        <v>77.069999999999993</v>
      </c>
    </row>
    <row r="36" spans="1:3" x14ac:dyDescent="0.25">
      <c r="A36" s="9">
        <v>46112</v>
      </c>
      <c r="B36" s="20" t="str">
        <f t="shared" si="0"/>
        <v>CCMH27</v>
      </c>
      <c r="C36">
        <v>76.91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76.78</v>
      </c>
    </row>
    <row r="38" spans="1:3" x14ac:dyDescent="0.25">
      <c r="A38" s="9">
        <v>46114</v>
      </c>
      <c r="B38" s="20" t="str">
        <f t="shared" ca="1" si="1"/>
        <v/>
      </c>
      <c r="C38">
        <v>76.86</v>
      </c>
    </row>
    <row r="39" spans="1:3" x14ac:dyDescent="0.25">
      <c r="A39" s="9">
        <v>46118</v>
      </c>
      <c r="B39" s="20" t="str">
        <f t="shared" ca="1" si="1"/>
        <v/>
      </c>
      <c r="C39">
        <v>76.63</v>
      </c>
    </row>
    <row r="40" spans="1:3" x14ac:dyDescent="0.25">
      <c r="A40" s="9">
        <v>46120</v>
      </c>
      <c r="B40" s="20" t="str">
        <f t="shared" ca="1" si="1"/>
        <v/>
      </c>
      <c r="C40">
        <v>75.709999999999994</v>
      </c>
    </row>
    <row r="41" spans="1:3" x14ac:dyDescent="0.25">
      <c r="A41" s="9">
        <v>46121</v>
      </c>
      <c r="B41" s="20" t="str">
        <f t="shared" ca="1" si="1"/>
        <v/>
      </c>
      <c r="C41">
        <v>75.64</v>
      </c>
    </row>
    <row r="42" spans="1:3" x14ac:dyDescent="0.25">
      <c r="A42" s="9">
        <v>46122</v>
      </c>
      <c r="B42" s="20" t="str">
        <f t="shared" ca="1" si="1"/>
        <v/>
      </c>
      <c r="C42">
        <v>75.39</v>
      </c>
    </row>
    <row r="43" spans="1:3" x14ac:dyDescent="0.25">
      <c r="A43" s="9">
        <v>46125</v>
      </c>
      <c r="B43" s="20" t="str">
        <f t="shared" ca="1" si="1"/>
        <v/>
      </c>
      <c r="C43">
        <v>75.5</v>
      </c>
    </row>
    <row r="44" spans="1:3" x14ac:dyDescent="0.25">
      <c r="A44" s="9">
        <v>46126</v>
      </c>
      <c r="B44" s="20" t="str">
        <f t="shared" ca="1" si="1"/>
        <v/>
      </c>
      <c r="C44">
        <v>75.31</v>
      </c>
    </row>
    <row r="45" spans="1:3" x14ac:dyDescent="0.25">
      <c r="A45" s="9">
        <v>46127</v>
      </c>
      <c r="B45" s="20" t="str">
        <f t="shared" ca="1" si="1"/>
        <v/>
      </c>
      <c r="C45">
        <v>75.180000000000007</v>
      </c>
    </row>
    <row r="46" spans="1:3" x14ac:dyDescent="0.25">
      <c r="A46" s="9">
        <v>46128</v>
      </c>
      <c r="B46" s="20" t="str">
        <f t="shared" ca="1" si="1"/>
        <v/>
      </c>
      <c r="C46">
        <v>75.2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75.11</v>
      </c>
    </row>
    <row r="48" spans="1:3" x14ac:dyDescent="0.25">
      <c r="A48" s="9">
        <v>46132</v>
      </c>
      <c r="B48" s="20" t="str">
        <f t="shared" ca="1" si="2"/>
        <v/>
      </c>
      <c r="C48">
        <v>75.06</v>
      </c>
    </row>
    <row r="49" spans="1:3" x14ac:dyDescent="0.25">
      <c r="A49" s="9">
        <v>46134</v>
      </c>
      <c r="B49" s="20" t="str">
        <f t="shared" ca="1" si="2"/>
        <v/>
      </c>
      <c r="C49">
        <v>75.88</v>
      </c>
    </row>
    <row r="50" spans="1:3" x14ac:dyDescent="0.25">
      <c r="A50" s="9">
        <v>46135</v>
      </c>
      <c r="B50" s="20" t="str">
        <f t="shared" ca="1" si="2"/>
        <v/>
      </c>
      <c r="C50">
        <v>75.39</v>
      </c>
    </row>
    <row r="51" spans="1:3" x14ac:dyDescent="0.25">
      <c r="A51" s="9">
        <v>46136</v>
      </c>
      <c r="B51" s="20" t="str">
        <f t="shared" ca="1" si="2"/>
        <v/>
      </c>
      <c r="C51">
        <v>75.260000000000005</v>
      </c>
    </row>
    <row r="52" spans="1:3" x14ac:dyDescent="0.25">
      <c r="A52" s="9">
        <v>46139</v>
      </c>
      <c r="B52" s="20" t="str">
        <f t="shared" ca="1" si="2"/>
        <v/>
      </c>
      <c r="C52">
        <v>75.67</v>
      </c>
    </row>
    <row r="53" spans="1:3" x14ac:dyDescent="0.25">
      <c r="A53" s="9">
        <v>46140</v>
      </c>
      <c r="B53" s="20" t="str">
        <f t="shared" ca="1" si="2"/>
        <v/>
      </c>
      <c r="C53">
        <v>75.5</v>
      </c>
    </row>
    <row r="54" spans="1:3" x14ac:dyDescent="0.25">
      <c r="A54" s="9">
        <v>46141</v>
      </c>
      <c r="B54" s="20" t="str">
        <f t="shared" ca="1" si="2"/>
        <v/>
      </c>
      <c r="C54">
        <v>75.52</v>
      </c>
    </row>
    <row r="55" spans="1:3" x14ac:dyDescent="0.25">
      <c r="A55" s="9">
        <v>46142</v>
      </c>
      <c r="B55" s="20" t="str">
        <f t="shared" ca="1" si="2"/>
        <v/>
      </c>
      <c r="C55">
        <v>75.11</v>
      </c>
    </row>
    <row r="56" spans="1:3" x14ac:dyDescent="0.25">
      <c r="A56" s="9">
        <v>46146</v>
      </c>
      <c r="B56" s="20" t="str">
        <f t="shared" ca="1" si="2"/>
        <v/>
      </c>
      <c r="C56">
        <v>74.900000000000006</v>
      </c>
    </row>
    <row r="57" spans="1:3" x14ac:dyDescent="0.25">
      <c r="A57" s="9">
        <v>46147</v>
      </c>
      <c r="B57" s="20" t="str">
        <f t="shared" ca="1" si="2"/>
        <v/>
      </c>
      <c r="C57">
        <v>74.52</v>
      </c>
    </row>
    <row r="58" spans="1:3" x14ac:dyDescent="0.25">
      <c r="A58" s="9">
        <v>46148</v>
      </c>
      <c r="B58" s="20" t="str">
        <f t="shared" ca="1" si="2"/>
        <v/>
      </c>
      <c r="C58">
        <v>74.14</v>
      </c>
    </row>
    <row r="59" spans="1:3" x14ac:dyDescent="0.25">
      <c r="A59" s="9">
        <v>46149</v>
      </c>
      <c r="B59" s="20" t="str">
        <f t="shared" ca="1" si="2"/>
        <v/>
      </c>
      <c r="C59">
        <v>74.260000000000005</v>
      </c>
    </row>
    <row r="60" spans="1:3" x14ac:dyDescent="0.25">
      <c r="A60" s="9">
        <v>46150</v>
      </c>
      <c r="B60" s="20" t="str">
        <f t="shared" ca="1" si="2"/>
        <v/>
      </c>
      <c r="C60">
        <v>74.44</v>
      </c>
    </row>
    <row r="61" spans="1:3" x14ac:dyDescent="0.25">
      <c r="A61" s="9">
        <v>46153</v>
      </c>
      <c r="B61" s="20" t="str">
        <f t="shared" ca="1" si="2"/>
        <v/>
      </c>
      <c r="C61">
        <v>75.02</v>
      </c>
    </row>
    <row r="62" spans="1:3" x14ac:dyDescent="0.25">
      <c r="A62" s="9">
        <v>46154</v>
      </c>
      <c r="B62" s="20" t="str">
        <f t="shared" ca="1" si="2"/>
        <v/>
      </c>
      <c r="C62">
        <v>75.010000000000005</v>
      </c>
    </row>
    <row r="63" spans="1:3" x14ac:dyDescent="0.25">
      <c r="A63" s="9">
        <v>46155</v>
      </c>
      <c r="B63" s="20" t="str">
        <f t="shared" ca="1" si="2"/>
        <v/>
      </c>
      <c r="C63">
        <v>74.92</v>
      </c>
    </row>
    <row r="64" spans="1:3" x14ac:dyDescent="0.25">
      <c r="A64" s="9">
        <v>46156</v>
      </c>
      <c r="B64" s="20" t="str">
        <f t="shared" ca="1" si="2"/>
        <v/>
      </c>
      <c r="C64">
        <v>74.83</v>
      </c>
    </row>
    <row r="65" spans="1:3" x14ac:dyDescent="0.25">
      <c r="A65" s="9">
        <v>46157</v>
      </c>
      <c r="B65" s="20" t="str">
        <f t="shared" ca="1" si="2"/>
        <v/>
      </c>
      <c r="C65">
        <v>74.930000000000007</v>
      </c>
    </row>
    <row r="66" spans="1:3" x14ac:dyDescent="0.25">
      <c r="A66" s="9">
        <v>46160</v>
      </c>
      <c r="B66" s="20" t="str">
        <f t="shared" ca="1" si="2"/>
        <v/>
      </c>
      <c r="C66">
        <v>75.14</v>
      </c>
    </row>
    <row r="67" spans="1:3" x14ac:dyDescent="0.25">
      <c r="A67" s="9">
        <v>46161</v>
      </c>
      <c r="B67" s="20" t="str">
        <f t="shared" ca="1" si="2"/>
        <v/>
      </c>
      <c r="C67">
        <v>75.209999999999994</v>
      </c>
    </row>
    <row r="68" spans="1:3" x14ac:dyDescent="0.25">
      <c r="A68" s="9">
        <v>46162</v>
      </c>
      <c r="B68" s="20" t="str">
        <f t="shared" ca="1" si="2"/>
        <v/>
      </c>
      <c r="C68">
        <v>75.37</v>
      </c>
    </row>
    <row r="69" spans="1:3" x14ac:dyDescent="0.25">
      <c r="A69" s="9">
        <v>46163</v>
      </c>
      <c r="B69" s="20" t="str">
        <f t="shared" ca="1" si="2"/>
        <v/>
      </c>
      <c r="C69">
        <v>75.680000000000007</v>
      </c>
    </row>
    <row r="70" spans="1:3" x14ac:dyDescent="0.25">
      <c r="A70" s="9">
        <v>46164</v>
      </c>
      <c r="B70" s="20" t="str">
        <f t="shared" ca="1" si="2"/>
        <v/>
      </c>
      <c r="C70">
        <v>75.849999999999994</v>
      </c>
    </row>
    <row r="71" spans="1:3" x14ac:dyDescent="0.25">
      <c r="A71" s="9">
        <v>46167</v>
      </c>
      <c r="B71" s="20" t="str">
        <f t="shared" ca="1" si="2"/>
        <v/>
      </c>
      <c r="C71">
        <v>75.31</v>
      </c>
    </row>
    <row r="72" spans="1:3" x14ac:dyDescent="0.25">
      <c r="A72" s="9">
        <v>46168</v>
      </c>
      <c r="B72" s="20" t="str">
        <f t="shared" ca="1" si="2"/>
        <v/>
      </c>
      <c r="C72">
        <v>75.39</v>
      </c>
    </row>
    <row r="73" spans="1:3" x14ac:dyDescent="0.25">
      <c r="A73" s="9">
        <v>46169</v>
      </c>
      <c r="B73" s="20" t="str">
        <f t="shared" ca="1" si="2"/>
        <v/>
      </c>
      <c r="C73">
        <v>75.11</v>
      </c>
    </row>
    <row r="74" spans="1:3" x14ac:dyDescent="0.25">
      <c r="A74" s="9">
        <v>46170</v>
      </c>
      <c r="B74" s="20" t="str">
        <f t="shared" ca="1" si="2"/>
        <v/>
      </c>
      <c r="C74">
        <v>75.23</v>
      </c>
    </row>
    <row r="75" spans="1:3" x14ac:dyDescent="0.25">
      <c r="A75" s="9">
        <v>46171</v>
      </c>
      <c r="B75" s="20" t="str">
        <f t="shared" ca="1" si="2"/>
        <v/>
      </c>
      <c r="C75">
        <v>75</v>
      </c>
    </row>
    <row r="76" spans="1:3" x14ac:dyDescent="0.25">
      <c r="A76" s="9">
        <v>46174</v>
      </c>
      <c r="B76" s="20" t="str">
        <f t="shared" ca="1" si="2"/>
        <v/>
      </c>
      <c r="C76">
        <v>75.02</v>
      </c>
    </row>
    <row r="77" spans="1:3" x14ac:dyDescent="0.25">
      <c r="A77" s="9">
        <v>46175</v>
      </c>
      <c r="B77" s="20" t="str">
        <f t="shared" ca="1" si="2"/>
        <v/>
      </c>
      <c r="C77">
        <v>74.97</v>
      </c>
    </row>
    <row r="78" spans="1:3" x14ac:dyDescent="0.25">
      <c r="A78" s="9">
        <v>46176</v>
      </c>
      <c r="B78" s="20" t="str">
        <f t="shared" ca="1" si="2"/>
        <v/>
      </c>
      <c r="C78">
        <v>75.17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75.790000000000006</v>
      </c>
    </row>
    <row r="80" spans="1:3" x14ac:dyDescent="0.25">
      <c r="A80" s="9">
        <v>46181</v>
      </c>
      <c r="B80" s="20" t="str">
        <f t="shared" ca="1" si="3"/>
        <v/>
      </c>
      <c r="C80">
        <v>75.239999999999995</v>
      </c>
    </row>
    <row r="81" spans="1:3" x14ac:dyDescent="0.25">
      <c r="A81" s="9">
        <v>46182</v>
      </c>
      <c r="B81" s="20" t="str">
        <f t="shared" ca="1" si="3"/>
        <v/>
      </c>
      <c r="C81">
        <v>75.14</v>
      </c>
    </row>
    <row r="82" spans="1:3" x14ac:dyDescent="0.25">
      <c r="A82" s="9">
        <v>46183</v>
      </c>
      <c r="B82" s="20" t="str">
        <f t="shared" ca="1" si="3"/>
        <v/>
      </c>
      <c r="C82">
        <v>75.09</v>
      </c>
    </row>
    <row r="83" spans="1:3" x14ac:dyDescent="0.25">
      <c r="A83" s="9">
        <v>46184</v>
      </c>
      <c r="B83" s="20" t="str">
        <f t="shared" ca="1" si="3"/>
        <v/>
      </c>
      <c r="C83">
        <v>74.989999999999995</v>
      </c>
    </row>
    <row r="84" spans="1:3" x14ac:dyDescent="0.25">
      <c r="A84" s="9">
        <v>46185</v>
      </c>
      <c r="B84" s="20" t="str">
        <f t="shared" ca="1" si="3"/>
        <v/>
      </c>
      <c r="C84">
        <v>75.13</v>
      </c>
    </row>
    <row r="85" spans="1:3" x14ac:dyDescent="0.25">
      <c r="A85" s="9">
        <v>46188</v>
      </c>
      <c r="B85" s="20" t="str">
        <f t="shared" ca="1" si="3"/>
        <v/>
      </c>
      <c r="C85">
        <v>75.22</v>
      </c>
    </row>
    <row r="86" spans="1:3" x14ac:dyDescent="0.25">
      <c r="A86" s="9">
        <v>46189</v>
      </c>
      <c r="B86" s="20" t="str">
        <f t="shared" ca="1" si="3"/>
        <v/>
      </c>
      <c r="C86">
        <v>75.11</v>
      </c>
    </row>
    <row r="87" spans="1:3" x14ac:dyDescent="0.25">
      <c r="A87" s="9">
        <v>46190</v>
      </c>
      <c r="B87" s="20" t="str">
        <f t="shared" ca="1" si="3"/>
        <v/>
      </c>
      <c r="C87">
        <v>75.099999999999994</v>
      </c>
    </row>
    <row r="88" spans="1:3" x14ac:dyDescent="0.25">
      <c r="A88" s="9">
        <v>46191</v>
      </c>
      <c r="B88" s="20" t="str">
        <f t="shared" ca="1" si="3"/>
        <v/>
      </c>
      <c r="C88">
        <v>75.13</v>
      </c>
    </row>
    <row r="89" spans="1:3" x14ac:dyDescent="0.25">
      <c r="A89" s="9">
        <v>46192</v>
      </c>
      <c r="B89" s="20" t="str">
        <f t="shared" ca="1" si="3"/>
        <v/>
      </c>
      <c r="C89">
        <v>74.88</v>
      </c>
    </row>
    <row r="90" spans="1:3" x14ac:dyDescent="0.25">
      <c r="A90" s="9">
        <v>46195</v>
      </c>
      <c r="B90" s="20" t="str">
        <f t="shared" ca="1" si="3"/>
        <v/>
      </c>
      <c r="C90">
        <v>74.92</v>
      </c>
    </row>
    <row r="91" spans="1:3" x14ac:dyDescent="0.25">
      <c r="A91" s="9">
        <v>46196</v>
      </c>
      <c r="B91" s="20" t="str">
        <f t="shared" ca="1" si="3"/>
        <v/>
      </c>
      <c r="C91">
        <v>75.13</v>
      </c>
    </row>
    <row r="92" spans="1:3" x14ac:dyDescent="0.25">
      <c r="A92" s="9">
        <v>46197</v>
      </c>
      <c r="B92" s="20" t="str">
        <f t="shared" ca="1" si="3"/>
        <v/>
      </c>
      <c r="C92">
        <v>75.09</v>
      </c>
    </row>
    <row r="93" spans="1:3" x14ac:dyDescent="0.25">
      <c r="A93" s="9">
        <v>46198</v>
      </c>
      <c r="B93" s="20" t="str">
        <f t="shared" ca="1" si="3"/>
        <v/>
      </c>
      <c r="C93">
        <v>75.19</v>
      </c>
    </row>
    <row r="94" spans="1:3" x14ac:dyDescent="0.25">
      <c r="A94" s="9">
        <v>46199</v>
      </c>
      <c r="B94" s="20" t="str">
        <f t="shared" ca="1" si="3"/>
        <v/>
      </c>
      <c r="C94">
        <v>74.989999999999995</v>
      </c>
    </row>
    <row r="95" spans="1:3" x14ac:dyDescent="0.25">
      <c r="A95" s="9">
        <v>46202</v>
      </c>
      <c r="B95" s="20" t="str">
        <f t="shared" ca="1" si="3"/>
        <v/>
      </c>
      <c r="C95">
        <v>75</v>
      </c>
    </row>
    <row r="96" spans="1:3" x14ac:dyDescent="0.25">
      <c r="A96" s="9">
        <v>46203</v>
      </c>
      <c r="B96" s="20" t="str">
        <f t="shared" ca="1" si="3"/>
        <v/>
      </c>
      <c r="C96">
        <v>75.099999999999994</v>
      </c>
    </row>
    <row r="97" spans="1:3" x14ac:dyDescent="0.25">
      <c r="A97" s="9">
        <v>46204</v>
      </c>
      <c r="B97" s="20" t="str">
        <f t="shared" ca="1" si="3"/>
        <v/>
      </c>
      <c r="C97">
        <v>74.989999999999995</v>
      </c>
    </row>
    <row r="98" spans="1:3" x14ac:dyDescent="0.25">
      <c r="A98" s="9">
        <v>46205</v>
      </c>
      <c r="B98" s="20" t="str">
        <f t="shared" ca="1" si="3"/>
        <v/>
      </c>
      <c r="C98">
        <v>75</v>
      </c>
    </row>
    <row r="99" spans="1:3" x14ac:dyDescent="0.25">
      <c r="A99" s="9">
        <v>46206</v>
      </c>
      <c r="B99" s="20" t="str">
        <f t="shared" ca="1" si="3"/>
        <v/>
      </c>
      <c r="C99">
        <v>75.02</v>
      </c>
    </row>
    <row r="100" spans="1:3" x14ac:dyDescent="0.25">
      <c r="A100" s="9">
        <v>46209</v>
      </c>
      <c r="B100" s="20" t="str">
        <f t="shared" ca="1" si="3"/>
        <v/>
      </c>
      <c r="C100">
        <v>75.38</v>
      </c>
    </row>
    <row r="101" spans="1:3" x14ac:dyDescent="0.25">
      <c r="A101" s="9">
        <v>46210</v>
      </c>
      <c r="B101" s="20" t="str">
        <f t="shared" ca="1" si="3"/>
        <v/>
      </c>
      <c r="C101">
        <v>75.42</v>
      </c>
    </row>
    <row r="102" spans="1:3" x14ac:dyDescent="0.25">
      <c r="A102" s="9">
        <v>46211</v>
      </c>
      <c r="B102" s="20" t="str">
        <f t="shared" ca="1" si="3"/>
        <v/>
      </c>
      <c r="C102">
        <v>75.45</v>
      </c>
    </row>
    <row r="103" spans="1:3" x14ac:dyDescent="0.25">
      <c r="A103" s="9">
        <v>46212</v>
      </c>
      <c r="B103" s="20" t="str">
        <f t="shared" ca="1" si="3"/>
        <v/>
      </c>
      <c r="C103">
        <v>75.31</v>
      </c>
    </row>
    <row r="104" spans="1:3" x14ac:dyDescent="0.25">
      <c r="A104" s="9">
        <v>46213</v>
      </c>
      <c r="B104" s="20" t="str">
        <f t="shared" ca="1" si="3"/>
        <v/>
      </c>
      <c r="C104">
        <v>75.38</v>
      </c>
    </row>
    <row r="105" spans="1:3" x14ac:dyDescent="0.25">
      <c r="A105" s="9">
        <v>46216</v>
      </c>
      <c r="B105" s="20" t="str">
        <f t="shared" ca="1" si="3"/>
        <v/>
      </c>
      <c r="C105">
        <v>75.510000000000005</v>
      </c>
    </row>
    <row r="106" spans="1:3" x14ac:dyDescent="0.25">
      <c r="A106" s="9">
        <v>46217</v>
      </c>
      <c r="B106" s="20" t="str">
        <f t="shared" ca="1" si="3"/>
        <v/>
      </c>
      <c r="C106">
        <v>75.63</v>
      </c>
    </row>
    <row r="107" spans="1:3" x14ac:dyDescent="0.25">
      <c r="A107" s="9">
        <v>46218</v>
      </c>
      <c r="B107" s="20" t="str">
        <f t="shared" ca="1" si="3"/>
        <v/>
      </c>
      <c r="C107">
        <v>75.819999999999993</v>
      </c>
    </row>
    <row r="108" spans="1:3" x14ac:dyDescent="0.25">
      <c r="A108" s="9">
        <v>46219</v>
      </c>
      <c r="B108" s="20" t="str">
        <f t="shared" ca="1" si="3"/>
        <v/>
      </c>
      <c r="C108">
        <v>75.930000000000007</v>
      </c>
    </row>
    <row r="109" spans="1:3" x14ac:dyDescent="0.25">
      <c r="A109" s="9">
        <v>46220</v>
      </c>
      <c r="B109" s="20" t="str">
        <f t="shared" ca="1" si="3"/>
        <v/>
      </c>
      <c r="C109">
        <v>76.2</v>
      </c>
    </row>
    <row r="110" spans="1:3" x14ac:dyDescent="0.25">
      <c r="A110" s="9">
        <v>46223</v>
      </c>
      <c r="B110" s="20" t="str">
        <f t="shared" ca="1" si="3"/>
        <v/>
      </c>
      <c r="C110">
        <v>76.88</v>
      </c>
    </row>
    <row r="111" spans="1:3" x14ac:dyDescent="0.25">
      <c r="A111" s="9">
        <v>46224</v>
      </c>
      <c r="B111" s="20" t="str">
        <f t="shared" ref="B111:B120" ca="1" si="4">B110</f>
        <v/>
      </c>
      <c r="C111">
        <v>76.900000000000006</v>
      </c>
    </row>
    <row r="112" spans="1:3" x14ac:dyDescent="0.25">
      <c r="A112" s="9">
        <v>46225</v>
      </c>
      <c r="B112" s="20" t="str">
        <f t="shared" ca="1" si="4"/>
        <v/>
      </c>
      <c r="C112">
        <v>77.8</v>
      </c>
    </row>
    <row r="113" spans="1:3" x14ac:dyDescent="0.25">
      <c r="A113" s="9">
        <v>46226</v>
      </c>
      <c r="B113" s="20" t="str">
        <f t="shared" ca="1" si="4"/>
        <v/>
      </c>
      <c r="C113">
        <v>78.569999999999993</v>
      </c>
    </row>
    <row r="114" spans="1:3" x14ac:dyDescent="0.25">
      <c r="A114" s="9">
        <v>46227</v>
      </c>
      <c r="B114" s="20" t="str">
        <f t="shared" ca="1" si="4"/>
        <v/>
      </c>
      <c r="C114">
        <v>78.489999999999995</v>
      </c>
    </row>
    <row r="115" spans="1:3" x14ac:dyDescent="0.25">
      <c r="A115" s="9">
        <v>46230</v>
      </c>
      <c r="B115" s="20" t="str">
        <f t="shared" ca="1" si="4"/>
        <v/>
      </c>
      <c r="C115">
        <v>77.81</v>
      </c>
    </row>
    <row r="116" spans="1:3" x14ac:dyDescent="0.25">
      <c r="A116" s="9">
        <v>46231</v>
      </c>
      <c r="B116" s="20" t="str">
        <f t="shared" ca="1" si="4"/>
        <v/>
      </c>
      <c r="C116">
        <v>79.459999999999994</v>
      </c>
    </row>
    <row r="117" spans="1:3" x14ac:dyDescent="0.25">
      <c r="A117" s="9">
        <v>46232</v>
      </c>
      <c r="B117" s="20" t="str">
        <f t="shared" ca="1" si="4"/>
        <v/>
      </c>
      <c r="C117">
        <v>79.72</v>
      </c>
    </row>
    <row r="118" spans="1:3" x14ac:dyDescent="0.25">
      <c r="A118" s="9">
        <v>46233</v>
      </c>
      <c r="B118" s="20" t="str">
        <f t="shared" ca="1" si="4"/>
        <v/>
      </c>
      <c r="C118">
        <v>79.53</v>
      </c>
    </row>
    <row r="119" spans="1:3" x14ac:dyDescent="0.25">
      <c r="A119" s="9">
        <v>46234</v>
      </c>
      <c r="B119" s="20" t="str">
        <f t="shared" ca="1" si="4"/>
        <v/>
      </c>
      <c r="C119">
        <v>78.930000000000007</v>
      </c>
    </row>
    <row r="120" spans="1:3" x14ac:dyDescent="0.25">
      <c r="A120" s="9">
        <v>46237</v>
      </c>
      <c r="B120" s="20" t="str">
        <f t="shared" ca="1" si="4"/>
        <v/>
      </c>
      <c r="C120">
        <v>78.739999999999995</v>
      </c>
    </row>
    <row r="121" spans="1:3" x14ac:dyDescent="0.25">
      <c r="A121" s="9" t="str">
        <f>IF('S.H BOI GORDO'!A7200=""," ",'S.H BOI GORDO'!A7200)</f>
        <v xml:space="preserve"> </v>
      </c>
      <c r="B121" s="20">
        <f t="shared" ref="B121:B152" si="5">B129</f>
        <v>0</v>
      </c>
    </row>
    <row r="122" spans="1:3" x14ac:dyDescent="0.25">
      <c r="A122" s="9" t="str">
        <f>IF('S.H BOI GORDO'!A7201=""," ",'S.H BOI GORDO'!A7201)</f>
        <v xml:space="preserve"> </v>
      </c>
      <c r="B122" s="20">
        <f t="shared" si="5"/>
        <v>0</v>
      </c>
    </row>
    <row r="123" spans="1:3" x14ac:dyDescent="0.25">
      <c r="A123" s="9" t="str">
        <f>IF('S.H BOI GORDO'!A7202=""," ",'S.H BOI GORDO'!A7202)</f>
        <v xml:space="preserve"> </v>
      </c>
      <c r="B123" s="20">
        <f t="shared" si="5"/>
        <v>0</v>
      </c>
    </row>
    <row r="124" spans="1:3" x14ac:dyDescent="0.25">
      <c r="A124" s="9" t="str">
        <f>IF('S.H BOI GORDO'!A7203=""," ",'S.H BOI GORDO'!A7203)</f>
        <v xml:space="preserve"> </v>
      </c>
      <c r="B124" s="20">
        <f t="shared" si="5"/>
        <v>0</v>
      </c>
    </row>
    <row r="125" spans="1:3" x14ac:dyDescent="0.25">
      <c r="A125" s="9" t="str">
        <f>IF('S.H BOI GORDO'!A7204=""," ",'S.H BOI GORDO'!A7204)</f>
        <v xml:space="preserve"> </v>
      </c>
      <c r="B125" s="20">
        <f t="shared" si="5"/>
        <v>0</v>
      </c>
    </row>
    <row r="126" spans="1:3" x14ac:dyDescent="0.25">
      <c r="A126" s="9" t="str">
        <f>IF('S.H BOI GORDO'!A7205=""," ",'S.H BOI GORDO'!A7205)</f>
        <v xml:space="preserve"> </v>
      </c>
      <c r="B126" s="20">
        <f t="shared" si="5"/>
        <v>0</v>
      </c>
    </row>
    <row r="127" spans="1:3" x14ac:dyDescent="0.25">
      <c r="A127" s="9" t="str">
        <f>IF('S.H BOI GORDO'!A7206=""," ",'S.H BOI GORDO'!A7206)</f>
        <v xml:space="preserve"> </v>
      </c>
      <c r="B127" s="20">
        <f t="shared" si="5"/>
        <v>0</v>
      </c>
    </row>
    <row r="128" spans="1:3" x14ac:dyDescent="0.25"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ref="B153:B184" si="6">B161</f>
        <v>0</v>
      </c>
    </row>
    <row r="154" spans="2:2" x14ac:dyDescent="0.25">
      <c r="B154" s="20">
        <f t="shared" si="6"/>
        <v>0</v>
      </c>
    </row>
    <row r="155" spans="2:2" x14ac:dyDescent="0.25">
      <c r="B155" s="20">
        <f t="shared" si="6"/>
        <v>0</v>
      </c>
    </row>
    <row r="156" spans="2:2" x14ac:dyDescent="0.25">
      <c r="B156" s="20">
        <f t="shared" si="6"/>
        <v>0</v>
      </c>
    </row>
    <row r="157" spans="2:2" x14ac:dyDescent="0.25">
      <c r="B157" s="20">
        <f t="shared" si="6"/>
        <v>0</v>
      </c>
    </row>
    <row r="158" spans="2:2" x14ac:dyDescent="0.25">
      <c r="B158" s="20">
        <f t="shared" si="6"/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ref="B185:B216" si="7">B193</f>
        <v>0</v>
      </c>
    </row>
    <row r="186" spans="2:2" x14ac:dyDescent="0.25">
      <c r="B186" s="20">
        <f t="shared" si="7"/>
        <v>0</v>
      </c>
    </row>
    <row r="187" spans="2:2" x14ac:dyDescent="0.25">
      <c r="B187" s="20">
        <f t="shared" si="7"/>
        <v>0</v>
      </c>
    </row>
    <row r="188" spans="2:2" x14ac:dyDescent="0.25">
      <c r="B188" s="20">
        <f t="shared" si="7"/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  <row r="191" spans="2:2" x14ac:dyDescent="0.25">
      <c r="B191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Planilha47"/>
  <dimension ref="A1:C190"/>
  <sheetViews>
    <sheetView topLeftCell="A7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5845</v>
      </c>
      <c r="C2">
        <v>71.23</v>
      </c>
    </row>
    <row r="3" spans="1:3" x14ac:dyDescent="0.25">
      <c r="A3" s="9">
        <v>46062</v>
      </c>
      <c r="B3" s="20" t="str">
        <f t="shared" ref="B3:B36" si="0">B2</f>
        <v>CCMK27</v>
      </c>
      <c r="C3">
        <v>71.22</v>
      </c>
    </row>
    <row r="4" spans="1:3" x14ac:dyDescent="0.25">
      <c r="A4" s="9">
        <v>46063</v>
      </c>
      <c r="B4" s="20" t="str">
        <f t="shared" si="0"/>
        <v>CCMK27</v>
      </c>
      <c r="C4">
        <v>71.23</v>
      </c>
    </row>
    <row r="5" spans="1:3" x14ac:dyDescent="0.25">
      <c r="A5" s="9">
        <v>46064</v>
      </c>
      <c r="B5" s="20" t="str">
        <f t="shared" si="0"/>
        <v>CCMK27</v>
      </c>
      <c r="C5">
        <v>71.25</v>
      </c>
    </row>
    <row r="6" spans="1:3" x14ac:dyDescent="0.25">
      <c r="A6" s="9">
        <v>46065</v>
      </c>
      <c r="B6" s="20" t="str">
        <f t="shared" si="0"/>
        <v>CCMK27</v>
      </c>
      <c r="C6">
        <v>71.16</v>
      </c>
    </row>
    <row r="7" spans="1:3" x14ac:dyDescent="0.25">
      <c r="A7" s="9">
        <v>46066</v>
      </c>
      <c r="B7" s="20" t="str">
        <f t="shared" si="0"/>
        <v>CCMK27</v>
      </c>
      <c r="C7">
        <v>71.34</v>
      </c>
    </row>
    <row r="8" spans="1:3" x14ac:dyDescent="0.25">
      <c r="A8" s="9">
        <v>46071</v>
      </c>
      <c r="B8" s="20" t="str">
        <f t="shared" si="0"/>
        <v>CCMK27</v>
      </c>
      <c r="C8">
        <v>71.150000000000006</v>
      </c>
    </row>
    <row r="9" spans="1:3" x14ac:dyDescent="0.25">
      <c r="A9" s="9">
        <v>46072</v>
      </c>
      <c r="B9" s="20" t="str">
        <f t="shared" si="0"/>
        <v>CCMK27</v>
      </c>
      <c r="C9">
        <v>71.09</v>
      </c>
    </row>
    <row r="10" spans="1:3" x14ac:dyDescent="0.25">
      <c r="A10" s="9">
        <v>46073</v>
      </c>
      <c r="B10" s="20" t="str">
        <f t="shared" si="0"/>
        <v>CCMK27</v>
      </c>
      <c r="C10">
        <v>71.09</v>
      </c>
    </row>
    <row r="11" spans="1:3" x14ac:dyDescent="0.25">
      <c r="A11" s="9">
        <v>46076</v>
      </c>
      <c r="B11" s="20" t="str">
        <f t="shared" si="0"/>
        <v>CCMK27</v>
      </c>
      <c r="C11">
        <v>70.760000000000005</v>
      </c>
    </row>
    <row r="12" spans="1:3" x14ac:dyDescent="0.25">
      <c r="A12" s="9">
        <v>46077</v>
      </c>
      <c r="B12" s="20" t="str">
        <f t="shared" si="0"/>
        <v>CCMK27</v>
      </c>
      <c r="C12">
        <v>70.58</v>
      </c>
    </row>
    <row r="13" spans="1:3" x14ac:dyDescent="0.25">
      <c r="A13" s="9">
        <v>46078</v>
      </c>
      <c r="B13" s="20" t="str">
        <f t="shared" si="0"/>
        <v>CCMK27</v>
      </c>
      <c r="C13">
        <v>70.430000000000007</v>
      </c>
    </row>
    <row r="14" spans="1:3" x14ac:dyDescent="0.25">
      <c r="A14" s="9">
        <v>46079</v>
      </c>
      <c r="B14" s="20" t="str">
        <f t="shared" si="0"/>
        <v>CCMK27</v>
      </c>
      <c r="C14">
        <v>70.680000000000007</v>
      </c>
    </row>
    <row r="15" spans="1:3" x14ac:dyDescent="0.25">
      <c r="A15" s="9">
        <v>46080</v>
      </c>
      <c r="B15" s="20" t="str">
        <f t="shared" si="0"/>
        <v>CCMK27</v>
      </c>
      <c r="C15">
        <v>71.09</v>
      </c>
    </row>
    <row r="16" spans="1:3" x14ac:dyDescent="0.25">
      <c r="A16" s="9">
        <v>46083</v>
      </c>
      <c r="B16" s="20" t="str">
        <f t="shared" si="0"/>
        <v>CCMK27</v>
      </c>
      <c r="C16">
        <v>71.53</v>
      </c>
    </row>
    <row r="17" spans="1:3" x14ac:dyDescent="0.25">
      <c r="A17" s="9">
        <v>46084</v>
      </c>
      <c r="B17" s="20" t="str">
        <f t="shared" si="0"/>
        <v>CCMK27</v>
      </c>
      <c r="C17">
        <v>71.680000000000007</v>
      </c>
    </row>
    <row r="18" spans="1:3" x14ac:dyDescent="0.25">
      <c r="A18" s="9">
        <v>46085</v>
      </c>
      <c r="B18" s="20" t="str">
        <f t="shared" si="0"/>
        <v>CCMK27</v>
      </c>
      <c r="C18">
        <v>71.69</v>
      </c>
    </row>
    <row r="19" spans="1:3" x14ac:dyDescent="0.25">
      <c r="A19" s="9">
        <v>46086</v>
      </c>
      <c r="B19" s="20" t="str">
        <f t="shared" si="0"/>
        <v>CCMK27</v>
      </c>
      <c r="C19">
        <v>71.81</v>
      </c>
    </row>
    <row r="20" spans="1:3" x14ac:dyDescent="0.25">
      <c r="A20" s="4">
        <v>46087</v>
      </c>
      <c r="B20" s="20" t="str">
        <f t="shared" si="0"/>
        <v>CCMK27</v>
      </c>
      <c r="C20">
        <v>71.819999999999993</v>
      </c>
    </row>
    <row r="21" spans="1:3" x14ac:dyDescent="0.25">
      <c r="A21" s="4">
        <v>46090</v>
      </c>
      <c r="B21" s="20" t="str">
        <f t="shared" si="0"/>
        <v>CCMK27</v>
      </c>
      <c r="C21">
        <v>72.040000000000006</v>
      </c>
    </row>
    <row r="22" spans="1:3" x14ac:dyDescent="0.25">
      <c r="A22" s="4">
        <v>46091</v>
      </c>
      <c r="B22" s="20" t="str">
        <f t="shared" si="0"/>
        <v>CCMK27</v>
      </c>
      <c r="C22">
        <v>72.09</v>
      </c>
    </row>
    <row r="23" spans="1:3" x14ac:dyDescent="0.25">
      <c r="A23" s="4">
        <v>46092</v>
      </c>
      <c r="B23" s="20" t="str">
        <f t="shared" si="0"/>
        <v>CCMK27</v>
      </c>
      <c r="C23">
        <v>72.540000000000006</v>
      </c>
    </row>
    <row r="24" spans="1:3" x14ac:dyDescent="0.25">
      <c r="A24" s="4">
        <v>46093</v>
      </c>
      <c r="B24" s="20" t="str">
        <f t="shared" si="0"/>
        <v>CCMK27</v>
      </c>
      <c r="C24">
        <v>73.08</v>
      </c>
    </row>
    <row r="25" spans="1:3" x14ac:dyDescent="0.25">
      <c r="A25" s="4">
        <v>46094</v>
      </c>
      <c r="B25" s="20" t="str">
        <f t="shared" si="0"/>
        <v>CCMK27</v>
      </c>
      <c r="C25">
        <v>73.37</v>
      </c>
    </row>
    <row r="26" spans="1:3" x14ac:dyDescent="0.25">
      <c r="A26" s="4">
        <v>46097</v>
      </c>
      <c r="B26" s="20" t="str">
        <f t="shared" si="0"/>
        <v>CCMK27</v>
      </c>
      <c r="C26">
        <v>72.31</v>
      </c>
    </row>
    <row r="27" spans="1:3" x14ac:dyDescent="0.25">
      <c r="A27" s="4">
        <v>46098</v>
      </c>
      <c r="B27" s="20" t="str">
        <f t="shared" si="0"/>
        <v>CCMK27</v>
      </c>
      <c r="C27">
        <v>71.989999999999995</v>
      </c>
    </row>
    <row r="28" spans="1:3" x14ac:dyDescent="0.25">
      <c r="A28" s="4">
        <v>46099</v>
      </c>
      <c r="B28" s="20" t="str">
        <f t="shared" si="0"/>
        <v>CCMK27</v>
      </c>
      <c r="C28">
        <v>72.760000000000005</v>
      </c>
    </row>
    <row r="29" spans="1:3" x14ac:dyDescent="0.25">
      <c r="A29" s="4">
        <v>46100</v>
      </c>
      <c r="B29" s="20" t="str">
        <f t="shared" si="0"/>
        <v>CCMK27</v>
      </c>
      <c r="C29">
        <v>72.650000000000006</v>
      </c>
    </row>
    <row r="30" spans="1:3" x14ac:dyDescent="0.25">
      <c r="A30" s="4">
        <v>46101</v>
      </c>
      <c r="B30" s="20" t="str">
        <f t="shared" si="0"/>
        <v>CCMK27</v>
      </c>
      <c r="C30">
        <v>74.75</v>
      </c>
    </row>
    <row r="31" spans="1:3" x14ac:dyDescent="0.25">
      <c r="A31" s="4">
        <v>46104</v>
      </c>
      <c r="B31" s="20" t="str">
        <f t="shared" si="0"/>
        <v>CCMK27</v>
      </c>
      <c r="C31">
        <v>74.33</v>
      </c>
    </row>
    <row r="32" spans="1:3" x14ac:dyDescent="0.25">
      <c r="A32" s="9">
        <v>46105</v>
      </c>
      <c r="B32" s="20" t="str">
        <f t="shared" si="0"/>
        <v>CCMK27</v>
      </c>
      <c r="C32">
        <v>74.2</v>
      </c>
    </row>
    <row r="33" spans="1:3" x14ac:dyDescent="0.25">
      <c r="A33" s="4">
        <v>46107</v>
      </c>
      <c r="B33" s="20" t="str">
        <f t="shared" si="0"/>
        <v>CCMK27</v>
      </c>
      <c r="C33">
        <v>74.16</v>
      </c>
    </row>
    <row r="34" spans="1:3" x14ac:dyDescent="0.25">
      <c r="A34" s="4">
        <v>46108</v>
      </c>
      <c r="B34" s="20" t="str">
        <f t="shared" si="0"/>
        <v>CCMK27</v>
      </c>
      <c r="C34">
        <v>74.2</v>
      </c>
    </row>
    <row r="35" spans="1:3" x14ac:dyDescent="0.25">
      <c r="A35" s="9">
        <v>46111</v>
      </c>
      <c r="B35" s="20" t="str">
        <f t="shared" si="0"/>
        <v>CCMK27</v>
      </c>
      <c r="C35">
        <v>75.27</v>
      </c>
    </row>
    <row r="36" spans="1:3" x14ac:dyDescent="0.25">
      <c r="A36" s="9">
        <v>46112</v>
      </c>
      <c r="B36" s="20" t="str">
        <f t="shared" si="0"/>
        <v>CCMK27</v>
      </c>
      <c r="C36">
        <v>75.11</v>
      </c>
    </row>
    <row r="37" spans="1:3" x14ac:dyDescent="0.25">
      <c r="A37" s="9">
        <v>46113</v>
      </c>
      <c r="B37" s="20" t="str">
        <f t="shared" ref="B37:B47" ca="1" si="1">B46</f>
        <v/>
      </c>
      <c r="C37">
        <v>74.98</v>
      </c>
    </row>
    <row r="38" spans="1:3" x14ac:dyDescent="0.25">
      <c r="A38" s="9">
        <v>46114</v>
      </c>
      <c r="B38" s="20" t="str">
        <f t="shared" ca="1" si="1"/>
        <v/>
      </c>
      <c r="C38">
        <v>74.739999999999995</v>
      </c>
    </row>
    <row r="39" spans="1:3" x14ac:dyDescent="0.25">
      <c r="A39" s="9">
        <v>46118</v>
      </c>
      <c r="B39" s="20" t="str">
        <f t="shared" ca="1" si="1"/>
        <v/>
      </c>
      <c r="C39">
        <v>74.510000000000005</v>
      </c>
    </row>
    <row r="40" spans="1:3" x14ac:dyDescent="0.25">
      <c r="A40" s="9">
        <v>46119</v>
      </c>
      <c r="B40" s="20" t="str">
        <f t="shared" ca="1" si="1"/>
        <v/>
      </c>
      <c r="C40">
        <v>74.17</v>
      </c>
    </row>
    <row r="41" spans="1:3" x14ac:dyDescent="0.25">
      <c r="A41" s="9">
        <v>46120</v>
      </c>
      <c r="B41" s="20" t="str">
        <f t="shared" ca="1" si="1"/>
        <v/>
      </c>
      <c r="C41">
        <v>73.41</v>
      </c>
    </row>
    <row r="42" spans="1:3" x14ac:dyDescent="0.25">
      <c r="A42" s="9">
        <v>46121</v>
      </c>
      <c r="B42" s="20" t="str">
        <f t="shared" ca="1" si="1"/>
        <v/>
      </c>
      <c r="C42">
        <v>73.069999999999993</v>
      </c>
    </row>
    <row r="43" spans="1:3" x14ac:dyDescent="0.25">
      <c r="A43" s="9">
        <v>46122</v>
      </c>
      <c r="B43" s="20" t="str">
        <f t="shared" ca="1" si="1"/>
        <v/>
      </c>
      <c r="C43">
        <v>72.430000000000007</v>
      </c>
    </row>
    <row r="44" spans="1:3" x14ac:dyDescent="0.25">
      <c r="A44" s="9">
        <v>46125</v>
      </c>
      <c r="B44" s="20" t="str">
        <f t="shared" ca="1" si="1"/>
        <v/>
      </c>
      <c r="C44">
        <v>72.17</v>
      </c>
    </row>
    <row r="45" spans="1:3" x14ac:dyDescent="0.25">
      <c r="A45" s="9">
        <v>46126</v>
      </c>
      <c r="B45" s="20" t="str">
        <f t="shared" ca="1" si="1"/>
        <v/>
      </c>
      <c r="C45">
        <v>71.98</v>
      </c>
    </row>
    <row r="46" spans="1:3" x14ac:dyDescent="0.25">
      <c r="A46" s="9">
        <v>46127</v>
      </c>
      <c r="B46" s="20" t="str">
        <f t="shared" ca="1" si="1"/>
        <v/>
      </c>
      <c r="C46">
        <v>71.52</v>
      </c>
    </row>
    <row r="47" spans="1:3" x14ac:dyDescent="0.25">
      <c r="A47" s="9">
        <v>46128</v>
      </c>
      <c r="B47" s="20" t="str">
        <f t="shared" ca="1" si="1"/>
        <v/>
      </c>
      <c r="C47">
        <v>71.75</v>
      </c>
    </row>
    <row r="48" spans="1:3" x14ac:dyDescent="0.25">
      <c r="A48" s="9">
        <v>46129</v>
      </c>
      <c r="B48" s="20" t="str">
        <f t="shared" ref="B48:B79" ca="1" si="2">B47</f>
        <v/>
      </c>
      <c r="C48">
        <v>71.55</v>
      </c>
    </row>
    <row r="49" spans="1:3" x14ac:dyDescent="0.25">
      <c r="A49" s="9">
        <v>46132</v>
      </c>
      <c r="B49" s="20" t="str">
        <f t="shared" ca="1" si="2"/>
        <v/>
      </c>
      <c r="C49">
        <v>72.31</v>
      </c>
    </row>
    <row r="50" spans="1:3" x14ac:dyDescent="0.25">
      <c r="A50" s="9">
        <v>46134</v>
      </c>
      <c r="B50" s="20" t="str">
        <f t="shared" ca="1" si="2"/>
        <v/>
      </c>
      <c r="C50">
        <v>73.180000000000007</v>
      </c>
    </row>
    <row r="51" spans="1:3" x14ac:dyDescent="0.25">
      <c r="A51" s="9">
        <v>46135</v>
      </c>
      <c r="B51" s="20" t="str">
        <f t="shared" ca="1" si="2"/>
        <v/>
      </c>
      <c r="C51">
        <v>72.75</v>
      </c>
    </row>
    <row r="52" spans="1:3" x14ac:dyDescent="0.25">
      <c r="A52" s="9">
        <v>46136</v>
      </c>
      <c r="B52" s="20" t="str">
        <f t="shared" ca="1" si="2"/>
        <v/>
      </c>
      <c r="C52">
        <v>72.959999999999994</v>
      </c>
    </row>
    <row r="53" spans="1:3" x14ac:dyDescent="0.25">
      <c r="A53" s="9">
        <v>46139</v>
      </c>
      <c r="B53" s="20" t="str">
        <f t="shared" ca="1" si="2"/>
        <v/>
      </c>
      <c r="C53">
        <v>73.459999999999994</v>
      </c>
    </row>
    <row r="54" spans="1:3" x14ac:dyDescent="0.25">
      <c r="A54" s="9">
        <v>46140</v>
      </c>
      <c r="B54" s="20" t="str">
        <f t="shared" ca="1" si="2"/>
        <v/>
      </c>
      <c r="C54">
        <v>73.22</v>
      </c>
    </row>
    <row r="55" spans="1:3" x14ac:dyDescent="0.25">
      <c r="A55" s="9">
        <v>46141</v>
      </c>
      <c r="B55" s="20" t="str">
        <f t="shared" ca="1" si="2"/>
        <v/>
      </c>
      <c r="C55">
        <v>73.62</v>
      </c>
    </row>
    <row r="56" spans="1:3" x14ac:dyDescent="0.25">
      <c r="A56" s="9">
        <v>46142</v>
      </c>
      <c r="B56" s="20" t="str">
        <f t="shared" ca="1" si="2"/>
        <v/>
      </c>
      <c r="C56">
        <v>73.31</v>
      </c>
    </row>
    <row r="57" spans="1:3" x14ac:dyDescent="0.25">
      <c r="A57" s="9">
        <v>46146</v>
      </c>
      <c r="B57" s="20" t="str">
        <f t="shared" ca="1" si="2"/>
        <v/>
      </c>
      <c r="C57">
        <v>73.150000000000006</v>
      </c>
    </row>
    <row r="58" spans="1:3" x14ac:dyDescent="0.25">
      <c r="A58" s="9">
        <v>46147</v>
      </c>
      <c r="B58" s="20" t="str">
        <f t="shared" ca="1" si="2"/>
        <v/>
      </c>
      <c r="C58">
        <v>72.45</v>
      </c>
    </row>
    <row r="59" spans="1:3" x14ac:dyDescent="0.25">
      <c r="A59" s="9">
        <v>46148</v>
      </c>
      <c r="B59" s="20" t="str">
        <f t="shared" ca="1" si="2"/>
        <v/>
      </c>
      <c r="C59">
        <v>72.03</v>
      </c>
    </row>
    <row r="60" spans="1:3" x14ac:dyDescent="0.25">
      <c r="A60" s="9">
        <v>46149</v>
      </c>
      <c r="B60" s="20" t="str">
        <f t="shared" ca="1" si="2"/>
        <v/>
      </c>
      <c r="C60">
        <v>72.400000000000006</v>
      </c>
    </row>
    <row r="61" spans="1:3" x14ac:dyDescent="0.25">
      <c r="A61" s="9">
        <v>46150</v>
      </c>
      <c r="B61" s="20" t="str">
        <f t="shared" ca="1" si="2"/>
        <v/>
      </c>
      <c r="C61">
        <v>72.75</v>
      </c>
    </row>
    <row r="62" spans="1:3" x14ac:dyDescent="0.25">
      <c r="A62" s="9">
        <v>46153</v>
      </c>
      <c r="B62" s="20" t="str">
        <f t="shared" ca="1" si="2"/>
        <v/>
      </c>
      <c r="C62">
        <v>73</v>
      </c>
    </row>
    <row r="63" spans="1:3" x14ac:dyDescent="0.25">
      <c r="A63" s="9">
        <v>46154</v>
      </c>
      <c r="B63" s="20" t="str">
        <f t="shared" ca="1" si="2"/>
        <v/>
      </c>
      <c r="C63">
        <v>73.25</v>
      </c>
    </row>
    <row r="64" spans="1:3" x14ac:dyDescent="0.25">
      <c r="A64" s="9">
        <v>46155</v>
      </c>
      <c r="B64" s="20" t="str">
        <f t="shared" ca="1" si="2"/>
        <v/>
      </c>
      <c r="C64">
        <v>72.97</v>
      </c>
    </row>
    <row r="65" spans="1:3" x14ac:dyDescent="0.25">
      <c r="A65" s="9">
        <v>46156</v>
      </c>
      <c r="B65" s="20" t="str">
        <f t="shared" ca="1" si="2"/>
        <v/>
      </c>
      <c r="C65">
        <v>72.95</v>
      </c>
    </row>
    <row r="66" spans="1:3" x14ac:dyDescent="0.25">
      <c r="A66" s="9">
        <v>46157</v>
      </c>
      <c r="B66" s="20" t="str">
        <f t="shared" ca="1" si="2"/>
        <v/>
      </c>
      <c r="C66">
        <v>73</v>
      </c>
    </row>
    <row r="67" spans="1:3" x14ac:dyDescent="0.25">
      <c r="A67" s="9">
        <v>46160</v>
      </c>
      <c r="B67" s="20" t="str">
        <f t="shared" ca="1" si="2"/>
        <v/>
      </c>
      <c r="C67">
        <v>72.95</v>
      </c>
    </row>
    <row r="68" spans="1:3" x14ac:dyDescent="0.25">
      <c r="A68" s="9">
        <v>46161</v>
      </c>
      <c r="B68" s="20" t="str">
        <f t="shared" ca="1" si="2"/>
        <v/>
      </c>
      <c r="C68">
        <v>73.12</v>
      </c>
    </row>
    <row r="69" spans="1:3" x14ac:dyDescent="0.25">
      <c r="A69" s="9">
        <v>46162</v>
      </c>
      <c r="B69" s="20" t="str">
        <f t="shared" ca="1" si="2"/>
        <v/>
      </c>
      <c r="C69">
        <v>73.28</v>
      </c>
    </row>
    <row r="70" spans="1:3" x14ac:dyDescent="0.25">
      <c r="A70" s="9">
        <v>46163</v>
      </c>
      <c r="B70" s="20" t="str">
        <f t="shared" ca="1" si="2"/>
        <v/>
      </c>
      <c r="C70">
        <v>73.400000000000006</v>
      </c>
    </row>
    <row r="71" spans="1:3" x14ac:dyDescent="0.25">
      <c r="A71" s="9">
        <v>46164</v>
      </c>
      <c r="B71" s="20" t="str">
        <f t="shared" ca="1" si="2"/>
        <v/>
      </c>
      <c r="C71">
        <v>73.53</v>
      </c>
    </row>
    <row r="72" spans="1:3" x14ac:dyDescent="0.25">
      <c r="A72" s="9">
        <v>46167</v>
      </c>
      <c r="B72" s="20" t="str">
        <f t="shared" ca="1" si="2"/>
        <v/>
      </c>
      <c r="C72">
        <v>73.239999999999995</v>
      </c>
    </row>
    <row r="73" spans="1:3" x14ac:dyDescent="0.25">
      <c r="A73" s="9">
        <v>46168</v>
      </c>
      <c r="B73" s="20" t="str">
        <f t="shared" ca="1" si="2"/>
        <v/>
      </c>
      <c r="C73">
        <v>73.010000000000005</v>
      </c>
    </row>
    <row r="74" spans="1:3" x14ac:dyDescent="0.25">
      <c r="A74" s="9">
        <v>46169</v>
      </c>
      <c r="B74" s="20" t="str">
        <f t="shared" ca="1" si="2"/>
        <v/>
      </c>
      <c r="C74">
        <v>72.349999999999994</v>
      </c>
    </row>
    <row r="75" spans="1:3" x14ac:dyDescent="0.25">
      <c r="A75" s="9">
        <v>46170</v>
      </c>
      <c r="B75" s="20" t="str">
        <f t="shared" ca="1" si="2"/>
        <v/>
      </c>
      <c r="C75">
        <v>72.66</v>
      </c>
    </row>
    <row r="76" spans="1:3" x14ac:dyDescent="0.25">
      <c r="A76" s="9">
        <v>46171</v>
      </c>
      <c r="B76" s="20" t="str">
        <f t="shared" ca="1" si="2"/>
        <v/>
      </c>
      <c r="C76">
        <v>72.66</v>
      </c>
    </row>
    <row r="77" spans="1:3" x14ac:dyDescent="0.25">
      <c r="A77" s="9">
        <v>46174</v>
      </c>
      <c r="B77" s="20" t="str">
        <f t="shared" ca="1" si="2"/>
        <v/>
      </c>
      <c r="C77">
        <v>73.58</v>
      </c>
    </row>
    <row r="78" spans="1:3" x14ac:dyDescent="0.25">
      <c r="A78" s="9">
        <v>46175</v>
      </c>
      <c r="B78" s="20" t="str">
        <f t="shared" ca="1" si="2"/>
        <v/>
      </c>
      <c r="C78">
        <v>73.75</v>
      </c>
    </row>
    <row r="79" spans="1:3" x14ac:dyDescent="0.25">
      <c r="A79" s="9">
        <v>46176</v>
      </c>
      <c r="B79" s="20" t="str">
        <f t="shared" ca="1" si="2"/>
        <v/>
      </c>
      <c r="C79">
        <v>74.319999999999993</v>
      </c>
    </row>
    <row r="80" spans="1:3" x14ac:dyDescent="0.25">
      <c r="A80" s="9">
        <v>46178</v>
      </c>
      <c r="B80" s="20" t="str">
        <f t="shared" ref="B80:B111" ca="1" si="3">B79</f>
        <v/>
      </c>
      <c r="C80">
        <v>74.790000000000006</v>
      </c>
    </row>
    <row r="81" spans="1:3" x14ac:dyDescent="0.25">
      <c r="A81" s="9">
        <v>46181</v>
      </c>
      <c r="B81" s="20" t="str">
        <f t="shared" ca="1" si="3"/>
        <v/>
      </c>
      <c r="C81">
        <v>74.489999999999995</v>
      </c>
    </row>
    <row r="82" spans="1:3" x14ac:dyDescent="0.25">
      <c r="A82" s="9">
        <v>46182</v>
      </c>
      <c r="B82" s="20" t="str">
        <f t="shared" ca="1" si="3"/>
        <v/>
      </c>
      <c r="C82">
        <v>74.38</v>
      </c>
    </row>
    <row r="83" spans="1:3" x14ac:dyDescent="0.25">
      <c r="A83" s="9">
        <v>46183</v>
      </c>
      <c r="B83" s="20" t="str">
        <f t="shared" ca="1" si="3"/>
        <v/>
      </c>
      <c r="C83">
        <v>74.11</v>
      </c>
    </row>
    <row r="84" spans="1:3" x14ac:dyDescent="0.25">
      <c r="A84" s="9">
        <v>46184</v>
      </c>
      <c r="B84" s="20" t="str">
        <f t="shared" ca="1" si="3"/>
        <v/>
      </c>
      <c r="C84">
        <v>73.91</v>
      </c>
    </row>
    <row r="85" spans="1:3" x14ac:dyDescent="0.25">
      <c r="A85" s="9">
        <v>46185</v>
      </c>
      <c r="B85" s="20" t="str">
        <f t="shared" ca="1" si="3"/>
        <v/>
      </c>
      <c r="C85">
        <v>74.180000000000007</v>
      </c>
    </row>
    <row r="86" spans="1:3" x14ac:dyDescent="0.25">
      <c r="A86" s="9">
        <v>46188</v>
      </c>
      <c r="B86" s="20" t="str">
        <f t="shared" ca="1" si="3"/>
        <v/>
      </c>
      <c r="C86">
        <v>74.33</v>
      </c>
    </row>
    <row r="87" spans="1:3" x14ac:dyDescent="0.25">
      <c r="A87" s="9">
        <v>46189</v>
      </c>
      <c r="B87" s="20" t="str">
        <f t="shared" ca="1" si="3"/>
        <v/>
      </c>
      <c r="C87">
        <v>74.16</v>
      </c>
    </row>
    <row r="88" spans="1:3" x14ac:dyDescent="0.25">
      <c r="A88" s="9">
        <v>46190</v>
      </c>
      <c r="B88" s="20" t="str">
        <f t="shared" ca="1" si="3"/>
        <v/>
      </c>
      <c r="C88">
        <v>74.239999999999995</v>
      </c>
    </row>
    <row r="89" spans="1:3" x14ac:dyDescent="0.25">
      <c r="A89" s="9">
        <v>46191</v>
      </c>
      <c r="B89" s="20" t="str">
        <f t="shared" ca="1" si="3"/>
        <v/>
      </c>
      <c r="C89">
        <v>74.180000000000007</v>
      </c>
    </row>
    <row r="90" spans="1:3" x14ac:dyDescent="0.25">
      <c r="A90" s="9">
        <v>46192</v>
      </c>
      <c r="B90" s="20" t="str">
        <f t="shared" ca="1" si="3"/>
        <v/>
      </c>
      <c r="C90">
        <v>73.56</v>
      </c>
    </row>
    <row r="91" spans="1:3" x14ac:dyDescent="0.25">
      <c r="A91" s="9">
        <v>46195</v>
      </c>
      <c r="B91" s="20" t="str">
        <f t="shared" ca="1" si="3"/>
        <v/>
      </c>
      <c r="C91">
        <v>73.150000000000006</v>
      </c>
    </row>
    <row r="92" spans="1:3" x14ac:dyDescent="0.25">
      <c r="A92" s="9">
        <v>46196</v>
      </c>
      <c r="B92" s="20" t="str">
        <f t="shared" ca="1" si="3"/>
        <v/>
      </c>
      <c r="C92">
        <v>73.5</v>
      </c>
    </row>
    <row r="93" spans="1:3" x14ac:dyDescent="0.25">
      <c r="A93" s="9">
        <v>46197</v>
      </c>
      <c r="B93" s="20" t="str">
        <f t="shared" ca="1" si="3"/>
        <v/>
      </c>
      <c r="C93">
        <v>73.41</v>
      </c>
    </row>
    <row r="94" spans="1:3" x14ac:dyDescent="0.25">
      <c r="A94" s="9">
        <v>46198</v>
      </c>
      <c r="B94" s="20" t="str">
        <f t="shared" ca="1" si="3"/>
        <v/>
      </c>
      <c r="C94">
        <v>73.42</v>
      </c>
    </row>
    <row r="95" spans="1:3" x14ac:dyDescent="0.25">
      <c r="A95" s="9">
        <v>46199</v>
      </c>
      <c r="B95" s="20" t="str">
        <f t="shared" ca="1" si="3"/>
        <v/>
      </c>
      <c r="C95">
        <v>73.38</v>
      </c>
    </row>
    <row r="96" spans="1:3" x14ac:dyDescent="0.25">
      <c r="A96" s="9">
        <v>46202</v>
      </c>
      <c r="B96" s="20" t="str">
        <f t="shared" ca="1" si="3"/>
        <v/>
      </c>
      <c r="C96">
        <v>73.34</v>
      </c>
    </row>
    <row r="97" spans="1:3" x14ac:dyDescent="0.25">
      <c r="A97" s="9">
        <v>46203</v>
      </c>
      <c r="B97" s="20" t="str">
        <f t="shared" ca="1" si="3"/>
        <v/>
      </c>
      <c r="C97">
        <v>73.459999999999994</v>
      </c>
    </row>
    <row r="98" spans="1:3" x14ac:dyDescent="0.25">
      <c r="A98" s="9">
        <v>46204</v>
      </c>
      <c r="B98" s="20" t="str">
        <f t="shared" ca="1" si="3"/>
        <v/>
      </c>
      <c r="C98">
        <v>73.39</v>
      </c>
    </row>
    <row r="99" spans="1:3" x14ac:dyDescent="0.25">
      <c r="A99" s="9">
        <v>46205</v>
      </c>
      <c r="B99" s="20" t="str">
        <f t="shared" ca="1" si="3"/>
        <v/>
      </c>
      <c r="C99">
        <v>73.23</v>
      </c>
    </row>
    <row r="100" spans="1:3" x14ac:dyDescent="0.25">
      <c r="A100" s="9">
        <v>46206</v>
      </c>
      <c r="B100" s="20" t="str">
        <f t="shared" ca="1" si="3"/>
        <v/>
      </c>
      <c r="C100">
        <v>73.349999999999994</v>
      </c>
    </row>
    <row r="101" spans="1:3" x14ac:dyDescent="0.25">
      <c r="A101" s="9">
        <v>46209</v>
      </c>
      <c r="B101" s="20" t="str">
        <f t="shared" ca="1" si="3"/>
        <v/>
      </c>
      <c r="C101">
        <v>73.849999999999994</v>
      </c>
    </row>
    <row r="102" spans="1:3" x14ac:dyDescent="0.25">
      <c r="A102" s="9">
        <v>46210</v>
      </c>
      <c r="B102" s="20" t="str">
        <f t="shared" ca="1" si="3"/>
        <v/>
      </c>
      <c r="C102">
        <v>73.989999999999995</v>
      </c>
    </row>
    <row r="103" spans="1:3" x14ac:dyDescent="0.25">
      <c r="A103" s="9">
        <v>46211</v>
      </c>
      <c r="B103" s="20" t="str">
        <f t="shared" ca="1" si="3"/>
        <v/>
      </c>
      <c r="C103">
        <v>73.92</v>
      </c>
    </row>
    <row r="104" spans="1:3" x14ac:dyDescent="0.25">
      <c r="A104" s="9">
        <v>46212</v>
      </c>
      <c r="B104" s="20" t="str">
        <f t="shared" ca="1" si="3"/>
        <v/>
      </c>
      <c r="C104">
        <v>73.900000000000006</v>
      </c>
    </row>
    <row r="105" spans="1:3" x14ac:dyDescent="0.25">
      <c r="A105" s="9">
        <v>46213</v>
      </c>
      <c r="B105" s="20" t="str">
        <f t="shared" ca="1" si="3"/>
        <v/>
      </c>
      <c r="C105">
        <v>73.86</v>
      </c>
    </row>
    <row r="106" spans="1:3" x14ac:dyDescent="0.25">
      <c r="A106" s="9">
        <v>46216</v>
      </c>
      <c r="B106" s="20" t="str">
        <f t="shared" ca="1" si="3"/>
        <v/>
      </c>
      <c r="C106">
        <v>74.05</v>
      </c>
    </row>
    <row r="107" spans="1:3" x14ac:dyDescent="0.25">
      <c r="A107" s="9">
        <v>46217</v>
      </c>
      <c r="B107" s="20" t="str">
        <f t="shared" ca="1" si="3"/>
        <v/>
      </c>
      <c r="C107">
        <v>74.2</v>
      </c>
    </row>
    <row r="108" spans="1:3" x14ac:dyDescent="0.25">
      <c r="A108" s="9">
        <v>46218</v>
      </c>
      <c r="B108" s="20" t="str">
        <f t="shared" ca="1" si="3"/>
        <v/>
      </c>
      <c r="C108">
        <v>74.38</v>
      </c>
    </row>
    <row r="109" spans="1:3" x14ac:dyDescent="0.25">
      <c r="A109" s="9">
        <v>46219</v>
      </c>
      <c r="B109" s="20" t="str">
        <f t="shared" ca="1" si="3"/>
        <v/>
      </c>
      <c r="C109">
        <v>74.89</v>
      </c>
    </row>
    <row r="110" spans="1:3" x14ac:dyDescent="0.25">
      <c r="A110" s="9">
        <v>46220</v>
      </c>
      <c r="B110" s="20" t="str">
        <f t="shared" ca="1" si="3"/>
        <v/>
      </c>
      <c r="C110">
        <v>75.489999999999995</v>
      </c>
    </row>
    <row r="111" spans="1:3" x14ac:dyDescent="0.25">
      <c r="A111" s="9">
        <v>46223</v>
      </c>
      <c r="B111" s="20" t="str">
        <f t="shared" ca="1" si="3"/>
        <v/>
      </c>
      <c r="C111">
        <v>76.34</v>
      </c>
    </row>
    <row r="112" spans="1:3" x14ac:dyDescent="0.25">
      <c r="A112" s="9">
        <v>46224</v>
      </c>
      <c r="B112" s="20" t="str">
        <f t="shared" ref="B112:B121" ca="1" si="4">B111</f>
        <v/>
      </c>
      <c r="C112">
        <v>75.88</v>
      </c>
    </row>
    <row r="113" spans="1:3" x14ac:dyDescent="0.25">
      <c r="A113" s="9">
        <v>46225</v>
      </c>
      <c r="B113" s="20" t="str">
        <f t="shared" ca="1" si="4"/>
        <v/>
      </c>
      <c r="C113">
        <v>76.760000000000005</v>
      </c>
    </row>
    <row r="114" spans="1:3" x14ac:dyDescent="0.25">
      <c r="A114" s="9">
        <v>46226</v>
      </c>
      <c r="B114" s="20" t="str">
        <f t="shared" ca="1" si="4"/>
        <v/>
      </c>
      <c r="C114">
        <v>77.55</v>
      </c>
    </row>
    <row r="115" spans="1:3" x14ac:dyDescent="0.25">
      <c r="A115" s="9">
        <v>46227</v>
      </c>
      <c r="B115" s="20" t="str">
        <f t="shared" ca="1" si="4"/>
        <v/>
      </c>
      <c r="C115">
        <v>77.48</v>
      </c>
    </row>
    <row r="116" spans="1:3" x14ac:dyDescent="0.25">
      <c r="A116" s="9">
        <v>46230</v>
      </c>
      <c r="B116" s="20" t="str">
        <f t="shared" ca="1" si="4"/>
        <v/>
      </c>
      <c r="C116">
        <v>76.45</v>
      </c>
    </row>
    <row r="117" spans="1:3" x14ac:dyDescent="0.25">
      <c r="A117" s="9">
        <v>46231</v>
      </c>
      <c r="B117" s="20" t="str">
        <f t="shared" ca="1" si="4"/>
        <v/>
      </c>
      <c r="C117">
        <v>77.97</v>
      </c>
    </row>
    <row r="118" spans="1:3" x14ac:dyDescent="0.25">
      <c r="A118" s="9">
        <v>46232</v>
      </c>
      <c r="B118" s="20" t="str">
        <f t="shared" ca="1" si="4"/>
        <v/>
      </c>
      <c r="C118">
        <v>78.36</v>
      </c>
    </row>
    <row r="119" spans="1:3" x14ac:dyDescent="0.25">
      <c r="A119" s="9">
        <v>46233</v>
      </c>
      <c r="B119" s="20" t="str">
        <f t="shared" ca="1" si="4"/>
        <v/>
      </c>
      <c r="C119">
        <v>78.17</v>
      </c>
    </row>
    <row r="120" spans="1:3" x14ac:dyDescent="0.25">
      <c r="A120" s="9">
        <v>46234</v>
      </c>
      <c r="B120" s="20" t="str">
        <f t="shared" ca="1" si="4"/>
        <v/>
      </c>
      <c r="C120">
        <v>77.709999999999994</v>
      </c>
    </row>
    <row r="121" spans="1:3" x14ac:dyDescent="0.25">
      <c r="A121" s="9">
        <v>46237</v>
      </c>
      <c r="B121" s="20" t="str">
        <f t="shared" ca="1" si="4"/>
        <v/>
      </c>
      <c r="C121">
        <v>77.23</v>
      </c>
    </row>
    <row r="122" spans="1:3" x14ac:dyDescent="0.25">
      <c r="A122" s="9" t="str">
        <f>IF('S.H BOI GORDO'!A7204=""," ",'S.H BOI GORDO'!A7204)</f>
        <v xml:space="preserve"> </v>
      </c>
      <c r="B122" s="20">
        <f t="shared" ref="B122:B153" si="5">B131</f>
        <v>0</v>
      </c>
    </row>
    <row r="123" spans="1:3" x14ac:dyDescent="0.25">
      <c r="A123" s="9" t="str">
        <f>IF('S.H BOI GORDO'!A7205=""," ",'S.H BOI GORDO'!A7205)</f>
        <v xml:space="preserve"> </v>
      </c>
      <c r="B123" s="20">
        <f t="shared" si="5"/>
        <v>0</v>
      </c>
    </row>
    <row r="124" spans="1:3" x14ac:dyDescent="0.25">
      <c r="A124" s="9" t="str">
        <f>IF('S.H BOI GORDO'!A7206=""," ",'S.H BOI GORDO'!A7206)</f>
        <v xml:space="preserve"> </v>
      </c>
      <c r="B124" s="20">
        <f t="shared" si="5"/>
        <v>0</v>
      </c>
    </row>
    <row r="125" spans="1:3" x14ac:dyDescent="0.25">
      <c r="B125" s="20">
        <f t="shared" si="5"/>
        <v>0</v>
      </c>
    </row>
    <row r="126" spans="1:3" x14ac:dyDescent="0.25">
      <c r="B126" s="20">
        <f t="shared" si="5"/>
        <v>0</v>
      </c>
    </row>
    <row r="127" spans="1:3" x14ac:dyDescent="0.25">
      <c r="B127" s="20">
        <f t="shared" si="5"/>
        <v>0</v>
      </c>
    </row>
    <row r="128" spans="1:3" x14ac:dyDescent="0.25"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ref="B154:B185" si="6">B163</f>
        <v>0</v>
      </c>
    </row>
    <row r="155" spans="2:2" x14ac:dyDescent="0.25">
      <c r="B155" s="20">
        <f t="shared" si="6"/>
        <v>0</v>
      </c>
    </row>
    <row r="156" spans="2:2" x14ac:dyDescent="0.25">
      <c r="B156" s="20">
        <f t="shared" si="6"/>
        <v>0</v>
      </c>
    </row>
    <row r="157" spans="2:2" x14ac:dyDescent="0.25">
      <c r="B157" s="20">
        <f t="shared" si="6"/>
        <v>0</v>
      </c>
    </row>
    <row r="158" spans="2:2" x14ac:dyDescent="0.25">
      <c r="B158" s="20">
        <f t="shared" si="6"/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ref="B186:B217" si="7">B195</f>
        <v>0</v>
      </c>
    </row>
    <row r="187" spans="2:2" x14ac:dyDescent="0.25">
      <c r="B187" s="20">
        <f t="shared" si="7"/>
        <v>0</v>
      </c>
    </row>
    <row r="188" spans="2:2" x14ac:dyDescent="0.25">
      <c r="B188" s="20">
        <f t="shared" si="7"/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Planilha48"/>
  <dimension ref="A1:C190"/>
  <sheetViews>
    <sheetView topLeftCell="A10" zoomScale="90" zoomScaleNormal="90" workbookViewId="0">
      <selection activeCell="C17" sqref="C17"/>
    </sheetView>
  </sheetViews>
  <sheetFormatPr defaultRowHeight="15" x14ac:dyDescent="0.25"/>
  <cols>
    <col min="1" max="1" width="12.57031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46063</v>
      </c>
      <c r="B2" s="1" t="s">
        <v>5845</v>
      </c>
      <c r="C2">
        <v>70.38</v>
      </c>
    </row>
    <row r="3" spans="1:3" x14ac:dyDescent="0.25">
      <c r="A3" s="9">
        <v>46064</v>
      </c>
      <c r="B3" s="20" t="str">
        <f t="shared" ref="B3:B35" si="0">B2</f>
        <v>CCMK27</v>
      </c>
      <c r="C3">
        <v>70.400000000000006</v>
      </c>
    </row>
    <row r="4" spans="1:3" x14ac:dyDescent="0.25">
      <c r="A4" s="9">
        <v>46065</v>
      </c>
      <c r="B4" s="20" t="str">
        <f t="shared" si="0"/>
        <v>CCMK27</v>
      </c>
      <c r="C4">
        <v>70.31</v>
      </c>
    </row>
    <row r="5" spans="1:3" x14ac:dyDescent="0.25">
      <c r="A5" s="9">
        <v>46066</v>
      </c>
      <c r="B5" s="20" t="str">
        <f t="shared" si="0"/>
        <v>CCMK27</v>
      </c>
      <c r="C5">
        <v>70.489999999999995</v>
      </c>
    </row>
    <row r="6" spans="1:3" x14ac:dyDescent="0.25">
      <c r="A6" s="9">
        <v>46071</v>
      </c>
      <c r="B6" s="20" t="str">
        <f t="shared" si="0"/>
        <v>CCMK27</v>
      </c>
      <c r="C6">
        <v>70.3</v>
      </c>
    </row>
    <row r="7" spans="1:3" x14ac:dyDescent="0.25">
      <c r="A7" s="9">
        <v>46072</v>
      </c>
      <c r="B7" s="20" t="str">
        <f t="shared" si="0"/>
        <v>CCMK27</v>
      </c>
      <c r="C7">
        <v>70.239999999999995</v>
      </c>
    </row>
    <row r="8" spans="1:3" x14ac:dyDescent="0.25">
      <c r="A8" s="9">
        <v>46073</v>
      </c>
      <c r="B8" s="20" t="str">
        <f t="shared" si="0"/>
        <v>CCMK27</v>
      </c>
      <c r="C8">
        <v>70.239999999999995</v>
      </c>
    </row>
    <row r="9" spans="1:3" x14ac:dyDescent="0.25">
      <c r="A9" s="9">
        <v>46076</v>
      </c>
      <c r="B9" s="20" t="str">
        <f t="shared" si="0"/>
        <v>CCMK27</v>
      </c>
      <c r="C9">
        <v>69.91</v>
      </c>
    </row>
    <row r="10" spans="1:3" x14ac:dyDescent="0.25">
      <c r="A10" s="9">
        <v>46077</v>
      </c>
      <c r="B10" s="20" t="str">
        <f t="shared" si="0"/>
        <v>CCMK27</v>
      </c>
      <c r="C10">
        <v>69.73</v>
      </c>
    </row>
    <row r="11" spans="1:3" x14ac:dyDescent="0.25">
      <c r="A11" s="9">
        <v>46078</v>
      </c>
      <c r="B11" s="20" t="str">
        <f t="shared" si="0"/>
        <v>CCMK27</v>
      </c>
      <c r="C11">
        <v>69.58</v>
      </c>
    </row>
    <row r="12" spans="1:3" x14ac:dyDescent="0.25">
      <c r="A12" s="9">
        <v>46079</v>
      </c>
      <c r="B12" s="20" t="str">
        <f t="shared" si="0"/>
        <v>CCMK27</v>
      </c>
      <c r="C12">
        <v>69.83</v>
      </c>
    </row>
    <row r="13" spans="1:3" x14ac:dyDescent="0.25">
      <c r="A13" s="9">
        <v>46080</v>
      </c>
      <c r="B13" s="20" t="str">
        <f t="shared" si="0"/>
        <v>CCMK27</v>
      </c>
      <c r="C13">
        <v>70.239999999999995</v>
      </c>
    </row>
    <row r="14" spans="1:3" x14ac:dyDescent="0.25">
      <c r="A14" s="9">
        <v>46083</v>
      </c>
      <c r="B14" s="20" t="str">
        <f t="shared" si="0"/>
        <v>CCMK27</v>
      </c>
      <c r="C14">
        <v>70.680000000000007</v>
      </c>
    </row>
    <row r="15" spans="1:3" x14ac:dyDescent="0.25">
      <c r="A15" s="9">
        <v>46084</v>
      </c>
      <c r="B15" s="20" t="str">
        <f t="shared" si="0"/>
        <v>CCMK27</v>
      </c>
      <c r="C15">
        <v>70.83</v>
      </c>
    </row>
    <row r="16" spans="1:3" x14ac:dyDescent="0.25">
      <c r="A16" s="9">
        <v>46085</v>
      </c>
      <c r="B16" s="20" t="str">
        <f t="shared" si="0"/>
        <v>CCMK27</v>
      </c>
      <c r="C16">
        <v>70.84</v>
      </c>
    </row>
    <row r="17" spans="1:3" x14ac:dyDescent="0.25">
      <c r="A17" s="9">
        <v>46086</v>
      </c>
      <c r="B17" s="20" t="str">
        <f t="shared" si="0"/>
        <v>CCMK27</v>
      </c>
      <c r="C17">
        <v>70.959999999999994</v>
      </c>
    </row>
    <row r="18" spans="1:3" x14ac:dyDescent="0.25">
      <c r="A18" s="4">
        <v>46087</v>
      </c>
      <c r="B18" s="20" t="str">
        <f t="shared" si="0"/>
        <v>CCMK27</v>
      </c>
      <c r="C18">
        <v>70.97</v>
      </c>
    </row>
    <row r="19" spans="1:3" x14ac:dyDescent="0.25">
      <c r="A19" s="4">
        <v>46090</v>
      </c>
      <c r="B19" s="20" t="str">
        <f t="shared" si="0"/>
        <v>CCMK27</v>
      </c>
      <c r="C19">
        <v>71.19</v>
      </c>
    </row>
    <row r="20" spans="1:3" x14ac:dyDescent="0.25">
      <c r="A20" s="4">
        <v>46091</v>
      </c>
      <c r="B20" s="20" t="str">
        <f t="shared" si="0"/>
        <v>CCMK27</v>
      </c>
      <c r="C20">
        <v>71.239999999999995</v>
      </c>
    </row>
    <row r="21" spans="1:3" x14ac:dyDescent="0.25">
      <c r="A21" s="4">
        <v>46092</v>
      </c>
      <c r="B21" s="20" t="str">
        <f t="shared" si="0"/>
        <v>CCMK27</v>
      </c>
      <c r="C21">
        <v>71.69</v>
      </c>
    </row>
    <row r="22" spans="1:3" x14ac:dyDescent="0.25">
      <c r="A22" s="4">
        <v>46093</v>
      </c>
      <c r="B22" s="20" t="str">
        <f t="shared" si="0"/>
        <v>CCMK27</v>
      </c>
      <c r="C22">
        <v>72.23</v>
      </c>
    </row>
    <row r="23" spans="1:3" x14ac:dyDescent="0.25">
      <c r="A23" s="4">
        <v>46094</v>
      </c>
      <c r="B23" s="20" t="str">
        <f t="shared" si="0"/>
        <v>CCMK27</v>
      </c>
      <c r="C23">
        <v>72.52</v>
      </c>
    </row>
    <row r="24" spans="1:3" x14ac:dyDescent="0.25">
      <c r="A24" s="4">
        <v>46097</v>
      </c>
      <c r="B24" s="20" t="str">
        <f t="shared" si="0"/>
        <v>CCMK27</v>
      </c>
      <c r="C24">
        <v>71.459999999999994</v>
      </c>
    </row>
    <row r="25" spans="1:3" x14ac:dyDescent="0.25">
      <c r="A25" s="4">
        <v>46098</v>
      </c>
      <c r="B25" s="20" t="str">
        <f t="shared" si="0"/>
        <v>CCMK27</v>
      </c>
      <c r="C25">
        <v>71.14</v>
      </c>
    </row>
    <row r="26" spans="1:3" x14ac:dyDescent="0.25">
      <c r="A26" s="4">
        <v>46099</v>
      </c>
      <c r="B26" s="20" t="str">
        <f t="shared" si="0"/>
        <v>CCMK27</v>
      </c>
      <c r="C26">
        <v>71.91</v>
      </c>
    </row>
    <row r="27" spans="1:3" x14ac:dyDescent="0.25">
      <c r="A27" s="4">
        <v>46100</v>
      </c>
      <c r="B27" s="20" t="str">
        <f t="shared" si="0"/>
        <v>CCMK27</v>
      </c>
      <c r="C27">
        <v>71.8</v>
      </c>
    </row>
    <row r="28" spans="1:3" x14ac:dyDescent="0.25">
      <c r="A28" s="4">
        <v>46101</v>
      </c>
      <c r="B28" s="20" t="str">
        <f t="shared" si="0"/>
        <v>CCMK27</v>
      </c>
      <c r="C28">
        <v>72.58</v>
      </c>
    </row>
    <row r="29" spans="1:3" x14ac:dyDescent="0.25">
      <c r="A29" s="4">
        <v>46104</v>
      </c>
      <c r="B29" s="20" t="str">
        <f t="shared" si="0"/>
        <v>CCMK27</v>
      </c>
      <c r="C29">
        <v>72.400000000000006</v>
      </c>
    </row>
    <row r="30" spans="1:3" x14ac:dyDescent="0.25">
      <c r="A30" s="4">
        <v>46105</v>
      </c>
      <c r="B30" s="20" t="str">
        <f t="shared" si="0"/>
        <v>CCMK27</v>
      </c>
      <c r="C30">
        <v>72.319999999999993</v>
      </c>
    </row>
    <row r="31" spans="1:3" x14ac:dyDescent="0.25">
      <c r="A31" s="4">
        <v>46106</v>
      </c>
      <c r="B31" s="20" t="str">
        <f t="shared" si="0"/>
        <v>CCMK27</v>
      </c>
      <c r="C31">
        <v>72.28</v>
      </c>
    </row>
    <row r="32" spans="1:3" x14ac:dyDescent="0.25">
      <c r="A32" s="4">
        <v>46107</v>
      </c>
      <c r="B32" s="20" t="str">
        <f t="shared" si="0"/>
        <v>CCMK27</v>
      </c>
      <c r="C32">
        <v>72.28</v>
      </c>
    </row>
    <row r="33" spans="1:3" x14ac:dyDescent="0.25">
      <c r="A33" s="9">
        <v>46108</v>
      </c>
      <c r="B33" s="20" t="str">
        <f t="shared" si="0"/>
        <v>CCMK27</v>
      </c>
      <c r="C33">
        <v>72.319999999999993</v>
      </c>
    </row>
    <row r="34" spans="1:3" x14ac:dyDescent="0.25">
      <c r="A34" s="4">
        <v>46111</v>
      </c>
      <c r="B34" s="20" t="str">
        <f t="shared" si="0"/>
        <v>CCMK27</v>
      </c>
      <c r="C34">
        <v>73.39</v>
      </c>
    </row>
    <row r="35" spans="1:3" x14ac:dyDescent="0.25">
      <c r="A35" s="4">
        <v>46112</v>
      </c>
      <c r="B35" s="20" t="str">
        <f t="shared" si="0"/>
        <v>CCMK27</v>
      </c>
      <c r="C35">
        <v>73.23</v>
      </c>
    </row>
    <row r="36" spans="1:3" x14ac:dyDescent="0.25">
      <c r="A36" s="9">
        <v>46113</v>
      </c>
      <c r="B36" s="20" t="str">
        <f t="shared" ref="B36:B46" ca="1" si="1">B45</f>
        <v/>
      </c>
      <c r="C36">
        <v>73.099999999999994</v>
      </c>
    </row>
    <row r="37" spans="1:3" x14ac:dyDescent="0.25">
      <c r="A37" s="9">
        <v>46114</v>
      </c>
      <c r="B37" s="20" t="str">
        <f t="shared" ca="1" si="1"/>
        <v/>
      </c>
      <c r="C37">
        <v>73.180000000000007</v>
      </c>
    </row>
    <row r="38" spans="1:3" x14ac:dyDescent="0.25">
      <c r="A38" s="9">
        <v>46118</v>
      </c>
      <c r="B38" s="20" t="str">
        <f t="shared" ca="1" si="1"/>
        <v/>
      </c>
      <c r="C38">
        <v>72.95</v>
      </c>
    </row>
    <row r="39" spans="1:3" x14ac:dyDescent="0.25">
      <c r="A39" s="9">
        <v>46119</v>
      </c>
      <c r="B39" s="20" t="str">
        <f t="shared" ca="1" si="1"/>
        <v/>
      </c>
      <c r="C39">
        <v>72.61</v>
      </c>
    </row>
    <row r="40" spans="1:3" x14ac:dyDescent="0.25">
      <c r="A40" s="9">
        <v>46120</v>
      </c>
      <c r="B40" s="20" t="str">
        <f t="shared" ca="1" si="1"/>
        <v/>
      </c>
      <c r="C40">
        <v>71.849999999999994</v>
      </c>
    </row>
    <row r="41" spans="1:3" x14ac:dyDescent="0.25">
      <c r="A41" s="9">
        <v>46121</v>
      </c>
      <c r="B41" s="20" t="str">
        <f t="shared" ca="1" si="1"/>
        <v/>
      </c>
      <c r="C41">
        <v>71.510000000000005</v>
      </c>
    </row>
    <row r="42" spans="1:3" x14ac:dyDescent="0.25">
      <c r="A42" s="9">
        <v>46122</v>
      </c>
      <c r="B42" s="20" t="str">
        <f t="shared" ca="1" si="1"/>
        <v/>
      </c>
      <c r="C42">
        <v>70.87</v>
      </c>
    </row>
    <row r="43" spans="1:3" x14ac:dyDescent="0.25">
      <c r="A43" s="9">
        <v>46125</v>
      </c>
      <c r="B43" s="20" t="str">
        <f t="shared" ca="1" si="1"/>
        <v/>
      </c>
      <c r="C43">
        <v>70.61</v>
      </c>
    </row>
    <row r="44" spans="1:3" x14ac:dyDescent="0.25">
      <c r="A44" s="9">
        <v>46126</v>
      </c>
      <c r="B44" s="20" t="str">
        <f t="shared" ca="1" si="1"/>
        <v/>
      </c>
      <c r="C44">
        <v>72.27</v>
      </c>
    </row>
    <row r="45" spans="1:3" x14ac:dyDescent="0.25">
      <c r="A45" s="9">
        <v>46127</v>
      </c>
      <c r="B45" s="20" t="str">
        <f t="shared" ca="1" si="1"/>
        <v/>
      </c>
      <c r="C45">
        <v>71.81</v>
      </c>
    </row>
    <row r="46" spans="1:3" x14ac:dyDescent="0.25">
      <c r="A46" s="9">
        <v>46128</v>
      </c>
      <c r="B46" s="20" t="str">
        <f t="shared" ca="1" si="1"/>
        <v/>
      </c>
      <c r="C46">
        <v>72.040000000000006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71.84</v>
      </c>
    </row>
    <row r="48" spans="1:3" x14ac:dyDescent="0.25">
      <c r="A48" s="9">
        <v>46132</v>
      </c>
      <c r="B48" s="20" t="str">
        <f t="shared" ca="1" si="2"/>
        <v/>
      </c>
      <c r="C48">
        <v>71.98</v>
      </c>
    </row>
    <row r="49" spans="1:3" x14ac:dyDescent="0.25">
      <c r="A49" s="9">
        <v>46134</v>
      </c>
      <c r="B49" s="20" t="str">
        <f t="shared" ca="1" si="2"/>
        <v/>
      </c>
      <c r="C49">
        <v>72.510000000000005</v>
      </c>
    </row>
    <row r="50" spans="1:3" x14ac:dyDescent="0.25">
      <c r="A50" s="9">
        <v>46135</v>
      </c>
      <c r="B50" s="20" t="str">
        <f t="shared" ca="1" si="2"/>
        <v/>
      </c>
      <c r="C50">
        <v>72.08</v>
      </c>
    </row>
    <row r="51" spans="1:3" x14ac:dyDescent="0.25">
      <c r="A51" s="9">
        <v>46136</v>
      </c>
      <c r="B51" s="20" t="str">
        <f t="shared" ca="1" si="2"/>
        <v/>
      </c>
      <c r="C51">
        <v>72.319999999999993</v>
      </c>
    </row>
    <row r="52" spans="1:3" x14ac:dyDescent="0.25">
      <c r="A52" s="9">
        <v>46139</v>
      </c>
      <c r="B52" s="20" t="str">
        <f t="shared" ca="1" si="2"/>
        <v/>
      </c>
      <c r="C52">
        <v>72.819999999999993</v>
      </c>
    </row>
    <row r="53" spans="1:3" x14ac:dyDescent="0.25">
      <c r="A53" s="9">
        <v>46140</v>
      </c>
      <c r="B53" s="20" t="str">
        <f t="shared" ca="1" si="2"/>
        <v/>
      </c>
      <c r="C53">
        <v>72.42</v>
      </c>
    </row>
    <row r="54" spans="1:3" x14ac:dyDescent="0.25">
      <c r="A54" s="9">
        <v>46141</v>
      </c>
      <c r="B54" s="20" t="str">
        <f t="shared" ca="1" si="2"/>
        <v/>
      </c>
      <c r="C54">
        <v>72.819999999999993</v>
      </c>
    </row>
    <row r="55" spans="1:3" x14ac:dyDescent="0.25">
      <c r="A55" s="9">
        <v>46142</v>
      </c>
      <c r="B55" s="20" t="str">
        <f t="shared" ca="1" si="2"/>
        <v/>
      </c>
      <c r="C55">
        <v>72.510000000000005</v>
      </c>
    </row>
    <row r="56" spans="1:3" x14ac:dyDescent="0.25">
      <c r="A56" s="9">
        <v>46146</v>
      </c>
      <c r="B56" s="20" t="str">
        <f t="shared" ca="1" si="2"/>
        <v/>
      </c>
      <c r="C56">
        <v>72.47</v>
      </c>
    </row>
    <row r="57" spans="1:3" x14ac:dyDescent="0.25">
      <c r="A57" s="9">
        <v>46147</v>
      </c>
      <c r="B57" s="20" t="str">
        <f t="shared" ca="1" si="2"/>
        <v/>
      </c>
      <c r="C57">
        <v>72.27</v>
      </c>
    </row>
    <row r="58" spans="1:3" x14ac:dyDescent="0.25">
      <c r="A58" s="9">
        <v>46148</v>
      </c>
      <c r="B58" s="20" t="str">
        <f t="shared" ca="1" si="2"/>
        <v/>
      </c>
      <c r="C58">
        <v>71.84</v>
      </c>
    </row>
    <row r="59" spans="1:3" x14ac:dyDescent="0.25">
      <c r="A59" s="9">
        <v>46149</v>
      </c>
      <c r="B59" s="20" t="str">
        <f t="shared" ca="1" si="2"/>
        <v/>
      </c>
      <c r="C59">
        <v>72.040000000000006</v>
      </c>
    </row>
    <row r="60" spans="1:3" x14ac:dyDescent="0.25">
      <c r="A60" s="9">
        <v>46150</v>
      </c>
      <c r="B60" s="20" t="str">
        <f t="shared" ca="1" si="2"/>
        <v/>
      </c>
      <c r="C60">
        <v>72.09</v>
      </c>
    </row>
    <row r="61" spans="1:3" x14ac:dyDescent="0.25">
      <c r="A61" s="9">
        <v>46153</v>
      </c>
      <c r="B61" s="20" t="str">
        <f t="shared" ca="1" si="2"/>
        <v/>
      </c>
      <c r="C61">
        <v>72.05</v>
      </c>
    </row>
    <row r="62" spans="1:3" x14ac:dyDescent="0.25">
      <c r="A62" s="9">
        <v>46154</v>
      </c>
      <c r="B62" s="20" t="str">
        <f t="shared" ca="1" si="2"/>
        <v/>
      </c>
      <c r="C62">
        <v>71.81</v>
      </c>
    </row>
    <row r="63" spans="1:3" x14ac:dyDescent="0.25">
      <c r="A63" s="9">
        <v>46155</v>
      </c>
      <c r="B63" s="20" t="str">
        <f t="shared" ca="1" si="2"/>
        <v/>
      </c>
      <c r="C63">
        <v>71.849999999999994</v>
      </c>
    </row>
    <row r="64" spans="1:3" x14ac:dyDescent="0.25">
      <c r="A64" s="9">
        <v>46156</v>
      </c>
      <c r="B64" s="20" t="str">
        <f t="shared" ca="1" si="2"/>
        <v/>
      </c>
      <c r="C64">
        <v>71.75</v>
      </c>
    </row>
    <row r="65" spans="1:3" x14ac:dyDescent="0.25">
      <c r="A65" s="9">
        <v>46157</v>
      </c>
      <c r="B65" s="20" t="str">
        <f t="shared" ca="1" si="2"/>
        <v/>
      </c>
      <c r="C65">
        <v>71.87</v>
      </c>
    </row>
    <row r="66" spans="1:3" x14ac:dyDescent="0.25">
      <c r="A66" s="9">
        <v>46160</v>
      </c>
      <c r="B66" s="20" t="str">
        <f t="shared" ca="1" si="2"/>
        <v/>
      </c>
      <c r="C66">
        <v>71.819999999999993</v>
      </c>
    </row>
    <row r="67" spans="1:3" x14ac:dyDescent="0.25">
      <c r="A67" s="9">
        <v>46161</v>
      </c>
      <c r="B67" s="20" t="str">
        <f t="shared" ca="1" si="2"/>
        <v/>
      </c>
      <c r="C67">
        <v>71.989999999999995</v>
      </c>
    </row>
    <row r="68" spans="1:3" x14ac:dyDescent="0.25">
      <c r="A68" s="9">
        <v>46162</v>
      </c>
      <c r="B68" s="20" t="str">
        <f t="shared" ca="1" si="2"/>
        <v/>
      </c>
      <c r="C68">
        <v>71.84</v>
      </c>
    </row>
    <row r="69" spans="1:3" x14ac:dyDescent="0.25">
      <c r="A69" s="9">
        <v>46163</v>
      </c>
      <c r="B69" s="20" t="str">
        <f t="shared" ca="1" si="2"/>
        <v/>
      </c>
      <c r="C69">
        <v>71.83</v>
      </c>
    </row>
    <row r="70" spans="1:3" x14ac:dyDescent="0.25">
      <c r="A70" s="9">
        <v>46164</v>
      </c>
      <c r="B70" s="20" t="str">
        <f t="shared" ca="1" si="2"/>
        <v/>
      </c>
      <c r="C70">
        <v>72.02</v>
      </c>
    </row>
    <row r="71" spans="1:3" x14ac:dyDescent="0.25">
      <c r="A71" s="9">
        <v>46167</v>
      </c>
      <c r="B71" s="20" t="str">
        <f t="shared" ca="1" si="2"/>
        <v/>
      </c>
      <c r="C71">
        <v>71.89</v>
      </c>
    </row>
    <row r="72" spans="1:3" x14ac:dyDescent="0.25">
      <c r="A72" s="9">
        <v>46168</v>
      </c>
      <c r="B72" s="20" t="str">
        <f t="shared" ca="1" si="2"/>
        <v/>
      </c>
      <c r="C72">
        <v>71.95</v>
      </c>
    </row>
    <row r="73" spans="1:3" x14ac:dyDescent="0.25">
      <c r="A73" s="9">
        <v>46169</v>
      </c>
      <c r="B73" s="20" t="str">
        <f t="shared" ca="1" si="2"/>
        <v/>
      </c>
      <c r="C73">
        <v>71.8</v>
      </c>
    </row>
    <row r="74" spans="1:3" x14ac:dyDescent="0.25">
      <c r="A74" s="9">
        <v>46170</v>
      </c>
      <c r="B74" s="20" t="str">
        <f t="shared" ca="1" si="2"/>
        <v/>
      </c>
      <c r="C74">
        <v>71.91</v>
      </c>
    </row>
    <row r="75" spans="1:3" x14ac:dyDescent="0.25">
      <c r="A75" s="9">
        <v>46171</v>
      </c>
      <c r="B75" s="20" t="str">
        <f t="shared" ca="1" si="2"/>
        <v/>
      </c>
      <c r="C75">
        <v>72</v>
      </c>
    </row>
    <row r="76" spans="1:3" x14ac:dyDescent="0.25">
      <c r="A76" s="9">
        <v>46174</v>
      </c>
      <c r="B76" s="20" t="str">
        <f t="shared" ca="1" si="2"/>
        <v/>
      </c>
      <c r="C76">
        <v>71.709999999999994</v>
      </c>
    </row>
    <row r="77" spans="1:3" x14ac:dyDescent="0.25">
      <c r="A77" s="9">
        <v>46175</v>
      </c>
      <c r="B77" s="20" t="str">
        <f t="shared" ca="1" si="2"/>
        <v/>
      </c>
      <c r="C77">
        <v>71.489999999999995</v>
      </c>
    </row>
    <row r="78" spans="1:3" x14ac:dyDescent="0.25">
      <c r="A78" s="9">
        <v>46176</v>
      </c>
      <c r="B78" s="20" t="str">
        <f t="shared" ca="1" si="2"/>
        <v/>
      </c>
      <c r="C78">
        <v>71.88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71.91</v>
      </c>
    </row>
    <row r="80" spans="1:3" x14ac:dyDescent="0.25">
      <c r="A80" s="9">
        <v>46181</v>
      </c>
      <c r="B80" s="20" t="str">
        <f t="shared" ca="1" si="3"/>
        <v/>
      </c>
      <c r="C80">
        <v>71.650000000000006</v>
      </c>
    </row>
    <row r="81" spans="1:3" x14ac:dyDescent="0.25">
      <c r="A81" s="9">
        <v>46182</v>
      </c>
      <c r="B81" s="20" t="str">
        <f t="shared" ca="1" si="3"/>
        <v/>
      </c>
      <c r="C81">
        <v>71.400000000000006</v>
      </c>
    </row>
    <row r="82" spans="1:3" x14ac:dyDescent="0.25">
      <c r="A82" s="9">
        <v>46183</v>
      </c>
      <c r="B82" s="20" t="str">
        <f t="shared" ca="1" si="3"/>
        <v/>
      </c>
      <c r="C82">
        <v>71.61</v>
      </c>
    </row>
    <row r="83" spans="1:3" x14ac:dyDescent="0.25">
      <c r="A83" s="9">
        <v>46184</v>
      </c>
      <c r="B83" s="20" t="str">
        <f t="shared" ca="1" si="3"/>
        <v/>
      </c>
      <c r="C83">
        <v>71.59</v>
      </c>
    </row>
    <row r="84" spans="1:3" x14ac:dyDescent="0.25">
      <c r="A84" s="9">
        <v>46185</v>
      </c>
      <c r="B84" s="20" t="str">
        <f t="shared" ca="1" si="3"/>
        <v/>
      </c>
      <c r="C84">
        <v>71.63</v>
      </c>
    </row>
    <row r="85" spans="1:3" x14ac:dyDescent="0.25">
      <c r="A85" s="9">
        <v>46188</v>
      </c>
      <c r="B85" s="20" t="str">
        <f t="shared" ca="1" si="3"/>
        <v/>
      </c>
      <c r="C85">
        <v>71.5</v>
      </c>
    </row>
    <row r="86" spans="1:3" x14ac:dyDescent="0.25">
      <c r="A86" s="9">
        <v>46189</v>
      </c>
      <c r="B86" s="20" t="str">
        <f t="shared" ca="1" si="3"/>
        <v/>
      </c>
      <c r="C86">
        <v>71.19</v>
      </c>
    </row>
    <row r="87" spans="1:3" x14ac:dyDescent="0.25">
      <c r="A87" s="9">
        <v>46190</v>
      </c>
      <c r="B87" s="20" t="str">
        <f t="shared" ca="1" si="3"/>
        <v/>
      </c>
      <c r="C87">
        <v>71.349999999999994</v>
      </c>
    </row>
    <row r="88" spans="1:3" x14ac:dyDescent="0.25">
      <c r="A88" s="9">
        <v>46191</v>
      </c>
      <c r="B88" s="20" t="str">
        <f t="shared" ca="1" si="3"/>
        <v/>
      </c>
      <c r="C88">
        <v>71.36</v>
      </c>
    </row>
    <row r="89" spans="1:3" x14ac:dyDescent="0.25">
      <c r="A89" s="9">
        <v>46192</v>
      </c>
      <c r="B89" s="20" t="str">
        <f t="shared" ca="1" si="3"/>
        <v/>
      </c>
      <c r="C89">
        <v>71.180000000000007</v>
      </c>
    </row>
    <row r="90" spans="1:3" x14ac:dyDescent="0.25">
      <c r="A90" s="9">
        <v>46195</v>
      </c>
      <c r="B90" s="20" t="str">
        <f t="shared" ca="1" si="3"/>
        <v/>
      </c>
      <c r="C90">
        <v>71.209999999999994</v>
      </c>
    </row>
    <row r="91" spans="1:3" x14ac:dyDescent="0.25">
      <c r="A91" s="9">
        <v>46196</v>
      </c>
      <c r="B91" s="20" t="str">
        <f t="shared" ca="1" si="3"/>
        <v/>
      </c>
      <c r="C91">
        <v>71.209999999999994</v>
      </c>
    </row>
    <row r="92" spans="1:3" x14ac:dyDescent="0.25">
      <c r="A92" s="9">
        <v>46197</v>
      </c>
      <c r="B92" s="20" t="str">
        <f t="shared" ca="1" si="3"/>
        <v/>
      </c>
      <c r="C92">
        <v>71.209999999999994</v>
      </c>
    </row>
    <row r="93" spans="1:3" x14ac:dyDescent="0.25">
      <c r="A93" s="9">
        <v>46198</v>
      </c>
      <c r="B93" s="20" t="str">
        <f t="shared" ca="1" si="3"/>
        <v/>
      </c>
      <c r="C93">
        <v>71.2</v>
      </c>
    </row>
    <row r="94" spans="1:3" x14ac:dyDescent="0.25">
      <c r="A94" s="9">
        <v>46199</v>
      </c>
      <c r="B94" s="20" t="str">
        <f t="shared" ca="1" si="3"/>
        <v/>
      </c>
      <c r="C94">
        <v>71.39</v>
      </c>
    </row>
    <row r="95" spans="1:3" x14ac:dyDescent="0.25">
      <c r="A95" s="9">
        <v>46202</v>
      </c>
      <c r="B95" s="20" t="str">
        <f t="shared" ca="1" si="3"/>
        <v/>
      </c>
      <c r="C95">
        <v>71.38</v>
      </c>
    </row>
    <row r="96" spans="1:3" x14ac:dyDescent="0.25">
      <c r="A96" s="9">
        <v>46203</v>
      </c>
      <c r="B96" s="20" t="str">
        <f t="shared" ca="1" si="3"/>
        <v/>
      </c>
      <c r="C96">
        <v>71.36</v>
      </c>
    </row>
    <row r="97" spans="1:3" x14ac:dyDescent="0.25">
      <c r="A97" s="9">
        <v>46204</v>
      </c>
      <c r="B97" s="20" t="str">
        <f t="shared" ca="1" si="3"/>
        <v/>
      </c>
      <c r="C97">
        <v>71.47</v>
      </c>
    </row>
    <row r="98" spans="1:3" x14ac:dyDescent="0.25">
      <c r="A98" s="9">
        <v>46205</v>
      </c>
      <c r="B98" s="20" t="str">
        <f t="shared" ca="1" si="3"/>
        <v/>
      </c>
      <c r="C98">
        <v>71.400000000000006</v>
      </c>
    </row>
    <row r="99" spans="1:3" x14ac:dyDescent="0.25">
      <c r="A99" s="9">
        <v>46206</v>
      </c>
      <c r="B99" s="20" t="str">
        <f t="shared" ca="1" si="3"/>
        <v/>
      </c>
      <c r="C99">
        <v>71.34</v>
      </c>
    </row>
    <row r="100" spans="1:3" x14ac:dyDescent="0.25">
      <c r="A100" s="9">
        <v>46209</v>
      </c>
      <c r="B100" s="20" t="str">
        <f t="shared" ca="1" si="3"/>
        <v/>
      </c>
      <c r="C100">
        <v>71.52</v>
      </c>
    </row>
    <row r="101" spans="1:3" x14ac:dyDescent="0.25">
      <c r="A101" s="9">
        <v>46210</v>
      </c>
      <c r="B101" s="20" t="str">
        <f t="shared" ca="1" si="3"/>
        <v/>
      </c>
      <c r="C101">
        <v>71.56</v>
      </c>
    </row>
    <row r="102" spans="1:3" x14ac:dyDescent="0.25">
      <c r="A102" s="9">
        <v>46211</v>
      </c>
      <c r="B102" s="20" t="str">
        <f t="shared" ca="1" si="3"/>
        <v/>
      </c>
      <c r="C102">
        <v>71.5</v>
      </c>
    </row>
    <row r="103" spans="1:3" x14ac:dyDescent="0.25">
      <c r="A103" s="9">
        <v>46212</v>
      </c>
      <c r="B103" s="20" t="str">
        <f t="shared" ca="1" si="3"/>
        <v/>
      </c>
      <c r="C103">
        <v>71.41</v>
      </c>
    </row>
    <row r="104" spans="1:3" x14ac:dyDescent="0.25">
      <c r="A104" s="9">
        <v>46213</v>
      </c>
      <c r="B104" s="20" t="str">
        <f t="shared" ca="1" si="3"/>
        <v/>
      </c>
      <c r="C104">
        <v>71.36</v>
      </c>
    </row>
    <row r="105" spans="1:3" x14ac:dyDescent="0.25">
      <c r="A105" s="9">
        <v>46216</v>
      </c>
      <c r="B105" s="20" t="str">
        <f t="shared" ca="1" si="3"/>
        <v/>
      </c>
      <c r="C105">
        <v>71.83</v>
      </c>
    </row>
    <row r="106" spans="1:3" x14ac:dyDescent="0.25">
      <c r="A106" s="9">
        <v>46217</v>
      </c>
      <c r="B106" s="20" t="str">
        <f t="shared" ca="1" si="3"/>
        <v/>
      </c>
      <c r="C106">
        <v>71.89</v>
      </c>
    </row>
    <row r="107" spans="1:3" x14ac:dyDescent="0.25">
      <c r="A107" s="9">
        <v>46218</v>
      </c>
      <c r="B107" s="20" t="str">
        <f t="shared" ca="1" si="3"/>
        <v/>
      </c>
      <c r="C107">
        <v>72.12</v>
      </c>
    </row>
    <row r="108" spans="1:3" x14ac:dyDescent="0.25">
      <c r="A108" s="9">
        <v>46219</v>
      </c>
      <c r="B108" s="20" t="str">
        <f t="shared" ca="1" si="3"/>
        <v/>
      </c>
      <c r="C108">
        <v>71.989999999999995</v>
      </c>
    </row>
    <row r="109" spans="1:3" x14ac:dyDescent="0.25">
      <c r="A109" s="9">
        <v>46220</v>
      </c>
      <c r="B109" s="20" t="str">
        <f t="shared" ca="1" si="3"/>
        <v/>
      </c>
      <c r="C109">
        <v>72.599999999999994</v>
      </c>
    </row>
    <row r="110" spans="1:3" x14ac:dyDescent="0.25">
      <c r="A110" s="9">
        <v>46223</v>
      </c>
      <c r="B110" s="20" t="str">
        <f t="shared" ca="1" si="3"/>
        <v/>
      </c>
      <c r="C110">
        <v>73.38</v>
      </c>
    </row>
    <row r="111" spans="1:3" x14ac:dyDescent="0.25">
      <c r="A111" s="9">
        <v>46224</v>
      </c>
      <c r="B111" s="20" t="str">
        <f t="shared" ref="B111:B120" ca="1" si="4">B110</f>
        <v/>
      </c>
      <c r="C111">
        <v>73.19</v>
      </c>
    </row>
    <row r="112" spans="1:3" x14ac:dyDescent="0.25">
      <c r="A112" s="9">
        <v>46225</v>
      </c>
      <c r="B112" s="20" t="str">
        <f t="shared" ca="1" si="4"/>
        <v/>
      </c>
      <c r="C112">
        <v>73.81</v>
      </c>
    </row>
    <row r="113" spans="1:3" x14ac:dyDescent="0.25">
      <c r="A113" s="9">
        <v>46226</v>
      </c>
      <c r="B113" s="20" t="str">
        <f t="shared" ca="1" si="4"/>
        <v/>
      </c>
      <c r="C113">
        <v>74.64</v>
      </c>
    </row>
    <row r="114" spans="1:3" x14ac:dyDescent="0.25">
      <c r="A114" s="9">
        <v>46227</v>
      </c>
      <c r="B114" s="20" t="str">
        <f t="shared" ca="1" si="4"/>
        <v/>
      </c>
      <c r="C114">
        <v>74.599999999999994</v>
      </c>
    </row>
    <row r="115" spans="1:3" x14ac:dyDescent="0.25">
      <c r="A115" s="9">
        <v>46230</v>
      </c>
      <c r="B115" s="20" t="str">
        <f t="shared" ca="1" si="4"/>
        <v/>
      </c>
      <c r="C115">
        <v>73.66</v>
      </c>
    </row>
    <row r="116" spans="1:3" x14ac:dyDescent="0.25">
      <c r="A116" s="9">
        <v>46231</v>
      </c>
      <c r="B116" s="20" t="str">
        <f t="shared" ca="1" si="4"/>
        <v/>
      </c>
      <c r="C116">
        <v>75.040000000000006</v>
      </c>
    </row>
    <row r="117" spans="1:3" x14ac:dyDescent="0.25">
      <c r="A117" s="9">
        <v>46232</v>
      </c>
      <c r="B117" s="20" t="str">
        <f t="shared" ca="1" si="4"/>
        <v/>
      </c>
      <c r="C117">
        <v>75</v>
      </c>
    </row>
    <row r="118" spans="1:3" x14ac:dyDescent="0.25">
      <c r="A118" s="9">
        <v>46233</v>
      </c>
      <c r="B118" s="20" t="str">
        <f t="shared" ca="1" si="4"/>
        <v/>
      </c>
      <c r="C118">
        <v>75.19</v>
      </c>
    </row>
    <row r="119" spans="1:3" x14ac:dyDescent="0.25">
      <c r="A119" s="9">
        <v>46234</v>
      </c>
      <c r="B119" s="20" t="str">
        <f t="shared" ca="1" si="4"/>
        <v/>
      </c>
      <c r="C119">
        <v>74.52</v>
      </c>
    </row>
    <row r="120" spans="1:3" x14ac:dyDescent="0.25">
      <c r="A120" s="9">
        <v>46237</v>
      </c>
      <c r="B120" s="20" t="str">
        <f t="shared" ca="1" si="4"/>
        <v/>
      </c>
      <c r="C120">
        <v>74.040000000000006</v>
      </c>
    </row>
    <row r="121" spans="1:3" x14ac:dyDescent="0.25">
      <c r="A121" s="9" t="str">
        <f>IF('S.H BOI GORDO'!A7202=""," ",'S.H BOI GORDO'!A7202)</f>
        <v xml:space="preserve"> </v>
      </c>
      <c r="B121" s="20">
        <f t="shared" ref="B121:B152" si="5">B130</f>
        <v>0</v>
      </c>
    </row>
    <row r="122" spans="1:3" x14ac:dyDescent="0.25">
      <c r="A122" s="9" t="str">
        <f>IF('S.H BOI GORDO'!A7203=""," ",'S.H BOI GORDO'!A7203)</f>
        <v xml:space="preserve"> </v>
      </c>
      <c r="B122" s="20">
        <f t="shared" si="5"/>
        <v>0</v>
      </c>
    </row>
    <row r="123" spans="1:3" x14ac:dyDescent="0.25">
      <c r="A123" s="9" t="str">
        <f>IF('S.H BOI GORDO'!A7204=""," ",'S.H BOI GORDO'!A7204)</f>
        <v xml:space="preserve"> </v>
      </c>
      <c r="B123" s="20">
        <f t="shared" si="5"/>
        <v>0</v>
      </c>
    </row>
    <row r="124" spans="1:3" x14ac:dyDescent="0.25">
      <c r="A124" s="9" t="str">
        <f>IF('S.H BOI GORDO'!A7205=""," ",'S.H BOI GORDO'!A7205)</f>
        <v xml:space="preserve"> </v>
      </c>
      <c r="B124" s="20">
        <f t="shared" si="5"/>
        <v>0</v>
      </c>
    </row>
    <row r="125" spans="1:3" x14ac:dyDescent="0.25">
      <c r="A125" s="9" t="str">
        <f>IF('S.H BOI GORDO'!A7206=""," ",'S.H BOI GORDO'!A7206)</f>
        <v xml:space="preserve"> </v>
      </c>
      <c r="B125" s="20">
        <f t="shared" si="5"/>
        <v>0</v>
      </c>
    </row>
    <row r="126" spans="1:3" x14ac:dyDescent="0.25">
      <c r="B126" s="20">
        <f t="shared" si="5"/>
        <v>0</v>
      </c>
    </row>
    <row r="127" spans="1:3" x14ac:dyDescent="0.25">
      <c r="B127" s="20">
        <f t="shared" si="5"/>
        <v>0</v>
      </c>
    </row>
    <row r="128" spans="1:3" x14ac:dyDescent="0.25"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ref="B153:B184" si="6">B162</f>
        <v>0</v>
      </c>
    </row>
    <row r="154" spans="2:2" x14ac:dyDescent="0.25">
      <c r="B154" s="20">
        <f t="shared" si="6"/>
        <v>0</v>
      </c>
    </row>
    <row r="155" spans="2:2" x14ac:dyDescent="0.25">
      <c r="B155" s="20">
        <f t="shared" si="6"/>
        <v>0</v>
      </c>
    </row>
    <row r="156" spans="2:2" x14ac:dyDescent="0.25">
      <c r="B156" s="20">
        <f t="shared" si="6"/>
        <v>0</v>
      </c>
    </row>
    <row r="157" spans="2:2" x14ac:dyDescent="0.25">
      <c r="B157" s="20">
        <f t="shared" si="6"/>
        <v>0</v>
      </c>
    </row>
    <row r="158" spans="2:2" x14ac:dyDescent="0.25">
      <c r="B158" s="20">
        <f t="shared" si="6"/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ref="B185:B216" si="7">B194</f>
        <v>0</v>
      </c>
    </row>
    <row r="186" spans="2:2" x14ac:dyDescent="0.25">
      <c r="B186" s="20">
        <f t="shared" si="7"/>
        <v>0</v>
      </c>
    </row>
    <row r="187" spans="2:2" x14ac:dyDescent="0.25">
      <c r="B187" s="20">
        <f t="shared" si="7"/>
        <v>0</v>
      </c>
    </row>
    <row r="188" spans="2:2" x14ac:dyDescent="0.25">
      <c r="B188" s="20">
        <f t="shared" si="7"/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Planilha49"/>
  <dimension ref="A1:C191"/>
  <sheetViews>
    <sheetView topLeftCell="A73" zoomScale="90" zoomScaleNormal="90" workbookViewId="0">
      <selection activeCell="C19" sqref="C19"/>
    </sheetView>
  </sheetViews>
  <sheetFormatPr defaultRowHeight="15" x14ac:dyDescent="0.25"/>
  <cols>
    <col min="1" max="1" width="12.57031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5846</v>
      </c>
      <c r="C2">
        <v>69.52</v>
      </c>
    </row>
    <row r="3" spans="1:3" x14ac:dyDescent="0.25">
      <c r="A3" s="9">
        <v>46062</v>
      </c>
      <c r="B3" s="20" t="str">
        <f t="shared" ref="B3:B36" si="0">B2</f>
        <v>CCMU27</v>
      </c>
      <c r="C3">
        <v>69.510000000000005</v>
      </c>
    </row>
    <row r="4" spans="1:3" x14ac:dyDescent="0.25">
      <c r="A4" s="9">
        <v>46063</v>
      </c>
      <c r="B4" s="20" t="str">
        <f t="shared" si="0"/>
        <v>CCMU27</v>
      </c>
      <c r="C4">
        <v>69.52</v>
      </c>
    </row>
    <row r="5" spans="1:3" x14ac:dyDescent="0.25">
      <c r="A5" s="9">
        <v>46064</v>
      </c>
      <c r="B5" s="20" t="str">
        <f t="shared" si="0"/>
        <v>CCMU27</v>
      </c>
      <c r="C5">
        <v>69.540000000000006</v>
      </c>
    </row>
    <row r="6" spans="1:3" x14ac:dyDescent="0.25">
      <c r="A6" s="9">
        <v>46065</v>
      </c>
      <c r="B6" s="20" t="str">
        <f t="shared" si="0"/>
        <v>CCMU27</v>
      </c>
      <c r="C6">
        <v>69.45</v>
      </c>
    </row>
    <row r="7" spans="1:3" x14ac:dyDescent="0.25">
      <c r="A7" s="9">
        <v>46066</v>
      </c>
      <c r="B7" s="20" t="str">
        <f t="shared" si="0"/>
        <v>CCMU27</v>
      </c>
      <c r="C7">
        <v>69.63</v>
      </c>
    </row>
    <row r="8" spans="1:3" x14ac:dyDescent="0.25">
      <c r="A8" s="9">
        <v>46071</v>
      </c>
      <c r="B8" s="20" t="str">
        <f t="shared" si="0"/>
        <v>CCMU27</v>
      </c>
      <c r="C8">
        <v>69.44</v>
      </c>
    </row>
    <row r="9" spans="1:3" x14ac:dyDescent="0.25">
      <c r="A9" s="9">
        <v>46072</v>
      </c>
      <c r="B9" s="20" t="str">
        <f t="shared" si="0"/>
        <v>CCMU27</v>
      </c>
      <c r="C9">
        <v>69.38</v>
      </c>
    </row>
    <row r="10" spans="1:3" x14ac:dyDescent="0.25">
      <c r="A10" s="9">
        <v>46073</v>
      </c>
      <c r="B10" s="20" t="str">
        <f t="shared" si="0"/>
        <v>CCMU27</v>
      </c>
      <c r="C10">
        <v>69.38</v>
      </c>
    </row>
    <row r="11" spans="1:3" x14ac:dyDescent="0.25">
      <c r="A11" s="9">
        <v>46076</v>
      </c>
      <c r="B11" s="20" t="str">
        <f t="shared" si="0"/>
        <v>CCMU27</v>
      </c>
      <c r="C11">
        <v>69.05</v>
      </c>
    </row>
    <row r="12" spans="1:3" x14ac:dyDescent="0.25">
      <c r="A12" s="9">
        <v>46077</v>
      </c>
      <c r="B12" s="20" t="str">
        <f t="shared" si="0"/>
        <v>CCMU27</v>
      </c>
      <c r="C12">
        <v>68.87</v>
      </c>
    </row>
    <row r="13" spans="1:3" x14ac:dyDescent="0.25">
      <c r="A13" s="9">
        <v>46078</v>
      </c>
      <c r="B13" s="20" t="str">
        <f t="shared" si="0"/>
        <v>CCMU27</v>
      </c>
      <c r="C13">
        <v>68.72</v>
      </c>
    </row>
    <row r="14" spans="1:3" x14ac:dyDescent="0.25">
      <c r="A14" s="9">
        <v>46079</v>
      </c>
      <c r="B14" s="20" t="str">
        <f t="shared" si="0"/>
        <v>CCMU27</v>
      </c>
      <c r="C14">
        <v>68.72</v>
      </c>
    </row>
    <row r="15" spans="1:3" x14ac:dyDescent="0.25">
      <c r="A15" s="9">
        <v>46080</v>
      </c>
      <c r="B15" s="20" t="str">
        <f t="shared" si="0"/>
        <v>CCMU27</v>
      </c>
      <c r="C15">
        <v>69.38</v>
      </c>
    </row>
    <row r="16" spans="1:3" x14ac:dyDescent="0.25">
      <c r="A16" s="9">
        <v>46083</v>
      </c>
      <c r="B16" s="20" t="str">
        <f t="shared" si="0"/>
        <v>CCMU27</v>
      </c>
      <c r="C16">
        <v>69.819999999999993</v>
      </c>
    </row>
    <row r="17" spans="1:3" x14ac:dyDescent="0.25">
      <c r="A17" s="9">
        <v>46084</v>
      </c>
      <c r="B17" s="20" t="str">
        <f t="shared" si="0"/>
        <v>CCMU27</v>
      </c>
      <c r="C17">
        <v>69.97</v>
      </c>
    </row>
    <row r="18" spans="1:3" x14ac:dyDescent="0.25">
      <c r="A18" s="9">
        <v>46085</v>
      </c>
      <c r="B18" s="20" t="str">
        <f t="shared" si="0"/>
        <v>CCMU27</v>
      </c>
      <c r="C18">
        <v>69.98</v>
      </c>
    </row>
    <row r="19" spans="1:3" x14ac:dyDescent="0.25">
      <c r="A19" s="9">
        <v>46086</v>
      </c>
      <c r="B19" s="20" t="str">
        <f t="shared" si="0"/>
        <v>CCMU27</v>
      </c>
      <c r="C19">
        <v>70.099999999999994</v>
      </c>
    </row>
    <row r="20" spans="1:3" x14ac:dyDescent="0.25">
      <c r="A20" s="4">
        <v>46087</v>
      </c>
      <c r="B20" s="20" t="str">
        <f t="shared" si="0"/>
        <v>CCMU27</v>
      </c>
      <c r="C20">
        <v>70.11</v>
      </c>
    </row>
    <row r="21" spans="1:3" x14ac:dyDescent="0.25">
      <c r="A21" s="4">
        <v>46090</v>
      </c>
      <c r="B21" s="20" t="str">
        <f t="shared" si="0"/>
        <v>CCMU27</v>
      </c>
      <c r="C21">
        <v>70.33</v>
      </c>
    </row>
    <row r="22" spans="1:3" x14ac:dyDescent="0.25">
      <c r="A22" s="4">
        <v>46091</v>
      </c>
      <c r="B22" s="20" t="str">
        <f t="shared" si="0"/>
        <v>CCMU27</v>
      </c>
      <c r="C22">
        <v>70.38</v>
      </c>
    </row>
    <row r="23" spans="1:3" x14ac:dyDescent="0.25">
      <c r="A23" s="4">
        <v>46092</v>
      </c>
      <c r="B23" s="20" t="str">
        <f t="shared" si="0"/>
        <v>CCMU27</v>
      </c>
      <c r="C23">
        <v>70.83</v>
      </c>
    </row>
    <row r="24" spans="1:3" x14ac:dyDescent="0.25">
      <c r="A24" s="4">
        <v>46093</v>
      </c>
      <c r="B24" s="20" t="str">
        <f t="shared" si="0"/>
        <v>CCMU27</v>
      </c>
      <c r="C24">
        <v>71.37</v>
      </c>
    </row>
    <row r="25" spans="1:3" x14ac:dyDescent="0.25">
      <c r="A25" s="4">
        <v>46094</v>
      </c>
      <c r="B25" s="20" t="str">
        <f t="shared" si="0"/>
        <v>CCMU27</v>
      </c>
      <c r="C25">
        <v>71.66</v>
      </c>
    </row>
    <row r="26" spans="1:3" x14ac:dyDescent="0.25">
      <c r="A26" s="4">
        <v>46097</v>
      </c>
      <c r="B26" s="20" t="str">
        <f t="shared" si="0"/>
        <v>CCMU27</v>
      </c>
      <c r="C26">
        <v>70.599999999999994</v>
      </c>
    </row>
    <row r="27" spans="1:3" x14ac:dyDescent="0.25">
      <c r="A27" s="4">
        <v>46098</v>
      </c>
      <c r="B27" s="20" t="str">
        <f t="shared" si="0"/>
        <v>CCMU27</v>
      </c>
      <c r="C27">
        <v>70.28</v>
      </c>
    </row>
    <row r="28" spans="1:3" x14ac:dyDescent="0.25">
      <c r="A28" s="4">
        <v>46099</v>
      </c>
      <c r="B28" s="20" t="str">
        <f t="shared" si="0"/>
        <v>CCMU27</v>
      </c>
      <c r="C28">
        <v>71.05</v>
      </c>
    </row>
    <row r="29" spans="1:3" x14ac:dyDescent="0.25">
      <c r="A29" s="4">
        <v>46100</v>
      </c>
      <c r="B29" s="20" t="str">
        <f t="shared" si="0"/>
        <v>CCMU27</v>
      </c>
      <c r="C29">
        <v>70.94</v>
      </c>
    </row>
    <row r="30" spans="1:3" x14ac:dyDescent="0.25">
      <c r="A30" s="4">
        <v>46101</v>
      </c>
      <c r="B30" s="20" t="str">
        <f t="shared" si="0"/>
        <v>CCMU27</v>
      </c>
      <c r="C30">
        <v>71.72</v>
      </c>
    </row>
    <row r="31" spans="1:3" x14ac:dyDescent="0.25">
      <c r="A31" s="4">
        <v>46104</v>
      </c>
      <c r="B31" s="20" t="str">
        <f t="shared" si="0"/>
        <v>CCMU27</v>
      </c>
      <c r="C31">
        <v>71.540000000000006</v>
      </c>
    </row>
    <row r="32" spans="1:3" x14ac:dyDescent="0.25">
      <c r="A32" s="4">
        <v>46105</v>
      </c>
      <c r="B32" s="20" t="str">
        <f t="shared" si="0"/>
        <v>CCMU27</v>
      </c>
      <c r="C32">
        <v>71.459999999999994</v>
      </c>
    </row>
    <row r="33" spans="1:3" x14ac:dyDescent="0.25">
      <c r="A33" s="9">
        <v>46107</v>
      </c>
      <c r="B33" s="20" t="str">
        <f t="shared" si="0"/>
        <v>CCMU27</v>
      </c>
      <c r="C33">
        <v>71.42</v>
      </c>
    </row>
    <row r="34" spans="1:3" x14ac:dyDescent="0.25">
      <c r="A34" s="4">
        <v>46108</v>
      </c>
      <c r="B34" s="20" t="str">
        <f t="shared" si="0"/>
        <v>CCMU27</v>
      </c>
      <c r="C34">
        <v>71.459999999999994</v>
      </c>
    </row>
    <row r="35" spans="1:3" x14ac:dyDescent="0.25">
      <c r="A35" s="4">
        <v>46111</v>
      </c>
      <c r="B35" s="20" t="str">
        <f t="shared" si="0"/>
        <v>CCMU27</v>
      </c>
      <c r="C35">
        <v>72.53</v>
      </c>
    </row>
    <row r="36" spans="1:3" x14ac:dyDescent="0.25">
      <c r="A36" s="9">
        <v>46112</v>
      </c>
      <c r="B36" s="20" t="str">
        <f t="shared" si="0"/>
        <v>CCMU27</v>
      </c>
      <c r="C36">
        <v>72.37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72.25</v>
      </c>
    </row>
    <row r="38" spans="1:3" x14ac:dyDescent="0.25">
      <c r="A38" s="9">
        <v>46114</v>
      </c>
      <c r="B38" s="20" t="str">
        <f t="shared" ca="1" si="1"/>
        <v/>
      </c>
      <c r="C38">
        <v>72.5</v>
      </c>
    </row>
    <row r="39" spans="1:3" x14ac:dyDescent="0.25">
      <c r="A39" s="9">
        <v>46118</v>
      </c>
      <c r="B39" s="20" t="str">
        <f t="shared" ca="1" si="1"/>
        <v/>
      </c>
      <c r="C39">
        <v>72.52</v>
      </c>
    </row>
    <row r="40" spans="1:3" x14ac:dyDescent="0.25">
      <c r="A40" s="9">
        <v>46120</v>
      </c>
      <c r="B40" s="20" t="str">
        <f t="shared" ca="1" si="1"/>
        <v/>
      </c>
      <c r="C40">
        <v>72.08</v>
      </c>
    </row>
    <row r="41" spans="1:3" x14ac:dyDescent="0.25">
      <c r="A41" s="9">
        <v>46121</v>
      </c>
      <c r="B41" s="20" t="str">
        <f t="shared" ca="1" si="1"/>
        <v/>
      </c>
      <c r="C41">
        <v>71.739999999999995</v>
      </c>
    </row>
    <row r="42" spans="1:3" x14ac:dyDescent="0.25">
      <c r="A42" s="9">
        <v>46122</v>
      </c>
      <c r="B42" s="20" t="str">
        <f t="shared" ca="1" si="1"/>
        <v/>
      </c>
      <c r="C42">
        <v>71.099999999999994</v>
      </c>
    </row>
    <row r="43" spans="1:3" x14ac:dyDescent="0.25">
      <c r="A43" s="9">
        <v>46125</v>
      </c>
      <c r="B43" s="20" t="str">
        <f t="shared" ca="1" si="1"/>
        <v/>
      </c>
      <c r="C43">
        <v>70.84</v>
      </c>
    </row>
    <row r="44" spans="1:3" x14ac:dyDescent="0.25">
      <c r="A44" s="9">
        <v>46126</v>
      </c>
      <c r="B44" s="20" t="str">
        <f t="shared" ca="1" si="1"/>
        <v/>
      </c>
      <c r="C44">
        <v>72.5</v>
      </c>
    </row>
    <row r="45" spans="1:3" x14ac:dyDescent="0.25">
      <c r="A45" s="9">
        <v>46127</v>
      </c>
      <c r="B45" s="20" t="str">
        <f t="shared" ca="1" si="1"/>
        <v/>
      </c>
      <c r="C45">
        <v>72.040000000000006</v>
      </c>
    </row>
    <row r="46" spans="1:3" x14ac:dyDescent="0.25">
      <c r="A46" s="9">
        <v>46128</v>
      </c>
      <c r="B46" s="20" t="str">
        <f t="shared" ca="1" si="1"/>
        <v/>
      </c>
      <c r="C46">
        <v>72.27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72.069999999999993</v>
      </c>
    </row>
    <row r="48" spans="1:3" x14ac:dyDescent="0.25">
      <c r="A48" s="9">
        <v>46132</v>
      </c>
      <c r="B48" s="20" t="str">
        <f t="shared" ca="1" si="2"/>
        <v/>
      </c>
      <c r="C48">
        <v>72.209999999999994</v>
      </c>
    </row>
    <row r="49" spans="1:3" x14ac:dyDescent="0.25">
      <c r="A49" s="9">
        <v>46134</v>
      </c>
      <c r="B49" s="20" t="str">
        <f t="shared" ca="1" si="2"/>
        <v/>
      </c>
      <c r="C49">
        <v>72.739999999999995</v>
      </c>
    </row>
    <row r="50" spans="1:3" x14ac:dyDescent="0.25">
      <c r="A50" s="9">
        <v>46135</v>
      </c>
      <c r="B50" s="20" t="str">
        <f t="shared" ca="1" si="2"/>
        <v/>
      </c>
      <c r="C50">
        <v>72.459999999999994</v>
      </c>
    </row>
    <row r="51" spans="1:3" x14ac:dyDescent="0.25">
      <c r="A51" s="9">
        <v>46136</v>
      </c>
      <c r="B51" s="20" t="str">
        <f t="shared" ca="1" si="2"/>
        <v/>
      </c>
      <c r="C51">
        <v>72.7</v>
      </c>
    </row>
    <row r="52" spans="1:3" x14ac:dyDescent="0.25">
      <c r="A52" s="9">
        <v>46139</v>
      </c>
      <c r="B52" s="20" t="str">
        <f t="shared" ca="1" si="2"/>
        <v/>
      </c>
      <c r="C52">
        <v>73.2</v>
      </c>
    </row>
    <row r="53" spans="1:3" x14ac:dyDescent="0.25">
      <c r="A53" s="9">
        <v>46140</v>
      </c>
      <c r="B53" s="20" t="str">
        <f t="shared" ca="1" si="2"/>
        <v/>
      </c>
      <c r="C53">
        <v>72.8</v>
      </c>
    </row>
    <row r="54" spans="1:3" x14ac:dyDescent="0.25">
      <c r="A54" s="9">
        <v>46141</v>
      </c>
      <c r="B54" s="20" t="str">
        <f t="shared" ca="1" si="2"/>
        <v/>
      </c>
      <c r="C54">
        <v>73.2</v>
      </c>
    </row>
    <row r="55" spans="1:3" x14ac:dyDescent="0.25">
      <c r="A55" s="9">
        <v>46142</v>
      </c>
      <c r="B55" s="20" t="str">
        <f t="shared" ca="1" si="2"/>
        <v/>
      </c>
      <c r="C55">
        <v>72.89</v>
      </c>
    </row>
    <row r="56" spans="1:3" x14ac:dyDescent="0.25">
      <c r="A56" s="9">
        <v>46146</v>
      </c>
      <c r="B56" s="20" t="str">
        <f t="shared" ca="1" si="2"/>
        <v/>
      </c>
      <c r="C56">
        <v>72.849999999999994</v>
      </c>
    </row>
    <row r="57" spans="1:3" x14ac:dyDescent="0.25">
      <c r="A57" s="9">
        <v>46147</v>
      </c>
      <c r="B57" s="20" t="str">
        <f t="shared" ca="1" si="2"/>
        <v/>
      </c>
      <c r="C57">
        <v>72.650000000000006</v>
      </c>
    </row>
    <row r="58" spans="1:3" x14ac:dyDescent="0.25">
      <c r="A58" s="9">
        <v>46148</v>
      </c>
      <c r="B58" s="20" t="str">
        <f t="shared" ca="1" si="2"/>
        <v/>
      </c>
      <c r="C58">
        <v>72.22</v>
      </c>
    </row>
    <row r="59" spans="1:3" x14ac:dyDescent="0.25">
      <c r="A59" s="9">
        <v>46149</v>
      </c>
      <c r="B59" s="20" t="str">
        <f t="shared" ca="1" si="2"/>
        <v/>
      </c>
      <c r="C59">
        <v>72.42</v>
      </c>
    </row>
    <row r="60" spans="1:3" x14ac:dyDescent="0.25">
      <c r="A60" s="9">
        <v>46150</v>
      </c>
      <c r="B60" s="20" t="str">
        <f t="shared" ca="1" si="2"/>
        <v/>
      </c>
      <c r="C60">
        <v>72.47</v>
      </c>
    </row>
    <row r="61" spans="1:3" x14ac:dyDescent="0.25">
      <c r="A61" s="9">
        <v>46153</v>
      </c>
      <c r="B61" s="20" t="str">
        <f t="shared" ca="1" si="2"/>
        <v/>
      </c>
      <c r="C61">
        <v>72.430000000000007</v>
      </c>
    </row>
    <row r="62" spans="1:3" x14ac:dyDescent="0.25">
      <c r="A62" s="9">
        <v>46154</v>
      </c>
      <c r="B62" s="20" t="str">
        <f t="shared" ca="1" si="2"/>
        <v/>
      </c>
      <c r="C62">
        <v>72.19</v>
      </c>
    </row>
    <row r="63" spans="1:3" x14ac:dyDescent="0.25">
      <c r="A63" s="9">
        <v>46155</v>
      </c>
      <c r="B63" s="20" t="str">
        <f t="shared" ca="1" si="2"/>
        <v/>
      </c>
      <c r="C63">
        <v>72.23</v>
      </c>
    </row>
    <row r="64" spans="1:3" x14ac:dyDescent="0.25">
      <c r="A64" s="9">
        <v>46156</v>
      </c>
      <c r="B64" s="20" t="str">
        <f t="shared" ca="1" si="2"/>
        <v/>
      </c>
      <c r="C64">
        <v>72.13</v>
      </c>
    </row>
    <row r="65" spans="1:3" x14ac:dyDescent="0.25">
      <c r="A65" s="9">
        <v>46157</v>
      </c>
      <c r="B65" s="20" t="str">
        <f t="shared" ca="1" si="2"/>
        <v/>
      </c>
      <c r="C65">
        <v>72.25</v>
      </c>
    </row>
    <row r="66" spans="1:3" x14ac:dyDescent="0.25">
      <c r="A66" s="9">
        <v>46160</v>
      </c>
      <c r="B66" s="20" t="str">
        <f t="shared" ca="1" si="2"/>
        <v/>
      </c>
      <c r="C66">
        <v>72.2</v>
      </c>
    </row>
    <row r="67" spans="1:3" x14ac:dyDescent="0.25">
      <c r="A67" s="9">
        <v>46161</v>
      </c>
      <c r="B67" s="20" t="str">
        <f t="shared" ca="1" si="2"/>
        <v/>
      </c>
      <c r="C67">
        <v>72.37</v>
      </c>
    </row>
    <row r="68" spans="1:3" x14ac:dyDescent="0.25">
      <c r="A68" s="9">
        <v>46162</v>
      </c>
      <c r="B68" s="20" t="str">
        <f t="shared" ca="1" si="2"/>
        <v/>
      </c>
      <c r="C68">
        <v>72.22</v>
      </c>
    </row>
    <row r="69" spans="1:3" x14ac:dyDescent="0.25">
      <c r="A69" s="9">
        <v>46163</v>
      </c>
      <c r="B69" s="20" t="str">
        <f t="shared" ca="1" si="2"/>
        <v/>
      </c>
      <c r="C69">
        <v>72.209999999999994</v>
      </c>
    </row>
    <row r="70" spans="1:3" x14ac:dyDescent="0.25">
      <c r="A70" s="9">
        <v>46164</v>
      </c>
      <c r="B70" s="20" t="str">
        <f t="shared" ca="1" si="2"/>
        <v/>
      </c>
      <c r="C70">
        <v>72.400000000000006</v>
      </c>
    </row>
    <row r="71" spans="1:3" x14ac:dyDescent="0.25">
      <c r="A71" s="9">
        <v>46167</v>
      </c>
      <c r="B71" s="20" t="str">
        <f t="shared" ca="1" si="2"/>
        <v/>
      </c>
      <c r="C71">
        <v>72.27</v>
      </c>
    </row>
    <row r="72" spans="1:3" x14ac:dyDescent="0.25">
      <c r="A72" s="9">
        <v>46168</v>
      </c>
      <c r="B72" s="20" t="str">
        <f t="shared" ca="1" si="2"/>
        <v/>
      </c>
      <c r="C72">
        <v>72.33</v>
      </c>
    </row>
    <row r="73" spans="1:3" x14ac:dyDescent="0.25">
      <c r="A73" s="9">
        <v>46169</v>
      </c>
      <c r="B73" s="20" t="str">
        <f t="shared" ca="1" si="2"/>
        <v/>
      </c>
      <c r="C73">
        <v>72.180000000000007</v>
      </c>
    </row>
    <row r="74" spans="1:3" x14ac:dyDescent="0.25">
      <c r="A74" s="9">
        <v>46170</v>
      </c>
      <c r="B74" s="20" t="str">
        <f t="shared" ca="1" si="2"/>
        <v/>
      </c>
      <c r="C74">
        <v>72.290000000000006</v>
      </c>
    </row>
    <row r="75" spans="1:3" x14ac:dyDescent="0.25">
      <c r="A75" s="9">
        <v>46171</v>
      </c>
      <c r="B75" s="20" t="str">
        <f t="shared" ca="1" si="2"/>
        <v/>
      </c>
      <c r="C75">
        <v>72.010000000000005</v>
      </c>
    </row>
    <row r="76" spans="1:3" x14ac:dyDescent="0.25">
      <c r="A76" s="9">
        <v>46174</v>
      </c>
      <c r="B76" s="20" t="str">
        <f t="shared" ca="1" si="2"/>
        <v/>
      </c>
      <c r="C76">
        <v>71.72</v>
      </c>
    </row>
    <row r="77" spans="1:3" x14ac:dyDescent="0.25">
      <c r="A77" s="9">
        <v>46175</v>
      </c>
      <c r="B77" s="20" t="str">
        <f t="shared" ca="1" si="2"/>
        <v/>
      </c>
      <c r="C77">
        <v>71.5</v>
      </c>
    </row>
    <row r="78" spans="1:3" x14ac:dyDescent="0.25">
      <c r="A78" s="9">
        <v>46176</v>
      </c>
      <c r="B78" s="20" t="str">
        <f t="shared" ca="1" si="2"/>
        <v/>
      </c>
      <c r="C78">
        <v>71.89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71.92</v>
      </c>
    </row>
    <row r="80" spans="1:3" x14ac:dyDescent="0.25">
      <c r="A80" s="9">
        <v>46181</v>
      </c>
      <c r="B80" s="20" t="str">
        <f t="shared" ca="1" si="3"/>
        <v/>
      </c>
      <c r="C80">
        <v>71.66</v>
      </c>
    </row>
    <row r="81" spans="1:3" x14ac:dyDescent="0.25">
      <c r="A81" s="9">
        <v>46182</v>
      </c>
      <c r="B81" s="20" t="str">
        <f t="shared" ca="1" si="3"/>
        <v/>
      </c>
      <c r="C81">
        <v>71.41</v>
      </c>
    </row>
    <row r="82" spans="1:3" x14ac:dyDescent="0.25">
      <c r="A82" s="9">
        <v>46183</v>
      </c>
      <c r="B82" s="20" t="str">
        <f t="shared" ca="1" si="3"/>
        <v/>
      </c>
      <c r="C82">
        <v>71.62</v>
      </c>
    </row>
    <row r="83" spans="1:3" x14ac:dyDescent="0.25">
      <c r="A83" s="9">
        <v>46184</v>
      </c>
      <c r="B83" s="20" t="str">
        <f t="shared" ca="1" si="3"/>
        <v/>
      </c>
      <c r="C83">
        <v>71.599999999999994</v>
      </c>
    </row>
    <row r="84" spans="1:3" x14ac:dyDescent="0.25">
      <c r="A84" s="9">
        <v>46185</v>
      </c>
      <c r="B84" s="20" t="str">
        <f t="shared" ca="1" si="3"/>
        <v/>
      </c>
      <c r="C84">
        <v>71.64</v>
      </c>
    </row>
    <row r="85" spans="1:3" x14ac:dyDescent="0.25">
      <c r="A85" s="9">
        <v>46188</v>
      </c>
      <c r="B85" s="20" t="str">
        <f t="shared" ca="1" si="3"/>
        <v/>
      </c>
      <c r="C85">
        <v>71.510000000000005</v>
      </c>
    </row>
    <row r="86" spans="1:3" x14ac:dyDescent="0.25">
      <c r="A86" s="9">
        <v>46189</v>
      </c>
      <c r="B86" s="20" t="str">
        <f t="shared" ca="1" si="3"/>
        <v/>
      </c>
      <c r="C86">
        <v>71.2</v>
      </c>
    </row>
    <row r="87" spans="1:3" x14ac:dyDescent="0.25">
      <c r="A87" s="9">
        <v>46190</v>
      </c>
      <c r="B87" s="20" t="str">
        <f t="shared" ca="1" si="3"/>
        <v/>
      </c>
      <c r="C87">
        <v>71.36</v>
      </c>
    </row>
    <row r="88" spans="1:3" x14ac:dyDescent="0.25">
      <c r="A88" s="9">
        <v>46191</v>
      </c>
      <c r="B88" s="20" t="str">
        <f t="shared" ca="1" si="3"/>
        <v/>
      </c>
      <c r="C88">
        <v>71.37</v>
      </c>
    </row>
    <row r="89" spans="1:3" x14ac:dyDescent="0.25">
      <c r="A89" s="9">
        <v>46192</v>
      </c>
      <c r="B89" s="20" t="str">
        <f t="shared" ca="1" si="3"/>
        <v/>
      </c>
      <c r="C89">
        <v>71.19</v>
      </c>
    </row>
    <row r="90" spans="1:3" x14ac:dyDescent="0.25">
      <c r="A90" s="9">
        <v>46195</v>
      </c>
      <c r="B90" s="20" t="str">
        <f t="shared" ca="1" si="3"/>
        <v/>
      </c>
      <c r="C90">
        <v>71.22</v>
      </c>
    </row>
    <row r="91" spans="1:3" x14ac:dyDescent="0.25">
      <c r="A91" s="9">
        <v>46196</v>
      </c>
      <c r="B91" s="20" t="str">
        <f t="shared" ca="1" si="3"/>
        <v/>
      </c>
      <c r="C91">
        <v>71.22</v>
      </c>
    </row>
    <row r="92" spans="1:3" x14ac:dyDescent="0.25">
      <c r="A92" s="9">
        <v>46197</v>
      </c>
      <c r="B92" s="20" t="str">
        <f t="shared" ca="1" si="3"/>
        <v/>
      </c>
      <c r="C92">
        <v>71.22</v>
      </c>
    </row>
    <row r="93" spans="1:3" x14ac:dyDescent="0.25">
      <c r="A93" s="9">
        <v>46198</v>
      </c>
      <c r="B93" s="20" t="str">
        <f t="shared" ca="1" si="3"/>
        <v/>
      </c>
      <c r="C93">
        <v>71.16</v>
      </c>
    </row>
    <row r="94" spans="1:3" x14ac:dyDescent="0.25">
      <c r="A94" s="9">
        <v>46199</v>
      </c>
      <c r="B94" s="20" t="str">
        <f t="shared" ca="1" si="3"/>
        <v/>
      </c>
      <c r="C94">
        <v>71.09</v>
      </c>
    </row>
    <row r="95" spans="1:3" x14ac:dyDescent="0.25">
      <c r="A95" s="9">
        <v>46202</v>
      </c>
      <c r="B95" s="20" t="str">
        <f t="shared" ca="1" si="3"/>
        <v/>
      </c>
      <c r="C95">
        <v>71.08</v>
      </c>
    </row>
    <row r="96" spans="1:3" x14ac:dyDescent="0.25">
      <c r="A96" s="9">
        <v>46203</v>
      </c>
      <c r="B96" s="20" t="str">
        <f t="shared" ca="1" si="3"/>
        <v/>
      </c>
      <c r="C96">
        <v>71.06</v>
      </c>
    </row>
    <row r="97" spans="1:3" x14ac:dyDescent="0.25">
      <c r="A97" s="9">
        <v>46204</v>
      </c>
      <c r="B97" s="20" t="str">
        <f t="shared" ca="1" si="3"/>
        <v/>
      </c>
      <c r="C97">
        <v>71.17</v>
      </c>
    </row>
    <row r="98" spans="1:3" x14ac:dyDescent="0.25">
      <c r="A98" s="9">
        <v>46205</v>
      </c>
      <c r="B98" s="20" t="str">
        <f t="shared" ca="1" si="3"/>
        <v/>
      </c>
      <c r="C98">
        <v>71.099999999999994</v>
      </c>
    </row>
    <row r="99" spans="1:3" x14ac:dyDescent="0.25">
      <c r="A99" s="9">
        <v>46206</v>
      </c>
      <c r="B99" s="20" t="str">
        <f t="shared" ca="1" si="3"/>
        <v/>
      </c>
      <c r="C99">
        <v>71.040000000000006</v>
      </c>
    </row>
    <row r="100" spans="1:3" x14ac:dyDescent="0.25">
      <c r="A100" s="9">
        <v>46209</v>
      </c>
      <c r="B100" s="20" t="str">
        <f t="shared" ca="1" si="3"/>
        <v/>
      </c>
      <c r="C100">
        <v>71.22</v>
      </c>
    </row>
    <row r="101" spans="1:3" x14ac:dyDescent="0.25">
      <c r="A101" s="9">
        <v>46210</v>
      </c>
      <c r="B101" s="20" t="str">
        <f t="shared" ca="1" si="3"/>
        <v/>
      </c>
      <c r="C101">
        <v>71.38</v>
      </c>
    </row>
    <row r="102" spans="1:3" x14ac:dyDescent="0.25">
      <c r="A102" s="9">
        <v>46211</v>
      </c>
      <c r="B102" s="20" t="str">
        <f t="shared" ca="1" si="3"/>
        <v/>
      </c>
      <c r="C102">
        <v>71.31</v>
      </c>
    </row>
    <row r="103" spans="1:3" x14ac:dyDescent="0.25">
      <c r="A103" s="9">
        <v>46212</v>
      </c>
      <c r="B103" s="20" t="str">
        <f t="shared" ca="1" si="3"/>
        <v/>
      </c>
      <c r="C103">
        <v>71.22</v>
      </c>
    </row>
    <row r="104" spans="1:3" x14ac:dyDescent="0.25">
      <c r="A104" s="9">
        <v>46213</v>
      </c>
      <c r="B104" s="20" t="str">
        <f t="shared" ca="1" si="3"/>
        <v/>
      </c>
      <c r="C104">
        <v>71.17</v>
      </c>
    </row>
    <row r="105" spans="1:3" x14ac:dyDescent="0.25">
      <c r="A105" s="9">
        <v>46216</v>
      </c>
      <c r="B105" s="20" t="str">
        <f t="shared" ca="1" si="3"/>
        <v/>
      </c>
      <c r="C105">
        <v>71.209999999999994</v>
      </c>
    </row>
    <row r="106" spans="1:3" x14ac:dyDescent="0.25">
      <c r="A106" s="9">
        <v>46217</v>
      </c>
      <c r="B106" s="20" t="str">
        <f t="shared" ca="1" si="3"/>
        <v/>
      </c>
      <c r="C106">
        <v>71.27</v>
      </c>
    </row>
    <row r="107" spans="1:3" x14ac:dyDescent="0.25">
      <c r="A107" s="9">
        <v>46218</v>
      </c>
      <c r="B107" s="20" t="str">
        <f t="shared" ca="1" si="3"/>
        <v/>
      </c>
      <c r="C107">
        <v>71.5</v>
      </c>
    </row>
    <row r="108" spans="1:3" x14ac:dyDescent="0.25">
      <c r="A108" s="9">
        <v>46219</v>
      </c>
      <c r="B108" s="20" t="str">
        <f t="shared" ca="1" si="3"/>
        <v/>
      </c>
      <c r="C108">
        <v>71.7</v>
      </c>
    </row>
    <row r="109" spans="1:3" x14ac:dyDescent="0.25">
      <c r="A109" s="9">
        <v>46220</v>
      </c>
      <c r="B109" s="20" t="str">
        <f t="shared" ca="1" si="3"/>
        <v/>
      </c>
      <c r="C109">
        <v>72.31</v>
      </c>
    </row>
    <row r="110" spans="1:3" x14ac:dyDescent="0.25">
      <c r="A110" s="9">
        <v>46223</v>
      </c>
      <c r="B110" s="20" t="str">
        <f t="shared" ca="1" si="3"/>
        <v/>
      </c>
      <c r="C110">
        <v>73.09</v>
      </c>
    </row>
    <row r="111" spans="1:3" x14ac:dyDescent="0.25">
      <c r="A111" s="9">
        <v>46224</v>
      </c>
      <c r="B111" s="20" t="str">
        <f t="shared" ref="B111:B120" ca="1" si="4">B110</f>
        <v/>
      </c>
      <c r="C111">
        <v>73.11</v>
      </c>
    </row>
    <row r="112" spans="1:3" x14ac:dyDescent="0.25">
      <c r="A112" s="9">
        <v>46225</v>
      </c>
      <c r="B112" s="20" t="str">
        <f t="shared" ca="1" si="4"/>
        <v/>
      </c>
      <c r="C112">
        <v>73.73</v>
      </c>
    </row>
    <row r="113" spans="1:3" x14ac:dyDescent="0.25">
      <c r="A113" s="9">
        <v>46226</v>
      </c>
      <c r="B113" s="20" t="str">
        <f t="shared" ca="1" si="4"/>
        <v/>
      </c>
      <c r="C113">
        <v>74.5</v>
      </c>
    </row>
    <row r="114" spans="1:3" x14ac:dyDescent="0.25">
      <c r="A114" s="9">
        <v>46227</v>
      </c>
      <c r="B114" s="20" t="str">
        <f t="shared" ca="1" si="4"/>
        <v/>
      </c>
      <c r="C114">
        <v>74.459999999999994</v>
      </c>
    </row>
    <row r="115" spans="1:3" x14ac:dyDescent="0.25">
      <c r="A115" s="9">
        <v>46230</v>
      </c>
      <c r="B115" s="20" t="str">
        <f t="shared" ca="1" si="4"/>
        <v/>
      </c>
      <c r="C115">
        <v>73.52</v>
      </c>
    </row>
    <row r="116" spans="1:3" x14ac:dyDescent="0.25">
      <c r="A116" s="9">
        <v>46231</v>
      </c>
      <c r="B116" s="20" t="str">
        <f t="shared" ca="1" si="4"/>
        <v/>
      </c>
      <c r="C116">
        <v>74.900000000000006</v>
      </c>
    </row>
    <row r="117" spans="1:3" x14ac:dyDescent="0.25">
      <c r="A117" s="9">
        <v>46232</v>
      </c>
      <c r="B117" s="20" t="str">
        <f t="shared" ca="1" si="4"/>
        <v/>
      </c>
      <c r="C117">
        <v>75.13</v>
      </c>
    </row>
    <row r="118" spans="1:3" x14ac:dyDescent="0.25">
      <c r="A118" s="9">
        <v>46233</v>
      </c>
      <c r="B118" s="20" t="str">
        <f t="shared" ca="1" si="4"/>
        <v/>
      </c>
      <c r="C118">
        <v>75.319999999999993</v>
      </c>
    </row>
    <row r="119" spans="1:3" x14ac:dyDescent="0.25">
      <c r="A119" s="9">
        <v>46234</v>
      </c>
      <c r="B119" s="20" t="str">
        <f t="shared" ca="1" si="4"/>
        <v/>
      </c>
      <c r="C119">
        <v>74.5</v>
      </c>
    </row>
    <row r="120" spans="1:3" x14ac:dyDescent="0.25">
      <c r="A120" s="9">
        <v>46237</v>
      </c>
      <c r="B120" s="20" t="str">
        <f t="shared" ca="1" si="4"/>
        <v/>
      </c>
      <c r="C120">
        <v>74.02</v>
      </c>
    </row>
    <row r="121" spans="1:3" x14ac:dyDescent="0.25">
      <c r="A121" s="9" t="str">
        <f>IF('S.H BOI GORDO'!A7199=""," ",'S.H BOI GORDO'!A7199)</f>
        <v xml:space="preserve"> </v>
      </c>
      <c r="B121" s="20">
        <f t="shared" ref="B121:B152" si="5">B129</f>
        <v>0</v>
      </c>
    </row>
    <row r="122" spans="1:3" x14ac:dyDescent="0.25">
      <c r="A122" s="9" t="str">
        <f>IF('S.H BOI GORDO'!A7200=""," ",'S.H BOI GORDO'!A7200)</f>
        <v xml:space="preserve"> </v>
      </c>
      <c r="B122" s="20">
        <f t="shared" si="5"/>
        <v>0</v>
      </c>
    </row>
    <row r="123" spans="1:3" x14ac:dyDescent="0.25">
      <c r="A123" s="9" t="str">
        <f>IF('S.H BOI GORDO'!A7201=""," ",'S.H BOI GORDO'!A7201)</f>
        <v xml:space="preserve"> </v>
      </c>
      <c r="B123" s="20">
        <f t="shared" si="5"/>
        <v>0</v>
      </c>
    </row>
    <row r="124" spans="1:3" x14ac:dyDescent="0.25">
      <c r="A124" s="9" t="str">
        <f>IF('S.H BOI GORDO'!A7202=""," ",'S.H BOI GORDO'!A7202)</f>
        <v xml:space="preserve"> </v>
      </c>
      <c r="B124" s="20">
        <f t="shared" si="5"/>
        <v>0</v>
      </c>
    </row>
    <row r="125" spans="1:3" x14ac:dyDescent="0.25">
      <c r="A125" s="9" t="str">
        <f>IF('S.H BOI GORDO'!A7203=""," ",'S.H BOI GORDO'!A7203)</f>
        <v xml:space="preserve"> </v>
      </c>
      <c r="B125" s="20">
        <f t="shared" si="5"/>
        <v>0</v>
      </c>
    </row>
    <row r="126" spans="1:3" x14ac:dyDescent="0.25">
      <c r="A126" s="9" t="str">
        <f>IF('S.H BOI GORDO'!A7204=""," ",'S.H BOI GORDO'!A7204)</f>
        <v xml:space="preserve"> </v>
      </c>
      <c r="B126" s="20">
        <f t="shared" si="5"/>
        <v>0</v>
      </c>
    </row>
    <row r="127" spans="1:3" x14ac:dyDescent="0.25">
      <c r="A127" s="9" t="str">
        <f>IF('S.H BOI GORDO'!A7205=""," ",'S.H BOI GORDO'!A7205)</f>
        <v xml:space="preserve"> </v>
      </c>
      <c r="B127" s="20">
        <f t="shared" si="5"/>
        <v>0</v>
      </c>
    </row>
    <row r="128" spans="1:3" x14ac:dyDescent="0.25">
      <c r="A128" s="9" t="str">
        <f>IF('S.H BOI GORDO'!A7206=""," ",'S.H BOI GORDO'!A7206)</f>
        <v xml:space="preserve"> </v>
      </c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ref="B153:B184" si="6">B161</f>
        <v>0</v>
      </c>
    </row>
    <row r="154" spans="2:2" x14ac:dyDescent="0.25">
      <c r="B154" s="20">
        <f t="shared" si="6"/>
        <v>0</v>
      </c>
    </row>
    <row r="155" spans="2:2" x14ac:dyDescent="0.25">
      <c r="B155" s="20">
        <f t="shared" si="6"/>
        <v>0</v>
      </c>
    </row>
    <row r="156" spans="2:2" x14ac:dyDescent="0.25">
      <c r="B156" s="20">
        <f t="shared" si="6"/>
        <v>0</v>
      </c>
    </row>
    <row r="157" spans="2:2" x14ac:dyDescent="0.25">
      <c r="B157" s="20">
        <f t="shared" si="6"/>
        <v>0</v>
      </c>
    </row>
    <row r="158" spans="2:2" x14ac:dyDescent="0.25">
      <c r="B158" s="20">
        <f t="shared" si="6"/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ref="B185:B216" si="7">B193</f>
        <v>0</v>
      </c>
    </row>
    <row r="186" spans="2:2" x14ac:dyDescent="0.25">
      <c r="B186" s="20">
        <f t="shared" si="7"/>
        <v>0</v>
      </c>
    </row>
    <row r="187" spans="2:2" x14ac:dyDescent="0.25">
      <c r="B187" s="20">
        <f t="shared" si="7"/>
        <v>0</v>
      </c>
    </row>
    <row r="188" spans="2:2" x14ac:dyDescent="0.25">
      <c r="B188" s="20">
        <f t="shared" si="7"/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  <row r="191" spans="2:2" x14ac:dyDescent="0.25">
      <c r="B191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Planilha50"/>
  <dimension ref="A1:C137"/>
  <sheetViews>
    <sheetView topLeftCell="A52" workbookViewId="0"/>
  </sheetViews>
  <sheetFormatPr defaultRowHeight="15" x14ac:dyDescent="0.25"/>
  <cols>
    <col min="1" max="1" width="12.57031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2">
        <v>46149</v>
      </c>
      <c r="B2" s="1" t="s">
        <v>5847</v>
      </c>
      <c r="C2" s="1">
        <v>72.42</v>
      </c>
    </row>
    <row r="3" spans="1:3" x14ac:dyDescent="0.25">
      <c r="A3" s="9">
        <v>46150</v>
      </c>
      <c r="B3" s="1" t="s">
        <v>5847</v>
      </c>
      <c r="C3">
        <v>72.47</v>
      </c>
    </row>
    <row r="4" spans="1:3" x14ac:dyDescent="0.25">
      <c r="A4" s="9">
        <v>46153</v>
      </c>
      <c r="B4" s="20" t="str">
        <f t="shared" ref="B4:B35" si="0">B3</f>
        <v>CCMX27</v>
      </c>
      <c r="C4">
        <v>72.430000000000007</v>
      </c>
    </row>
    <row r="5" spans="1:3" x14ac:dyDescent="0.25">
      <c r="A5" s="9">
        <v>46154</v>
      </c>
      <c r="B5" s="20" t="str">
        <f t="shared" si="0"/>
        <v>CCMX27</v>
      </c>
      <c r="C5">
        <v>72.19</v>
      </c>
    </row>
    <row r="6" spans="1:3" x14ac:dyDescent="0.25">
      <c r="A6" s="9">
        <v>46155</v>
      </c>
      <c r="B6" s="20" t="str">
        <f t="shared" si="0"/>
        <v>CCMX27</v>
      </c>
      <c r="C6">
        <v>72.23</v>
      </c>
    </row>
    <row r="7" spans="1:3" x14ac:dyDescent="0.25">
      <c r="A7" s="9">
        <v>46156</v>
      </c>
      <c r="B7" s="20" t="str">
        <f t="shared" si="0"/>
        <v>CCMX27</v>
      </c>
      <c r="C7">
        <v>72.13</v>
      </c>
    </row>
    <row r="8" spans="1:3" x14ac:dyDescent="0.25">
      <c r="A8" s="9">
        <v>46157</v>
      </c>
      <c r="B8" s="20" t="str">
        <f t="shared" si="0"/>
        <v>CCMX27</v>
      </c>
      <c r="C8">
        <v>72.25</v>
      </c>
    </row>
    <row r="9" spans="1:3" x14ac:dyDescent="0.25">
      <c r="A9" s="9">
        <v>46160</v>
      </c>
      <c r="B9" s="20" t="str">
        <f t="shared" si="0"/>
        <v>CCMX27</v>
      </c>
      <c r="C9">
        <v>72.2</v>
      </c>
    </row>
    <row r="10" spans="1:3" x14ac:dyDescent="0.25">
      <c r="A10" s="9">
        <v>46161</v>
      </c>
      <c r="B10" s="20" t="str">
        <f t="shared" si="0"/>
        <v>CCMX27</v>
      </c>
      <c r="C10">
        <v>72.37</v>
      </c>
    </row>
    <row r="11" spans="1:3" x14ac:dyDescent="0.25">
      <c r="A11" s="9">
        <v>46162</v>
      </c>
      <c r="B11" s="20" t="str">
        <f t="shared" si="0"/>
        <v>CCMX27</v>
      </c>
      <c r="C11">
        <v>72.22</v>
      </c>
    </row>
    <row r="12" spans="1:3" x14ac:dyDescent="0.25">
      <c r="A12" s="9">
        <v>46163</v>
      </c>
      <c r="B12" s="20" t="str">
        <f t="shared" si="0"/>
        <v>CCMX27</v>
      </c>
      <c r="C12">
        <v>72.209999999999994</v>
      </c>
    </row>
    <row r="13" spans="1:3" x14ac:dyDescent="0.25">
      <c r="A13" s="9">
        <v>46164</v>
      </c>
      <c r="B13" s="20" t="str">
        <f t="shared" si="0"/>
        <v>CCMX27</v>
      </c>
      <c r="C13">
        <v>72.400000000000006</v>
      </c>
    </row>
    <row r="14" spans="1:3" x14ac:dyDescent="0.25">
      <c r="A14" s="9">
        <v>46167</v>
      </c>
      <c r="B14" s="20" t="str">
        <f t="shared" si="0"/>
        <v>CCMX27</v>
      </c>
      <c r="C14">
        <v>72.27</v>
      </c>
    </row>
    <row r="15" spans="1:3" x14ac:dyDescent="0.25">
      <c r="A15" s="9">
        <v>46168</v>
      </c>
      <c r="B15" s="20" t="str">
        <f t="shared" si="0"/>
        <v>CCMX27</v>
      </c>
      <c r="C15">
        <v>73</v>
      </c>
    </row>
    <row r="16" spans="1:3" x14ac:dyDescent="0.25">
      <c r="A16" s="9">
        <v>46169</v>
      </c>
      <c r="B16" s="20" t="str">
        <f t="shared" si="0"/>
        <v>CCMX27</v>
      </c>
      <c r="C16">
        <v>72.849999999999994</v>
      </c>
    </row>
    <row r="17" spans="1:3" x14ac:dyDescent="0.25">
      <c r="A17" s="9">
        <v>46170</v>
      </c>
      <c r="B17" s="20" t="str">
        <f t="shared" si="0"/>
        <v>CCMX27</v>
      </c>
      <c r="C17">
        <v>72.959999999999994</v>
      </c>
    </row>
    <row r="18" spans="1:3" x14ac:dyDescent="0.25">
      <c r="A18" s="9">
        <v>46171</v>
      </c>
      <c r="B18" s="20" t="str">
        <f t="shared" si="0"/>
        <v>CCMX27</v>
      </c>
      <c r="C18">
        <v>73</v>
      </c>
    </row>
    <row r="19" spans="1:3" x14ac:dyDescent="0.25">
      <c r="A19" s="9">
        <v>46174</v>
      </c>
      <c r="B19" s="20" t="str">
        <f t="shared" si="0"/>
        <v>CCMX27</v>
      </c>
      <c r="C19">
        <v>72.709999999999994</v>
      </c>
    </row>
    <row r="20" spans="1:3" x14ac:dyDescent="0.25">
      <c r="A20" s="9">
        <v>46175</v>
      </c>
      <c r="B20" s="20" t="str">
        <f t="shared" si="0"/>
        <v>CCMX27</v>
      </c>
      <c r="C20">
        <v>72.489999999999995</v>
      </c>
    </row>
    <row r="21" spans="1:3" x14ac:dyDescent="0.25">
      <c r="A21" s="4">
        <v>46176</v>
      </c>
      <c r="B21" s="20" t="str">
        <f t="shared" si="0"/>
        <v>CCMX27</v>
      </c>
      <c r="C21">
        <v>72.88</v>
      </c>
    </row>
    <row r="22" spans="1:3" x14ac:dyDescent="0.25">
      <c r="A22" s="4">
        <v>46178</v>
      </c>
      <c r="B22" s="20" t="str">
        <f t="shared" si="0"/>
        <v>CCMX27</v>
      </c>
      <c r="C22">
        <v>72.91</v>
      </c>
    </row>
    <row r="23" spans="1:3" x14ac:dyDescent="0.25">
      <c r="A23" s="4">
        <v>46181</v>
      </c>
      <c r="B23" s="20" t="str">
        <f t="shared" si="0"/>
        <v>CCMX27</v>
      </c>
      <c r="C23">
        <v>72.650000000000006</v>
      </c>
    </row>
    <row r="24" spans="1:3" x14ac:dyDescent="0.25">
      <c r="A24" s="4">
        <v>46182</v>
      </c>
      <c r="B24" s="20" t="str">
        <f t="shared" si="0"/>
        <v>CCMX27</v>
      </c>
      <c r="C24">
        <v>72.400000000000006</v>
      </c>
    </row>
    <row r="25" spans="1:3" x14ac:dyDescent="0.25">
      <c r="A25" s="9">
        <v>46183</v>
      </c>
      <c r="B25" s="20" t="str">
        <f t="shared" si="0"/>
        <v>CCMX27</v>
      </c>
      <c r="C25">
        <v>72.61</v>
      </c>
    </row>
    <row r="26" spans="1:3" x14ac:dyDescent="0.25">
      <c r="A26" s="9">
        <v>46184</v>
      </c>
      <c r="B26" s="20" t="str">
        <f t="shared" si="0"/>
        <v>CCMX27</v>
      </c>
      <c r="C26">
        <v>72.59</v>
      </c>
    </row>
    <row r="27" spans="1:3" x14ac:dyDescent="0.25">
      <c r="A27" s="9">
        <v>46185</v>
      </c>
      <c r="B27" s="20" t="str">
        <f t="shared" si="0"/>
        <v>CCMX27</v>
      </c>
      <c r="C27">
        <v>72.63</v>
      </c>
    </row>
    <row r="28" spans="1:3" x14ac:dyDescent="0.25">
      <c r="A28" s="9">
        <v>46188</v>
      </c>
      <c r="B28" s="20" t="str">
        <f t="shared" si="0"/>
        <v>CCMX27</v>
      </c>
      <c r="C28">
        <v>72.5</v>
      </c>
    </row>
    <row r="29" spans="1:3" x14ac:dyDescent="0.25">
      <c r="A29" s="9">
        <v>46189</v>
      </c>
      <c r="B29" s="20" t="str">
        <f t="shared" si="0"/>
        <v>CCMX27</v>
      </c>
      <c r="C29">
        <v>72.19</v>
      </c>
    </row>
    <row r="30" spans="1:3" x14ac:dyDescent="0.25">
      <c r="A30" s="9">
        <v>46190</v>
      </c>
      <c r="B30" s="20" t="str">
        <f t="shared" si="0"/>
        <v>CCMX27</v>
      </c>
      <c r="C30">
        <v>72.349999999999994</v>
      </c>
    </row>
    <row r="31" spans="1:3" x14ac:dyDescent="0.25">
      <c r="A31" s="9">
        <v>46191</v>
      </c>
      <c r="B31" s="20" t="str">
        <f t="shared" si="0"/>
        <v>CCMX27</v>
      </c>
      <c r="C31">
        <v>72.36</v>
      </c>
    </row>
    <row r="32" spans="1:3" x14ac:dyDescent="0.25">
      <c r="A32" s="9">
        <v>46192</v>
      </c>
      <c r="B32" s="20" t="str">
        <f t="shared" si="0"/>
        <v>CCMX27</v>
      </c>
      <c r="C32">
        <v>72.180000000000007</v>
      </c>
    </row>
    <row r="33" spans="1:3" x14ac:dyDescent="0.25">
      <c r="A33" s="9">
        <v>46195</v>
      </c>
      <c r="B33" s="20" t="str">
        <f t="shared" si="0"/>
        <v>CCMX27</v>
      </c>
      <c r="C33">
        <v>72.209999999999994</v>
      </c>
    </row>
    <row r="34" spans="1:3" x14ac:dyDescent="0.25">
      <c r="A34" s="9">
        <v>46196</v>
      </c>
      <c r="B34" s="20" t="str">
        <f t="shared" si="0"/>
        <v>CCMX27</v>
      </c>
      <c r="C34">
        <v>72.3</v>
      </c>
    </row>
    <row r="35" spans="1:3" x14ac:dyDescent="0.25">
      <c r="A35" s="9">
        <v>46197</v>
      </c>
      <c r="B35" s="20" t="str">
        <f t="shared" si="0"/>
        <v>CCMX27</v>
      </c>
      <c r="C35">
        <v>72.3</v>
      </c>
    </row>
    <row r="36" spans="1:3" x14ac:dyDescent="0.25">
      <c r="A36" s="9">
        <v>46198</v>
      </c>
      <c r="B36" s="20" t="str">
        <f t="shared" ref="B36:B63" si="1">B35</f>
        <v>CCMX27</v>
      </c>
      <c r="C36">
        <v>72.239999999999995</v>
      </c>
    </row>
    <row r="37" spans="1:3" x14ac:dyDescent="0.25">
      <c r="A37" s="9">
        <v>46199</v>
      </c>
      <c r="B37" s="20" t="str">
        <f t="shared" si="1"/>
        <v>CCMX27</v>
      </c>
      <c r="C37">
        <v>72.319999999999993</v>
      </c>
    </row>
    <row r="38" spans="1:3" x14ac:dyDescent="0.25">
      <c r="A38" s="9">
        <v>46202</v>
      </c>
      <c r="B38" s="20" t="str">
        <f t="shared" si="1"/>
        <v>CCMX27</v>
      </c>
      <c r="C38">
        <v>72.73</v>
      </c>
    </row>
    <row r="39" spans="1:3" x14ac:dyDescent="0.25">
      <c r="A39" s="9">
        <v>46203</v>
      </c>
      <c r="B39" s="20" t="str">
        <f t="shared" si="1"/>
        <v>CCMX27</v>
      </c>
      <c r="C39">
        <v>72.709999999999994</v>
      </c>
    </row>
    <row r="40" spans="1:3" x14ac:dyDescent="0.25">
      <c r="A40" s="9">
        <v>46204</v>
      </c>
      <c r="B40" s="20" t="str">
        <f t="shared" si="1"/>
        <v>CCMX27</v>
      </c>
      <c r="C40">
        <v>72.819999999999993</v>
      </c>
    </row>
    <row r="41" spans="1:3" x14ac:dyDescent="0.25">
      <c r="A41" s="9">
        <v>46205</v>
      </c>
      <c r="B41" s="20" t="str">
        <f t="shared" si="1"/>
        <v>CCMX27</v>
      </c>
      <c r="C41">
        <v>72.75</v>
      </c>
    </row>
    <row r="42" spans="1:3" x14ac:dyDescent="0.25">
      <c r="A42" s="9">
        <v>46206</v>
      </c>
      <c r="B42" s="20" t="str">
        <f t="shared" si="1"/>
        <v>CCMX27</v>
      </c>
      <c r="C42">
        <v>72.69</v>
      </c>
    </row>
    <row r="43" spans="1:3" x14ac:dyDescent="0.25">
      <c r="A43" s="9">
        <v>46209</v>
      </c>
      <c r="B43" s="20" t="str">
        <f t="shared" si="1"/>
        <v>CCMX27</v>
      </c>
      <c r="C43">
        <v>72.87</v>
      </c>
    </row>
    <row r="44" spans="1:3" x14ac:dyDescent="0.25">
      <c r="A44" s="9">
        <v>46210</v>
      </c>
      <c r="B44" s="20" t="str">
        <f t="shared" si="1"/>
        <v>CCMX27</v>
      </c>
      <c r="C44">
        <v>73.03</v>
      </c>
    </row>
    <row r="45" spans="1:3" x14ac:dyDescent="0.25">
      <c r="A45" s="9">
        <v>46211</v>
      </c>
      <c r="B45" s="20" t="str">
        <f t="shared" si="1"/>
        <v>CCMX27</v>
      </c>
      <c r="C45">
        <v>72.959999999999994</v>
      </c>
    </row>
    <row r="46" spans="1:3" x14ac:dyDescent="0.25">
      <c r="A46" s="9">
        <v>46212</v>
      </c>
      <c r="B46" s="20" t="str">
        <f t="shared" si="1"/>
        <v>CCMX27</v>
      </c>
      <c r="C46">
        <v>72.87</v>
      </c>
    </row>
    <row r="47" spans="1:3" x14ac:dyDescent="0.25">
      <c r="A47" s="9">
        <v>46213</v>
      </c>
      <c r="B47" s="20" t="str">
        <f t="shared" si="1"/>
        <v>CCMX27</v>
      </c>
      <c r="C47">
        <v>72.819999999999993</v>
      </c>
    </row>
    <row r="48" spans="1:3" x14ac:dyDescent="0.25">
      <c r="A48" s="9">
        <v>46216</v>
      </c>
      <c r="B48" s="20" t="str">
        <f t="shared" si="1"/>
        <v>CCMX27</v>
      </c>
      <c r="C48">
        <v>72.86</v>
      </c>
    </row>
    <row r="49" spans="1:3" x14ac:dyDescent="0.25">
      <c r="A49" s="9">
        <v>46217</v>
      </c>
      <c r="B49" s="20" t="str">
        <f t="shared" si="1"/>
        <v>CCMX27</v>
      </c>
      <c r="C49">
        <v>72.92</v>
      </c>
    </row>
    <row r="50" spans="1:3" x14ac:dyDescent="0.25">
      <c r="A50" s="9">
        <v>46218</v>
      </c>
      <c r="B50" s="20" t="str">
        <f t="shared" si="1"/>
        <v>CCMX27</v>
      </c>
      <c r="C50">
        <v>73.150000000000006</v>
      </c>
    </row>
    <row r="51" spans="1:3" x14ac:dyDescent="0.25">
      <c r="A51" s="9">
        <v>46219</v>
      </c>
      <c r="B51" s="20" t="str">
        <f t="shared" si="1"/>
        <v>CCMX27</v>
      </c>
      <c r="C51">
        <v>73.349999999999994</v>
      </c>
    </row>
    <row r="52" spans="1:3" x14ac:dyDescent="0.25">
      <c r="A52" s="9">
        <v>46220</v>
      </c>
      <c r="B52" s="20" t="str">
        <f t="shared" si="1"/>
        <v>CCMX27</v>
      </c>
      <c r="C52">
        <v>73.959999999999994</v>
      </c>
    </row>
    <row r="53" spans="1:3" x14ac:dyDescent="0.25">
      <c r="A53" s="9">
        <v>46223</v>
      </c>
      <c r="B53" s="20" t="str">
        <f t="shared" si="1"/>
        <v>CCMX27</v>
      </c>
      <c r="C53">
        <v>74.739999999999995</v>
      </c>
    </row>
    <row r="54" spans="1:3" x14ac:dyDescent="0.25">
      <c r="A54" s="9">
        <v>46224</v>
      </c>
      <c r="B54" s="20" t="str">
        <f t="shared" si="1"/>
        <v>CCMX27</v>
      </c>
      <c r="C54">
        <v>74.760000000000005</v>
      </c>
    </row>
    <row r="55" spans="1:3" x14ac:dyDescent="0.25">
      <c r="A55" s="9">
        <v>46225</v>
      </c>
      <c r="B55" s="20" t="str">
        <f t="shared" si="1"/>
        <v>CCMX27</v>
      </c>
      <c r="C55">
        <v>75.38</v>
      </c>
    </row>
    <row r="56" spans="1:3" x14ac:dyDescent="0.25">
      <c r="A56" s="9">
        <v>46226</v>
      </c>
      <c r="B56" s="20" t="str">
        <f t="shared" si="1"/>
        <v>CCMX27</v>
      </c>
      <c r="C56">
        <v>76.150000000000006</v>
      </c>
    </row>
    <row r="57" spans="1:3" x14ac:dyDescent="0.25">
      <c r="A57" s="9">
        <v>46227</v>
      </c>
      <c r="B57" s="20" t="str">
        <f t="shared" si="1"/>
        <v>CCMX27</v>
      </c>
      <c r="C57">
        <v>76.11</v>
      </c>
    </row>
    <row r="58" spans="1:3" x14ac:dyDescent="0.25">
      <c r="A58" s="9">
        <v>46230</v>
      </c>
      <c r="B58" s="20" t="str">
        <f t="shared" si="1"/>
        <v>CCMX27</v>
      </c>
      <c r="C58">
        <v>75.17</v>
      </c>
    </row>
    <row r="59" spans="1:3" x14ac:dyDescent="0.25">
      <c r="A59" s="9">
        <v>46231</v>
      </c>
      <c r="B59" s="20" t="str">
        <f t="shared" si="1"/>
        <v>CCMX27</v>
      </c>
      <c r="C59">
        <v>76.8</v>
      </c>
    </row>
    <row r="60" spans="1:3" x14ac:dyDescent="0.25">
      <c r="A60" s="9">
        <v>46232</v>
      </c>
      <c r="B60" s="20" t="str">
        <f t="shared" si="1"/>
        <v>CCMX27</v>
      </c>
      <c r="C60">
        <v>77.64</v>
      </c>
    </row>
    <row r="61" spans="1:3" x14ac:dyDescent="0.25">
      <c r="A61" s="9">
        <v>46233</v>
      </c>
      <c r="B61" s="20" t="str">
        <f t="shared" si="1"/>
        <v>CCMX27</v>
      </c>
      <c r="C61">
        <v>77.83</v>
      </c>
    </row>
    <row r="62" spans="1:3" x14ac:dyDescent="0.25">
      <c r="A62" s="9">
        <v>46234</v>
      </c>
      <c r="B62" s="20" t="str">
        <f t="shared" si="1"/>
        <v>CCMX27</v>
      </c>
      <c r="C62">
        <v>77.010000000000005</v>
      </c>
    </row>
    <row r="63" spans="1:3" x14ac:dyDescent="0.25">
      <c r="A63" s="9">
        <v>46237</v>
      </c>
      <c r="B63" s="20" t="str">
        <f t="shared" si="1"/>
        <v>CCMX27</v>
      </c>
      <c r="C63">
        <v>76.819999999999993</v>
      </c>
    </row>
    <row r="64" spans="1:3" x14ac:dyDescent="0.25">
      <c r="A64" s="9" t="str">
        <f>IF('S.H BOI GORDO'!A7196=""," ",'S.H BOI GORDO'!A7196)</f>
        <v xml:space="preserve"> </v>
      </c>
      <c r="B64" s="20">
        <f t="shared" ref="B64:B95" si="2">B73</f>
        <v>0</v>
      </c>
    </row>
    <row r="65" spans="1:2" x14ac:dyDescent="0.25">
      <c r="A65" s="9" t="str">
        <f>IF('S.H BOI GORDO'!A7197=""," ",'S.H BOI GORDO'!A7197)</f>
        <v xml:space="preserve"> </v>
      </c>
      <c r="B65" s="20">
        <f t="shared" si="2"/>
        <v>0</v>
      </c>
    </row>
    <row r="66" spans="1:2" x14ac:dyDescent="0.25">
      <c r="A66" s="9" t="str">
        <f>IF('S.H BOI GORDO'!A7198=""," ",'S.H BOI GORDO'!A7198)</f>
        <v xml:space="preserve"> </v>
      </c>
      <c r="B66" s="20">
        <f t="shared" si="2"/>
        <v>0</v>
      </c>
    </row>
    <row r="67" spans="1:2" x14ac:dyDescent="0.25">
      <c r="A67" s="9" t="str">
        <f>IF('S.H BOI GORDO'!A7199=""," ",'S.H BOI GORDO'!A7199)</f>
        <v xml:space="preserve"> </v>
      </c>
      <c r="B67" s="20">
        <f t="shared" si="2"/>
        <v>0</v>
      </c>
    </row>
    <row r="68" spans="1:2" x14ac:dyDescent="0.25">
      <c r="A68" s="9" t="str">
        <f>IF('S.H BOI GORDO'!A7200=""," ",'S.H BOI GORDO'!A7200)</f>
        <v xml:space="preserve"> </v>
      </c>
      <c r="B68" s="20">
        <f t="shared" si="2"/>
        <v>0</v>
      </c>
    </row>
    <row r="69" spans="1:2" x14ac:dyDescent="0.25">
      <c r="A69" s="9" t="str">
        <f>IF('S.H BOI GORDO'!A7201=""," ",'S.H BOI GORDO'!A7201)</f>
        <v xml:space="preserve"> </v>
      </c>
      <c r="B69" s="20">
        <f t="shared" si="2"/>
        <v>0</v>
      </c>
    </row>
    <row r="70" spans="1:2" x14ac:dyDescent="0.25">
      <c r="A70" s="9" t="str">
        <f>IF('S.H BOI GORDO'!A7202=""," ",'S.H BOI GORDO'!A7202)</f>
        <v xml:space="preserve"> </v>
      </c>
      <c r="B70" s="20">
        <f t="shared" si="2"/>
        <v>0</v>
      </c>
    </row>
    <row r="71" spans="1:2" x14ac:dyDescent="0.25">
      <c r="A71" s="9" t="str">
        <f>IF('S.H BOI GORDO'!A7203=""," ",'S.H BOI GORDO'!A7203)</f>
        <v xml:space="preserve"> </v>
      </c>
      <c r="B71" s="20">
        <f t="shared" si="2"/>
        <v>0</v>
      </c>
    </row>
    <row r="72" spans="1:2" x14ac:dyDescent="0.25">
      <c r="A72" s="9" t="str">
        <f>IF('S.H BOI GORDO'!A7204=""," ",'S.H BOI GORDO'!A7204)</f>
        <v xml:space="preserve"> </v>
      </c>
      <c r="B72" s="20">
        <f t="shared" si="2"/>
        <v>0</v>
      </c>
    </row>
    <row r="73" spans="1:2" x14ac:dyDescent="0.25">
      <c r="A73" s="9" t="str">
        <f>IF('S.H BOI GORDO'!A7205=""," ",'S.H BOI GORDO'!A7205)</f>
        <v xml:space="preserve"> </v>
      </c>
      <c r="B73" s="20">
        <f t="shared" si="2"/>
        <v>0</v>
      </c>
    </row>
    <row r="74" spans="1:2" x14ac:dyDescent="0.25">
      <c r="A74" s="9" t="str">
        <f>IF('S.H BOI GORDO'!A7206=""," ",'S.H BOI GORDO'!A7206)</f>
        <v xml:space="preserve"> </v>
      </c>
      <c r="B74" s="20">
        <f t="shared" si="2"/>
        <v>0</v>
      </c>
    </row>
    <row r="75" spans="1:2" x14ac:dyDescent="0.25">
      <c r="B75" s="20">
        <f t="shared" si="2"/>
        <v>0</v>
      </c>
    </row>
    <row r="76" spans="1:2" x14ac:dyDescent="0.25">
      <c r="B76" s="20">
        <f t="shared" si="2"/>
        <v>0</v>
      </c>
    </row>
    <row r="77" spans="1:2" x14ac:dyDescent="0.25">
      <c r="B77" s="20">
        <f t="shared" si="2"/>
        <v>0</v>
      </c>
    </row>
    <row r="78" spans="1:2" x14ac:dyDescent="0.25">
      <c r="B78" s="20">
        <f t="shared" si="2"/>
        <v>0</v>
      </c>
    </row>
    <row r="79" spans="1:2" x14ac:dyDescent="0.25">
      <c r="B79" s="20">
        <f t="shared" si="2"/>
        <v>0</v>
      </c>
    </row>
    <row r="80" spans="1:2" x14ac:dyDescent="0.25">
      <c r="B80" s="20">
        <f t="shared" si="2"/>
        <v>0</v>
      </c>
    </row>
    <row r="81" spans="2:2" x14ac:dyDescent="0.25">
      <c r="B81" s="20">
        <f t="shared" si="2"/>
        <v>0</v>
      </c>
    </row>
    <row r="82" spans="2:2" x14ac:dyDescent="0.25">
      <c r="B82" s="20">
        <f t="shared" si="2"/>
        <v>0</v>
      </c>
    </row>
    <row r="83" spans="2:2" x14ac:dyDescent="0.25">
      <c r="B83" s="20">
        <f t="shared" si="2"/>
        <v>0</v>
      </c>
    </row>
    <row r="84" spans="2:2" x14ac:dyDescent="0.25">
      <c r="B84" s="20">
        <f t="shared" si="2"/>
        <v>0</v>
      </c>
    </row>
    <row r="85" spans="2:2" x14ac:dyDescent="0.25">
      <c r="B85" s="20">
        <f t="shared" si="2"/>
        <v>0</v>
      </c>
    </row>
    <row r="86" spans="2:2" x14ac:dyDescent="0.25">
      <c r="B86" s="20">
        <f t="shared" si="2"/>
        <v>0</v>
      </c>
    </row>
    <row r="87" spans="2:2" x14ac:dyDescent="0.25">
      <c r="B87" s="20">
        <f t="shared" si="2"/>
        <v>0</v>
      </c>
    </row>
    <row r="88" spans="2:2" x14ac:dyDescent="0.25">
      <c r="B88" s="20">
        <f t="shared" si="2"/>
        <v>0</v>
      </c>
    </row>
    <row r="89" spans="2:2" x14ac:dyDescent="0.25">
      <c r="B89" s="20">
        <f t="shared" si="2"/>
        <v>0</v>
      </c>
    </row>
    <row r="90" spans="2:2" x14ac:dyDescent="0.25">
      <c r="B90" s="20">
        <f t="shared" si="2"/>
        <v>0</v>
      </c>
    </row>
    <row r="91" spans="2:2" x14ac:dyDescent="0.25">
      <c r="B91" s="20">
        <f t="shared" si="2"/>
        <v>0</v>
      </c>
    </row>
    <row r="92" spans="2:2" x14ac:dyDescent="0.25">
      <c r="B92" s="20">
        <f t="shared" si="2"/>
        <v>0</v>
      </c>
    </row>
    <row r="93" spans="2:2" x14ac:dyDescent="0.25">
      <c r="B93" s="20">
        <f t="shared" si="2"/>
        <v>0</v>
      </c>
    </row>
    <row r="94" spans="2:2" x14ac:dyDescent="0.25">
      <c r="B94" s="20">
        <f t="shared" si="2"/>
        <v>0</v>
      </c>
    </row>
    <row r="95" spans="2:2" x14ac:dyDescent="0.25">
      <c r="B95" s="20">
        <f t="shared" si="2"/>
        <v>0</v>
      </c>
    </row>
    <row r="96" spans="2:2" x14ac:dyDescent="0.25">
      <c r="B96" s="20">
        <f t="shared" ref="B96:B127" si="3">B105</f>
        <v>0</v>
      </c>
    </row>
    <row r="97" spans="2:2" x14ac:dyDescent="0.25">
      <c r="B97" s="20">
        <f t="shared" si="3"/>
        <v>0</v>
      </c>
    </row>
    <row r="98" spans="2:2" x14ac:dyDescent="0.25">
      <c r="B98" s="20">
        <f t="shared" si="3"/>
        <v>0</v>
      </c>
    </row>
    <row r="99" spans="2:2" x14ac:dyDescent="0.25">
      <c r="B99" s="20">
        <f t="shared" si="3"/>
        <v>0</v>
      </c>
    </row>
    <row r="100" spans="2:2" x14ac:dyDescent="0.25">
      <c r="B100" s="20">
        <f t="shared" si="3"/>
        <v>0</v>
      </c>
    </row>
    <row r="101" spans="2:2" x14ac:dyDescent="0.25">
      <c r="B101" s="20">
        <f t="shared" si="3"/>
        <v>0</v>
      </c>
    </row>
    <row r="102" spans="2:2" x14ac:dyDescent="0.25">
      <c r="B102" s="20">
        <f t="shared" si="3"/>
        <v>0</v>
      </c>
    </row>
    <row r="103" spans="2:2" x14ac:dyDescent="0.25">
      <c r="B103" s="20">
        <f t="shared" si="3"/>
        <v>0</v>
      </c>
    </row>
    <row r="104" spans="2:2" x14ac:dyDescent="0.25">
      <c r="B104" s="20">
        <f t="shared" si="3"/>
        <v>0</v>
      </c>
    </row>
    <row r="105" spans="2:2" x14ac:dyDescent="0.25">
      <c r="B105" s="20">
        <f t="shared" si="3"/>
        <v>0</v>
      </c>
    </row>
    <row r="106" spans="2:2" x14ac:dyDescent="0.25">
      <c r="B106" s="20">
        <f t="shared" si="3"/>
        <v>0</v>
      </c>
    </row>
    <row r="107" spans="2:2" x14ac:dyDescent="0.25">
      <c r="B107" s="20">
        <f t="shared" si="3"/>
        <v>0</v>
      </c>
    </row>
    <row r="108" spans="2:2" x14ac:dyDescent="0.25">
      <c r="B108" s="20">
        <f t="shared" si="3"/>
        <v>0</v>
      </c>
    </row>
    <row r="109" spans="2:2" x14ac:dyDescent="0.25">
      <c r="B109" s="20">
        <f t="shared" si="3"/>
        <v>0</v>
      </c>
    </row>
    <row r="110" spans="2:2" x14ac:dyDescent="0.25">
      <c r="B110" s="20">
        <f t="shared" si="3"/>
        <v>0</v>
      </c>
    </row>
    <row r="111" spans="2:2" x14ac:dyDescent="0.25">
      <c r="B111" s="20">
        <f t="shared" si="3"/>
        <v>0</v>
      </c>
    </row>
    <row r="112" spans="2:2" x14ac:dyDescent="0.25">
      <c r="B112" s="20">
        <f t="shared" si="3"/>
        <v>0</v>
      </c>
    </row>
    <row r="113" spans="2:2" x14ac:dyDescent="0.25">
      <c r="B113" s="20">
        <f t="shared" si="3"/>
        <v>0</v>
      </c>
    </row>
    <row r="114" spans="2:2" x14ac:dyDescent="0.25">
      <c r="B114" s="20">
        <f t="shared" si="3"/>
        <v>0</v>
      </c>
    </row>
    <row r="115" spans="2:2" x14ac:dyDescent="0.25">
      <c r="B115" s="20">
        <f t="shared" si="3"/>
        <v>0</v>
      </c>
    </row>
    <row r="116" spans="2:2" x14ac:dyDescent="0.25">
      <c r="B116" s="20">
        <f t="shared" si="3"/>
        <v>0</v>
      </c>
    </row>
    <row r="117" spans="2:2" x14ac:dyDescent="0.25">
      <c r="B117" s="20">
        <f t="shared" si="3"/>
        <v>0</v>
      </c>
    </row>
    <row r="118" spans="2:2" x14ac:dyDescent="0.25">
      <c r="B118" s="20">
        <f t="shared" si="3"/>
        <v>0</v>
      </c>
    </row>
    <row r="119" spans="2:2" x14ac:dyDescent="0.25">
      <c r="B119" s="20">
        <f t="shared" si="3"/>
        <v>0</v>
      </c>
    </row>
    <row r="120" spans="2:2" x14ac:dyDescent="0.25">
      <c r="B120" s="20">
        <f t="shared" si="3"/>
        <v>0</v>
      </c>
    </row>
    <row r="121" spans="2:2" x14ac:dyDescent="0.25">
      <c r="B121" s="20">
        <f t="shared" si="3"/>
        <v>0</v>
      </c>
    </row>
    <row r="122" spans="2:2" x14ac:dyDescent="0.25">
      <c r="B122" s="20">
        <f t="shared" si="3"/>
        <v>0</v>
      </c>
    </row>
    <row r="123" spans="2:2" x14ac:dyDescent="0.25">
      <c r="B123" s="20">
        <f t="shared" si="3"/>
        <v>0</v>
      </c>
    </row>
    <row r="124" spans="2:2" x14ac:dyDescent="0.25">
      <c r="B124" s="20">
        <f t="shared" si="3"/>
        <v>0</v>
      </c>
    </row>
    <row r="125" spans="2:2" x14ac:dyDescent="0.25">
      <c r="B125" s="20">
        <f t="shared" si="3"/>
        <v>0</v>
      </c>
    </row>
    <row r="126" spans="2:2" x14ac:dyDescent="0.25">
      <c r="B126" s="20">
        <f t="shared" si="3"/>
        <v>0</v>
      </c>
    </row>
    <row r="127" spans="2:2" x14ac:dyDescent="0.25">
      <c r="B127" s="20">
        <f t="shared" si="3"/>
        <v>0</v>
      </c>
    </row>
    <row r="128" spans="2:2" x14ac:dyDescent="0.25">
      <c r="B128" s="20">
        <f t="shared" ref="B128:B159" si="4">B137</f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si="4"/>
        <v>0</v>
      </c>
    </row>
    <row r="133" spans="2:2" x14ac:dyDescent="0.25">
      <c r="B133" s="20">
        <f t="shared" si="4"/>
        <v>0</v>
      </c>
    </row>
    <row r="134" spans="2:2" x14ac:dyDescent="0.25">
      <c r="B134" s="20">
        <f t="shared" si="4"/>
        <v>0</v>
      </c>
    </row>
    <row r="135" spans="2:2" x14ac:dyDescent="0.25">
      <c r="B135" s="20">
        <f t="shared" si="4"/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Planilha51"/>
  <dimension ref="A1:C250"/>
  <sheetViews>
    <sheetView topLeftCell="A22" workbookViewId="0"/>
  </sheetViews>
  <sheetFormatPr defaultRowHeight="15" x14ac:dyDescent="0.25"/>
  <cols>
    <col min="1" max="1" width="12.5703125" style="2" bestFit="1" customWidth="1"/>
    <col min="2" max="49" width="9.140625" style="1" customWidth="1"/>
    <col min="5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5848</v>
      </c>
      <c r="C2">
        <v>24.410299999999999</v>
      </c>
    </row>
    <row r="3" spans="1:3" x14ac:dyDescent="0.25">
      <c r="A3" s="9">
        <v>46062</v>
      </c>
      <c r="B3" s="1" t="str">
        <f t="shared" ref="B3:B66" si="0">B2</f>
        <v>SJCH26</v>
      </c>
      <c r="C3">
        <v>24.4709</v>
      </c>
    </row>
    <row r="4" spans="1:3" x14ac:dyDescent="0.25">
      <c r="A4" s="9">
        <v>46063</v>
      </c>
      <c r="B4" s="1" t="str">
        <f t="shared" si="0"/>
        <v>SJCH26</v>
      </c>
      <c r="C4">
        <v>24.696899999999999</v>
      </c>
    </row>
    <row r="5" spans="1:3" x14ac:dyDescent="0.25">
      <c r="A5" s="9">
        <v>46064</v>
      </c>
      <c r="B5" s="1" t="str">
        <f t="shared" si="0"/>
        <v>SJCH26</v>
      </c>
      <c r="C5">
        <v>24.801600000000001</v>
      </c>
    </row>
    <row r="6" spans="1:3" x14ac:dyDescent="0.25">
      <c r="A6" s="9">
        <v>46065</v>
      </c>
      <c r="B6" s="1" t="str">
        <f t="shared" si="0"/>
        <v>SJCH26</v>
      </c>
      <c r="C6">
        <v>24.867699999999999</v>
      </c>
    </row>
    <row r="7" spans="1:3" x14ac:dyDescent="0.25">
      <c r="A7" s="9">
        <v>46066</v>
      </c>
      <c r="B7" s="1" t="str">
        <f t="shared" si="0"/>
        <v>SJCH26</v>
      </c>
      <c r="C7">
        <v>24.823599999999999</v>
      </c>
    </row>
    <row r="8" spans="1:3" x14ac:dyDescent="0.25">
      <c r="A8" s="9">
        <v>46071</v>
      </c>
      <c r="B8" s="1" t="str">
        <f t="shared" si="0"/>
        <v>SJCH26</v>
      </c>
      <c r="C8">
        <v>24.917300000000001</v>
      </c>
    </row>
    <row r="9" spans="1:3" x14ac:dyDescent="0.25">
      <c r="A9" s="9">
        <v>46072</v>
      </c>
      <c r="B9" s="1" t="str">
        <f t="shared" si="0"/>
        <v>SJCH26</v>
      </c>
      <c r="C9">
        <v>24.966899999999999</v>
      </c>
    </row>
    <row r="10" spans="1:3" x14ac:dyDescent="0.25">
      <c r="A10" s="9">
        <v>46073</v>
      </c>
      <c r="B10" s="1" t="str">
        <f t="shared" si="0"/>
        <v>SJCH26</v>
      </c>
      <c r="C10">
        <v>24.950399999999998</v>
      </c>
    </row>
    <row r="11" spans="1:3" x14ac:dyDescent="0.25">
      <c r="A11" s="9">
        <v>46076</v>
      </c>
      <c r="B11" s="1" t="str">
        <f t="shared" si="0"/>
        <v>SJCH26</v>
      </c>
      <c r="C11">
        <v>24.944900000000001</v>
      </c>
    </row>
    <row r="12" spans="1:3" x14ac:dyDescent="0.25">
      <c r="A12" s="9">
        <v>46077</v>
      </c>
      <c r="B12" s="1" t="str">
        <f t="shared" si="0"/>
        <v>SJCH26</v>
      </c>
      <c r="C12">
        <v>25.033100000000001</v>
      </c>
    </row>
    <row r="13" spans="1:3" x14ac:dyDescent="0.25">
      <c r="A13" s="9">
        <v>46078</v>
      </c>
      <c r="B13" s="1" t="str">
        <f t="shared" si="0"/>
        <v>SJCH26</v>
      </c>
      <c r="C13">
        <v>25.154299999999999</v>
      </c>
    </row>
    <row r="14" spans="1:3" x14ac:dyDescent="0.25">
      <c r="A14" s="9">
        <v>46079</v>
      </c>
      <c r="B14" s="1" t="str">
        <f t="shared" si="0"/>
        <v>SJCH26</v>
      </c>
      <c r="C14">
        <v>25.126799999999999</v>
      </c>
    </row>
    <row r="15" spans="1:3" x14ac:dyDescent="0.25">
      <c r="A15" s="9">
        <v>46080</v>
      </c>
      <c r="B15" s="1" t="str">
        <f t="shared" si="0"/>
        <v>SJCH26</v>
      </c>
      <c r="C15">
        <v>25.1433</v>
      </c>
    </row>
    <row r="16" spans="1:3" x14ac:dyDescent="0.25">
      <c r="A16" s="9">
        <v>46083</v>
      </c>
      <c r="B16" s="1" t="str">
        <f t="shared" si="0"/>
        <v>SJCH26</v>
      </c>
      <c r="C16">
        <v>25.181899999999999</v>
      </c>
    </row>
    <row r="17" spans="1:3" x14ac:dyDescent="0.25">
      <c r="A17" s="9">
        <v>46084</v>
      </c>
      <c r="B17" s="1" t="str">
        <f t="shared" si="0"/>
        <v>SJCH26</v>
      </c>
      <c r="C17">
        <v>25.1709</v>
      </c>
    </row>
    <row r="18" spans="1:3" x14ac:dyDescent="0.25">
      <c r="A18" s="9">
        <v>46085</v>
      </c>
      <c r="B18" s="1" t="str">
        <f t="shared" si="0"/>
        <v>SJCH26</v>
      </c>
      <c r="C18">
        <v>25.165299999999998</v>
      </c>
    </row>
    <row r="19" spans="1:3" x14ac:dyDescent="0.25">
      <c r="A19" s="9">
        <v>46086</v>
      </c>
      <c r="B19" s="1" t="str">
        <f t="shared" si="0"/>
        <v>SJCH26</v>
      </c>
      <c r="C19">
        <v>25.275600000000001</v>
      </c>
    </row>
    <row r="20" spans="1:3" x14ac:dyDescent="0.25">
      <c r="A20" s="9">
        <v>46087</v>
      </c>
      <c r="B20" s="1" t="str">
        <f t="shared" si="0"/>
        <v>SJCH26</v>
      </c>
      <c r="C20">
        <v>25.413399999999999</v>
      </c>
    </row>
    <row r="21" spans="1:3" x14ac:dyDescent="0.25">
      <c r="A21" s="9">
        <v>46090</v>
      </c>
      <c r="B21" s="1" t="str">
        <f t="shared" si="0"/>
        <v>SJCH26</v>
      </c>
      <c r="C21">
        <v>25.484999999999999</v>
      </c>
    </row>
    <row r="22" spans="1:3" x14ac:dyDescent="0.25">
      <c r="A22" s="9">
        <v>46091</v>
      </c>
      <c r="B22" s="1" t="str">
        <f t="shared" si="0"/>
        <v>SJCH26</v>
      </c>
      <c r="C22">
        <v>25.584199999999999</v>
      </c>
    </row>
    <row r="23" spans="1:3" x14ac:dyDescent="0.25">
      <c r="A23" s="9">
        <v>46092</v>
      </c>
      <c r="B23" s="1" t="str">
        <f t="shared" si="0"/>
        <v>SJCH26</v>
      </c>
      <c r="C23">
        <v>25.766100000000002</v>
      </c>
    </row>
    <row r="24" spans="1:3" x14ac:dyDescent="0.25">
      <c r="A24" s="9">
        <v>46093</v>
      </c>
      <c r="B24" s="1" t="str">
        <f t="shared" si="0"/>
        <v>SJCH26</v>
      </c>
      <c r="C24">
        <v>25.8322</v>
      </c>
    </row>
    <row r="25" spans="1:3" x14ac:dyDescent="0.25">
      <c r="A25" s="9"/>
      <c r="B25" s="1" t="str">
        <f t="shared" si="0"/>
        <v>SJCH26</v>
      </c>
    </row>
    <row r="26" spans="1:3" x14ac:dyDescent="0.25">
      <c r="A26" s="9"/>
      <c r="B26" s="1" t="str">
        <f t="shared" si="0"/>
        <v>SJCH26</v>
      </c>
    </row>
    <row r="27" spans="1:3" x14ac:dyDescent="0.25">
      <c r="A27" s="9"/>
      <c r="B27" s="1" t="str">
        <f t="shared" si="0"/>
        <v>SJCH26</v>
      </c>
    </row>
    <row r="28" spans="1:3" x14ac:dyDescent="0.25">
      <c r="A28" s="9"/>
      <c r="B28" s="1" t="str">
        <f t="shared" si="0"/>
        <v>SJCH26</v>
      </c>
    </row>
    <row r="29" spans="1:3" x14ac:dyDescent="0.25">
      <c r="A29" s="9"/>
      <c r="B29" s="1" t="str">
        <f t="shared" si="0"/>
        <v>SJCH26</v>
      </c>
    </row>
    <row r="30" spans="1:3" x14ac:dyDescent="0.25">
      <c r="A30" s="9"/>
      <c r="B30" s="1" t="str">
        <f t="shared" si="0"/>
        <v>SJCH26</v>
      </c>
    </row>
    <row r="31" spans="1:3" x14ac:dyDescent="0.25">
      <c r="A31" s="9"/>
      <c r="B31" s="1" t="str">
        <f t="shared" si="0"/>
        <v>SJCH26</v>
      </c>
    </row>
    <row r="32" spans="1:3" x14ac:dyDescent="0.25">
      <c r="A32" s="9"/>
      <c r="B32" s="1" t="str">
        <f t="shared" si="0"/>
        <v>SJCH26</v>
      </c>
    </row>
    <row r="33" spans="1:2" x14ac:dyDescent="0.25">
      <c r="A33" s="9"/>
      <c r="B33" s="1" t="str">
        <f t="shared" si="0"/>
        <v>SJCH26</v>
      </c>
    </row>
    <row r="34" spans="1:2" x14ac:dyDescent="0.25">
      <c r="A34" s="9"/>
      <c r="B34" s="1" t="str">
        <f t="shared" si="0"/>
        <v>SJCH26</v>
      </c>
    </row>
    <row r="35" spans="1:2" x14ac:dyDescent="0.25">
      <c r="A35" s="9"/>
      <c r="B35" s="1" t="str">
        <f t="shared" si="0"/>
        <v>SJCH26</v>
      </c>
    </row>
    <row r="36" spans="1:2" x14ac:dyDescent="0.25">
      <c r="A36" s="9"/>
      <c r="B36" s="1" t="str">
        <f t="shared" si="0"/>
        <v>SJCH26</v>
      </c>
    </row>
    <row r="37" spans="1:2" x14ac:dyDescent="0.25">
      <c r="A37" s="9"/>
      <c r="B37" s="1" t="str">
        <f t="shared" si="0"/>
        <v>SJCH26</v>
      </c>
    </row>
    <row r="38" spans="1:2" x14ac:dyDescent="0.25">
      <c r="A38" s="9"/>
      <c r="B38" s="1" t="str">
        <f t="shared" si="0"/>
        <v>SJCH26</v>
      </c>
    </row>
    <row r="39" spans="1:2" x14ac:dyDescent="0.25">
      <c r="A39" s="9"/>
      <c r="B39" s="1" t="str">
        <f t="shared" si="0"/>
        <v>SJCH26</v>
      </c>
    </row>
    <row r="40" spans="1:2" x14ac:dyDescent="0.25">
      <c r="A40" s="9"/>
      <c r="B40" s="1" t="str">
        <f t="shared" si="0"/>
        <v>SJCH26</v>
      </c>
    </row>
    <row r="41" spans="1:2" x14ac:dyDescent="0.25">
      <c r="A41" s="9"/>
      <c r="B41" s="1" t="str">
        <f t="shared" si="0"/>
        <v>SJCH26</v>
      </c>
    </row>
    <row r="42" spans="1:2" x14ac:dyDescent="0.25">
      <c r="A42" s="9"/>
      <c r="B42" s="1" t="str">
        <f t="shared" si="0"/>
        <v>SJCH26</v>
      </c>
    </row>
    <row r="43" spans="1:2" x14ac:dyDescent="0.25">
      <c r="A43" s="9"/>
      <c r="B43" s="1" t="str">
        <f t="shared" si="0"/>
        <v>SJCH26</v>
      </c>
    </row>
    <row r="44" spans="1:2" x14ac:dyDescent="0.25">
      <c r="A44" s="9"/>
      <c r="B44" s="1" t="str">
        <f t="shared" si="0"/>
        <v>SJCH26</v>
      </c>
    </row>
    <row r="45" spans="1:2" x14ac:dyDescent="0.25">
      <c r="A45" s="9"/>
      <c r="B45" s="1" t="str">
        <f t="shared" si="0"/>
        <v>SJCH26</v>
      </c>
    </row>
    <row r="46" spans="1:2" x14ac:dyDescent="0.25">
      <c r="A46" s="9"/>
      <c r="B46" s="1" t="str">
        <f t="shared" si="0"/>
        <v>SJCH26</v>
      </c>
    </row>
    <row r="47" spans="1:2" x14ac:dyDescent="0.25">
      <c r="A47" s="9"/>
      <c r="B47" s="1" t="str">
        <f t="shared" si="0"/>
        <v>SJCH26</v>
      </c>
    </row>
    <row r="48" spans="1:2" x14ac:dyDescent="0.25">
      <c r="A48" s="9"/>
      <c r="B48" s="1" t="str">
        <f t="shared" si="0"/>
        <v>SJCH26</v>
      </c>
    </row>
    <row r="49" spans="1:2" x14ac:dyDescent="0.25">
      <c r="A49" s="9"/>
      <c r="B49" s="1" t="str">
        <f t="shared" si="0"/>
        <v>SJCH26</v>
      </c>
    </row>
    <row r="50" spans="1:2" x14ac:dyDescent="0.25">
      <c r="A50" s="9"/>
      <c r="B50" s="1" t="str">
        <f t="shared" si="0"/>
        <v>SJCH26</v>
      </c>
    </row>
    <row r="51" spans="1:2" x14ac:dyDescent="0.25">
      <c r="A51" s="9"/>
      <c r="B51" s="1" t="str">
        <f t="shared" si="0"/>
        <v>SJCH26</v>
      </c>
    </row>
    <row r="52" spans="1:2" x14ac:dyDescent="0.25">
      <c r="A52" s="9"/>
      <c r="B52" s="1" t="str">
        <f t="shared" si="0"/>
        <v>SJCH26</v>
      </c>
    </row>
    <row r="53" spans="1:2" x14ac:dyDescent="0.25">
      <c r="A53" s="9"/>
      <c r="B53" s="1" t="str">
        <f t="shared" si="0"/>
        <v>SJCH26</v>
      </c>
    </row>
    <row r="54" spans="1:2" x14ac:dyDescent="0.25">
      <c r="A54" s="9"/>
      <c r="B54" s="1" t="str">
        <f t="shared" si="0"/>
        <v>SJCH26</v>
      </c>
    </row>
    <row r="55" spans="1:2" x14ac:dyDescent="0.25">
      <c r="A55" s="9"/>
      <c r="B55" s="1" t="str">
        <f t="shared" si="0"/>
        <v>SJCH26</v>
      </c>
    </row>
    <row r="56" spans="1:2" x14ac:dyDescent="0.25">
      <c r="A56" s="9"/>
      <c r="B56" s="1" t="str">
        <f t="shared" si="0"/>
        <v>SJCH26</v>
      </c>
    </row>
    <row r="57" spans="1:2" x14ac:dyDescent="0.25">
      <c r="A57" s="9"/>
      <c r="B57" s="1" t="str">
        <f t="shared" si="0"/>
        <v>SJCH26</v>
      </c>
    </row>
    <row r="58" spans="1:2" x14ac:dyDescent="0.25">
      <c r="A58" s="9"/>
      <c r="B58" s="1" t="str">
        <f t="shared" si="0"/>
        <v>SJCH26</v>
      </c>
    </row>
    <row r="59" spans="1:2" x14ac:dyDescent="0.25">
      <c r="A59" s="9"/>
      <c r="B59" s="1" t="str">
        <f t="shared" si="0"/>
        <v>SJCH26</v>
      </c>
    </row>
    <row r="60" spans="1:2" x14ac:dyDescent="0.25">
      <c r="A60" s="9"/>
      <c r="B60" s="1" t="str">
        <f t="shared" si="0"/>
        <v>SJCH26</v>
      </c>
    </row>
    <row r="61" spans="1:2" x14ac:dyDescent="0.25">
      <c r="A61" s="9"/>
      <c r="B61" s="1" t="str">
        <f t="shared" si="0"/>
        <v>SJCH26</v>
      </c>
    </row>
    <row r="62" spans="1:2" x14ac:dyDescent="0.25">
      <c r="A62" s="9"/>
      <c r="B62" s="1" t="str">
        <f t="shared" si="0"/>
        <v>SJCH26</v>
      </c>
    </row>
    <row r="63" spans="1:2" x14ac:dyDescent="0.25">
      <c r="A63" s="9"/>
      <c r="B63" s="1" t="str">
        <f t="shared" si="0"/>
        <v>SJCH26</v>
      </c>
    </row>
    <row r="64" spans="1:2" x14ac:dyDescent="0.25">
      <c r="A64" s="9"/>
      <c r="B64" s="1" t="str">
        <f t="shared" si="0"/>
        <v>SJCH26</v>
      </c>
    </row>
    <row r="65" spans="1:2" x14ac:dyDescent="0.25">
      <c r="A65" s="9"/>
      <c r="B65" s="1" t="str">
        <f t="shared" si="0"/>
        <v>SJCH26</v>
      </c>
    </row>
    <row r="66" spans="1:2" x14ac:dyDescent="0.25">
      <c r="A66" s="9"/>
      <c r="B66" s="1" t="str">
        <f t="shared" si="0"/>
        <v>SJCH26</v>
      </c>
    </row>
    <row r="67" spans="1:2" x14ac:dyDescent="0.25">
      <c r="A67" s="9">
        <f>IF('S.H BOI GORDO'!A7149=""," ",'S.H BOI GORDO'!A7149)</f>
        <v>46170</v>
      </c>
      <c r="B67" s="1" t="str">
        <f t="shared" ref="B67:B130" si="1">B66</f>
        <v>SJCH26</v>
      </c>
    </row>
    <row r="68" spans="1:2" x14ac:dyDescent="0.25">
      <c r="A68" s="9">
        <f>IF('S.H BOI GORDO'!A7150=""," ",'S.H BOI GORDO'!A7150)</f>
        <v>46171</v>
      </c>
      <c r="B68" s="1" t="str">
        <f t="shared" si="1"/>
        <v>SJCH26</v>
      </c>
    </row>
    <row r="69" spans="1:2" x14ac:dyDescent="0.25">
      <c r="A69" s="9">
        <f>IF('S.H BOI GORDO'!A7151=""," ",'S.H BOI GORDO'!A7151)</f>
        <v>46174</v>
      </c>
      <c r="B69" s="1" t="str">
        <f t="shared" si="1"/>
        <v>SJCH26</v>
      </c>
    </row>
    <row r="70" spans="1:2" x14ac:dyDescent="0.25">
      <c r="A70" s="9">
        <f>IF('S.H BOI GORDO'!A7152=""," ",'S.H BOI GORDO'!A7152)</f>
        <v>46175</v>
      </c>
      <c r="B70" s="1" t="str">
        <f t="shared" si="1"/>
        <v>SJCH26</v>
      </c>
    </row>
    <row r="71" spans="1:2" x14ac:dyDescent="0.25">
      <c r="A71" s="9">
        <f>IF('S.H BOI GORDO'!A7153=""," ",'S.H BOI GORDO'!A7153)</f>
        <v>46176</v>
      </c>
      <c r="B71" s="1" t="str">
        <f t="shared" si="1"/>
        <v>SJCH26</v>
      </c>
    </row>
    <row r="72" spans="1:2" x14ac:dyDescent="0.25">
      <c r="A72" s="9">
        <f>IF('S.H BOI GORDO'!A7154=""," ",'S.H BOI GORDO'!A7154)</f>
        <v>46178</v>
      </c>
      <c r="B72" s="1" t="str">
        <f t="shared" si="1"/>
        <v>SJCH26</v>
      </c>
    </row>
    <row r="73" spans="1:2" x14ac:dyDescent="0.25">
      <c r="A73" s="9">
        <f>IF('S.H BOI GORDO'!A7155=""," ",'S.H BOI GORDO'!A7155)</f>
        <v>46181</v>
      </c>
      <c r="B73" s="1" t="str">
        <f t="shared" si="1"/>
        <v>SJCH26</v>
      </c>
    </row>
    <row r="74" spans="1:2" x14ac:dyDescent="0.25">
      <c r="A74" s="9">
        <f>IF('S.H BOI GORDO'!A7156=""," ",'S.H BOI GORDO'!A7156)</f>
        <v>46182</v>
      </c>
      <c r="B74" s="1" t="str">
        <f t="shared" si="1"/>
        <v>SJCH26</v>
      </c>
    </row>
    <row r="75" spans="1:2" x14ac:dyDescent="0.25">
      <c r="A75" s="9">
        <f>IF('S.H BOI GORDO'!A7157=""," ",'S.H BOI GORDO'!A7157)</f>
        <v>46183</v>
      </c>
      <c r="B75" s="1" t="str">
        <f t="shared" si="1"/>
        <v>SJCH26</v>
      </c>
    </row>
    <row r="76" spans="1:2" x14ac:dyDescent="0.25">
      <c r="A76" s="9">
        <f>IF('S.H BOI GORDO'!A7158=""," ",'S.H BOI GORDO'!A7158)</f>
        <v>46184</v>
      </c>
      <c r="B76" s="1" t="str">
        <f t="shared" si="1"/>
        <v>SJCH26</v>
      </c>
    </row>
    <row r="77" spans="1:2" x14ac:dyDescent="0.25">
      <c r="A77" s="9">
        <f>IF('S.H BOI GORDO'!A7159=""," ",'S.H BOI GORDO'!A7159)</f>
        <v>46185</v>
      </c>
      <c r="B77" s="1" t="str">
        <f t="shared" si="1"/>
        <v>SJCH26</v>
      </c>
    </row>
    <row r="78" spans="1:2" x14ac:dyDescent="0.25">
      <c r="A78" s="9">
        <f>IF('S.H BOI GORDO'!A7160=""," ",'S.H BOI GORDO'!A7160)</f>
        <v>46188</v>
      </c>
      <c r="B78" s="1" t="str">
        <f t="shared" si="1"/>
        <v>SJCH26</v>
      </c>
    </row>
    <row r="79" spans="1:2" x14ac:dyDescent="0.25">
      <c r="A79" s="9">
        <f>IF('S.H BOI GORDO'!A7161=""," ",'S.H BOI GORDO'!A7161)</f>
        <v>46189</v>
      </c>
      <c r="B79" s="1" t="str">
        <f t="shared" si="1"/>
        <v>SJCH26</v>
      </c>
    </row>
    <row r="80" spans="1:2" x14ac:dyDescent="0.25">
      <c r="A80" s="9">
        <f>IF('S.H BOI GORDO'!A7162=""," ",'S.H BOI GORDO'!A7162)</f>
        <v>46190</v>
      </c>
      <c r="B80" s="1" t="str">
        <f t="shared" si="1"/>
        <v>SJCH26</v>
      </c>
    </row>
    <row r="81" spans="1:2" x14ac:dyDescent="0.25">
      <c r="A81" s="9">
        <f>IF('S.H BOI GORDO'!A7163=""," ",'S.H BOI GORDO'!A7163)</f>
        <v>46191</v>
      </c>
      <c r="B81" s="1" t="str">
        <f t="shared" si="1"/>
        <v>SJCH26</v>
      </c>
    </row>
    <row r="82" spans="1:2" x14ac:dyDescent="0.25">
      <c r="A82" s="9">
        <f>IF('S.H BOI GORDO'!A7164=""," ",'S.H BOI GORDO'!A7164)</f>
        <v>46192</v>
      </c>
      <c r="B82" s="1" t="str">
        <f t="shared" si="1"/>
        <v>SJCH26</v>
      </c>
    </row>
    <row r="83" spans="1:2" x14ac:dyDescent="0.25">
      <c r="A83" s="9">
        <f>IF('S.H BOI GORDO'!A7165=""," ",'S.H BOI GORDO'!A7165)</f>
        <v>46195</v>
      </c>
      <c r="B83" s="1" t="str">
        <f t="shared" si="1"/>
        <v>SJCH26</v>
      </c>
    </row>
    <row r="84" spans="1:2" x14ac:dyDescent="0.25">
      <c r="A84" s="9">
        <f>IF('S.H BOI GORDO'!A7166=""," ",'S.H BOI GORDO'!A7166)</f>
        <v>46196</v>
      </c>
      <c r="B84" s="1" t="str">
        <f t="shared" si="1"/>
        <v>SJCH26</v>
      </c>
    </row>
    <row r="85" spans="1:2" x14ac:dyDescent="0.25">
      <c r="A85" s="9">
        <f>IF('S.H BOI GORDO'!A7167=""," ",'S.H BOI GORDO'!A7167)</f>
        <v>46197</v>
      </c>
      <c r="B85" s="1" t="str">
        <f t="shared" si="1"/>
        <v>SJCH26</v>
      </c>
    </row>
    <row r="86" spans="1:2" x14ac:dyDescent="0.25">
      <c r="A86" s="9">
        <f>IF('S.H BOI GORDO'!A7168=""," ",'S.H BOI GORDO'!A7168)</f>
        <v>46198</v>
      </c>
      <c r="B86" s="1" t="str">
        <f t="shared" si="1"/>
        <v>SJCH26</v>
      </c>
    </row>
    <row r="87" spans="1:2" x14ac:dyDescent="0.25">
      <c r="A87" s="9">
        <f>IF('S.H BOI GORDO'!A7169=""," ",'S.H BOI GORDO'!A7169)</f>
        <v>46199</v>
      </c>
      <c r="B87" s="1" t="str">
        <f t="shared" si="1"/>
        <v>SJCH26</v>
      </c>
    </row>
    <row r="88" spans="1:2" x14ac:dyDescent="0.25">
      <c r="A88" s="9">
        <f>IF('S.H BOI GORDO'!A7170=""," ",'S.H BOI GORDO'!A7170)</f>
        <v>46202</v>
      </c>
      <c r="B88" s="1" t="str">
        <f t="shared" si="1"/>
        <v>SJCH26</v>
      </c>
    </row>
    <row r="89" spans="1:2" x14ac:dyDescent="0.25">
      <c r="A89" s="9">
        <f>IF('S.H BOI GORDO'!A7171=""," ",'S.H BOI GORDO'!A7171)</f>
        <v>46203</v>
      </c>
      <c r="B89" s="1" t="str">
        <f t="shared" si="1"/>
        <v>SJCH26</v>
      </c>
    </row>
    <row r="90" spans="1:2" x14ac:dyDescent="0.25">
      <c r="A90" s="9">
        <f>IF('S.H BOI GORDO'!A7172=""," ",'S.H BOI GORDO'!A7172)</f>
        <v>46204</v>
      </c>
      <c r="B90" s="1" t="str">
        <f t="shared" si="1"/>
        <v>SJCH26</v>
      </c>
    </row>
    <row r="91" spans="1:2" x14ac:dyDescent="0.25">
      <c r="A91" s="9">
        <f>IF('S.H BOI GORDO'!A7173=""," ",'S.H BOI GORDO'!A7173)</f>
        <v>46205</v>
      </c>
      <c r="B91" s="1" t="str">
        <f t="shared" si="1"/>
        <v>SJCH26</v>
      </c>
    </row>
    <row r="92" spans="1:2" x14ac:dyDescent="0.25">
      <c r="A92" s="9">
        <f>IF('S.H BOI GORDO'!A7174=""," ",'S.H BOI GORDO'!A7174)</f>
        <v>46206</v>
      </c>
      <c r="B92" s="1" t="str">
        <f t="shared" si="1"/>
        <v>SJCH26</v>
      </c>
    </row>
    <row r="93" spans="1:2" x14ac:dyDescent="0.25">
      <c r="A93" s="9">
        <f>IF('S.H BOI GORDO'!A7175=""," ",'S.H BOI GORDO'!A7175)</f>
        <v>46209</v>
      </c>
      <c r="B93" s="1" t="str">
        <f t="shared" si="1"/>
        <v>SJCH26</v>
      </c>
    </row>
    <row r="94" spans="1:2" x14ac:dyDescent="0.25">
      <c r="A94" s="9">
        <f>IF('S.H BOI GORDO'!A7176=""," ",'S.H BOI GORDO'!A7176)</f>
        <v>46210</v>
      </c>
      <c r="B94" s="1" t="str">
        <f t="shared" si="1"/>
        <v>SJCH26</v>
      </c>
    </row>
    <row r="95" spans="1:2" x14ac:dyDescent="0.25">
      <c r="A95" s="9">
        <f>IF('S.H BOI GORDO'!A7177=""," ",'S.H BOI GORDO'!A7177)</f>
        <v>46211</v>
      </c>
      <c r="B95" s="1" t="str">
        <f t="shared" si="1"/>
        <v>SJCH26</v>
      </c>
    </row>
    <row r="96" spans="1:2" x14ac:dyDescent="0.25">
      <c r="A96" s="9">
        <f>IF('S.H BOI GORDO'!A7178=""," ",'S.H BOI GORDO'!A7178)</f>
        <v>46212</v>
      </c>
      <c r="B96" s="1" t="str">
        <f t="shared" si="1"/>
        <v>SJCH26</v>
      </c>
    </row>
    <row r="97" spans="1:2" x14ac:dyDescent="0.25">
      <c r="A97" s="9">
        <f>IF('S.H BOI GORDO'!A7179=""," ",'S.H BOI GORDO'!A7179)</f>
        <v>46213</v>
      </c>
      <c r="B97" s="1" t="str">
        <f t="shared" si="1"/>
        <v>SJCH26</v>
      </c>
    </row>
    <row r="98" spans="1:2" x14ac:dyDescent="0.25">
      <c r="A98" s="9">
        <f>IF('S.H BOI GORDO'!A7180=""," ",'S.H BOI GORDO'!A7180)</f>
        <v>46216</v>
      </c>
      <c r="B98" s="1" t="str">
        <f t="shared" si="1"/>
        <v>SJCH26</v>
      </c>
    </row>
    <row r="99" spans="1:2" x14ac:dyDescent="0.25">
      <c r="A99" s="9">
        <f>IF('S.H BOI GORDO'!A7181=""," ",'S.H BOI GORDO'!A7181)</f>
        <v>46217</v>
      </c>
      <c r="B99" s="1" t="str">
        <f t="shared" si="1"/>
        <v>SJCH26</v>
      </c>
    </row>
    <row r="100" spans="1:2" x14ac:dyDescent="0.25">
      <c r="A100" s="9">
        <f>IF('S.H BOI GORDO'!A7182=""," ",'S.H BOI GORDO'!A7182)</f>
        <v>46218</v>
      </c>
      <c r="B100" s="1" t="str">
        <f t="shared" si="1"/>
        <v>SJCH26</v>
      </c>
    </row>
    <row r="101" spans="1:2" x14ac:dyDescent="0.25">
      <c r="A101" s="9">
        <f>IF('S.H BOI GORDO'!A7183=""," ",'S.H BOI GORDO'!A7183)</f>
        <v>46219</v>
      </c>
      <c r="B101" s="1" t="str">
        <f t="shared" si="1"/>
        <v>SJCH26</v>
      </c>
    </row>
    <row r="102" spans="1:2" x14ac:dyDescent="0.25">
      <c r="A102" s="9">
        <f>IF('S.H BOI GORDO'!A7184=""," ",'S.H BOI GORDO'!A7184)</f>
        <v>46220</v>
      </c>
      <c r="B102" s="1" t="str">
        <f t="shared" si="1"/>
        <v>SJCH26</v>
      </c>
    </row>
    <row r="103" spans="1:2" x14ac:dyDescent="0.25">
      <c r="A103" s="9">
        <f>IF('S.H BOI GORDO'!A7185=""," ",'S.H BOI GORDO'!A7185)</f>
        <v>46223</v>
      </c>
      <c r="B103" s="1" t="str">
        <f t="shared" si="1"/>
        <v>SJCH26</v>
      </c>
    </row>
    <row r="104" spans="1:2" x14ac:dyDescent="0.25">
      <c r="A104" s="9">
        <f>IF('S.H BOI GORDO'!A7186=""," ",'S.H BOI GORDO'!A7186)</f>
        <v>46224</v>
      </c>
      <c r="B104" s="1" t="str">
        <f t="shared" si="1"/>
        <v>SJCH26</v>
      </c>
    </row>
    <row r="105" spans="1:2" x14ac:dyDescent="0.25">
      <c r="A105" s="9">
        <f>IF('S.H BOI GORDO'!A7187=""," ",'S.H BOI GORDO'!A7187)</f>
        <v>46225</v>
      </c>
      <c r="B105" s="1" t="str">
        <f t="shared" si="1"/>
        <v>SJCH26</v>
      </c>
    </row>
    <row r="106" spans="1:2" x14ac:dyDescent="0.25">
      <c r="A106" s="9">
        <f>IF('S.H BOI GORDO'!A7188=""," ",'S.H BOI GORDO'!A7188)</f>
        <v>46226</v>
      </c>
      <c r="B106" s="1" t="str">
        <f t="shared" si="1"/>
        <v>SJCH26</v>
      </c>
    </row>
    <row r="107" spans="1:2" x14ac:dyDescent="0.25">
      <c r="A107" s="9">
        <f>IF('S.H BOI GORDO'!A7189=""," ",'S.H BOI GORDO'!A7189)</f>
        <v>46227</v>
      </c>
      <c r="B107" s="1" t="str">
        <f t="shared" si="1"/>
        <v>SJCH26</v>
      </c>
    </row>
    <row r="108" spans="1:2" x14ac:dyDescent="0.25">
      <c r="A108" s="9">
        <f>IF('S.H BOI GORDO'!A7190=""," ",'S.H BOI GORDO'!A7190)</f>
        <v>46230</v>
      </c>
      <c r="B108" s="1" t="str">
        <f t="shared" si="1"/>
        <v>SJCH26</v>
      </c>
    </row>
    <row r="109" spans="1:2" x14ac:dyDescent="0.25">
      <c r="A109" s="9">
        <f>IF('S.H BOI GORDO'!A7191=""," ",'S.H BOI GORDO'!A7191)</f>
        <v>46231</v>
      </c>
      <c r="B109" s="1" t="str">
        <f t="shared" si="1"/>
        <v>SJCH26</v>
      </c>
    </row>
    <row r="110" spans="1:2" x14ac:dyDescent="0.25">
      <c r="A110" s="9">
        <f>IF('S.H BOI GORDO'!A7192=""," ",'S.H BOI GORDO'!A7192)</f>
        <v>46232</v>
      </c>
      <c r="B110" s="1" t="str">
        <f t="shared" si="1"/>
        <v>SJCH26</v>
      </c>
    </row>
    <row r="111" spans="1:2" x14ac:dyDescent="0.25">
      <c r="A111" s="9">
        <f>IF('S.H BOI GORDO'!A7193=""," ",'S.H BOI GORDO'!A7193)</f>
        <v>46233</v>
      </c>
      <c r="B111" s="1" t="str">
        <f t="shared" si="1"/>
        <v>SJCH26</v>
      </c>
    </row>
    <row r="112" spans="1:2" x14ac:dyDescent="0.25">
      <c r="A112" s="9">
        <f>IF('S.H BOI GORDO'!A7194=""," ",'S.H BOI GORDO'!A7194)</f>
        <v>46234</v>
      </c>
      <c r="B112" s="1" t="str">
        <f t="shared" si="1"/>
        <v>SJCH26</v>
      </c>
    </row>
    <row r="113" spans="1:2" x14ac:dyDescent="0.25">
      <c r="A113" s="9">
        <f>IF('S.H BOI GORDO'!A7195=""," ",'S.H BOI GORDO'!A7195)</f>
        <v>46237</v>
      </c>
      <c r="B113" s="1" t="str">
        <f t="shared" si="1"/>
        <v>SJCH26</v>
      </c>
    </row>
    <row r="114" spans="1:2" x14ac:dyDescent="0.25">
      <c r="A114" s="9" t="str">
        <f>IF('S.H BOI GORDO'!A7196=""," ",'S.H BOI GORDO'!A7196)</f>
        <v xml:space="preserve"> </v>
      </c>
      <c r="B114" s="1" t="str">
        <f t="shared" si="1"/>
        <v>SJCH26</v>
      </c>
    </row>
    <row r="115" spans="1:2" x14ac:dyDescent="0.25">
      <c r="A115" s="9" t="str">
        <f>IF('S.H BOI GORDO'!A7197=""," ",'S.H BOI GORDO'!A7197)</f>
        <v xml:space="preserve"> </v>
      </c>
      <c r="B115" s="1" t="str">
        <f t="shared" si="1"/>
        <v>SJCH26</v>
      </c>
    </row>
    <row r="116" spans="1:2" x14ac:dyDescent="0.25">
      <c r="A116" s="9" t="str">
        <f>IF('S.H BOI GORDO'!A7198=""," ",'S.H BOI GORDO'!A7198)</f>
        <v xml:space="preserve"> </v>
      </c>
      <c r="B116" s="1" t="str">
        <f t="shared" si="1"/>
        <v>SJCH26</v>
      </c>
    </row>
    <row r="117" spans="1:2" x14ac:dyDescent="0.25">
      <c r="A117" s="9" t="str">
        <f>IF('S.H BOI GORDO'!A7199=""," ",'S.H BOI GORDO'!A7199)</f>
        <v xml:space="preserve"> </v>
      </c>
      <c r="B117" s="1" t="str">
        <f t="shared" si="1"/>
        <v>SJCH26</v>
      </c>
    </row>
    <row r="118" spans="1:2" x14ac:dyDescent="0.25">
      <c r="A118" s="9" t="str">
        <f>IF('S.H BOI GORDO'!A7200=""," ",'S.H BOI GORDO'!A7200)</f>
        <v xml:space="preserve"> </v>
      </c>
      <c r="B118" s="1" t="str">
        <f t="shared" si="1"/>
        <v>SJCH26</v>
      </c>
    </row>
    <row r="119" spans="1:2" x14ac:dyDescent="0.25">
      <c r="A119" s="9" t="str">
        <f>IF('S.H BOI GORDO'!A7201=""," ",'S.H BOI GORDO'!A7201)</f>
        <v xml:space="preserve"> </v>
      </c>
      <c r="B119" s="1" t="str">
        <f t="shared" si="1"/>
        <v>SJCH26</v>
      </c>
    </row>
    <row r="120" spans="1:2" x14ac:dyDescent="0.25">
      <c r="A120" s="9" t="str">
        <f>IF('S.H BOI GORDO'!A7202=""," ",'S.H BOI GORDO'!A7202)</f>
        <v xml:space="preserve"> </v>
      </c>
      <c r="B120" s="1" t="str">
        <f t="shared" si="1"/>
        <v>SJCH26</v>
      </c>
    </row>
    <row r="121" spans="1:2" x14ac:dyDescent="0.25">
      <c r="A121" s="9" t="str">
        <f>IF('S.H BOI GORDO'!A7203=""," ",'S.H BOI GORDO'!A7203)</f>
        <v xml:space="preserve"> </v>
      </c>
      <c r="B121" s="1" t="str">
        <f t="shared" si="1"/>
        <v>SJCH26</v>
      </c>
    </row>
    <row r="122" spans="1:2" x14ac:dyDescent="0.25">
      <c r="A122" s="9" t="str">
        <f>IF('S.H BOI GORDO'!A7204=""," ",'S.H BOI GORDO'!A7204)</f>
        <v xml:space="preserve"> </v>
      </c>
      <c r="B122" s="1" t="str">
        <f t="shared" si="1"/>
        <v>SJCH26</v>
      </c>
    </row>
    <row r="123" spans="1:2" x14ac:dyDescent="0.25">
      <c r="A123" s="9" t="str">
        <f>IF('S.H BOI GORDO'!A7205=""," ",'S.H BOI GORDO'!A7205)</f>
        <v xml:space="preserve"> </v>
      </c>
      <c r="B123" s="1" t="str">
        <f t="shared" si="1"/>
        <v>SJCH26</v>
      </c>
    </row>
    <row r="124" spans="1:2" x14ac:dyDescent="0.25">
      <c r="A124" s="9" t="str">
        <f>IF('S.H BOI GORDO'!A7206=""," ",'S.H BOI GORDO'!A7206)</f>
        <v xml:space="preserve"> </v>
      </c>
      <c r="B124" s="1" t="str">
        <f t="shared" si="1"/>
        <v>SJCH26</v>
      </c>
    </row>
    <row r="125" spans="1:2" x14ac:dyDescent="0.25">
      <c r="A125" s="9" t="str">
        <f>IF('S.H BOI GORDO'!A7207=""," ",'S.H BOI GORDO'!A7207)</f>
        <v xml:space="preserve"> </v>
      </c>
      <c r="B125" s="1" t="str">
        <f t="shared" si="1"/>
        <v>SJCH26</v>
      </c>
    </row>
    <row r="126" spans="1:2" x14ac:dyDescent="0.25">
      <c r="A126" s="9" t="str">
        <f>IF('S.H BOI GORDO'!A7208=""," ",'S.H BOI GORDO'!A7208)</f>
        <v xml:space="preserve"> </v>
      </c>
      <c r="B126" s="1" t="str">
        <f t="shared" si="1"/>
        <v>SJCH26</v>
      </c>
    </row>
    <row r="127" spans="1:2" x14ac:dyDescent="0.25">
      <c r="A127" s="9" t="str">
        <f>IF('S.H BOI GORDO'!A7209=""," ",'S.H BOI GORDO'!A7209)</f>
        <v xml:space="preserve"> </v>
      </c>
      <c r="B127" s="1" t="str">
        <f t="shared" si="1"/>
        <v>SJCH26</v>
      </c>
    </row>
    <row r="128" spans="1:2" x14ac:dyDescent="0.25">
      <c r="A128" s="9" t="str">
        <f>IF('S.H BOI GORDO'!A7210=""," ",'S.H BOI GORDO'!A7210)</f>
        <v xml:space="preserve"> </v>
      </c>
      <c r="B128" s="1" t="str">
        <f t="shared" si="1"/>
        <v>SJCH26</v>
      </c>
    </row>
    <row r="129" spans="1:2" x14ac:dyDescent="0.25">
      <c r="A129" s="9" t="str">
        <f>IF('S.H BOI GORDO'!A7211=""," ",'S.H BOI GORDO'!A7211)</f>
        <v xml:space="preserve"> </v>
      </c>
      <c r="B129" s="1" t="str">
        <f t="shared" si="1"/>
        <v>SJCH26</v>
      </c>
    </row>
    <row r="130" spans="1:2" x14ac:dyDescent="0.25">
      <c r="A130" s="9" t="str">
        <f>IF('S.H BOI GORDO'!A7212=""," ",'S.H BOI GORDO'!A7212)</f>
        <v xml:space="preserve"> </v>
      </c>
      <c r="B130" s="1" t="str">
        <f t="shared" si="1"/>
        <v>SJCH26</v>
      </c>
    </row>
    <row r="131" spans="1:2" x14ac:dyDescent="0.25">
      <c r="A131" s="9" t="str">
        <f>IF('S.H BOI GORDO'!A7213=""," ",'S.H BOI GORDO'!A7213)</f>
        <v xml:space="preserve"> </v>
      </c>
      <c r="B131" s="1" t="str">
        <f t="shared" ref="B131:B194" si="2">B130</f>
        <v>SJCH26</v>
      </c>
    </row>
    <row r="132" spans="1:2" x14ac:dyDescent="0.25">
      <c r="A132" s="9" t="str">
        <f>IF('S.H BOI GORDO'!A7214=""," ",'S.H BOI GORDO'!A7214)</f>
        <v xml:space="preserve"> </v>
      </c>
      <c r="B132" s="1" t="str">
        <f t="shared" si="2"/>
        <v>SJCH26</v>
      </c>
    </row>
    <row r="133" spans="1:2" x14ac:dyDescent="0.25">
      <c r="A133" s="9" t="str">
        <f>IF('S.H BOI GORDO'!A7215=""," ",'S.H BOI GORDO'!A7215)</f>
        <v xml:space="preserve"> </v>
      </c>
      <c r="B133" s="1" t="str">
        <f t="shared" si="2"/>
        <v>SJCH26</v>
      </c>
    </row>
    <row r="134" spans="1:2" x14ac:dyDescent="0.25">
      <c r="A134" s="9" t="str">
        <f>IF('S.H BOI GORDO'!A7216=""," ",'S.H BOI GORDO'!A7216)</f>
        <v xml:space="preserve"> </v>
      </c>
      <c r="B134" s="1" t="str">
        <f t="shared" si="2"/>
        <v>SJCH26</v>
      </c>
    </row>
    <row r="135" spans="1:2" x14ac:dyDescent="0.25">
      <c r="A135" s="9" t="str">
        <f>IF('S.H BOI GORDO'!A7217=""," ",'S.H BOI GORDO'!A7217)</f>
        <v xml:space="preserve"> </v>
      </c>
      <c r="B135" s="1" t="str">
        <f t="shared" si="2"/>
        <v>SJCH26</v>
      </c>
    </row>
    <row r="136" spans="1:2" x14ac:dyDescent="0.25">
      <c r="A136" s="9" t="str">
        <f>IF('S.H BOI GORDO'!A7218=""," ",'S.H BOI GORDO'!A7218)</f>
        <v xml:space="preserve"> </v>
      </c>
      <c r="B136" s="1" t="str">
        <f t="shared" si="2"/>
        <v>SJCH26</v>
      </c>
    </row>
    <row r="137" spans="1:2" x14ac:dyDescent="0.25">
      <c r="A137" s="9" t="str">
        <f>IF('S.H BOI GORDO'!A7219=""," ",'S.H BOI GORDO'!A7219)</f>
        <v xml:space="preserve"> </v>
      </c>
      <c r="B137" s="1" t="str">
        <f t="shared" si="2"/>
        <v>SJCH26</v>
      </c>
    </row>
    <row r="138" spans="1:2" x14ac:dyDescent="0.25">
      <c r="A138" s="9" t="str">
        <f>IF('S.H BOI GORDO'!A7220=""," ",'S.H BOI GORDO'!A7220)</f>
        <v xml:space="preserve"> </v>
      </c>
      <c r="B138" s="1" t="str">
        <f t="shared" si="2"/>
        <v>SJCH26</v>
      </c>
    </row>
    <row r="139" spans="1:2" x14ac:dyDescent="0.25">
      <c r="A139" s="9" t="str">
        <f>IF('S.H BOI GORDO'!A7221=""," ",'S.H BOI GORDO'!A7221)</f>
        <v xml:space="preserve"> </v>
      </c>
      <c r="B139" s="1" t="str">
        <f t="shared" si="2"/>
        <v>SJCH26</v>
      </c>
    </row>
    <row r="140" spans="1:2" x14ac:dyDescent="0.25">
      <c r="A140" s="9" t="str">
        <f>IF('S.H BOI GORDO'!A7222=""," ",'S.H BOI GORDO'!A7222)</f>
        <v xml:space="preserve"> </v>
      </c>
      <c r="B140" s="1" t="str">
        <f t="shared" si="2"/>
        <v>SJCH26</v>
      </c>
    </row>
    <row r="141" spans="1:2" x14ac:dyDescent="0.25">
      <c r="A141" s="9" t="str">
        <f>IF('S.H BOI GORDO'!A7223=""," ",'S.H BOI GORDO'!A7223)</f>
        <v xml:space="preserve"> </v>
      </c>
      <c r="B141" s="1" t="str">
        <f t="shared" si="2"/>
        <v>SJCH26</v>
      </c>
    </row>
    <row r="142" spans="1:2" x14ac:dyDescent="0.25">
      <c r="A142" s="9" t="str">
        <f>IF('S.H BOI GORDO'!A7224=""," ",'S.H BOI GORDO'!A7224)</f>
        <v xml:space="preserve"> </v>
      </c>
      <c r="B142" s="1" t="str">
        <f t="shared" si="2"/>
        <v>SJCH26</v>
      </c>
    </row>
    <row r="143" spans="1:2" x14ac:dyDescent="0.25">
      <c r="A143" s="9" t="str">
        <f>IF('S.H BOI GORDO'!A7225=""," ",'S.H BOI GORDO'!A7225)</f>
        <v xml:space="preserve"> </v>
      </c>
      <c r="B143" s="1" t="str">
        <f t="shared" si="2"/>
        <v>SJCH26</v>
      </c>
    </row>
    <row r="144" spans="1:2" x14ac:dyDescent="0.25">
      <c r="A144" s="9" t="str">
        <f>IF('S.H BOI GORDO'!A7226=""," ",'S.H BOI GORDO'!A7226)</f>
        <v xml:space="preserve"> </v>
      </c>
      <c r="B144" s="1" t="str">
        <f t="shared" si="2"/>
        <v>SJCH26</v>
      </c>
    </row>
    <row r="145" spans="1:2" x14ac:dyDescent="0.25">
      <c r="A145" s="9" t="str">
        <f>IF('S.H BOI GORDO'!A7227=""," ",'S.H BOI GORDO'!A7227)</f>
        <v xml:space="preserve"> </v>
      </c>
      <c r="B145" s="1" t="str">
        <f t="shared" si="2"/>
        <v>SJCH26</v>
      </c>
    </row>
    <row r="146" spans="1:2" x14ac:dyDescent="0.25">
      <c r="A146" s="9" t="str">
        <f>IF('S.H BOI GORDO'!A7228=""," ",'S.H BOI GORDO'!A7228)</f>
        <v xml:space="preserve"> </v>
      </c>
      <c r="B146" s="1" t="str">
        <f t="shared" si="2"/>
        <v>SJCH26</v>
      </c>
    </row>
    <row r="147" spans="1:2" x14ac:dyDescent="0.25">
      <c r="A147" s="9" t="str">
        <f>IF('S.H BOI GORDO'!A7229=""," ",'S.H BOI GORDO'!A7229)</f>
        <v xml:space="preserve"> </v>
      </c>
      <c r="B147" s="1" t="str">
        <f t="shared" si="2"/>
        <v>SJCH26</v>
      </c>
    </row>
    <row r="148" spans="1:2" x14ac:dyDescent="0.25">
      <c r="A148" s="9" t="str">
        <f>IF('S.H BOI GORDO'!A7230=""," ",'S.H BOI GORDO'!A7230)</f>
        <v xml:space="preserve"> </v>
      </c>
      <c r="B148" s="1" t="str">
        <f t="shared" si="2"/>
        <v>SJCH26</v>
      </c>
    </row>
    <row r="149" spans="1:2" x14ac:dyDescent="0.25">
      <c r="A149" s="9" t="str">
        <f>IF('S.H BOI GORDO'!A7231=""," ",'S.H BOI GORDO'!A7231)</f>
        <v xml:space="preserve"> </v>
      </c>
      <c r="B149" s="1" t="str">
        <f t="shared" si="2"/>
        <v>SJCH26</v>
      </c>
    </row>
    <row r="150" spans="1:2" x14ac:dyDescent="0.25">
      <c r="A150" s="9" t="str">
        <f>IF('S.H BOI GORDO'!A7232=""," ",'S.H BOI GORDO'!A7232)</f>
        <v xml:space="preserve"> </v>
      </c>
      <c r="B150" s="1" t="str">
        <f t="shared" si="2"/>
        <v>SJCH26</v>
      </c>
    </row>
    <row r="151" spans="1:2" x14ac:dyDescent="0.25">
      <c r="A151" s="9" t="str">
        <f>IF('S.H BOI GORDO'!A7233=""," ",'S.H BOI GORDO'!A7233)</f>
        <v xml:space="preserve"> </v>
      </c>
      <c r="B151" s="1" t="str">
        <f t="shared" si="2"/>
        <v>SJCH26</v>
      </c>
    </row>
    <row r="152" spans="1:2" x14ac:dyDescent="0.25">
      <c r="A152" s="9" t="str">
        <f>IF('S.H BOI GORDO'!A7234=""," ",'S.H BOI GORDO'!A7234)</f>
        <v xml:space="preserve"> </v>
      </c>
      <c r="B152" s="1" t="str">
        <f t="shared" si="2"/>
        <v>SJCH26</v>
      </c>
    </row>
    <row r="153" spans="1:2" x14ac:dyDescent="0.25">
      <c r="A153" s="9" t="str">
        <f>IF('S.H BOI GORDO'!A7235=""," ",'S.H BOI GORDO'!A7235)</f>
        <v xml:space="preserve"> </v>
      </c>
      <c r="B153" s="1" t="str">
        <f t="shared" si="2"/>
        <v>SJCH26</v>
      </c>
    </row>
    <row r="154" spans="1:2" x14ac:dyDescent="0.25">
      <c r="A154" s="9" t="str">
        <f>IF('S.H BOI GORDO'!A7236=""," ",'S.H BOI GORDO'!A7236)</f>
        <v xml:space="preserve"> </v>
      </c>
      <c r="B154" s="1" t="str">
        <f t="shared" si="2"/>
        <v>SJCH26</v>
      </c>
    </row>
    <row r="155" spans="1:2" x14ac:dyDescent="0.25">
      <c r="A155" s="9" t="str">
        <f>IF('S.H BOI GORDO'!A7237=""," ",'S.H BOI GORDO'!A7237)</f>
        <v xml:space="preserve"> </v>
      </c>
      <c r="B155" s="1" t="str">
        <f t="shared" si="2"/>
        <v>SJCH26</v>
      </c>
    </row>
    <row r="156" spans="1:2" x14ac:dyDescent="0.25">
      <c r="A156" s="9" t="str">
        <f>IF('S.H BOI GORDO'!A7238=""," ",'S.H BOI GORDO'!A7238)</f>
        <v xml:space="preserve"> </v>
      </c>
      <c r="B156" s="1" t="str">
        <f t="shared" si="2"/>
        <v>SJCH26</v>
      </c>
    </row>
    <row r="157" spans="1:2" x14ac:dyDescent="0.25">
      <c r="A157" s="9" t="str">
        <f>IF('S.H BOI GORDO'!A7239=""," ",'S.H BOI GORDO'!A7239)</f>
        <v xml:space="preserve"> </v>
      </c>
      <c r="B157" s="1" t="str">
        <f t="shared" si="2"/>
        <v>SJCH26</v>
      </c>
    </row>
    <row r="158" spans="1:2" x14ac:dyDescent="0.25">
      <c r="A158" s="9" t="str">
        <f>IF('S.H BOI GORDO'!A7240=""," ",'S.H BOI GORDO'!A7240)</f>
        <v xml:space="preserve"> </v>
      </c>
      <c r="B158" s="1" t="str">
        <f t="shared" si="2"/>
        <v>SJCH26</v>
      </c>
    </row>
    <row r="159" spans="1:2" x14ac:dyDescent="0.25">
      <c r="A159" s="9" t="str">
        <f>IF('S.H BOI GORDO'!A7241=""," ",'S.H BOI GORDO'!A7241)</f>
        <v xml:space="preserve"> </v>
      </c>
      <c r="B159" s="1" t="str">
        <f t="shared" si="2"/>
        <v>SJCH26</v>
      </c>
    </row>
    <row r="160" spans="1:2" x14ac:dyDescent="0.25">
      <c r="A160" s="9" t="str">
        <f>IF('S.H BOI GORDO'!A7242=""," ",'S.H BOI GORDO'!A7242)</f>
        <v xml:space="preserve"> </v>
      </c>
      <c r="B160" s="1" t="str">
        <f t="shared" si="2"/>
        <v>SJCH26</v>
      </c>
    </row>
    <row r="161" spans="1:2" x14ac:dyDescent="0.25">
      <c r="A161" s="9" t="str">
        <f>IF('S.H BOI GORDO'!A7243=""," ",'S.H BOI GORDO'!A7243)</f>
        <v xml:space="preserve"> </v>
      </c>
      <c r="B161" s="1" t="str">
        <f t="shared" si="2"/>
        <v>SJCH26</v>
      </c>
    </row>
    <row r="162" spans="1:2" x14ac:dyDescent="0.25">
      <c r="A162" s="9" t="str">
        <f>IF('S.H BOI GORDO'!A7244=""," ",'S.H BOI GORDO'!A7244)</f>
        <v xml:space="preserve"> </v>
      </c>
      <c r="B162" s="1" t="str">
        <f t="shared" si="2"/>
        <v>SJCH26</v>
      </c>
    </row>
    <row r="163" spans="1:2" x14ac:dyDescent="0.25">
      <c r="A163" s="9" t="str">
        <f>IF('S.H BOI GORDO'!A7245=""," ",'S.H BOI GORDO'!A7245)</f>
        <v xml:space="preserve"> </v>
      </c>
      <c r="B163" s="1" t="str">
        <f t="shared" si="2"/>
        <v>SJCH26</v>
      </c>
    </row>
    <row r="164" spans="1:2" x14ac:dyDescent="0.25">
      <c r="A164" s="9" t="str">
        <f>IF('S.H BOI GORDO'!A7246=""," ",'S.H BOI GORDO'!A7246)</f>
        <v xml:space="preserve"> </v>
      </c>
      <c r="B164" s="1" t="str">
        <f t="shared" si="2"/>
        <v>SJCH26</v>
      </c>
    </row>
    <row r="165" spans="1:2" x14ac:dyDescent="0.25">
      <c r="A165" s="9" t="str">
        <f>IF('S.H BOI GORDO'!A7247=""," ",'S.H BOI GORDO'!A7247)</f>
        <v xml:space="preserve"> </v>
      </c>
      <c r="B165" s="1" t="str">
        <f t="shared" si="2"/>
        <v>SJCH26</v>
      </c>
    </row>
    <row r="166" spans="1:2" x14ac:dyDescent="0.25">
      <c r="A166" s="9" t="str">
        <f>IF('S.H BOI GORDO'!A7248=""," ",'S.H BOI GORDO'!A7248)</f>
        <v xml:space="preserve"> </v>
      </c>
      <c r="B166" s="1" t="str">
        <f t="shared" si="2"/>
        <v>SJCH26</v>
      </c>
    </row>
    <row r="167" spans="1:2" x14ac:dyDescent="0.25">
      <c r="A167" s="9" t="str">
        <f>IF('S.H BOI GORDO'!A7249=""," ",'S.H BOI GORDO'!A7249)</f>
        <v xml:space="preserve"> </v>
      </c>
      <c r="B167" s="1" t="str">
        <f t="shared" si="2"/>
        <v>SJCH26</v>
      </c>
    </row>
    <row r="168" spans="1:2" x14ac:dyDescent="0.25">
      <c r="A168" s="9" t="str">
        <f>IF('S.H BOI GORDO'!A7250=""," ",'S.H BOI GORDO'!A7250)</f>
        <v xml:space="preserve"> </v>
      </c>
      <c r="B168" s="1" t="str">
        <f t="shared" si="2"/>
        <v>SJCH26</v>
      </c>
    </row>
    <row r="169" spans="1:2" x14ac:dyDescent="0.25">
      <c r="A169" s="9" t="str">
        <f>IF('S.H BOI GORDO'!A7251=""," ",'S.H BOI GORDO'!A7251)</f>
        <v xml:space="preserve"> </v>
      </c>
      <c r="B169" s="1" t="str">
        <f t="shared" si="2"/>
        <v>SJCH26</v>
      </c>
    </row>
    <row r="170" spans="1:2" x14ac:dyDescent="0.25">
      <c r="A170" s="9" t="str">
        <f>IF('S.H BOI GORDO'!A7252=""," ",'S.H BOI GORDO'!A7252)</f>
        <v xml:space="preserve"> </v>
      </c>
      <c r="B170" s="1" t="str">
        <f t="shared" si="2"/>
        <v>SJCH26</v>
      </c>
    </row>
    <row r="171" spans="1:2" x14ac:dyDescent="0.25">
      <c r="A171" s="9" t="str">
        <f>IF('S.H BOI GORDO'!A7253=""," ",'S.H BOI GORDO'!A7253)</f>
        <v xml:space="preserve"> </v>
      </c>
      <c r="B171" s="1" t="str">
        <f t="shared" si="2"/>
        <v>SJCH26</v>
      </c>
    </row>
    <row r="172" spans="1:2" x14ac:dyDescent="0.25">
      <c r="B172" s="1" t="str">
        <f t="shared" si="2"/>
        <v>SJCH26</v>
      </c>
    </row>
    <row r="173" spans="1:2" x14ac:dyDescent="0.25">
      <c r="B173" s="1" t="str">
        <f t="shared" si="2"/>
        <v>SJCH26</v>
      </c>
    </row>
    <row r="174" spans="1:2" x14ac:dyDescent="0.25">
      <c r="B174" s="1" t="str">
        <f t="shared" si="2"/>
        <v>SJCH26</v>
      </c>
    </row>
    <row r="175" spans="1:2" x14ac:dyDescent="0.25">
      <c r="B175" s="1" t="str">
        <f t="shared" si="2"/>
        <v>SJCH26</v>
      </c>
    </row>
    <row r="176" spans="1:2" x14ac:dyDescent="0.25">
      <c r="B176" s="1" t="str">
        <f t="shared" si="2"/>
        <v>SJCH26</v>
      </c>
    </row>
    <row r="177" spans="2:2" x14ac:dyDescent="0.25">
      <c r="B177" s="1" t="str">
        <f t="shared" si="2"/>
        <v>SJCH26</v>
      </c>
    </row>
    <row r="178" spans="2:2" x14ac:dyDescent="0.25">
      <c r="B178" s="1" t="str">
        <f t="shared" si="2"/>
        <v>SJCH26</v>
      </c>
    </row>
    <row r="179" spans="2:2" x14ac:dyDescent="0.25">
      <c r="B179" s="1" t="str">
        <f t="shared" si="2"/>
        <v>SJCH26</v>
      </c>
    </row>
    <row r="180" spans="2:2" x14ac:dyDescent="0.25">
      <c r="B180" s="1" t="str">
        <f t="shared" si="2"/>
        <v>SJCH26</v>
      </c>
    </row>
    <row r="181" spans="2:2" x14ac:dyDescent="0.25">
      <c r="B181" s="1" t="str">
        <f t="shared" si="2"/>
        <v>SJCH26</v>
      </c>
    </row>
    <row r="182" spans="2:2" x14ac:dyDescent="0.25">
      <c r="B182" s="1" t="str">
        <f t="shared" si="2"/>
        <v>SJCH26</v>
      </c>
    </row>
    <row r="183" spans="2:2" x14ac:dyDescent="0.25">
      <c r="B183" s="1" t="str">
        <f t="shared" si="2"/>
        <v>SJCH26</v>
      </c>
    </row>
    <row r="184" spans="2:2" x14ac:dyDescent="0.25">
      <c r="B184" s="1" t="str">
        <f t="shared" si="2"/>
        <v>SJCH26</v>
      </c>
    </row>
    <row r="185" spans="2:2" x14ac:dyDescent="0.25">
      <c r="B185" s="1" t="str">
        <f t="shared" si="2"/>
        <v>SJCH26</v>
      </c>
    </row>
    <row r="186" spans="2:2" x14ac:dyDescent="0.25">
      <c r="B186" s="1" t="str">
        <f t="shared" si="2"/>
        <v>SJCH26</v>
      </c>
    </row>
    <row r="187" spans="2:2" x14ac:dyDescent="0.25">
      <c r="B187" s="1" t="str">
        <f t="shared" si="2"/>
        <v>SJCH26</v>
      </c>
    </row>
    <row r="188" spans="2:2" x14ac:dyDescent="0.25">
      <c r="B188" s="1" t="str">
        <f t="shared" si="2"/>
        <v>SJCH26</v>
      </c>
    </row>
    <row r="189" spans="2:2" x14ac:dyDescent="0.25">
      <c r="B189" s="1" t="str">
        <f t="shared" si="2"/>
        <v>SJCH26</v>
      </c>
    </row>
    <row r="190" spans="2:2" x14ac:dyDescent="0.25">
      <c r="B190" s="1" t="str">
        <f t="shared" si="2"/>
        <v>SJCH26</v>
      </c>
    </row>
    <row r="191" spans="2:2" x14ac:dyDescent="0.25">
      <c r="B191" s="1" t="str">
        <f t="shared" si="2"/>
        <v>SJCH26</v>
      </c>
    </row>
    <row r="192" spans="2:2" x14ac:dyDescent="0.25">
      <c r="B192" s="1" t="str">
        <f t="shared" si="2"/>
        <v>SJCH26</v>
      </c>
    </row>
    <row r="193" spans="2:2" x14ac:dyDescent="0.25">
      <c r="B193" s="1" t="str">
        <f t="shared" si="2"/>
        <v>SJCH26</v>
      </c>
    </row>
    <row r="194" spans="2:2" x14ac:dyDescent="0.25">
      <c r="B194" s="1" t="str">
        <f t="shared" si="2"/>
        <v>SJCH26</v>
      </c>
    </row>
    <row r="195" spans="2:2" x14ac:dyDescent="0.25">
      <c r="B195" s="1" t="str">
        <f t="shared" ref="B195:B250" si="3">B194</f>
        <v>SJCH26</v>
      </c>
    </row>
    <row r="196" spans="2:2" x14ac:dyDescent="0.25">
      <c r="B196" s="1" t="str">
        <f t="shared" si="3"/>
        <v>SJCH26</v>
      </c>
    </row>
    <row r="197" spans="2:2" x14ac:dyDescent="0.25">
      <c r="B197" s="1" t="str">
        <f t="shared" si="3"/>
        <v>SJCH26</v>
      </c>
    </row>
    <row r="198" spans="2:2" x14ac:dyDescent="0.25">
      <c r="B198" s="1" t="str">
        <f t="shared" si="3"/>
        <v>SJCH26</v>
      </c>
    </row>
    <row r="199" spans="2:2" x14ac:dyDescent="0.25">
      <c r="B199" s="1" t="str">
        <f t="shared" si="3"/>
        <v>SJCH26</v>
      </c>
    </row>
    <row r="200" spans="2:2" x14ac:dyDescent="0.25">
      <c r="B200" s="1" t="str">
        <f t="shared" si="3"/>
        <v>SJCH26</v>
      </c>
    </row>
    <row r="201" spans="2:2" x14ac:dyDescent="0.25">
      <c r="B201" s="1" t="str">
        <f t="shared" si="3"/>
        <v>SJCH26</v>
      </c>
    </row>
    <row r="202" spans="2:2" x14ac:dyDescent="0.25">
      <c r="B202" s="1" t="str">
        <f t="shared" si="3"/>
        <v>SJCH26</v>
      </c>
    </row>
    <row r="203" spans="2:2" x14ac:dyDescent="0.25">
      <c r="B203" s="1" t="str">
        <f t="shared" si="3"/>
        <v>SJCH26</v>
      </c>
    </row>
    <row r="204" spans="2:2" x14ac:dyDescent="0.25">
      <c r="B204" s="1" t="str">
        <f t="shared" si="3"/>
        <v>SJCH26</v>
      </c>
    </row>
    <row r="205" spans="2:2" x14ac:dyDescent="0.25">
      <c r="B205" s="1" t="str">
        <f t="shared" si="3"/>
        <v>SJCH26</v>
      </c>
    </row>
    <row r="206" spans="2:2" x14ac:dyDescent="0.25">
      <c r="B206" s="1" t="str">
        <f t="shared" si="3"/>
        <v>SJCH26</v>
      </c>
    </row>
    <row r="207" spans="2:2" x14ac:dyDescent="0.25">
      <c r="B207" s="1" t="str">
        <f t="shared" si="3"/>
        <v>SJCH26</v>
      </c>
    </row>
    <row r="208" spans="2:2" x14ac:dyDescent="0.25">
      <c r="B208" s="1" t="str">
        <f t="shared" si="3"/>
        <v>SJCH26</v>
      </c>
    </row>
    <row r="209" spans="2:2" x14ac:dyDescent="0.25">
      <c r="B209" s="1" t="str">
        <f t="shared" si="3"/>
        <v>SJCH26</v>
      </c>
    </row>
    <row r="210" spans="2:2" x14ac:dyDescent="0.25">
      <c r="B210" s="1" t="str">
        <f t="shared" si="3"/>
        <v>SJCH26</v>
      </c>
    </row>
    <row r="211" spans="2:2" x14ac:dyDescent="0.25">
      <c r="B211" s="1" t="str">
        <f t="shared" si="3"/>
        <v>SJCH26</v>
      </c>
    </row>
    <row r="212" spans="2:2" x14ac:dyDescent="0.25">
      <c r="B212" s="1" t="str">
        <f t="shared" si="3"/>
        <v>SJCH26</v>
      </c>
    </row>
    <row r="213" spans="2:2" x14ac:dyDescent="0.25">
      <c r="B213" s="1" t="str">
        <f t="shared" si="3"/>
        <v>SJCH26</v>
      </c>
    </row>
    <row r="214" spans="2:2" x14ac:dyDescent="0.25">
      <c r="B214" s="1" t="str">
        <f t="shared" si="3"/>
        <v>SJCH26</v>
      </c>
    </row>
    <row r="215" spans="2:2" x14ac:dyDescent="0.25">
      <c r="B215" s="1" t="str">
        <f t="shared" si="3"/>
        <v>SJCH26</v>
      </c>
    </row>
    <row r="216" spans="2:2" x14ac:dyDescent="0.25">
      <c r="B216" s="1" t="str">
        <f t="shared" si="3"/>
        <v>SJCH26</v>
      </c>
    </row>
    <row r="217" spans="2:2" x14ac:dyDescent="0.25">
      <c r="B217" s="1" t="str">
        <f t="shared" si="3"/>
        <v>SJCH26</v>
      </c>
    </row>
    <row r="218" spans="2:2" x14ac:dyDescent="0.25">
      <c r="B218" s="1" t="str">
        <f t="shared" si="3"/>
        <v>SJCH26</v>
      </c>
    </row>
    <row r="219" spans="2:2" x14ac:dyDescent="0.25">
      <c r="B219" s="1" t="str">
        <f t="shared" si="3"/>
        <v>SJCH26</v>
      </c>
    </row>
    <row r="220" spans="2:2" x14ac:dyDescent="0.25">
      <c r="B220" s="1" t="str">
        <f t="shared" si="3"/>
        <v>SJCH26</v>
      </c>
    </row>
    <row r="221" spans="2:2" x14ac:dyDescent="0.25">
      <c r="B221" s="1" t="str">
        <f t="shared" si="3"/>
        <v>SJCH26</v>
      </c>
    </row>
    <row r="222" spans="2:2" x14ac:dyDescent="0.25">
      <c r="B222" s="1" t="str">
        <f t="shared" si="3"/>
        <v>SJCH26</v>
      </c>
    </row>
    <row r="223" spans="2:2" x14ac:dyDescent="0.25">
      <c r="B223" s="1" t="str">
        <f t="shared" si="3"/>
        <v>SJCH26</v>
      </c>
    </row>
    <row r="224" spans="2:2" x14ac:dyDescent="0.25">
      <c r="B224" s="1" t="str">
        <f t="shared" si="3"/>
        <v>SJCH26</v>
      </c>
    </row>
    <row r="225" spans="2:2" x14ac:dyDescent="0.25">
      <c r="B225" s="1" t="str">
        <f t="shared" si="3"/>
        <v>SJCH26</v>
      </c>
    </row>
    <row r="226" spans="2:2" x14ac:dyDescent="0.25">
      <c r="B226" s="1" t="str">
        <f t="shared" si="3"/>
        <v>SJCH26</v>
      </c>
    </row>
    <row r="227" spans="2:2" x14ac:dyDescent="0.25">
      <c r="B227" s="1" t="str">
        <f t="shared" si="3"/>
        <v>SJCH26</v>
      </c>
    </row>
    <row r="228" spans="2:2" x14ac:dyDescent="0.25">
      <c r="B228" s="1" t="str">
        <f t="shared" si="3"/>
        <v>SJCH26</v>
      </c>
    </row>
    <row r="229" spans="2:2" x14ac:dyDescent="0.25">
      <c r="B229" s="1" t="str">
        <f t="shared" si="3"/>
        <v>SJCH26</v>
      </c>
    </row>
    <row r="230" spans="2:2" x14ac:dyDescent="0.25">
      <c r="B230" s="1" t="str">
        <f t="shared" si="3"/>
        <v>SJCH26</v>
      </c>
    </row>
    <row r="231" spans="2:2" x14ac:dyDescent="0.25">
      <c r="B231" s="1" t="str">
        <f t="shared" si="3"/>
        <v>SJCH26</v>
      </c>
    </row>
    <row r="232" spans="2:2" x14ac:dyDescent="0.25">
      <c r="B232" s="1" t="str">
        <f t="shared" si="3"/>
        <v>SJCH26</v>
      </c>
    </row>
    <row r="233" spans="2:2" x14ac:dyDescent="0.25">
      <c r="B233" s="1" t="str">
        <f t="shared" si="3"/>
        <v>SJCH26</v>
      </c>
    </row>
    <row r="234" spans="2:2" x14ac:dyDescent="0.25">
      <c r="B234" s="1" t="str">
        <f t="shared" si="3"/>
        <v>SJCH26</v>
      </c>
    </row>
    <row r="235" spans="2:2" x14ac:dyDescent="0.25">
      <c r="B235" s="1" t="str">
        <f t="shared" si="3"/>
        <v>SJCH26</v>
      </c>
    </row>
    <row r="236" spans="2:2" x14ac:dyDescent="0.25">
      <c r="B236" s="1" t="str">
        <f t="shared" si="3"/>
        <v>SJCH26</v>
      </c>
    </row>
    <row r="237" spans="2:2" x14ac:dyDescent="0.25">
      <c r="B237" s="1" t="str">
        <f t="shared" si="3"/>
        <v>SJCH26</v>
      </c>
    </row>
    <row r="238" spans="2:2" x14ac:dyDescent="0.25">
      <c r="B238" s="1" t="str">
        <f t="shared" si="3"/>
        <v>SJCH26</v>
      </c>
    </row>
    <row r="239" spans="2:2" x14ac:dyDescent="0.25">
      <c r="B239" s="1" t="str">
        <f t="shared" si="3"/>
        <v>SJCH26</v>
      </c>
    </row>
    <row r="240" spans="2:2" x14ac:dyDescent="0.25">
      <c r="B240" s="1" t="str">
        <f t="shared" si="3"/>
        <v>SJCH26</v>
      </c>
    </row>
    <row r="241" spans="2:2" x14ac:dyDescent="0.25">
      <c r="B241" s="1" t="str">
        <f t="shared" si="3"/>
        <v>SJCH26</v>
      </c>
    </row>
    <row r="242" spans="2:2" x14ac:dyDescent="0.25">
      <c r="B242" s="1" t="str">
        <f t="shared" si="3"/>
        <v>SJCH26</v>
      </c>
    </row>
    <row r="243" spans="2:2" x14ac:dyDescent="0.25">
      <c r="B243" s="1" t="str">
        <f t="shared" si="3"/>
        <v>SJCH26</v>
      </c>
    </row>
    <row r="244" spans="2:2" x14ac:dyDescent="0.25">
      <c r="B244" s="1" t="str">
        <f t="shared" si="3"/>
        <v>SJCH26</v>
      </c>
    </row>
    <row r="245" spans="2:2" x14ac:dyDescent="0.25">
      <c r="B245" s="1" t="str">
        <f t="shared" si="3"/>
        <v>SJCH26</v>
      </c>
    </row>
    <row r="246" spans="2:2" x14ac:dyDescent="0.25">
      <c r="B246" s="1" t="str">
        <f t="shared" si="3"/>
        <v>SJCH26</v>
      </c>
    </row>
    <row r="247" spans="2:2" x14ac:dyDescent="0.25">
      <c r="B247" s="1" t="str">
        <f t="shared" si="3"/>
        <v>SJCH26</v>
      </c>
    </row>
    <row r="248" spans="2:2" x14ac:dyDescent="0.25">
      <c r="B248" s="1" t="str">
        <f t="shared" si="3"/>
        <v>SJCH26</v>
      </c>
    </row>
    <row r="249" spans="2:2" x14ac:dyDescent="0.25">
      <c r="B249" s="1" t="str">
        <f t="shared" si="3"/>
        <v>SJCH26</v>
      </c>
    </row>
    <row r="250" spans="2:2" x14ac:dyDescent="0.25">
      <c r="B250" s="1" t="str">
        <f t="shared" si="3"/>
        <v>SJCH26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Planilha52"/>
  <dimension ref="A1:C210"/>
  <sheetViews>
    <sheetView topLeftCell="A155" zoomScale="80" zoomScaleNormal="80" workbookViewId="0">
      <selection activeCell="F168" sqref="F168"/>
    </sheetView>
  </sheetViews>
  <sheetFormatPr defaultRowHeight="15" x14ac:dyDescent="0.25"/>
  <cols>
    <col min="1" max="1" width="18.1406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45902</v>
      </c>
      <c r="B2" s="1" t="s">
        <v>5849</v>
      </c>
      <c r="C2">
        <v>23.96</v>
      </c>
    </row>
    <row r="3" spans="1:3" x14ac:dyDescent="0.25">
      <c r="A3" s="4">
        <v>45903</v>
      </c>
      <c r="B3" s="1" t="str">
        <f t="shared" ref="B3:B34" si="0">B2</f>
        <v>SJCK26</v>
      </c>
      <c r="C3">
        <v>23.79</v>
      </c>
    </row>
    <row r="4" spans="1:3" x14ac:dyDescent="0.25">
      <c r="A4" s="4">
        <v>45904</v>
      </c>
      <c r="B4" s="1" t="str">
        <f t="shared" si="0"/>
        <v>SJCK26</v>
      </c>
      <c r="C4">
        <v>23.8</v>
      </c>
    </row>
    <row r="5" spans="1:3" x14ac:dyDescent="0.25">
      <c r="A5" s="4">
        <v>45905</v>
      </c>
      <c r="B5" s="1" t="str">
        <f t="shared" si="0"/>
        <v>SJCK26</v>
      </c>
      <c r="C5">
        <v>23.7</v>
      </c>
    </row>
    <row r="6" spans="1:3" x14ac:dyDescent="0.25">
      <c r="A6" s="4">
        <v>45908</v>
      </c>
      <c r="B6" s="1" t="str">
        <f t="shared" si="0"/>
        <v>SJCK26</v>
      </c>
      <c r="C6">
        <v>23.7</v>
      </c>
    </row>
    <row r="7" spans="1:3" x14ac:dyDescent="0.25">
      <c r="A7" s="4">
        <v>45909</v>
      </c>
      <c r="B7" s="1" t="str">
        <f t="shared" si="0"/>
        <v>SJCK26</v>
      </c>
      <c r="C7">
        <v>23.8</v>
      </c>
    </row>
    <row r="8" spans="1:3" x14ac:dyDescent="0.25">
      <c r="A8" s="4">
        <v>45910</v>
      </c>
      <c r="B8" s="1" t="str">
        <f t="shared" si="0"/>
        <v>SJCK26</v>
      </c>
      <c r="C8">
        <v>23.7</v>
      </c>
    </row>
    <row r="9" spans="1:3" x14ac:dyDescent="0.25">
      <c r="A9" s="4">
        <v>45911</v>
      </c>
      <c r="B9" s="1" t="str">
        <f t="shared" si="0"/>
        <v>SJCK26</v>
      </c>
      <c r="C9">
        <v>23.87</v>
      </c>
    </row>
    <row r="10" spans="1:3" x14ac:dyDescent="0.25">
      <c r="A10" s="4">
        <v>45912</v>
      </c>
      <c r="B10" s="1" t="str">
        <f t="shared" si="0"/>
        <v>SJCK26</v>
      </c>
      <c r="C10">
        <v>24.1</v>
      </c>
    </row>
    <row r="11" spans="1:3" x14ac:dyDescent="0.25">
      <c r="A11" s="4">
        <v>45915</v>
      </c>
      <c r="B11" s="1" t="str">
        <f t="shared" si="0"/>
        <v>SJCK26</v>
      </c>
      <c r="C11">
        <v>24.1</v>
      </c>
    </row>
    <row r="12" spans="1:3" x14ac:dyDescent="0.25">
      <c r="A12" s="4">
        <v>45916</v>
      </c>
      <c r="B12" s="1" t="str">
        <f t="shared" si="0"/>
        <v>SJCK26</v>
      </c>
      <c r="C12">
        <v>24.2</v>
      </c>
    </row>
    <row r="13" spans="1:3" x14ac:dyDescent="0.25">
      <c r="A13" s="4">
        <v>45917</v>
      </c>
      <c r="B13" s="1" t="str">
        <f t="shared" si="0"/>
        <v>SJCK26</v>
      </c>
      <c r="C13">
        <v>24.04</v>
      </c>
    </row>
    <row r="14" spans="1:3" x14ac:dyDescent="0.25">
      <c r="A14" s="4">
        <v>45918</v>
      </c>
      <c r="B14" s="1" t="str">
        <f t="shared" si="0"/>
        <v>SJCK26</v>
      </c>
      <c r="C14">
        <v>23.9</v>
      </c>
    </row>
    <row r="15" spans="1:3" x14ac:dyDescent="0.25">
      <c r="A15" s="4">
        <v>45919</v>
      </c>
      <c r="B15" s="1" t="str">
        <f t="shared" si="0"/>
        <v>SJCK26</v>
      </c>
      <c r="C15">
        <v>23.68</v>
      </c>
    </row>
    <row r="16" spans="1:3" x14ac:dyDescent="0.25">
      <c r="A16" s="4">
        <v>45922</v>
      </c>
      <c r="B16" s="1" t="str">
        <f t="shared" si="0"/>
        <v>SJCK26</v>
      </c>
      <c r="C16">
        <v>23.36</v>
      </c>
    </row>
    <row r="17" spans="1:3" x14ac:dyDescent="0.25">
      <c r="A17" s="4">
        <v>45923</v>
      </c>
      <c r="B17" s="1" t="str">
        <f t="shared" si="0"/>
        <v>SJCK26</v>
      </c>
      <c r="C17">
        <v>23.36</v>
      </c>
    </row>
    <row r="18" spans="1:3" x14ac:dyDescent="0.25">
      <c r="A18" s="4">
        <v>45924</v>
      </c>
      <c r="B18" s="1" t="str">
        <f t="shared" si="0"/>
        <v>SJCK26</v>
      </c>
      <c r="C18">
        <v>23.5</v>
      </c>
    </row>
    <row r="19" spans="1:3" x14ac:dyDescent="0.25">
      <c r="A19" s="4">
        <v>45925</v>
      </c>
      <c r="B19" s="1" t="str">
        <f t="shared" si="0"/>
        <v>SJCK26</v>
      </c>
      <c r="C19">
        <v>23.42</v>
      </c>
    </row>
    <row r="20" spans="1:3" x14ac:dyDescent="0.25">
      <c r="A20" s="4">
        <v>45926</v>
      </c>
      <c r="B20" s="1" t="str">
        <f t="shared" si="0"/>
        <v>SJCK26</v>
      </c>
      <c r="C20">
        <v>23.4</v>
      </c>
    </row>
    <row r="21" spans="1:3" x14ac:dyDescent="0.25">
      <c r="A21" s="4">
        <v>45929</v>
      </c>
      <c r="B21" s="1" t="str">
        <f t="shared" si="0"/>
        <v>SJCK26</v>
      </c>
      <c r="C21">
        <v>23.4</v>
      </c>
    </row>
    <row r="22" spans="1:3" x14ac:dyDescent="0.25">
      <c r="A22" s="4">
        <v>45930</v>
      </c>
      <c r="B22" s="1" t="str">
        <f t="shared" si="0"/>
        <v>SJCK26</v>
      </c>
      <c r="C22">
        <v>23.2</v>
      </c>
    </row>
    <row r="23" spans="1:3" x14ac:dyDescent="0.25">
      <c r="A23" s="4">
        <v>45931</v>
      </c>
      <c r="B23" s="1" t="str">
        <f t="shared" si="0"/>
        <v>SJCK26</v>
      </c>
      <c r="C23">
        <v>23.4</v>
      </c>
    </row>
    <row r="24" spans="1:3" x14ac:dyDescent="0.25">
      <c r="A24" s="4">
        <v>45932</v>
      </c>
      <c r="B24" s="1" t="str">
        <f t="shared" si="0"/>
        <v>SJCK26</v>
      </c>
      <c r="C24">
        <v>23.6</v>
      </c>
    </row>
    <row r="25" spans="1:3" x14ac:dyDescent="0.25">
      <c r="A25" s="4">
        <v>45933</v>
      </c>
      <c r="B25" s="1" t="str">
        <f t="shared" si="0"/>
        <v>SJCK26</v>
      </c>
      <c r="C25">
        <v>23.52</v>
      </c>
    </row>
    <row r="26" spans="1:3" x14ac:dyDescent="0.25">
      <c r="A26" s="4">
        <v>45936</v>
      </c>
      <c r="B26" s="1" t="str">
        <f t="shared" si="0"/>
        <v>SJCK26</v>
      </c>
      <c r="C26">
        <v>23.52</v>
      </c>
    </row>
    <row r="27" spans="1:3" x14ac:dyDescent="0.25">
      <c r="A27" s="4">
        <v>45937</v>
      </c>
      <c r="B27" s="1" t="str">
        <f t="shared" si="0"/>
        <v>SJCK26</v>
      </c>
      <c r="C27">
        <v>23.55</v>
      </c>
    </row>
    <row r="28" spans="1:3" x14ac:dyDescent="0.25">
      <c r="A28" s="4">
        <v>45938</v>
      </c>
      <c r="B28" s="1" t="str">
        <f t="shared" si="0"/>
        <v>SJCK26</v>
      </c>
      <c r="C28">
        <v>23.6</v>
      </c>
    </row>
    <row r="29" spans="1:3" x14ac:dyDescent="0.25">
      <c r="A29" s="4">
        <v>45939</v>
      </c>
      <c r="B29" s="1" t="str">
        <f t="shared" si="0"/>
        <v>SJCK26</v>
      </c>
      <c r="C29">
        <v>23.5</v>
      </c>
    </row>
    <row r="30" spans="1:3" x14ac:dyDescent="0.25">
      <c r="A30" s="4">
        <v>45940</v>
      </c>
      <c r="B30" s="1" t="str">
        <f t="shared" si="0"/>
        <v>SJCK26</v>
      </c>
      <c r="C30">
        <v>23.17</v>
      </c>
    </row>
    <row r="31" spans="1:3" x14ac:dyDescent="0.25">
      <c r="A31" s="4">
        <v>45943</v>
      </c>
      <c r="B31" s="1" t="str">
        <f t="shared" si="0"/>
        <v>SJCK26</v>
      </c>
      <c r="C31">
        <v>23.23</v>
      </c>
    </row>
    <row r="32" spans="1:3" x14ac:dyDescent="0.25">
      <c r="A32" s="4">
        <v>45944</v>
      </c>
      <c r="B32" s="1" t="str">
        <f t="shared" si="0"/>
        <v>SJCK26</v>
      </c>
      <c r="C32">
        <v>23.15</v>
      </c>
    </row>
    <row r="33" spans="1:3" x14ac:dyDescent="0.25">
      <c r="A33" s="4">
        <v>45945</v>
      </c>
      <c r="B33" s="1" t="str">
        <f t="shared" si="0"/>
        <v>SJCK26</v>
      </c>
      <c r="C33">
        <v>23.3</v>
      </c>
    </row>
    <row r="34" spans="1:3" x14ac:dyDescent="0.25">
      <c r="A34" s="4">
        <v>45946</v>
      </c>
      <c r="B34" s="1" t="str">
        <f t="shared" si="0"/>
        <v>SJCK26</v>
      </c>
      <c r="C34">
        <v>23.4</v>
      </c>
    </row>
    <row r="35" spans="1:3" x14ac:dyDescent="0.25">
      <c r="A35" s="4">
        <v>45947</v>
      </c>
      <c r="B35" s="1" t="str">
        <f t="shared" ref="B35:B66" si="1">B34</f>
        <v>SJCK26</v>
      </c>
      <c r="C35">
        <v>23.5</v>
      </c>
    </row>
    <row r="36" spans="1:3" x14ac:dyDescent="0.25">
      <c r="A36" s="4">
        <v>45950</v>
      </c>
      <c r="B36" s="1" t="str">
        <f t="shared" si="1"/>
        <v>SJCK26</v>
      </c>
      <c r="C36">
        <v>23.7</v>
      </c>
    </row>
    <row r="37" spans="1:3" x14ac:dyDescent="0.25">
      <c r="A37" s="4">
        <v>45951</v>
      </c>
      <c r="B37" s="1" t="str">
        <f t="shared" si="1"/>
        <v>SJCK26</v>
      </c>
      <c r="C37">
        <v>23.67</v>
      </c>
    </row>
    <row r="38" spans="1:3" x14ac:dyDescent="0.25">
      <c r="A38" s="4">
        <v>45952</v>
      </c>
      <c r="B38" s="1" t="str">
        <f t="shared" si="1"/>
        <v>SJCK26</v>
      </c>
      <c r="C38">
        <v>23.67</v>
      </c>
    </row>
    <row r="39" spans="1:3" x14ac:dyDescent="0.25">
      <c r="A39" s="4">
        <v>45953</v>
      </c>
      <c r="B39" s="1" t="str">
        <f t="shared" si="1"/>
        <v>SJCK26</v>
      </c>
      <c r="C39">
        <v>23.9</v>
      </c>
    </row>
    <row r="40" spans="1:3" x14ac:dyDescent="0.25">
      <c r="A40" s="4">
        <v>45954</v>
      </c>
      <c r="B40" s="1" t="str">
        <f t="shared" si="1"/>
        <v>SJCK26</v>
      </c>
      <c r="C40">
        <v>23.95</v>
      </c>
    </row>
    <row r="41" spans="1:3" x14ac:dyDescent="0.25">
      <c r="A41" s="4">
        <v>45957</v>
      </c>
      <c r="B41" s="1" t="str">
        <f t="shared" si="1"/>
        <v>SJCK26</v>
      </c>
      <c r="C41">
        <v>24.4</v>
      </c>
    </row>
    <row r="42" spans="1:3" x14ac:dyDescent="0.25">
      <c r="A42" s="4">
        <v>45958</v>
      </c>
      <c r="B42" s="1" t="str">
        <f t="shared" si="1"/>
        <v>SJCK26</v>
      </c>
      <c r="C42">
        <v>24.63</v>
      </c>
    </row>
    <row r="43" spans="1:3" x14ac:dyDescent="0.25">
      <c r="A43" s="4">
        <v>45959</v>
      </c>
      <c r="B43" s="1" t="str">
        <f t="shared" si="1"/>
        <v>SJCK26</v>
      </c>
      <c r="C43">
        <v>24.6</v>
      </c>
    </row>
    <row r="44" spans="1:3" x14ac:dyDescent="0.25">
      <c r="A44" s="4">
        <v>45960</v>
      </c>
      <c r="B44" s="1" t="str">
        <f t="shared" si="1"/>
        <v>SJCK26</v>
      </c>
      <c r="C44">
        <v>24.8</v>
      </c>
    </row>
    <row r="45" spans="1:3" x14ac:dyDescent="0.25">
      <c r="A45" s="4">
        <v>45961</v>
      </c>
      <c r="B45" s="1" t="str">
        <f t="shared" si="1"/>
        <v>SJCK26</v>
      </c>
      <c r="C45">
        <v>24.95</v>
      </c>
    </row>
    <row r="46" spans="1:3" x14ac:dyDescent="0.25">
      <c r="A46" s="4">
        <v>45964</v>
      </c>
      <c r="B46" s="1" t="str">
        <f t="shared" si="1"/>
        <v>SJCK26</v>
      </c>
      <c r="C46">
        <v>25.3</v>
      </c>
    </row>
    <row r="47" spans="1:3" x14ac:dyDescent="0.25">
      <c r="A47" s="4">
        <v>45965</v>
      </c>
      <c r="B47" s="1" t="str">
        <f t="shared" si="1"/>
        <v>SJCK26</v>
      </c>
      <c r="C47">
        <v>25.06</v>
      </c>
    </row>
    <row r="48" spans="1:3" x14ac:dyDescent="0.25">
      <c r="A48" s="4">
        <v>45966</v>
      </c>
      <c r="B48" s="1" t="str">
        <f t="shared" si="1"/>
        <v>SJCK26</v>
      </c>
      <c r="C48">
        <v>25.36</v>
      </c>
    </row>
    <row r="49" spans="1:3" x14ac:dyDescent="0.25">
      <c r="A49" s="4">
        <v>45967</v>
      </c>
      <c r="B49" s="1" t="str">
        <f t="shared" si="1"/>
        <v>SJCK26</v>
      </c>
      <c r="C49">
        <v>24.87</v>
      </c>
    </row>
    <row r="50" spans="1:3" x14ac:dyDescent="0.25">
      <c r="A50" s="4">
        <v>45968</v>
      </c>
      <c r="B50" s="1" t="str">
        <f t="shared" si="1"/>
        <v>SJCK26</v>
      </c>
      <c r="C50">
        <v>25.0441</v>
      </c>
    </row>
    <row r="51" spans="1:3" x14ac:dyDescent="0.25">
      <c r="A51" s="4">
        <v>45971</v>
      </c>
      <c r="B51" s="1" t="str">
        <f t="shared" si="1"/>
        <v>SJCK26</v>
      </c>
      <c r="C51">
        <v>25.341699999999999</v>
      </c>
    </row>
    <row r="52" spans="1:3" x14ac:dyDescent="0.25">
      <c r="A52" s="4">
        <v>45972</v>
      </c>
      <c r="B52" s="1" t="str">
        <f t="shared" si="1"/>
        <v>SJCK26</v>
      </c>
      <c r="C52">
        <v>25.336200000000002</v>
      </c>
    </row>
    <row r="53" spans="1:3" x14ac:dyDescent="0.25">
      <c r="A53" s="4">
        <v>45973</v>
      </c>
      <c r="B53" s="1" t="str">
        <f t="shared" si="1"/>
        <v>SJCK26</v>
      </c>
      <c r="C53">
        <v>25.463000000000001</v>
      </c>
    </row>
    <row r="54" spans="1:3" x14ac:dyDescent="0.25">
      <c r="A54" s="4">
        <v>45974</v>
      </c>
      <c r="B54" s="1" t="str">
        <f t="shared" si="1"/>
        <v>SJCK26</v>
      </c>
      <c r="C54">
        <v>25.710999999999999</v>
      </c>
    </row>
    <row r="55" spans="1:3" x14ac:dyDescent="0.25">
      <c r="A55" s="4">
        <v>45975</v>
      </c>
      <c r="B55" s="1" t="str">
        <f t="shared" si="1"/>
        <v>SJCK26</v>
      </c>
      <c r="C55">
        <v>25.275600000000001</v>
      </c>
    </row>
    <row r="56" spans="1:3" x14ac:dyDescent="0.25">
      <c r="A56" s="4">
        <v>45978</v>
      </c>
      <c r="B56" s="1" t="str">
        <f t="shared" si="1"/>
        <v>SJCK26</v>
      </c>
      <c r="C56">
        <v>25.793700000000001</v>
      </c>
    </row>
    <row r="57" spans="1:3" x14ac:dyDescent="0.25">
      <c r="A57" s="4">
        <v>45979</v>
      </c>
      <c r="B57" s="1" t="str">
        <f t="shared" si="1"/>
        <v>SJCK26</v>
      </c>
      <c r="C57">
        <v>25.733000000000001</v>
      </c>
    </row>
    <row r="58" spans="1:3" x14ac:dyDescent="0.25">
      <c r="A58" s="4">
        <v>45980</v>
      </c>
      <c r="B58" s="1" t="str">
        <f t="shared" si="1"/>
        <v>SJCK26</v>
      </c>
      <c r="C58">
        <v>25.407800000000002</v>
      </c>
    </row>
    <row r="59" spans="1:3" x14ac:dyDescent="0.25">
      <c r="A59" s="4">
        <v>45982</v>
      </c>
      <c r="B59" s="1" t="str">
        <f t="shared" si="1"/>
        <v>SJCK26</v>
      </c>
      <c r="C59">
        <v>25.203900000000001</v>
      </c>
    </row>
    <row r="60" spans="1:3" x14ac:dyDescent="0.25">
      <c r="A60" s="4">
        <v>45985</v>
      </c>
      <c r="B60" s="1" t="str">
        <f t="shared" si="1"/>
        <v>SJCK26</v>
      </c>
      <c r="C60">
        <v>25.176400000000001</v>
      </c>
    </row>
    <row r="61" spans="1:3" x14ac:dyDescent="0.25">
      <c r="A61" s="4">
        <v>45986</v>
      </c>
      <c r="B61" s="1" t="str">
        <f t="shared" si="1"/>
        <v>SJCK26</v>
      </c>
      <c r="C61">
        <v>25.2425</v>
      </c>
    </row>
    <row r="62" spans="1:3" x14ac:dyDescent="0.25">
      <c r="A62" s="4">
        <v>45987</v>
      </c>
      <c r="B62" s="1" t="str">
        <f t="shared" si="1"/>
        <v>SJCK26</v>
      </c>
      <c r="C62">
        <v>25.363800000000001</v>
      </c>
    </row>
    <row r="63" spans="1:3" x14ac:dyDescent="0.25">
      <c r="A63" s="4">
        <v>45989</v>
      </c>
      <c r="B63" s="1" t="str">
        <f t="shared" si="1"/>
        <v>SJCK26</v>
      </c>
      <c r="C63">
        <v>25.468499999999999</v>
      </c>
    </row>
    <row r="64" spans="1:3" x14ac:dyDescent="0.25">
      <c r="A64" s="4">
        <v>45992</v>
      </c>
      <c r="B64" s="1" t="str">
        <f t="shared" si="1"/>
        <v>SJCK26</v>
      </c>
      <c r="C64">
        <v>25.297599999999999</v>
      </c>
    </row>
    <row r="65" spans="1:3" x14ac:dyDescent="0.25">
      <c r="A65" s="4">
        <v>45993</v>
      </c>
      <c r="B65" s="1" t="str">
        <f t="shared" si="1"/>
        <v>SJCK26</v>
      </c>
      <c r="C65">
        <v>25.236999999999998</v>
      </c>
    </row>
    <row r="66" spans="1:3" x14ac:dyDescent="0.25">
      <c r="A66" s="4">
        <v>45994</v>
      </c>
      <c r="B66" s="1" t="str">
        <f t="shared" si="1"/>
        <v>SJCK26</v>
      </c>
      <c r="C66">
        <v>25.016500000000001</v>
      </c>
    </row>
    <row r="67" spans="1:3" x14ac:dyDescent="0.25">
      <c r="A67" s="4">
        <v>45995</v>
      </c>
      <c r="B67" s="1" t="str">
        <f t="shared" ref="B67:B98" si="2">B66</f>
        <v>SJCK26</v>
      </c>
      <c r="C67" s="1">
        <v>25.0716</v>
      </c>
    </row>
    <row r="68" spans="1:3" x14ac:dyDescent="0.25">
      <c r="A68" s="4">
        <v>45996</v>
      </c>
      <c r="B68" s="1" t="str">
        <f t="shared" si="2"/>
        <v>SJCK26</v>
      </c>
      <c r="C68" s="1">
        <v>24.8126</v>
      </c>
    </row>
    <row r="69" spans="1:3" x14ac:dyDescent="0.25">
      <c r="A69" s="4">
        <v>45999</v>
      </c>
      <c r="B69" s="1" t="str">
        <f t="shared" si="2"/>
        <v>SJCK26</v>
      </c>
      <c r="C69" s="1">
        <v>24.619700000000002</v>
      </c>
    </row>
    <row r="70" spans="1:3" x14ac:dyDescent="0.25">
      <c r="A70" s="4">
        <v>46000</v>
      </c>
      <c r="B70" s="1" t="str">
        <f t="shared" si="2"/>
        <v>SJCK26</v>
      </c>
      <c r="C70" s="1">
        <v>24.443300000000001</v>
      </c>
    </row>
    <row r="71" spans="1:3" x14ac:dyDescent="0.25">
      <c r="A71" s="4">
        <v>46001</v>
      </c>
      <c r="B71" s="1" t="str">
        <f t="shared" si="2"/>
        <v>SJCK26</v>
      </c>
      <c r="C71" s="1">
        <v>24.4819</v>
      </c>
    </row>
    <row r="72" spans="1:3" x14ac:dyDescent="0.25">
      <c r="A72" s="4">
        <v>46002</v>
      </c>
      <c r="B72" s="1" t="str">
        <f t="shared" si="2"/>
        <v>SJCK26</v>
      </c>
      <c r="C72" s="1">
        <v>24.520499999999998</v>
      </c>
    </row>
    <row r="73" spans="1:3" x14ac:dyDescent="0.25">
      <c r="A73" s="4">
        <v>46003</v>
      </c>
      <c r="B73" s="1" t="str">
        <f t="shared" si="2"/>
        <v>SJCK26</v>
      </c>
      <c r="C73" s="1">
        <v>24.1843</v>
      </c>
    </row>
    <row r="74" spans="1:3" x14ac:dyDescent="0.25">
      <c r="A74" s="4">
        <v>46006</v>
      </c>
      <c r="B74" s="1" t="str">
        <f t="shared" si="2"/>
        <v>SJCK26</v>
      </c>
      <c r="C74">
        <v>24.0961</v>
      </c>
    </row>
    <row r="75" spans="1:3" x14ac:dyDescent="0.25">
      <c r="A75" s="4">
        <v>46007</v>
      </c>
      <c r="B75" s="1" t="str">
        <f t="shared" si="2"/>
        <v>SJCK26</v>
      </c>
      <c r="C75">
        <v>23.875699999999998</v>
      </c>
    </row>
    <row r="76" spans="1:3" x14ac:dyDescent="0.25">
      <c r="A76" s="4">
        <v>46008</v>
      </c>
      <c r="B76" s="1" t="str">
        <f t="shared" si="2"/>
        <v>SJCK26</v>
      </c>
      <c r="C76">
        <v>23.8095</v>
      </c>
    </row>
    <row r="77" spans="1:3" x14ac:dyDescent="0.25">
      <c r="A77" s="4">
        <v>46009</v>
      </c>
      <c r="B77" s="1" t="str">
        <f t="shared" si="2"/>
        <v>SJCK26</v>
      </c>
      <c r="C77">
        <v>23.660699999999999</v>
      </c>
    </row>
    <row r="78" spans="1:3" x14ac:dyDescent="0.25">
      <c r="A78" s="4">
        <v>46010</v>
      </c>
      <c r="B78" s="1" t="str">
        <f t="shared" si="2"/>
        <v>SJCK26</v>
      </c>
      <c r="C78">
        <v>23.600100000000001</v>
      </c>
    </row>
    <row r="79" spans="1:3" x14ac:dyDescent="0.25">
      <c r="A79" s="4">
        <v>46013</v>
      </c>
      <c r="B79" s="1" t="str">
        <f t="shared" si="2"/>
        <v>SJCK26</v>
      </c>
      <c r="C79">
        <v>23.7103</v>
      </c>
    </row>
    <row r="80" spans="1:3" x14ac:dyDescent="0.25">
      <c r="A80" s="4">
        <v>46014</v>
      </c>
      <c r="B80" s="1" t="str">
        <f t="shared" si="2"/>
        <v>SJCK26</v>
      </c>
      <c r="C80">
        <v>23.6828</v>
      </c>
    </row>
    <row r="81" spans="1:3" x14ac:dyDescent="0.25">
      <c r="A81" s="4">
        <v>46017</v>
      </c>
      <c r="B81" s="1" t="str">
        <f t="shared" si="2"/>
        <v>SJCK26</v>
      </c>
      <c r="C81">
        <v>23.903199999999998</v>
      </c>
    </row>
    <row r="82" spans="1:3" x14ac:dyDescent="0.25">
      <c r="A82" s="4">
        <v>46020</v>
      </c>
      <c r="B82" s="1" t="str">
        <f t="shared" si="2"/>
        <v>SJCK26</v>
      </c>
      <c r="C82">
        <v>23.704799999999999</v>
      </c>
    </row>
    <row r="83" spans="1:3" x14ac:dyDescent="0.25">
      <c r="A83" s="4">
        <v>46024</v>
      </c>
      <c r="B83" s="1" t="str">
        <f t="shared" si="2"/>
        <v>SJCK26</v>
      </c>
      <c r="C83">
        <v>23.3355</v>
      </c>
    </row>
    <row r="84" spans="1:3" x14ac:dyDescent="0.25">
      <c r="A84" s="4">
        <v>46027</v>
      </c>
      <c r="B84" s="1" t="str">
        <f t="shared" si="2"/>
        <v>SJCK26</v>
      </c>
      <c r="C84">
        <v>23.6828</v>
      </c>
    </row>
    <row r="85" spans="1:3" x14ac:dyDescent="0.25">
      <c r="A85" s="4">
        <v>46028</v>
      </c>
      <c r="B85" s="1" t="str">
        <f t="shared" si="2"/>
        <v>SJCK26</v>
      </c>
      <c r="C85">
        <v>23.545000000000002</v>
      </c>
    </row>
    <row r="86" spans="1:3" x14ac:dyDescent="0.25">
      <c r="A86" s="4">
        <v>46029</v>
      </c>
      <c r="B86" s="1" t="str">
        <f t="shared" si="2"/>
        <v>SJCK26</v>
      </c>
      <c r="C86">
        <v>23.782</v>
      </c>
    </row>
    <row r="87" spans="1:3" x14ac:dyDescent="0.25">
      <c r="A87" s="4">
        <v>46030</v>
      </c>
      <c r="B87" s="1" t="str">
        <f t="shared" si="2"/>
        <v>SJCK26</v>
      </c>
      <c r="C87">
        <v>23.660699999999999</v>
      </c>
    </row>
    <row r="88" spans="1:3" x14ac:dyDescent="0.25">
      <c r="A88" s="4">
        <v>46031</v>
      </c>
      <c r="B88" s="1" t="str">
        <f t="shared" si="2"/>
        <v>SJCK26</v>
      </c>
      <c r="C88">
        <v>23.688300000000002</v>
      </c>
    </row>
    <row r="89" spans="1:3" x14ac:dyDescent="0.25">
      <c r="A89" s="4">
        <v>46034</v>
      </c>
      <c r="B89" s="1" t="str">
        <f t="shared" si="2"/>
        <v>SJCK26</v>
      </c>
      <c r="C89">
        <v>23.4072</v>
      </c>
    </row>
    <row r="90" spans="1:3" x14ac:dyDescent="0.25">
      <c r="A90" s="4">
        <v>46035</v>
      </c>
      <c r="B90" s="1" t="str">
        <f t="shared" si="2"/>
        <v>SJCK26</v>
      </c>
      <c r="C90">
        <v>23.1922</v>
      </c>
    </row>
    <row r="91" spans="1:3" x14ac:dyDescent="0.25">
      <c r="A91" s="4">
        <v>46036</v>
      </c>
      <c r="B91" s="1" t="str">
        <f t="shared" si="2"/>
        <v>SJCK26</v>
      </c>
      <c r="C91">
        <v>23.258400000000002</v>
      </c>
    </row>
    <row r="92" spans="1:3" x14ac:dyDescent="0.25">
      <c r="A92" s="4">
        <v>46037</v>
      </c>
      <c r="B92" s="1" t="str">
        <f t="shared" si="2"/>
        <v>SJCK26</v>
      </c>
      <c r="C92">
        <v>23.462299999999999</v>
      </c>
    </row>
    <row r="93" spans="1:3" x14ac:dyDescent="0.25">
      <c r="A93" s="4">
        <v>46038</v>
      </c>
      <c r="B93" s="1" t="str">
        <f t="shared" si="2"/>
        <v>SJCK26</v>
      </c>
      <c r="C93">
        <v>23.561499999999999</v>
      </c>
    </row>
    <row r="94" spans="1:3" x14ac:dyDescent="0.25">
      <c r="A94" s="4">
        <v>46041</v>
      </c>
      <c r="B94" s="1" t="str">
        <f t="shared" si="2"/>
        <v>SJCK26</v>
      </c>
      <c r="C94">
        <v>23.561499999999999</v>
      </c>
    </row>
    <row r="95" spans="1:3" x14ac:dyDescent="0.25">
      <c r="A95" s="9">
        <v>46042</v>
      </c>
      <c r="B95" s="1" t="str">
        <f t="shared" si="2"/>
        <v>SJCK26</v>
      </c>
      <c r="C95">
        <v>23.456800000000001</v>
      </c>
    </row>
    <row r="96" spans="1:3" x14ac:dyDescent="0.25">
      <c r="A96" s="4">
        <v>46043</v>
      </c>
      <c r="B96" s="1" t="str">
        <f t="shared" si="2"/>
        <v>SJCK26</v>
      </c>
      <c r="C96">
        <v>23.699300000000001</v>
      </c>
    </row>
    <row r="97" spans="1:3" x14ac:dyDescent="0.25">
      <c r="A97" s="4">
        <v>46044</v>
      </c>
      <c r="B97" s="1" t="str">
        <f t="shared" si="2"/>
        <v>SJCK26</v>
      </c>
      <c r="C97">
        <v>23.726900000000001</v>
      </c>
    </row>
    <row r="98" spans="1:3" x14ac:dyDescent="0.25">
      <c r="A98" s="9">
        <v>46045</v>
      </c>
      <c r="B98" s="1" t="str">
        <f t="shared" si="2"/>
        <v>SJCK26</v>
      </c>
      <c r="C98">
        <v>23.798500000000001</v>
      </c>
    </row>
    <row r="99" spans="1:3" x14ac:dyDescent="0.25">
      <c r="A99" s="9">
        <v>46048</v>
      </c>
      <c r="B99" s="1" t="str">
        <f t="shared" ref="B99:B130" si="3">B98</f>
        <v>SJCK26</v>
      </c>
      <c r="C99">
        <v>23.677199999999999</v>
      </c>
    </row>
    <row r="100" spans="1:3" x14ac:dyDescent="0.25">
      <c r="A100" s="9">
        <v>46049</v>
      </c>
      <c r="B100" s="1" t="str">
        <f t="shared" si="3"/>
        <v>SJCK26</v>
      </c>
      <c r="C100">
        <v>23.798500000000001</v>
      </c>
    </row>
    <row r="101" spans="1:3" x14ac:dyDescent="0.25">
      <c r="A101" s="9">
        <v>46050</v>
      </c>
      <c r="B101" s="1" t="str">
        <f t="shared" si="3"/>
        <v>SJCK26</v>
      </c>
      <c r="C101">
        <v>23.980399999999999</v>
      </c>
    </row>
    <row r="102" spans="1:3" x14ac:dyDescent="0.25">
      <c r="A102" s="9">
        <v>46051</v>
      </c>
      <c r="B102" s="1" t="str">
        <f t="shared" si="3"/>
        <v>SJCK26</v>
      </c>
      <c r="C102">
        <v>23.936299999999999</v>
      </c>
    </row>
    <row r="103" spans="1:3" x14ac:dyDescent="0.25">
      <c r="A103" s="9">
        <v>46052</v>
      </c>
      <c r="B103" s="1" t="str">
        <f t="shared" si="3"/>
        <v>SJCK26</v>
      </c>
      <c r="C103">
        <v>23.743400000000001</v>
      </c>
    </row>
    <row r="104" spans="1:3" x14ac:dyDescent="0.25">
      <c r="A104" s="9">
        <v>46055</v>
      </c>
      <c r="B104" s="1" t="str">
        <f t="shared" si="3"/>
        <v>SJCK26</v>
      </c>
      <c r="C104">
        <v>23.644200000000001</v>
      </c>
    </row>
    <row r="105" spans="1:3" x14ac:dyDescent="0.25">
      <c r="A105" s="9">
        <v>46056</v>
      </c>
      <c r="B105" s="1" t="str">
        <f t="shared" si="3"/>
        <v>SJCK26</v>
      </c>
      <c r="C105">
        <v>23.748899999999999</v>
      </c>
    </row>
    <row r="106" spans="1:3" x14ac:dyDescent="0.25">
      <c r="A106" s="9">
        <v>46057</v>
      </c>
      <c r="B106" s="1" t="str">
        <f t="shared" si="3"/>
        <v>SJCK26</v>
      </c>
      <c r="C106">
        <v>24.3552</v>
      </c>
    </row>
    <row r="107" spans="1:3" x14ac:dyDescent="0.25">
      <c r="A107" s="9">
        <v>46058</v>
      </c>
      <c r="B107" s="1" t="str">
        <f t="shared" si="3"/>
        <v>SJCK26</v>
      </c>
      <c r="C107">
        <v>24.823599999999999</v>
      </c>
    </row>
    <row r="108" spans="1:3" x14ac:dyDescent="0.25">
      <c r="A108" s="9">
        <v>46059</v>
      </c>
      <c r="B108" s="1" t="str">
        <f t="shared" si="3"/>
        <v>SJCK26</v>
      </c>
      <c r="C108">
        <v>24.8843</v>
      </c>
    </row>
    <row r="109" spans="1:3" x14ac:dyDescent="0.25">
      <c r="A109" s="9">
        <v>46062</v>
      </c>
      <c r="B109" s="1" t="str">
        <f t="shared" si="3"/>
        <v>SJCK26</v>
      </c>
      <c r="C109">
        <v>24.801600000000001</v>
      </c>
    </row>
    <row r="110" spans="1:3" x14ac:dyDescent="0.25">
      <c r="A110" s="9">
        <v>46063</v>
      </c>
      <c r="B110" s="1" t="str">
        <f t="shared" si="3"/>
        <v>SJCK26</v>
      </c>
      <c r="C110">
        <v>25.077200000000001</v>
      </c>
    </row>
    <row r="111" spans="1:3" x14ac:dyDescent="0.25">
      <c r="A111" s="9">
        <v>46064</v>
      </c>
      <c r="B111" s="1" t="str">
        <f t="shared" si="3"/>
        <v>SJCK26</v>
      </c>
      <c r="C111">
        <v>25.121300000000002</v>
      </c>
    </row>
    <row r="112" spans="1:3" x14ac:dyDescent="0.25">
      <c r="A112" s="9">
        <v>46065</v>
      </c>
      <c r="B112" s="1" t="str">
        <f t="shared" si="3"/>
        <v>SJCK26</v>
      </c>
      <c r="C112">
        <v>25.4023</v>
      </c>
    </row>
    <row r="113" spans="1:3" x14ac:dyDescent="0.25">
      <c r="A113" s="9">
        <v>46066</v>
      </c>
      <c r="B113" s="1" t="str">
        <f t="shared" si="3"/>
        <v>SJCK26</v>
      </c>
      <c r="C113">
        <v>25.319700000000001</v>
      </c>
    </row>
    <row r="114" spans="1:3" x14ac:dyDescent="0.25">
      <c r="A114" s="9">
        <v>46071</v>
      </c>
      <c r="B114" s="1" t="str">
        <f t="shared" si="3"/>
        <v>SJCK26</v>
      </c>
      <c r="C114">
        <v>25.3307</v>
      </c>
    </row>
    <row r="115" spans="1:3" x14ac:dyDescent="0.25">
      <c r="A115" s="9">
        <v>46072</v>
      </c>
      <c r="B115" s="1" t="str">
        <f t="shared" si="3"/>
        <v>SJCK26</v>
      </c>
      <c r="C115">
        <v>25.484999999999999</v>
      </c>
    </row>
    <row r="116" spans="1:3" x14ac:dyDescent="0.25">
      <c r="A116" s="9">
        <v>46073</v>
      </c>
      <c r="B116" s="1" t="str">
        <f t="shared" si="3"/>
        <v>SJCK26</v>
      </c>
      <c r="C116">
        <v>25.424399999999999</v>
      </c>
    </row>
    <row r="117" spans="1:3" x14ac:dyDescent="0.25">
      <c r="A117" s="9">
        <v>46076</v>
      </c>
      <c r="B117" s="1" t="str">
        <f t="shared" si="3"/>
        <v>SJCK26</v>
      </c>
      <c r="C117">
        <v>25.347200000000001</v>
      </c>
    </row>
    <row r="118" spans="1:3" x14ac:dyDescent="0.25">
      <c r="A118" s="9">
        <v>46077</v>
      </c>
      <c r="B118" s="1" t="str">
        <f t="shared" si="3"/>
        <v>SJCK26</v>
      </c>
      <c r="C118">
        <v>25.468499999999999</v>
      </c>
    </row>
    <row r="119" spans="1:3" x14ac:dyDescent="0.25">
      <c r="A119" s="9">
        <v>46078</v>
      </c>
      <c r="B119" s="1" t="str">
        <f t="shared" si="3"/>
        <v>SJCK26</v>
      </c>
      <c r="C119">
        <v>25.683399999999999</v>
      </c>
    </row>
    <row r="120" spans="1:3" x14ac:dyDescent="0.25">
      <c r="A120" s="9">
        <v>46079</v>
      </c>
      <c r="B120" s="1" t="str">
        <f t="shared" si="3"/>
        <v>SJCK26</v>
      </c>
      <c r="C120">
        <v>25.650400000000001</v>
      </c>
    </row>
    <row r="121" spans="1:3" x14ac:dyDescent="0.25">
      <c r="A121" s="9">
        <v>46080</v>
      </c>
      <c r="B121" s="1" t="str">
        <f t="shared" si="3"/>
        <v>SJCK26</v>
      </c>
      <c r="C121">
        <v>25.810199999999998</v>
      </c>
    </row>
    <row r="122" spans="1:3" x14ac:dyDescent="0.25">
      <c r="A122" s="9">
        <v>46083</v>
      </c>
      <c r="B122" s="1" t="str">
        <f t="shared" si="3"/>
        <v>SJCK26</v>
      </c>
      <c r="C122">
        <v>25.6614</v>
      </c>
    </row>
    <row r="123" spans="1:3" x14ac:dyDescent="0.25">
      <c r="A123" s="9">
        <v>46084</v>
      </c>
      <c r="B123" s="1" t="str">
        <f t="shared" si="3"/>
        <v>SJCK26</v>
      </c>
      <c r="C123">
        <v>25.8047</v>
      </c>
    </row>
    <row r="124" spans="1:3" x14ac:dyDescent="0.25">
      <c r="A124" s="9">
        <v>46085</v>
      </c>
      <c r="B124" s="1" t="str">
        <f t="shared" si="3"/>
        <v>SJCK26</v>
      </c>
      <c r="C124">
        <v>25.782599999999999</v>
      </c>
    </row>
    <row r="125" spans="1:3" x14ac:dyDescent="0.25">
      <c r="A125" s="9">
        <v>46086</v>
      </c>
      <c r="B125" s="1" t="str">
        <f t="shared" si="3"/>
        <v>SJCK26</v>
      </c>
      <c r="C125">
        <v>25.997599999999998</v>
      </c>
    </row>
    <row r="126" spans="1:3" x14ac:dyDescent="0.25">
      <c r="A126" s="9">
        <v>46087</v>
      </c>
      <c r="B126" s="1" t="str">
        <f t="shared" si="3"/>
        <v>SJCK26</v>
      </c>
      <c r="C126">
        <v>26.471599999999999</v>
      </c>
    </row>
    <row r="127" spans="1:3" x14ac:dyDescent="0.25">
      <c r="A127" s="9">
        <v>46090</v>
      </c>
      <c r="B127" s="1" t="str">
        <f t="shared" si="3"/>
        <v>SJCK26</v>
      </c>
      <c r="C127">
        <v>26.372399999999999</v>
      </c>
    </row>
    <row r="128" spans="1:3" x14ac:dyDescent="0.25">
      <c r="A128" s="9">
        <v>46091</v>
      </c>
      <c r="B128" s="1" t="str">
        <f t="shared" si="3"/>
        <v>SJCK26</v>
      </c>
      <c r="C128">
        <v>26.493600000000001</v>
      </c>
    </row>
    <row r="129" spans="1:3" x14ac:dyDescent="0.25">
      <c r="A129" s="9">
        <v>46092</v>
      </c>
      <c r="B129" s="1" t="str">
        <f t="shared" si="3"/>
        <v>SJCK26</v>
      </c>
      <c r="C129">
        <v>26.7637</v>
      </c>
    </row>
    <row r="130" spans="1:3" x14ac:dyDescent="0.25">
      <c r="A130" s="9">
        <v>46093</v>
      </c>
      <c r="B130" s="1" t="str">
        <f t="shared" si="3"/>
        <v>SJCK26</v>
      </c>
      <c r="C130">
        <v>27.055800000000001</v>
      </c>
    </row>
    <row r="131" spans="1:3" x14ac:dyDescent="0.25">
      <c r="A131" s="9">
        <v>46094</v>
      </c>
      <c r="B131" s="1" t="str">
        <f t="shared" ref="B131:B143" si="4">B130</f>
        <v>SJCK26</v>
      </c>
      <c r="C131">
        <v>27.011700000000001</v>
      </c>
    </row>
    <row r="132" spans="1:3" x14ac:dyDescent="0.25">
      <c r="A132" s="9">
        <v>46097</v>
      </c>
      <c r="B132" s="1" t="str">
        <f t="shared" si="4"/>
        <v>SJCK26</v>
      </c>
      <c r="C132">
        <v>25.47</v>
      </c>
    </row>
    <row r="133" spans="1:3" x14ac:dyDescent="0.25">
      <c r="A133" s="9">
        <v>46098</v>
      </c>
      <c r="B133" s="1" t="str">
        <f t="shared" si="4"/>
        <v>SJCK26</v>
      </c>
      <c r="C133">
        <v>25.507100000000001</v>
      </c>
    </row>
    <row r="134" spans="1:3" x14ac:dyDescent="0.25">
      <c r="A134" s="9">
        <v>46099</v>
      </c>
      <c r="B134" s="1" t="str">
        <f t="shared" si="4"/>
        <v>SJCK26</v>
      </c>
      <c r="C134">
        <v>25.611799999999999</v>
      </c>
    </row>
    <row r="135" spans="1:3" x14ac:dyDescent="0.25">
      <c r="A135" s="9">
        <v>46100</v>
      </c>
      <c r="B135" s="1" t="str">
        <f t="shared" si="4"/>
        <v>SJCK26</v>
      </c>
      <c r="C135">
        <v>25.7606</v>
      </c>
    </row>
    <row r="136" spans="1:3" x14ac:dyDescent="0.25">
      <c r="A136" s="9">
        <v>46101</v>
      </c>
      <c r="B136" s="1" t="str">
        <f t="shared" si="4"/>
        <v>SJCK26</v>
      </c>
      <c r="C136">
        <v>25.6007</v>
      </c>
    </row>
    <row r="137" spans="1:3" x14ac:dyDescent="0.25">
      <c r="A137" s="9">
        <v>46104</v>
      </c>
      <c r="B137" s="1" t="str">
        <f t="shared" si="4"/>
        <v>SJCK26</v>
      </c>
      <c r="C137">
        <v>25.650400000000001</v>
      </c>
    </row>
    <row r="138" spans="1:3" x14ac:dyDescent="0.25">
      <c r="A138" s="9">
        <v>46105</v>
      </c>
      <c r="B138" s="1" t="str">
        <f t="shared" si="4"/>
        <v>SJCK26</v>
      </c>
      <c r="C138">
        <v>25.463000000000001</v>
      </c>
    </row>
    <row r="139" spans="1:3" x14ac:dyDescent="0.25">
      <c r="A139" s="9">
        <v>46106</v>
      </c>
      <c r="B139" s="1" t="str">
        <f t="shared" si="4"/>
        <v>SJCK26</v>
      </c>
      <c r="C139">
        <v>25.8322</v>
      </c>
    </row>
    <row r="140" spans="1:3" x14ac:dyDescent="0.25">
      <c r="A140" s="9">
        <v>46107</v>
      </c>
      <c r="B140" s="1" t="str">
        <f t="shared" si="4"/>
        <v>SJCK26</v>
      </c>
      <c r="C140">
        <v>25.876300000000001</v>
      </c>
    </row>
    <row r="141" spans="1:3" x14ac:dyDescent="0.25">
      <c r="A141" s="9">
        <v>46108</v>
      </c>
      <c r="B141" s="1" t="str">
        <f t="shared" si="4"/>
        <v>SJCK26</v>
      </c>
      <c r="C141">
        <v>25.556699999999999</v>
      </c>
    </row>
    <row r="142" spans="1:3" x14ac:dyDescent="0.25">
      <c r="A142" s="9">
        <v>46111</v>
      </c>
      <c r="B142" s="1" t="str">
        <f t="shared" si="4"/>
        <v>SJCK26</v>
      </c>
      <c r="C142">
        <v>25.567699999999999</v>
      </c>
    </row>
    <row r="143" spans="1:3" x14ac:dyDescent="0.25">
      <c r="A143" s="9">
        <v>46112</v>
      </c>
      <c r="B143" s="1" t="str">
        <f t="shared" si="4"/>
        <v>SJCK26</v>
      </c>
      <c r="C143">
        <v>25.8157</v>
      </c>
    </row>
    <row r="144" spans="1:3" x14ac:dyDescent="0.25">
      <c r="A144" s="24">
        <v>46113</v>
      </c>
      <c r="B144" s="1">
        <f t="shared" ref="B144:B154" si="5">B153</f>
        <v>0</v>
      </c>
      <c r="C144">
        <v>25.7606</v>
      </c>
    </row>
    <row r="145" spans="1:3" x14ac:dyDescent="0.25">
      <c r="A145" s="24">
        <v>46114</v>
      </c>
      <c r="B145" s="1">
        <f t="shared" si="5"/>
        <v>0</v>
      </c>
      <c r="C145">
        <v>25.650400000000001</v>
      </c>
    </row>
    <row r="146" spans="1:3" x14ac:dyDescent="0.25">
      <c r="A146" s="24">
        <v>46118</v>
      </c>
      <c r="B146" s="1">
        <f t="shared" si="5"/>
        <v>0</v>
      </c>
      <c r="C146">
        <v>25.722000000000001</v>
      </c>
    </row>
    <row r="147" spans="1:3" x14ac:dyDescent="0.25">
      <c r="A147" s="24">
        <v>46119</v>
      </c>
      <c r="B147" s="1">
        <f t="shared" si="5"/>
        <v>0</v>
      </c>
      <c r="C147">
        <v>25.534600000000001</v>
      </c>
    </row>
    <row r="148" spans="1:3" x14ac:dyDescent="0.25">
      <c r="A148" s="24">
        <v>46120</v>
      </c>
      <c r="B148" s="1">
        <f t="shared" si="5"/>
        <v>0</v>
      </c>
      <c r="C148">
        <v>25.6173</v>
      </c>
    </row>
    <row r="149" spans="1:3" x14ac:dyDescent="0.25">
      <c r="A149" s="24">
        <v>46121</v>
      </c>
      <c r="B149" s="1">
        <f t="shared" si="5"/>
        <v>0</v>
      </c>
      <c r="C149">
        <v>25.6889</v>
      </c>
    </row>
    <row r="150" spans="1:3" x14ac:dyDescent="0.25">
      <c r="A150" s="24">
        <v>46122</v>
      </c>
      <c r="B150" s="1">
        <f t="shared" si="5"/>
        <v>0</v>
      </c>
      <c r="C150">
        <v>25.920400000000001</v>
      </c>
    </row>
    <row r="151" spans="1:3" x14ac:dyDescent="0.25">
      <c r="A151" s="24">
        <v>46125</v>
      </c>
      <c r="B151" s="1">
        <f t="shared" si="5"/>
        <v>0</v>
      </c>
      <c r="C151">
        <v>25.622800000000002</v>
      </c>
    </row>
    <row r="152" spans="1:3" x14ac:dyDescent="0.25">
      <c r="A152" s="24">
        <v>46126</v>
      </c>
      <c r="B152" s="1">
        <f t="shared" si="5"/>
        <v>0</v>
      </c>
      <c r="C152">
        <v>25.5291</v>
      </c>
    </row>
    <row r="153" spans="1:3" x14ac:dyDescent="0.25">
      <c r="A153" s="24">
        <v>46127</v>
      </c>
      <c r="B153" s="1">
        <f t="shared" si="5"/>
        <v>0</v>
      </c>
      <c r="C153">
        <v>25.727499999999999</v>
      </c>
    </row>
    <row r="154" spans="1:3" x14ac:dyDescent="0.25">
      <c r="A154" s="24">
        <v>46128</v>
      </c>
      <c r="B154" s="1">
        <f t="shared" si="5"/>
        <v>0</v>
      </c>
      <c r="C154">
        <v>25.655899999999999</v>
      </c>
    </row>
    <row r="155" spans="1:3" x14ac:dyDescent="0.25">
      <c r="A155" s="24">
        <v>46129</v>
      </c>
      <c r="B155" s="1">
        <f t="shared" ref="B155:B162" si="6">B154</f>
        <v>0</v>
      </c>
      <c r="C155">
        <v>25.733000000000001</v>
      </c>
    </row>
    <row r="156" spans="1:3" x14ac:dyDescent="0.25">
      <c r="A156" s="24">
        <v>46132</v>
      </c>
      <c r="B156" s="1">
        <f t="shared" si="6"/>
        <v>0</v>
      </c>
      <c r="C156">
        <v>25.7</v>
      </c>
    </row>
    <row r="157" spans="1:3" x14ac:dyDescent="0.25">
      <c r="A157" s="24">
        <v>46134</v>
      </c>
      <c r="B157" s="1">
        <f t="shared" si="6"/>
        <v>0</v>
      </c>
      <c r="C157">
        <v>25.6724</v>
      </c>
    </row>
    <row r="158" spans="1:3" x14ac:dyDescent="0.25">
      <c r="A158" s="24">
        <v>46135</v>
      </c>
      <c r="B158" s="1">
        <f t="shared" si="6"/>
        <v>0</v>
      </c>
      <c r="C158">
        <v>25.567699999999999</v>
      </c>
    </row>
    <row r="159" spans="1:3" x14ac:dyDescent="0.25">
      <c r="A159" s="24">
        <v>46136</v>
      </c>
      <c r="B159" s="1">
        <f t="shared" si="6"/>
        <v>0</v>
      </c>
      <c r="C159">
        <v>25.655899999999999</v>
      </c>
    </row>
    <row r="160" spans="1:3" x14ac:dyDescent="0.25">
      <c r="A160" s="24">
        <v>46139</v>
      </c>
      <c r="B160" s="1">
        <f t="shared" si="6"/>
        <v>0</v>
      </c>
      <c r="C160">
        <v>25.953499999999998</v>
      </c>
    </row>
    <row r="161" spans="1:3" x14ac:dyDescent="0.25">
      <c r="A161" s="24">
        <v>46140</v>
      </c>
      <c r="B161" s="1">
        <f t="shared" si="6"/>
        <v>0</v>
      </c>
      <c r="C161">
        <v>25.8598</v>
      </c>
    </row>
    <row r="162" spans="1:3" x14ac:dyDescent="0.25">
      <c r="A162" s="24">
        <v>46141</v>
      </c>
      <c r="B162" s="1">
        <f t="shared" si="6"/>
        <v>0</v>
      </c>
      <c r="C162">
        <v>26.063700000000001</v>
      </c>
    </row>
    <row r="163" spans="1:3" x14ac:dyDescent="0.25">
      <c r="B163" s="1">
        <f t="shared" ref="B163:B210" si="7">B172</f>
        <v>0</v>
      </c>
    </row>
    <row r="164" spans="1:3" x14ac:dyDescent="0.25">
      <c r="B164" s="1">
        <f t="shared" si="7"/>
        <v>0</v>
      </c>
    </row>
    <row r="165" spans="1:3" x14ac:dyDescent="0.25">
      <c r="A165" s="24"/>
      <c r="B165" s="1">
        <f t="shared" si="7"/>
        <v>0</v>
      </c>
    </row>
    <row r="166" spans="1:3" x14ac:dyDescent="0.25">
      <c r="B166" s="1">
        <f t="shared" si="7"/>
        <v>0</v>
      </c>
    </row>
    <row r="167" spans="1:3" x14ac:dyDescent="0.25">
      <c r="B167" s="1">
        <f t="shared" si="7"/>
        <v>0</v>
      </c>
    </row>
    <row r="168" spans="1:3" x14ac:dyDescent="0.25">
      <c r="B168" s="1">
        <f t="shared" si="7"/>
        <v>0</v>
      </c>
    </row>
    <row r="169" spans="1:3" x14ac:dyDescent="0.25">
      <c r="B169" s="1">
        <f t="shared" si="7"/>
        <v>0</v>
      </c>
    </row>
    <row r="170" spans="1:3" x14ac:dyDescent="0.25">
      <c r="B170" s="1">
        <f t="shared" si="7"/>
        <v>0</v>
      </c>
    </row>
    <row r="171" spans="1:3" x14ac:dyDescent="0.25">
      <c r="B171" s="1">
        <f t="shared" si="7"/>
        <v>0</v>
      </c>
    </row>
    <row r="172" spans="1:3" x14ac:dyDescent="0.25">
      <c r="B172" s="1">
        <f t="shared" si="7"/>
        <v>0</v>
      </c>
    </row>
    <row r="173" spans="1:3" x14ac:dyDescent="0.25">
      <c r="B173" s="1">
        <f t="shared" si="7"/>
        <v>0</v>
      </c>
    </row>
    <row r="174" spans="1:3" x14ac:dyDescent="0.25">
      <c r="B174" s="1">
        <f t="shared" si="7"/>
        <v>0</v>
      </c>
    </row>
    <row r="175" spans="1:3" x14ac:dyDescent="0.25">
      <c r="B175" s="1">
        <f t="shared" si="7"/>
        <v>0</v>
      </c>
    </row>
    <row r="176" spans="1:3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Planilha53"/>
  <dimension ref="A1:C210"/>
  <sheetViews>
    <sheetView topLeftCell="A133" zoomScale="80" zoomScaleNormal="80" workbookViewId="0">
      <selection activeCell="E90" sqref="E90"/>
    </sheetView>
  </sheetViews>
  <sheetFormatPr defaultRowHeight="15" x14ac:dyDescent="0.25"/>
  <cols>
    <col min="1" max="1" width="18.1406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45964</v>
      </c>
      <c r="B2" s="1" t="s">
        <v>5850</v>
      </c>
      <c r="C2">
        <v>25.484999999999999</v>
      </c>
    </row>
    <row r="3" spans="1:3" x14ac:dyDescent="0.25">
      <c r="A3" s="4">
        <v>45965</v>
      </c>
      <c r="B3" s="1" t="str">
        <f t="shared" ref="B3:B34" si="0">B2</f>
        <v>SJCN26</v>
      </c>
      <c r="C3">
        <v>25.220500000000001</v>
      </c>
    </row>
    <row r="4" spans="1:3" x14ac:dyDescent="0.25">
      <c r="A4" s="4">
        <v>45966</v>
      </c>
      <c r="B4" s="1" t="str">
        <f t="shared" si="0"/>
        <v>SJCN26</v>
      </c>
      <c r="C4">
        <v>25.5181</v>
      </c>
    </row>
    <row r="5" spans="1:3" x14ac:dyDescent="0.25">
      <c r="A5" s="4">
        <v>45967</v>
      </c>
      <c r="B5" s="1" t="str">
        <f t="shared" si="0"/>
        <v>SJCN26</v>
      </c>
      <c r="C5">
        <v>25.066099999999999</v>
      </c>
    </row>
    <row r="6" spans="1:3" x14ac:dyDescent="0.25">
      <c r="A6" s="4">
        <v>45968</v>
      </c>
      <c r="B6" s="1" t="str">
        <f t="shared" si="0"/>
        <v>SJCN26</v>
      </c>
      <c r="C6">
        <v>25.209399999999999</v>
      </c>
    </row>
    <row r="7" spans="1:3" x14ac:dyDescent="0.25">
      <c r="A7" s="4">
        <v>45971</v>
      </c>
      <c r="B7" s="1" t="str">
        <f t="shared" si="0"/>
        <v>SJCN26</v>
      </c>
      <c r="C7">
        <v>25.495999999999999</v>
      </c>
    </row>
    <row r="8" spans="1:3" x14ac:dyDescent="0.25">
      <c r="A8" s="4">
        <v>45972</v>
      </c>
      <c r="B8" s="1" t="str">
        <f t="shared" si="0"/>
        <v>SJCN26</v>
      </c>
      <c r="C8">
        <v>25.507100000000001</v>
      </c>
    </row>
    <row r="9" spans="1:3" x14ac:dyDescent="0.25">
      <c r="A9" s="4">
        <v>45973</v>
      </c>
      <c r="B9" s="1" t="str">
        <f t="shared" si="0"/>
        <v>SJCN26</v>
      </c>
      <c r="C9">
        <v>25.622800000000002</v>
      </c>
    </row>
    <row r="10" spans="1:3" x14ac:dyDescent="0.25">
      <c r="A10" s="4">
        <v>45974</v>
      </c>
      <c r="B10" s="1" t="str">
        <f t="shared" si="0"/>
        <v>SJCN26</v>
      </c>
      <c r="C10">
        <v>25.854299999999999</v>
      </c>
    </row>
    <row r="11" spans="1:3" x14ac:dyDescent="0.25">
      <c r="A11" s="4">
        <v>45975</v>
      </c>
      <c r="B11" s="1" t="str">
        <f t="shared" si="0"/>
        <v>SJCN26</v>
      </c>
      <c r="C11">
        <v>25.424399999999999</v>
      </c>
    </row>
    <row r="12" spans="1:3" x14ac:dyDescent="0.25">
      <c r="A12" s="4">
        <v>45978</v>
      </c>
      <c r="B12" s="1" t="str">
        <f t="shared" si="0"/>
        <v>SJCN26</v>
      </c>
      <c r="C12">
        <v>25.909400000000002</v>
      </c>
    </row>
    <row r="13" spans="1:3" x14ac:dyDescent="0.25">
      <c r="A13" s="4">
        <v>45979</v>
      </c>
      <c r="B13" s="1" t="str">
        <f t="shared" si="0"/>
        <v>SJCN26</v>
      </c>
      <c r="C13">
        <v>25.837700000000002</v>
      </c>
    </row>
    <row r="14" spans="1:3" x14ac:dyDescent="0.25">
      <c r="A14" s="4">
        <v>45980</v>
      </c>
      <c r="B14" s="1" t="str">
        <f t="shared" si="0"/>
        <v>SJCN26</v>
      </c>
      <c r="C14">
        <v>25.534600000000001</v>
      </c>
    </row>
    <row r="15" spans="1:3" x14ac:dyDescent="0.25">
      <c r="A15" s="4">
        <v>45982</v>
      </c>
      <c r="B15" s="1" t="str">
        <f t="shared" si="0"/>
        <v>SJCN26</v>
      </c>
      <c r="C15">
        <v>25.336200000000002</v>
      </c>
    </row>
    <row r="16" spans="1:3" x14ac:dyDescent="0.25">
      <c r="A16" s="4">
        <v>45985</v>
      </c>
      <c r="B16" s="1" t="str">
        <f t="shared" si="0"/>
        <v>SJCN26</v>
      </c>
      <c r="C16">
        <v>25.341699999999999</v>
      </c>
    </row>
    <row r="17" spans="1:3" x14ac:dyDescent="0.25">
      <c r="A17" s="4">
        <v>45986</v>
      </c>
      <c r="B17" s="1" t="str">
        <f t="shared" si="0"/>
        <v>SJCN26</v>
      </c>
      <c r="C17">
        <v>25.424399999999999</v>
      </c>
    </row>
    <row r="18" spans="1:3" x14ac:dyDescent="0.25">
      <c r="A18" s="4">
        <v>45987</v>
      </c>
      <c r="B18" s="1" t="str">
        <f t="shared" si="0"/>
        <v>SJCN26</v>
      </c>
      <c r="C18">
        <v>25.540099999999999</v>
      </c>
    </row>
    <row r="19" spans="1:3" x14ac:dyDescent="0.25">
      <c r="A19" s="4">
        <v>45989</v>
      </c>
      <c r="B19" s="1" t="str">
        <f t="shared" si="0"/>
        <v>SJCN26</v>
      </c>
      <c r="C19">
        <v>25.650400000000001</v>
      </c>
    </row>
    <row r="20" spans="1:3" x14ac:dyDescent="0.25">
      <c r="A20" s="4">
        <v>45992</v>
      </c>
      <c r="B20" s="1" t="str">
        <f t="shared" si="0"/>
        <v>SJCN26</v>
      </c>
      <c r="C20">
        <v>25.474</v>
      </c>
    </row>
    <row r="21" spans="1:3" x14ac:dyDescent="0.25">
      <c r="A21" s="4">
        <v>45993</v>
      </c>
      <c r="B21" s="1" t="str">
        <f t="shared" si="0"/>
        <v>SJCN26</v>
      </c>
      <c r="C21">
        <v>25.424399999999999</v>
      </c>
    </row>
    <row r="22" spans="1:3" x14ac:dyDescent="0.25">
      <c r="A22" s="4">
        <v>45994</v>
      </c>
      <c r="B22" s="1" t="str">
        <f t="shared" si="0"/>
        <v>SJCN26</v>
      </c>
      <c r="C22">
        <v>25.192900000000002</v>
      </c>
    </row>
    <row r="23" spans="1:3" x14ac:dyDescent="0.25">
      <c r="A23" s="4">
        <v>45995</v>
      </c>
      <c r="B23" s="1" t="str">
        <f t="shared" si="0"/>
        <v>SJCN26</v>
      </c>
      <c r="C23">
        <v>25.236999999999998</v>
      </c>
    </row>
    <row r="24" spans="1:3" x14ac:dyDescent="0.25">
      <c r="A24" s="4">
        <v>45996</v>
      </c>
      <c r="B24" s="1" t="str">
        <f t="shared" si="0"/>
        <v>SJCN26</v>
      </c>
      <c r="C24">
        <v>24.978000000000002</v>
      </c>
    </row>
    <row r="25" spans="1:3" x14ac:dyDescent="0.25">
      <c r="A25" s="4">
        <v>45999</v>
      </c>
      <c r="B25" s="1" t="str">
        <f t="shared" si="0"/>
        <v>SJCN26</v>
      </c>
      <c r="C25">
        <v>24.818100000000001</v>
      </c>
    </row>
    <row r="26" spans="1:3" x14ac:dyDescent="0.25">
      <c r="A26" s="4">
        <v>46000</v>
      </c>
      <c r="B26" s="1" t="str">
        <f t="shared" si="0"/>
        <v>SJCN26</v>
      </c>
      <c r="C26">
        <v>24.647300000000001</v>
      </c>
    </row>
    <row r="27" spans="1:3" x14ac:dyDescent="0.25">
      <c r="A27" s="4">
        <v>46001</v>
      </c>
      <c r="B27" s="1" t="str">
        <f t="shared" si="0"/>
        <v>SJCN26</v>
      </c>
      <c r="C27">
        <v>24.680299999999999</v>
      </c>
    </row>
    <row r="28" spans="1:3" x14ac:dyDescent="0.25">
      <c r="A28" s="4">
        <v>46002</v>
      </c>
      <c r="B28" s="1" t="str">
        <f t="shared" si="0"/>
        <v>SJCN26</v>
      </c>
      <c r="C28">
        <v>24.718900000000001</v>
      </c>
    </row>
    <row r="29" spans="1:3" x14ac:dyDescent="0.25">
      <c r="A29" s="4">
        <v>46003</v>
      </c>
      <c r="B29" s="1" t="str">
        <f t="shared" si="0"/>
        <v>SJCN26</v>
      </c>
      <c r="C29">
        <v>24.393699999999999</v>
      </c>
    </row>
    <row r="30" spans="1:3" x14ac:dyDescent="0.25">
      <c r="A30" s="4">
        <v>46006</v>
      </c>
      <c r="B30" s="1" t="str">
        <f t="shared" si="0"/>
        <v>SJCN26</v>
      </c>
      <c r="C30">
        <v>24.344100000000001</v>
      </c>
    </row>
    <row r="31" spans="1:3" x14ac:dyDescent="0.25">
      <c r="A31" s="4">
        <v>46007</v>
      </c>
      <c r="B31" s="1" t="str">
        <f t="shared" si="0"/>
        <v>SJCN26</v>
      </c>
      <c r="C31">
        <v>24.123699999999999</v>
      </c>
    </row>
    <row r="32" spans="1:3" x14ac:dyDescent="0.25">
      <c r="A32" s="4">
        <v>46008</v>
      </c>
      <c r="B32" s="1" t="str">
        <f t="shared" si="0"/>
        <v>SJCN26</v>
      </c>
      <c r="C32">
        <v>24.057500000000001</v>
      </c>
    </row>
    <row r="33" spans="1:3" x14ac:dyDescent="0.25">
      <c r="A33" s="4">
        <v>46009</v>
      </c>
      <c r="B33" s="1" t="str">
        <f t="shared" si="0"/>
        <v>SJCN26</v>
      </c>
      <c r="C33">
        <v>23.919799999999999</v>
      </c>
    </row>
    <row r="34" spans="1:3" x14ac:dyDescent="0.25">
      <c r="A34" s="4">
        <v>46010</v>
      </c>
      <c r="B34" s="1" t="str">
        <f t="shared" si="0"/>
        <v>SJCN26</v>
      </c>
      <c r="C34">
        <v>23.8536</v>
      </c>
    </row>
    <row r="35" spans="1:3" x14ac:dyDescent="0.25">
      <c r="A35" s="4">
        <v>46013</v>
      </c>
      <c r="B35" s="1" t="str">
        <f t="shared" ref="B35:B66" si="1">B34</f>
        <v>SJCN26</v>
      </c>
      <c r="C35">
        <v>23.947299999999998</v>
      </c>
    </row>
    <row r="36" spans="1:3" x14ac:dyDescent="0.25">
      <c r="A36" s="4">
        <v>46014</v>
      </c>
      <c r="B36" s="1" t="str">
        <f t="shared" si="1"/>
        <v>SJCN26</v>
      </c>
      <c r="C36">
        <v>23.870100000000001</v>
      </c>
    </row>
    <row r="37" spans="1:3" x14ac:dyDescent="0.25">
      <c r="A37" s="4">
        <v>46017</v>
      </c>
      <c r="B37" s="1" t="str">
        <f t="shared" si="1"/>
        <v>SJCN26</v>
      </c>
      <c r="C37">
        <v>24.151199999999999</v>
      </c>
    </row>
    <row r="38" spans="1:3" x14ac:dyDescent="0.25">
      <c r="A38" s="4">
        <v>46020</v>
      </c>
      <c r="B38" s="1" t="str">
        <f t="shared" si="1"/>
        <v>SJCN26</v>
      </c>
      <c r="C38">
        <v>23.9694</v>
      </c>
    </row>
    <row r="39" spans="1:3" x14ac:dyDescent="0.25">
      <c r="A39" s="4">
        <v>46024</v>
      </c>
      <c r="B39" s="1" t="str">
        <f t="shared" si="1"/>
        <v>SJCN26</v>
      </c>
      <c r="C39">
        <v>23.633199999999999</v>
      </c>
    </row>
    <row r="40" spans="1:3" x14ac:dyDescent="0.25">
      <c r="A40" s="4">
        <v>46027</v>
      </c>
      <c r="B40" s="1" t="str">
        <f t="shared" si="1"/>
        <v>SJCN26</v>
      </c>
      <c r="C40">
        <v>23.958300000000001</v>
      </c>
    </row>
    <row r="41" spans="1:3" x14ac:dyDescent="0.25">
      <c r="A41" s="4">
        <v>46028</v>
      </c>
      <c r="B41" s="1" t="str">
        <f t="shared" si="1"/>
        <v>SJCN26</v>
      </c>
      <c r="C41">
        <v>23.815000000000001</v>
      </c>
    </row>
    <row r="42" spans="1:3" x14ac:dyDescent="0.25">
      <c r="A42" s="4">
        <v>46029</v>
      </c>
      <c r="B42" s="1" t="str">
        <f t="shared" si="1"/>
        <v>SJCN26</v>
      </c>
      <c r="C42">
        <v>24.035499999999999</v>
      </c>
    </row>
    <row r="43" spans="1:3" x14ac:dyDescent="0.25">
      <c r="A43" s="4">
        <v>46030</v>
      </c>
      <c r="B43" s="1" t="str">
        <f t="shared" si="1"/>
        <v>SJCN26</v>
      </c>
      <c r="C43">
        <v>23.947299999999998</v>
      </c>
    </row>
    <row r="44" spans="1:3" x14ac:dyDescent="0.25">
      <c r="A44" s="4">
        <v>46031</v>
      </c>
      <c r="B44" s="1" t="str">
        <f t="shared" si="1"/>
        <v>SJCN26</v>
      </c>
      <c r="C44">
        <v>23.980399999999999</v>
      </c>
    </row>
    <row r="45" spans="1:3" x14ac:dyDescent="0.25">
      <c r="A45" s="4">
        <v>46034</v>
      </c>
      <c r="B45" s="1" t="str">
        <f t="shared" si="1"/>
        <v>SJCN26</v>
      </c>
      <c r="C45">
        <v>23.7103</v>
      </c>
    </row>
    <row r="46" spans="1:3" x14ac:dyDescent="0.25">
      <c r="A46" s="2">
        <v>46035</v>
      </c>
      <c r="B46" s="1" t="str">
        <f t="shared" si="1"/>
        <v>SJCN26</v>
      </c>
      <c r="C46">
        <v>23.500900000000001</v>
      </c>
    </row>
    <row r="47" spans="1:3" x14ac:dyDescent="0.25">
      <c r="A47" s="2">
        <v>46036</v>
      </c>
      <c r="B47" s="1" t="str">
        <f t="shared" si="1"/>
        <v>SJCN26</v>
      </c>
      <c r="C47">
        <v>23.5505</v>
      </c>
    </row>
    <row r="48" spans="1:3" x14ac:dyDescent="0.25">
      <c r="A48" s="4">
        <v>46037</v>
      </c>
      <c r="B48" s="1" t="str">
        <f t="shared" si="1"/>
        <v>SJCN26</v>
      </c>
      <c r="C48">
        <v>23.726900000000001</v>
      </c>
    </row>
    <row r="49" spans="1:3" x14ac:dyDescent="0.25">
      <c r="A49" s="4">
        <v>46038</v>
      </c>
      <c r="B49" s="1" t="str">
        <f t="shared" si="1"/>
        <v>SJCN26</v>
      </c>
      <c r="C49">
        <v>23.8371</v>
      </c>
    </row>
    <row r="50" spans="1:3" x14ac:dyDescent="0.25">
      <c r="A50" s="4">
        <v>46041</v>
      </c>
      <c r="B50" s="1" t="str">
        <f t="shared" si="1"/>
        <v>SJCN26</v>
      </c>
      <c r="C50">
        <v>23.8371</v>
      </c>
    </row>
    <row r="51" spans="1:3" x14ac:dyDescent="0.25">
      <c r="A51" s="9">
        <v>46042</v>
      </c>
      <c r="B51" s="1" t="str">
        <f t="shared" si="1"/>
        <v>SJCN26</v>
      </c>
      <c r="C51">
        <v>23.726900000000001</v>
      </c>
    </row>
    <row r="52" spans="1:3" x14ac:dyDescent="0.25">
      <c r="A52" s="4">
        <v>46043</v>
      </c>
      <c r="B52" s="1" t="str">
        <f t="shared" si="1"/>
        <v>SJCN26</v>
      </c>
      <c r="C52">
        <v>23.9694</v>
      </c>
    </row>
    <row r="53" spans="1:3" x14ac:dyDescent="0.25">
      <c r="A53" s="4">
        <v>46044</v>
      </c>
      <c r="B53" s="1" t="str">
        <f t="shared" si="1"/>
        <v>SJCN26</v>
      </c>
      <c r="C53">
        <v>24.007899999999999</v>
      </c>
    </row>
    <row r="54" spans="1:3" x14ac:dyDescent="0.25">
      <c r="A54" s="9">
        <v>46045</v>
      </c>
      <c r="B54" s="1" t="str">
        <f t="shared" si="1"/>
        <v>SJCN26</v>
      </c>
      <c r="C54">
        <v>24.085100000000001</v>
      </c>
    </row>
    <row r="55" spans="1:3" x14ac:dyDescent="0.25">
      <c r="A55" s="9">
        <v>46048</v>
      </c>
      <c r="B55" s="1" t="str">
        <f t="shared" si="1"/>
        <v>SJCN26</v>
      </c>
      <c r="C55">
        <v>23.974900000000002</v>
      </c>
    </row>
    <row r="56" spans="1:3" x14ac:dyDescent="0.25">
      <c r="A56" s="9">
        <v>46049</v>
      </c>
      <c r="B56" s="1" t="str">
        <f t="shared" si="1"/>
        <v>SJCN26</v>
      </c>
      <c r="C56">
        <v>24.085100000000001</v>
      </c>
    </row>
    <row r="57" spans="1:3" x14ac:dyDescent="0.25">
      <c r="A57" s="9">
        <v>46050</v>
      </c>
      <c r="B57" s="1" t="str">
        <f t="shared" si="1"/>
        <v>SJCN26</v>
      </c>
      <c r="C57">
        <v>24.272500000000001</v>
      </c>
    </row>
    <row r="58" spans="1:3" x14ac:dyDescent="0.25">
      <c r="A58" s="9">
        <v>46051</v>
      </c>
      <c r="B58" s="1" t="str">
        <f t="shared" si="1"/>
        <v>SJCN26</v>
      </c>
      <c r="C58">
        <v>24.244900000000001</v>
      </c>
    </row>
    <row r="59" spans="1:3" x14ac:dyDescent="0.25">
      <c r="A59" s="9">
        <v>46052</v>
      </c>
      <c r="B59" s="1" t="str">
        <f t="shared" si="1"/>
        <v>SJCN26</v>
      </c>
      <c r="C59">
        <v>24.041</v>
      </c>
    </row>
    <row r="60" spans="1:3" x14ac:dyDescent="0.25">
      <c r="A60" s="9">
        <v>46055</v>
      </c>
      <c r="B60" s="1" t="str">
        <f t="shared" si="1"/>
        <v>SJCN26</v>
      </c>
      <c r="C60">
        <v>23.936299999999999</v>
      </c>
    </row>
    <row r="61" spans="1:3" x14ac:dyDescent="0.25">
      <c r="A61" s="9">
        <v>46056</v>
      </c>
      <c r="B61" s="1" t="str">
        <f t="shared" si="1"/>
        <v>SJCN26</v>
      </c>
      <c r="C61">
        <v>24.041</v>
      </c>
    </row>
    <row r="62" spans="1:3" x14ac:dyDescent="0.25">
      <c r="A62" s="9">
        <v>46057</v>
      </c>
      <c r="B62" s="1" t="str">
        <f t="shared" si="1"/>
        <v>SJCN26</v>
      </c>
      <c r="C62">
        <v>24.619700000000002</v>
      </c>
    </row>
    <row r="63" spans="1:3" x14ac:dyDescent="0.25">
      <c r="A63" s="9">
        <v>46058</v>
      </c>
      <c r="B63" s="1" t="str">
        <f t="shared" si="1"/>
        <v>SJCN26</v>
      </c>
      <c r="C63">
        <v>25.0716</v>
      </c>
    </row>
    <row r="64" spans="1:3" x14ac:dyDescent="0.25">
      <c r="A64" s="9">
        <v>46059</v>
      </c>
      <c r="B64" s="1" t="str">
        <f t="shared" si="1"/>
        <v>SJCN26</v>
      </c>
      <c r="C64">
        <v>25.121300000000002</v>
      </c>
    </row>
    <row r="65" spans="1:3" x14ac:dyDescent="0.25">
      <c r="A65" s="9">
        <v>46062</v>
      </c>
      <c r="B65" s="1" t="str">
        <f t="shared" si="1"/>
        <v>SJCN26</v>
      </c>
      <c r="C65">
        <v>25.055099999999999</v>
      </c>
    </row>
    <row r="66" spans="1:3" x14ac:dyDescent="0.25">
      <c r="A66" s="9">
        <v>46063</v>
      </c>
      <c r="B66" s="1" t="str">
        <f t="shared" si="1"/>
        <v>SJCN26</v>
      </c>
      <c r="C66">
        <v>25.341699999999999</v>
      </c>
    </row>
    <row r="67" spans="1:3" x14ac:dyDescent="0.25">
      <c r="A67" s="9">
        <v>46064</v>
      </c>
      <c r="B67" s="1" t="str">
        <f t="shared" ref="B67:B99" si="2">B66</f>
        <v>SJCN26</v>
      </c>
      <c r="C67">
        <v>25.407800000000002</v>
      </c>
    </row>
    <row r="68" spans="1:3" x14ac:dyDescent="0.25">
      <c r="A68" s="9">
        <v>46065</v>
      </c>
      <c r="B68" s="1" t="str">
        <f t="shared" si="2"/>
        <v>SJCN26</v>
      </c>
      <c r="C68">
        <v>25.655899999999999</v>
      </c>
    </row>
    <row r="69" spans="1:3" x14ac:dyDescent="0.25">
      <c r="A69" s="9">
        <v>46066</v>
      </c>
      <c r="B69" s="1" t="str">
        <f t="shared" si="2"/>
        <v>SJCN26</v>
      </c>
      <c r="C69">
        <v>25.584199999999999</v>
      </c>
    </row>
    <row r="70" spans="1:3" x14ac:dyDescent="0.25">
      <c r="A70" s="9">
        <v>46071</v>
      </c>
      <c r="B70" s="1" t="str">
        <f t="shared" si="2"/>
        <v>SJCN26</v>
      </c>
      <c r="C70">
        <v>25.606300000000001</v>
      </c>
    </row>
    <row r="71" spans="1:3" x14ac:dyDescent="0.25">
      <c r="A71" s="9">
        <v>46072</v>
      </c>
      <c r="B71" s="1" t="str">
        <f t="shared" si="2"/>
        <v>SJCN26</v>
      </c>
      <c r="C71">
        <v>25.749600000000001</v>
      </c>
    </row>
    <row r="72" spans="1:3" x14ac:dyDescent="0.25">
      <c r="A72" s="9">
        <v>46073</v>
      </c>
      <c r="B72" s="1" t="str">
        <f t="shared" si="2"/>
        <v>SJCN26</v>
      </c>
      <c r="C72">
        <v>25.705500000000001</v>
      </c>
    </row>
    <row r="73" spans="1:3" x14ac:dyDescent="0.25">
      <c r="A73" s="9">
        <v>46076</v>
      </c>
      <c r="B73" s="1" t="str">
        <f t="shared" si="2"/>
        <v>SJCN26</v>
      </c>
      <c r="C73">
        <v>25.650400000000001</v>
      </c>
    </row>
    <row r="74" spans="1:3" x14ac:dyDescent="0.25">
      <c r="A74" s="9">
        <v>46077</v>
      </c>
      <c r="B74" s="1" t="str">
        <f t="shared" si="2"/>
        <v>SJCN26</v>
      </c>
      <c r="C74">
        <v>25.755099999999999</v>
      </c>
    </row>
    <row r="75" spans="1:3" x14ac:dyDescent="0.25">
      <c r="A75" s="9">
        <v>46078</v>
      </c>
      <c r="B75" s="1" t="str">
        <f t="shared" si="2"/>
        <v>SJCN26</v>
      </c>
      <c r="C75">
        <v>25.959</v>
      </c>
    </row>
    <row r="76" spans="1:3" x14ac:dyDescent="0.25">
      <c r="A76" s="9">
        <v>46079</v>
      </c>
      <c r="B76" s="1" t="str">
        <f t="shared" si="2"/>
        <v>SJCN26</v>
      </c>
      <c r="C76">
        <v>25.9314</v>
      </c>
    </row>
    <row r="77" spans="1:3" x14ac:dyDescent="0.25">
      <c r="A77" s="9">
        <v>46080</v>
      </c>
      <c r="B77" s="1" t="str">
        <f t="shared" si="2"/>
        <v>SJCN26</v>
      </c>
      <c r="C77">
        <v>26.0747</v>
      </c>
    </row>
    <row r="78" spans="1:3" x14ac:dyDescent="0.25">
      <c r="A78" s="9">
        <v>46083</v>
      </c>
      <c r="B78" s="1" t="str">
        <f t="shared" si="2"/>
        <v>SJCN26</v>
      </c>
      <c r="C78">
        <v>25.948</v>
      </c>
    </row>
    <row r="79" spans="1:3" x14ac:dyDescent="0.25">
      <c r="A79" s="9">
        <v>46084</v>
      </c>
      <c r="B79" s="1" t="str">
        <f t="shared" si="2"/>
        <v>SJCN26</v>
      </c>
      <c r="C79">
        <v>26.085799999999999</v>
      </c>
    </row>
    <row r="80" spans="1:3" x14ac:dyDescent="0.25">
      <c r="A80" s="9">
        <v>46085</v>
      </c>
      <c r="B80" s="1" t="str">
        <f t="shared" si="2"/>
        <v>SJCN26</v>
      </c>
      <c r="C80">
        <v>26.080200000000001</v>
      </c>
    </row>
    <row r="81" spans="1:3" x14ac:dyDescent="0.25">
      <c r="A81" s="9">
        <v>46086</v>
      </c>
      <c r="B81" s="1" t="str">
        <f t="shared" si="2"/>
        <v>SJCN26</v>
      </c>
      <c r="C81">
        <v>26.2897</v>
      </c>
    </row>
    <row r="82" spans="1:3" x14ac:dyDescent="0.25">
      <c r="A82" s="9">
        <v>46087</v>
      </c>
      <c r="B82" s="1" t="str">
        <f t="shared" si="2"/>
        <v>SJCN26</v>
      </c>
      <c r="C82">
        <v>26.741599999999998</v>
      </c>
    </row>
    <row r="83" spans="1:3" x14ac:dyDescent="0.25">
      <c r="A83" s="9">
        <v>46090</v>
      </c>
      <c r="B83" s="1" t="str">
        <f t="shared" si="2"/>
        <v>SJCN26</v>
      </c>
      <c r="C83">
        <v>26.653400000000001</v>
      </c>
    </row>
    <row r="84" spans="1:3" x14ac:dyDescent="0.25">
      <c r="A84" s="9">
        <v>46091</v>
      </c>
      <c r="B84" s="1" t="str">
        <f t="shared" si="2"/>
        <v>SJCN26</v>
      </c>
      <c r="C84">
        <v>26.785699999999999</v>
      </c>
    </row>
    <row r="85" spans="1:3" x14ac:dyDescent="0.25">
      <c r="A85" s="9">
        <v>46092</v>
      </c>
      <c r="B85" s="1" t="str">
        <f t="shared" si="2"/>
        <v>SJCN26</v>
      </c>
      <c r="C85">
        <v>27.055800000000001</v>
      </c>
    </row>
    <row r="86" spans="1:3" x14ac:dyDescent="0.25">
      <c r="A86" s="9">
        <v>46093</v>
      </c>
      <c r="B86" s="1" t="str">
        <f t="shared" si="2"/>
        <v>SJCN26</v>
      </c>
      <c r="C86">
        <v>27.3369</v>
      </c>
    </row>
    <row r="87" spans="1:3" x14ac:dyDescent="0.25">
      <c r="A87" s="9">
        <v>46094</v>
      </c>
      <c r="B87" s="1" t="str">
        <f t="shared" si="2"/>
        <v>SJCN26</v>
      </c>
      <c r="C87">
        <v>27.281700000000001</v>
      </c>
    </row>
    <row r="88" spans="1:3" x14ac:dyDescent="0.25">
      <c r="A88" s="9">
        <v>46097</v>
      </c>
      <c r="B88" s="1" t="str">
        <f t="shared" si="2"/>
        <v>SJCN26</v>
      </c>
      <c r="C88">
        <v>25.74</v>
      </c>
    </row>
    <row r="89" spans="1:3" x14ac:dyDescent="0.25">
      <c r="A89" s="9">
        <v>46098</v>
      </c>
      <c r="B89" s="1" t="str">
        <f t="shared" si="2"/>
        <v>SJCN26</v>
      </c>
      <c r="C89">
        <v>25.821200000000001</v>
      </c>
    </row>
    <row r="90" spans="1:3" x14ac:dyDescent="0.25">
      <c r="A90" s="9">
        <v>46099</v>
      </c>
      <c r="B90" s="1" t="str">
        <f t="shared" si="2"/>
        <v>SJCN26</v>
      </c>
      <c r="C90">
        <v>25.936900000000001</v>
      </c>
    </row>
    <row r="91" spans="1:3" x14ac:dyDescent="0.25">
      <c r="A91" s="9">
        <v>46100</v>
      </c>
      <c r="B91" s="1" t="str">
        <f t="shared" si="2"/>
        <v>SJCN26</v>
      </c>
      <c r="C91">
        <v>26.085799999999999</v>
      </c>
    </row>
    <row r="92" spans="1:3" x14ac:dyDescent="0.25">
      <c r="A92" s="9">
        <v>46101</v>
      </c>
      <c r="B92" s="1" t="str">
        <f t="shared" si="2"/>
        <v>SJCN26</v>
      </c>
      <c r="C92">
        <v>25.936900000000001</v>
      </c>
    </row>
    <row r="93" spans="1:3" x14ac:dyDescent="0.25">
      <c r="A93" s="9">
        <v>46104</v>
      </c>
      <c r="B93" s="1" t="str">
        <f t="shared" si="2"/>
        <v>SJCN26</v>
      </c>
      <c r="C93">
        <v>25.992100000000001</v>
      </c>
    </row>
    <row r="94" spans="1:3" x14ac:dyDescent="0.25">
      <c r="A94" s="9">
        <v>46105</v>
      </c>
      <c r="B94" s="1" t="str">
        <f t="shared" si="2"/>
        <v>SJCN26</v>
      </c>
      <c r="C94">
        <v>25.826699999999999</v>
      </c>
    </row>
    <row r="95" spans="1:3" x14ac:dyDescent="0.25">
      <c r="A95" s="9">
        <v>46106</v>
      </c>
      <c r="B95" s="1" t="str">
        <f t="shared" si="2"/>
        <v>SJCN26</v>
      </c>
      <c r="C95">
        <v>26.184999999999999</v>
      </c>
    </row>
    <row r="96" spans="1:3" x14ac:dyDescent="0.25">
      <c r="A96" s="9">
        <v>46107</v>
      </c>
      <c r="B96" s="1" t="str">
        <f t="shared" si="2"/>
        <v>SJCN26</v>
      </c>
      <c r="C96">
        <v>26.223500000000001</v>
      </c>
    </row>
    <row r="97" spans="1:3" x14ac:dyDescent="0.25">
      <c r="A97" s="9">
        <v>46108</v>
      </c>
      <c r="B97" s="1" t="str">
        <f t="shared" si="2"/>
        <v>SJCN26</v>
      </c>
      <c r="C97">
        <v>25.909400000000002</v>
      </c>
    </row>
    <row r="98" spans="1:3" x14ac:dyDescent="0.25">
      <c r="A98" s="9">
        <v>46111</v>
      </c>
      <c r="B98" s="1" t="str">
        <f t="shared" si="2"/>
        <v>SJCN26</v>
      </c>
      <c r="C98">
        <v>25.9039</v>
      </c>
    </row>
    <row r="99" spans="1:3" x14ac:dyDescent="0.25">
      <c r="A99" s="9">
        <v>46112</v>
      </c>
      <c r="B99" s="1" t="str">
        <f t="shared" si="2"/>
        <v>SJCN26</v>
      </c>
      <c r="C99">
        <v>26.1464</v>
      </c>
    </row>
    <row r="100" spans="1:3" x14ac:dyDescent="0.25">
      <c r="A100" s="9">
        <v>46113</v>
      </c>
      <c r="B100" s="1" t="str">
        <f t="shared" ref="B100:B110" ca="1" si="3">B109</f>
        <v/>
      </c>
      <c r="C100">
        <v>26.113299999999999</v>
      </c>
    </row>
    <row r="101" spans="1:3" x14ac:dyDescent="0.25">
      <c r="A101" s="9">
        <v>46114</v>
      </c>
      <c r="B101" s="1" t="str">
        <f t="shared" ca="1" si="3"/>
        <v/>
      </c>
      <c r="C101">
        <v>26.014099999999999</v>
      </c>
    </row>
    <row r="102" spans="1:3" x14ac:dyDescent="0.25">
      <c r="A102" s="9">
        <v>46118</v>
      </c>
      <c r="B102" s="1" t="str">
        <f t="shared" ca="1" si="3"/>
        <v/>
      </c>
      <c r="C102">
        <v>26.085799999999999</v>
      </c>
    </row>
    <row r="103" spans="1:3" x14ac:dyDescent="0.25">
      <c r="A103" s="9">
        <v>46119</v>
      </c>
      <c r="B103" s="1" t="str">
        <f t="shared" ca="1" si="3"/>
        <v/>
      </c>
      <c r="C103">
        <v>25.892900000000001</v>
      </c>
    </row>
    <row r="104" spans="1:3" x14ac:dyDescent="0.25">
      <c r="A104" s="9">
        <v>46120</v>
      </c>
      <c r="B104" s="1" t="str">
        <f t="shared" ca="1" si="3"/>
        <v/>
      </c>
      <c r="C104">
        <v>25.97</v>
      </c>
    </row>
    <row r="105" spans="1:3" x14ac:dyDescent="0.25">
      <c r="A105" s="9">
        <v>46121</v>
      </c>
      <c r="B105" s="1" t="str">
        <f t="shared" ca="1" si="3"/>
        <v/>
      </c>
      <c r="C105">
        <v>26.036200000000001</v>
      </c>
    </row>
    <row r="106" spans="1:3" x14ac:dyDescent="0.25">
      <c r="A106" s="9">
        <v>46122</v>
      </c>
      <c r="B106" s="1" t="str">
        <f t="shared" ca="1" si="3"/>
        <v/>
      </c>
      <c r="C106">
        <v>26.2621</v>
      </c>
    </row>
    <row r="107" spans="1:3" x14ac:dyDescent="0.25">
      <c r="A107" s="9">
        <v>46125</v>
      </c>
      <c r="B107" s="1" t="str">
        <f t="shared" ca="1" si="3"/>
        <v/>
      </c>
      <c r="C107">
        <v>25.959</v>
      </c>
    </row>
    <row r="108" spans="1:3" x14ac:dyDescent="0.25">
      <c r="A108" s="9">
        <v>46126</v>
      </c>
      <c r="B108" s="1" t="str">
        <f t="shared" ca="1" si="3"/>
        <v/>
      </c>
      <c r="C108">
        <v>25.854299999999999</v>
      </c>
    </row>
    <row r="109" spans="1:3" x14ac:dyDescent="0.25">
      <c r="A109" s="9">
        <v>46127</v>
      </c>
      <c r="B109" s="1" t="str">
        <f t="shared" ca="1" si="3"/>
        <v/>
      </c>
      <c r="C109">
        <v>26.085799999999999</v>
      </c>
    </row>
    <row r="110" spans="1:3" x14ac:dyDescent="0.25">
      <c r="A110" s="9">
        <v>46128</v>
      </c>
      <c r="B110" s="1" t="str">
        <f t="shared" ca="1" si="3"/>
        <v/>
      </c>
      <c r="C110">
        <v>26.025099999999998</v>
      </c>
    </row>
    <row r="111" spans="1:3" x14ac:dyDescent="0.25">
      <c r="A111" s="9">
        <v>46129</v>
      </c>
      <c r="B111" s="1" t="str">
        <f t="shared" ref="B111:B142" ca="1" si="4">B110</f>
        <v/>
      </c>
      <c r="C111">
        <v>26.080200000000001</v>
      </c>
    </row>
    <row r="112" spans="1:3" x14ac:dyDescent="0.25">
      <c r="A112" s="9">
        <v>46132</v>
      </c>
      <c r="B112" s="1" t="str">
        <f t="shared" ca="1" si="4"/>
        <v/>
      </c>
      <c r="C112">
        <v>26.052700000000002</v>
      </c>
    </row>
    <row r="113" spans="1:3" x14ac:dyDescent="0.25">
      <c r="A113" s="9">
        <v>46134</v>
      </c>
      <c r="B113" s="1" t="str">
        <f t="shared" ca="1" si="4"/>
        <v/>
      </c>
      <c r="C113">
        <v>26.0031</v>
      </c>
    </row>
    <row r="114" spans="1:3" x14ac:dyDescent="0.25">
      <c r="A114" s="9">
        <v>46135</v>
      </c>
      <c r="B114" s="1" t="str">
        <f t="shared" ca="1" si="4"/>
        <v/>
      </c>
      <c r="C114">
        <v>25.898399999999999</v>
      </c>
    </row>
    <row r="115" spans="1:3" x14ac:dyDescent="0.25">
      <c r="A115" s="9">
        <v>46136</v>
      </c>
      <c r="B115" s="1" t="str">
        <f t="shared" ca="1" si="4"/>
        <v/>
      </c>
      <c r="C115">
        <v>25.981000000000002</v>
      </c>
    </row>
    <row r="116" spans="1:3" x14ac:dyDescent="0.25">
      <c r="A116" s="9">
        <v>46139</v>
      </c>
      <c r="B116" s="1" t="str">
        <f t="shared" ca="1" si="4"/>
        <v/>
      </c>
      <c r="C116">
        <v>26.278700000000001</v>
      </c>
    </row>
    <row r="117" spans="1:3" x14ac:dyDescent="0.25">
      <c r="A117" s="9">
        <v>46140</v>
      </c>
      <c r="B117" s="1" t="str">
        <f t="shared" ca="1" si="4"/>
        <v/>
      </c>
      <c r="C117">
        <v>26.218</v>
      </c>
    </row>
    <row r="118" spans="1:3" x14ac:dyDescent="0.25">
      <c r="A118" s="9">
        <v>46141</v>
      </c>
      <c r="B118" s="1" t="str">
        <f t="shared" ca="1" si="4"/>
        <v/>
      </c>
      <c r="C118">
        <v>26.3889</v>
      </c>
    </row>
    <row r="119" spans="1:3" x14ac:dyDescent="0.25">
      <c r="A119" s="9">
        <v>46142</v>
      </c>
      <c r="B119" s="1" t="str">
        <f t="shared" ca="1" si="4"/>
        <v/>
      </c>
      <c r="C119">
        <v>26.355799999999999</v>
      </c>
    </row>
    <row r="120" spans="1:3" x14ac:dyDescent="0.25">
      <c r="A120" s="9">
        <v>46146</v>
      </c>
      <c r="B120" s="1" t="str">
        <f t="shared" ca="1" si="4"/>
        <v/>
      </c>
      <c r="C120">
        <v>26.956600000000002</v>
      </c>
    </row>
    <row r="121" spans="1:3" x14ac:dyDescent="0.25">
      <c r="A121" s="9">
        <v>46147</v>
      </c>
      <c r="B121" s="1" t="str">
        <f t="shared" ca="1" si="4"/>
        <v/>
      </c>
      <c r="C121">
        <v>26.708600000000001</v>
      </c>
    </row>
    <row r="122" spans="1:3" x14ac:dyDescent="0.25">
      <c r="A122" s="9">
        <v>46148</v>
      </c>
      <c r="B122" s="1" t="str">
        <f t="shared" ca="1" si="4"/>
        <v/>
      </c>
      <c r="C122">
        <v>26.339300000000001</v>
      </c>
    </row>
    <row r="123" spans="1:3" x14ac:dyDescent="0.25">
      <c r="A123" s="9">
        <v>46149</v>
      </c>
      <c r="B123" s="1" t="str">
        <f t="shared" ca="1" si="4"/>
        <v/>
      </c>
      <c r="C123">
        <v>26.284199999999998</v>
      </c>
    </row>
    <row r="124" spans="1:3" x14ac:dyDescent="0.25">
      <c r="A124" s="9">
        <v>46150</v>
      </c>
      <c r="B124" s="1" t="str">
        <f t="shared" ca="1" si="4"/>
        <v/>
      </c>
      <c r="C124">
        <v>26.631399999999999</v>
      </c>
    </row>
    <row r="125" spans="1:3" x14ac:dyDescent="0.25">
      <c r="A125" s="9">
        <v>46153</v>
      </c>
      <c r="B125" s="1" t="str">
        <f t="shared" ca="1" si="4"/>
        <v/>
      </c>
      <c r="C125">
        <v>26.741599999999998</v>
      </c>
    </row>
    <row r="126" spans="1:3" x14ac:dyDescent="0.25">
      <c r="A126" s="9">
        <v>46154</v>
      </c>
      <c r="B126" s="1" t="str">
        <f t="shared" ca="1" si="4"/>
        <v/>
      </c>
      <c r="C126">
        <v>27.044799999999999</v>
      </c>
    </row>
    <row r="127" spans="1:3" x14ac:dyDescent="0.25">
      <c r="A127" s="9">
        <v>46155</v>
      </c>
      <c r="B127" s="1" t="str">
        <f t="shared" ca="1" si="4"/>
        <v/>
      </c>
      <c r="C127">
        <v>27.0944</v>
      </c>
    </row>
    <row r="128" spans="1:3" x14ac:dyDescent="0.25">
      <c r="A128" s="9">
        <v>46156</v>
      </c>
      <c r="B128" s="1" t="str">
        <f t="shared" ca="1" si="4"/>
        <v/>
      </c>
      <c r="C128">
        <v>26.2897</v>
      </c>
    </row>
    <row r="129" spans="1:3" x14ac:dyDescent="0.25">
      <c r="A129" s="9">
        <v>46157</v>
      </c>
      <c r="B129" s="1" t="str">
        <f t="shared" ca="1" si="4"/>
        <v/>
      </c>
      <c r="C129">
        <v>25.948</v>
      </c>
    </row>
    <row r="130" spans="1:3" x14ac:dyDescent="0.25">
      <c r="A130" s="9">
        <v>46160</v>
      </c>
      <c r="B130" s="1" t="str">
        <f t="shared" ca="1" si="4"/>
        <v/>
      </c>
      <c r="C130">
        <v>26.741599999999998</v>
      </c>
    </row>
    <row r="131" spans="1:3" x14ac:dyDescent="0.25">
      <c r="A131" s="9">
        <v>46161</v>
      </c>
      <c r="B131" s="1" t="str">
        <f t="shared" ca="1" si="4"/>
        <v/>
      </c>
      <c r="C131">
        <v>26.6645</v>
      </c>
    </row>
    <row r="132" spans="1:3" x14ac:dyDescent="0.25">
      <c r="A132" s="9">
        <v>46162</v>
      </c>
      <c r="B132" s="1" t="str">
        <f t="shared" ca="1" si="4"/>
        <v/>
      </c>
      <c r="C132">
        <v>26.4495</v>
      </c>
    </row>
    <row r="133" spans="1:3" x14ac:dyDescent="0.25">
      <c r="A133" s="9">
        <v>46163</v>
      </c>
      <c r="B133" s="1" t="str">
        <f t="shared" ca="1" si="4"/>
        <v/>
      </c>
      <c r="C133">
        <v>26.328299999999999</v>
      </c>
    </row>
    <row r="134" spans="1:3" x14ac:dyDescent="0.25">
      <c r="A134" s="9">
        <v>46164</v>
      </c>
      <c r="B134" s="1" t="str">
        <f t="shared" ca="1" si="4"/>
        <v/>
      </c>
      <c r="C134">
        <v>26.3779</v>
      </c>
    </row>
    <row r="135" spans="1:3" x14ac:dyDescent="0.25">
      <c r="A135" s="9">
        <v>46167</v>
      </c>
      <c r="B135" s="1" t="str">
        <f t="shared" ca="1" si="4"/>
        <v/>
      </c>
      <c r="C135">
        <v>26.3779</v>
      </c>
    </row>
    <row r="136" spans="1:3" x14ac:dyDescent="0.25">
      <c r="A136" s="9">
        <v>46168</v>
      </c>
      <c r="B136" s="1" t="str">
        <f t="shared" ca="1" si="4"/>
        <v/>
      </c>
      <c r="C136">
        <v>26.1464</v>
      </c>
    </row>
    <row r="137" spans="1:3" x14ac:dyDescent="0.25">
      <c r="A137" s="9">
        <v>46169</v>
      </c>
      <c r="B137" s="1" t="str">
        <f t="shared" ca="1" si="4"/>
        <v/>
      </c>
      <c r="C137">
        <v>26.129899999999999</v>
      </c>
    </row>
    <row r="138" spans="1:3" x14ac:dyDescent="0.25">
      <c r="A138" s="9">
        <v>46170</v>
      </c>
      <c r="B138" s="1" t="str">
        <f t="shared" ca="1" si="4"/>
        <v/>
      </c>
      <c r="C138">
        <v>26.3338</v>
      </c>
    </row>
    <row r="139" spans="1:3" x14ac:dyDescent="0.25">
      <c r="A139" s="9">
        <v>46171</v>
      </c>
      <c r="B139" s="1" t="str">
        <f t="shared" ca="1" si="4"/>
        <v/>
      </c>
      <c r="C139">
        <v>26.1629</v>
      </c>
    </row>
    <row r="140" spans="1:3" x14ac:dyDescent="0.25">
      <c r="A140" s="9">
        <v>46174</v>
      </c>
      <c r="B140" s="1" t="str">
        <f t="shared" ca="1" si="4"/>
        <v/>
      </c>
      <c r="C140">
        <v>26.0306</v>
      </c>
    </row>
    <row r="141" spans="1:3" x14ac:dyDescent="0.25">
      <c r="A141" s="9">
        <v>46175</v>
      </c>
      <c r="B141" s="1" t="str">
        <f t="shared" ca="1" si="4"/>
        <v/>
      </c>
      <c r="C141">
        <v>25.6889</v>
      </c>
    </row>
    <row r="142" spans="1:3" x14ac:dyDescent="0.25">
      <c r="A142" s="9">
        <v>46176</v>
      </c>
      <c r="B142" s="1" t="str">
        <f t="shared" ca="1" si="4"/>
        <v/>
      </c>
      <c r="C142">
        <v>25.440899999999999</v>
      </c>
    </row>
    <row r="143" spans="1:3" x14ac:dyDescent="0.25">
      <c r="A143" s="24">
        <v>46178</v>
      </c>
      <c r="B143" s="1" t="str">
        <f t="shared" ref="B143:B159" ca="1" si="5">B142</f>
        <v/>
      </c>
      <c r="C143">
        <v>24.724399999999999</v>
      </c>
    </row>
    <row r="144" spans="1:3" x14ac:dyDescent="0.25">
      <c r="A144" s="24">
        <v>46181</v>
      </c>
      <c r="B144" s="1" t="str">
        <f t="shared" ca="1" si="5"/>
        <v/>
      </c>
      <c r="C144">
        <v>24.5977</v>
      </c>
    </row>
    <row r="145" spans="1:3" x14ac:dyDescent="0.25">
      <c r="A145" s="24">
        <v>46182</v>
      </c>
      <c r="B145" s="1" t="str">
        <f t="shared" ca="1" si="5"/>
        <v/>
      </c>
      <c r="C145">
        <v>24.553599999999999</v>
      </c>
    </row>
    <row r="146" spans="1:3" x14ac:dyDescent="0.25">
      <c r="A146" s="24">
        <v>46183</v>
      </c>
      <c r="B146" s="1" t="str">
        <f t="shared" ca="1" si="5"/>
        <v/>
      </c>
      <c r="C146">
        <v>24.7575</v>
      </c>
    </row>
    <row r="147" spans="1:3" x14ac:dyDescent="0.25">
      <c r="A147" s="24">
        <v>46184</v>
      </c>
      <c r="B147" s="1" t="str">
        <f t="shared" ca="1" si="5"/>
        <v/>
      </c>
      <c r="C147">
        <v>24.581099999999999</v>
      </c>
    </row>
    <row r="148" spans="1:3" x14ac:dyDescent="0.25">
      <c r="A148" s="24">
        <v>46185</v>
      </c>
      <c r="B148" s="1" t="str">
        <f t="shared" ca="1" si="5"/>
        <v/>
      </c>
      <c r="C148">
        <v>24.548100000000002</v>
      </c>
    </row>
    <row r="149" spans="1:3" x14ac:dyDescent="0.25">
      <c r="A149" s="24">
        <v>46188</v>
      </c>
      <c r="B149" s="1" t="str">
        <f t="shared" ca="1" si="5"/>
        <v/>
      </c>
      <c r="C149">
        <v>24.674800000000001</v>
      </c>
    </row>
    <row r="150" spans="1:3" x14ac:dyDescent="0.25">
      <c r="A150" s="24">
        <v>46189</v>
      </c>
      <c r="B150" s="1" t="str">
        <f t="shared" ca="1" si="5"/>
        <v/>
      </c>
      <c r="C150">
        <v>24.911799999999999</v>
      </c>
    </row>
    <row r="151" spans="1:3" x14ac:dyDescent="0.25">
      <c r="A151" s="24">
        <v>46190</v>
      </c>
      <c r="B151" s="1" t="str">
        <f t="shared" ca="1" si="5"/>
        <v/>
      </c>
      <c r="C151">
        <v>24.9559</v>
      </c>
    </row>
    <row r="152" spans="1:3" x14ac:dyDescent="0.25">
      <c r="A152" s="24">
        <v>46191</v>
      </c>
      <c r="B152" s="1" t="str">
        <f t="shared" ca="1" si="5"/>
        <v/>
      </c>
      <c r="C152">
        <v>24.751999999999999</v>
      </c>
    </row>
    <row r="153" spans="1:3" x14ac:dyDescent="0.25">
      <c r="A153" s="24">
        <v>46192</v>
      </c>
      <c r="B153" s="1" t="str">
        <f t="shared" ca="1" si="5"/>
        <v/>
      </c>
      <c r="C153">
        <v>24.751999999999999</v>
      </c>
    </row>
    <row r="154" spans="1:3" x14ac:dyDescent="0.25">
      <c r="A154" s="24">
        <v>46195</v>
      </c>
      <c r="B154" s="1" t="str">
        <f t="shared" ca="1" si="5"/>
        <v/>
      </c>
      <c r="C154">
        <v>24.5977</v>
      </c>
    </row>
    <row r="155" spans="1:3" x14ac:dyDescent="0.25">
      <c r="A155" s="24">
        <v>46196</v>
      </c>
      <c r="B155" s="1" t="str">
        <f t="shared" ca="1" si="5"/>
        <v/>
      </c>
      <c r="C155">
        <v>24.6252</v>
      </c>
    </row>
    <row r="156" spans="1:3" x14ac:dyDescent="0.25">
      <c r="A156" s="24">
        <v>46197</v>
      </c>
      <c r="B156" s="1" t="str">
        <f t="shared" ca="1" si="5"/>
        <v/>
      </c>
      <c r="C156">
        <v>24.443300000000001</v>
      </c>
    </row>
    <row r="157" spans="1:3" x14ac:dyDescent="0.25">
      <c r="A157" s="24">
        <v>46198</v>
      </c>
      <c r="B157" s="1" t="str">
        <f t="shared" ca="1" si="5"/>
        <v/>
      </c>
      <c r="C157">
        <v>24.8567</v>
      </c>
    </row>
    <row r="158" spans="1:3" x14ac:dyDescent="0.25">
      <c r="A158" s="24">
        <v>46199</v>
      </c>
      <c r="B158" s="1" t="str">
        <f t="shared" ca="1" si="5"/>
        <v/>
      </c>
      <c r="C158">
        <v>24.8291</v>
      </c>
    </row>
    <row r="159" spans="1:3" x14ac:dyDescent="0.25">
      <c r="A159" s="24">
        <v>46202</v>
      </c>
      <c r="B159" s="1" t="str">
        <f t="shared" ca="1" si="5"/>
        <v/>
      </c>
      <c r="C159">
        <v>24.443300000000001</v>
      </c>
    </row>
    <row r="160" spans="1:3" x14ac:dyDescent="0.25">
      <c r="B160" s="1">
        <f t="shared" ref="B160:B191" si="6">B169</f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ref="B192:B223" si="7">B201</f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Planilha54"/>
  <dimension ref="A1:C210"/>
  <sheetViews>
    <sheetView topLeftCell="A35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46021</v>
      </c>
      <c r="B2" s="1" t="s">
        <v>5851</v>
      </c>
      <c r="C2">
        <v>23.875699999999998</v>
      </c>
    </row>
    <row r="3" spans="1:3" x14ac:dyDescent="0.25">
      <c r="A3" s="4">
        <v>46024</v>
      </c>
      <c r="B3" s="1" t="str">
        <f t="shared" ref="B3:B34" si="0">B2</f>
        <v>SJCQ26</v>
      </c>
      <c r="C3">
        <v>23.600100000000001</v>
      </c>
    </row>
    <row r="4" spans="1:3" x14ac:dyDescent="0.25">
      <c r="A4" s="4">
        <v>46027</v>
      </c>
      <c r="B4" s="1" t="str">
        <f t="shared" si="0"/>
        <v>SJCQ26</v>
      </c>
      <c r="C4">
        <v>23.9087</v>
      </c>
    </row>
    <row r="5" spans="1:3" x14ac:dyDescent="0.25">
      <c r="A5" s="4">
        <v>46028</v>
      </c>
      <c r="B5" s="1" t="str">
        <f t="shared" si="0"/>
        <v>SJCQ26</v>
      </c>
      <c r="C5">
        <v>23.759899999999998</v>
      </c>
    </row>
    <row r="6" spans="1:3" x14ac:dyDescent="0.25">
      <c r="A6" s="4">
        <v>46029</v>
      </c>
      <c r="B6" s="1" t="str">
        <f t="shared" si="0"/>
        <v>SJCQ26</v>
      </c>
      <c r="C6">
        <v>23.9528</v>
      </c>
    </row>
    <row r="7" spans="1:3" x14ac:dyDescent="0.25">
      <c r="A7" s="4">
        <v>46030</v>
      </c>
      <c r="B7" s="1" t="str">
        <f t="shared" si="0"/>
        <v>SJCQ26</v>
      </c>
      <c r="C7">
        <v>23.875699999999998</v>
      </c>
    </row>
    <row r="8" spans="1:3" x14ac:dyDescent="0.25">
      <c r="A8" s="4">
        <v>46031</v>
      </c>
      <c r="B8" s="1" t="str">
        <f t="shared" si="0"/>
        <v>SJCQ26</v>
      </c>
      <c r="C8">
        <v>23.8977</v>
      </c>
    </row>
    <row r="9" spans="1:3" x14ac:dyDescent="0.25">
      <c r="A9" s="4">
        <v>46034</v>
      </c>
      <c r="B9" s="1" t="str">
        <f t="shared" si="0"/>
        <v>SJCQ26</v>
      </c>
      <c r="C9">
        <v>23.671700000000001</v>
      </c>
    </row>
    <row r="10" spans="1:3" x14ac:dyDescent="0.25">
      <c r="A10" s="4">
        <v>46035</v>
      </c>
      <c r="B10" s="1" t="str">
        <f t="shared" si="0"/>
        <v>SJCQ26</v>
      </c>
      <c r="C10">
        <v>23.4678</v>
      </c>
    </row>
    <row r="11" spans="1:3" x14ac:dyDescent="0.25">
      <c r="A11" s="4">
        <v>46036</v>
      </c>
      <c r="B11" s="1" t="str">
        <f t="shared" si="0"/>
        <v>SJCQ26</v>
      </c>
      <c r="C11">
        <v>23.489899999999999</v>
      </c>
    </row>
    <row r="12" spans="1:3" x14ac:dyDescent="0.25">
      <c r="A12" s="4">
        <v>46037</v>
      </c>
      <c r="B12" s="1" t="str">
        <f t="shared" si="0"/>
        <v>SJCQ26</v>
      </c>
      <c r="C12">
        <v>23.660699999999999</v>
      </c>
    </row>
    <row r="13" spans="1:3" x14ac:dyDescent="0.25">
      <c r="A13" s="4">
        <v>46038</v>
      </c>
      <c r="B13" s="1" t="str">
        <f t="shared" si="0"/>
        <v>SJCQ26</v>
      </c>
      <c r="C13">
        <v>23.759899999999998</v>
      </c>
    </row>
    <row r="14" spans="1:3" x14ac:dyDescent="0.25">
      <c r="A14" s="4">
        <v>46041</v>
      </c>
      <c r="B14" s="1" t="str">
        <f t="shared" si="0"/>
        <v>SJCQ26</v>
      </c>
      <c r="C14">
        <v>23.759899999999998</v>
      </c>
    </row>
    <row r="15" spans="1:3" x14ac:dyDescent="0.25">
      <c r="A15" s="9">
        <v>46042</v>
      </c>
      <c r="B15" s="1" t="str">
        <f t="shared" si="0"/>
        <v>SJCQ26</v>
      </c>
      <c r="C15">
        <v>23.655200000000001</v>
      </c>
    </row>
    <row r="16" spans="1:3" x14ac:dyDescent="0.25">
      <c r="A16" s="4">
        <v>46043</v>
      </c>
      <c r="B16" s="1" t="str">
        <f t="shared" si="0"/>
        <v>SJCQ26</v>
      </c>
      <c r="C16">
        <v>23.8977</v>
      </c>
    </row>
    <row r="17" spans="1:3" x14ac:dyDescent="0.25">
      <c r="A17" s="4">
        <v>46044</v>
      </c>
      <c r="B17" s="1" t="str">
        <f t="shared" si="0"/>
        <v>SJCQ26</v>
      </c>
      <c r="C17">
        <v>23.958300000000001</v>
      </c>
    </row>
    <row r="18" spans="1:3" x14ac:dyDescent="0.25">
      <c r="A18" s="9">
        <v>46045</v>
      </c>
      <c r="B18" s="1" t="str">
        <f t="shared" si="0"/>
        <v>SJCQ26</v>
      </c>
      <c r="C18">
        <v>24.041</v>
      </c>
    </row>
    <row r="19" spans="1:3" x14ac:dyDescent="0.25">
      <c r="A19" s="9">
        <v>46048</v>
      </c>
      <c r="B19" s="1" t="str">
        <f t="shared" si="0"/>
        <v>SJCQ26</v>
      </c>
      <c r="C19">
        <v>23.941800000000001</v>
      </c>
    </row>
    <row r="20" spans="1:3" x14ac:dyDescent="0.25">
      <c r="A20" s="9">
        <v>46049</v>
      </c>
      <c r="B20" s="1" t="str">
        <f t="shared" si="0"/>
        <v>SJCQ26</v>
      </c>
      <c r="C20">
        <v>24.046500000000002</v>
      </c>
    </row>
    <row r="21" spans="1:3" x14ac:dyDescent="0.25">
      <c r="A21" s="9">
        <v>46050</v>
      </c>
      <c r="B21" s="1" t="str">
        <f t="shared" si="0"/>
        <v>SJCQ26</v>
      </c>
      <c r="C21">
        <v>24.217400000000001</v>
      </c>
    </row>
    <row r="22" spans="1:3" x14ac:dyDescent="0.25">
      <c r="A22" s="9">
        <v>46051</v>
      </c>
      <c r="B22" s="1" t="str">
        <f t="shared" si="0"/>
        <v>SJCQ26</v>
      </c>
      <c r="C22">
        <v>24.1953</v>
      </c>
    </row>
    <row r="23" spans="1:3" x14ac:dyDescent="0.25">
      <c r="A23" s="9">
        <v>46052</v>
      </c>
      <c r="B23" s="1" t="str">
        <f t="shared" si="0"/>
        <v>SJCQ26</v>
      </c>
      <c r="C23">
        <v>23.991399999999999</v>
      </c>
    </row>
    <row r="24" spans="1:3" x14ac:dyDescent="0.25">
      <c r="A24" s="9">
        <v>46055</v>
      </c>
      <c r="B24" s="1" t="str">
        <f t="shared" si="0"/>
        <v>SJCQ26</v>
      </c>
      <c r="C24">
        <v>23.8812</v>
      </c>
    </row>
    <row r="25" spans="1:3" x14ac:dyDescent="0.25">
      <c r="A25" s="9">
        <v>46056</v>
      </c>
      <c r="B25" s="1" t="str">
        <f t="shared" si="0"/>
        <v>SJCQ26</v>
      </c>
      <c r="C25">
        <v>23.980399999999999</v>
      </c>
    </row>
    <row r="26" spans="1:3" x14ac:dyDescent="0.25">
      <c r="A26" s="9">
        <v>46057</v>
      </c>
      <c r="B26" s="1" t="str">
        <f t="shared" si="0"/>
        <v>SJCQ26</v>
      </c>
      <c r="C26">
        <v>24.437799999999999</v>
      </c>
    </row>
    <row r="27" spans="1:3" x14ac:dyDescent="0.25">
      <c r="A27" s="9">
        <v>46058</v>
      </c>
      <c r="B27" s="1" t="str">
        <f t="shared" si="0"/>
        <v>SJCQ26</v>
      </c>
      <c r="C27">
        <v>24.845700000000001</v>
      </c>
    </row>
    <row r="28" spans="1:3" x14ac:dyDescent="0.25">
      <c r="A28" s="9">
        <v>46059</v>
      </c>
      <c r="B28" s="1" t="str">
        <f t="shared" si="0"/>
        <v>SJCQ26</v>
      </c>
      <c r="C28">
        <v>24.867699999999999</v>
      </c>
    </row>
    <row r="29" spans="1:3" x14ac:dyDescent="0.25">
      <c r="A29" s="9">
        <v>46062</v>
      </c>
      <c r="B29" s="1" t="str">
        <f t="shared" si="0"/>
        <v>SJCQ26</v>
      </c>
      <c r="C29">
        <v>24.823599999999999</v>
      </c>
    </row>
    <row r="30" spans="1:3" x14ac:dyDescent="0.25">
      <c r="A30" s="9">
        <v>46063</v>
      </c>
      <c r="B30" s="1" t="str">
        <f t="shared" si="0"/>
        <v>SJCQ26</v>
      </c>
      <c r="C30">
        <v>25.104700000000001</v>
      </c>
    </row>
    <row r="31" spans="1:3" x14ac:dyDescent="0.25">
      <c r="A31" s="9">
        <v>46064</v>
      </c>
      <c r="B31" s="1" t="str">
        <f t="shared" si="0"/>
        <v>SJCQ26</v>
      </c>
      <c r="C31">
        <v>25.1874</v>
      </c>
    </row>
    <row r="32" spans="1:3" x14ac:dyDescent="0.25">
      <c r="A32" s="9">
        <v>46065</v>
      </c>
      <c r="B32" s="1" t="str">
        <f t="shared" si="0"/>
        <v>SJCQ26</v>
      </c>
      <c r="C32">
        <v>25.4023</v>
      </c>
    </row>
    <row r="33" spans="1:3" x14ac:dyDescent="0.25">
      <c r="A33" s="9">
        <v>46066</v>
      </c>
      <c r="B33" s="1" t="str">
        <f t="shared" si="0"/>
        <v>SJCQ26</v>
      </c>
      <c r="C33">
        <v>25.325199999999999</v>
      </c>
    </row>
    <row r="34" spans="1:3" x14ac:dyDescent="0.25">
      <c r="A34" s="9">
        <v>46071</v>
      </c>
      <c r="B34" s="1" t="str">
        <f t="shared" si="0"/>
        <v>SJCQ26</v>
      </c>
      <c r="C34">
        <v>25.407800000000002</v>
      </c>
    </row>
    <row r="35" spans="1:3" x14ac:dyDescent="0.25">
      <c r="A35" s="9">
        <v>46072</v>
      </c>
      <c r="B35" s="1" t="str">
        <f t="shared" ref="B35:B63" si="1">B34</f>
        <v>SJCQ26</v>
      </c>
      <c r="C35">
        <v>25.5181</v>
      </c>
    </row>
    <row r="36" spans="1:3" x14ac:dyDescent="0.25">
      <c r="A36" s="9">
        <v>46073</v>
      </c>
      <c r="B36" s="1" t="str">
        <f t="shared" si="1"/>
        <v>SJCQ26</v>
      </c>
      <c r="C36">
        <v>25.484999999999999</v>
      </c>
    </row>
    <row r="37" spans="1:3" x14ac:dyDescent="0.25">
      <c r="A37" s="9">
        <v>46076</v>
      </c>
      <c r="B37" s="1" t="str">
        <f t="shared" si="1"/>
        <v>SJCQ26</v>
      </c>
      <c r="C37">
        <v>25.446400000000001</v>
      </c>
    </row>
    <row r="38" spans="1:3" x14ac:dyDescent="0.25">
      <c r="A38" s="9">
        <v>46077</v>
      </c>
      <c r="B38" s="1" t="str">
        <f t="shared" si="1"/>
        <v>SJCQ26</v>
      </c>
      <c r="C38">
        <v>25.534600000000001</v>
      </c>
    </row>
    <row r="39" spans="1:3" x14ac:dyDescent="0.25">
      <c r="A39" s="9">
        <v>46078</v>
      </c>
      <c r="B39" s="1" t="str">
        <f t="shared" si="1"/>
        <v>SJCQ26</v>
      </c>
      <c r="C39">
        <v>25.738499999999998</v>
      </c>
    </row>
    <row r="40" spans="1:3" x14ac:dyDescent="0.25">
      <c r="A40" s="9">
        <v>46079</v>
      </c>
      <c r="B40" s="1" t="str">
        <f t="shared" si="1"/>
        <v>SJCQ26</v>
      </c>
      <c r="C40">
        <v>25.722000000000001</v>
      </c>
    </row>
    <row r="41" spans="1:3" x14ac:dyDescent="0.25">
      <c r="A41" s="9">
        <v>46080</v>
      </c>
      <c r="B41" s="1" t="str">
        <f t="shared" si="1"/>
        <v>SJCQ26</v>
      </c>
      <c r="C41">
        <v>25.8157</v>
      </c>
    </row>
    <row r="42" spans="1:3" x14ac:dyDescent="0.25">
      <c r="A42" s="9">
        <v>46083</v>
      </c>
      <c r="B42" s="1" t="str">
        <f t="shared" si="1"/>
        <v>SJCQ26</v>
      </c>
      <c r="C42">
        <v>25.727499999999999</v>
      </c>
    </row>
    <row r="43" spans="1:3" x14ac:dyDescent="0.25">
      <c r="A43" s="9">
        <v>46084</v>
      </c>
      <c r="B43" s="1" t="str">
        <f t="shared" si="1"/>
        <v>SJCQ26</v>
      </c>
      <c r="C43">
        <v>25.854299999999999</v>
      </c>
    </row>
    <row r="44" spans="1:3" x14ac:dyDescent="0.25">
      <c r="A44" s="9">
        <v>46085</v>
      </c>
      <c r="B44" s="1" t="str">
        <f t="shared" si="1"/>
        <v>SJCQ26</v>
      </c>
      <c r="C44">
        <v>25.843299999999999</v>
      </c>
    </row>
    <row r="45" spans="1:3" x14ac:dyDescent="0.25">
      <c r="A45" s="9">
        <v>46086</v>
      </c>
      <c r="B45" s="1" t="str">
        <f t="shared" si="1"/>
        <v>SJCQ26</v>
      </c>
      <c r="C45">
        <v>26.025099999999998</v>
      </c>
    </row>
    <row r="46" spans="1:3" x14ac:dyDescent="0.25">
      <c r="A46" s="9">
        <v>46087</v>
      </c>
      <c r="B46" s="1" t="str">
        <f t="shared" si="1"/>
        <v>SJCQ26</v>
      </c>
      <c r="C46">
        <v>26.394400000000001</v>
      </c>
    </row>
    <row r="47" spans="1:3" x14ac:dyDescent="0.25">
      <c r="A47" s="9">
        <v>46090</v>
      </c>
      <c r="B47" s="1" t="str">
        <f t="shared" si="1"/>
        <v>SJCQ26</v>
      </c>
      <c r="C47">
        <v>26.3613</v>
      </c>
    </row>
    <row r="48" spans="1:3" x14ac:dyDescent="0.25">
      <c r="A48" s="9">
        <v>46091</v>
      </c>
      <c r="B48" s="1" t="str">
        <f t="shared" si="1"/>
        <v>SJCQ26</v>
      </c>
      <c r="C48">
        <v>26.4605</v>
      </c>
    </row>
    <row r="49" spans="1:3" x14ac:dyDescent="0.25">
      <c r="A49" s="9">
        <v>46092</v>
      </c>
      <c r="B49" s="1" t="str">
        <f t="shared" si="1"/>
        <v>SJCQ26</v>
      </c>
      <c r="C49">
        <v>26.708600000000001</v>
      </c>
    </row>
    <row r="50" spans="1:3" x14ac:dyDescent="0.25">
      <c r="A50" s="9">
        <v>46093</v>
      </c>
      <c r="B50" s="1" t="str">
        <f t="shared" si="1"/>
        <v>SJCQ26</v>
      </c>
      <c r="C50">
        <v>26.923500000000001</v>
      </c>
    </row>
    <row r="51" spans="1:3" x14ac:dyDescent="0.25">
      <c r="A51" s="9">
        <v>46094</v>
      </c>
      <c r="B51" s="1" t="str">
        <f t="shared" si="1"/>
        <v>SJCQ26</v>
      </c>
      <c r="C51">
        <v>26.857399999999998</v>
      </c>
    </row>
    <row r="52" spans="1:3" x14ac:dyDescent="0.25">
      <c r="A52" s="9">
        <v>46097</v>
      </c>
      <c r="B52" s="1" t="str">
        <f t="shared" si="1"/>
        <v>SJCQ26</v>
      </c>
      <c r="C52">
        <v>25.4023</v>
      </c>
    </row>
    <row r="53" spans="1:3" x14ac:dyDescent="0.25">
      <c r="A53" s="9">
        <v>46098</v>
      </c>
      <c r="B53" s="1" t="str">
        <f t="shared" si="1"/>
        <v>SJCQ26</v>
      </c>
      <c r="C53">
        <v>25.628299999999999</v>
      </c>
    </row>
    <row r="54" spans="1:3" x14ac:dyDescent="0.25">
      <c r="A54" s="9">
        <v>46099</v>
      </c>
      <c r="B54" s="1" t="str">
        <f t="shared" si="1"/>
        <v>SJCQ26</v>
      </c>
      <c r="C54">
        <v>25.7881</v>
      </c>
    </row>
    <row r="55" spans="1:3" x14ac:dyDescent="0.25">
      <c r="A55" s="9">
        <v>46100</v>
      </c>
      <c r="B55" s="1" t="str">
        <f t="shared" si="1"/>
        <v>SJCQ26</v>
      </c>
      <c r="C55">
        <v>25.936900000000001</v>
      </c>
    </row>
    <row r="56" spans="1:3" x14ac:dyDescent="0.25">
      <c r="A56" s="9">
        <v>46101</v>
      </c>
      <c r="B56" s="1" t="str">
        <f t="shared" si="1"/>
        <v>SJCQ26</v>
      </c>
      <c r="C56">
        <v>25.793700000000001</v>
      </c>
    </row>
    <row r="57" spans="1:3" x14ac:dyDescent="0.25">
      <c r="A57" s="9">
        <v>46104</v>
      </c>
      <c r="B57" s="1" t="str">
        <f t="shared" si="1"/>
        <v>SJCQ26</v>
      </c>
      <c r="C57">
        <v>25.8598</v>
      </c>
    </row>
    <row r="58" spans="1:3" x14ac:dyDescent="0.25">
      <c r="A58" s="9">
        <v>46105</v>
      </c>
      <c r="B58" s="1" t="str">
        <f t="shared" si="1"/>
        <v>SJCQ26</v>
      </c>
      <c r="C58">
        <v>25.722000000000001</v>
      </c>
    </row>
    <row r="59" spans="1:3" x14ac:dyDescent="0.25">
      <c r="A59" s="9">
        <v>46106</v>
      </c>
      <c r="B59" s="1" t="str">
        <f t="shared" si="1"/>
        <v>SJCQ26</v>
      </c>
      <c r="C59">
        <v>26.019600000000001</v>
      </c>
    </row>
    <row r="60" spans="1:3" x14ac:dyDescent="0.25">
      <c r="A60" s="9">
        <v>46107</v>
      </c>
      <c r="B60" s="1" t="str">
        <f t="shared" si="1"/>
        <v>SJCQ26</v>
      </c>
      <c r="C60">
        <v>26.080200000000001</v>
      </c>
    </row>
    <row r="61" spans="1:3" x14ac:dyDescent="0.25">
      <c r="A61" s="9">
        <v>46108</v>
      </c>
      <c r="B61" s="1" t="str">
        <f t="shared" si="1"/>
        <v>SJCQ26</v>
      </c>
      <c r="C61">
        <v>25.8047</v>
      </c>
    </row>
    <row r="62" spans="1:3" x14ac:dyDescent="0.25">
      <c r="A62" s="9">
        <v>46111</v>
      </c>
      <c r="B62" s="1" t="str">
        <f t="shared" si="1"/>
        <v>SJCQ26</v>
      </c>
      <c r="C62">
        <v>25.8157</v>
      </c>
    </row>
    <row r="63" spans="1:3" x14ac:dyDescent="0.25">
      <c r="A63" s="9">
        <v>46112</v>
      </c>
      <c r="B63" s="1" t="str">
        <f t="shared" si="1"/>
        <v>SJCQ26</v>
      </c>
      <c r="C63">
        <v>26.0913</v>
      </c>
    </row>
    <row r="64" spans="1:3" x14ac:dyDescent="0.25">
      <c r="A64" s="9">
        <v>46113</v>
      </c>
      <c r="B64" s="1" t="str">
        <f t="shared" ref="B64:B74" ca="1" si="2">B73</f>
        <v/>
      </c>
      <c r="C64">
        <v>26.025099999999998</v>
      </c>
    </row>
    <row r="65" spans="1:3" x14ac:dyDescent="0.25">
      <c r="A65" s="9">
        <v>46114</v>
      </c>
      <c r="B65" s="1" t="str">
        <f t="shared" ca="1" si="2"/>
        <v/>
      </c>
      <c r="C65">
        <v>25.909400000000002</v>
      </c>
    </row>
    <row r="66" spans="1:3" x14ac:dyDescent="0.25">
      <c r="A66" s="9">
        <v>46118</v>
      </c>
      <c r="B66" s="1" t="str">
        <f t="shared" ca="1" si="2"/>
        <v/>
      </c>
      <c r="C66">
        <v>25.9755</v>
      </c>
    </row>
    <row r="67" spans="1:3" x14ac:dyDescent="0.25">
      <c r="A67" s="9">
        <v>46119</v>
      </c>
      <c r="B67" s="1" t="str">
        <f t="shared" ca="1" si="2"/>
        <v/>
      </c>
      <c r="C67">
        <v>25.8047</v>
      </c>
    </row>
    <row r="68" spans="1:3" x14ac:dyDescent="0.25">
      <c r="A68" s="9">
        <v>46120</v>
      </c>
      <c r="B68" s="1" t="str">
        <f t="shared" ca="1" si="2"/>
        <v/>
      </c>
      <c r="C68">
        <v>25.865300000000001</v>
      </c>
    </row>
    <row r="69" spans="1:3" x14ac:dyDescent="0.25">
      <c r="A69" s="9">
        <v>46121</v>
      </c>
      <c r="B69" s="1" t="str">
        <f t="shared" ca="1" si="2"/>
        <v/>
      </c>
      <c r="C69">
        <v>25.920400000000001</v>
      </c>
    </row>
    <row r="70" spans="1:3" x14ac:dyDescent="0.25">
      <c r="A70" s="9">
        <v>46122</v>
      </c>
      <c r="B70" s="1" t="str">
        <f t="shared" ca="1" si="2"/>
        <v/>
      </c>
      <c r="C70">
        <v>26.069199999999999</v>
      </c>
    </row>
    <row r="71" spans="1:3" x14ac:dyDescent="0.25">
      <c r="A71" s="9">
        <v>46125</v>
      </c>
      <c r="B71" s="1" t="str">
        <f t="shared" ca="1" si="2"/>
        <v/>
      </c>
      <c r="C71">
        <v>25.810199999999998</v>
      </c>
    </row>
    <row r="72" spans="1:3" x14ac:dyDescent="0.25">
      <c r="A72" s="9">
        <v>46126</v>
      </c>
      <c r="B72" s="1" t="str">
        <f t="shared" ca="1" si="2"/>
        <v/>
      </c>
      <c r="C72">
        <v>25.705500000000001</v>
      </c>
    </row>
    <row r="73" spans="1:3" x14ac:dyDescent="0.25">
      <c r="A73" s="9">
        <v>46127</v>
      </c>
      <c r="B73" s="1" t="str">
        <f t="shared" ca="1" si="2"/>
        <v/>
      </c>
      <c r="C73">
        <v>25.936900000000001</v>
      </c>
    </row>
    <row r="74" spans="1:3" x14ac:dyDescent="0.25">
      <c r="A74" s="9">
        <v>46128</v>
      </c>
      <c r="B74" s="1" t="str">
        <f t="shared" ca="1" si="2"/>
        <v/>
      </c>
      <c r="C74">
        <v>25.9039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25.936900000000001</v>
      </c>
    </row>
    <row r="76" spans="1:3" x14ac:dyDescent="0.25">
      <c r="A76" s="9">
        <v>46132</v>
      </c>
      <c r="B76" s="1" t="str">
        <f t="shared" ca="1" si="3"/>
        <v/>
      </c>
      <c r="C76">
        <v>25.920400000000001</v>
      </c>
    </row>
    <row r="77" spans="1:3" x14ac:dyDescent="0.25">
      <c r="A77" s="9">
        <v>46134</v>
      </c>
      <c r="B77" s="1" t="str">
        <f t="shared" ca="1" si="3"/>
        <v/>
      </c>
      <c r="C77">
        <v>25.865300000000001</v>
      </c>
    </row>
    <row r="78" spans="1:3" x14ac:dyDescent="0.25">
      <c r="A78" s="9">
        <v>46135</v>
      </c>
      <c r="B78" s="1" t="str">
        <f t="shared" ca="1" si="3"/>
        <v/>
      </c>
      <c r="C78">
        <v>25.771599999999999</v>
      </c>
    </row>
    <row r="79" spans="1:3" x14ac:dyDescent="0.25">
      <c r="A79" s="9">
        <v>46136</v>
      </c>
      <c r="B79" s="1" t="str">
        <f t="shared" ca="1" si="3"/>
        <v/>
      </c>
      <c r="C79">
        <v>25.826699999999999</v>
      </c>
    </row>
    <row r="80" spans="1:3" x14ac:dyDescent="0.25">
      <c r="A80" s="9">
        <v>46139</v>
      </c>
      <c r="B80" s="1" t="str">
        <f t="shared" ca="1" si="3"/>
        <v/>
      </c>
      <c r="C80">
        <v>26.107800000000001</v>
      </c>
    </row>
    <row r="81" spans="1:3" x14ac:dyDescent="0.25">
      <c r="A81" s="9">
        <v>46140</v>
      </c>
      <c r="B81" s="1" t="str">
        <f t="shared" ca="1" si="3"/>
        <v/>
      </c>
      <c r="C81">
        <v>26.085799999999999</v>
      </c>
    </row>
    <row r="82" spans="1:3" x14ac:dyDescent="0.25">
      <c r="A82" s="9">
        <v>46141</v>
      </c>
      <c r="B82" s="1" t="str">
        <f t="shared" ca="1" si="3"/>
        <v/>
      </c>
      <c r="C82">
        <v>26.229099999999999</v>
      </c>
    </row>
    <row r="83" spans="1:3" x14ac:dyDescent="0.25">
      <c r="A83" s="9">
        <v>46142</v>
      </c>
      <c r="B83" s="1" t="str">
        <f t="shared" ca="1" si="3"/>
        <v/>
      </c>
      <c r="C83">
        <v>26.218</v>
      </c>
    </row>
    <row r="84" spans="1:3" x14ac:dyDescent="0.25">
      <c r="A84" s="9">
        <v>46146</v>
      </c>
      <c r="B84" s="1" t="str">
        <f t="shared" ca="1" si="3"/>
        <v/>
      </c>
      <c r="C84">
        <v>26.8078</v>
      </c>
    </row>
    <row r="85" spans="1:3" x14ac:dyDescent="0.25">
      <c r="A85" s="9">
        <v>46147</v>
      </c>
      <c r="B85" s="1" t="str">
        <f t="shared" ca="1" si="3"/>
        <v/>
      </c>
      <c r="C85">
        <v>26.565300000000001</v>
      </c>
    </row>
    <row r="86" spans="1:3" x14ac:dyDescent="0.25">
      <c r="A86" s="9">
        <v>46148</v>
      </c>
      <c r="B86" s="1" t="str">
        <f t="shared" ca="1" si="3"/>
        <v/>
      </c>
      <c r="C86">
        <v>26.212499999999999</v>
      </c>
    </row>
    <row r="87" spans="1:3" x14ac:dyDescent="0.25">
      <c r="A87" s="9">
        <v>46149</v>
      </c>
      <c r="B87" s="1" t="str">
        <f t="shared" ca="1" si="3"/>
        <v/>
      </c>
      <c r="C87">
        <v>26.1629</v>
      </c>
    </row>
    <row r="88" spans="1:3" x14ac:dyDescent="0.25">
      <c r="A88" s="9">
        <v>46150</v>
      </c>
      <c r="B88" s="1" t="str">
        <f t="shared" ca="1" si="3"/>
        <v/>
      </c>
      <c r="C88">
        <v>26.515699999999999</v>
      </c>
    </row>
    <row r="89" spans="1:3" x14ac:dyDescent="0.25">
      <c r="A89" s="9">
        <v>46153</v>
      </c>
      <c r="B89" s="1" t="str">
        <f t="shared" ca="1" si="3"/>
        <v/>
      </c>
      <c r="C89">
        <v>26.631399999999999</v>
      </c>
    </row>
    <row r="90" spans="1:3" x14ac:dyDescent="0.25">
      <c r="A90" s="9">
        <v>46154</v>
      </c>
      <c r="B90" s="1" t="str">
        <f t="shared" ca="1" si="3"/>
        <v/>
      </c>
      <c r="C90">
        <v>26.9345</v>
      </c>
    </row>
    <row r="91" spans="1:3" x14ac:dyDescent="0.25">
      <c r="A91" s="9">
        <v>46155</v>
      </c>
      <c r="B91" s="1" t="str">
        <f t="shared" ca="1" si="3"/>
        <v/>
      </c>
      <c r="C91">
        <v>26.973099999999999</v>
      </c>
    </row>
    <row r="92" spans="1:3" x14ac:dyDescent="0.25">
      <c r="A92" s="9">
        <v>46156</v>
      </c>
      <c r="B92" s="1" t="str">
        <f t="shared" ca="1" si="3"/>
        <v/>
      </c>
      <c r="C92">
        <v>26.229099999999999</v>
      </c>
    </row>
    <row r="93" spans="1:3" x14ac:dyDescent="0.25">
      <c r="A93" s="9">
        <v>46157</v>
      </c>
      <c r="B93" s="1" t="str">
        <f t="shared" ca="1" si="3"/>
        <v/>
      </c>
      <c r="C93">
        <v>25.936900000000001</v>
      </c>
    </row>
    <row r="94" spans="1:3" x14ac:dyDescent="0.25">
      <c r="A94" s="9">
        <v>46160</v>
      </c>
      <c r="B94" s="1" t="str">
        <f t="shared" ca="1" si="3"/>
        <v/>
      </c>
      <c r="C94">
        <v>26.697500000000002</v>
      </c>
    </row>
    <row r="95" spans="1:3" x14ac:dyDescent="0.25">
      <c r="A95" s="9">
        <v>46161</v>
      </c>
      <c r="B95" s="1" t="str">
        <f t="shared" ca="1" si="3"/>
        <v/>
      </c>
      <c r="C95">
        <v>26.67</v>
      </c>
    </row>
    <row r="96" spans="1:3" x14ac:dyDescent="0.25">
      <c r="A96" s="9">
        <v>46162</v>
      </c>
      <c r="B96" s="1" t="str">
        <f t="shared" ca="1" si="3"/>
        <v/>
      </c>
      <c r="C96">
        <v>26.438500000000001</v>
      </c>
    </row>
    <row r="97" spans="1:3" x14ac:dyDescent="0.25">
      <c r="A97" s="9">
        <v>46163</v>
      </c>
      <c r="B97" s="1" t="str">
        <f t="shared" ca="1" si="3"/>
        <v/>
      </c>
      <c r="C97">
        <v>26.311699999999998</v>
      </c>
    </row>
    <row r="98" spans="1:3" x14ac:dyDescent="0.25">
      <c r="A98" s="9">
        <v>46164</v>
      </c>
      <c r="B98" s="1" t="str">
        <f t="shared" ca="1" si="3"/>
        <v/>
      </c>
      <c r="C98">
        <v>26.344799999999999</v>
      </c>
    </row>
    <row r="99" spans="1:3" x14ac:dyDescent="0.25">
      <c r="A99" s="9">
        <v>46167</v>
      </c>
      <c r="B99" s="1" t="str">
        <f t="shared" ca="1" si="3"/>
        <v/>
      </c>
      <c r="C99">
        <v>26.344799999999999</v>
      </c>
    </row>
    <row r="100" spans="1:3" x14ac:dyDescent="0.25">
      <c r="A100" s="9">
        <v>46168</v>
      </c>
      <c r="B100" s="1" t="str">
        <f t="shared" ca="1" si="3"/>
        <v/>
      </c>
      <c r="C100">
        <v>26.124300000000002</v>
      </c>
    </row>
    <row r="101" spans="1:3" x14ac:dyDescent="0.25">
      <c r="A101" s="9">
        <v>46169</v>
      </c>
      <c r="B101" s="1" t="str">
        <f t="shared" ca="1" si="3"/>
        <v/>
      </c>
      <c r="C101">
        <v>26.1188</v>
      </c>
    </row>
    <row r="102" spans="1:3" x14ac:dyDescent="0.25">
      <c r="A102" s="9">
        <v>46170</v>
      </c>
      <c r="B102" s="1" t="str">
        <f t="shared" ca="1" si="3"/>
        <v/>
      </c>
      <c r="C102">
        <v>26.366800000000001</v>
      </c>
    </row>
    <row r="103" spans="1:3" x14ac:dyDescent="0.25">
      <c r="A103" s="9">
        <v>46171</v>
      </c>
      <c r="B103" s="1" t="str">
        <f t="shared" ca="1" si="3"/>
        <v/>
      </c>
      <c r="C103">
        <v>26.240100000000002</v>
      </c>
    </row>
    <row r="104" spans="1:3" x14ac:dyDescent="0.25">
      <c r="A104" s="9">
        <v>46174</v>
      </c>
      <c r="B104" s="1" t="str">
        <f t="shared" ca="1" si="3"/>
        <v/>
      </c>
      <c r="C104">
        <v>26.124300000000002</v>
      </c>
    </row>
    <row r="105" spans="1:3" x14ac:dyDescent="0.25">
      <c r="A105" s="9">
        <v>46175</v>
      </c>
      <c r="B105" s="1" t="str">
        <f t="shared" ca="1" si="3"/>
        <v/>
      </c>
      <c r="C105">
        <v>25.771599999999999</v>
      </c>
    </row>
    <row r="106" spans="1:3" x14ac:dyDescent="0.25">
      <c r="A106" s="9">
        <v>46176</v>
      </c>
      <c r="B106" s="1" t="str">
        <f t="shared" ca="1" si="3"/>
        <v/>
      </c>
      <c r="C106">
        <v>25.534600000000001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24.823599999999999</v>
      </c>
    </row>
    <row r="108" spans="1:3" x14ac:dyDescent="0.25">
      <c r="A108" s="9">
        <v>46181</v>
      </c>
      <c r="B108" s="1" t="str">
        <f t="shared" ca="1" si="4"/>
        <v/>
      </c>
      <c r="C108">
        <v>24.718900000000001</v>
      </c>
    </row>
    <row r="109" spans="1:3" x14ac:dyDescent="0.25">
      <c r="A109" s="9">
        <v>46182</v>
      </c>
      <c r="B109" s="1" t="str">
        <f t="shared" ca="1" si="4"/>
        <v/>
      </c>
      <c r="C109">
        <v>24.663799999999998</v>
      </c>
    </row>
    <row r="110" spans="1:3" x14ac:dyDescent="0.25">
      <c r="A110" s="9">
        <v>46183</v>
      </c>
      <c r="B110" s="1" t="str">
        <f t="shared" ca="1" si="4"/>
        <v/>
      </c>
      <c r="C110">
        <v>24.862200000000001</v>
      </c>
    </row>
    <row r="111" spans="1:3" x14ac:dyDescent="0.25">
      <c r="A111" s="9">
        <v>46184</v>
      </c>
      <c r="B111" s="1" t="str">
        <f t="shared" ca="1" si="4"/>
        <v/>
      </c>
      <c r="C111">
        <v>24.702400000000001</v>
      </c>
    </row>
    <row r="112" spans="1:3" x14ac:dyDescent="0.25">
      <c r="A112" s="9">
        <v>46185</v>
      </c>
      <c r="B112" s="1" t="str">
        <f t="shared" ca="1" si="4"/>
        <v/>
      </c>
      <c r="C112">
        <v>24.663799999999998</v>
      </c>
    </row>
    <row r="113" spans="1:3" x14ac:dyDescent="0.25">
      <c r="A113" s="9">
        <v>46188</v>
      </c>
      <c r="B113" s="1" t="str">
        <f t="shared" ca="1" si="4"/>
        <v/>
      </c>
      <c r="C113">
        <v>24.7685</v>
      </c>
    </row>
    <row r="114" spans="1:3" x14ac:dyDescent="0.25">
      <c r="A114" s="9">
        <v>46189</v>
      </c>
      <c r="B114" s="1" t="str">
        <f t="shared" ca="1" si="4"/>
        <v/>
      </c>
      <c r="C114">
        <v>25.010999999999999</v>
      </c>
    </row>
    <row r="115" spans="1:3" x14ac:dyDescent="0.25">
      <c r="A115" s="9">
        <v>46190</v>
      </c>
      <c r="B115" s="1" t="str">
        <f t="shared" ca="1" si="4"/>
        <v/>
      </c>
      <c r="C115">
        <v>25.060600000000001</v>
      </c>
    </row>
    <row r="116" spans="1:3" x14ac:dyDescent="0.25">
      <c r="A116" s="9">
        <v>46191</v>
      </c>
      <c r="B116" s="1" t="str">
        <f t="shared" ca="1" si="4"/>
        <v/>
      </c>
      <c r="C116">
        <v>24.873200000000001</v>
      </c>
    </row>
    <row r="117" spans="1:3" x14ac:dyDescent="0.25">
      <c r="A117" s="9">
        <v>46192</v>
      </c>
      <c r="B117" s="1" t="str">
        <f t="shared" ca="1" si="4"/>
        <v/>
      </c>
      <c r="C117">
        <v>24.873200000000001</v>
      </c>
    </row>
    <row r="118" spans="1:3" x14ac:dyDescent="0.25">
      <c r="A118" s="9">
        <v>46195</v>
      </c>
      <c r="B118" s="1" t="str">
        <f t="shared" ca="1" si="4"/>
        <v/>
      </c>
      <c r="C118">
        <v>24.746500000000001</v>
      </c>
    </row>
    <row r="119" spans="1:3" x14ac:dyDescent="0.25">
      <c r="A119" s="9">
        <v>46196</v>
      </c>
      <c r="B119" s="1" t="str">
        <f t="shared" ca="1" si="4"/>
        <v/>
      </c>
      <c r="C119">
        <v>24.779499999999999</v>
      </c>
    </row>
    <row r="120" spans="1:3" x14ac:dyDescent="0.25">
      <c r="A120" s="9">
        <v>46197</v>
      </c>
      <c r="B120" s="1" t="str">
        <f t="shared" ca="1" si="4"/>
        <v/>
      </c>
      <c r="C120">
        <v>24.619700000000002</v>
      </c>
    </row>
    <row r="121" spans="1:3" x14ac:dyDescent="0.25">
      <c r="A121" s="9">
        <v>46198</v>
      </c>
      <c r="B121" s="1" t="str">
        <f t="shared" ca="1" si="4"/>
        <v/>
      </c>
      <c r="C121">
        <v>25.066099999999999</v>
      </c>
    </row>
    <row r="122" spans="1:3" x14ac:dyDescent="0.25">
      <c r="A122" s="9">
        <v>46199</v>
      </c>
      <c r="B122" s="1" t="str">
        <f t="shared" ca="1" si="4"/>
        <v/>
      </c>
      <c r="C122">
        <v>25.055099999999999</v>
      </c>
    </row>
    <row r="123" spans="1:3" x14ac:dyDescent="0.25">
      <c r="A123" s="9">
        <v>46202</v>
      </c>
      <c r="B123" s="1" t="str">
        <f t="shared" ca="1" si="4"/>
        <v/>
      </c>
      <c r="C123">
        <v>24.674800000000001</v>
      </c>
    </row>
    <row r="124" spans="1:3" x14ac:dyDescent="0.25">
      <c r="A124" s="9">
        <v>46203</v>
      </c>
      <c r="B124" s="1" t="str">
        <f t="shared" ca="1" si="4"/>
        <v/>
      </c>
      <c r="C124">
        <v>24.7851</v>
      </c>
    </row>
    <row r="125" spans="1:3" x14ac:dyDescent="0.25">
      <c r="A125" s="9">
        <v>46204</v>
      </c>
      <c r="B125" s="1" t="str">
        <f t="shared" ca="1" si="4"/>
        <v/>
      </c>
      <c r="C125">
        <v>24.983499999999999</v>
      </c>
    </row>
    <row r="126" spans="1:3" x14ac:dyDescent="0.25">
      <c r="A126" s="9">
        <v>46205</v>
      </c>
      <c r="B126" s="1" t="str">
        <f t="shared" ca="1" si="4"/>
        <v/>
      </c>
      <c r="C126">
        <v>25.049600000000002</v>
      </c>
    </row>
    <row r="127" spans="1:3" x14ac:dyDescent="0.25">
      <c r="A127" s="9">
        <v>46206</v>
      </c>
      <c r="B127" s="1" t="str">
        <f t="shared" ca="1" si="4"/>
        <v/>
      </c>
      <c r="C127">
        <v>25.049600000000002</v>
      </c>
    </row>
    <row r="128" spans="1:3" x14ac:dyDescent="0.25">
      <c r="A128" s="9">
        <v>46209</v>
      </c>
      <c r="B128" s="1" t="str">
        <f t="shared" ca="1" si="4"/>
        <v/>
      </c>
      <c r="C128">
        <v>26.1023</v>
      </c>
    </row>
    <row r="129" spans="1:3" x14ac:dyDescent="0.25">
      <c r="A129" s="9">
        <v>46210</v>
      </c>
      <c r="B129" s="1" t="str">
        <f t="shared" ca="1" si="4"/>
        <v/>
      </c>
      <c r="C129">
        <v>26.3172</v>
      </c>
    </row>
    <row r="130" spans="1:3" x14ac:dyDescent="0.25">
      <c r="A130" s="9">
        <v>46211</v>
      </c>
      <c r="B130" s="1" t="str">
        <f t="shared" ca="1" si="4"/>
        <v/>
      </c>
      <c r="C130">
        <v>26.3062</v>
      </c>
    </row>
    <row r="131" spans="1:3" x14ac:dyDescent="0.25">
      <c r="A131" s="9">
        <v>46212</v>
      </c>
      <c r="B131" s="1" t="str">
        <f t="shared" ca="1" si="4"/>
        <v/>
      </c>
      <c r="C131">
        <v>25.964500000000001</v>
      </c>
    </row>
    <row r="132" spans="1:3" x14ac:dyDescent="0.25">
      <c r="A132" s="9">
        <v>46213</v>
      </c>
      <c r="B132" s="1" t="str">
        <f t="shared" ca="1" si="4"/>
        <v/>
      </c>
      <c r="C132">
        <v>26.273099999999999</v>
      </c>
    </row>
    <row r="133" spans="1:3" x14ac:dyDescent="0.25">
      <c r="A133" s="9">
        <v>46216</v>
      </c>
      <c r="B133" s="1" t="str">
        <f t="shared" ca="1" si="4"/>
        <v/>
      </c>
      <c r="C133">
        <v>26.383400000000002</v>
      </c>
    </row>
    <row r="134" spans="1:3" x14ac:dyDescent="0.25">
      <c r="A134" s="9">
        <v>46217</v>
      </c>
      <c r="B134" s="1" t="str">
        <f t="shared" ca="1" si="4"/>
        <v/>
      </c>
      <c r="C134">
        <v>26.295200000000001</v>
      </c>
    </row>
    <row r="135" spans="1:3" x14ac:dyDescent="0.25">
      <c r="A135" s="9">
        <v>46218</v>
      </c>
      <c r="B135" s="1" t="str">
        <f t="shared" ca="1" si="4"/>
        <v/>
      </c>
      <c r="C135">
        <v>26.5046</v>
      </c>
    </row>
    <row r="136" spans="1:3" x14ac:dyDescent="0.25">
      <c r="A136" s="9">
        <v>46219</v>
      </c>
      <c r="B136" s="1" t="str">
        <f t="shared" ca="1" si="4"/>
        <v/>
      </c>
      <c r="C136">
        <v>26.344799999999999</v>
      </c>
    </row>
    <row r="137" spans="1:3" x14ac:dyDescent="0.25">
      <c r="A137" s="9">
        <v>46220</v>
      </c>
      <c r="B137" s="1" t="str">
        <f t="shared" ca="1" si="4"/>
        <v/>
      </c>
      <c r="C137">
        <v>26.554200000000002</v>
      </c>
    </row>
    <row r="138" spans="1:3" x14ac:dyDescent="0.25">
      <c r="A138" s="9">
        <v>46223</v>
      </c>
      <c r="B138" s="1" t="str">
        <f t="shared" ca="1" si="4"/>
        <v/>
      </c>
      <c r="C138">
        <v>27.028199999999998</v>
      </c>
    </row>
    <row r="139" spans="1:3" x14ac:dyDescent="0.25">
      <c r="A139" s="9">
        <v>46224</v>
      </c>
      <c r="B139" s="1" t="str">
        <f t="shared" ref="B139:B146" ca="1" si="5">B138</f>
        <v/>
      </c>
      <c r="C139">
        <v>26.884899999999998</v>
      </c>
    </row>
    <row r="140" spans="1:3" x14ac:dyDescent="0.25">
      <c r="A140" s="9">
        <v>46225</v>
      </c>
      <c r="B140" s="1" t="str">
        <f t="shared" ca="1" si="5"/>
        <v/>
      </c>
      <c r="C140">
        <v>27.182500000000001</v>
      </c>
    </row>
    <row r="141" spans="1:3" x14ac:dyDescent="0.25">
      <c r="A141" s="9">
        <v>46226</v>
      </c>
      <c r="B141" s="1" t="str">
        <f t="shared" ca="1" si="5"/>
        <v/>
      </c>
      <c r="C141">
        <v>27.281700000000001</v>
      </c>
    </row>
    <row r="142" spans="1:3" x14ac:dyDescent="0.25">
      <c r="A142" s="9">
        <v>46227</v>
      </c>
      <c r="B142" s="1" t="str">
        <f t="shared" ca="1" si="5"/>
        <v/>
      </c>
      <c r="C142">
        <v>27.513200000000001</v>
      </c>
    </row>
    <row r="143" spans="1:3" x14ac:dyDescent="0.25">
      <c r="A143" s="24">
        <v>46230</v>
      </c>
      <c r="B143" s="1" t="str">
        <f t="shared" ca="1" si="5"/>
        <v/>
      </c>
      <c r="C143">
        <v>26.642399999999999</v>
      </c>
    </row>
    <row r="144" spans="1:3" x14ac:dyDescent="0.25">
      <c r="A144" s="24">
        <v>46231</v>
      </c>
      <c r="B144" s="1" t="str">
        <f t="shared" ca="1" si="5"/>
        <v/>
      </c>
      <c r="C144">
        <v>26.7196</v>
      </c>
    </row>
    <row r="145" spans="1:3" x14ac:dyDescent="0.25">
      <c r="A145" s="24">
        <v>46232</v>
      </c>
      <c r="B145" s="1" t="str">
        <f t="shared" ca="1" si="5"/>
        <v/>
      </c>
      <c r="C145">
        <v>25.97</v>
      </c>
    </row>
    <row r="146" spans="1:3" x14ac:dyDescent="0.25">
      <c r="A146" s="24">
        <v>46233</v>
      </c>
      <c r="B146" s="1" t="str">
        <f t="shared" ca="1" si="5"/>
        <v/>
      </c>
      <c r="C146">
        <v>25.953499999999998</v>
      </c>
    </row>
    <row r="147" spans="1:3" x14ac:dyDescent="0.25">
      <c r="B147" s="1">
        <f t="shared" ref="B147:B178" si="6">B156</f>
        <v>0</v>
      </c>
    </row>
    <row r="148" spans="1:3" x14ac:dyDescent="0.25">
      <c r="B148" s="1">
        <f t="shared" si="6"/>
        <v>0</v>
      </c>
    </row>
    <row r="149" spans="1:3" x14ac:dyDescent="0.25">
      <c r="B149" s="1">
        <f t="shared" si="6"/>
        <v>0</v>
      </c>
    </row>
    <row r="150" spans="1:3" x14ac:dyDescent="0.25">
      <c r="B150" s="1">
        <f t="shared" si="6"/>
        <v>0</v>
      </c>
    </row>
    <row r="151" spans="1:3" x14ac:dyDescent="0.25">
      <c r="B151" s="1">
        <f t="shared" si="6"/>
        <v>0</v>
      </c>
    </row>
    <row r="152" spans="1:3" x14ac:dyDescent="0.25">
      <c r="B152" s="1">
        <f t="shared" si="6"/>
        <v>0</v>
      </c>
    </row>
    <row r="153" spans="1:3" x14ac:dyDescent="0.25">
      <c r="B153" s="1">
        <f t="shared" si="6"/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ref="B179:B210" si="7">B188</f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Planilha55"/>
  <dimension ref="A1:C210"/>
  <sheetViews>
    <sheetView topLeftCell="A40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46021</v>
      </c>
      <c r="B2" s="1" t="s">
        <v>5852</v>
      </c>
      <c r="C2">
        <v>23.577999999999999</v>
      </c>
    </row>
    <row r="3" spans="1:3" x14ac:dyDescent="0.25">
      <c r="A3" s="4">
        <v>46024</v>
      </c>
      <c r="B3" s="1" t="str">
        <f t="shared" ref="B3:B34" si="0">B2</f>
        <v>SJCU26</v>
      </c>
      <c r="C3">
        <v>23.3245</v>
      </c>
    </row>
    <row r="4" spans="1:3" x14ac:dyDescent="0.25">
      <c r="A4" s="4">
        <v>46027</v>
      </c>
      <c r="B4" s="1" t="str">
        <f t="shared" si="0"/>
        <v>SJCU26</v>
      </c>
      <c r="C4">
        <v>23.6111</v>
      </c>
    </row>
    <row r="5" spans="1:3" x14ac:dyDescent="0.25">
      <c r="A5" s="4">
        <v>46028</v>
      </c>
      <c r="B5" s="1" t="str">
        <f t="shared" si="0"/>
        <v>SJCU26</v>
      </c>
      <c r="C5">
        <v>23.445799999999998</v>
      </c>
    </row>
    <row r="6" spans="1:3" x14ac:dyDescent="0.25">
      <c r="A6" s="4">
        <v>46029</v>
      </c>
      <c r="B6" s="1" t="str">
        <f t="shared" si="0"/>
        <v>SJCU26</v>
      </c>
      <c r="C6">
        <v>23.6221</v>
      </c>
    </row>
    <row r="7" spans="1:3" x14ac:dyDescent="0.25">
      <c r="A7" s="4">
        <v>46030</v>
      </c>
      <c r="B7" s="1" t="str">
        <f t="shared" si="0"/>
        <v>SJCU26</v>
      </c>
      <c r="C7">
        <v>23.556000000000001</v>
      </c>
    </row>
    <row r="8" spans="1:3" x14ac:dyDescent="0.25">
      <c r="A8" s="4">
        <v>46031</v>
      </c>
      <c r="B8" s="1" t="str">
        <f t="shared" si="0"/>
        <v>SJCU26</v>
      </c>
      <c r="C8">
        <v>23.545000000000002</v>
      </c>
    </row>
    <row r="9" spans="1:3" x14ac:dyDescent="0.25">
      <c r="A9" s="4">
        <v>46034</v>
      </c>
      <c r="B9" s="1" t="str">
        <f t="shared" si="0"/>
        <v>SJCU26</v>
      </c>
      <c r="C9">
        <v>23.390699999999999</v>
      </c>
    </row>
    <row r="10" spans="1:3" x14ac:dyDescent="0.25">
      <c r="A10" s="4">
        <v>46035</v>
      </c>
      <c r="B10" s="1" t="str">
        <f t="shared" si="0"/>
        <v>SJCU26</v>
      </c>
      <c r="C10">
        <v>23.1922</v>
      </c>
    </row>
    <row r="11" spans="1:3" x14ac:dyDescent="0.25">
      <c r="A11" s="4">
        <v>46036</v>
      </c>
      <c r="B11" s="1" t="str">
        <f t="shared" si="0"/>
        <v>SJCU26</v>
      </c>
      <c r="C11">
        <v>23.197800000000001</v>
      </c>
    </row>
    <row r="12" spans="1:3" x14ac:dyDescent="0.25">
      <c r="A12" s="4">
        <v>46037</v>
      </c>
      <c r="B12" s="1" t="str">
        <f t="shared" si="0"/>
        <v>SJCU26</v>
      </c>
      <c r="C12">
        <v>23.341000000000001</v>
      </c>
    </row>
    <row r="13" spans="1:3" x14ac:dyDescent="0.25">
      <c r="A13" s="4">
        <v>46038</v>
      </c>
      <c r="B13" s="1" t="str">
        <f t="shared" si="0"/>
        <v>SJCU26</v>
      </c>
      <c r="C13">
        <v>23.434699999999999</v>
      </c>
    </row>
    <row r="14" spans="1:3" x14ac:dyDescent="0.25">
      <c r="A14" s="4">
        <v>46041</v>
      </c>
      <c r="B14" s="1" t="str">
        <f t="shared" si="0"/>
        <v>SJCU26</v>
      </c>
      <c r="C14">
        <v>23.434699999999999</v>
      </c>
    </row>
    <row r="15" spans="1:3" x14ac:dyDescent="0.25">
      <c r="A15" s="9">
        <v>46042</v>
      </c>
      <c r="B15" s="1" t="str">
        <f t="shared" si="0"/>
        <v>SJCU26</v>
      </c>
      <c r="C15">
        <v>23.33</v>
      </c>
    </row>
    <row r="16" spans="1:3" x14ac:dyDescent="0.25">
      <c r="A16" s="4">
        <v>46043</v>
      </c>
      <c r="B16" s="1" t="str">
        <f t="shared" si="0"/>
        <v>SJCU26</v>
      </c>
      <c r="C16">
        <v>23.556000000000001</v>
      </c>
    </row>
    <row r="17" spans="1:3" x14ac:dyDescent="0.25">
      <c r="A17" s="4">
        <v>46044</v>
      </c>
      <c r="B17" s="1" t="str">
        <f t="shared" si="0"/>
        <v>SJCU26</v>
      </c>
      <c r="C17">
        <v>23.6221</v>
      </c>
    </row>
    <row r="18" spans="1:3" x14ac:dyDescent="0.25">
      <c r="A18" s="9">
        <v>46045</v>
      </c>
      <c r="B18" s="1" t="str">
        <f t="shared" si="0"/>
        <v>SJCU26</v>
      </c>
      <c r="C18">
        <v>23.726900000000001</v>
      </c>
    </row>
    <row r="19" spans="1:3" x14ac:dyDescent="0.25">
      <c r="A19" s="9">
        <v>46048</v>
      </c>
      <c r="B19" s="1" t="str">
        <f t="shared" si="0"/>
        <v>SJCU26</v>
      </c>
      <c r="C19">
        <v>23.644200000000001</v>
      </c>
    </row>
    <row r="20" spans="1:3" x14ac:dyDescent="0.25">
      <c r="A20" s="9">
        <v>46049</v>
      </c>
      <c r="B20" s="1" t="str">
        <f t="shared" si="0"/>
        <v>SJCU26</v>
      </c>
      <c r="C20">
        <v>23.721299999999999</v>
      </c>
    </row>
    <row r="21" spans="1:3" x14ac:dyDescent="0.25">
      <c r="A21" s="9">
        <v>46050</v>
      </c>
      <c r="B21" s="1" t="str">
        <f t="shared" si="0"/>
        <v>SJCU26</v>
      </c>
      <c r="C21">
        <v>23.875699999999998</v>
      </c>
    </row>
    <row r="22" spans="1:3" x14ac:dyDescent="0.25">
      <c r="A22" s="9">
        <v>46051</v>
      </c>
      <c r="B22" s="1" t="str">
        <f t="shared" si="0"/>
        <v>SJCU26</v>
      </c>
      <c r="C22">
        <v>23.864599999999999</v>
      </c>
    </row>
    <row r="23" spans="1:3" x14ac:dyDescent="0.25">
      <c r="A23" s="9">
        <v>46052</v>
      </c>
      <c r="B23" s="1" t="str">
        <f t="shared" si="0"/>
        <v>SJCU26</v>
      </c>
      <c r="C23">
        <v>23.649699999999999</v>
      </c>
    </row>
    <row r="24" spans="1:3" x14ac:dyDescent="0.25">
      <c r="A24" s="9">
        <v>46055</v>
      </c>
      <c r="B24" s="1" t="str">
        <f t="shared" si="0"/>
        <v>SJCU26</v>
      </c>
      <c r="C24">
        <v>23.5505</v>
      </c>
    </row>
    <row r="25" spans="1:3" x14ac:dyDescent="0.25">
      <c r="A25" s="9">
        <v>46056</v>
      </c>
      <c r="B25" s="1" t="str">
        <f t="shared" si="0"/>
        <v>SJCU26</v>
      </c>
      <c r="C25">
        <v>23.644200000000001</v>
      </c>
    </row>
    <row r="26" spans="1:3" x14ac:dyDescent="0.25">
      <c r="A26" s="9">
        <v>46057</v>
      </c>
      <c r="B26" s="1" t="str">
        <f t="shared" si="0"/>
        <v>SJCU26</v>
      </c>
      <c r="C26">
        <v>23.892199999999999</v>
      </c>
    </row>
    <row r="27" spans="1:3" x14ac:dyDescent="0.25">
      <c r="A27" s="9">
        <v>46058</v>
      </c>
      <c r="B27" s="1" t="str">
        <f t="shared" si="0"/>
        <v>SJCU26</v>
      </c>
      <c r="C27">
        <v>24.1953</v>
      </c>
    </row>
    <row r="28" spans="1:3" x14ac:dyDescent="0.25">
      <c r="A28" s="9">
        <v>46059</v>
      </c>
      <c r="B28" s="1" t="str">
        <f t="shared" si="0"/>
        <v>SJCU26</v>
      </c>
      <c r="C28">
        <v>24.178799999999999</v>
      </c>
    </row>
    <row r="29" spans="1:3" x14ac:dyDescent="0.25">
      <c r="A29" s="9">
        <v>46062</v>
      </c>
      <c r="B29" s="1" t="str">
        <f t="shared" si="0"/>
        <v>SJCU26</v>
      </c>
      <c r="C29">
        <v>24.1953</v>
      </c>
    </row>
    <row r="30" spans="1:3" x14ac:dyDescent="0.25">
      <c r="A30" s="9">
        <v>46063</v>
      </c>
      <c r="B30" s="1" t="str">
        <f t="shared" si="0"/>
        <v>SJCU26</v>
      </c>
      <c r="C30">
        <v>24.448899999999998</v>
      </c>
    </row>
    <row r="31" spans="1:3" x14ac:dyDescent="0.25">
      <c r="A31" s="9">
        <v>46064</v>
      </c>
      <c r="B31" s="1" t="str">
        <f t="shared" si="0"/>
        <v>SJCU26</v>
      </c>
      <c r="C31">
        <v>24.531500000000001</v>
      </c>
    </row>
    <row r="32" spans="1:3" x14ac:dyDescent="0.25">
      <c r="A32" s="9">
        <v>46065</v>
      </c>
      <c r="B32" s="1" t="str">
        <f t="shared" si="0"/>
        <v>SJCU26</v>
      </c>
      <c r="C32">
        <v>24.680299999999999</v>
      </c>
    </row>
    <row r="33" spans="1:3" x14ac:dyDescent="0.25">
      <c r="A33" s="9">
        <v>46066</v>
      </c>
      <c r="B33" s="1" t="str">
        <f t="shared" si="0"/>
        <v>SJCU26</v>
      </c>
      <c r="C33">
        <v>24.6142</v>
      </c>
    </row>
    <row r="34" spans="1:3" x14ac:dyDescent="0.25">
      <c r="A34" s="9">
        <v>46071</v>
      </c>
      <c r="B34" s="1" t="str">
        <f t="shared" si="0"/>
        <v>SJCU26</v>
      </c>
      <c r="C34">
        <v>24.680299999999999</v>
      </c>
    </row>
    <row r="35" spans="1:3" x14ac:dyDescent="0.25">
      <c r="A35" s="9">
        <v>46072</v>
      </c>
      <c r="B35" s="1" t="str">
        <f t="shared" ref="B35:B63" si="1">B34</f>
        <v>SJCU26</v>
      </c>
      <c r="C35">
        <v>24.741</v>
      </c>
    </row>
    <row r="36" spans="1:3" x14ac:dyDescent="0.25">
      <c r="A36" s="9">
        <v>46073</v>
      </c>
      <c r="B36" s="1" t="str">
        <f t="shared" si="1"/>
        <v>SJCU26</v>
      </c>
      <c r="C36">
        <v>24.6858</v>
      </c>
    </row>
    <row r="37" spans="1:3" x14ac:dyDescent="0.25">
      <c r="A37" s="9">
        <v>46076</v>
      </c>
      <c r="B37" s="1" t="str">
        <f t="shared" si="1"/>
        <v>SJCU26</v>
      </c>
      <c r="C37">
        <v>24.702400000000001</v>
      </c>
    </row>
    <row r="38" spans="1:3" x14ac:dyDescent="0.25">
      <c r="A38" s="9">
        <v>46077</v>
      </c>
      <c r="B38" s="1" t="str">
        <f t="shared" si="1"/>
        <v>SJCU26</v>
      </c>
      <c r="C38">
        <v>24.7575</v>
      </c>
    </row>
    <row r="39" spans="1:3" x14ac:dyDescent="0.25">
      <c r="A39" s="9">
        <v>46078</v>
      </c>
      <c r="B39" s="1" t="str">
        <f t="shared" si="1"/>
        <v>SJCU26</v>
      </c>
      <c r="C39">
        <v>24.917300000000001</v>
      </c>
    </row>
    <row r="40" spans="1:3" x14ac:dyDescent="0.25">
      <c r="A40" s="9">
        <v>46079</v>
      </c>
      <c r="B40" s="1" t="str">
        <f t="shared" si="1"/>
        <v>SJCU26</v>
      </c>
      <c r="C40">
        <v>24.922799999999999</v>
      </c>
    </row>
    <row r="41" spans="1:3" x14ac:dyDescent="0.25">
      <c r="A41" s="9">
        <v>46080</v>
      </c>
      <c r="B41" s="1" t="str">
        <f t="shared" si="1"/>
        <v>SJCU26</v>
      </c>
      <c r="C41">
        <v>24.961400000000001</v>
      </c>
    </row>
    <row r="42" spans="1:3" x14ac:dyDescent="0.25">
      <c r="A42" s="9">
        <v>46083</v>
      </c>
      <c r="B42" s="1" t="str">
        <f t="shared" si="1"/>
        <v>SJCU26</v>
      </c>
      <c r="C42">
        <v>24.9559</v>
      </c>
    </row>
    <row r="43" spans="1:3" x14ac:dyDescent="0.25">
      <c r="A43" s="9">
        <v>46084</v>
      </c>
      <c r="B43" s="1" t="str">
        <f t="shared" si="1"/>
        <v>SJCU26</v>
      </c>
      <c r="C43">
        <v>25.049600000000002</v>
      </c>
    </row>
    <row r="44" spans="1:3" x14ac:dyDescent="0.25">
      <c r="A44" s="9">
        <v>46085</v>
      </c>
      <c r="B44" s="1" t="str">
        <f t="shared" si="1"/>
        <v>SJCU26</v>
      </c>
      <c r="C44">
        <v>25.0441</v>
      </c>
    </row>
    <row r="45" spans="1:3" x14ac:dyDescent="0.25">
      <c r="A45" s="9">
        <v>46086</v>
      </c>
      <c r="B45" s="1" t="str">
        <f t="shared" si="1"/>
        <v>SJCU26</v>
      </c>
      <c r="C45">
        <v>25.192900000000002</v>
      </c>
    </row>
    <row r="46" spans="1:3" x14ac:dyDescent="0.25">
      <c r="A46" s="9">
        <v>46087</v>
      </c>
      <c r="B46" s="1" t="str">
        <f t="shared" si="1"/>
        <v>SJCU26</v>
      </c>
      <c r="C46">
        <v>25.468499999999999</v>
      </c>
    </row>
    <row r="47" spans="1:3" x14ac:dyDescent="0.25">
      <c r="A47" s="9">
        <v>46090</v>
      </c>
      <c r="B47" s="1" t="str">
        <f t="shared" si="1"/>
        <v>SJCU26</v>
      </c>
      <c r="C47">
        <v>25.474</v>
      </c>
    </row>
    <row r="48" spans="1:3" x14ac:dyDescent="0.25">
      <c r="A48" s="9">
        <v>46091</v>
      </c>
      <c r="B48" s="1" t="str">
        <f t="shared" si="1"/>
        <v>SJCU26</v>
      </c>
      <c r="C48">
        <v>25.595199999999998</v>
      </c>
    </row>
    <row r="49" spans="1:3" x14ac:dyDescent="0.25">
      <c r="A49" s="9">
        <v>46092</v>
      </c>
      <c r="B49" s="1" t="str">
        <f t="shared" si="1"/>
        <v>SJCU26</v>
      </c>
      <c r="C49">
        <v>25.810199999999998</v>
      </c>
    </row>
    <row r="50" spans="1:3" x14ac:dyDescent="0.25">
      <c r="A50" s="9">
        <v>46093</v>
      </c>
      <c r="B50" s="1" t="str">
        <f t="shared" si="1"/>
        <v>SJCU26</v>
      </c>
      <c r="C50">
        <v>25.909400000000002</v>
      </c>
    </row>
    <row r="51" spans="1:3" x14ac:dyDescent="0.25">
      <c r="A51" s="9">
        <v>46094</v>
      </c>
      <c r="B51" s="1" t="str">
        <f t="shared" si="1"/>
        <v>SJCU26</v>
      </c>
      <c r="C51">
        <v>25.7881</v>
      </c>
    </row>
    <row r="52" spans="1:3" x14ac:dyDescent="0.25">
      <c r="A52" s="9">
        <v>46097</v>
      </c>
      <c r="B52" s="1" t="str">
        <f t="shared" si="1"/>
        <v>SJCU26</v>
      </c>
      <c r="C52">
        <v>24.729900000000001</v>
      </c>
    </row>
    <row r="53" spans="1:3" x14ac:dyDescent="0.25">
      <c r="A53" s="9">
        <v>46098</v>
      </c>
      <c r="B53" s="1" t="str">
        <f t="shared" si="1"/>
        <v>SJCU26</v>
      </c>
      <c r="C53">
        <v>24.944900000000001</v>
      </c>
    </row>
    <row r="54" spans="1:3" x14ac:dyDescent="0.25">
      <c r="A54" s="9">
        <v>46099</v>
      </c>
      <c r="B54" s="1" t="str">
        <f t="shared" si="1"/>
        <v>SJCU26</v>
      </c>
      <c r="C54">
        <v>25.159800000000001</v>
      </c>
    </row>
    <row r="55" spans="1:3" x14ac:dyDescent="0.25">
      <c r="A55" s="9">
        <v>46100</v>
      </c>
      <c r="B55" s="1" t="str">
        <f t="shared" si="1"/>
        <v>SJCU26</v>
      </c>
      <c r="C55">
        <v>25.303100000000001</v>
      </c>
    </row>
    <row r="56" spans="1:3" x14ac:dyDescent="0.25">
      <c r="A56" s="9">
        <v>46101</v>
      </c>
      <c r="B56" s="1" t="str">
        <f t="shared" si="1"/>
        <v>SJCU26</v>
      </c>
      <c r="C56">
        <v>25.192900000000002</v>
      </c>
    </row>
    <row r="57" spans="1:3" x14ac:dyDescent="0.25">
      <c r="A57" s="9">
        <v>46104</v>
      </c>
      <c r="B57" s="1" t="str">
        <f t="shared" si="1"/>
        <v>SJCU26</v>
      </c>
      <c r="C57">
        <v>25.2866</v>
      </c>
    </row>
    <row r="58" spans="1:3" x14ac:dyDescent="0.25">
      <c r="A58" s="9">
        <v>46105</v>
      </c>
      <c r="B58" s="1" t="str">
        <f t="shared" si="1"/>
        <v>SJCU26</v>
      </c>
      <c r="C58">
        <v>25.209399999999999</v>
      </c>
    </row>
    <row r="59" spans="1:3" x14ac:dyDescent="0.25">
      <c r="A59" s="9">
        <v>46106</v>
      </c>
      <c r="B59" s="1" t="str">
        <f t="shared" si="1"/>
        <v>SJCU26</v>
      </c>
      <c r="C59">
        <v>25.4023</v>
      </c>
    </row>
    <row r="60" spans="1:3" x14ac:dyDescent="0.25">
      <c r="A60" s="9">
        <v>46107</v>
      </c>
      <c r="B60" s="1" t="str">
        <f t="shared" si="1"/>
        <v>SJCU26</v>
      </c>
      <c r="C60">
        <v>25.446400000000001</v>
      </c>
    </row>
    <row r="61" spans="1:3" x14ac:dyDescent="0.25">
      <c r="A61" s="9">
        <v>46108</v>
      </c>
      <c r="B61" s="1" t="str">
        <f t="shared" si="1"/>
        <v>SJCU26</v>
      </c>
      <c r="C61">
        <v>25.2315</v>
      </c>
    </row>
    <row r="62" spans="1:3" x14ac:dyDescent="0.25">
      <c r="A62" s="9">
        <v>46111</v>
      </c>
      <c r="B62" s="1" t="str">
        <f t="shared" si="1"/>
        <v>SJCU26</v>
      </c>
      <c r="C62">
        <v>25.236999999999998</v>
      </c>
    </row>
    <row r="63" spans="1:3" x14ac:dyDescent="0.25">
      <c r="A63" s="9">
        <v>46112</v>
      </c>
      <c r="B63" s="1" t="str">
        <f t="shared" si="1"/>
        <v>SJCU26</v>
      </c>
      <c r="C63">
        <v>25.534600000000001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25.484999999999999</v>
      </c>
    </row>
    <row r="65" spans="1:3" x14ac:dyDescent="0.25">
      <c r="A65" s="9">
        <v>46114</v>
      </c>
      <c r="B65" s="1" t="str">
        <f t="shared" ca="1" si="2"/>
        <v/>
      </c>
      <c r="C65">
        <v>25.435400000000001</v>
      </c>
    </row>
    <row r="66" spans="1:3" x14ac:dyDescent="0.25">
      <c r="A66" s="9">
        <v>46118</v>
      </c>
      <c r="B66" s="1" t="str">
        <f t="shared" ca="1" si="2"/>
        <v/>
      </c>
      <c r="C66">
        <v>25.5181</v>
      </c>
    </row>
    <row r="67" spans="1:3" x14ac:dyDescent="0.25">
      <c r="A67" s="9">
        <v>46119</v>
      </c>
      <c r="B67" s="1" t="str">
        <f t="shared" ca="1" si="2"/>
        <v/>
      </c>
      <c r="C67">
        <v>25.369299999999999</v>
      </c>
    </row>
    <row r="68" spans="1:3" x14ac:dyDescent="0.25">
      <c r="A68" s="9">
        <v>46120</v>
      </c>
      <c r="B68" s="1" t="str">
        <f t="shared" ca="1" si="2"/>
        <v/>
      </c>
      <c r="C68">
        <v>25.407800000000002</v>
      </c>
    </row>
    <row r="69" spans="1:3" x14ac:dyDescent="0.25">
      <c r="A69" s="9">
        <v>46121</v>
      </c>
      <c r="B69" s="1" t="str">
        <f t="shared" ca="1" si="2"/>
        <v/>
      </c>
      <c r="C69">
        <v>25.413399999999999</v>
      </c>
    </row>
    <row r="70" spans="1:3" x14ac:dyDescent="0.25">
      <c r="A70" s="9">
        <v>46122</v>
      </c>
      <c r="B70" s="1" t="str">
        <f t="shared" ca="1" si="2"/>
        <v/>
      </c>
      <c r="C70">
        <v>25.534600000000001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25.203900000000001</v>
      </c>
    </row>
    <row r="73" spans="1:3" x14ac:dyDescent="0.25">
      <c r="A73" s="9">
        <v>46127</v>
      </c>
      <c r="B73" s="1" t="str">
        <f t="shared" ca="1" si="2"/>
        <v/>
      </c>
      <c r="C73">
        <v>25.407800000000002</v>
      </c>
    </row>
    <row r="74" spans="1:3" x14ac:dyDescent="0.25">
      <c r="A74" s="9">
        <v>46128</v>
      </c>
      <c r="B74" s="1" t="str">
        <f t="shared" ca="1" si="2"/>
        <v/>
      </c>
      <c r="C74">
        <v>25.391300000000001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25.4023</v>
      </c>
    </row>
    <row r="76" spans="1:3" x14ac:dyDescent="0.25">
      <c r="A76" s="9">
        <v>46132</v>
      </c>
      <c r="B76" s="1" t="str">
        <f t="shared" ca="1" si="3"/>
        <v/>
      </c>
      <c r="C76">
        <v>25.413399999999999</v>
      </c>
    </row>
    <row r="77" spans="1:3" x14ac:dyDescent="0.25">
      <c r="A77" s="9">
        <v>46134</v>
      </c>
      <c r="B77" s="1" t="str">
        <f t="shared" ca="1" si="3"/>
        <v/>
      </c>
      <c r="C77">
        <v>25.391300000000001</v>
      </c>
    </row>
    <row r="78" spans="1:3" x14ac:dyDescent="0.25">
      <c r="A78" s="9">
        <v>46135</v>
      </c>
      <c r="B78" s="1" t="str">
        <f t="shared" ca="1" si="3"/>
        <v/>
      </c>
      <c r="C78">
        <v>25.336200000000002</v>
      </c>
    </row>
    <row r="79" spans="1:3" x14ac:dyDescent="0.25">
      <c r="A79" s="9">
        <v>46136</v>
      </c>
      <c r="B79" s="1" t="str">
        <f t="shared" ca="1" si="3"/>
        <v/>
      </c>
      <c r="C79">
        <v>25.363800000000001</v>
      </c>
    </row>
    <row r="80" spans="1:3" x14ac:dyDescent="0.25">
      <c r="A80" s="9">
        <v>46139</v>
      </c>
      <c r="B80" s="1" t="str">
        <f t="shared" ca="1" si="3"/>
        <v/>
      </c>
      <c r="C80">
        <v>25.606300000000001</v>
      </c>
    </row>
    <row r="81" spans="1:3" x14ac:dyDescent="0.25">
      <c r="A81" s="9">
        <v>46140</v>
      </c>
      <c r="B81" s="1" t="str">
        <f t="shared" ca="1" si="3"/>
        <v/>
      </c>
      <c r="C81">
        <v>25.6173</v>
      </c>
    </row>
    <row r="82" spans="1:3" x14ac:dyDescent="0.25">
      <c r="A82" s="9">
        <v>46141</v>
      </c>
      <c r="B82" s="1" t="str">
        <f t="shared" ca="1" si="3"/>
        <v/>
      </c>
      <c r="C82">
        <v>25.705500000000001</v>
      </c>
    </row>
    <row r="83" spans="1:3" x14ac:dyDescent="0.25">
      <c r="A83" s="9">
        <v>46142</v>
      </c>
      <c r="B83" s="1" t="str">
        <f t="shared" ca="1" si="3"/>
        <v/>
      </c>
      <c r="C83">
        <v>25.744</v>
      </c>
    </row>
    <row r="84" spans="1:3" x14ac:dyDescent="0.25">
      <c r="A84" s="9">
        <v>46146</v>
      </c>
      <c r="B84" s="1" t="str">
        <f t="shared" ca="1" si="3"/>
        <v/>
      </c>
      <c r="C84">
        <v>26.2897</v>
      </c>
    </row>
    <row r="85" spans="1:3" x14ac:dyDescent="0.25">
      <c r="A85" s="9">
        <v>46147</v>
      </c>
      <c r="B85" s="1" t="str">
        <f t="shared" ca="1" si="3"/>
        <v/>
      </c>
      <c r="C85">
        <v>26.107800000000001</v>
      </c>
    </row>
    <row r="86" spans="1:3" x14ac:dyDescent="0.25">
      <c r="A86" s="9">
        <v>46148</v>
      </c>
      <c r="B86" s="1" t="str">
        <f t="shared" ca="1" si="3"/>
        <v/>
      </c>
      <c r="C86">
        <v>25.771599999999999</v>
      </c>
    </row>
    <row r="87" spans="1:3" x14ac:dyDescent="0.25">
      <c r="A87" s="9">
        <v>46149</v>
      </c>
      <c r="B87" s="1" t="str">
        <f t="shared" ca="1" si="3"/>
        <v/>
      </c>
      <c r="C87">
        <v>25.727499999999999</v>
      </c>
    </row>
    <row r="88" spans="1:3" x14ac:dyDescent="0.25">
      <c r="A88" s="9">
        <v>46150</v>
      </c>
      <c r="B88" s="1" t="str">
        <f t="shared" ca="1" si="3"/>
        <v/>
      </c>
      <c r="C88">
        <v>26.1188</v>
      </c>
    </row>
    <row r="89" spans="1:3" x14ac:dyDescent="0.25">
      <c r="A89" s="9">
        <v>46153</v>
      </c>
      <c r="B89" s="1" t="str">
        <f t="shared" ca="1" si="3"/>
        <v/>
      </c>
      <c r="C89">
        <v>26.240100000000002</v>
      </c>
    </row>
    <row r="90" spans="1:3" x14ac:dyDescent="0.25">
      <c r="A90" s="9">
        <v>46154</v>
      </c>
      <c r="B90" s="1" t="str">
        <f t="shared" ca="1" si="3"/>
        <v/>
      </c>
      <c r="C90">
        <v>26.493600000000001</v>
      </c>
    </row>
    <row r="91" spans="1:3" x14ac:dyDescent="0.25">
      <c r="A91" s="9">
        <v>46155</v>
      </c>
      <c r="B91" s="1" t="str">
        <f t="shared" ca="1" si="3"/>
        <v/>
      </c>
      <c r="C91">
        <v>26.5322</v>
      </c>
    </row>
    <row r="92" spans="1:3" x14ac:dyDescent="0.25">
      <c r="A92" s="9">
        <v>46156</v>
      </c>
      <c r="B92" s="1" t="str">
        <f t="shared" ca="1" si="3"/>
        <v/>
      </c>
      <c r="C92">
        <v>25.909400000000002</v>
      </c>
    </row>
    <row r="93" spans="1:3" x14ac:dyDescent="0.25">
      <c r="A93" s="9">
        <v>46157</v>
      </c>
      <c r="B93" s="1" t="str">
        <f t="shared" ca="1" si="3"/>
        <v/>
      </c>
      <c r="C93">
        <v>25.633800000000001</v>
      </c>
    </row>
    <row r="94" spans="1:3" x14ac:dyDescent="0.25">
      <c r="A94" s="9">
        <v>46160</v>
      </c>
      <c r="B94" s="1" t="str">
        <f t="shared" ca="1" si="3"/>
        <v/>
      </c>
      <c r="C94">
        <v>26.350300000000001</v>
      </c>
    </row>
    <row r="95" spans="1:3" x14ac:dyDescent="0.25">
      <c r="A95" s="9">
        <v>46161</v>
      </c>
      <c r="B95" s="1" t="str">
        <f t="shared" ca="1" si="3"/>
        <v/>
      </c>
      <c r="C95">
        <v>26.394400000000001</v>
      </c>
    </row>
    <row r="96" spans="1:3" x14ac:dyDescent="0.25">
      <c r="A96" s="9">
        <v>46162</v>
      </c>
      <c r="B96" s="1" t="str">
        <f t="shared" ca="1" si="3"/>
        <v/>
      </c>
      <c r="C96">
        <v>26.129899999999999</v>
      </c>
    </row>
    <row r="97" spans="1:3" x14ac:dyDescent="0.25">
      <c r="A97" s="9">
        <v>46163</v>
      </c>
      <c r="B97" s="1" t="str">
        <f t="shared" ca="1" si="3"/>
        <v/>
      </c>
      <c r="C97">
        <v>25.997599999999998</v>
      </c>
    </row>
    <row r="98" spans="1:3" x14ac:dyDescent="0.25">
      <c r="A98" s="9">
        <v>46164</v>
      </c>
      <c r="B98" s="1" t="str">
        <f t="shared" ca="1" si="3"/>
        <v/>
      </c>
      <c r="C98">
        <v>26.019600000000001</v>
      </c>
    </row>
    <row r="99" spans="1:3" x14ac:dyDescent="0.25">
      <c r="A99" s="9">
        <v>46167</v>
      </c>
      <c r="B99" s="1" t="str">
        <f t="shared" ca="1" si="3"/>
        <v/>
      </c>
      <c r="C99">
        <v>26.019600000000001</v>
      </c>
    </row>
    <row r="100" spans="1:3" x14ac:dyDescent="0.25">
      <c r="A100" s="9">
        <v>46168</v>
      </c>
      <c r="B100" s="1" t="str">
        <f t="shared" ca="1" si="3"/>
        <v/>
      </c>
      <c r="C100">
        <v>25.821200000000001</v>
      </c>
    </row>
    <row r="101" spans="1:3" x14ac:dyDescent="0.25">
      <c r="A101" s="9">
        <v>46169</v>
      </c>
      <c r="B101" s="1" t="str">
        <f t="shared" ca="1" si="3"/>
        <v/>
      </c>
      <c r="C101">
        <v>25.8598</v>
      </c>
    </row>
    <row r="102" spans="1:3" x14ac:dyDescent="0.25">
      <c r="A102" s="9">
        <v>46170</v>
      </c>
      <c r="B102" s="1" t="str">
        <f t="shared" ca="1" si="3"/>
        <v/>
      </c>
      <c r="C102">
        <v>26.129899999999999</v>
      </c>
    </row>
    <row r="103" spans="1:3" x14ac:dyDescent="0.25">
      <c r="A103" s="9">
        <v>46171</v>
      </c>
      <c r="B103" s="1" t="str">
        <f t="shared" ca="1" si="3"/>
        <v/>
      </c>
      <c r="C103">
        <v>26.036200000000001</v>
      </c>
    </row>
    <row r="104" spans="1:3" x14ac:dyDescent="0.25">
      <c r="A104" s="9">
        <v>46174</v>
      </c>
      <c r="B104" s="1" t="str">
        <f t="shared" ca="1" si="3"/>
        <v/>
      </c>
      <c r="C104">
        <v>25.981000000000002</v>
      </c>
    </row>
    <row r="105" spans="1:3" x14ac:dyDescent="0.25">
      <c r="A105" s="9">
        <v>46175</v>
      </c>
      <c r="B105" s="1" t="str">
        <f t="shared" ca="1" si="3"/>
        <v/>
      </c>
      <c r="C105">
        <v>25.6889</v>
      </c>
    </row>
    <row r="106" spans="1:3" x14ac:dyDescent="0.25">
      <c r="A106" s="9">
        <v>46176</v>
      </c>
      <c r="B106" s="1" t="str">
        <f t="shared" ca="1" si="3"/>
        <v/>
      </c>
      <c r="C106">
        <v>25.446400000000001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24.746500000000001</v>
      </c>
    </row>
    <row r="108" spans="1:3" x14ac:dyDescent="0.25">
      <c r="A108" s="9">
        <v>46181</v>
      </c>
      <c r="B108" s="1" t="str">
        <f t="shared" ca="1" si="4"/>
        <v/>
      </c>
      <c r="C108">
        <v>24.702400000000001</v>
      </c>
    </row>
    <row r="109" spans="1:3" x14ac:dyDescent="0.25">
      <c r="A109" s="9">
        <v>46182</v>
      </c>
      <c r="B109" s="1" t="str">
        <f t="shared" ca="1" si="4"/>
        <v/>
      </c>
      <c r="C109">
        <v>24.652799999999999</v>
      </c>
    </row>
    <row r="110" spans="1:3" x14ac:dyDescent="0.25">
      <c r="A110" s="9">
        <v>46183</v>
      </c>
      <c r="B110" s="1" t="str">
        <f t="shared" ca="1" si="4"/>
        <v/>
      </c>
      <c r="C110">
        <v>24.823599999999999</v>
      </c>
    </row>
    <row r="111" spans="1:3" x14ac:dyDescent="0.25">
      <c r="A111" s="9">
        <v>46184</v>
      </c>
      <c r="B111" s="1" t="str">
        <f t="shared" ca="1" si="4"/>
        <v/>
      </c>
      <c r="C111">
        <v>24.691400000000002</v>
      </c>
    </row>
    <row r="112" spans="1:3" x14ac:dyDescent="0.25">
      <c r="A112" s="9">
        <v>46185</v>
      </c>
      <c r="B112" s="1" t="str">
        <f t="shared" ca="1" si="4"/>
        <v/>
      </c>
      <c r="C112">
        <v>24.6418</v>
      </c>
    </row>
    <row r="113" spans="1:3" x14ac:dyDescent="0.25">
      <c r="A113" s="9">
        <v>46188</v>
      </c>
      <c r="B113" s="1" t="str">
        <f t="shared" ca="1" si="4"/>
        <v/>
      </c>
      <c r="C113">
        <v>24.729900000000001</v>
      </c>
    </row>
    <row r="114" spans="1:3" x14ac:dyDescent="0.25">
      <c r="A114" s="9">
        <v>46189</v>
      </c>
      <c r="B114" s="1" t="str">
        <f t="shared" ca="1" si="4"/>
        <v/>
      </c>
      <c r="C114">
        <v>24.983499999999999</v>
      </c>
    </row>
    <row r="115" spans="1:3" x14ac:dyDescent="0.25">
      <c r="A115" s="9">
        <v>46190</v>
      </c>
      <c r="B115" s="1" t="str">
        <f t="shared" ca="1" si="4"/>
        <v/>
      </c>
      <c r="C115">
        <v>25.055099999999999</v>
      </c>
    </row>
    <row r="116" spans="1:3" x14ac:dyDescent="0.25">
      <c r="A116" s="9">
        <v>46191</v>
      </c>
      <c r="B116" s="1" t="str">
        <f t="shared" ca="1" si="4"/>
        <v/>
      </c>
      <c r="C116">
        <v>24.878699999999998</v>
      </c>
    </row>
    <row r="117" spans="1:3" x14ac:dyDescent="0.25">
      <c r="A117" s="9">
        <v>46192</v>
      </c>
      <c r="B117" s="1" t="str">
        <f t="shared" ca="1" si="4"/>
        <v/>
      </c>
      <c r="C117">
        <v>24.878699999999998</v>
      </c>
    </row>
    <row r="118" spans="1:3" x14ac:dyDescent="0.25">
      <c r="A118" s="9">
        <v>46195</v>
      </c>
      <c r="B118" s="1" t="str">
        <f t="shared" ca="1" si="4"/>
        <v/>
      </c>
      <c r="C118">
        <v>24.823599999999999</v>
      </c>
    </row>
    <row r="119" spans="1:3" x14ac:dyDescent="0.25">
      <c r="A119" s="9">
        <v>46196</v>
      </c>
      <c r="B119" s="1" t="str">
        <f t="shared" ca="1" si="4"/>
        <v/>
      </c>
      <c r="C119">
        <v>24.851199999999999</v>
      </c>
    </row>
    <row r="120" spans="1:3" x14ac:dyDescent="0.25">
      <c r="A120" s="9">
        <v>46197</v>
      </c>
      <c r="B120" s="1" t="str">
        <f t="shared" ca="1" si="4"/>
        <v/>
      </c>
      <c r="C120">
        <v>24.691400000000002</v>
      </c>
    </row>
    <row r="121" spans="1:3" x14ac:dyDescent="0.25">
      <c r="A121" s="9">
        <v>46198</v>
      </c>
      <c r="B121" s="1" t="str">
        <f t="shared" ca="1" si="4"/>
        <v/>
      </c>
      <c r="C121">
        <v>25.159800000000001</v>
      </c>
    </row>
    <row r="122" spans="1:3" x14ac:dyDescent="0.25">
      <c r="A122" s="9">
        <v>46199</v>
      </c>
      <c r="B122" s="1" t="str">
        <f t="shared" ca="1" si="4"/>
        <v/>
      </c>
      <c r="C122">
        <v>25.165299999999998</v>
      </c>
    </row>
    <row r="123" spans="1:3" x14ac:dyDescent="0.25">
      <c r="A123" s="9">
        <v>46202</v>
      </c>
      <c r="B123" s="1" t="str">
        <f t="shared" ca="1" si="4"/>
        <v/>
      </c>
      <c r="C123">
        <v>24.779499999999999</v>
      </c>
    </row>
    <row r="124" spans="1:3" x14ac:dyDescent="0.25">
      <c r="A124" s="9">
        <v>46203</v>
      </c>
      <c r="B124" s="1" t="str">
        <f t="shared" ca="1" si="4"/>
        <v/>
      </c>
      <c r="C124">
        <v>24.8843</v>
      </c>
    </row>
    <row r="125" spans="1:3" x14ac:dyDescent="0.25">
      <c r="A125" s="9">
        <v>46204</v>
      </c>
      <c r="B125" s="1" t="str">
        <f t="shared" ca="1" si="4"/>
        <v/>
      </c>
      <c r="C125">
        <v>25.033100000000001</v>
      </c>
    </row>
    <row r="126" spans="1:3" x14ac:dyDescent="0.25">
      <c r="A126" s="9">
        <v>46205</v>
      </c>
      <c r="B126" s="1" t="str">
        <f t="shared" ca="1" si="4"/>
        <v/>
      </c>
      <c r="C126">
        <v>25.0441</v>
      </c>
    </row>
    <row r="127" spans="1:3" x14ac:dyDescent="0.25">
      <c r="A127" s="9">
        <v>46206</v>
      </c>
      <c r="B127" s="1" t="str">
        <f t="shared" ca="1" si="4"/>
        <v/>
      </c>
      <c r="C127">
        <v>25.0441</v>
      </c>
    </row>
    <row r="128" spans="1:3" x14ac:dyDescent="0.25">
      <c r="A128" s="9">
        <v>46209</v>
      </c>
      <c r="B128" s="1" t="str">
        <f t="shared" ca="1" si="4"/>
        <v/>
      </c>
      <c r="C128">
        <v>26.036200000000001</v>
      </c>
    </row>
    <row r="129" spans="1:3" x14ac:dyDescent="0.25">
      <c r="A129" s="9">
        <v>46210</v>
      </c>
      <c r="B129" s="1" t="str">
        <f t="shared" ca="1" si="4"/>
        <v/>
      </c>
      <c r="C129">
        <v>26.168399999999998</v>
      </c>
    </row>
    <row r="130" spans="1:3" x14ac:dyDescent="0.25">
      <c r="A130" s="9">
        <v>46211</v>
      </c>
      <c r="B130" s="1" t="str">
        <f t="shared" ca="1" si="4"/>
        <v/>
      </c>
      <c r="C130">
        <v>26.0913</v>
      </c>
    </row>
    <row r="131" spans="1:3" x14ac:dyDescent="0.25">
      <c r="A131" s="9">
        <v>46212</v>
      </c>
      <c r="B131" s="1" t="str">
        <f t="shared" ca="1" si="4"/>
        <v/>
      </c>
      <c r="C131">
        <v>25.793700000000001</v>
      </c>
    </row>
    <row r="132" spans="1:3" x14ac:dyDescent="0.25">
      <c r="A132" s="9">
        <v>46213</v>
      </c>
      <c r="B132" s="1" t="str">
        <f t="shared" ca="1" si="4"/>
        <v/>
      </c>
      <c r="C132">
        <v>26.041699999999999</v>
      </c>
    </row>
    <row r="133" spans="1:3" x14ac:dyDescent="0.25">
      <c r="A133" s="9">
        <v>46216</v>
      </c>
      <c r="B133" s="1" t="str">
        <f t="shared" ca="1" si="4"/>
        <v/>
      </c>
      <c r="C133">
        <v>26.129899999999999</v>
      </c>
    </row>
    <row r="134" spans="1:3" x14ac:dyDescent="0.25">
      <c r="A134" s="9">
        <v>46217</v>
      </c>
      <c r="B134" s="1" t="str">
        <f t="shared" ca="1" si="4"/>
        <v/>
      </c>
      <c r="C134">
        <v>26.041699999999999</v>
      </c>
    </row>
    <row r="135" spans="1:3" x14ac:dyDescent="0.25">
      <c r="A135" s="9">
        <v>46218</v>
      </c>
      <c r="B135" s="1" t="str">
        <f t="shared" ca="1" si="4"/>
        <v/>
      </c>
      <c r="C135">
        <v>26.284199999999998</v>
      </c>
    </row>
    <row r="136" spans="1:3" x14ac:dyDescent="0.25">
      <c r="A136" s="9">
        <v>46219</v>
      </c>
      <c r="B136" s="1" t="str">
        <f t="shared" ca="1" si="4"/>
        <v/>
      </c>
      <c r="C136">
        <v>26.129899999999999</v>
      </c>
    </row>
    <row r="137" spans="1:3" x14ac:dyDescent="0.25">
      <c r="A137" s="9">
        <v>46220</v>
      </c>
      <c r="B137" s="1" t="str">
        <f t="shared" ca="1" si="4"/>
        <v/>
      </c>
      <c r="C137">
        <v>26.311699999999998</v>
      </c>
    </row>
    <row r="138" spans="1:3" x14ac:dyDescent="0.25">
      <c r="A138" s="9">
        <v>46223</v>
      </c>
      <c r="B138" s="1" t="str">
        <f t="shared" ca="1" si="4"/>
        <v/>
      </c>
      <c r="C138">
        <v>26.796700000000001</v>
      </c>
    </row>
    <row r="139" spans="1:3" x14ac:dyDescent="0.25">
      <c r="A139" s="9">
        <v>46224</v>
      </c>
      <c r="B139" s="1" t="str">
        <f t="shared" ref="B139:B148" ca="1" si="5">B138</f>
        <v/>
      </c>
      <c r="C139">
        <v>26.686499999999999</v>
      </c>
    </row>
    <row r="140" spans="1:3" x14ac:dyDescent="0.25">
      <c r="A140" s="9">
        <v>46225</v>
      </c>
      <c r="B140" s="1" t="str">
        <f t="shared" ca="1" si="5"/>
        <v/>
      </c>
      <c r="C140">
        <v>27.028199999999998</v>
      </c>
    </row>
    <row r="141" spans="1:3" x14ac:dyDescent="0.25">
      <c r="A141" s="9">
        <v>46226</v>
      </c>
      <c r="B141" s="1" t="str">
        <f t="shared" ca="1" si="5"/>
        <v/>
      </c>
      <c r="C141">
        <v>27.138400000000001</v>
      </c>
    </row>
    <row r="142" spans="1:3" x14ac:dyDescent="0.25">
      <c r="A142" s="9">
        <v>46227</v>
      </c>
      <c r="B142" s="1" t="str">
        <f t="shared" ca="1" si="5"/>
        <v/>
      </c>
      <c r="C142">
        <v>27.342400000000001</v>
      </c>
    </row>
    <row r="143" spans="1:3" x14ac:dyDescent="0.25">
      <c r="A143" s="24">
        <v>46230</v>
      </c>
      <c r="B143" s="1" t="str">
        <f t="shared" ca="1" si="5"/>
        <v/>
      </c>
      <c r="C143">
        <v>26.4495</v>
      </c>
    </row>
    <row r="144" spans="1:3" x14ac:dyDescent="0.25">
      <c r="A144" s="24">
        <v>46231</v>
      </c>
      <c r="B144" s="1" t="str">
        <f t="shared" ca="1" si="5"/>
        <v/>
      </c>
      <c r="C144">
        <v>26.559699999999999</v>
      </c>
    </row>
    <row r="145" spans="1:3" x14ac:dyDescent="0.25">
      <c r="A145" s="24">
        <v>46232</v>
      </c>
      <c r="B145" s="1" t="str">
        <f t="shared" ca="1" si="5"/>
        <v/>
      </c>
      <c r="C145">
        <v>25.925899999999999</v>
      </c>
    </row>
    <row r="146" spans="1:3" x14ac:dyDescent="0.25">
      <c r="A146" s="24">
        <v>46233</v>
      </c>
      <c r="B146" s="1" t="str">
        <f t="shared" ca="1" si="5"/>
        <v/>
      </c>
      <c r="C146">
        <v>25.843299999999999</v>
      </c>
    </row>
    <row r="147" spans="1:3" x14ac:dyDescent="0.25">
      <c r="A147" s="24">
        <v>46234</v>
      </c>
      <c r="B147" s="1" t="str">
        <f t="shared" ca="1" si="5"/>
        <v/>
      </c>
      <c r="C147">
        <v>25.810199999999998</v>
      </c>
    </row>
    <row r="148" spans="1:3" x14ac:dyDescent="0.25">
      <c r="A148" s="24">
        <v>46237</v>
      </c>
      <c r="B148" s="1" t="str">
        <f t="shared" ca="1" si="5"/>
        <v/>
      </c>
      <c r="C148">
        <v>25.876300000000001</v>
      </c>
    </row>
    <row r="149" spans="1:3" x14ac:dyDescent="0.25">
      <c r="B149" s="1">
        <f t="shared" ref="B149:B180" si="6">B158</f>
        <v>0</v>
      </c>
    </row>
    <row r="150" spans="1:3" x14ac:dyDescent="0.25">
      <c r="B150" s="1">
        <f t="shared" si="6"/>
        <v>0</v>
      </c>
    </row>
    <row r="151" spans="1:3" x14ac:dyDescent="0.25">
      <c r="B151" s="1">
        <f t="shared" si="6"/>
        <v>0</v>
      </c>
    </row>
    <row r="152" spans="1:3" x14ac:dyDescent="0.25">
      <c r="B152" s="1">
        <f t="shared" si="6"/>
        <v>0</v>
      </c>
    </row>
    <row r="153" spans="1:3" x14ac:dyDescent="0.25">
      <c r="B153" s="1">
        <f t="shared" si="6"/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ref="B181:B212" si="7">B190</f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Planilha56"/>
  <dimension ref="A1:C210"/>
  <sheetViews>
    <sheetView topLeftCell="A49" zoomScale="80" zoomScaleNormal="80" workbookViewId="0">
      <selection activeCell="C74" sqref="C74"/>
    </sheetView>
  </sheetViews>
  <sheetFormatPr defaultRowHeight="15" x14ac:dyDescent="0.25"/>
  <cols>
    <col min="1" max="1" width="12.5703125" style="2" bestFit="1" customWidth="1"/>
    <col min="2" max="49" width="9.140625" style="1" customWidth="1"/>
    <col min="5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46021</v>
      </c>
      <c r="B2" s="1" t="s">
        <v>5853</v>
      </c>
      <c r="C2">
        <v>23.6828</v>
      </c>
    </row>
    <row r="3" spans="1:3" x14ac:dyDescent="0.25">
      <c r="A3" s="4">
        <v>46024</v>
      </c>
      <c r="B3" s="1" t="str">
        <f t="shared" ref="B3:B34" si="0">B2</f>
        <v>SJCX26</v>
      </c>
      <c r="C3">
        <v>23.429200000000002</v>
      </c>
    </row>
    <row r="4" spans="1:3" x14ac:dyDescent="0.25">
      <c r="A4" s="4">
        <v>46027</v>
      </c>
      <c r="B4" s="1" t="str">
        <f t="shared" si="0"/>
        <v>SJCX26</v>
      </c>
      <c r="C4">
        <v>23.7103</v>
      </c>
    </row>
    <row r="5" spans="1:3" x14ac:dyDescent="0.25">
      <c r="A5" s="4">
        <v>46028</v>
      </c>
      <c r="B5" s="1" t="str">
        <f t="shared" si="0"/>
        <v>SJCX26</v>
      </c>
      <c r="C5">
        <v>23.5395</v>
      </c>
    </row>
    <row r="6" spans="1:3" x14ac:dyDescent="0.25">
      <c r="A6" s="4">
        <v>46029</v>
      </c>
      <c r="B6" s="1" t="str">
        <f t="shared" si="0"/>
        <v>SJCX26</v>
      </c>
      <c r="C6">
        <v>23.704799999999999</v>
      </c>
    </row>
    <row r="7" spans="1:3" x14ac:dyDescent="0.25">
      <c r="A7" s="4">
        <v>46030</v>
      </c>
      <c r="B7" s="1" t="str">
        <f t="shared" si="0"/>
        <v>SJCX26</v>
      </c>
      <c r="C7">
        <v>23.655200000000001</v>
      </c>
    </row>
    <row r="8" spans="1:3" x14ac:dyDescent="0.25">
      <c r="A8" s="4">
        <v>46031</v>
      </c>
      <c r="B8" s="1" t="str">
        <f t="shared" si="0"/>
        <v>SJCX26</v>
      </c>
      <c r="C8">
        <v>23.627600000000001</v>
      </c>
    </row>
    <row r="9" spans="1:3" x14ac:dyDescent="0.25">
      <c r="A9" s="4">
        <v>46034</v>
      </c>
      <c r="B9" s="1" t="str">
        <f t="shared" si="0"/>
        <v>SJCX26</v>
      </c>
      <c r="C9">
        <v>23.5229</v>
      </c>
    </row>
    <row r="10" spans="1:3" x14ac:dyDescent="0.25">
      <c r="A10" s="4">
        <v>46035</v>
      </c>
      <c r="B10" s="1" t="str">
        <f t="shared" si="0"/>
        <v>SJCX26</v>
      </c>
      <c r="C10">
        <v>23.33</v>
      </c>
    </row>
    <row r="11" spans="1:3" x14ac:dyDescent="0.25">
      <c r="A11" s="4">
        <v>46036</v>
      </c>
      <c r="B11" s="1" t="str">
        <f t="shared" si="0"/>
        <v>SJCX26</v>
      </c>
      <c r="C11">
        <v>23.3245</v>
      </c>
    </row>
    <row r="12" spans="1:3" x14ac:dyDescent="0.25">
      <c r="A12" s="4">
        <v>46037</v>
      </c>
      <c r="B12" s="1" t="str">
        <f t="shared" si="0"/>
        <v>SJCX26</v>
      </c>
      <c r="C12">
        <v>23.462299999999999</v>
      </c>
    </row>
    <row r="13" spans="1:3" x14ac:dyDescent="0.25">
      <c r="A13" s="4">
        <v>46038</v>
      </c>
      <c r="B13" s="1" t="str">
        <f t="shared" si="0"/>
        <v>SJCX26</v>
      </c>
      <c r="C13">
        <v>23.567</v>
      </c>
    </row>
    <row r="14" spans="1:3" x14ac:dyDescent="0.25">
      <c r="A14" s="4">
        <v>46041</v>
      </c>
      <c r="B14" s="1" t="str">
        <f t="shared" si="0"/>
        <v>SJCX26</v>
      </c>
      <c r="C14">
        <v>23.567</v>
      </c>
    </row>
    <row r="15" spans="1:3" x14ac:dyDescent="0.25">
      <c r="A15" s="9">
        <v>46042</v>
      </c>
      <c r="B15" s="1" t="str">
        <f t="shared" si="0"/>
        <v>SJCX26</v>
      </c>
      <c r="C15">
        <v>23.456800000000001</v>
      </c>
    </row>
    <row r="16" spans="1:3" x14ac:dyDescent="0.25">
      <c r="A16" s="4">
        <v>46043</v>
      </c>
      <c r="B16" s="1" t="str">
        <f t="shared" si="0"/>
        <v>SJCX26</v>
      </c>
      <c r="C16">
        <v>23.688300000000002</v>
      </c>
    </row>
    <row r="17" spans="1:3" x14ac:dyDescent="0.25">
      <c r="A17" s="4">
        <v>46044</v>
      </c>
      <c r="B17" s="1" t="str">
        <f t="shared" si="0"/>
        <v>SJCX26</v>
      </c>
      <c r="C17">
        <v>23.748899999999999</v>
      </c>
    </row>
    <row r="18" spans="1:3" x14ac:dyDescent="0.25">
      <c r="A18" s="9">
        <v>46045</v>
      </c>
      <c r="B18" s="1" t="str">
        <f t="shared" si="0"/>
        <v>SJCX26</v>
      </c>
      <c r="C18">
        <v>23.8536</v>
      </c>
    </row>
    <row r="19" spans="1:3" x14ac:dyDescent="0.25">
      <c r="A19" s="9">
        <v>46048</v>
      </c>
      <c r="B19" s="1" t="str">
        <f t="shared" si="0"/>
        <v>SJCX26</v>
      </c>
      <c r="C19">
        <v>23.787500000000001</v>
      </c>
    </row>
    <row r="20" spans="1:3" x14ac:dyDescent="0.25">
      <c r="A20" s="9">
        <v>46049</v>
      </c>
      <c r="B20" s="1" t="str">
        <f t="shared" si="0"/>
        <v>SJCX26</v>
      </c>
      <c r="C20">
        <v>23.870100000000001</v>
      </c>
    </row>
    <row r="21" spans="1:3" x14ac:dyDescent="0.25">
      <c r="A21" s="9">
        <v>46050</v>
      </c>
      <c r="B21" s="1" t="str">
        <f t="shared" si="0"/>
        <v>SJCX26</v>
      </c>
      <c r="C21">
        <v>24.03</v>
      </c>
    </row>
    <row r="22" spans="1:3" x14ac:dyDescent="0.25">
      <c r="A22" s="9">
        <v>46051</v>
      </c>
      <c r="B22" s="1" t="str">
        <f t="shared" si="0"/>
        <v>SJCX26</v>
      </c>
      <c r="C22">
        <v>24.0245</v>
      </c>
    </row>
    <row r="23" spans="1:3" x14ac:dyDescent="0.25">
      <c r="A23" s="9">
        <v>46052</v>
      </c>
      <c r="B23" s="1" t="str">
        <f t="shared" si="0"/>
        <v>SJCX26</v>
      </c>
      <c r="C23">
        <v>23.803999999999998</v>
      </c>
    </row>
    <row r="24" spans="1:3" x14ac:dyDescent="0.25">
      <c r="A24" s="9">
        <v>46055</v>
      </c>
      <c r="B24" s="1" t="str">
        <f t="shared" si="0"/>
        <v>SJCX26</v>
      </c>
      <c r="C24">
        <v>23.704799999999999</v>
      </c>
    </row>
    <row r="25" spans="1:3" x14ac:dyDescent="0.25">
      <c r="A25" s="9">
        <v>46056</v>
      </c>
      <c r="B25" s="1" t="str">
        <f t="shared" si="0"/>
        <v>SJCX26</v>
      </c>
      <c r="C25">
        <v>23.792999999999999</v>
      </c>
    </row>
    <row r="26" spans="1:3" x14ac:dyDescent="0.25">
      <c r="A26" s="9">
        <v>46057</v>
      </c>
      <c r="B26" s="1" t="str">
        <f t="shared" si="0"/>
        <v>SJCX26</v>
      </c>
      <c r="C26">
        <v>23.974900000000002</v>
      </c>
    </row>
    <row r="27" spans="1:3" x14ac:dyDescent="0.25">
      <c r="A27" s="9">
        <v>46058</v>
      </c>
      <c r="B27" s="1" t="str">
        <f t="shared" si="0"/>
        <v>SJCX26</v>
      </c>
      <c r="C27">
        <v>24.217400000000001</v>
      </c>
    </row>
    <row r="28" spans="1:3" x14ac:dyDescent="0.25">
      <c r="A28" s="9">
        <v>46059</v>
      </c>
      <c r="B28" s="1" t="str">
        <f t="shared" si="0"/>
        <v>SJCX26</v>
      </c>
      <c r="C28">
        <v>24.118200000000002</v>
      </c>
    </row>
    <row r="29" spans="1:3" x14ac:dyDescent="0.25">
      <c r="A29" s="9">
        <v>46062</v>
      </c>
      <c r="B29" s="1" t="str">
        <f t="shared" si="0"/>
        <v>SJCX26</v>
      </c>
      <c r="C29">
        <v>24.156700000000001</v>
      </c>
    </row>
    <row r="30" spans="1:3" x14ac:dyDescent="0.25">
      <c r="A30" s="9">
        <v>46063</v>
      </c>
      <c r="B30" s="1" t="str">
        <f t="shared" si="0"/>
        <v>SJCX26</v>
      </c>
      <c r="C30">
        <v>24.393699999999999</v>
      </c>
    </row>
    <row r="31" spans="1:3" x14ac:dyDescent="0.25">
      <c r="A31" s="9">
        <v>46064</v>
      </c>
      <c r="B31" s="1" t="str">
        <f t="shared" si="0"/>
        <v>SJCX26</v>
      </c>
      <c r="C31">
        <v>24.4819</v>
      </c>
    </row>
    <row r="32" spans="1:3" x14ac:dyDescent="0.25">
      <c r="A32" s="9">
        <v>46065</v>
      </c>
      <c r="B32" s="1" t="str">
        <f t="shared" si="0"/>
        <v>SJCX26</v>
      </c>
      <c r="C32">
        <v>24.608699999999999</v>
      </c>
    </row>
    <row r="33" spans="1:3" x14ac:dyDescent="0.25">
      <c r="A33" s="9">
        <v>46066</v>
      </c>
      <c r="B33" s="1" t="str">
        <f t="shared" si="0"/>
        <v>SJCX26</v>
      </c>
      <c r="C33">
        <v>24.548100000000002</v>
      </c>
    </row>
    <row r="34" spans="1:3" x14ac:dyDescent="0.25">
      <c r="A34" s="9">
        <v>46071</v>
      </c>
      <c r="B34" s="1" t="str">
        <f t="shared" si="0"/>
        <v>SJCX26</v>
      </c>
      <c r="C34">
        <v>24.6142</v>
      </c>
    </row>
    <row r="35" spans="1:3" x14ac:dyDescent="0.25">
      <c r="A35" s="9">
        <v>46072</v>
      </c>
      <c r="B35" s="1" t="str">
        <f t="shared" ref="B35:B63" si="1">B34</f>
        <v>SJCX26</v>
      </c>
      <c r="C35">
        <v>24.652799999999999</v>
      </c>
    </row>
    <row r="36" spans="1:3" x14ac:dyDescent="0.25">
      <c r="A36" s="9">
        <v>46073</v>
      </c>
      <c r="B36" s="1" t="str">
        <f t="shared" si="1"/>
        <v>SJCX26</v>
      </c>
      <c r="C36">
        <v>24.581099999999999</v>
      </c>
    </row>
    <row r="37" spans="1:3" x14ac:dyDescent="0.25">
      <c r="A37" s="9">
        <v>46076</v>
      </c>
      <c r="B37" s="1" t="str">
        <f t="shared" si="1"/>
        <v>SJCX26</v>
      </c>
      <c r="C37">
        <v>24.630700000000001</v>
      </c>
    </row>
    <row r="38" spans="1:3" x14ac:dyDescent="0.25">
      <c r="A38" s="9">
        <v>46077</v>
      </c>
      <c r="B38" s="1" t="str">
        <f t="shared" si="1"/>
        <v>SJCX26</v>
      </c>
      <c r="C38">
        <v>24.718900000000001</v>
      </c>
    </row>
    <row r="39" spans="1:3" x14ac:dyDescent="0.25">
      <c r="A39" s="9">
        <v>46078</v>
      </c>
      <c r="B39" s="1" t="str">
        <f t="shared" si="1"/>
        <v>SJCX26</v>
      </c>
      <c r="C39">
        <v>24.862200000000001</v>
      </c>
    </row>
    <row r="40" spans="1:3" x14ac:dyDescent="0.25">
      <c r="A40" s="9">
        <v>46079</v>
      </c>
      <c r="B40" s="1" t="str">
        <f t="shared" si="1"/>
        <v>SJCX26</v>
      </c>
      <c r="C40">
        <v>24.8567</v>
      </c>
    </row>
    <row r="41" spans="1:3" x14ac:dyDescent="0.25">
      <c r="A41" s="9">
        <v>46080</v>
      </c>
      <c r="B41" s="1" t="str">
        <f t="shared" si="1"/>
        <v>SJCX26</v>
      </c>
      <c r="C41">
        <v>24.873200000000001</v>
      </c>
    </row>
    <row r="42" spans="1:3" x14ac:dyDescent="0.25">
      <c r="A42" s="9">
        <v>46083</v>
      </c>
      <c r="B42" s="1" t="str">
        <f t="shared" si="1"/>
        <v>SJCX26</v>
      </c>
      <c r="C42">
        <v>24.8843</v>
      </c>
    </row>
    <row r="43" spans="1:3" x14ac:dyDescent="0.25">
      <c r="A43" s="9">
        <v>46084</v>
      </c>
      <c r="B43" s="1" t="str">
        <f t="shared" si="1"/>
        <v>SJCX26</v>
      </c>
      <c r="C43">
        <v>24.944900000000001</v>
      </c>
    </row>
    <row r="44" spans="1:3" x14ac:dyDescent="0.25">
      <c r="A44" s="9">
        <v>46085</v>
      </c>
      <c r="B44" s="1" t="str">
        <f t="shared" si="1"/>
        <v>SJCX26</v>
      </c>
      <c r="C44">
        <v>24.922799999999999</v>
      </c>
    </row>
    <row r="45" spans="1:3" x14ac:dyDescent="0.25">
      <c r="A45" s="9">
        <v>46086</v>
      </c>
      <c r="B45" s="1" t="str">
        <f t="shared" si="1"/>
        <v>SJCX26</v>
      </c>
      <c r="C45">
        <v>25.055099999999999</v>
      </c>
    </row>
    <row r="46" spans="1:3" x14ac:dyDescent="0.25">
      <c r="A46" s="9">
        <v>46087</v>
      </c>
      <c r="B46" s="1" t="str">
        <f t="shared" si="1"/>
        <v>SJCX26</v>
      </c>
      <c r="C46">
        <v>25.281099999999999</v>
      </c>
    </row>
    <row r="47" spans="1:3" x14ac:dyDescent="0.25">
      <c r="A47" s="9">
        <v>46090</v>
      </c>
      <c r="B47" s="1" t="str">
        <f t="shared" si="1"/>
        <v>SJCX26</v>
      </c>
      <c r="C47">
        <v>25.3142</v>
      </c>
    </row>
    <row r="48" spans="1:3" x14ac:dyDescent="0.25">
      <c r="A48" s="9">
        <v>46091</v>
      </c>
      <c r="B48" s="1" t="str">
        <f t="shared" si="1"/>
        <v>SJCX26</v>
      </c>
      <c r="C48">
        <v>25.4299</v>
      </c>
    </row>
    <row r="49" spans="1:3" x14ac:dyDescent="0.25">
      <c r="A49" s="9">
        <v>46092</v>
      </c>
      <c r="B49" s="1" t="str">
        <f t="shared" si="1"/>
        <v>SJCX26</v>
      </c>
      <c r="C49">
        <v>25.6448</v>
      </c>
    </row>
    <row r="50" spans="1:3" x14ac:dyDescent="0.25">
      <c r="A50" s="9">
        <v>46093</v>
      </c>
      <c r="B50" s="1" t="str">
        <f t="shared" si="1"/>
        <v>SJCX26</v>
      </c>
      <c r="C50">
        <v>25.738499999999998</v>
      </c>
    </row>
    <row r="51" spans="1:3" x14ac:dyDescent="0.25">
      <c r="A51" s="9">
        <v>46094</v>
      </c>
      <c r="B51" s="1" t="str">
        <f t="shared" si="1"/>
        <v>SJCX26</v>
      </c>
      <c r="C51">
        <v>25.606300000000001</v>
      </c>
    </row>
    <row r="52" spans="1:3" x14ac:dyDescent="0.25">
      <c r="A52" s="9">
        <v>46097</v>
      </c>
      <c r="B52" s="1" t="str">
        <f t="shared" si="1"/>
        <v>SJCX26</v>
      </c>
      <c r="C52">
        <v>24.707899999999999</v>
      </c>
    </row>
    <row r="53" spans="1:3" x14ac:dyDescent="0.25">
      <c r="A53" s="9">
        <v>46098</v>
      </c>
      <c r="B53" s="1" t="str">
        <f t="shared" si="1"/>
        <v>SJCX26</v>
      </c>
      <c r="C53">
        <v>24.939399999999999</v>
      </c>
    </row>
    <row r="54" spans="1:3" x14ac:dyDescent="0.25">
      <c r="A54" s="9">
        <v>46099</v>
      </c>
      <c r="B54" s="1" t="str">
        <f t="shared" si="1"/>
        <v>SJCX26</v>
      </c>
      <c r="C54">
        <v>25.165299999999998</v>
      </c>
    </row>
    <row r="55" spans="1:3" x14ac:dyDescent="0.25">
      <c r="A55" s="9">
        <v>46100</v>
      </c>
      <c r="B55" s="1" t="str">
        <f t="shared" si="1"/>
        <v>SJCX26</v>
      </c>
      <c r="C55">
        <v>25.270099999999999</v>
      </c>
    </row>
    <row r="56" spans="1:3" x14ac:dyDescent="0.25">
      <c r="A56" s="9">
        <v>46101</v>
      </c>
      <c r="B56" s="1" t="str">
        <f t="shared" si="1"/>
        <v>SJCX26</v>
      </c>
      <c r="C56">
        <v>25.154299999999999</v>
      </c>
    </row>
    <row r="57" spans="1:3" x14ac:dyDescent="0.25">
      <c r="A57" s="9">
        <v>46104</v>
      </c>
      <c r="B57" s="1" t="str">
        <f t="shared" si="1"/>
        <v>SJCX26</v>
      </c>
      <c r="C57">
        <v>25.275600000000001</v>
      </c>
    </row>
    <row r="58" spans="1:3" x14ac:dyDescent="0.25">
      <c r="A58" s="9">
        <v>46105</v>
      </c>
      <c r="B58" s="1" t="str">
        <f t="shared" si="1"/>
        <v>SJCX26</v>
      </c>
      <c r="C58">
        <v>25.2149</v>
      </c>
    </row>
    <row r="59" spans="1:3" x14ac:dyDescent="0.25">
      <c r="A59" s="9">
        <v>46106</v>
      </c>
      <c r="B59" s="1" t="str">
        <f t="shared" si="1"/>
        <v>SJCX26</v>
      </c>
      <c r="C59">
        <v>25.352699999999999</v>
      </c>
    </row>
    <row r="60" spans="1:3" x14ac:dyDescent="0.25">
      <c r="A60" s="9">
        <v>46107</v>
      </c>
      <c r="B60" s="1" t="str">
        <f t="shared" si="1"/>
        <v>SJCX26</v>
      </c>
      <c r="C60">
        <v>25.413399999999999</v>
      </c>
    </row>
    <row r="61" spans="1:3" x14ac:dyDescent="0.25">
      <c r="A61" s="9">
        <v>46108</v>
      </c>
      <c r="B61" s="1" t="str">
        <f t="shared" si="1"/>
        <v>SJCX26</v>
      </c>
      <c r="C61">
        <v>25.220500000000001</v>
      </c>
    </row>
    <row r="62" spans="1:3" x14ac:dyDescent="0.25">
      <c r="A62" s="9">
        <v>46111</v>
      </c>
      <c r="B62" s="1" t="str">
        <f t="shared" si="1"/>
        <v>SJCX26</v>
      </c>
      <c r="C62">
        <v>25.220500000000001</v>
      </c>
    </row>
    <row r="63" spans="1:3" x14ac:dyDescent="0.25">
      <c r="A63" s="9">
        <v>46112</v>
      </c>
      <c r="B63" s="1" t="str">
        <f t="shared" si="1"/>
        <v>SJCX26</v>
      </c>
      <c r="C63">
        <v>25.5181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25.474</v>
      </c>
    </row>
    <row r="65" spans="1:3" x14ac:dyDescent="0.25">
      <c r="A65" s="9">
        <v>46114</v>
      </c>
      <c r="B65" s="1" t="str">
        <f t="shared" ca="1" si="2"/>
        <v/>
      </c>
      <c r="C65">
        <v>25.440899999999999</v>
      </c>
    </row>
    <row r="66" spans="1:3" x14ac:dyDescent="0.25">
      <c r="A66" s="9">
        <v>46118</v>
      </c>
      <c r="B66" s="1" t="str">
        <f t="shared" ca="1" si="2"/>
        <v/>
      </c>
      <c r="C66">
        <v>25.507100000000001</v>
      </c>
    </row>
    <row r="67" spans="1:3" x14ac:dyDescent="0.25">
      <c r="A67" s="9">
        <v>46119</v>
      </c>
      <c r="B67" s="1" t="str">
        <f t="shared" ca="1" si="2"/>
        <v/>
      </c>
      <c r="C67">
        <v>25.3748</v>
      </c>
    </row>
    <row r="68" spans="1:3" x14ac:dyDescent="0.25">
      <c r="A68" s="9">
        <v>46120</v>
      </c>
      <c r="B68" s="1" t="str">
        <f t="shared" ca="1" si="2"/>
        <v/>
      </c>
      <c r="C68">
        <v>25.396799999999999</v>
      </c>
    </row>
    <row r="69" spans="1:3" x14ac:dyDescent="0.25">
      <c r="A69" s="9">
        <v>46121</v>
      </c>
      <c r="B69" s="1" t="str">
        <f t="shared" ca="1" si="2"/>
        <v/>
      </c>
      <c r="C69">
        <v>25.407800000000002</v>
      </c>
    </row>
    <row r="70" spans="1:3" x14ac:dyDescent="0.25">
      <c r="A70" s="9">
        <v>46122</v>
      </c>
      <c r="B70" s="1" t="str">
        <f t="shared" ca="1" si="2"/>
        <v/>
      </c>
      <c r="C70">
        <v>25.523599999999998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25.220500000000001</v>
      </c>
    </row>
    <row r="73" spans="1:3" x14ac:dyDescent="0.25">
      <c r="A73" s="9">
        <v>46127</v>
      </c>
      <c r="B73" s="1" t="str">
        <f t="shared" ca="1" si="2"/>
        <v/>
      </c>
      <c r="C73">
        <v>25.451899999999998</v>
      </c>
    </row>
    <row r="74" spans="1:3" x14ac:dyDescent="0.25">
      <c r="A74" s="9">
        <v>46128</v>
      </c>
      <c r="B74" s="1" t="str">
        <f t="shared" ca="1" si="2"/>
        <v/>
      </c>
      <c r="C74">
        <v>25.484999999999999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25.495999999999999</v>
      </c>
    </row>
    <row r="76" spans="1:3" x14ac:dyDescent="0.25">
      <c r="A76" s="9">
        <v>46132</v>
      </c>
      <c r="B76" s="1" t="str">
        <f t="shared" ca="1" si="3"/>
        <v/>
      </c>
      <c r="C76">
        <v>25.523599999999998</v>
      </c>
    </row>
    <row r="77" spans="1:3" x14ac:dyDescent="0.25">
      <c r="A77" s="9">
        <v>46134</v>
      </c>
      <c r="B77" s="1" t="str">
        <f t="shared" ca="1" si="3"/>
        <v/>
      </c>
      <c r="C77">
        <v>25.484999999999999</v>
      </c>
    </row>
    <row r="78" spans="1:3" x14ac:dyDescent="0.25">
      <c r="A78" s="9">
        <v>46135</v>
      </c>
      <c r="B78" s="1" t="str">
        <f t="shared" ca="1" si="3"/>
        <v/>
      </c>
      <c r="C78">
        <v>25.463000000000001</v>
      </c>
    </row>
    <row r="79" spans="1:3" x14ac:dyDescent="0.25">
      <c r="A79" s="9">
        <v>46136</v>
      </c>
      <c r="B79" s="1" t="str">
        <f t="shared" ca="1" si="3"/>
        <v/>
      </c>
      <c r="C79">
        <v>25.479500000000002</v>
      </c>
    </row>
    <row r="80" spans="1:3" x14ac:dyDescent="0.25">
      <c r="A80" s="9">
        <v>46139</v>
      </c>
      <c r="B80" s="1" t="str">
        <f t="shared" ca="1" si="3"/>
        <v/>
      </c>
      <c r="C80">
        <v>25.7</v>
      </c>
    </row>
    <row r="81" spans="1:3" x14ac:dyDescent="0.25">
      <c r="A81" s="9">
        <v>46140</v>
      </c>
      <c r="B81" s="1" t="str">
        <f t="shared" ca="1" si="3"/>
        <v/>
      </c>
      <c r="C81">
        <v>25.727499999999999</v>
      </c>
    </row>
    <row r="82" spans="1:3" x14ac:dyDescent="0.25">
      <c r="A82" s="9">
        <v>46141</v>
      </c>
      <c r="B82" s="1" t="str">
        <f t="shared" ca="1" si="3"/>
        <v/>
      </c>
      <c r="C82">
        <v>25.821200000000001</v>
      </c>
    </row>
    <row r="83" spans="1:3" x14ac:dyDescent="0.25">
      <c r="A83" s="9">
        <v>46142</v>
      </c>
      <c r="B83" s="1" t="str">
        <f t="shared" ca="1" si="3"/>
        <v/>
      </c>
      <c r="C83">
        <v>25.8598</v>
      </c>
    </row>
    <row r="84" spans="1:3" x14ac:dyDescent="0.25">
      <c r="A84" s="9">
        <v>46146</v>
      </c>
      <c r="B84" s="1" t="str">
        <f t="shared" ca="1" si="3"/>
        <v/>
      </c>
      <c r="C84">
        <v>26.383400000000002</v>
      </c>
    </row>
    <row r="85" spans="1:3" x14ac:dyDescent="0.25">
      <c r="A85" s="9">
        <v>46147</v>
      </c>
      <c r="B85" s="1" t="str">
        <f t="shared" ca="1" si="3"/>
        <v/>
      </c>
      <c r="C85">
        <v>26.223500000000001</v>
      </c>
    </row>
    <row r="86" spans="1:3" x14ac:dyDescent="0.25">
      <c r="A86" s="9">
        <v>46148</v>
      </c>
      <c r="B86" s="1" t="str">
        <f t="shared" ca="1" si="3"/>
        <v/>
      </c>
      <c r="C86">
        <v>25.914899999999999</v>
      </c>
    </row>
    <row r="87" spans="1:3" x14ac:dyDescent="0.25">
      <c r="A87" s="9">
        <v>46149</v>
      </c>
      <c r="B87" s="1" t="str">
        <f t="shared" ca="1" si="3"/>
        <v/>
      </c>
      <c r="C87">
        <v>25.870799999999999</v>
      </c>
    </row>
    <row r="88" spans="1:3" x14ac:dyDescent="0.25">
      <c r="A88" s="9">
        <v>46150</v>
      </c>
      <c r="B88" s="1" t="str">
        <f t="shared" ca="1" si="3"/>
        <v/>
      </c>
      <c r="C88">
        <v>26.223500000000001</v>
      </c>
    </row>
    <row r="89" spans="1:3" x14ac:dyDescent="0.25">
      <c r="A89" s="9">
        <v>46153</v>
      </c>
      <c r="B89" s="1" t="str">
        <f t="shared" ca="1" si="3"/>
        <v/>
      </c>
      <c r="C89">
        <v>26.339300000000001</v>
      </c>
    </row>
    <row r="90" spans="1:3" x14ac:dyDescent="0.25">
      <c r="A90" s="9">
        <v>46154</v>
      </c>
      <c r="B90" s="1" t="str">
        <f t="shared" ca="1" si="3"/>
        <v/>
      </c>
      <c r="C90">
        <v>26.565300000000001</v>
      </c>
    </row>
    <row r="91" spans="1:3" x14ac:dyDescent="0.25">
      <c r="A91" s="9">
        <v>46155</v>
      </c>
      <c r="B91" s="1" t="str">
        <f t="shared" ca="1" si="3"/>
        <v/>
      </c>
      <c r="C91">
        <v>26.625900000000001</v>
      </c>
    </row>
    <row r="92" spans="1:3" x14ac:dyDescent="0.25">
      <c r="A92" s="9">
        <v>46156</v>
      </c>
      <c r="B92" s="1" t="str">
        <f t="shared" ca="1" si="3"/>
        <v/>
      </c>
      <c r="C92">
        <v>26.0913</v>
      </c>
    </row>
    <row r="93" spans="1:3" x14ac:dyDescent="0.25">
      <c r="A93" s="9">
        <v>46157</v>
      </c>
      <c r="B93" s="1" t="str">
        <f t="shared" ca="1" si="3"/>
        <v/>
      </c>
      <c r="C93">
        <v>25.810199999999998</v>
      </c>
    </row>
    <row r="94" spans="1:3" x14ac:dyDescent="0.25">
      <c r="A94" s="9">
        <v>46160</v>
      </c>
      <c r="B94" s="1" t="str">
        <f t="shared" ca="1" si="3"/>
        <v/>
      </c>
      <c r="C94">
        <v>26.4771</v>
      </c>
    </row>
    <row r="95" spans="1:3" x14ac:dyDescent="0.25">
      <c r="A95" s="9">
        <v>46161</v>
      </c>
      <c r="B95" s="1" t="str">
        <f t="shared" ca="1" si="3"/>
        <v/>
      </c>
      <c r="C95">
        <v>26.5212</v>
      </c>
    </row>
    <row r="96" spans="1:3" x14ac:dyDescent="0.25">
      <c r="A96" s="9">
        <v>46162</v>
      </c>
      <c r="B96" s="1" t="str">
        <f t="shared" ca="1" si="3"/>
        <v/>
      </c>
      <c r="C96">
        <v>26.311699999999998</v>
      </c>
    </row>
    <row r="97" spans="1:3" x14ac:dyDescent="0.25">
      <c r="A97" s="9">
        <v>46163</v>
      </c>
      <c r="B97" s="1" t="str">
        <f t="shared" ca="1" si="3"/>
        <v/>
      </c>
      <c r="C97">
        <v>26.1629</v>
      </c>
    </row>
    <row r="98" spans="1:3" x14ac:dyDescent="0.25">
      <c r="A98" s="9">
        <v>46164</v>
      </c>
      <c r="B98" s="1" t="str">
        <f t="shared" ca="1" si="3"/>
        <v/>
      </c>
      <c r="C98">
        <v>26.184999999999999</v>
      </c>
    </row>
    <row r="99" spans="1:3" x14ac:dyDescent="0.25">
      <c r="A99" s="9">
        <v>46167</v>
      </c>
      <c r="B99" s="1" t="str">
        <f t="shared" ca="1" si="3"/>
        <v/>
      </c>
      <c r="C99">
        <v>26.184999999999999</v>
      </c>
    </row>
    <row r="100" spans="1:3" x14ac:dyDescent="0.25">
      <c r="A100" s="9">
        <v>46168</v>
      </c>
      <c r="B100" s="1" t="str">
        <f t="shared" ca="1" si="3"/>
        <v/>
      </c>
      <c r="C100">
        <v>26.019600000000001</v>
      </c>
    </row>
    <row r="101" spans="1:3" x14ac:dyDescent="0.25">
      <c r="A101" s="9">
        <v>46169</v>
      </c>
      <c r="B101" s="1" t="str">
        <f t="shared" ca="1" si="3"/>
        <v/>
      </c>
      <c r="C101">
        <v>26.0472</v>
      </c>
    </row>
    <row r="102" spans="1:3" x14ac:dyDescent="0.25">
      <c r="A102" s="9">
        <v>46170</v>
      </c>
      <c r="B102" s="1" t="str">
        <f t="shared" ca="1" si="3"/>
        <v/>
      </c>
      <c r="C102">
        <v>26.322800000000001</v>
      </c>
    </row>
    <row r="103" spans="1:3" x14ac:dyDescent="0.25">
      <c r="A103" s="9">
        <v>46171</v>
      </c>
      <c r="B103" s="1" t="str">
        <f t="shared" ca="1" si="3"/>
        <v/>
      </c>
      <c r="C103">
        <v>26.2346</v>
      </c>
    </row>
    <row r="104" spans="1:3" x14ac:dyDescent="0.25">
      <c r="A104" s="9">
        <v>46174</v>
      </c>
      <c r="B104" s="1" t="str">
        <f t="shared" ca="1" si="3"/>
        <v/>
      </c>
      <c r="C104">
        <v>26.207000000000001</v>
      </c>
    </row>
    <row r="105" spans="1:3" x14ac:dyDescent="0.25">
      <c r="A105" s="9">
        <v>46175</v>
      </c>
      <c r="B105" s="1" t="str">
        <f t="shared" ca="1" si="3"/>
        <v/>
      </c>
      <c r="C105">
        <v>25.964500000000001</v>
      </c>
    </row>
    <row r="106" spans="1:3" x14ac:dyDescent="0.25">
      <c r="A106" s="9">
        <v>46176</v>
      </c>
      <c r="B106" s="1" t="str">
        <f t="shared" ca="1" si="3"/>
        <v/>
      </c>
      <c r="C106">
        <v>25.733000000000001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25.077200000000001</v>
      </c>
    </row>
    <row r="108" spans="1:3" x14ac:dyDescent="0.25">
      <c r="A108" s="9">
        <v>46181</v>
      </c>
      <c r="B108" s="1" t="str">
        <f t="shared" ca="1" si="4"/>
        <v/>
      </c>
      <c r="C108">
        <v>25.033100000000001</v>
      </c>
    </row>
    <row r="109" spans="1:3" x14ac:dyDescent="0.25">
      <c r="A109" s="9">
        <v>46182</v>
      </c>
      <c r="B109" s="1" t="str">
        <f t="shared" ca="1" si="4"/>
        <v/>
      </c>
      <c r="C109">
        <v>24.9559</v>
      </c>
    </row>
    <row r="110" spans="1:3" x14ac:dyDescent="0.25">
      <c r="A110" s="9">
        <v>46183</v>
      </c>
      <c r="B110" s="1" t="str">
        <f t="shared" ca="1" si="4"/>
        <v/>
      </c>
      <c r="C110">
        <v>25.0992</v>
      </c>
    </row>
    <row r="111" spans="1:3" x14ac:dyDescent="0.25">
      <c r="A111" s="9">
        <v>46184</v>
      </c>
      <c r="B111" s="1" t="str">
        <f t="shared" ca="1" si="4"/>
        <v/>
      </c>
      <c r="C111">
        <v>25</v>
      </c>
    </row>
    <row r="112" spans="1:3" x14ac:dyDescent="0.25">
      <c r="A112" s="9">
        <v>46185</v>
      </c>
      <c r="B112" s="1" t="str">
        <f t="shared" ca="1" si="4"/>
        <v/>
      </c>
      <c r="C112">
        <v>24.9559</v>
      </c>
    </row>
    <row r="113" spans="1:3" x14ac:dyDescent="0.25">
      <c r="A113" s="9">
        <v>46188</v>
      </c>
      <c r="B113" s="1" t="str">
        <f t="shared" ca="1" si="4"/>
        <v/>
      </c>
      <c r="C113">
        <v>25.016500000000001</v>
      </c>
    </row>
    <row r="114" spans="1:3" x14ac:dyDescent="0.25">
      <c r="A114" s="9">
        <v>46189</v>
      </c>
      <c r="B114" s="1" t="str">
        <f t="shared" ca="1" si="4"/>
        <v/>
      </c>
      <c r="C114">
        <v>25.275600000000001</v>
      </c>
    </row>
    <row r="115" spans="1:3" x14ac:dyDescent="0.25">
      <c r="A115" s="9">
        <v>46190</v>
      </c>
      <c r="B115" s="1" t="str">
        <f t="shared" ca="1" si="4"/>
        <v/>
      </c>
      <c r="C115">
        <v>25.336200000000002</v>
      </c>
    </row>
    <row r="116" spans="1:3" x14ac:dyDescent="0.25">
      <c r="A116" s="9">
        <v>46191</v>
      </c>
      <c r="B116" s="1" t="str">
        <f t="shared" ca="1" si="4"/>
        <v/>
      </c>
      <c r="C116">
        <v>25.192900000000002</v>
      </c>
    </row>
    <row r="117" spans="1:3" x14ac:dyDescent="0.25">
      <c r="A117" s="9">
        <v>46192</v>
      </c>
      <c r="B117" s="1" t="str">
        <f t="shared" ca="1" si="4"/>
        <v/>
      </c>
      <c r="C117">
        <v>25.192900000000002</v>
      </c>
    </row>
    <row r="118" spans="1:3" x14ac:dyDescent="0.25">
      <c r="A118" s="9">
        <v>46195</v>
      </c>
      <c r="B118" s="1" t="str">
        <f t="shared" ca="1" si="4"/>
        <v/>
      </c>
      <c r="C118">
        <v>25.165299999999998</v>
      </c>
    </row>
    <row r="119" spans="1:3" x14ac:dyDescent="0.25">
      <c r="A119" s="9">
        <v>46196</v>
      </c>
      <c r="B119" s="1" t="str">
        <f t="shared" ca="1" si="4"/>
        <v/>
      </c>
      <c r="C119">
        <v>25.1709</v>
      </c>
    </row>
    <row r="120" spans="1:3" x14ac:dyDescent="0.25">
      <c r="A120" s="9">
        <v>46197</v>
      </c>
      <c r="B120" s="1" t="str">
        <f t="shared" ca="1" si="4"/>
        <v/>
      </c>
      <c r="C120">
        <v>25.021999999999998</v>
      </c>
    </row>
    <row r="121" spans="1:3" x14ac:dyDescent="0.25">
      <c r="A121" s="9">
        <v>46198</v>
      </c>
      <c r="B121" s="1" t="str">
        <f t="shared" ca="1" si="4"/>
        <v/>
      </c>
      <c r="C121">
        <v>25.507100000000001</v>
      </c>
    </row>
    <row r="122" spans="1:3" x14ac:dyDescent="0.25">
      <c r="A122" s="9">
        <v>46199</v>
      </c>
      <c r="B122" s="1" t="str">
        <f t="shared" ca="1" si="4"/>
        <v/>
      </c>
      <c r="C122">
        <v>25.490500000000001</v>
      </c>
    </row>
    <row r="123" spans="1:3" x14ac:dyDescent="0.25">
      <c r="A123" s="9">
        <v>46202</v>
      </c>
      <c r="B123" s="1" t="str">
        <f t="shared" ca="1" si="4"/>
        <v/>
      </c>
      <c r="C123">
        <v>25.110199999999999</v>
      </c>
    </row>
    <row r="124" spans="1:3" x14ac:dyDescent="0.25">
      <c r="A124" s="9">
        <v>46203</v>
      </c>
      <c r="B124" s="1" t="str">
        <f t="shared" ca="1" si="4"/>
        <v/>
      </c>
      <c r="C124">
        <v>25.2149</v>
      </c>
    </row>
    <row r="125" spans="1:3" x14ac:dyDescent="0.25">
      <c r="A125" s="9">
        <v>46204</v>
      </c>
      <c r="B125" s="1" t="str">
        <f t="shared" ca="1" si="4"/>
        <v/>
      </c>
      <c r="C125">
        <v>25.336200000000002</v>
      </c>
    </row>
    <row r="126" spans="1:3" x14ac:dyDescent="0.25">
      <c r="A126" s="9">
        <v>46205</v>
      </c>
      <c r="B126" s="1" t="str">
        <f t="shared" ca="1" si="4"/>
        <v/>
      </c>
      <c r="C126">
        <v>25.303100000000001</v>
      </c>
    </row>
    <row r="127" spans="1:3" x14ac:dyDescent="0.25">
      <c r="A127" s="9">
        <v>46206</v>
      </c>
      <c r="B127" s="1" t="str">
        <f t="shared" ca="1" si="4"/>
        <v/>
      </c>
      <c r="C127">
        <v>25.303100000000001</v>
      </c>
    </row>
    <row r="128" spans="1:3" x14ac:dyDescent="0.25">
      <c r="A128" s="9">
        <v>46209</v>
      </c>
      <c r="B128" s="1" t="str">
        <f t="shared" ca="1" si="4"/>
        <v/>
      </c>
      <c r="C128">
        <v>26.284199999999998</v>
      </c>
    </row>
    <row r="129" spans="1:3" x14ac:dyDescent="0.25">
      <c r="A129" s="9">
        <v>46210</v>
      </c>
      <c r="B129" s="1" t="str">
        <f t="shared" ca="1" si="4"/>
        <v/>
      </c>
      <c r="C129">
        <v>26.4054</v>
      </c>
    </row>
    <row r="130" spans="1:3" x14ac:dyDescent="0.25">
      <c r="A130" s="9">
        <v>46211</v>
      </c>
      <c r="B130" s="1" t="str">
        <f t="shared" ca="1" si="4"/>
        <v/>
      </c>
      <c r="C130">
        <v>26.284199999999998</v>
      </c>
    </row>
    <row r="131" spans="1:3" x14ac:dyDescent="0.25">
      <c r="A131" s="9">
        <v>46212</v>
      </c>
      <c r="B131" s="1" t="str">
        <f t="shared" ca="1" si="4"/>
        <v/>
      </c>
      <c r="C131">
        <v>26.0472</v>
      </c>
    </row>
    <row r="132" spans="1:3" x14ac:dyDescent="0.25">
      <c r="A132" s="9">
        <v>46213</v>
      </c>
      <c r="B132" s="1" t="str">
        <f t="shared" ca="1" si="4"/>
        <v/>
      </c>
      <c r="C132">
        <v>26.251100000000001</v>
      </c>
    </row>
    <row r="133" spans="1:3" x14ac:dyDescent="0.25">
      <c r="A133" s="9">
        <v>46216</v>
      </c>
      <c r="B133" s="1" t="str">
        <f t="shared" ca="1" si="4"/>
        <v/>
      </c>
      <c r="C133">
        <v>26.339300000000001</v>
      </c>
    </row>
    <row r="134" spans="1:3" x14ac:dyDescent="0.25">
      <c r="A134" s="9">
        <v>46217</v>
      </c>
      <c r="B134" s="1" t="str">
        <f t="shared" ca="1" si="4"/>
        <v/>
      </c>
      <c r="C134">
        <v>26.256599999999999</v>
      </c>
    </row>
    <row r="135" spans="1:3" x14ac:dyDescent="0.25">
      <c r="A135" s="9">
        <v>46218</v>
      </c>
      <c r="B135" s="1" t="str">
        <f t="shared" ca="1" si="4"/>
        <v/>
      </c>
      <c r="C135">
        <v>26.493600000000001</v>
      </c>
    </row>
    <row r="136" spans="1:3" x14ac:dyDescent="0.25">
      <c r="A136" s="9">
        <v>46219</v>
      </c>
      <c r="B136" s="1" t="str">
        <f t="shared" ca="1" si="4"/>
        <v/>
      </c>
      <c r="C136">
        <v>26.344799999999999</v>
      </c>
    </row>
    <row r="137" spans="1:3" x14ac:dyDescent="0.25">
      <c r="A137" s="9">
        <v>46220</v>
      </c>
      <c r="B137" s="1" t="str">
        <f t="shared" ca="1" si="4"/>
        <v/>
      </c>
      <c r="C137">
        <v>26.5212</v>
      </c>
    </row>
    <row r="138" spans="1:3" x14ac:dyDescent="0.25">
      <c r="A138" s="9">
        <v>46223</v>
      </c>
      <c r="B138" s="1" t="str">
        <f t="shared" ca="1" si="4"/>
        <v/>
      </c>
      <c r="C138">
        <v>27.0337</v>
      </c>
    </row>
    <row r="139" spans="1:3" x14ac:dyDescent="0.25">
      <c r="A139" s="9">
        <v>46224</v>
      </c>
      <c r="B139" s="1" t="str">
        <f t="shared" ref="B139:B148" ca="1" si="5">B138</f>
        <v/>
      </c>
      <c r="C139">
        <v>26.956600000000002</v>
      </c>
    </row>
    <row r="140" spans="1:3" x14ac:dyDescent="0.25">
      <c r="A140" s="9">
        <v>46225</v>
      </c>
      <c r="B140" s="1" t="str">
        <f t="shared" ca="1" si="5"/>
        <v/>
      </c>
      <c r="C140">
        <v>27.314800000000002</v>
      </c>
    </row>
    <row r="141" spans="1:3" x14ac:dyDescent="0.25">
      <c r="A141" s="9">
        <v>46226</v>
      </c>
      <c r="B141" s="1" t="str">
        <f t="shared" ca="1" si="5"/>
        <v/>
      </c>
      <c r="C141">
        <v>27.419499999999999</v>
      </c>
    </row>
    <row r="142" spans="1:3" x14ac:dyDescent="0.25">
      <c r="A142" s="9">
        <v>46227</v>
      </c>
      <c r="B142" s="1" t="str">
        <f t="shared" ca="1" si="5"/>
        <v/>
      </c>
      <c r="C142">
        <v>27.634499999999999</v>
      </c>
    </row>
    <row r="143" spans="1:3" x14ac:dyDescent="0.25">
      <c r="A143" s="24">
        <v>46230</v>
      </c>
      <c r="B143" s="1" t="str">
        <f t="shared" ca="1" si="5"/>
        <v/>
      </c>
      <c r="C143">
        <v>26.758199999999999</v>
      </c>
    </row>
    <row r="144" spans="1:3" x14ac:dyDescent="0.25">
      <c r="A144" s="24">
        <v>46231</v>
      </c>
      <c r="B144" s="1" t="str">
        <f t="shared" ca="1" si="5"/>
        <v/>
      </c>
      <c r="C144">
        <v>26.895900000000001</v>
      </c>
    </row>
    <row r="145" spans="1:3" x14ac:dyDescent="0.25">
      <c r="A145" s="24">
        <v>46232</v>
      </c>
      <c r="B145" s="1" t="str">
        <f t="shared" ca="1" si="5"/>
        <v/>
      </c>
      <c r="C145">
        <v>26.295200000000001</v>
      </c>
    </row>
    <row r="146" spans="1:3" x14ac:dyDescent="0.25">
      <c r="A146" s="24">
        <v>46233</v>
      </c>
      <c r="B146" s="1" t="str">
        <f t="shared" ca="1" si="5"/>
        <v/>
      </c>
      <c r="C146">
        <v>26.207000000000001</v>
      </c>
    </row>
    <row r="147" spans="1:3" x14ac:dyDescent="0.25">
      <c r="A147" s="24">
        <v>46234</v>
      </c>
      <c r="B147" s="1" t="str">
        <f t="shared" ca="1" si="5"/>
        <v/>
      </c>
      <c r="C147">
        <v>26.179500000000001</v>
      </c>
    </row>
    <row r="148" spans="1:3" x14ac:dyDescent="0.25">
      <c r="A148" s="24">
        <v>46237</v>
      </c>
      <c r="B148" s="1" t="str">
        <f t="shared" ca="1" si="5"/>
        <v/>
      </c>
      <c r="C148">
        <v>26.284199999999998</v>
      </c>
    </row>
    <row r="149" spans="1:3" x14ac:dyDescent="0.25">
      <c r="B149" s="1">
        <f t="shared" ref="B149:B180" si="6">B158</f>
        <v>0</v>
      </c>
    </row>
    <row r="150" spans="1:3" x14ac:dyDescent="0.25">
      <c r="B150" s="1">
        <f t="shared" si="6"/>
        <v>0</v>
      </c>
    </row>
    <row r="151" spans="1:3" x14ac:dyDescent="0.25">
      <c r="B151" s="1">
        <f t="shared" si="6"/>
        <v>0</v>
      </c>
    </row>
    <row r="152" spans="1:3" x14ac:dyDescent="0.25">
      <c r="B152" s="1">
        <f t="shared" si="6"/>
        <v>0</v>
      </c>
    </row>
    <row r="153" spans="1:3" x14ac:dyDescent="0.25">
      <c r="B153" s="1">
        <f t="shared" si="6"/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ref="B181:B212" si="7">B190</f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Planilha57"/>
  <dimension ref="A1:C210"/>
  <sheetViews>
    <sheetView topLeftCell="A82" zoomScale="80" zoomScaleNormal="80" workbookViewId="0">
      <selection activeCell="C48" sqref="C48"/>
    </sheetView>
  </sheetViews>
  <sheetFormatPr defaultRowHeight="15" x14ac:dyDescent="0.25"/>
  <cols>
    <col min="1" max="1" width="12.5703125" style="2" bestFit="1" customWidth="1"/>
    <col min="2" max="49" width="9.140625" style="1" customWidth="1"/>
    <col min="5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5854</v>
      </c>
      <c r="C2">
        <v>24.3276</v>
      </c>
    </row>
    <row r="3" spans="1:3" x14ac:dyDescent="0.25">
      <c r="A3" s="9">
        <v>46062</v>
      </c>
      <c r="B3" s="20" t="str">
        <f t="shared" ref="B3:B37" si="0">B2</f>
        <v>SJCF27</v>
      </c>
      <c r="C3">
        <v>24.371700000000001</v>
      </c>
    </row>
    <row r="4" spans="1:3" x14ac:dyDescent="0.25">
      <c r="A4" s="9">
        <v>46063</v>
      </c>
      <c r="B4" s="20" t="str">
        <f t="shared" si="0"/>
        <v>SJCF27</v>
      </c>
      <c r="C4">
        <v>24.608699999999999</v>
      </c>
    </row>
    <row r="5" spans="1:3" x14ac:dyDescent="0.25">
      <c r="A5" s="9">
        <v>46064</v>
      </c>
      <c r="B5" s="20" t="str">
        <f t="shared" si="0"/>
        <v>SJCF27</v>
      </c>
      <c r="C5">
        <v>24.702400000000001</v>
      </c>
    </row>
    <row r="6" spans="1:3" x14ac:dyDescent="0.25">
      <c r="A6" s="9">
        <v>46065</v>
      </c>
      <c r="B6" s="20" t="str">
        <f t="shared" si="0"/>
        <v>SJCF27</v>
      </c>
      <c r="C6">
        <v>24.818100000000001</v>
      </c>
    </row>
    <row r="7" spans="1:3" x14ac:dyDescent="0.25">
      <c r="A7" s="9">
        <v>46066</v>
      </c>
      <c r="B7" s="20" t="str">
        <f t="shared" si="0"/>
        <v>SJCF27</v>
      </c>
      <c r="C7">
        <v>24.763000000000002</v>
      </c>
    </row>
    <row r="8" spans="1:3" x14ac:dyDescent="0.25">
      <c r="A8" s="9">
        <v>46071</v>
      </c>
      <c r="B8" s="20" t="str">
        <f t="shared" si="0"/>
        <v>SJCF27</v>
      </c>
      <c r="C8">
        <v>24.834700000000002</v>
      </c>
    </row>
    <row r="9" spans="1:3" x14ac:dyDescent="0.25">
      <c r="A9" s="9">
        <v>46072</v>
      </c>
      <c r="B9" s="20" t="str">
        <f t="shared" si="0"/>
        <v>SJCF27</v>
      </c>
      <c r="C9">
        <v>24.878699999999998</v>
      </c>
    </row>
    <row r="10" spans="1:3" x14ac:dyDescent="0.25">
      <c r="A10" s="9">
        <v>46073</v>
      </c>
      <c r="B10" s="20" t="str">
        <f t="shared" si="0"/>
        <v>SJCF27</v>
      </c>
      <c r="C10">
        <v>24.8126</v>
      </c>
    </row>
    <row r="11" spans="1:3" x14ac:dyDescent="0.25">
      <c r="A11" s="9">
        <v>46076</v>
      </c>
      <c r="B11" s="20" t="str">
        <f t="shared" si="0"/>
        <v>SJCF27</v>
      </c>
      <c r="C11">
        <v>24.8567</v>
      </c>
    </row>
    <row r="12" spans="1:3" x14ac:dyDescent="0.25">
      <c r="A12" s="9">
        <v>46077</v>
      </c>
      <c r="B12" s="20" t="str">
        <f t="shared" si="0"/>
        <v>SJCF27</v>
      </c>
      <c r="C12">
        <v>24.950399999999998</v>
      </c>
    </row>
    <row r="13" spans="1:3" x14ac:dyDescent="0.25">
      <c r="A13" s="9">
        <v>46078</v>
      </c>
      <c r="B13" s="20" t="str">
        <f t="shared" si="0"/>
        <v>SJCF27</v>
      </c>
      <c r="C13">
        <v>25.0992</v>
      </c>
    </row>
    <row r="14" spans="1:3" x14ac:dyDescent="0.25">
      <c r="A14" s="9">
        <v>46079</v>
      </c>
      <c r="B14" s="20" t="str">
        <f t="shared" si="0"/>
        <v>SJCF27</v>
      </c>
      <c r="C14">
        <v>25.093699999999998</v>
      </c>
    </row>
    <row r="15" spans="1:3" x14ac:dyDescent="0.25">
      <c r="A15" s="9">
        <v>46080</v>
      </c>
      <c r="B15" s="20" t="str">
        <f t="shared" si="0"/>
        <v>SJCF27</v>
      </c>
      <c r="C15">
        <v>25.104700000000001</v>
      </c>
    </row>
    <row r="16" spans="1:3" x14ac:dyDescent="0.25">
      <c r="A16" s="9">
        <v>46083</v>
      </c>
      <c r="B16" s="20" t="str">
        <f t="shared" si="0"/>
        <v>SJCF27</v>
      </c>
      <c r="C16">
        <v>25.1157</v>
      </c>
    </row>
    <row r="17" spans="1:3" x14ac:dyDescent="0.25">
      <c r="A17" s="9">
        <v>46084</v>
      </c>
      <c r="B17" s="20" t="str">
        <f t="shared" si="0"/>
        <v>SJCF27</v>
      </c>
      <c r="C17">
        <v>25.1709</v>
      </c>
    </row>
    <row r="18" spans="1:3" x14ac:dyDescent="0.25">
      <c r="A18" s="9">
        <v>46085</v>
      </c>
      <c r="B18" s="20" t="str">
        <f t="shared" si="0"/>
        <v>SJCF27</v>
      </c>
      <c r="C18">
        <v>25.154299999999999</v>
      </c>
    </row>
    <row r="19" spans="1:3" x14ac:dyDescent="0.25">
      <c r="A19" s="9">
        <v>46086</v>
      </c>
      <c r="B19" s="20" t="str">
        <f t="shared" si="0"/>
        <v>SJCF27</v>
      </c>
      <c r="C19">
        <v>25.281099999999999</v>
      </c>
    </row>
    <row r="20" spans="1:3" x14ac:dyDescent="0.25">
      <c r="A20" s="9">
        <v>46087</v>
      </c>
      <c r="B20" s="20" t="str">
        <f t="shared" si="0"/>
        <v>SJCF27</v>
      </c>
      <c r="C20">
        <v>25.468499999999999</v>
      </c>
    </row>
    <row r="21" spans="1:3" x14ac:dyDescent="0.25">
      <c r="A21" s="9">
        <v>46090</v>
      </c>
      <c r="B21" s="20" t="str">
        <f t="shared" si="0"/>
        <v>SJCF27</v>
      </c>
      <c r="C21">
        <v>25.5181</v>
      </c>
    </row>
    <row r="22" spans="1:3" x14ac:dyDescent="0.25">
      <c r="A22" s="9">
        <v>46091</v>
      </c>
      <c r="B22" s="20" t="str">
        <f t="shared" si="0"/>
        <v>SJCF27</v>
      </c>
      <c r="C22">
        <v>25.633800000000001</v>
      </c>
    </row>
    <row r="23" spans="1:3" x14ac:dyDescent="0.25">
      <c r="A23" s="9">
        <v>46092</v>
      </c>
      <c r="B23" s="20" t="str">
        <f t="shared" si="0"/>
        <v>SJCF27</v>
      </c>
      <c r="C23">
        <v>25.837700000000002</v>
      </c>
    </row>
    <row r="24" spans="1:3" x14ac:dyDescent="0.25">
      <c r="A24" s="9">
        <v>46093</v>
      </c>
      <c r="B24" s="20" t="str">
        <f t="shared" si="0"/>
        <v>SJCF27</v>
      </c>
      <c r="C24">
        <v>25.9314</v>
      </c>
    </row>
    <row r="25" spans="1:3" x14ac:dyDescent="0.25">
      <c r="A25" s="9">
        <v>46094</v>
      </c>
      <c r="B25" s="20" t="str">
        <f t="shared" si="0"/>
        <v>SJCF27</v>
      </c>
      <c r="C25">
        <v>25.799199999999999</v>
      </c>
    </row>
    <row r="26" spans="1:3" x14ac:dyDescent="0.25">
      <c r="A26" s="9">
        <v>46097</v>
      </c>
      <c r="B26" s="20" t="str">
        <f t="shared" si="0"/>
        <v>SJCF27</v>
      </c>
      <c r="C26">
        <v>24.950399999999998</v>
      </c>
    </row>
    <row r="27" spans="1:3" x14ac:dyDescent="0.25">
      <c r="A27" s="9">
        <v>46098</v>
      </c>
      <c r="B27" s="20" t="str">
        <f t="shared" si="0"/>
        <v>SJCF27</v>
      </c>
      <c r="C27">
        <v>25.181899999999999</v>
      </c>
    </row>
    <row r="28" spans="1:3" x14ac:dyDescent="0.25">
      <c r="A28" s="9">
        <v>46099</v>
      </c>
      <c r="B28" s="20" t="str">
        <f t="shared" si="0"/>
        <v>SJCF27</v>
      </c>
      <c r="C28">
        <v>25.4023</v>
      </c>
    </row>
    <row r="29" spans="1:3" x14ac:dyDescent="0.25">
      <c r="A29" s="9">
        <v>46100</v>
      </c>
      <c r="B29" s="20" t="str">
        <f t="shared" si="0"/>
        <v>SJCF27</v>
      </c>
      <c r="C29">
        <v>25.5015</v>
      </c>
    </row>
    <row r="30" spans="1:3" x14ac:dyDescent="0.25">
      <c r="A30" s="9">
        <v>46101</v>
      </c>
      <c r="B30" s="20" t="str">
        <f t="shared" si="0"/>
        <v>SJCF27</v>
      </c>
      <c r="C30">
        <v>25.3858</v>
      </c>
    </row>
    <row r="31" spans="1:3" x14ac:dyDescent="0.25">
      <c r="A31" s="9">
        <v>46104</v>
      </c>
      <c r="B31" s="20" t="str">
        <f t="shared" si="0"/>
        <v>SJCF27</v>
      </c>
      <c r="C31">
        <v>25.5181</v>
      </c>
    </row>
    <row r="32" spans="1:3" x14ac:dyDescent="0.25">
      <c r="A32" s="9">
        <v>46105</v>
      </c>
      <c r="B32" s="20" t="str">
        <f t="shared" si="0"/>
        <v>SJCF27</v>
      </c>
      <c r="C32">
        <v>25.4575</v>
      </c>
    </row>
    <row r="33" spans="1:3" x14ac:dyDescent="0.25">
      <c r="A33" s="9">
        <v>46106</v>
      </c>
      <c r="B33" s="20" t="str">
        <f t="shared" si="0"/>
        <v>SJCF27</v>
      </c>
      <c r="C33">
        <v>25.6007</v>
      </c>
    </row>
    <row r="34" spans="1:3" x14ac:dyDescent="0.25">
      <c r="A34" s="9">
        <v>46107</v>
      </c>
      <c r="B34" s="20" t="str">
        <f t="shared" si="0"/>
        <v>SJCF27</v>
      </c>
      <c r="C34">
        <v>25.650400000000001</v>
      </c>
    </row>
    <row r="35" spans="1:3" x14ac:dyDescent="0.25">
      <c r="A35" s="9">
        <v>46108</v>
      </c>
      <c r="B35" s="20" t="str">
        <f t="shared" si="0"/>
        <v>SJCF27</v>
      </c>
      <c r="C35">
        <v>25.463000000000001</v>
      </c>
    </row>
    <row r="36" spans="1:3" x14ac:dyDescent="0.25">
      <c r="A36" s="9">
        <v>46111</v>
      </c>
      <c r="B36" s="20" t="str">
        <f t="shared" si="0"/>
        <v>SJCF27</v>
      </c>
      <c r="C36">
        <v>25.4575</v>
      </c>
    </row>
    <row r="37" spans="1:3" x14ac:dyDescent="0.25">
      <c r="A37" s="9">
        <v>46112</v>
      </c>
      <c r="B37" s="20" t="str">
        <f t="shared" si="0"/>
        <v>SJCF27</v>
      </c>
      <c r="C37">
        <v>25.738499999999998</v>
      </c>
    </row>
    <row r="38" spans="1:3" x14ac:dyDescent="0.25">
      <c r="A38" s="9">
        <v>46113</v>
      </c>
      <c r="B38" s="20" t="str">
        <f t="shared" ref="B38:B48" ca="1" si="1">B47</f>
        <v/>
      </c>
      <c r="C38">
        <v>25.6889</v>
      </c>
    </row>
    <row r="39" spans="1:3" x14ac:dyDescent="0.25">
      <c r="A39" s="9">
        <v>46114</v>
      </c>
      <c r="B39" s="20" t="str">
        <f t="shared" ca="1" si="1"/>
        <v/>
      </c>
      <c r="C39">
        <v>25.655899999999999</v>
      </c>
    </row>
    <row r="40" spans="1:3" x14ac:dyDescent="0.25">
      <c r="A40" s="9">
        <v>46118</v>
      </c>
      <c r="B40" s="20" t="str">
        <f t="shared" ca="1" si="1"/>
        <v/>
      </c>
      <c r="C40">
        <v>25.727499999999999</v>
      </c>
    </row>
    <row r="41" spans="1:3" x14ac:dyDescent="0.25">
      <c r="A41" s="9">
        <v>46119</v>
      </c>
      <c r="B41" s="20" t="str">
        <f t="shared" ca="1" si="1"/>
        <v/>
      </c>
      <c r="C41">
        <v>25.589700000000001</v>
      </c>
    </row>
    <row r="42" spans="1:3" x14ac:dyDescent="0.25">
      <c r="A42" s="9">
        <v>46120</v>
      </c>
      <c r="B42" s="20" t="str">
        <f t="shared" ca="1" si="1"/>
        <v/>
      </c>
      <c r="C42">
        <v>25.6173</v>
      </c>
    </row>
    <row r="43" spans="1:3" x14ac:dyDescent="0.25">
      <c r="A43" s="9">
        <v>46121</v>
      </c>
      <c r="B43" s="20" t="str">
        <f t="shared" ca="1" si="1"/>
        <v/>
      </c>
      <c r="C43">
        <v>25.6448</v>
      </c>
    </row>
    <row r="44" spans="1:3" x14ac:dyDescent="0.25">
      <c r="A44" s="9">
        <v>46122</v>
      </c>
      <c r="B44" s="20" t="str">
        <f t="shared" ca="1" si="1"/>
        <v/>
      </c>
      <c r="C44">
        <v>25.755099999999999</v>
      </c>
    </row>
    <row r="45" spans="1:3" x14ac:dyDescent="0.25">
      <c r="A45" s="9">
        <v>46125</v>
      </c>
      <c r="B45" s="20" t="str">
        <f t="shared" ca="1" si="1"/>
        <v/>
      </c>
      <c r="C45">
        <v>25.589700000000001</v>
      </c>
    </row>
    <row r="46" spans="1:3" x14ac:dyDescent="0.25">
      <c r="A46" s="9">
        <v>46126</v>
      </c>
      <c r="B46" s="20" t="str">
        <f t="shared" ca="1" si="1"/>
        <v/>
      </c>
      <c r="C46">
        <v>25.468499999999999</v>
      </c>
    </row>
    <row r="47" spans="1:3" x14ac:dyDescent="0.25">
      <c r="A47" s="9">
        <v>46127</v>
      </c>
      <c r="B47" s="20" t="str">
        <f t="shared" ca="1" si="1"/>
        <v/>
      </c>
      <c r="C47">
        <v>25.710999999999999</v>
      </c>
    </row>
    <row r="48" spans="1:3" x14ac:dyDescent="0.25">
      <c r="A48" s="9">
        <v>46128</v>
      </c>
      <c r="B48" s="20" t="str">
        <f t="shared" ca="1" si="1"/>
        <v/>
      </c>
      <c r="C48">
        <v>25.755099999999999</v>
      </c>
    </row>
    <row r="49" spans="1:3" x14ac:dyDescent="0.25">
      <c r="A49" s="9">
        <v>46129</v>
      </c>
      <c r="B49" s="20" t="str">
        <f t="shared" ref="B49:B80" ca="1" si="2">B48</f>
        <v/>
      </c>
      <c r="C49">
        <v>25.7881</v>
      </c>
    </row>
    <row r="50" spans="1:3" x14ac:dyDescent="0.25">
      <c r="A50" s="9">
        <v>46132</v>
      </c>
      <c r="B50" s="20" t="str">
        <f t="shared" ca="1" si="2"/>
        <v/>
      </c>
      <c r="C50">
        <v>25.8157</v>
      </c>
    </row>
    <row r="51" spans="1:3" x14ac:dyDescent="0.25">
      <c r="A51" s="9">
        <v>46134</v>
      </c>
      <c r="B51" s="20" t="str">
        <f t="shared" ca="1" si="2"/>
        <v/>
      </c>
      <c r="C51">
        <v>25.755099999999999</v>
      </c>
    </row>
    <row r="52" spans="1:3" x14ac:dyDescent="0.25">
      <c r="A52" s="9">
        <v>46135</v>
      </c>
      <c r="B52" s="20" t="str">
        <f t="shared" ca="1" si="2"/>
        <v/>
      </c>
      <c r="C52">
        <v>25.727499999999999</v>
      </c>
    </row>
    <row r="53" spans="1:3" x14ac:dyDescent="0.25">
      <c r="A53" s="9">
        <v>46136</v>
      </c>
      <c r="B53" s="20" t="str">
        <f t="shared" ca="1" si="2"/>
        <v/>
      </c>
      <c r="C53">
        <v>25.749600000000001</v>
      </c>
    </row>
    <row r="54" spans="1:3" x14ac:dyDescent="0.25">
      <c r="A54" s="9">
        <v>46139</v>
      </c>
      <c r="B54" s="20" t="str">
        <f t="shared" ca="1" si="2"/>
        <v/>
      </c>
      <c r="C54">
        <v>25.959</v>
      </c>
    </row>
    <row r="55" spans="1:3" x14ac:dyDescent="0.25">
      <c r="A55" s="9">
        <v>46140</v>
      </c>
      <c r="B55" s="20" t="str">
        <f t="shared" ca="1" si="2"/>
        <v/>
      </c>
      <c r="C55">
        <v>25.986599999999999</v>
      </c>
    </row>
    <row r="56" spans="1:3" x14ac:dyDescent="0.25">
      <c r="A56" s="9">
        <v>46141</v>
      </c>
      <c r="B56" s="20" t="str">
        <f t="shared" ca="1" si="2"/>
        <v/>
      </c>
      <c r="C56">
        <v>26.080200000000001</v>
      </c>
    </row>
    <row r="57" spans="1:3" x14ac:dyDescent="0.25">
      <c r="A57" s="9">
        <v>46142</v>
      </c>
      <c r="B57" s="20" t="str">
        <f t="shared" ca="1" si="2"/>
        <v/>
      </c>
      <c r="C57">
        <v>26.1188</v>
      </c>
    </row>
    <row r="58" spans="1:3" x14ac:dyDescent="0.25">
      <c r="A58" s="9">
        <v>46146</v>
      </c>
      <c r="B58" s="20" t="str">
        <f t="shared" ca="1" si="2"/>
        <v/>
      </c>
      <c r="C58">
        <v>26.636900000000001</v>
      </c>
    </row>
    <row r="59" spans="1:3" x14ac:dyDescent="0.25">
      <c r="A59" s="9">
        <v>46147</v>
      </c>
      <c r="B59" s="20" t="str">
        <f t="shared" ca="1" si="2"/>
        <v/>
      </c>
      <c r="C59">
        <v>26.488099999999999</v>
      </c>
    </row>
    <row r="60" spans="1:3" x14ac:dyDescent="0.25">
      <c r="A60" s="9">
        <v>46148</v>
      </c>
      <c r="B60" s="20" t="str">
        <f t="shared" ca="1" si="2"/>
        <v/>
      </c>
      <c r="C60">
        <v>26.179500000000001</v>
      </c>
    </row>
    <row r="61" spans="1:3" x14ac:dyDescent="0.25">
      <c r="A61" s="9">
        <v>46149</v>
      </c>
      <c r="B61" s="20" t="str">
        <f t="shared" ca="1" si="2"/>
        <v/>
      </c>
      <c r="C61">
        <v>26.135400000000001</v>
      </c>
    </row>
    <row r="62" spans="1:3" x14ac:dyDescent="0.25">
      <c r="A62" s="9">
        <v>46150</v>
      </c>
      <c r="B62" s="20" t="str">
        <f t="shared" ca="1" si="2"/>
        <v/>
      </c>
      <c r="C62">
        <v>26.488099999999999</v>
      </c>
    </row>
    <row r="63" spans="1:3" x14ac:dyDescent="0.25">
      <c r="A63" s="9">
        <v>46153</v>
      </c>
      <c r="B63" s="20" t="str">
        <f t="shared" ca="1" si="2"/>
        <v/>
      </c>
      <c r="C63">
        <v>26.5928</v>
      </c>
    </row>
    <row r="64" spans="1:3" x14ac:dyDescent="0.25">
      <c r="A64" s="9">
        <v>46154</v>
      </c>
      <c r="B64" s="20" t="str">
        <f t="shared" ca="1" si="2"/>
        <v/>
      </c>
      <c r="C64">
        <v>26.813300000000002</v>
      </c>
    </row>
    <row r="65" spans="1:3" x14ac:dyDescent="0.25">
      <c r="A65" s="9">
        <v>46155</v>
      </c>
      <c r="B65" s="20" t="str">
        <f t="shared" ca="1" si="2"/>
        <v/>
      </c>
      <c r="C65">
        <v>26.8794</v>
      </c>
    </row>
    <row r="66" spans="1:3" x14ac:dyDescent="0.25">
      <c r="A66" s="9">
        <v>46156</v>
      </c>
      <c r="B66" s="20" t="str">
        <f t="shared" ca="1" si="2"/>
        <v/>
      </c>
      <c r="C66">
        <v>26.355799999999999</v>
      </c>
    </row>
    <row r="67" spans="1:3" x14ac:dyDescent="0.25">
      <c r="A67" s="9">
        <v>46157</v>
      </c>
      <c r="B67" s="20" t="str">
        <f t="shared" ca="1" si="2"/>
        <v/>
      </c>
      <c r="C67">
        <v>26.085799999999999</v>
      </c>
    </row>
    <row r="68" spans="1:3" x14ac:dyDescent="0.25">
      <c r="A68" s="9">
        <v>46160</v>
      </c>
      <c r="B68" s="20" t="str">
        <f t="shared" ca="1" si="2"/>
        <v/>
      </c>
      <c r="C68">
        <v>26.725100000000001</v>
      </c>
    </row>
    <row r="69" spans="1:3" x14ac:dyDescent="0.25">
      <c r="A69" s="9">
        <v>46161</v>
      </c>
      <c r="B69" s="20" t="str">
        <f t="shared" ca="1" si="2"/>
        <v/>
      </c>
      <c r="C69">
        <v>26.758199999999999</v>
      </c>
    </row>
    <row r="70" spans="1:3" x14ac:dyDescent="0.25">
      <c r="A70" s="9">
        <v>46162</v>
      </c>
      <c r="B70" s="20" t="str">
        <f t="shared" ca="1" si="2"/>
        <v/>
      </c>
      <c r="C70">
        <v>26.565300000000001</v>
      </c>
    </row>
    <row r="71" spans="1:3" x14ac:dyDescent="0.25">
      <c r="A71" s="9">
        <v>46163</v>
      </c>
      <c r="B71" s="20" t="str">
        <f t="shared" ca="1" si="2"/>
        <v/>
      </c>
      <c r="C71">
        <v>26.427499999999998</v>
      </c>
    </row>
    <row r="72" spans="1:3" x14ac:dyDescent="0.25">
      <c r="A72" s="9">
        <v>46164</v>
      </c>
      <c r="B72" s="20" t="str">
        <f t="shared" ca="1" si="2"/>
        <v/>
      </c>
      <c r="C72">
        <v>26.4495</v>
      </c>
    </row>
    <row r="73" spans="1:3" x14ac:dyDescent="0.25">
      <c r="A73" s="9">
        <v>46167</v>
      </c>
      <c r="B73" s="20" t="str">
        <f t="shared" ca="1" si="2"/>
        <v/>
      </c>
      <c r="C73">
        <v>26.4495</v>
      </c>
    </row>
    <row r="74" spans="1:3" x14ac:dyDescent="0.25">
      <c r="A74" s="9">
        <v>46168</v>
      </c>
      <c r="B74" s="20" t="str">
        <f t="shared" ca="1" si="2"/>
        <v/>
      </c>
      <c r="C74">
        <v>26.311699999999998</v>
      </c>
    </row>
    <row r="75" spans="1:3" x14ac:dyDescent="0.25">
      <c r="A75" s="9">
        <v>46169</v>
      </c>
      <c r="B75" s="20" t="str">
        <f t="shared" ca="1" si="2"/>
        <v/>
      </c>
      <c r="C75">
        <v>26.328299999999999</v>
      </c>
    </row>
    <row r="76" spans="1:3" x14ac:dyDescent="0.25">
      <c r="A76" s="9">
        <v>46170</v>
      </c>
      <c r="B76" s="20" t="str">
        <f t="shared" ca="1" si="2"/>
        <v/>
      </c>
      <c r="C76">
        <v>26.609300000000001</v>
      </c>
    </row>
    <row r="77" spans="1:3" x14ac:dyDescent="0.25">
      <c r="A77" s="9">
        <v>46171</v>
      </c>
      <c r="B77" s="20" t="str">
        <f t="shared" ca="1" si="2"/>
        <v/>
      </c>
      <c r="C77">
        <v>26.5322</v>
      </c>
    </row>
    <row r="78" spans="1:3" x14ac:dyDescent="0.25">
      <c r="A78" s="9">
        <v>46174</v>
      </c>
      <c r="B78" s="20" t="str">
        <f t="shared" ca="1" si="2"/>
        <v/>
      </c>
      <c r="C78">
        <v>26.510100000000001</v>
      </c>
    </row>
    <row r="79" spans="1:3" x14ac:dyDescent="0.25">
      <c r="A79" s="9">
        <v>46175</v>
      </c>
      <c r="B79" s="20" t="str">
        <f t="shared" ca="1" si="2"/>
        <v/>
      </c>
      <c r="C79">
        <v>26.273099999999999</v>
      </c>
    </row>
    <row r="80" spans="1:3" x14ac:dyDescent="0.25">
      <c r="A80" s="9">
        <v>46176</v>
      </c>
      <c r="B80" s="20" t="str">
        <f t="shared" ca="1" si="2"/>
        <v/>
      </c>
      <c r="C80">
        <v>26.052700000000002</v>
      </c>
    </row>
    <row r="81" spans="1:3" x14ac:dyDescent="0.25">
      <c r="A81" s="9">
        <v>46178</v>
      </c>
      <c r="B81" s="20" t="str">
        <f t="shared" ref="B81:B112" ca="1" si="3">B80</f>
        <v/>
      </c>
      <c r="C81">
        <v>25.4023</v>
      </c>
    </row>
    <row r="82" spans="1:3" x14ac:dyDescent="0.25">
      <c r="A82" s="9">
        <v>46181</v>
      </c>
      <c r="B82" s="20" t="str">
        <f t="shared" ca="1" si="3"/>
        <v/>
      </c>
      <c r="C82">
        <v>25.352699999999999</v>
      </c>
    </row>
    <row r="83" spans="1:3" x14ac:dyDescent="0.25">
      <c r="A83" s="9">
        <v>46182</v>
      </c>
      <c r="B83" s="20" t="str">
        <f t="shared" ca="1" si="3"/>
        <v/>
      </c>
      <c r="C83">
        <v>25.270099999999999</v>
      </c>
    </row>
    <row r="84" spans="1:3" x14ac:dyDescent="0.25">
      <c r="A84" s="9">
        <v>46183</v>
      </c>
      <c r="B84" s="20" t="str">
        <f t="shared" ca="1" si="3"/>
        <v/>
      </c>
      <c r="C84">
        <v>25.4023</v>
      </c>
    </row>
    <row r="85" spans="1:3" x14ac:dyDescent="0.25">
      <c r="A85" s="9">
        <v>46184</v>
      </c>
      <c r="B85" s="20" t="str">
        <f t="shared" ca="1" si="3"/>
        <v/>
      </c>
      <c r="C85">
        <v>25.308599999999998</v>
      </c>
    </row>
    <row r="86" spans="1:3" x14ac:dyDescent="0.25">
      <c r="A86" s="9">
        <v>46185</v>
      </c>
      <c r="B86" s="20" t="str">
        <f t="shared" ca="1" si="3"/>
        <v/>
      </c>
      <c r="C86">
        <v>25.2866</v>
      </c>
    </row>
    <row r="87" spans="1:3" x14ac:dyDescent="0.25">
      <c r="A87" s="9">
        <v>46188</v>
      </c>
      <c r="B87" s="20" t="str">
        <f t="shared" ca="1" si="3"/>
        <v/>
      </c>
      <c r="C87">
        <v>25.341699999999999</v>
      </c>
    </row>
    <row r="88" spans="1:3" x14ac:dyDescent="0.25">
      <c r="A88" s="9">
        <v>46189</v>
      </c>
      <c r="B88" s="20" t="str">
        <f t="shared" ca="1" si="3"/>
        <v/>
      </c>
      <c r="C88">
        <v>25.578700000000001</v>
      </c>
    </row>
    <row r="89" spans="1:3" x14ac:dyDescent="0.25">
      <c r="A89" s="9">
        <v>46190</v>
      </c>
      <c r="B89" s="20" t="str">
        <f t="shared" ca="1" si="3"/>
        <v/>
      </c>
      <c r="C89">
        <v>25.639299999999999</v>
      </c>
    </row>
    <row r="90" spans="1:3" x14ac:dyDescent="0.25">
      <c r="A90" s="9">
        <v>46191</v>
      </c>
      <c r="B90" s="20" t="str">
        <f t="shared" ca="1" si="3"/>
        <v/>
      </c>
      <c r="C90">
        <v>25.495999999999999</v>
      </c>
    </row>
    <row r="91" spans="1:3" x14ac:dyDescent="0.25">
      <c r="A91" s="9">
        <v>46192</v>
      </c>
      <c r="B91" s="20" t="str">
        <f t="shared" ca="1" si="3"/>
        <v/>
      </c>
      <c r="C91">
        <v>25.495999999999999</v>
      </c>
    </row>
    <row r="92" spans="1:3" x14ac:dyDescent="0.25">
      <c r="A92" s="9">
        <v>46195</v>
      </c>
      <c r="B92" s="20" t="str">
        <f t="shared" ca="1" si="3"/>
        <v/>
      </c>
      <c r="C92">
        <v>25.479500000000002</v>
      </c>
    </row>
    <row r="93" spans="1:3" x14ac:dyDescent="0.25">
      <c r="A93" s="9">
        <v>46196</v>
      </c>
      <c r="B93" s="20" t="str">
        <f t="shared" ca="1" si="3"/>
        <v/>
      </c>
      <c r="C93">
        <v>25.484999999999999</v>
      </c>
    </row>
    <row r="94" spans="1:3" x14ac:dyDescent="0.25">
      <c r="A94" s="9">
        <v>46197</v>
      </c>
      <c r="B94" s="20" t="str">
        <f t="shared" ca="1" si="3"/>
        <v/>
      </c>
      <c r="C94">
        <v>25.3307</v>
      </c>
    </row>
    <row r="95" spans="1:3" x14ac:dyDescent="0.25">
      <c r="A95" s="9">
        <v>46198</v>
      </c>
      <c r="B95" s="20" t="str">
        <f t="shared" ca="1" si="3"/>
        <v/>
      </c>
      <c r="C95">
        <v>25.8157</v>
      </c>
    </row>
    <row r="96" spans="1:3" x14ac:dyDescent="0.25">
      <c r="A96" s="9">
        <v>46199</v>
      </c>
      <c r="B96" s="20" t="str">
        <f t="shared" ca="1" si="3"/>
        <v/>
      </c>
      <c r="C96">
        <v>25.8047</v>
      </c>
    </row>
    <row r="97" spans="1:3" x14ac:dyDescent="0.25">
      <c r="A97" s="9">
        <v>46202</v>
      </c>
      <c r="B97" s="20" t="str">
        <f t="shared" ca="1" si="3"/>
        <v/>
      </c>
      <c r="C97">
        <v>25.4299</v>
      </c>
    </row>
    <row r="98" spans="1:3" x14ac:dyDescent="0.25">
      <c r="A98" s="9">
        <v>46203</v>
      </c>
      <c r="B98" s="20" t="str">
        <f t="shared" ca="1" si="3"/>
        <v/>
      </c>
      <c r="C98">
        <v>25.5456</v>
      </c>
    </row>
    <row r="99" spans="1:3" x14ac:dyDescent="0.25">
      <c r="A99" s="9">
        <v>46204</v>
      </c>
      <c r="B99" s="20" t="str">
        <f t="shared" ca="1" si="3"/>
        <v/>
      </c>
      <c r="C99">
        <v>25.655899999999999</v>
      </c>
    </row>
    <row r="100" spans="1:3" x14ac:dyDescent="0.25">
      <c r="A100" s="9">
        <v>46205</v>
      </c>
      <c r="B100" s="20" t="str">
        <f t="shared" ca="1" si="3"/>
        <v/>
      </c>
      <c r="C100">
        <v>25.622800000000002</v>
      </c>
    </row>
    <row r="101" spans="1:3" x14ac:dyDescent="0.25">
      <c r="A101" s="9">
        <v>46206</v>
      </c>
      <c r="B101" s="20" t="str">
        <f t="shared" ca="1" si="3"/>
        <v/>
      </c>
      <c r="C101">
        <v>25.622800000000002</v>
      </c>
    </row>
    <row r="102" spans="1:3" x14ac:dyDescent="0.25">
      <c r="A102" s="9">
        <v>46209</v>
      </c>
      <c r="B102" s="20" t="str">
        <f t="shared" ca="1" si="3"/>
        <v/>
      </c>
      <c r="C102">
        <v>26.5763</v>
      </c>
    </row>
    <row r="103" spans="1:3" x14ac:dyDescent="0.25">
      <c r="A103" s="9">
        <v>46210</v>
      </c>
      <c r="B103" s="20" t="str">
        <f t="shared" ca="1" si="3"/>
        <v/>
      </c>
      <c r="C103">
        <v>26.692</v>
      </c>
    </row>
    <row r="104" spans="1:3" x14ac:dyDescent="0.25">
      <c r="A104" s="9">
        <v>46211</v>
      </c>
      <c r="B104" s="20" t="str">
        <f t="shared" ca="1" si="3"/>
        <v/>
      </c>
      <c r="C104">
        <v>26.581800000000001</v>
      </c>
    </row>
    <row r="105" spans="1:3" x14ac:dyDescent="0.25">
      <c r="A105" s="9">
        <v>46212</v>
      </c>
      <c r="B105" s="20" t="str">
        <f t="shared" ca="1" si="3"/>
        <v/>
      </c>
      <c r="C105">
        <v>26.3613</v>
      </c>
    </row>
    <row r="106" spans="1:3" x14ac:dyDescent="0.25">
      <c r="A106" s="9">
        <v>46213</v>
      </c>
      <c r="B106" s="20" t="str">
        <f t="shared" ca="1" si="3"/>
        <v/>
      </c>
      <c r="C106">
        <v>26.559699999999999</v>
      </c>
    </row>
    <row r="107" spans="1:3" x14ac:dyDescent="0.25">
      <c r="A107" s="9">
        <v>46216</v>
      </c>
      <c r="B107" s="20" t="str">
        <f t="shared" ca="1" si="3"/>
        <v/>
      </c>
      <c r="C107">
        <v>26.6479</v>
      </c>
    </row>
    <row r="108" spans="1:3" x14ac:dyDescent="0.25">
      <c r="A108" s="9">
        <v>46217</v>
      </c>
      <c r="B108" s="20" t="str">
        <f t="shared" ca="1" si="3"/>
        <v/>
      </c>
      <c r="C108">
        <v>26.565300000000001</v>
      </c>
    </row>
    <row r="109" spans="1:3" x14ac:dyDescent="0.25">
      <c r="A109" s="9">
        <v>46218</v>
      </c>
      <c r="B109" s="20" t="str">
        <f t="shared" ca="1" si="3"/>
        <v/>
      </c>
      <c r="C109">
        <v>26.802199999999999</v>
      </c>
    </row>
    <row r="110" spans="1:3" x14ac:dyDescent="0.25">
      <c r="A110" s="9">
        <v>46219</v>
      </c>
      <c r="B110" s="20" t="str">
        <f t="shared" ca="1" si="3"/>
        <v/>
      </c>
      <c r="C110">
        <v>26.6645</v>
      </c>
    </row>
    <row r="111" spans="1:3" x14ac:dyDescent="0.25">
      <c r="A111" s="9">
        <v>46220</v>
      </c>
      <c r="B111" s="20" t="str">
        <f t="shared" ca="1" si="3"/>
        <v/>
      </c>
      <c r="C111">
        <v>26.824300000000001</v>
      </c>
    </row>
    <row r="112" spans="1:3" x14ac:dyDescent="0.25">
      <c r="A112" s="9">
        <v>46223</v>
      </c>
      <c r="B112" s="20" t="str">
        <f t="shared" ca="1" si="3"/>
        <v/>
      </c>
      <c r="C112">
        <v>27.3369</v>
      </c>
    </row>
    <row r="113" spans="1:3" x14ac:dyDescent="0.25">
      <c r="A113" s="9">
        <v>46224</v>
      </c>
      <c r="B113" s="20" t="str">
        <f t="shared" ref="B113:B122" ca="1" si="4">B112</f>
        <v/>
      </c>
      <c r="C113">
        <v>27.2652</v>
      </c>
    </row>
    <row r="114" spans="1:3" x14ac:dyDescent="0.25">
      <c r="A114" s="9">
        <v>46225</v>
      </c>
      <c r="B114" s="20" t="str">
        <f t="shared" ca="1" si="4"/>
        <v/>
      </c>
      <c r="C114">
        <v>27.617899999999999</v>
      </c>
    </row>
    <row r="115" spans="1:3" x14ac:dyDescent="0.25">
      <c r="A115" s="9">
        <v>46226</v>
      </c>
      <c r="B115" s="20" t="str">
        <f t="shared" ca="1" si="4"/>
        <v/>
      </c>
      <c r="C115">
        <v>27.711600000000001</v>
      </c>
    </row>
    <row r="116" spans="1:3" x14ac:dyDescent="0.25">
      <c r="A116" s="9">
        <v>46227</v>
      </c>
      <c r="B116" s="20" t="str">
        <f t="shared" ca="1" si="4"/>
        <v/>
      </c>
      <c r="C116">
        <v>27.921099999999999</v>
      </c>
    </row>
    <row r="117" spans="1:3" x14ac:dyDescent="0.25">
      <c r="A117" s="9">
        <v>46230</v>
      </c>
      <c r="B117" s="20" t="str">
        <f t="shared" ca="1" si="4"/>
        <v/>
      </c>
      <c r="C117">
        <v>27.061299999999999</v>
      </c>
    </row>
    <row r="118" spans="1:3" x14ac:dyDescent="0.25">
      <c r="A118" s="9">
        <v>46231</v>
      </c>
      <c r="B118" s="20" t="str">
        <f t="shared" ca="1" si="4"/>
        <v/>
      </c>
      <c r="C118">
        <v>27.199100000000001</v>
      </c>
    </row>
    <row r="119" spans="1:3" x14ac:dyDescent="0.25">
      <c r="A119" s="9">
        <v>46232</v>
      </c>
      <c r="B119" s="20" t="str">
        <f t="shared" ca="1" si="4"/>
        <v/>
      </c>
      <c r="C119">
        <v>26.6204</v>
      </c>
    </row>
    <row r="120" spans="1:3" x14ac:dyDescent="0.25">
      <c r="A120" s="9">
        <v>46233</v>
      </c>
      <c r="B120" s="20" t="str">
        <f t="shared" ca="1" si="4"/>
        <v/>
      </c>
      <c r="C120">
        <v>26.5322</v>
      </c>
    </row>
    <row r="121" spans="1:3" x14ac:dyDescent="0.25">
      <c r="A121" s="9">
        <v>46234</v>
      </c>
      <c r="B121" s="20" t="str">
        <f t="shared" ca="1" si="4"/>
        <v/>
      </c>
      <c r="C121">
        <v>26.482600000000001</v>
      </c>
    </row>
    <row r="122" spans="1:3" x14ac:dyDescent="0.25">
      <c r="A122" s="9">
        <v>46237</v>
      </c>
      <c r="B122" s="20" t="str">
        <f t="shared" ca="1" si="4"/>
        <v/>
      </c>
      <c r="C122">
        <v>26.609300000000001</v>
      </c>
    </row>
    <row r="123" spans="1:3" x14ac:dyDescent="0.25">
      <c r="A123" s="9"/>
      <c r="B123" s="20">
        <f t="shared" ref="B123:B154" si="5">B132</f>
        <v>0</v>
      </c>
    </row>
    <row r="124" spans="1:3" x14ac:dyDescent="0.25">
      <c r="A124" s="9"/>
      <c r="B124" s="20">
        <f t="shared" si="5"/>
        <v>0</v>
      </c>
    </row>
    <row r="125" spans="1:3" x14ac:dyDescent="0.25">
      <c r="A125" s="9"/>
      <c r="B125" s="20">
        <f t="shared" si="5"/>
        <v>0</v>
      </c>
    </row>
    <row r="126" spans="1:3" x14ac:dyDescent="0.25">
      <c r="A126" s="9"/>
      <c r="B126" s="20">
        <f t="shared" si="5"/>
        <v>0</v>
      </c>
    </row>
    <row r="127" spans="1:3" x14ac:dyDescent="0.25">
      <c r="A127" s="9"/>
      <c r="B127" s="20">
        <f t="shared" si="5"/>
        <v>0</v>
      </c>
    </row>
    <row r="128" spans="1:3" x14ac:dyDescent="0.25">
      <c r="A128" s="9"/>
      <c r="B128" s="20">
        <f t="shared" si="5"/>
        <v>0</v>
      </c>
    </row>
    <row r="129" spans="1:2" x14ac:dyDescent="0.25">
      <c r="A129" s="9"/>
      <c r="B129" s="20">
        <f t="shared" si="5"/>
        <v>0</v>
      </c>
    </row>
    <row r="130" spans="1:2" x14ac:dyDescent="0.25">
      <c r="A130" s="9"/>
      <c r="B130" s="20">
        <f t="shared" si="5"/>
        <v>0</v>
      </c>
    </row>
    <row r="131" spans="1:2" x14ac:dyDescent="0.25">
      <c r="A131" s="9"/>
      <c r="B131" s="20">
        <f t="shared" si="5"/>
        <v>0</v>
      </c>
    </row>
    <row r="132" spans="1:2" x14ac:dyDescent="0.25">
      <c r="A132" s="9"/>
      <c r="B132" s="20">
        <f t="shared" si="5"/>
        <v>0</v>
      </c>
    </row>
    <row r="133" spans="1:2" x14ac:dyDescent="0.25">
      <c r="A133" s="9"/>
      <c r="B133" s="20">
        <f t="shared" si="5"/>
        <v>0</v>
      </c>
    </row>
    <row r="134" spans="1:2" x14ac:dyDescent="0.25">
      <c r="A134" s="9"/>
      <c r="B134" s="20">
        <f t="shared" si="5"/>
        <v>0</v>
      </c>
    </row>
    <row r="135" spans="1:2" x14ac:dyDescent="0.25">
      <c r="A135" s="9"/>
      <c r="B135" s="20">
        <f t="shared" si="5"/>
        <v>0</v>
      </c>
    </row>
    <row r="136" spans="1:2" x14ac:dyDescent="0.25">
      <c r="A136" s="9"/>
      <c r="B136" s="20">
        <f t="shared" si="5"/>
        <v>0</v>
      </c>
    </row>
    <row r="137" spans="1:2" x14ac:dyDescent="0.25">
      <c r="A137" s="9"/>
      <c r="B137" s="20">
        <f t="shared" si="5"/>
        <v>0</v>
      </c>
    </row>
    <row r="138" spans="1:2" x14ac:dyDescent="0.25">
      <c r="A138" s="9"/>
      <c r="B138" s="20">
        <f t="shared" si="5"/>
        <v>0</v>
      </c>
    </row>
    <row r="139" spans="1:2" x14ac:dyDescent="0.25">
      <c r="A139" s="9"/>
      <c r="B139" s="20">
        <f t="shared" si="5"/>
        <v>0</v>
      </c>
    </row>
    <row r="140" spans="1:2" x14ac:dyDescent="0.25">
      <c r="A140" s="9"/>
      <c r="B140" s="20">
        <f t="shared" si="5"/>
        <v>0</v>
      </c>
    </row>
    <row r="141" spans="1:2" x14ac:dyDescent="0.25">
      <c r="A141" s="9"/>
      <c r="B141" s="20">
        <f t="shared" si="5"/>
        <v>0</v>
      </c>
    </row>
    <row r="142" spans="1:2" x14ac:dyDescent="0.25">
      <c r="A142" s="9"/>
      <c r="B142" s="20">
        <f t="shared" si="5"/>
        <v>0</v>
      </c>
    </row>
    <row r="143" spans="1:2" x14ac:dyDescent="0.25">
      <c r="A143" s="9"/>
      <c r="B143" s="20">
        <f t="shared" si="5"/>
        <v>0</v>
      </c>
    </row>
    <row r="144" spans="1:2" x14ac:dyDescent="0.25">
      <c r="A144" s="9"/>
      <c r="B144" s="20">
        <f t="shared" si="5"/>
        <v>0</v>
      </c>
    </row>
    <row r="145" spans="1:2" x14ac:dyDescent="0.25">
      <c r="A145" s="9"/>
      <c r="B145" s="20">
        <f t="shared" si="5"/>
        <v>0</v>
      </c>
    </row>
    <row r="146" spans="1:2" x14ac:dyDescent="0.25">
      <c r="B146" s="20">
        <f t="shared" si="5"/>
        <v>0</v>
      </c>
    </row>
    <row r="147" spans="1:2" x14ac:dyDescent="0.25">
      <c r="B147" s="20">
        <f t="shared" si="5"/>
        <v>0</v>
      </c>
    </row>
    <row r="148" spans="1:2" x14ac:dyDescent="0.25">
      <c r="B148" s="20">
        <f t="shared" si="5"/>
        <v>0</v>
      </c>
    </row>
    <row r="149" spans="1:2" x14ac:dyDescent="0.25">
      <c r="B149" s="20">
        <f t="shared" si="5"/>
        <v>0</v>
      </c>
    </row>
    <row r="150" spans="1:2" x14ac:dyDescent="0.25">
      <c r="B150" s="20">
        <f t="shared" si="5"/>
        <v>0</v>
      </c>
    </row>
    <row r="151" spans="1:2" x14ac:dyDescent="0.25">
      <c r="B151" s="20">
        <f t="shared" si="5"/>
        <v>0</v>
      </c>
    </row>
    <row r="152" spans="1:2" x14ac:dyDescent="0.25">
      <c r="B152" s="20">
        <f t="shared" si="5"/>
        <v>0</v>
      </c>
    </row>
    <row r="153" spans="1:2" x14ac:dyDescent="0.25">
      <c r="B153" s="20">
        <f t="shared" si="5"/>
        <v>0</v>
      </c>
    </row>
    <row r="154" spans="1:2" x14ac:dyDescent="0.25">
      <c r="B154" s="20">
        <f t="shared" si="5"/>
        <v>0</v>
      </c>
    </row>
    <row r="155" spans="1:2" x14ac:dyDescent="0.25">
      <c r="B155" s="20">
        <f t="shared" ref="B155:B186" si="6">B164</f>
        <v>0</v>
      </c>
    </row>
    <row r="156" spans="1:2" x14ac:dyDescent="0.25">
      <c r="B156" s="20">
        <f t="shared" si="6"/>
        <v>0</v>
      </c>
    </row>
    <row r="157" spans="1:2" x14ac:dyDescent="0.25">
      <c r="B157" s="20">
        <f t="shared" si="6"/>
        <v>0</v>
      </c>
    </row>
    <row r="158" spans="1:2" x14ac:dyDescent="0.25">
      <c r="B158" s="20">
        <f t="shared" si="6"/>
        <v>0</v>
      </c>
    </row>
    <row r="159" spans="1:2" x14ac:dyDescent="0.25">
      <c r="B159" s="20">
        <f t="shared" si="6"/>
        <v>0</v>
      </c>
    </row>
    <row r="160" spans="1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ref="B187:B218" si="7">B196</f>
        <v>0</v>
      </c>
    </row>
    <row r="188" spans="2:2" x14ac:dyDescent="0.25">
      <c r="B188" s="20">
        <f t="shared" si="7"/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  <row r="191" spans="2:2" x14ac:dyDescent="0.25">
      <c r="B191" s="20">
        <f t="shared" si="7"/>
        <v>0</v>
      </c>
    </row>
    <row r="192" spans="2:2" x14ac:dyDescent="0.25">
      <c r="B192" s="20">
        <f t="shared" si="7"/>
        <v>0</v>
      </c>
    </row>
    <row r="193" spans="2:2" x14ac:dyDescent="0.25">
      <c r="B193" s="20">
        <f t="shared" si="7"/>
        <v>0</v>
      </c>
    </row>
    <row r="194" spans="2:2" x14ac:dyDescent="0.25">
      <c r="B194" s="20">
        <f t="shared" si="7"/>
        <v>0</v>
      </c>
    </row>
    <row r="195" spans="2:2" x14ac:dyDescent="0.25">
      <c r="B195" s="20">
        <f t="shared" si="7"/>
        <v>0</v>
      </c>
    </row>
    <row r="196" spans="2:2" x14ac:dyDescent="0.25">
      <c r="B196" s="20">
        <f t="shared" si="7"/>
        <v>0</v>
      </c>
    </row>
    <row r="197" spans="2:2" x14ac:dyDescent="0.25">
      <c r="B197" s="20">
        <f t="shared" si="7"/>
        <v>0</v>
      </c>
    </row>
    <row r="198" spans="2:2" x14ac:dyDescent="0.25">
      <c r="B198" s="20">
        <f t="shared" si="7"/>
        <v>0</v>
      </c>
    </row>
    <row r="199" spans="2:2" x14ac:dyDescent="0.25">
      <c r="B199" s="20">
        <f t="shared" si="7"/>
        <v>0</v>
      </c>
    </row>
    <row r="200" spans="2:2" x14ac:dyDescent="0.25">
      <c r="B200" s="20">
        <f t="shared" si="7"/>
        <v>0</v>
      </c>
    </row>
    <row r="201" spans="2:2" x14ac:dyDescent="0.25">
      <c r="B201" s="20">
        <f t="shared" si="7"/>
        <v>0</v>
      </c>
    </row>
    <row r="202" spans="2:2" x14ac:dyDescent="0.25">
      <c r="B202" s="20">
        <f t="shared" si="7"/>
        <v>0</v>
      </c>
    </row>
    <row r="203" spans="2:2" x14ac:dyDescent="0.25">
      <c r="B203" s="20">
        <f t="shared" si="7"/>
        <v>0</v>
      </c>
    </row>
    <row r="204" spans="2:2" x14ac:dyDescent="0.25">
      <c r="B204" s="20">
        <f t="shared" si="7"/>
        <v>0</v>
      </c>
    </row>
    <row r="205" spans="2:2" x14ac:dyDescent="0.25">
      <c r="B205" s="20">
        <f t="shared" si="7"/>
        <v>0</v>
      </c>
    </row>
    <row r="206" spans="2:2" x14ac:dyDescent="0.25">
      <c r="B206" s="20">
        <f t="shared" si="7"/>
        <v>0</v>
      </c>
    </row>
    <row r="207" spans="2:2" x14ac:dyDescent="0.25">
      <c r="B207" s="20">
        <f t="shared" si="7"/>
        <v>0</v>
      </c>
    </row>
    <row r="208" spans="2:2" x14ac:dyDescent="0.25">
      <c r="B208" s="20">
        <f t="shared" si="7"/>
        <v>0</v>
      </c>
    </row>
    <row r="209" spans="2:2" x14ac:dyDescent="0.25">
      <c r="B209" s="20">
        <f t="shared" si="7"/>
        <v>0</v>
      </c>
    </row>
    <row r="210" spans="2:2" x14ac:dyDescent="0.25">
      <c r="B210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Planilha58"/>
  <dimension ref="A1:C145"/>
  <sheetViews>
    <sheetView topLeftCell="A91" zoomScale="80" zoomScaleNormal="80" workbookViewId="0">
      <selection activeCell="E2" sqref="E2"/>
    </sheetView>
  </sheetViews>
  <sheetFormatPr defaultRowHeight="15" x14ac:dyDescent="0.25"/>
  <cols>
    <col min="1" max="1" width="12.5703125" style="2" bestFit="1" customWidth="1"/>
    <col min="2" max="49" width="9.140625" style="1" customWidth="1"/>
    <col min="5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5855</v>
      </c>
      <c r="C2">
        <v>24.3276</v>
      </c>
    </row>
    <row r="3" spans="1:3" x14ac:dyDescent="0.25">
      <c r="A3" s="9">
        <v>46062</v>
      </c>
      <c r="B3" s="1" t="str">
        <f t="shared" ref="B3:B37" si="0">B2</f>
        <v>SJCH27</v>
      </c>
      <c r="C3">
        <v>24.3827</v>
      </c>
    </row>
    <row r="4" spans="1:3" x14ac:dyDescent="0.25">
      <c r="A4" s="9">
        <v>46063</v>
      </c>
      <c r="B4" s="1" t="str">
        <f t="shared" si="0"/>
        <v>SJCH27</v>
      </c>
      <c r="C4">
        <v>24.6142</v>
      </c>
    </row>
    <row r="5" spans="1:3" x14ac:dyDescent="0.25">
      <c r="A5" s="9">
        <v>46064</v>
      </c>
      <c r="B5" s="1" t="str">
        <f t="shared" si="0"/>
        <v>SJCH27</v>
      </c>
      <c r="C5">
        <v>24.707899999999999</v>
      </c>
    </row>
    <row r="6" spans="1:3" x14ac:dyDescent="0.25">
      <c r="A6" s="9">
        <v>46065</v>
      </c>
      <c r="B6" s="1" t="str">
        <f t="shared" si="0"/>
        <v>SJCH27</v>
      </c>
      <c r="C6">
        <v>24.796099999999999</v>
      </c>
    </row>
    <row r="7" spans="1:3" x14ac:dyDescent="0.25">
      <c r="A7" s="9">
        <v>46066</v>
      </c>
      <c r="B7" s="1" t="str">
        <f t="shared" si="0"/>
        <v>SJCH27</v>
      </c>
      <c r="C7">
        <v>24.746500000000001</v>
      </c>
    </row>
    <row r="8" spans="1:3" x14ac:dyDescent="0.25">
      <c r="A8" s="9">
        <v>46071</v>
      </c>
      <c r="B8" s="1" t="str">
        <f t="shared" si="0"/>
        <v>SJCH27</v>
      </c>
      <c r="C8">
        <v>24.840199999999999</v>
      </c>
    </row>
    <row r="9" spans="1:3" x14ac:dyDescent="0.25">
      <c r="A9" s="9">
        <v>46072</v>
      </c>
      <c r="B9" s="1" t="str">
        <f t="shared" si="0"/>
        <v>SJCH27</v>
      </c>
      <c r="C9">
        <v>24.8843</v>
      </c>
    </row>
    <row r="10" spans="1:3" x14ac:dyDescent="0.25">
      <c r="A10" s="9">
        <v>46073</v>
      </c>
      <c r="B10" s="1" t="str">
        <f t="shared" si="0"/>
        <v>SJCH27</v>
      </c>
      <c r="C10">
        <v>24.845700000000001</v>
      </c>
    </row>
    <row r="11" spans="1:3" x14ac:dyDescent="0.25">
      <c r="A11" s="9">
        <v>46076</v>
      </c>
      <c r="B11" s="1" t="str">
        <f t="shared" si="0"/>
        <v>SJCH27</v>
      </c>
      <c r="C11">
        <v>24.862200000000001</v>
      </c>
    </row>
    <row r="12" spans="1:3" x14ac:dyDescent="0.25">
      <c r="A12" s="9">
        <v>46077</v>
      </c>
      <c r="B12" s="1" t="str">
        <f t="shared" si="0"/>
        <v>SJCH27</v>
      </c>
      <c r="C12">
        <v>24.9559</v>
      </c>
    </row>
    <row r="13" spans="1:3" x14ac:dyDescent="0.25">
      <c r="A13" s="9">
        <v>46078</v>
      </c>
      <c r="B13" s="1" t="str">
        <f t="shared" si="0"/>
        <v>SJCH27</v>
      </c>
      <c r="C13">
        <v>25.088200000000001</v>
      </c>
    </row>
    <row r="14" spans="1:3" x14ac:dyDescent="0.25">
      <c r="A14" s="9">
        <v>46079</v>
      </c>
      <c r="B14" s="1" t="str">
        <f t="shared" si="0"/>
        <v>SJCH27</v>
      </c>
      <c r="C14">
        <v>25.066099999999999</v>
      </c>
    </row>
    <row r="15" spans="1:3" x14ac:dyDescent="0.25">
      <c r="A15" s="9">
        <v>46080</v>
      </c>
      <c r="B15" s="1" t="str">
        <f t="shared" si="0"/>
        <v>SJCH27</v>
      </c>
      <c r="C15">
        <v>25.077200000000001</v>
      </c>
    </row>
    <row r="16" spans="1:3" x14ac:dyDescent="0.25">
      <c r="A16" s="9">
        <v>46083</v>
      </c>
      <c r="B16" s="1" t="str">
        <f t="shared" si="0"/>
        <v>SJCH27</v>
      </c>
      <c r="C16">
        <v>25.104700000000001</v>
      </c>
    </row>
    <row r="17" spans="1:3" x14ac:dyDescent="0.25">
      <c r="A17" s="9">
        <v>46084</v>
      </c>
      <c r="B17" s="1" t="str">
        <f t="shared" si="0"/>
        <v>SJCH27</v>
      </c>
      <c r="C17">
        <v>25.121300000000002</v>
      </c>
    </row>
    <row r="18" spans="1:3" x14ac:dyDescent="0.25">
      <c r="A18" s="9">
        <v>46085</v>
      </c>
      <c r="B18" s="1" t="str">
        <f t="shared" si="0"/>
        <v>SJCH27</v>
      </c>
      <c r="C18">
        <v>25.110199999999999</v>
      </c>
    </row>
    <row r="19" spans="1:3" x14ac:dyDescent="0.25">
      <c r="A19" s="9">
        <v>46086</v>
      </c>
      <c r="B19" s="1" t="str">
        <f t="shared" si="0"/>
        <v>SJCH27</v>
      </c>
      <c r="C19">
        <v>25.2315</v>
      </c>
    </row>
    <row r="20" spans="1:3" x14ac:dyDescent="0.25">
      <c r="A20" s="9">
        <v>46087</v>
      </c>
      <c r="B20" s="1" t="str">
        <f t="shared" si="0"/>
        <v>SJCH27</v>
      </c>
      <c r="C20">
        <v>25.380299999999998</v>
      </c>
    </row>
    <row r="21" spans="1:3" x14ac:dyDescent="0.25">
      <c r="A21" s="9">
        <v>46090</v>
      </c>
      <c r="B21" s="1" t="str">
        <f t="shared" si="0"/>
        <v>SJCH27</v>
      </c>
      <c r="C21">
        <v>25.446400000000001</v>
      </c>
    </row>
    <row r="22" spans="1:3" x14ac:dyDescent="0.25">
      <c r="A22" s="9">
        <v>46091</v>
      </c>
      <c r="B22" s="1" t="str">
        <f t="shared" si="0"/>
        <v>SJCH27</v>
      </c>
      <c r="C22">
        <v>25.551100000000002</v>
      </c>
    </row>
    <row r="23" spans="1:3" x14ac:dyDescent="0.25">
      <c r="A23" s="9">
        <v>46092</v>
      </c>
      <c r="B23" s="1" t="str">
        <f t="shared" si="0"/>
        <v>SJCH27</v>
      </c>
      <c r="C23">
        <v>25.733000000000001</v>
      </c>
    </row>
    <row r="24" spans="1:3" x14ac:dyDescent="0.25">
      <c r="A24" s="9">
        <v>46093</v>
      </c>
      <c r="B24" s="1" t="str">
        <f t="shared" si="0"/>
        <v>SJCH27</v>
      </c>
      <c r="C24">
        <v>25.8047</v>
      </c>
    </row>
    <row r="25" spans="1:3" x14ac:dyDescent="0.25">
      <c r="A25" s="9">
        <v>46094</v>
      </c>
      <c r="B25" s="1" t="str">
        <f t="shared" si="0"/>
        <v>SJCH27</v>
      </c>
      <c r="C25">
        <v>25.6724</v>
      </c>
    </row>
    <row r="26" spans="1:3" x14ac:dyDescent="0.25">
      <c r="A26" s="9">
        <v>46097</v>
      </c>
      <c r="B26" s="1" t="str">
        <f t="shared" si="0"/>
        <v>SJCH27</v>
      </c>
      <c r="C26">
        <v>24.922799999999999</v>
      </c>
    </row>
    <row r="27" spans="1:3" x14ac:dyDescent="0.25">
      <c r="A27" s="9">
        <v>46098</v>
      </c>
      <c r="B27" s="1" t="str">
        <f t="shared" si="0"/>
        <v>SJCH27</v>
      </c>
      <c r="C27">
        <v>25.148800000000001</v>
      </c>
    </row>
    <row r="28" spans="1:3" x14ac:dyDescent="0.25">
      <c r="A28" s="9">
        <v>46099</v>
      </c>
      <c r="B28" s="1" t="str">
        <f t="shared" si="0"/>
        <v>SJCH27</v>
      </c>
      <c r="C28">
        <v>25.352699999999999</v>
      </c>
    </row>
    <row r="29" spans="1:3" x14ac:dyDescent="0.25">
      <c r="A29" s="9">
        <v>46100</v>
      </c>
      <c r="B29" s="1" t="str">
        <f t="shared" si="0"/>
        <v>SJCH27</v>
      </c>
      <c r="C29">
        <v>25.413399999999999</v>
      </c>
    </row>
    <row r="30" spans="1:3" x14ac:dyDescent="0.25">
      <c r="A30" s="9">
        <v>46101</v>
      </c>
      <c r="B30" s="1" t="str">
        <f t="shared" si="0"/>
        <v>SJCH27</v>
      </c>
      <c r="C30">
        <v>25.292100000000001</v>
      </c>
    </row>
    <row r="31" spans="1:3" x14ac:dyDescent="0.25">
      <c r="A31" s="9">
        <v>46104</v>
      </c>
      <c r="B31" s="1" t="str">
        <f t="shared" si="0"/>
        <v>SJCH27</v>
      </c>
      <c r="C31">
        <v>25.418900000000001</v>
      </c>
    </row>
    <row r="32" spans="1:3" x14ac:dyDescent="0.25">
      <c r="A32" s="9">
        <v>46105</v>
      </c>
      <c r="B32" s="1" t="str">
        <f t="shared" si="0"/>
        <v>SJCH27</v>
      </c>
      <c r="C32">
        <v>25.341699999999999</v>
      </c>
    </row>
    <row r="33" spans="1:3" x14ac:dyDescent="0.25">
      <c r="A33" s="9">
        <v>46106</v>
      </c>
      <c r="B33" s="1" t="str">
        <f t="shared" si="0"/>
        <v>SJCH27</v>
      </c>
      <c r="C33">
        <v>25.495999999999999</v>
      </c>
    </row>
    <row r="34" spans="1:3" x14ac:dyDescent="0.25">
      <c r="A34" s="9">
        <v>46107</v>
      </c>
      <c r="B34" s="1" t="str">
        <f t="shared" si="0"/>
        <v>SJCH27</v>
      </c>
      <c r="C34">
        <v>25.562200000000001</v>
      </c>
    </row>
    <row r="35" spans="1:3" x14ac:dyDescent="0.25">
      <c r="A35" s="9">
        <v>46108</v>
      </c>
      <c r="B35" s="1" t="str">
        <f t="shared" si="0"/>
        <v>SJCH27</v>
      </c>
      <c r="C35">
        <v>25.4023</v>
      </c>
    </row>
    <row r="36" spans="1:3" x14ac:dyDescent="0.25">
      <c r="A36" s="9">
        <v>46111</v>
      </c>
      <c r="B36" s="1" t="str">
        <f t="shared" si="0"/>
        <v>SJCH27</v>
      </c>
      <c r="C36">
        <v>25.3582</v>
      </c>
    </row>
    <row r="37" spans="1:3" x14ac:dyDescent="0.25">
      <c r="A37" s="9">
        <v>46112</v>
      </c>
      <c r="B37" s="1" t="str">
        <f t="shared" si="0"/>
        <v>SJCH27</v>
      </c>
      <c r="C37">
        <v>25.6007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25.567699999999999</v>
      </c>
    </row>
    <row r="39" spans="1:3" x14ac:dyDescent="0.25">
      <c r="A39" s="9">
        <v>46114</v>
      </c>
      <c r="B39" s="1" t="str">
        <f t="shared" ca="1" si="1"/>
        <v/>
      </c>
      <c r="C39">
        <v>25.540099999999999</v>
      </c>
    </row>
    <row r="40" spans="1:3" x14ac:dyDescent="0.25">
      <c r="A40" s="9">
        <v>46118</v>
      </c>
      <c r="B40" s="1" t="str">
        <f t="shared" ca="1" si="1"/>
        <v/>
      </c>
      <c r="C40">
        <v>25.6173</v>
      </c>
    </row>
    <row r="41" spans="1:3" x14ac:dyDescent="0.25">
      <c r="A41" s="9">
        <v>46119</v>
      </c>
      <c r="B41" s="1" t="str">
        <f t="shared" ca="1" si="1"/>
        <v/>
      </c>
      <c r="C41">
        <v>25.484999999999999</v>
      </c>
    </row>
    <row r="42" spans="1:3" x14ac:dyDescent="0.25">
      <c r="A42" s="9">
        <v>46120</v>
      </c>
      <c r="B42" s="1" t="str">
        <f t="shared" ca="1" si="1"/>
        <v/>
      </c>
      <c r="C42">
        <v>25.5181</v>
      </c>
    </row>
    <row r="43" spans="1:3" x14ac:dyDescent="0.25">
      <c r="A43" s="9">
        <v>46121</v>
      </c>
      <c r="B43" s="1" t="str">
        <f t="shared" ca="1" si="1"/>
        <v/>
      </c>
      <c r="C43">
        <v>25.589700000000001</v>
      </c>
    </row>
    <row r="44" spans="1:3" x14ac:dyDescent="0.25">
      <c r="A44" s="9">
        <v>46122</v>
      </c>
      <c r="B44" s="1" t="str">
        <f t="shared" ca="1" si="1"/>
        <v/>
      </c>
      <c r="C44">
        <v>25.705500000000001</v>
      </c>
    </row>
    <row r="45" spans="1:3" x14ac:dyDescent="0.25">
      <c r="A45" s="9">
        <v>46125</v>
      </c>
      <c r="B45" s="1" t="str">
        <f t="shared" ca="1" si="1"/>
        <v/>
      </c>
      <c r="C45">
        <v>25.562200000000001</v>
      </c>
    </row>
    <row r="46" spans="1:3" x14ac:dyDescent="0.25">
      <c r="A46" s="9">
        <v>46126</v>
      </c>
      <c r="B46" s="1" t="str">
        <f t="shared" ca="1" si="1"/>
        <v/>
      </c>
      <c r="C46">
        <v>25.463000000000001</v>
      </c>
    </row>
    <row r="47" spans="1:3" x14ac:dyDescent="0.25">
      <c r="A47" s="9">
        <v>46127</v>
      </c>
      <c r="B47" s="1" t="str">
        <f t="shared" ca="1" si="1"/>
        <v/>
      </c>
      <c r="C47">
        <v>25.694400000000002</v>
      </c>
    </row>
    <row r="48" spans="1:3" x14ac:dyDescent="0.25">
      <c r="A48" s="9">
        <v>46128</v>
      </c>
      <c r="B48" s="1" t="str">
        <f t="shared" ca="1" si="1"/>
        <v/>
      </c>
      <c r="C48">
        <v>25.722000000000001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25.7606</v>
      </c>
    </row>
    <row r="50" spans="1:3" x14ac:dyDescent="0.25">
      <c r="A50" s="9">
        <v>46132</v>
      </c>
      <c r="B50" s="1" t="str">
        <f t="shared" ca="1" si="2"/>
        <v/>
      </c>
      <c r="C50">
        <v>25.7881</v>
      </c>
    </row>
    <row r="51" spans="1:3" x14ac:dyDescent="0.25">
      <c r="A51" s="9">
        <v>46134</v>
      </c>
      <c r="B51" s="1" t="str">
        <f t="shared" ca="1" si="2"/>
        <v/>
      </c>
      <c r="C51">
        <v>25.727499999999999</v>
      </c>
    </row>
    <row r="52" spans="1:3" x14ac:dyDescent="0.25">
      <c r="A52" s="9">
        <v>46135</v>
      </c>
      <c r="B52" s="1" t="str">
        <f t="shared" ca="1" si="2"/>
        <v/>
      </c>
      <c r="C52">
        <v>25.694400000000002</v>
      </c>
    </row>
    <row r="53" spans="1:3" x14ac:dyDescent="0.25">
      <c r="A53" s="9">
        <v>46136</v>
      </c>
      <c r="B53" s="1" t="str">
        <f t="shared" ca="1" si="2"/>
        <v/>
      </c>
      <c r="C53">
        <v>25.7</v>
      </c>
    </row>
    <row r="54" spans="1:3" x14ac:dyDescent="0.25">
      <c r="A54" s="9">
        <v>46139</v>
      </c>
      <c r="B54" s="1" t="str">
        <f t="shared" ca="1" si="2"/>
        <v/>
      </c>
      <c r="C54">
        <v>25.892900000000001</v>
      </c>
    </row>
    <row r="55" spans="1:3" x14ac:dyDescent="0.25">
      <c r="A55" s="9">
        <v>46140</v>
      </c>
      <c r="B55" s="1" t="str">
        <f t="shared" ca="1" si="2"/>
        <v/>
      </c>
      <c r="C55">
        <v>25.920400000000001</v>
      </c>
    </row>
    <row r="56" spans="1:3" x14ac:dyDescent="0.25">
      <c r="A56" s="9">
        <v>46141</v>
      </c>
      <c r="B56" s="1" t="str">
        <f t="shared" ca="1" si="2"/>
        <v/>
      </c>
      <c r="C56">
        <v>26.014099999999999</v>
      </c>
    </row>
    <row r="57" spans="1:3" x14ac:dyDescent="0.25">
      <c r="A57" s="9">
        <v>46142</v>
      </c>
      <c r="B57" s="1" t="str">
        <f t="shared" ca="1" si="2"/>
        <v/>
      </c>
      <c r="C57">
        <v>26.058199999999999</v>
      </c>
    </row>
    <row r="58" spans="1:3" x14ac:dyDescent="0.25">
      <c r="A58" s="9">
        <v>46146</v>
      </c>
      <c r="B58" s="1" t="str">
        <f t="shared" ca="1" si="2"/>
        <v/>
      </c>
      <c r="C58">
        <v>26.5322</v>
      </c>
    </row>
    <row r="59" spans="1:3" x14ac:dyDescent="0.25">
      <c r="A59" s="9">
        <v>46147</v>
      </c>
      <c r="B59" s="1" t="str">
        <f t="shared" ca="1" si="2"/>
        <v/>
      </c>
      <c r="C59">
        <v>26.394400000000001</v>
      </c>
    </row>
    <row r="60" spans="1:3" x14ac:dyDescent="0.25">
      <c r="A60" s="9">
        <v>46148</v>
      </c>
      <c r="B60" s="1" t="str">
        <f t="shared" ca="1" si="2"/>
        <v/>
      </c>
      <c r="C60">
        <v>26.107800000000001</v>
      </c>
    </row>
    <row r="61" spans="1:3" x14ac:dyDescent="0.25">
      <c r="A61" s="9">
        <v>46149</v>
      </c>
      <c r="B61" s="1" t="str">
        <f t="shared" ca="1" si="2"/>
        <v/>
      </c>
      <c r="C61">
        <v>26.085799999999999</v>
      </c>
    </row>
    <row r="62" spans="1:3" x14ac:dyDescent="0.25">
      <c r="A62" s="9">
        <v>46150</v>
      </c>
      <c r="B62" s="1" t="str">
        <f t="shared" ca="1" si="2"/>
        <v/>
      </c>
      <c r="C62">
        <v>26.394400000000001</v>
      </c>
    </row>
    <row r="63" spans="1:3" x14ac:dyDescent="0.25">
      <c r="A63" s="9">
        <v>46153</v>
      </c>
      <c r="B63" s="1" t="str">
        <f t="shared" ca="1" si="2"/>
        <v/>
      </c>
      <c r="C63">
        <v>26.5046</v>
      </c>
    </row>
    <row r="64" spans="1:3" x14ac:dyDescent="0.25">
      <c r="A64" s="9">
        <v>46154</v>
      </c>
      <c r="B64" s="1" t="str">
        <f t="shared" ca="1" si="2"/>
        <v/>
      </c>
      <c r="C64">
        <v>26.7361</v>
      </c>
    </row>
    <row r="65" spans="1:3" x14ac:dyDescent="0.25">
      <c r="A65" s="9">
        <v>46155</v>
      </c>
      <c r="B65" s="1" t="str">
        <f t="shared" ca="1" si="2"/>
        <v/>
      </c>
      <c r="C65">
        <v>26.7912</v>
      </c>
    </row>
    <row r="66" spans="1:3" x14ac:dyDescent="0.25">
      <c r="A66" s="9">
        <v>46156</v>
      </c>
      <c r="B66" s="1" t="str">
        <f t="shared" ca="1" si="2"/>
        <v/>
      </c>
      <c r="C66">
        <v>26.3062</v>
      </c>
    </row>
    <row r="67" spans="1:3" x14ac:dyDescent="0.25">
      <c r="A67" s="9">
        <v>46157</v>
      </c>
      <c r="B67" s="1" t="str">
        <f t="shared" ca="1" si="2"/>
        <v/>
      </c>
      <c r="C67">
        <v>26.063700000000001</v>
      </c>
    </row>
    <row r="68" spans="1:3" x14ac:dyDescent="0.25">
      <c r="A68" s="9">
        <v>46160</v>
      </c>
      <c r="B68" s="1" t="str">
        <f t="shared" ca="1" si="2"/>
        <v/>
      </c>
      <c r="C68">
        <v>26.658999999999999</v>
      </c>
    </row>
    <row r="69" spans="1:3" x14ac:dyDescent="0.25">
      <c r="A69" s="9">
        <v>46161</v>
      </c>
      <c r="B69" s="1" t="str">
        <f t="shared" ca="1" si="2"/>
        <v/>
      </c>
      <c r="C69">
        <v>26.681000000000001</v>
      </c>
    </row>
    <row r="70" spans="1:3" x14ac:dyDescent="0.25">
      <c r="A70" s="9">
        <v>46162</v>
      </c>
      <c r="B70" s="1" t="str">
        <f t="shared" ca="1" si="2"/>
        <v/>
      </c>
      <c r="C70">
        <v>26.537700000000001</v>
      </c>
    </row>
    <row r="71" spans="1:3" x14ac:dyDescent="0.25">
      <c r="A71" s="9">
        <v>46163</v>
      </c>
      <c r="B71" s="1" t="str">
        <f t="shared" ca="1" si="2"/>
        <v/>
      </c>
      <c r="C71">
        <v>26.394400000000001</v>
      </c>
    </row>
    <row r="72" spans="1:3" x14ac:dyDescent="0.25">
      <c r="A72" s="9">
        <v>46164</v>
      </c>
      <c r="B72" s="1" t="str">
        <f t="shared" ca="1" si="2"/>
        <v/>
      </c>
      <c r="C72">
        <v>26.416399999999999</v>
      </c>
    </row>
    <row r="73" spans="1:3" x14ac:dyDescent="0.25">
      <c r="A73" s="9">
        <v>46167</v>
      </c>
      <c r="B73" s="1" t="str">
        <f t="shared" ca="1" si="2"/>
        <v/>
      </c>
      <c r="C73">
        <v>26.416399999999999</v>
      </c>
    </row>
    <row r="74" spans="1:3" x14ac:dyDescent="0.25">
      <c r="A74" s="9">
        <v>46168</v>
      </c>
      <c r="B74" s="1" t="str">
        <f t="shared" ca="1" si="2"/>
        <v/>
      </c>
      <c r="C74">
        <v>26.300699999999999</v>
      </c>
    </row>
    <row r="75" spans="1:3" x14ac:dyDescent="0.25">
      <c r="A75" s="9">
        <v>46169</v>
      </c>
      <c r="B75" s="1" t="str">
        <f t="shared" ca="1" si="2"/>
        <v/>
      </c>
      <c r="C75">
        <v>26.311699999999998</v>
      </c>
    </row>
    <row r="76" spans="1:3" x14ac:dyDescent="0.25">
      <c r="A76" s="9">
        <v>46170</v>
      </c>
      <c r="B76" s="1" t="str">
        <f t="shared" ca="1" si="2"/>
        <v/>
      </c>
      <c r="C76">
        <v>26.614899999999999</v>
      </c>
    </row>
    <row r="77" spans="1:3" x14ac:dyDescent="0.25">
      <c r="A77" s="9">
        <v>46171</v>
      </c>
      <c r="B77" s="1" t="str">
        <f t="shared" ca="1" si="2"/>
        <v/>
      </c>
      <c r="C77">
        <v>26.543199999999999</v>
      </c>
    </row>
    <row r="78" spans="1:3" x14ac:dyDescent="0.25">
      <c r="A78" s="9">
        <v>46174</v>
      </c>
      <c r="B78" s="1" t="str">
        <f t="shared" ca="1" si="2"/>
        <v/>
      </c>
      <c r="C78">
        <v>26.5487</v>
      </c>
    </row>
    <row r="79" spans="1:3" x14ac:dyDescent="0.25">
      <c r="A79" s="9">
        <v>46175</v>
      </c>
      <c r="B79" s="1" t="str">
        <f t="shared" ca="1" si="2"/>
        <v/>
      </c>
      <c r="C79">
        <v>26.355799999999999</v>
      </c>
    </row>
    <row r="80" spans="1:3" x14ac:dyDescent="0.25">
      <c r="A80" s="9">
        <v>46176</v>
      </c>
      <c r="B80" s="1" t="str">
        <f t="shared" ca="1" si="2"/>
        <v/>
      </c>
      <c r="C80">
        <v>26.157399999999999</v>
      </c>
    </row>
    <row r="81" spans="1:3" x14ac:dyDescent="0.25">
      <c r="A81" s="9">
        <v>46178</v>
      </c>
      <c r="B81" s="1" t="str">
        <f t="shared" ref="B81:B112" ca="1" si="3">B80</f>
        <v/>
      </c>
      <c r="C81">
        <v>25.556699999999999</v>
      </c>
    </row>
    <row r="82" spans="1:3" x14ac:dyDescent="0.25">
      <c r="A82" s="9">
        <v>46181</v>
      </c>
      <c r="B82" s="1" t="str">
        <f t="shared" ca="1" si="3"/>
        <v/>
      </c>
      <c r="C82">
        <v>25.507100000000001</v>
      </c>
    </row>
    <row r="83" spans="1:3" x14ac:dyDescent="0.25">
      <c r="A83" s="9">
        <v>46182</v>
      </c>
      <c r="B83" s="1" t="str">
        <f t="shared" ca="1" si="3"/>
        <v/>
      </c>
      <c r="C83">
        <v>25.4023</v>
      </c>
    </row>
    <row r="84" spans="1:3" x14ac:dyDescent="0.25">
      <c r="A84" s="9">
        <v>46183</v>
      </c>
      <c r="B84" s="1" t="str">
        <f t="shared" ca="1" si="3"/>
        <v/>
      </c>
      <c r="C84">
        <v>25.5291</v>
      </c>
    </row>
    <row r="85" spans="1:3" x14ac:dyDescent="0.25">
      <c r="A85" s="9">
        <v>46184</v>
      </c>
      <c r="B85" s="1" t="str">
        <f t="shared" ca="1" si="3"/>
        <v/>
      </c>
      <c r="C85">
        <v>25.474</v>
      </c>
    </row>
    <row r="86" spans="1:3" x14ac:dyDescent="0.25">
      <c r="A86" s="9">
        <v>46185</v>
      </c>
      <c r="B86" s="1" t="str">
        <f t="shared" ca="1" si="3"/>
        <v/>
      </c>
      <c r="C86">
        <v>25.451899999999998</v>
      </c>
    </row>
    <row r="87" spans="1:3" x14ac:dyDescent="0.25">
      <c r="A87" s="9">
        <v>46188</v>
      </c>
      <c r="B87" s="1" t="str">
        <f t="shared" ca="1" si="3"/>
        <v/>
      </c>
      <c r="C87">
        <v>25.507100000000001</v>
      </c>
    </row>
    <row r="88" spans="1:3" x14ac:dyDescent="0.25">
      <c r="A88" s="9">
        <v>46189</v>
      </c>
      <c r="B88" s="1" t="str">
        <f t="shared" ca="1" si="3"/>
        <v/>
      </c>
      <c r="C88">
        <v>25.722000000000001</v>
      </c>
    </row>
    <row r="89" spans="1:3" x14ac:dyDescent="0.25">
      <c r="A89" s="9">
        <v>46190</v>
      </c>
      <c r="B89" s="1" t="str">
        <f t="shared" ca="1" si="3"/>
        <v/>
      </c>
      <c r="C89">
        <v>25.7881</v>
      </c>
    </row>
    <row r="90" spans="1:3" x14ac:dyDescent="0.25">
      <c r="A90" s="9">
        <v>46191</v>
      </c>
      <c r="B90" s="1" t="str">
        <f t="shared" ca="1" si="3"/>
        <v/>
      </c>
      <c r="C90">
        <v>25.6448</v>
      </c>
    </row>
    <row r="91" spans="1:3" x14ac:dyDescent="0.25">
      <c r="A91" s="9">
        <v>46192</v>
      </c>
      <c r="B91" s="1" t="str">
        <f t="shared" ca="1" si="3"/>
        <v/>
      </c>
      <c r="C91">
        <v>25.6448</v>
      </c>
    </row>
    <row r="92" spans="1:3" x14ac:dyDescent="0.25">
      <c r="A92" s="9">
        <v>46195</v>
      </c>
      <c r="B92" s="1" t="str">
        <f t="shared" ca="1" si="3"/>
        <v/>
      </c>
      <c r="C92">
        <v>25.639299999999999</v>
      </c>
    </row>
    <row r="93" spans="1:3" x14ac:dyDescent="0.25">
      <c r="A93" s="9">
        <v>46196</v>
      </c>
      <c r="B93" s="1" t="str">
        <f t="shared" ca="1" si="3"/>
        <v/>
      </c>
      <c r="C93">
        <v>25.622800000000002</v>
      </c>
    </row>
    <row r="94" spans="1:3" x14ac:dyDescent="0.25">
      <c r="A94" s="9">
        <v>46197</v>
      </c>
      <c r="B94" s="1" t="str">
        <f t="shared" ca="1" si="3"/>
        <v/>
      </c>
      <c r="C94">
        <v>25.468499999999999</v>
      </c>
    </row>
    <row r="95" spans="1:3" x14ac:dyDescent="0.25">
      <c r="A95" s="9">
        <v>46198</v>
      </c>
      <c r="B95" s="1" t="str">
        <f t="shared" ca="1" si="3"/>
        <v/>
      </c>
      <c r="C95">
        <v>25.914899999999999</v>
      </c>
    </row>
    <row r="96" spans="1:3" x14ac:dyDescent="0.25">
      <c r="A96" s="9">
        <v>46199</v>
      </c>
      <c r="B96" s="1" t="str">
        <f t="shared" ca="1" si="3"/>
        <v/>
      </c>
      <c r="C96">
        <v>25.914899999999999</v>
      </c>
    </row>
    <row r="97" spans="1:3" x14ac:dyDescent="0.25">
      <c r="A97" s="9">
        <v>46202</v>
      </c>
      <c r="B97" s="1" t="str">
        <f t="shared" ca="1" si="3"/>
        <v/>
      </c>
      <c r="C97">
        <v>25.578700000000001</v>
      </c>
    </row>
    <row r="98" spans="1:3" x14ac:dyDescent="0.25">
      <c r="A98" s="9">
        <v>46203</v>
      </c>
      <c r="B98" s="1" t="str">
        <f t="shared" ca="1" si="3"/>
        <v/>
      </c>
      <c r="C98">
        <v>25.727499999999999</v>
      </c>
    </row>
    <row r="99" spans="1:3" x14ac:dyDescent="0.25">
      <c r="A99" s="9">
        <v>46204</v>
      </c>
      <c r="B99" s="1" t="str">
        <f t="shared" ca="1" si="3"/>
        <v/>
      </c>
      <c r="C99">
        <v>25.8157</v>
      </c>
    </row>
    <row r="100" spans="1:3" x14ac:dyDescent="0.25">
      <c r="A100" s="9">
        <v>46205</v>
      </c>
      <c r="B100" s="1" t="str">
        <f t="shared" ca="1" si="3"/>
        <v/>
      </c>
      <c r="C100">
        <v>25.755099999999999</v>
      </c>
    </row>
    <row r="101" spans="1:3" x14ac:dyDescent="0.25">
      <c r="A101" s="9">
        <v>46206</v>
      </c>
      <c r="B101" s="1" t="str">
        <f t="shared" ca="1" si="3"/>
        <v/>
      </c>
      <c r="C101">
        <v>25.755099999999999</v>
      </c>
    </row>
    <row r="102" spans="1:3" x14ac:dyDescent="0.25">
      <c r="A102" s="9">
        <v>46209</v>
      </c>
      <c r="B102" s="1" t="str">
        <f t="shared" ca="1" si="3"/>
        <v/>
      </c>
      <c r="C102">
        <v>26.6204</v>
      </c>
    </row>
    <row r="103" spans="1:3" x14ac:dyDescent="0.25">
      <c r="A103" s="9">
        <v>46210</v>
      </c>
      <c r="B103" s="1" t="str">
        <f t="shared" ca="1" si="3"/>
        <v/>
      </c>
      <c r="C103">
        <v>26.741599999999998</v>
      </c>
    </row>
    <row r="104" spans="1:3" x14ac:dyDescent="0.25">
      <c r="A104" s="9">
        <v>46211</v>
      </c>
      <c r="B104" s="1" t="str">
        <f t="shared" ca="1" si="3"/>
        <v/>
      </c>
      <c r="C104">
        <v>26.636900000000001</v>
      </c>
    </row>
    <row r="105" spans="1:3" x14ac:dyDescent="0.25">
      <c r="A105" s="9">
        <v>46212</v>
      </c>
      <c r="B105" s="1" t="str">
        <f t="shared" ca="1" si="3"/>
        <v/>
      </c>
      <c r="C105">
        <v>26.4605</v>
      </c>
    </row>
    <row r="106" spans="1:3" x14ac:dyDescent="0.25">
      <c r="A106" s="9">
        <v>46213</v>
      </c>
      <c r="B106" s="1" t="str">
        <f t="shared" ca="1" si="3"/>
        <v/>
      </c>
      <c r="C106">
        <v>26.6204</v>
      </c>
    </row>
    <row r="107" spans="1:3" x14ac:dyDescent="0.25">
      <c r="A107" s="9">
        <v>46216</v>
      </c>
      <c r="B107" s="1" t="str">
        <f t="shared" ca="1" si="3"/>
        <v/>
      </c>
      <c r="C107">
        <v>26.714099999999998</v>
      </c>
    </row>
    <row r="108" spans="1:3" x14ac:dyDescent="0.25">
      <c r="A108" s="9">
        <v>46217</v>
      </c>
      <c r="B108" s="1" t="str">
        <f t="shared" ca="1" si="3"/>
        <v/>
      </c>
      <c r="C108">
        <v>26.6479</v>
      </c>
    </row>
    <row r="109" spans="1:3" x14ac:dyDescent="0.25">
      <c r="A109" s="9">
        <v>46218</v>
      </c>
      <c r="B109" s="1" t="str">
        <f t="shared" ca="1" si="3"/>
        <v/>
      </c>
      <c r="C109">
        <v>26.884899999999998</v>
      </c>
    </row>
    <row r="110" spans="1:3" x14ac:dyDescent="0.25">
      <c r="A110" s="9">
        <v>46219</v>
      </c>
      <c r="B110" s="1" t="str">
        <f t="shared" ca="1" si="3"/>
        <v/>
      </c>
      <c r="C110">
        <v>26.752600000000001</v>
      </c>
    </row>
    <row r="111" spans="1:3" x14ac:dyDescent="0.25">
      <c r="A111" s="9">
        <v>46220</v>
      </c>
      <c r="B111" s="1" t="str">
        <f t="shared" ca="1" si="3"/>
        <v/>
      </c>
      <c r="C111">
        <v>26.895900000000001</v>
      </c>
    </row>
    <row r="112" spans="1:3" x14ac:dyDescent="0.25">
      <c r="A112" s="9">
        <v>46223</v>
      </c>
      <c r="B112" s="1" t="str">
        <f t="shared" ca="1" si="3"/>
        <v/>
      </c>
      <c r="C112">
        <v>27.3369</v>
      </c>
    </row>
    <row r="113" spans="1:3" x14ac:dyDescent="0.25">
      <c r="A113" s="9">
        <v>46224</v>
      </c>
      <c r="B113" s="1" t="str">
        <f t="shared" ref="B113:B122" ca="1" si="4">B112</f>
        <v/>
      </c>
      <c r="C113">
        <v>27.3093</v>
      </c>
    </row>
    <row r="114" spans="1:3" x14ac:dyDescent="0.25">
      <c r="A114" s="9">
        <v>46225</v>
      </c>
      <c r="B114" s="1" t="str">
        <f t="shared" ca="1" si="4"/>
        <v/>
      </c>
      <c r="C114">
        <v>27.634499999999999</v>
      </c>
    </row>
    <row r="115" spans="1:3" x14ac:dyDescent="0.25">
      <c r="A115" s="9">
        <v>46226</v>
      </c>
      <c r="B115" s="1" t="str">
        <f t="shared" ca="1" si="4"/>
        <v/>
      </c>
      <c r="C115">
        <v>27.700600000000001</v>
      </c>
    </row>
    <row r="116" spans="1:3" x14ac:dyDescent="0.25">
      <c r="A116" s="9">
        <v>46227</v>
      </c>
      <c r="B116" s="1" t="str">
        <f t="shared" ca="1" si="4"/>
        <v/>
      </c>
      <c r="C116">
        <v>27.866</v>
      </c>
    </row>
    <row r="117" spans="1:3" x14ac:dyDescent="0.25">
      <c r="A117" s="9">
        <v>46230</v>
      </c>
      <c r="B117" s="1" t="str">
        <f t="shared" ca="1" si="4"/>
        <v/>
      </c>
      <c r="C117">
        <v>27.110900000000001</v>
      </c>
    </row>
    <row r="118" spans="1:3" x14ac:dyDescent="0.25">
      <c r="A118" s="9">
        <v>46231</v>
      </c>
      <c r="B118" s="1" t="str">
        <f t="shared" ca="1" si="4"/>
        <v/>
      </c>
      <c r="C118">
        <v>27.243200000000002</v>
      </c>
    </row>
    <row r="119" spans="1:3" x14ac:dyDescent="0.25">
      <c r="A119" s="9">
        <v>46232</v>
      </c>
      <c r="B119" s="1" t="str">
        <f t="shared" ca="1" si="4"/>
        <v/>
      </c>
      <c r="C119">
        <v>26.708600000000001</v>
      </c>
    </row>
    <row r="120" spans="1:3" x14ac:dyDescent="0.25">
      <c r="A120" s="9">
        <v>46233</v>
      </c>
      <c r="B120" s="1" t="str">
        <f t="shared" ca="1" si="4"/>
        <v/>
      </c>
      <c r="C120">
        <v>26.636900000000001</v>
      </c>
    </row>
    <row r="121" spans="1:3" x14ac:dyDescent="0.25">
      <c r="A121" s="9">
        <v>46234</v>
      </c>
      <c r="B121" s="1" t="str">
        <f t="shared" ca="1" si="4"/>
        <v/>
      </c>
      <c r="C121">
        <v>26.559699999999999</v>
      </c>
    </row>
    <row r="122" spans="1:3" x14ac:dyDescent="0.25">
      <c r="A122" s="9">
        <v>46237</v>
      </c>
      <c r="B122" s="1" t="str">
        <f t="shared" ca="1" si="4"/>
        <v/>
      </c>
      <c r="C122">
        <v>26.714099999999998</v>
      </c>
    </row>
    <row r="123" spans="1:3" x14ac:dyDescent="0.25">
      <c r="A123" s="9"/>
      <c r="B123" s="1">
        <f t="shared" ref="B123:B145" si="5">B132</f>
        <v>0</v>
      </c>
    </row>
    <row r="124" spans="1:3" x14ac:dyDescent="0.25">
      <c r="A124" s="9"/>
      <c r="B124" s="1">
        <f t="shared" si="5"/>
        <v>0</v>
      </c>
    </row>
    <row r="125" spans="1:3" x14ac:dyDescent="0.25">
      <c r="A125" s="9"/>
      <c r="B125" s="1">
        <f t="shared" si="5"/>
        <v>0</v>
      </c>
    </row>
    <row r="126" spans="1:3" x14ac:dyDescent="0.25">
      <c r="A126" s="9"/>
      <c r="B126" s="1">
        <f t="shared" si="5"/>
        <v>0</v>
      </c>
    </row>
    <row r="127" spans="1:3" x14ac:dyDescent="0.25">
      <c r="A127" s="9"/>
      <c r="B127" s="1">
        <f t="shared" si="5"/>
        <v>0</v>
      </c>
    </row>
    <row r="128" spans="1:3" x14ac:dyDescent="0.25">
      <c r="A128" s="9"/>
      <c r="B128" s="1">
        <f t="shared" si="5"/>
        <v>0</v>
      </c>
    </row>
    <row r="129" spans="1:2" x14ac:dyDescent="0.25">
      <c r="A129" s="9"/>
      <c r="B129" s="1">
        <f t="shared" si="5"/>
        <v>0</v>
      </c>
    </row>
    <row r="130" spans="1:2" x14ac:dyDescent="0.25">
      <c r="A130" s="9"/>
      <c r="B130" s="1">
        <f t="shared" si="5"/>
        <v>0</v>
      </c>
    </row>
    <row r="131" spans="1:2" x14ac:dyDescent="0.25">
      <c r="A131" s="9"/>
      <c r="B131" s="1">
        <f t="shared" si="5"/>
        <v>0</v>
      </c>
    </row>
    <row r="132" spans="1:2" x14ac:dyDescent="0.25">
      <c r="A132" s="9"/>
      <c r="B132" s="1">
        <f t="shared" si="5"/>
        <v>0</v>
      </c>
    </row>
    <row r="133" spans="1:2" x14ac:dyDescent="0.25">
      <c r="A133" s="9"/>
      <c r="B133" s="1">
        <f t="shared" si="5"/>
        <v>0</v>
      </c>
    </row>
    <row r="134" spans="1:2" x14ac:dyDescent="0.25">
      <c r="A134" s="9"/>
      <c r="B134" s="1">
        <f t="shared" si="5"/>
        <v>0</v>
      </c>
    </row>
    <row r="135" spans="1:2" x14ac:dyDescent="0.25">
      <c r="A135" s="9"/>
      <c r="B135" s="1">
        <f t="shared" si="5"/>
        <v>0</v>
      </c>
    </row>
    <row r="136" spans="1:2" x14ac:dyDescent="0.25">
      <c r="A136" s="9"/>
      <c r="B136" s="1">
        <f t="shared" si="5"/>
        <v>0</v>
      </c>
    </row>
    <row r="137" spans="1:2" x14ac:dyDescent="0.25">
      <c r="A137" s="9"/>
      <c r="B137" s="1">
        <f t="shared" si="5"/>
        <v>0</v>
      </c>
    </row>
    <row r="138" spans="1:2" x14ac:dyDescent="0.25">
      <c r="A138" s="9"/>
      <c r="B138" s="1">
        <f t="shared" si="5"/>
        <v>0</v>
      </c>
    </row>
    <row r="139" spans="1:2" x14ac:dyDescent="0.25">
      <c r="A139" s="9"/>
      <c r="B139" s="1">
        <f t="shared" si="5"/>
        <v>0</v>
      </c>
    </row>
    <row r="140" spans="1:2" x14ac:dyDescent="0.25">
      <c r="A140" s="9"/>
      <c r="B140" s="1">
        <f t="shared" si="5"/>
        <v>0</v>
      </c>
    </row>
    <row r="141" spans="1:2" x14ac:dyDescent="0.25">
      <c r="A141" s="9"/>
      <c r="B141" s="1">
        <f t="shared" si="5"/>
        <v>0</v>
      </c>
    </row>
    <row r="142" spans="1:2" x14ac:dyDescent="0.25">
      <c r="A142" s="9"/>
      <c r="B142" s="1">
        <f t="shared" si="5"/>
        <v>0</v>
      </c>
    </row>
    <row r="143" spans="1:2" x14ac:dyDescent="0.25">
      <c r="A143" s="9"/>
      <c r="B143" s="1">
        <f t="shared" si="5"/>
        <v>0</v>
      </c>
    </row>
    <row r="144" spans="1:2" x14ac:dyDescent="0.25">
      <c r="A144" s="9"/>
      <c r="B144" s="1">
        <f t="shared" si="5"/>
        <v>0</v>
      </c>
    </row>
    <row r="145" spans="1:2" x14ac:dyDescent="0.25">
      <c r="A145" s="9"/>
      <c r="B145" s="1">
        <f t="shared" si="5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Planilha59"/>
  <dimension ref="A1:C210"/>
  <sheetViews>
    <sheetView topLeftCell="A64" zoomScale="80" zoomScaleNormal="80" workbookViewId="0">
      <selection activeCell="AI2" sqref="AI2:AI21"/>
    </sheetView>
  </sheetViews>
  <sheetFormatPr defaultRowHeight="15" x14ac:dyDescent="0.25"/>
  <cols>
    <col min="1" max="1" width="12.5703125" style="2" bestFit="1" customWidth="1"/>
    <col min="2" max="49" width="9.140625" style="1" customWidth="1"/>
    <col min="5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5856</v>
      </c>
      <c r="C2">
        <v>24.410299999999999</v>
      </c>
    </row>
    <row r="3" spans="1:3" x14ac:dyDescent="0.25">
      <c r="A3" s="9">
        <v>46062</v>
      </c>
      <c r="B3" s="1" t="str">
        <f t="shared" ref="B3:B37" si="0">B2</f>
        <v>SJCK27</v>
      </c>
      <c r="C3">
        <v>24.4709</v>
      </c>
    </row>
    <row r="4" spans="1:3" x14ac:dyDescent="0.25">
      <c r="A4" s="9">
        <v>46063</v>
      </c>
      <c r="B4" s="1" t="str">
        <f t="shared" si="0"/>
        <v>SJCK27</v>
      </c>
      <c r="C4">
        <v>24.696899999999999</v>
      </c>
    </row>
    <row r="5" spans="1:3" x14ac:dyDescent="0.25">
      <c r="A5" s="9">
        <v>46064</v>
      </c>
      <c r="B5" s="1" t="str">
        <f t="shared" si="0"/>
        <v>SJCK27</v>
      </c>
      <c r="C5">
        <v>24.801600000000001</v>
      </c>
    </row>
    <row r="6" spans="1:3" x14ac:dyDescent="0.25">
      <c r="A6" s="9">
        <v>46065</v>
      </c>
      <c r="B6" s="1" t="str">
        <f t="shared" si="0"/>
        <v>SJCK27</v>
      </c>
      <c r="C6">
        <v>24.867699999999999</v>
      </c>
    </row>
    <row r="7" spans="1:3" x14ac:dyDescent="0.25">
      <c r="A7" s="9">
        <v>46066</v>
      </c>
      <c r="B7" s="1" t="str">
        <f t="shared" si="0"/>
        <v>SJCK27</v>
      </c>
      <c r="C7">
        <v>24.823599999999999</v>
      </c>
    </row>
    <row r="8" spans="1:3" x14ac:dyDescent="0.25">
      <c r="A8" s="9">
        <v>46071</v>
      </c>
      <c r="B8" s="1" t="str">
        <f t="shared" si="0"/>
        <v>SJCK27</v>
      </c>
      <c r="C8">
        <v>24.917300000000001</v>
      </c>
    </row>
    <row r="9" spans="1:3" x14ac:dyDescent="0.25">
      <c r="A9" s="9">
        <v>46072</v>
      </c>
      <c r="B9" s="1" t="str">
        <f t="shared" si="0"/>
        <v>SJCK27</v>
      </c>
      <c r="C9">
        <v>24.966899999999999</v>
      </c>
    </row>
    <row r="10" spans="1:3" x14ac:dyDescent="0.25">
      <c r="A10" s="9">
        <v>46073</v>
      </c>
      <c r="B10" s="1" t="str">
        <f t="shared" si="0"/>
        <v>SJCK27</v>
      </c>
      <c r="C10">
        <v>24.950399999999998</v>
      </c>
    </row>
    <row r="11" spans="1:3" x14ac:dyDescent="0.25">
      <c r="A11" s="9">
        <v>46076</v>
      </c>
      <c r="B11" s="1" t="str">
        <f t="shared" si="0"/>
        <v>SJCK27</v>
      </c>
      <c r="C11">
        <v>24.944900000000001</v>
      </c>
    </row>
    <row r="12" spans="1:3" x14ac:dyDescent="0.25">
      <c r="A12" s="9">
        <v>46077</v>
      </c>
      <c r="B12" s="1" t="str">
        <f t="shared" si="0"/>
        <v>SJCK27</v>
      </c>
      <c r="C12">
        <v>25.033100000000001</v>
      </c>
    </row>
    <row r="13" spans="1:3" x14ac:dyDescent="0.25">
      <c r="A13" s="9">
        <v>46078</v>
      </c>
      <c r="B13" s="1" t="str">
        <f t="shared" si="0"/>
        <v>SJCK27</v>
      </c>
      <c r="C13">
        <v>25.154299999999999</v>
      </c>
    </row>
    <row r="14" spans="1:3" x14ac:dyDescent="0.25">
      <c r="A14" s="9">
        <v>46079</v>
      </c>
      <c r="B14" s="1" t="str">
        <f t="shared" si="0"/>
        <v>SJCK27</v>
      </c>
      <c r="C14">
        <v>25.126799999999999</v>
      </c>
    </row>
    <row r="15" spans="1:3" x14ac:dyDescent="0.25">
      <c r="A15" s="9">
        <v>46080</v>
      </c>
      <c r="B15" s="1" t="str">
        <f t="shared" si="0"/>
        <v>SJCK27</v>
      </c>
      <c r="C15">
        <v>25.1433</v>
      </c>
    </row>
    <row r="16" spans="1:3" x14ac:dyDescent="0.25">
      <c r="A16" s="9">
        <v>46083</v>
      </c>
      <c r="B16" s="1" t="str">
        <f t="shared" si="0"/>
        <v>SJCK27</v>
      </c>
      <c r="C16">
        <v>25.181899999999999</v>
      </c>
    </row>
    <row r="17" spans="1:3" x14ac:dyDescent="0.25">
      <c r="A17" s="9">
        <v>46084</v>
      </c>
      <c r="B17" s="1" t="str">
        <f t="shared" si="0"/>
        <v>SJCK27</v>
      </c>
      <c r="C17">
        <v>25.1709</v>
      </c>
    </row>
    <row r="18" spans="1:3" x14ac:dyDescent="0.25">
      <c r="A18" s="9">
        <v>46085</v>
      </c>
      <c r="B18" s="1" t="str">
        <f t="shared" si="0"/>
        <v>SJCK27</v>
      </c>
      <c r="C18">
        <v>25.165299999999998</v>
      </c>
    </row>
    <row r="19" spans="1:3" x14ac:dyDescent="0.25">
      <c r="A19" s="9">
        <v>46086</v>
      </c>
      <c r="B19" s="1" t="str">
        <f t="shared" si="0"/>
        <v>SJCK27</v>
      </c>
      <c r="C19">
        <v>25.275600000000001</v>
      </c>
    </row>
    <row r="20" spans="1:3" x14ac:dyDescent="0.25">
      <c r="A20" s="9">
        <v>46087</v>
      </c>
      <c r="B20" s="1" t="str">
        <f t="shared" si="0"/>
        <v>SJCK27</v>
      </c>
      <c r="C20">
        <v>25.413399999999999</v>
      </c>
    </row>
    <row r="21" spans="1:3" x14ac:dyDescent="0.25">
      <c r="A21" s="9">
        <v>46090</v>
      </c>
      <c r="B21" s="1" t="str">
        <f t="shared" si="0"/>
        <v>SJCK27</v>
      </c>
      <c r="C21">
        <v>25.484999999999999</v>
      </c>
    </row>
    <row r="22" spans="1:3" x14ac:dyDescent="0.25">
      <c r="A22" s="9">
        <v>46091</v>
      </c>
      <c r="B22" s="1" t="str">
        <f t="shared" si="0"/>
        <v>SJCK27</v>
      </c>
      <c r="C22">
        <v>25.584199999999999</v>
      </c>
    </row>
    <row r="23" spans="1:3" x14ac:dyDescent="0.25">
      <c r="A23" s="9">
        <v>46092</v>
      </c>
      <c r="B23" s="1" t="str">
        <f t="shared" si="0"/>
        <v>SJCK27</v>
      </c>
      <c r="C23">
        <v>25.766100000000002</v>
      </c>
    </row>
    <row r="24" spans="1:3" x14ac:dyDescent="0.25">
      <c r="A24" s="9">
        <v>46093</v>
      </c>
      <c r="B24" s="1" t="str">
        <f t="shared" si="0"/>
        <v>SJCK27</v>
      </c>
      <c r="C24">
        <v>25.8322</v>
      </c>
    </row>
    <row r="25" spans="1:3" x14ac:dyDescent="0.25">
      <c r="A25" s="9">
        <v>46094</v>
      </c>
      <c r="B25" s="1" t="str">
        <f t="shared" si="0"/>
        <v>SJCK27</v>
      </c>
      <c r="C25">
        <v>25.705500000000001</v>
      </c>
    </row>
    <row r="26" spans="1:3" x14ac:dyDescent="0.25">
      <c r="A26" s="9">
        <v>46097</v>
      </c>
      <c r="B26" s="1" t="str">
        <f t="shared" si="0"/>
        <v>SJCK27</v>
      </c>
      <c r="C26">
        <v>24.994499999999999</v>
      </c>
    </row>
    <row r="27" spans="1:3" x14ac:dyDescent="0.25">
      <c r="A27" s="9">
        <v>46098</v>
      </c>
      <c r="B27" s="1" t="str">
        <f t="shared" si="0"/>
        <v>SJCK27</v>
      </c>
      <c r="C27">
        <v>25.220500000000001</v>
      </c>
    </row>
    <row r="28" spans="1:3" x14ac:dyDescent="0.25">
      <c r="A28" s="9">
        <v>46099</v>
      </c>
      <c r="B28" s="1" t="str">
        <f t="shared" si="0"/>
        <v>SJCK27</v>
      </c>
      <c r="C28">
        <v>25.413399999999999</v>
      </c>
    </row>
    <row r="29" spans="1:3" x14ac:dyDescent="0.25">
      <c r="A29" s="9">
        <v>46100</v>
      </c>
      <c r="B29" s="1" t="str">
        <f t="shared" si="0"/>
        <v>SJCK27</v>
      </c>
      <c r="C29">
        <v>25.463000000000001</v>
      </c>
    </row>
    <row r="30" spans="1:3" x14ac:dyDescent="0.25">
      <c r="A30" s="9">
        <v>46101</v>
      </c>
      <c r="B30" s="1" t="str">
        <f t="shared" si="0"/>
        <v>SJCK27</v>
      </c>
      <c r="C30">
        <v>25.3307</v>
      </c>
    </row>
    <row r="31" spans="1:3" x14ac:dyDescent="0.25">
      <c r="A31" s="9">
        <v>46104</v>
      </c>
      <c r="B31" s="1" t="str">
        <f t="shared" si="0"/>
        <v>SJCK27</v>
      </c>
      <c r="C31">
        <v>25.451899999999998</v>
      </c>
    </row>
    <row r="32" spans="1:3" x14ac:dyDescent="0.25">
      <c r="A32" s="9">
        <v>46105</v>
      </c>
      <c r="B32" s="1" t="str">
        <f t="shared" si="0"/>
        <v>SJCK27</v>
      </c>
      <c r="C32">
        <v>25.3582</v>
      </c>
    </row>
    <row r="33" spans="1:3" x14ac:dyDescent="0.25">
      <c r="A33" s="9">
        <v>46106</v>
      </c>
      <c r="B33" s="1" t="str">
        <f t="shared" si="0"/>
        <v>SJCK27</v>
      </c>
      <c r="C33">
        <v>25.512599999999999</v>
      </c>
    </row>
    <row r="34" spans="1:3" x14ac:dyDescent="0.25">
      <c r="A34" s="9">
        <v>46107</v>
      </c>
      <c r="B34" s="1" t="str">
        <f t="shared" si="0"/>
        <v>SJCK27</v>
      </c>
      <c r="C34">
        <v>25.6007</v>
      </c>
    </row>
    <row r="35" spans="1:3" x14ac:dyDescent="0.25">
      <c r="A35" s="9">
        <v>46108</v>
      </c>
      <c r="B35" s="1" t="str">
        <f t="shared" si="0"/>
        <v>SJCK27</v>
      </c>
      <c r="C35">
        <v>25.4575</v>
      </c>
    </row>
    <row r="36" spans="1:3" x14ac:dyDescent="0.25">
      <c r="A36" s="9">
        <v>46111</v>
      </c>
      <c r="B36" s="1" t="str">
        <f t="shared" si="0"/>
        <v>SJCK27</v>
      </c>
      <c r="C36">
        <v>25.407800000000002</v>
      </c>
    </row>
    <row r="37" spans="1:3" x14ac:dyDescent="0.25">
      <c r="A37" s="9">
        <v>46112</v>
      </c>
      <c r="B37" s="1" t="str">
        <f t="shared" si="0"/>
        <v>SJCK27</v>
      </c>
      <c r="C37">
        <v>25.6448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25.6173</v>
      </c>
    </row>
    <row r="39" spans="1:3" x14ac:dyDescent="0.25">
      <c r="A39" s="9">
        <v>46114</v>
      </c>
      <c r="B39" s="1" t="str">
        <f t="shared" ca="1" si="1"/>
        <v/>
      </c>
      <c r="C39">
        <v>25.589700000000001</v>
      </c>
    </row>
    <row r="40" spans="1:3" x14ac:dyDescent="0.25">
      <c r="A40" s="9">
        <v>46118</v>
      </c>
      <c r="B40" s="1" t="str">
        <f t="shared" ca="1" si="1"/>
        <v/>
      </c>
      <c r="C40">
        <v>25.666899999999998</v>
      </c>
    </row>
    <row r="41" spans="1:3" x14ac:dyDescent="0.25">
      <c r="A41" s="9">
        <v>46119</v>
      </c>
      <c r="B41" s="1" t="str">
        <f t="shared" ca="1" si="1"/>
        <v/>
      </c>
      <c r="C41">
        <v>25.5456</v>
      </c>
    </row>
    <row r="42" spans="1:3" x14ac:dyDescent="0.25">
      <c r="A42" s="9">
        <v>46120</v>
      </c>
      <c r="B42" s="1" t="str">
        <f t="shared" ca="1" si="1"/>
        <v/>
      </c>
      <c r="C42">
        <v>25.5732</v>
      </c>
    </row>
    <row r="43" spans="1:3" x14ac:dyDescent="0.25">
      <c r="A43" s="9">
        <v>46121</v>
      </c>
      <c r="B43" s="1" t="str">
        <f t="shared" ca="1" si="1"/>
        <v/>
      </c>
      <c r="C43">
        <v>25.655899999999999</v>
      </c>
    </row>
    <row r="44" spans="1:3" x14ac:dyDescent="0.25">
      <c r="A44" s="9">
        <v>46122</v>
      </c>
      <c r="B44" s="1" t="str">
        <f t="shared" ca="1" si="1"/>
        <v/>
      </c>
      <c r="C44">
        <v>25.777100000000001</v>
      </c>
    </row>
    <row r="45" spans="1:3" x14ac:dyDescent="0.25">
      <c r="A45" s="9">
        <v>46125</v>
      </c>
      <c r="B45" s="1" t="str">
        <f t="shared" ca="1" si="1"/>
        <v/>
      </c>
      <c r="C45">
        <v>25.633800000000001</v>
      </c>
    </row>
    <row r="46" spans="1:3" x14ac:dyDescent="0.25">
      <c r="A46" s="9">
        <v>46126</v>
      </c>
      <c r="B46" s="1" t="str">
        <f t="shared" ca="1" si="1"/>
        <v/>
      </c>
      <c r="C46">
        <v>25.534600000000001</v>
      </c>
    </row>
    <row r="47" spans="1:3" x14ac:dyDescent="0.25">
      <c r="A47" s="9">
        <v>46127</v>
      </c>
      <c r="B47" s="1" t="str">
        <f t="shared" ca="1" si="1"/>
        <v/>
      </c>
      <c r="C47">
        <v>25.766100000000002</v>
      </c>
    </row>
    <row r="48" spans="1:3" x14ac:dyDescent="0.25">
      <c r="A48" s="9">
        <v>46128</v>
      </c>
      <c r="B48" s="1" t="str">
        <f t="shared" ca="1" si="1"/>
        <v/>
      </c>
      <c r="C48">
        <v>25.793700000000001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25.8322</v>
      </c>
    </row>
    <row r="50" spans="1:3" x14ac:dyDescent="0.25">
      <c r="A50" s="9">
        <v>46132</v>
      </c>
      <c r="B50" s="1" t="str">
        <f t="shared" ca="1" si="2"/>
        <v/>
      </c>
      <c r="C50">
        <v>25.865300000000001</v>
      </c>
    </row>
    <row r="51" spans="1:3" x14ac:dyDescent="0.25">
      <c r="A51" s="9">
        <v>46134</v>
      </c>
      <c r="B51" s="1" t="str">
        <f t="shared" ca="1" si="2"/>
        <v/>
      </c>
      <c r="C51">
        <v>25.810199999999998</v>
      </c>
    </row>
    <row r="52" spans="1:3" x14ac:dyDescent="0.25">
      <c r="A52" s="9">
        <v>46135</v>
      </c>
      <c r="B52" s="1" t="str">
        <f t="shared" ca="1" si="2"/>
        <v/>
      </c>
      <c r="C52">
        <v>25.766100000000002</v>
      </c>
    </row>
    <row r="53" spans="1:3" x14ac:dyDescent="0.25">
      <c r="A53" s="9">
        <v>46136</v>
      </c>
      <c r="B53" s="1" t="str">
        <f t="shared" ca="1" si="2"/>
        <v/>
      </c>
      <c r="C53">
        <v>25.771599999999999</v>
      </c>
    </row>
    <row r="54" spans="1:3" x14ac:dyDescent="0.25">
      <c r="A54" s="9">
        <v>46139</v>
      </c>
      <c r="B54" s="1" t="str">
        <f t="shared" ca="1" si="2"/>
        <v/>
      </c>
      <c r="C54">
        <v>25.953499999999998</v>
      </c>
    </row>
    <row r="55" spans="1:3" x14ac:dyDescent="0.25">
      <c r="A55" s="9">
        <v>46140</v>
      </c>
      <c r="B55" s="1" t="str">
        <f t="shared" ca="1" si="2"/>
        <v/>
      </c>
      <c r="C55">
        <v>25.97</v>
      </c>
    </row>
    <row r="56" spans="1:3" x14ac:dyDescent="0.25">
      <c r="A56" s="9">
        <v>46141</v>
      </c>
      <c r="B56" s="1" t="str">
        <f t="shared" ca="1" si="2"/>
        <v/>
      </c>
      <c r="C56">
        <v>26.058199999999999</v>
      </c>
    </row>
    <row r="57" spans="1:3" x14ac:dyDescent="0.25">
      <c r="A57" s="9">
        <v>46142</v>
      </c>
      <c r="B57" s="1" t="str">
        <f t="shared" ca="1" si="2"/>
        <v/>
      </c>
      <c r="C57">
        <v>26.124300000000002</v>
      </c>
    </row>
    <row r="58" spans="1:3" x14ac:dyDescent="0.25">
      <c r="A58" s="9">
        <v>46146</v>
      </c>
      <c r="B58" s="1" t="str">
        <f t="shared" ca="1" si="2"/>
        <v/>
      </c>
      <c r="C58">
        <v>26.565300000000001</v>
      </c>
    </row>
    <row r="59" spans="1:3" x14ac:dyDescent="0.25">
      <c r="A59" s="9">
        <v>46147</v>
      </c>
      <c r="B59" s="1" t="str">
        <f t="shared" ca="1" si="2"/>
        <v/>
      </c>
      <c r="C59">
        <v>26.433</v>
      </c>
    </row>
    <row r="60" spans="1:3" x14ac:dyDescent="0.25">
      <c r="A60" s="9">
        <v>46148</v>
      </c>
      <c r="B60" s="1" t="str">
        <f t="shared" ca="1" si="2"/>
        <v/>
      </c>
      <c r="C60">
        <v>26.168399999999998</v>
      </c>
    </row>
    <row r="61" spans="1:3" x14ac:dyDescent="0.25">
      <c r="A61" s="9">
        <v>46149</v>
      </c>
      <c r="B61" s="1" t="str">
        <f t="shared" ca="1" si="2"/>
        <v/>
      </c>
      <c r="C61">
        <v>26.1464</v>
      </c>
    </row>
    <row r="62" spans="1:3" x14ac:dyDescent="0.25">
      <c r="A62" s="9">
        <v>46150</v>
      </c>
      <c r="B62" s="1" t="str">
        <f t="shared" ca="1" si="2"/>
        <v/>
      </c>
      <c r="C62">
        <v>26.427499999999998</v>
      </c>
    </row>
    <row r="63" spans="1:3" x14ac:dyDescent="0.25">
      <c r="A63" s="9">
        <v>46153</v>
      </c>
      <c r="B63" s="1" t="str">
        <f t="shared" ca="1" si="2"/>
        <v/>
      </c>
      <c r="C63">
        <v>26.537700000000001</v>
      </c>
    </row>
    <row r="64" spans="1:3" x14ac:dyDescent="0.25">
      <c r="A64" s="9">
        <v>46154</v>
      </c>
      <c r="B64" s="1" t="str">
        <f t="shared" ca="1" si="2"/>
        <v/>
      </c>
      <c r="C64">
        <v>26.769200000000001</v>
      </c>
    </row>
    <row r="65" spans="1:3" x14ac:dyDescent="0.25">
      <c r="A65" s="9">
        <v>46155</v>
      </c>
      <c r="B65" s="1" t="str">
        <f t="shared" ca="1" si="2"/>
        <v/>
      </c>
      <c r="C65">
        <v>26.8078</v>
      </c>
    </row>
    <row r="66" spans="1:3" x14ac:dyDescent="0.25">
      <c r="A66" s="9">
        <v>46156</v>
      </c>
      <c r="B66" s="1" t="str">
        <f t="shared" ca="1" si="2"/>
        <v/>
      </c>
      <c r="C66">
        <v>26.355799999999999</v>
      </c>
    </row>
    <row r="67" spans="1:3" x14ac:dyDescent="0.25">
      <c r="A67" s="9">
        <v>46157</v>
      </c>
      <c r="B67" s="1" t="str">
        <f t="shared" ca="1" si="2"/>
        <v/>
      </c>
      <c r="C67">
        <v>26.124300000000002</v>
      </c>
    </row>
    <row r="68" spans="1:3" x14ac:dyDescent="0.25">
      <c r="A68" s="9">
        <v>46160</v>
      </c>
      <c r="B68" s="1" t="str">
        <f t="shared" ca="1" si="2"/>
        <v/>
      </c>
      <c r="C68">
        <v>26.681000000000001</v>
      </c>
    </row>
    <row r="69" spans="1:3" x14ac:dyDescent="0.25">
      <c r="A69" s="9">
        <v>46161</v>
      </c>
      <c r="B69" s="1" t="str">
        <f t="shared" ca="1" si="2"/>
        <v/>
      </c>
      <c r="C69">
        <v>26.702999999999999</v>
      </c>
    </row>
    <row r="70" spans="1:3" x14ac:dyDescent="0.25">
      <c r="A70" s="9">
        <v>46162</v>
      </c>
      <c r="B70" s="1" t="str">
        <f t="shared" ca="1" si="2"/>
        <v/>
      </c>
      <c r="C70">
        <v>26.5763</v>
      </c>
    </row>
    <row r="71" spans="1:3" x14ac:dyDescent="0.25">
      <c r="A71" s="9">
        <v>46163</v>
      </c>
      <c r="B71" s="1" t="str">
        <f t="shared" ca="1" si="2"/>
        <v/>
      </c>
      <c r="C71">
        <v>26.443999999999999</v>
      </c>
    </row>
    <row r="72" spans="1:3" x14ac:dyDescent="0.25">
      <c r="A72" s="9">
        <v>46164</v>
      </c>
      <c r="B72" s="1" t="str">
        <f t="shared" ca="1" si="2"/>
        <v/>
      </c>
      <c r="C72">
        <v>26.466000000000001</v>
      </c>
    </row>
    <row r="73" spans="1:3" x14ac:dyDescent="0.25">
      <c r="A73" s="9">
        <v>46167</v>
      </c>
      <c r="B73" s="1" t="str">
        <f t="shared" ca="1" si="2"/>
        <v/>
      </c>
      <c r="C73">
        <v>26.466000000000001</v>
      </c>
    </row>
    <row r="74" spans="1:3" x14ac:dyDescent="0.25">
      <c r="A74" s="9">
        <v>46168</v>
      </c>
      <c r="B74" s="1" t="str">
        <f t="shared" ca="1" si="2"/>
        <v/>
      </c>
      <c r="C74">
        <v>26.366800000000001</v>
      </c>
    </row>
    <row r="75" spans="1:3" x14ac:dyDescent="0.25">
      <c r="A75" s="9">
        <v>46169</v>
      </c>
      <c r="B75" s="1" t="str">
        <f t="shared" ca="1" si="2"/>
        <v/>
      </c>
      <c r="C75">
        <v>26.355799999999999</v>
      </c>
    </row>
    <row r="76" spans="1:3" x14ac:dyDescent="0.25">
      <c r="A76" s="9">
        <v>46170</v>
      </c>
      <c r="B76" s="1" t="str">
        <f t="shared" ca="1" si="2"/>
        <v/>
      </c>
      <c r="C76">
        <v>26.681000000000001</v>
      </c>
    </row>
    <row r="77" spans="1:3" x14ac:dyDescent="0.25">
      <c r="A77" s="9">
        <v>46171</v>
      </c>
      <c r="B77" s="1" t="str">
        <f t="shared" ca="1" si="2"/>
        <v/>
      </c>
      <c r="C77">
        <v>26.614899999999999</v>
      </c>
    </row>
    <row r="78" spans="1:3" x14ac:dyDescent="0.25">
      <c r="A78" s="9">
        <v>46174</v>
      </c>
      <c r="B78" s="1" t="str">
        <f t="shared" ca="1" si="2"/>
        <v/>
      </c>
      <c r="C78">
        <v>26.636900000000001</v>
      </c>
    </row>
    <row r="79" spans="1:3" x14ac:dyDescent="0.25">
      <c r="A79" s="9">
        <v>46175</v>
      </c>
      <c r="B79" s="1" t="str">
        <f t="shared" ca="1" si="2"/>
        <v/>
      </c>
      <c r="C79">
        <v>26.471599999999999</v>
      </c>
    </row>
    <row r="80" spans="1:3" x14ac:dyDescent="0.25">
      <c r="A80" s="9">
        <v>46176</v>
      </c>
      <c r="B80" s="1" t="str">
        <f t="shared" ca="1" si="2"/>
        <v/>
      </c>
      <c r="C80">
        <v>26.2897</v>
      </c>
    </row>
    <row r="81" spans="1:3" x14ac:dyDescent="0.25">
      <c r="A81" s="9">
        <v>46178</v>
      </c>
      <c r="B81" s="1" t="str">
        <f t="shared" ref="B81:B112" ca="1" si="3">B80</f>
        <v/>
      </c>
      <c r="C81">
        <v>25.722000000000001</v>
      </c>
    </row>
    <row r="82" spans="1:3" x14ac:dyDescent="0.25">
      <c r="A82" s="9">
        <v>46181</v>
      </c>
      <c r="B82" s="1" t="str">
        <f t="shared" ca="1" si="3"/>
        <v/>
      </c>
      <c r="C82">
        <v>25.6724</v>
      </c>
    </row>
    <row r="83" spans="1:3" x14ac:dyDescent="0.25">
      <c r="A83" s="9">
        <v>46182</v>
      </c>
      <c r="B83" s="1" t="str">
        <f t="shared" ca="1" si="3"/>
        <v/>
      </c>
      <c r="C83">
        <v>25.567699999999999</v>
      </c>
    </row>
    <row r="84" spans="1:3" x14ac:dyDescent="0.25">
      <c r="A84" s="9">
        <v>46183</v>
      </c>
      <c r="B84" s="1" t="str">
        <f t="shared" ca="1" si="3"/>
        <v/>
      </c>
      <c r="C84">
        <v>25.683399999999999</v>
      </c>
    </row>
    <row r="85" spans="1:3" x14ac:dyDescent="0.25">
      <c r="A85" s="9">
        <v>46184</v>
      </c>
      <c r="B85" s="1" t="str">
        <f t="shared" ca="1" si="3"/>
        <v/>
      </c>
      <c r="C85">
        <v>25.6448</v>
      </c>
    </row>
    <row r="86" spans="1:3" x14ac:dyDescent="0.25">
      <c r="A86" s="9">
        <v>46185</v>
      </c>
      <c r="B86" s="1" t="str">
        <f t="shared" ca="1" si="3"/>
        <v/>
      </c>
      <c r="C86">
        <v>25.622800000000002</v>
      </c>
    </row>
    <row r="87" spans="1:3" x14ac:dyDescent="0.25">
      <c r="A87" s="9">
        <v>46188</v>
      </c>
      <c r="B87" s="1" t="str">
        <f t="shared" ca="1" si="3"/>
        <v/>
      </c>
      <c r="C87">
        <v>25.6889</v>
      </c>
    </row>
    <row r="88" spans="1:3" x14ac:dyDescent="0.25">
      <c r="A88" s="9">
        <v>46189</v>
      </c>
      <c r="B88" s="1" t="str">
        <f t="shared" ca="1" si="3"/>
        <v/>
      </c>
      <c r="C88">
        <v>25.8873</v>
      </c>
    </row>
    <row r="89" spans="1:3" x14ac:dyDescent="0.25">
      <c r="A89" s="9">
        <v>46190</v>
      </c>
      <c r="B89" s="1" t="str">
        <f t="shared" ca="1" si="3"/>
        <v/>
      </c>
      <c r="C89">
        <v>25.953499999999998</v>
      </c>
    </row>
    <row r="90" spans="1:3" x14ac:dyDescent="0.25">
      <c r="A90" s="9">
        <v>46191</v>
      </c>
      <c r="B90" s="1" t="str">
        <f t="shared" ca="1" si="3"/>
        <v/>
      </c>
      <c r="C90">
        <v>25.810199999999998</v>
      </c>
    </row>
    <row r="91" spans="1:3" x14ac:dyDescent="0.25">
      <c r="A91" s="9">
        <v>46192</v>
      </c>
      <c r="B91" s="1" t="str">
        <f t="shared" ca="1" si="3"/>
        <v/>
      </c>
      <c r="C91">
        <v>25.810199999999998</v>
      </c>
    </row>
    <row r="92" spans="1:3" x14ac:dyDescent="0.25">
      <c r="A92" s="9">
        <v>46195</v>
      </c>
      <c r="B92" s="1" t="str">
        <f t="shared" ca="1" si="3"/>
        <v/>
      </c>
      <c r="C92">
        <v>25.810199999999998</v>
      </c>
    </row>
    <row r="93" spans="1:3" x14ac:dyDescent="0.25">
      <c r="A93" s="9">
        <v>46196</v>
      </c>
      <c r="B93" s="1" t="str">
        <f t="shared" ca="1" si="3"/>
        <v/>
      </c>
      <c r="C93">
        <v>25.782599999999999</v>
      </c>
    </row>
    <row r="94" spans="1:3" x14ac:dyDescent="0.25">
      <c r="A94" s="9">
        <v>46197</v>
      </c>
      <c r="B94" s="1" t="str">
        <f t="shared" ca="1" si="3"/>
        <v/>
      </c>
      <c r="C94">
        <v>25.6173</v>
      </c>
    </row>
    <row r="95" spans="1:3" x14ac:dyDescent="0.25">
      <c r="A95" s="9">
        <v>46198</v>
      </c>
      <c r="B95" s="1" t="str">
        <f t="shared" ca="1" si="3"/>
        <v/>
      </c>
      <c r="C95">
        <v>26.041699999999999</v>
      </c>
    </row>
    <row r="96" spans="1:3" x14ac:dyDescent="0.25">
      <c r="A96" s="9">
        <v>46199</v>
      </c>
      <c r="B96" s="1" t="str">
        <f t="shared" ca="1" si="3"/>
        <v/>
      </c>
      <c r="C96">
        <v>26.036200000000001</v>
      </c>
    </row>
    <row r="97" spans="1:3" x14ac:dyDescent="0.25">
      <c r="A97" s="9">
        <v>46202</v>
      </c>
      <c r="B97" s="1" t="str">
        <f t="shared" ca="1" si="3"/>
        <v/>
      </c>
      <c r="C97">
        <v>25.722000000000001</v>
      </c>
    </row>
    <row r="98" spans="1:3" x14ac:dyDescent="0.25">
      <c r="A98" s="9">
        <v>46203</v>
      </c>
      <c r="B98" s="1" t="str">
        <f t="shared" ca="1" si="3"/>
        <v/>
      </c>
      <c r="C98">
        <v>25.898399999999999</v>
      </c>
    </row>
    <row r="99" spans="1:3" x14ac:dyDescent="0.25">
      <c r="A99" s="9">
        <v>46204</v>
      </c>
      <c r="B99" s="1" t="str">
        <f t="shared" ca="1" si="3"/>
        <v/>
      </c>
      <c r="C99">
        <v>25.981000000000002</v>
      </c>
    </row>
    <row r="100" spans="1:3" x14ac:dyDescent="0.25">
      <c r="A100" s="9">
        <v>46205</v>
      </c>
      <c r="B100" s="1" t="str">
        <f t="shared" ca="1" si="3"/>
        <v/>
      </c>
      <c r="C100">
        <v>25.9039</v>
      </c>
    </row>
    <row r="101" spans="1:3" x14ac:dyDescent="0.25">
      <c r="A101" s="9">
        <v>46206</v>
      </c>
      <c r="B101" s="1" t="str">
        <f t="shared" ca="1" si="3"/>
        <v/>
      </c>
      <c r="C101">
        <v>25.9039</v>
      </c>
    </row>
    <row r="102" spans="1:3" x14ac:dyDescent="0.25">
      <c r="A102" s="9">
        <v>46209</v>
      </c>
      <c r="B102" s="1" t="str">
        <f t="shared" ca="1" si="3"/>
        <v/>
      </c>
      <c r="C102">
        <v>26.702999999999999</v>
      </c>
    </row>
    <row r="103" spans="1:3" x14ac:dyDescent="0.25">
      <c r="A103" s="9">
        <v>46210</v>
      </c>
      <c r="B103" s="1" t="str">
        <f t="shared" ca="1" si="3"/>
        <v/>
      </c>
      <c r="C103">
        <v>26.829799999999999</v>
      </c>
    </row>
    <row r="104" spans="1:3" x14ac:dyDescent="0.25">
      <c r="A104" s="9">
        <v>46211</v>
      </c>
      <c r="B104" s="1" t="str">
        <f t="shared" ca="1" si="3"/>
        <v/>
      </c>
      <c r="C104">
        <v>26.730599999999999</v>
      </c>
    </row>
    <row r="105" spans="1:3" x14ac:dyDescent="0.25">
      <c r="A105" s="9">
        <v>46212</v>
      </c>
      <c r="B105" s="1" t="str">
        <f t="shared" ca="1" si="3"/>
        <v/>
      </c>
      <c r="C105">
        <v>26.5928</v>
      </c>
    </row>
    <row r="106" spans="1:3" x14ac:dyDescent="0.25">
      <c r="A106" s="9">
        <v>46213</v>
      </c>
      <c r="B106" s="1" t="str">
        <f t="shared" ca="1" si="3"/>
        <v/>
      </c>
      <c r="C106">
        <v>26.7361</v>
      </c>
    </row>
    <row r="107" spans="1:3" x14ac:dyDescent="0.25">
      <c r="A107" s="9">
        <v>46216</v>
      </c>
      <c r="B107" s="1" t="str">
        <f t="shared" ca="1" si="3"/>
        <v/>
      </c>
      <c r="C107">
        <v>26.8353</v>
      </c>
    </row>
    <row r="108" spans="1:3" x14ac:dyDescent="0.25">
      <c r="A108" s="9">
        <v>46217</v>
      </c>
      <c r="B108" s="1" t="str">
        <f t="shared" ca="1" si="3"/>
        <v/>
      </c>
      <c r="C108">
        <v>26.774699999999999</v>
      </c>
    </row>
    <row r="109" spans="1:3" x14ac:dyDescent="0.25">
      <c r="A109" s="9">
        <v>46218</v>
      </c>
      <c r="B109" s="1" t="str">
        <f t="shared" ca="1" si="3"/>
        <v/>
      </c>
      <c r="C109">
        <v>27.0062</v>
      </c>
    </row>
    <row r="110" spans="1:3" x14ac:dyDescent="0.25">
      <c r="A110" s="9">
        <v>46219</v>
      </c>
      <c r="B110" s="1" t="str">
        <f t="shared" ca="1" si="3"/>
        <v/>
      </c>
      <c r="C110">
        <v>26.8794</v>
      </c>
    </row>
    <row r="111" spans="1:3" x14ac:dyDescent="0.25">
      <c r="A111" s="9">
        <v>46220</v>
      </c>
      <c r="B111" s="1" t="str">
        <f t="shared" ca="1" si="3"/>
        <v/>
      </c>
      <c r="C111">
        <v>27.011700000000001</v>
      </c>
    </row>
    <row r="112" spans="1:3" x14ac:dyDescent="0.25">
      <c r="A112" s="9">
        <v>46223</v>
      </c>
      <c r="B112" s="1" t="str">
        <f t="shared" ca="1" si="3"/>
        <v/>
      </c>
      <c r="C112">
        <v>27.414000000000001</v>
      </c>
    </row>
    <row r="113" spans="1:3" x14ac:dyDescent="0.25">
      <c r="A113" s="9">
        <v>46224</v>
      </c>
      <c r="B113" s="1" t="str">
        <f t="shared" ref="B113:B122" ca="1" si="4">B112</f>
        <v/>
      </c>
      <c r="C113">
        <v>27.4085</v>
      </c>
    </row>
    <row r="114" spans="1:3" x14ac:dyDescent="0.25">
      <c r="A114" s="9">
        <v>46225</v>
      </c>
      <c r="B114" s="1" t="str">
        <f t="shared" ca="1" si="4"/>
        <v/>
      </c>
      <c r="C114">
        <v>27.706099999999999</v>
      </c>
    </row>
    <row r="115" spans="1:3" x14ac:dyDescent="0.25">
      <c r="A115" s="9">
        <v>46226</v>
      </c>
      <c r="B115" s="1" t="str">
        <f t="shared" ca="1" si="4"/>
        <v/>
      </c>
      <c r="C115">
        <v>27.761199999999999</v>
      </c>
    </row>
    <row r="116" spans="1:3" x14ac:dyDescent="0.25">
      <c r="A116" s="9">
        <v>46227</v>
      </c>
      <c r="B116" s="1" t="str">
        <f t="shared" ca="1" si="4"/>
        <v/>
      </c>
      <c r="C116">
        <v>27.888000000000002</v>
      </c>
    </row>
    <row r="117" spans="1:3" x14ac:dyDescent="0.25">
      <c r="A117" s="9">
        <v>46230</v>
      </c>
      <c r="B117" s="1" t="str">
        <f t="shared" ca="1" si="4"/>
        <v/>
      </c>
      <c r="C117">
        <v>27.204599999999999</v>
      </c>
    </row>
    <row r="118" spans="1:3" x14ac:dyDescent="0.25">
      <c r="A118" s="9">
        <v>46231</v>
      </c>
      <c r="B118" s="1" t="str">
        <f t="shared" ca="1" si="4"/>
        <v/>
      </c>
      <c r="C118">
        <v>27.3369</v>
      </c>
    </row>
    <row r="119" spans="1:3" x14ac:dyDescent="0.25">
      <c r="A119" s="9">
        <v>46232</v>
      </c>
      <c r="B119" s="1" t="str">
        <f t="shared" ca="1" si="4"/>
        <v/>
      </c>
      <c r="C119">
        <v>26.840800000000002</v>
      </c>
    </row>
    <row r="120" spans="1:3" x14ac:dyDescent="0.25">
      <c r="A120" s="9">
        <v>46233</v>
      </c>
      <c r="B120" s="1" t="str">
        <f t="shared" ca="1" si="4"/>
        <v/>
      </c>
      <c r="C120">
        <v>26.774699999999999</v>
      </c>
    </row>
    <row r="121" spans="1:3" x14ac:dyDescent="0.25">
      <c r="A121" s="9">
        <v>46234</v>
      </c>
      <c r="B121" s="1" t="str">
        <f t="shared" ca="1" si="4"/>
        <v/>
      </c>
      <c r="C121">
        <v>26.686499999999999</v>
      </c>
    </row>
    <row r="122" spans="1:3" x14ac:dyDescent="0.25">
      <c r="A122" s="9">
        <v>46237</v>
      </c>
      <c r="B122" s="1" t="str">
        <f t="shared" ca="1" si="4"/>
        <v/>
      </c>
      <c r="C122">
        <v>26.846299999999999</v>
      </c>
    </row>
    <row r="123" spans="1:3" x14ac:dyDescent="0.25">
      <c r="A123" s="9" t="str">
        <f>IF('S.H BOI GORDO'!A7232=""," ",'S.H BOI GORDO'!A7232)</f>
        <v xml:space="preserve"> </v>
      </c>
      <c r="B123" s="1">
        <f t="shared" ref="B123:B154" si="5">B132</f>
        <v>0</v>
      </c>
    </row>
    <row r="124" spans="1:3" x14ac:dyDescent="0.25">
      <c r="A124" s="9" t="str">
        <f>IF('S.H BOI GORDO'!A7233=""," ",'S.H BOI GORDO'!A7233)</f>
        <v xml:space="preserve"> </v>
      </c>
      <c r="B124" s="1">
        <f t="shared" si="5"/>
        <v>0</v>
      </c>
    </row>
    <row r="125" spans="1:3" x14ac:dyDescent="0.25">
      <c r="A125" s="9" t="str">
        <f>IF('S.H BOI GORDO'!A7234=""," ",'S.H BOI GORDO'!A7234)</f>
        <v xml:space="preserve"> </v>
      </c>
      <c r="B125" s="1">
        <f t="shared" si="5"/>
        <v>0</v>
      </c>
    </row>
    <row r="126" spans="1:3" x14ac:dyDescent="0.25">
      <c r="A126" s="9" t="str">
        <f>IF('S.H BOI GORDO'!A7235=""," ",'S.H BOI GORDO'!A7235)</f>
        <v xml:space="preserve"> </v>
      </c>
      <c r="B126" s="1">
        <f t="shared" si="5"/>
        <v>0</v>
      </c>
    </row>
    <row r="127" spans="1:3" x14ac:dyDescent="0.25">
      <c r="A127" s="9" t="str">
        <f>IF('S.H BOI GORDO'!A7236=""," ",'S.H BOI GORDO'!A7236)</f>
        <v xml:space="preserve"> </v>
      </c>
      <c r="B127" s="1">
        <f t="shared" si="5"/>
        <v>0</v>
      </c>
    </row>
    <row r="128" spans="1:3" x14ac:dyDescent="0.25">
      <c r="A128" s="9" t="str">
        <f>IF('S.H BOI GORDO'!A7237=""," ",'S.H BOI GORDO'!A7237)</f>
        <v xml:space="preserve"> </v>
      </c>
      <c r="B128" s="1">
        <f t="shared" si="5"/>
        <v>0</v>
      </c>
    </row>
    <row r="129" spans="1:2" x14ac:dyDescent="0.25">
      <c r="A129" s="9" t="str">
        <f>IF('S.H BOI GORDO'!A7238=""," ",'S.H BOI GORDO'!A7238)</f>
        <v xml:space="preserve"> </v>
      </c>
      <c r="B129" s="1">
        <f t="shared" si="5"/>
        <v>0</v>
      </c>
    </row>
    <row r="130" spans="1:2" x14ac:dyDescent="0.25">
      <c r="A130" s="9" t="str">
        <f>IF('S.H BOI GORDO'!A7239=""," ",'S.H BOI GORDO'!A7239)</f>
        <v xml:space="preserve"> </v>
      </c>
      <c r="B130" s="1">
        <f t="shared" si="5"/>
        <v>0</v>
      </c>
    </row>
    <row r="131" spans="1:2" x14ac:dyDescent="0.25">
      <c r="A131" s="9" t="str">
        <f>IF('S.H BOI GORDO'!A7240=""," ",'S.H BOI GORDO'!A7240)</f>
        <v xml:space="preserve"> </v>
      </c>
      <c r="B131" s="1">
        <f t="shared" si="5"/>
        <v>0</v>
      </c>
    </row>
    <row r="132" spans="1:2" x14ac:dyDescent="0.25">
      <c r="A132" s="9" t="str">
        <f>IF('S.H BOI GORDO'!A7241=""," ",'S.H BOI GORDO'!A7241)</f>
        <v xml:space="preserve"> </v>
      </c>
      <c r="B132" s="1">
        <f t="shared" si="5"/>
        <v>0</v>
      </c>
    </row>
    <row r="133" spans="1:2" x14ac:dyDescent="0.25">
      <c r="A133" s="9" t="str">
        <f>IF('S.H BOI GORDO'!A7242=""," ",'S.H BOI GORDO'!A7242)</f>
        <v xml:space="preserve"> </v>
      </c>
      <c r="B133" s="1">
        <f t="shared" si="5"/>
        <v>0</v>
      </c>
    </row>
    <row r="134" spans="1:2" x14ac:dyDescent="0.25">
      <c r="A134" s="9" t="str">
        <f>IF('S.H BOI GORDO'!A7243=""," ",'S.H BOI GORDO'!A7243)</f>
        <v xml:space="preserve"> </v>
      </c>
      <c r="B134" s="1">
        <f t="shared" si="5"/>
        <v>0</v>
      </c>
    </row>
    <row r="135" spans="1:2" x14ac:dyDescent="0.25">
      <c r="A135" s="9" t="str">
        <f>IF('S.H BOI GORDO'!A7244=""," ",'S.H BOI GORDO'!A7244)</f>
        <v xml:space="preserve"> </v>
      </c>
      <c r="B135" s="1">
        <f t="shared" si="5"/>
        <v>0</v>
      </c>
    </row>
    <row r="136" spans="1:2" x14ac:dyDescent="0.25">
      <c r="A136" s="9" t="str">
        <f>IF('S.H BOI GORDO'!A7245=""," ",'S.H BOI GORDO'!A7245)</f>
        <v xml:space="preserve"> </v>
      </c>
      <c r="B136" s="1">
        <f t="shared" si="5"/>
        <v>0</v>
      </c>
    </row>
    <row r="137" spans="1:2" x14ac:dyDescent="0.25">
      <c r="A137" s="9" t="str">
        <f>IF('S.H BOI GORDO'!A7246=""," ",'S.H BOI GORDO'!A7246)</f>
        <v xml:space="preserve"> </v>
      </c>
      <c r="B137" s="1">
        <f t="shared" si="5"/>
        <v>0</v>
      </c>
    </row>
    <row r="138" spans="1:2" x14ac:dyDescent="0.25">
      <c r="A138" s="9" t="str">
        <f>IF('S.H BOI GORDO'!A7247=""," ",'S.H BOI GORDO'!A7247)</f>
        <v xml:space="preserve"> </v>
      </c>
      <c r="B138" s="1">
        <f t="shared" si="5"/>
        <v>0</v>
      </c>
    </row>
    <row r="139" spans="1:2" x14ac:dyDescent="0.25">
      <c r="A139" s="9" t="str">
        <f>IF('S.H BOI GORDO'!A7248=""," ",'S.H BOI GORDO'!A7248)</f>
        <v xml:space="preserve"> </v>
      </c>
      <c r="B139" s="1">
        <f t="shared" si="5"/>
        <v>0</v>
      </c>
    </row>
    <row r="140" spans="1:2" x14ac:dyDescent="0.25">
      <c r="A140" s="9" t="str">
        <f>IF('S.H BOI GORDO'!A7249=""," ",'S.H BOI GORDO'!A7249)</f>
        <v xml:space="preserve"> </v>
      </c>
      <c r="B140" s="1">
        <f t="shared" si="5"/>
        <v>0</v>
      </c>
    </row>
    <row r="141" spans="1:2" x14ac:dyDescent="0.25">
      <c r="A141" s="9" t="str">
        <f>IF('S.H BOI GORDO'!A7250=""," ",'S.H BOI GORDO'!A7250)</f>
        <v xml:space="preserve"> </v>
      </c>
      <c r="B141" s="1">
        <f t="shared" si="5"/>
        <v>0</v>
      </c>
    </row>
    <row r="142" spans="1:2" x14ac:dyDescent="0.25">
      <c r="A142" s="9" t="str">
        <f>IF('S.H BOI GORDO'!A7251=""," ",'S.H BOI GORDO'!A7251)</f>
        <v xml:space="preserve"> </v>
      </c>
      <c r="B142" s="1">
        <f t="shared" si="5"/>
        <v>0</v>
      </c>
    </row>
    <row r="143" spans="1:2" x14ac:dyDescent="0.25">
      <c r="A143" s="9" t="str">
        <f>IF('S.H BOI GORDO'!A7252=""," ",'S.H BOI GORDO'!A7252)</f>
        <v xml:space="preserve"> </v>
      </c>
      <c r="B143" s="1">
        <f t="shared" si="5"/>
        <v>0</v>
      </c>
    </row>
    <row r="144" spans="1:2" x14ac:dyDescent="0.25">
      <c r="A144" s="9" t="str">
        <f>IF('S.H BOI GORDO'!A7253=""," ",'S.H BOI GORDO'!A7253)</f>
        <v xml:space="preserve"> </v>
      </c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ref="B155:B186" si="6">B164</f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ref="B187:B218" si="7">B196</f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Planilha60"/>
  <dimension ref="A1:C121"/>
  <sheetViews>
    <sheetView topLeftCell="A61" workbookViewId="0">
      <selection activeCell="F80" sqref="F80"/>
    </sheetView>
  </sheetViews>
  <sheetFormatPr defaultRowHeight="15" x14ac:dyDescent="0.25"/>
  <cols>
    <col min="1" max="1" width="12.5703125" style="2" bestFit="1" customWidth="1"/>
    <col min="2" max="49" width="9.140625" style="1" customWidth="1"/>
    <col min="5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46147</v>
      </c>
      <c r="B2" s="1" t="s">
        <v>5857</v>
      </c>
      <c r="C2">
        <v>26.559699999999999</v>
      </c>
    </row>
    <row r="3" spans="1:3" x14ac:dyDescent="0.25">
      <c r="A3" s="9">
        <v>46148</v>
      </c>
      <c r="B3" s="1" t="s">
        <v>5857</v>
      </c>
      <c r="C3">
        <v>26.295200000000001</v>
      </c>
    </row>
    <row r="4" spans="1:3" x14ac:dyDescent="0.25">
      <c r="A4" s="9">
        <v>46149</v>
      </c>
      <c r="B4" s="1" t="s">
        <v>5857</v>
      </c>
      <c r="C4">
        <v>26.284199999999998</v>
      </c>
    </row>
    <row r="5" spans="1:3" x14ac:dyDescent="0.25">
      <c r="A5" s="9">
        <v>46150</v>
      </c>
      <c r="B5" s="1" t="s">
        <v>5857</v>
      </c>
      <c r="C5">
        <v>26.554200000000002</v>
      </c>
    </row>
    <row r="6" spans="1:3" x14ac:dyDescent="0.25">
      <c r="A6" s="9">
        <v>46153</v>
      </c>
      <c r="B6" s="1" t="s">
        <v>5857</v>
      </c>
      <c r="C6">
        <v>26.6479</v>
      </c>
    </row>
    <row r="7" spans="1:3" x14ac:dyDescent="0.25">
      <c r="A7" s="9">
        <v>46154</v>
      </c>
      <c r="B7" s="1" t="s">
        <v>5857</v>
      </c>
      <c r="C7">
        <v>26.873899999999999</v>
      </c>
    </row>
    <row r="8" spans="1:3" x14ac:dyDescent="0.25">
      <c r="A8" s="9">
        <v>46155</v>
      </c>
      <c r="B8" s="1" t="s">
        <v>5857</v>
      </c>
      <c r="C8">
        <v>26.907</v>
      </c>
    </row>
    <row r="9" spans="1:3" x14ac:dyDescent="0.25">
      <c r="A9" s="9">
        <v>46156</v>
      </c>
      <c r="B9" s="1" t="s">
        <v>5857</v>
      </c>
      <c r="C9">
        <v>26.4605</v>
      </c>
    </row>
    <row r="10" spans="1:3" x14ac:dyDescent="0.25">
      <c r="A10" s="9">
        <v>46157</v>
      </c>
      <c r="B10" s="1" t="s">
        <v>5857</v>
      </c>
      <c r="C10">
        <v>26.2456</v>
      </c>
    </row>
    <row r="11" spans="1:3" x14ac:dyDescent="0.25">
      <c r="A11" s="9">
        <v>46160</v>
      </c>
      <c r="B11" s="1" t="s">
        <v>5857</v>
      </c>
      <c r="C11">
        <v>26.780200000000001</v>
      </c>
    </row>
    <row r="12" spans="1:3" x14ac:dyDescent="0.25">
      <c r="A12" s="9">
        <v>46161</v>
      </c>
      <c r="B12" s="1" t="s">
        <v>5857</v>
      </c>
      <c r="C12">
        <v>26.802199999999999</v>
      </c>
    </row>
    <row r="13" spans="1:3" x14ac:dyDescent="0.25">
      <c r="A13" s="9">
        <v>46162</v>
      </c>
      <c r="B13" s="1" t="s">
        <v>5857</v>
      </c>
      <c r="C13">
        <v>26.681000000000001</v>
      </c>
    </row>
    <row r="14" spans="1:3" x14ac:dyDescent="0.25">
      <c r="A14" s="9">
        <v>46163</v>
      </c>
      <c r="B14" s="1" t="s">
        <v>5857</v>
      </c>
      <c r="C14">
        <v>26.554200000000002</v>
      </c>
    </row>
    <row r="15" spans="1:3" x14ac:dyDescent="0.25">
      <c r="A15" s="9">
        <v>46164</v>
      </c>
      <c r="B15" s="1" t="s">
        <v>5857</v>
      </c>
      <c r="C15">
        <v>26.581800000000001</v>
      </c>
    </row>
    <row r="16" spans="1:3" x14ac:dyDescent="0.25">
      <c r="A16" s="9">
        <v>46167</v>
      </c>
      <c r="B16" s="1" t="s">
        <v>5857</v>
      </c>
      <c r="C16">
        <v>26.581800000000001</v>
      </c>
    </row>
    <row r="17" spans="1:3" x14ac:dyDescent="0.25">
      <c r="A17" s="9">
        <v>46168</v>
      </c>
      <c r="B17" s="1" t="s">
        <v>5857</v>
      </c>
      <c r="C17">
        <v>26.488099999999999</v>
      </c>
    </row>
    <row r="18" spans="1:3" x14ac:dyDescent="0.25">
      <c r="A18" s="9">
        <v>46169</v>
      </c>
      <c r="B18" s="1" t="s">
        <v>5857</v>
      </c>
      <c r="C18">
        <v>26.4605</v>
      </c>
    </row>
    <row r="19" spans="1:3" x14ac:dyDescent="0.25">
      <c r="A19" s="9">
        <v>46170</v>
      </c>
      <c r="B19" s="1" t="s">
        <v>5857</v>
      </c>
      <c r="C19">
        <v>26.796700000000001</v>
      </c>
    </row>
    <row r="20" spans="1:3" x14ac:dyDescent="0.25">
      <c r="A20" s="9">
        <v>46171</v>
      </c>
      <c r="B20" s="1" t="s">
        <v>5857</v>
      </c>
      <c r="C20">
        <v>26.7361</v>
      </c>
    </row>
    <row r="21" spans="1:3" x14ac:dyDescent="0.25">
      <c r="A21" s="9">
        <v>46174</v>
      </c>
      <c r="B21" s="1" t="s">
        <v>5857</v>
      </c>
      <c r="C21">
        <v>26.769200000000001</v>
      </c>
    </row>
    <row r="22" spans="1:3" x14ac:dyDescent="0.25">
      <c r="A22" s="9">
        <v>46175</v>
      </c>
      <c r="B22" s="1" t="s">
        <v>5857</v>
      </c>
      <c r="C22">
        <v>26.6204</v>
      </c>
    </row>
    <row r="23" spans="1:3" x14ac:dyDescent="0.25">
      <c r="A23" s="9">
        <v>46176</v>
      </c>
      <c r="B23" s="1" t="s">
        <v>5857</v>
      </c>
      <c r="C23">
        <v>26.438500000000001</v>
      </c>
    </row>
    <row r="24" spans="1:3" x14ac:dyDescent="0.25">
      <c r="A24" s="9">
        <v>46178</v>
      </c>
      <c r="B24" s="1" t="s">
        <v>5857</v>
      </c>
      <c r="C24">
        <v>25.870799999999999</v>
      </c>
    </row>
    <row r="25" spans="1:3" x14ac:dyDescent="0.25">
      <c r="A25" s="9">
        <v>46181</v>
      </c>
      <c r="B25" s="1" t="s">
        <v>5857</v>
      </c>
      <c r="C25">
        <v>25.8157</v>
      </c>
    </row>
    <row r="26" spans="1:3" x14ac:dyDescent="0.25">
      <c r="A26" s="9">
        <v>46182</v>
      </c>
      <c r="B26" s="1" t="s">
        <v>5857</v>
      </c>
      <c r="C26">
        <v>25.727499999999999</v>
      </c>
    </row>
    <row r="27" spans="1:3" x14ac:dyDescent="0.25">
      <c r="A27" s="9">
        <v>46183</v>
      </c>
      <c r="B27" s="1" t="s">
        <v>5857</v>
      </c>
      <c r="C27">
        <v>25.837700000000002</v>
      </c>
    </row>
    <row r="28" spans="1:3" x14ac:dyDescent="0.25">
      <c r="A28" s="9">
        <v>46184</v>
      </c>
      <c r="B28" s="1" t="s">
        <v>5857</v>
      </c>
      <c r="C28">
        <v>25.8047</v>
      </c>
    </row>
    <row r="29" spans="1:3" x14ac:dyDescent="0.25">
      <c r="A29" s="9">
        <v>46185</v>
      </c>
      <c r="B29" s="1" t="s">
        <v>5857</v>
      </c>
      <c r="C29">
        <v>25.793700000000001</v>
      </c>
    </row>
    <row r="30" spans="1:3" x14ac:dyDescent="0.25">
      <c r="A30" s="9">
        <v>46188</v>
      </c>
      <c r="B30" s="1" t="s">
        <v>5857</v>
      </c>
      <c r="C30">
        <v>25.8598</v>
      </c>
    </row>
    <row r="31" spans="1:3" x14ac:dyDescent="0.25">
      <c r="A31" s="9">
        <v>46189</v>
      </c>
      <c r="B31" s="1" t="s">
        <v>5857</v>
      </c>
      <c r="C31">
        <v>26.052700000000002</v>
      </c>
    </row>
    <row r="32" spans="1:3" x14ac:dyDescent="0.25">
      <c r="A32" s="9">
        <v>46190</v>
      </c>
      <c r="B32" s="1" t="s">
        <v>5857</v>
      </c>
      <c r="C32">
        <v>26.107800000000001</v>
      </c>
    </row>
    <row r="33" spans="1:3" x14ac:dyDescent="0.25">
      <c r="A33" s="9">
        <v>46191</v>
      </c>
      <c r="B33" s="1" t="s">
        <v>5857</v>
      </c>
      <c r="C33">
        <v>25.953499999999998</v>
      </c>
    </row>
    <row r="34" spans="1:3" x14ac:dyDescent="0.25">
      <c r="A34" s="9">
        <v>46192</v>
      </c>
      <c r="B34" s="1" t="s">
        <v>5857</v>
      </c>
      <c r="C34">
        <v>25.953499999999998</v>
      </c>
    </row>
    <row r="35" spans="1:3" x14ac:dyDescent="0.25">
      <c r="A35" s="9">
        <v>46195</v>
      </c>
      <c r="B35" s="1" t="s">
        <v>5857</v>
      </c>
      <c r="C35">
        <v>25.97</v>
      </c>
    </row>
    <row r="36" spans="1:3" x14ac:dyDescent="0.25">
      <c r="A36" s="9">
        <v>46196</v>
      </c>
      <c r="B36" s="1" t="s">
        <v>5857</v>
      </c>
      <c r="C36">
        <v>25.942499999999999</v>
      </c>
    </row>
    <row r="37" spans="1:3" x14ac:dyDescent="0.25">
      <c r="A37" s="9">
        <v>46197</v>
      </c>
      <c r="B37" s="1" t="str">
        <f t="shared" ref="B37:B79" si="0">B36</f>
        <v>SJCN27</v>
      </c>
      <c r="C37">
        <v>25.7606</v>
      </c>
    </row>
    <row r="38" spans="1:3" x14ac:dyDescent="0.25">
      <c r="A38" s="9">
        <v>46198</v>
      </c>
      <c r="B38" s="1" t="str">
        <f t="shared" si="0"/>
        <v>SJCN27</v>
      </c>
      <c r="C38">
        <v>26.179500000000001</v>
      </c>
    </row>
    <row r="39" spans="1:3" x14ac:dyDescent="0.25">
      <c r="A39" s="9">
        <v>46199</v>
      </c>
      <c r="B39" s="1" t="str">
        <f t="shared" si="0"/>
        <v>SJCN27</v>
      </c>
      <c r="C39">
        <v>26.157399999999999</v>
      </c>
    </row>
    <row r="40" spans="1:3" x14ac:dyDescent="0.25">
      <c r="A40" s="9">
        <v>46202</v>
      </c>
      <c r="B40" s="1" t="str">
        <f t="shared" si="0"/>
        <v>SJCN27</v>
      </c>
      <c r="C40">
        <v>25.848800000000001</v>
      </c>
    </row>
    <row r="41" spans="1:3" x14ac:dyDescent="0.25">
      <c r="A41" s="9">
        <v>46203</v>
      </c>
      <c r="B41" s="1" t="str">
        <f t="shared" si="0"/>
        <v>SJCN27</v>
      </c>
      <c r="C41">
        <v>26.052700000000002</v>
      </c>
    </row>
    <row r="42" spans="1:3" x14ac:dyDescent="0.25">
      <c r="A42" s="9">
        <v>46204</v>
      </c>
      <c r="B42" s="1" t="str">
        <f t="shared" si="0"/>
        <v>SJCN27</v>
      </c>
      <c r="C42">
        <v>26.129899999999999</v>
      </c>
    </row>
    <row r="43" spans="1:3" x14ac:dyDescent="0.25">
      <c r="A43" s="9">
        <v>46205</v>
      </c>
      <c r="B43" s="1" t="str">
        <f t="shared" si="0"/>
        <v>SJCN27</v>
      </c>
      <c r="C43">
        <v>26.0472</v>
      </c>
    </row>
    <row r="44" spans="1:3" x14ac:dyDescent="0.25">
      <c r="A44" s="9">
        <v>46206</v>
      </c>
      <c r="B44" s="1" t="str">
        <f t="shared" si="0"/>
        <v>SJCN27</v>
      </c>
      <c r="C44">
        <v>26.0472</v>
      </c>
    </row>
    <row r="45" spans="1:3" x14ac:dyDescent="0.25">
      <c r="A45" s="9">
        <v>46209</v>
      </c>
      <c r="B45" s="1" t="str">
        <f t="shared" si="0"/>
        <v>SJCN27</v>
      </c>
      <c r="C45">
        <v>26.8188</v>
      </c>
    </row>
    <row r="46" spans="1:3" x14ac:dyDescent="0.25">
      <c r="A46" s="9">
        <v>46210</v>
      </c>
      <c r="B46" s="1" t="str">
        <f t="shared" si="0"/>
        <v>SJCN27</v>
      </c>
      <c r="C46">
        <v>26.928999999999998</v>
      </c>
    </row>
    <row r="47" spans="1:3" x14ac:dyDescent="0.25">
      <c r="A47" s="9">
        <v>46211</v>
      </c>
      <c r="B47" s="1" t="str">
        <f t="shared" si="0"/>
        <v>SJCN27</v>
      </c>
      <c r="C47">
        <v>26.8353</v>
      </c>
    </row>
    <row r="48" spans="1:3" x14ac:dyDescent="0.25">
      <c r="A48" s="9">
        <v>46212</v>
      </c>
      <c r="B48" s="1" t="str">
        <f t="shared" si="0"/>
        <v>SJCN27</v>
      </c>
      <c r="C48">
        <v>26.725100000000001</v>
      </c>
    </row>
    <row r="49" spans="1:3" x14ac:dyDescent="0.25">
      <c r="A49" s="9">
        <v>46213</v>
      </c>
      <c r="B49" s="1" t="str">
        <f t="shared" si="0"/>
        <v>SJCN27</v>
      </c>
      <c r="C49">
        <v>26.8629</v>
      </c>
    </row>
    <row r="50" spans="1:3" x14ac:dyDescent="0.25">
      <c r="A50" s="9">
        <v>46216</v>
      </c>
      <c r="B50" s="1" t="str">
        <f t="shared" si="0"/>
        <v>SJCN27</v>
      </c>
      <c r="C50">
        <v>26.956600000000002</v>
      </c>
    </row>
    <row r="51" spans="1:3" x14ac:dyDescent="0.25">
      <c r="A51" s="9">
        <v>46217</v>
      </c>
      <c r="B51" s="1" t="str">
        <f t="shared" si="0"/>
        <v>SJCN27</v>
      </c>
      <c r="C51">
        <v>26.907</v>
      </c>
    </row>
    <row r="52" spans="1:3" x14ac:dyDescent="0.25">
      <c r="A52" s="9">
        <v>46218</v>
      </c>
      <c r="B52" s="1" t="str">
        <f t="shared" si="0"/>
        <v>SJCN27</v>
      </c>
      <c r="C52">
        <v>27.132899999999999</v>
      </c>
    </row>
    <row r="53" spans="1:3" x14ac:dyDescent="0.25">
      <c r="A53" s="9">
        <v>46219</v>
      </c>
      <c r="B53" s="1" t="str">
        <f t="shared" si="0"/>
        <v>SJCN27</v>
      </c>
      <c r="C53">
        <v>27.000699999999998</v>
      </c>
    </row>
    <row r="54" spans="1:3" x14ac:dyDescent="0.25">
      <c r="A54" s="9">
        <v>46220</v>
      </c>
      <c r="B54" s="1" t="str">
        <f t="shared" si="0"/>
        <v>SJCN27</v>
      </c>
      <c r="C54">
        <v>27.127400000000002</v>
      </c>
    </row>
    <row r="55" spans="1:3" x14ac:dyDescent="0.25">
      <c r="A55" s="9">
        <v>46223</v>
      </c>
      <c r="B55" s="1" t="str">
        <f t="shared" si="0"/>
        <v>SJCN27</v>
      </c>
      <c r="C55">
        <v>27.502199999999998</v>
      </c>
    </row>
    <row r="56" spans="1:3" x14ac:dyDescent="0.25">
      <c r="A56" s="2">
        <v>46224</v>
      </c>
      <c r="B56" s="1" t="str">
        <f t="shared" si="0"/>
        <v>SJCN27</v>
      </c>
      <c r="C56">
        <v>27.513200000000001</v>
      </c>
    </row>
    <row r="57" spans="1:3" x14ac:dyDescent="0.25">
      <c r="A57" s="2">
        <v>46225</v>
      </c>
      <c r="B57" s="1" t="str">
        <f t="shared" si="0"/>
        <v>SJCN27</v>
      </c>
      <c r="C57">
        <v>27.7943</v>
      </c>
    </row>
    <row r="58" spans="1:3" x14ac:dyDescent="0.25">
      <c r="A58" s="2">
        <v>46226</v>
      </c>
      <c r="B58" s="1" t="str">
        <f t="shared" si="0"/>
        <v>SJCN27</v>
      </c>
      <c r="C58">
        <v>27.821899999999999</v>
      </c>
    </row>
    <row r="59" spans="1:3" x14ac:dyDescent="0.25">
      <c r="A59" s="2">
        <v>46227</v>
      </c>
      <c r="B59" s="1" t="str">
        <f t="shared" si="0"/>
        <v>SJCN27</v>
      </c>
      <c r="C59">
        <v>27.921099999999999</v>
      </c>
    </row>
    <row r="60" spans="1:3" x14ac:dyDescent="0.25">
      <c r="A60" s="2">
        <v>46230</v>
      </c>
      <c r="B60" s="1" t="str">
        <f t="shared" si="0"/>
        <v>SJCN27</v>
      </c>
      <c r="C60">
        <v>27.281700000000001</v>
      </c>
    </row>
    <row r="61" spans="1:3" x14ac:dyDescent="0.25">
      <c r="A61" s="2">
        <v>46231</v>
      </c>
      <c r="B61" s="1" t="str">
        <f t="shared" si="0"/>
        <v>SJCN27</v>
      </c>
      <c r="C61">
        <v>27.402999999999999</v>
      </c>
    </row>
    <row r="62" spans="1:3" x14ac:dyDescent="0.25">
      <c r="A62" s="2">
        <v>46232</v>
      </c>
      <c r="B62" s="1" t="str">
        <f t="shared" si="0"/>
        <v>SJCN27</v>
      </c>
      <c r="C62">
        <v>26.928999999999998</v>
      </c>
    </row>
    <row r="63" spans="1:3" x14ac:dyDescent="0.25">
      <c r="A63" s="2">
        <v>46233</v>
      </c>
      <c r="B63" s="1" t="str">
        <f t="shared" si="0"/>
        <v>SJCN27</v>
      </c>
      <c r="C63">
        <v>26.868400000000001</v>
      </c>
    </row>
    <row r="64" spans="1:3" x14ac:dyDescent="0.25">
      <c r="A64" s="2">
        <v>46234</v>
      </c>
      <c r="B64" s="1" t="str">
        <f t="shared" si="0"/>
        <v>SJCN27</v>
      </c>
      <c r="C64">
        <v>26.769200000000001</v>
      </c>
    </row>
    <row r="65" spans="1:3" x14ac:dyDescent="0.25">
      <c r="A65" s="2">
        <v>46237</v>
      </c>
      <c r="B65" s="1" t="str">
        <f t="shared" si="0"/>
        <v>SJCN27</v>
      </c>
      <c r="C65">
        <v>26.9345</v>
      </c>
    </row>
    <row r="66" spans="1:3" x14ac:dyDescent="0.25">
      <c r="A66" s="2">
        <f>IF('S.H BOI GORDO'!A7194="","  ",'S.H BOI GORDO'!A7194)</f>
        <v>46234</v>
      </c>
      <c r="B66" s="1" t="str">
        <f t="shared" si="0"/>
        <v>SJCN27</v>
      </c>
    </row>
    <row r="67" spans="1:3" x14ac:dyDescent="0.25">
      <c r="A67" s="2">
        <f>IF('S.H BOI GORDO'!A7195="","  ",'S.H BOI GORDO'!A7195)</f>
        <v>46237</v>
      </c>
      <c r="B67" s="1" t="str">
        <f t="shared" si="0"/>
        <v>SJCN27</v>
      </c>
    </row>
    <row r="68" spans="1:3" x14ac:dyDescent="0.25">
      <c r="A68" s="2" t="str">
        <f>IF('S.H BOI GORDO'!A7196="","  ",'S.H BOI GORDO'!A7196)</f>
        <v xml:space="preserve">  </v>
      </c>
      <c r="B68" s="1" t="str">
        <f t="shared" si="0"/>
        <v>SJCN27</v>
      </c>
    </row>
    <row r="69" spans="1:3" x14ac:dyDescent="0.25">
      <c r="A69" s="2" t="str">
        <f>IF('S.H BOI GORDO'!A7197="","  ",'S.H BOI GORDO'!A7197)</f>
        <v xml:space="preserve">  </v>
      </c>
      <c r="B69" s="1" t="str">
        <f t="shared" si="0"/>
        <v>SJCN27</v>
      </c>
    </row>
    <row r="70" spans="1:3" x14ac:dyDescent="0.25">
      <c r="A70" s="2" t="str">
        <f>IF('S.H BOI GORDO'!A7198="","  ",'S.H BOI GORDO'!A7198)</f>
        <v xml:space="preserve">  </v>
      </c>
      <c r="B70" s="1" t="str">
        <f t="shared" si="0"/>
        <v>SJCN27</v>
      </c>
    </row>
    <row r="71" spans="1:3" x14ac:dyDescent="0.25">
      <c r="A71" s="2" t="str">
        <f>IF('S.H BOI GORDO'!A7199="","  ",'S.H BOI GORDO'!A7199)</f>
        <v xml:space="preserve">  </v>
      </c>
      <c r="B71" s="1" t="str">
        <f t="shared" si="0"/>
        <v>SJCN27</v>
      </c>
    </row>
    <row r="72" spans="1:3" x14ac:dyDescent="0.25">
      <c r="A72" s="2" t="str">
        <f>IF('S.H BOI GORDO'!A7200="","  ",'S.H BOI GORDO'!A7200)</f>
        <v xml:space="preserve">  </v>
      </c>
      <c r="B72" s="1" t="str">
        <f t="shared" si="0"/>
        <v>SJCN27</v>
      </c>
    </row>
    <row r="73" spans="1:3" x14ac:dyDescent="0.25">
      <c r="A73" s="2" t="str">
        <f>IF('S.H BOI GORDO'!A7201="","  ",'S.H BOI GORDO'!A7201)</f>
        <v xml:space="preserve">  </v>
      </c>
      <c r="B73" s="1" t="str">
        <f t="shared" si="0"/>
        <v>SJCN27</v>
      </c>
    </row>
    <row r="74" spans="1:3" x14ac:dyDescent="0.25">
      <c r="A74" s="2" t="str">
        <f>IF('S.H BOI GORDO'!A7202="","  ",'S.H BOI GORDO'!A7202)</f>
        <v xml:space="preserve">  </v>
      </c>
      <c r="B74" s="1" t="str">
        <f t="shared" si="0"/>
        <v>SJCN27</v>
      </c>
    </row>
    <row r="75" spans="1:3" x14ac:dyDescent="0.25">
      <c r="A75" s="2" t="str">
        <f>IF('S.H BOI GORDO'!A7203="","  ",'S.H BOI GORDO'!A7203)</f>
        <v xml:space="preserve">  </v>
      </c>
      <c r="B75" s="1" t="str">
        <f t="shared" si="0"/>
        <v>SJCN27</v>
      </c>
    </row>
    <row r="76" spans="1:3" x14ac:dyDescent="0.25">
      <c r="A76" s="2" t="str">
        <f>IF('S.H BOI GORDO'!A7204="","  ",'S.H BOI GORDO'!A7204)</f>
        <v xml:space="preserve">  </v>
      </c>
      <c r="B76" s="1" t="str">
        <f t="shared" si="0"/>
        <v>SJCN27</v>
      </c>
    </row>
    <row r="77" spans="1:3" x14ac:dyDescent="0.25">
      <c r="A77" s="2" t="str">
        <f>IF('S.H BOI GORDO'!A7205="","  ",'S.H BOI GORDO'!A7205)</f>
        <v xml:space="preserve">  </v>
      </c>
      <c r="B77" s="1" t="str">
        <f t="shared" si="0"/>
        <v>SJCN27</v>
      </c>
    </row>
    <row r="78" spans="1:3" x14ac:dyDescent="0.25">
      <c r="A78" s="2" t="str">
        <f>IF('S.H BOI GORDO'!A7206="","  ",'S.H BOI GORDO'!A7206)</f>
        <v xml:space="preserve">  </v>
      </c>
      <c r="B78" s="1" t="str">
        <f t="shared" si="0"/>
        <v>SJCN27</v>
      </c>
    </row>
    <row r="79" spans="1:3" x14ac:dyDescent="0.25">
      <c r="A79" s="2" t="str">
        <f>IF('S.H BOI GORDO'!A7207="","  ",'S.H BOI GORDO'!A7207)</f>
        <v xml:space="preserve">  </v>
      </c>
      <c r="B79" s="1" t="str">
        <f t="shared" si="0"/>
        <v>SJCN27</v>
      </c>
    </row>
    <row r="80" spans="1:3" x14ac:dyDescent="0.25">
      <c r="A80" s="2" t="str">
        <f>IF('S.H BOI GORDO'!A7208="","  ",'S.H BOI GORDO'!A7208)</f>
        <v xml:space="preserve">  </v>
      </c>
      <c r="B80" s="1">
        <f t="shared" ref="B80:B121" si="1">B90</f>
        <v>0</v>
      </c>
    </row>
    <row r="81" spans="1:2" x14ac:dyDescent="0.25">
      <c r="A81" s="2" t="str">
        <f>IF('S.H BOI GORDO'!A7209="","  ",'S.H BOI GORDO'!A7209)</f>
        <v xml:space="preserve">  </v>
      </c>
      <c r="B81" s="1">
        <f t="shared" si="1"/>
        <v>0</v>
      </c>
    </row>
    <row r="82" spans="1:2" x14ac:dyDescent="0.25">
      <c r="A82" s="2" t="str">
        <f>IF('S.H BOI GORDO'!A7210="","  ",'S.H BOI GORDO'!A7210)</f>
        <v xml:space="preserve">  </v>
      </c>
      <c r="B82" s="1">
        <f t="shared" si="1"/>
        <v>0</v>
      </c>
    </row>
    <row r="83" spans="1:2" x14ac:dyDescent="0.25">
      <c r="A83" s="2" t="str">
        <f>IF('S.H BOI GORDO'!A7211="","  ",'S.H BOI GORDO'!A7211)</f>
        <v xml:space="preserve">  </v>
      </c>
      <c r="B83" s="1">
        <f t="shared" si="1"/>
        <v>0</v>
      </c>
    </row>
    <row r="84" spans="1:2" x14ac:dyDescent="0.25">
      <c r="A84" s="2" t="str">
        <f>IF('S.H BOI GORDO'!A7212="","  ",'S.H BOI GORDO'!A7212)</f>
        <v xml:space="preserve">  </v>
      </c>
      <c r="B84" s="1">
        <f t="shared" si="1"/>
        <v>0</v>
      </c>
    </row>
    <row r="85" spans="1:2" x14ac:dyDescent="0.25">
      <c r="A85" s="2" t="str">
        <f>IF('S.H BOI GORDO'!A7213="","  ",'S.H BOI GORDO'!A7213)</f>
        <v xml:space="preserve">  </v>
      </c>
      <c r="B85" s="1">
        <f t="shared" si="1"/>
        <v>0</v>
      </c>
    </row>
    <row r="86" spans="1:2" x14ac:dyDescent="0.25">
      <c r="A86" s="2" t="str">
        <f>IF('S.H BOI GORDO'!A7214="","  ",'S.H BOI GORDO'!A7214)</f>
        <v xml:space="preserve">  </v>
      </c>
      <c r="B86" s="1">
        <f t="shared" si="1"/>
        <v>0</v>
      </c>
    </row>
    <row r="87" spans="1:2" x14ac:dyDescent="0.25">
      <c r="A87" s="2" t="str">
        <f>IF('S.H BOI GORDO'!A7215="","  ",'S.H BOI GORDO'!A7215)</f>
        <v xml:space="preserve">  </v>
      </c>
      <c r="B87" s="1">
        <f t="shared" si="1"/>
        <v>0</v>
      </c>
    </row>
    <row r="88" spans="1:2" x14ac:dyDescent="0.25">
      <c r="A88" s="2" t="str">
        <f>IF('S.H BOI GORDO'!A7216="","  ",'S.H BOI GORDO'!A7216)</f>
        <v xml:space="preserve">  </v>
      </c>
      <c r="B88" s="1">
        <f t="shared" si="1"/>
        <v>0</v>
      </c>
    </row>
    <row r="89" spans="1:2" x14ac:dyDescent="0.25">
      <c r="A89" s="2" t="str">
        <f>IF('S.H BOI GORDO'!A7217="","  ",'S.H BOI GORDO'!A7217)</f>
        <v xml:space="preserve">  </v>
      </c>
      <c r="B89" s="1">
        <f t="shared" si="1"/>
        <v>0</v>
      </c>
    </row>
    <row r="90" spans="1:2" x14ac:dyDescent="0.25">
      <c r="A90" s="2" t="str">
        <f>IF('S.H BOI GORDO'!A7218="","  ",'S.H BOI GORDO'!A7218)</f>
        <v xml:space="preserve">  </v>
      </c>
      <c r="B90" s="1">
        <f t="shared" si="1"/>
        <v>0</v>
      </c>
    </row>
    <row r="91" spans="1:2" x14ac:dyDescent="0.25">
      <c r="A91" s="2" t="str">
        <f>IF('S.H BOI GORDO'!A7219="","  ",'S.H BOI GORDO'!A7219)</f>
        <v xml:space="preserve">  </v>
      </c>
      <c r="B91" s="1">
        <f t="shared" si="1"/>
        <v>0</v>
      </c>
    </row>
    <row r="92" spans="1:2" x14ac:dyDescent="0.25">
      <c r="A92" s="2" t="str">
        <f>IF('S.H BOI GORDO'!A7220="","  ",'S.H BOI GORDO'!A7220)</f>
        <v xml:space="preserve">  </v>
      </c>
      <c r="B92" s="1">
        <f t="shared" si="1"/>
        <v>0</v>
      </c>
    </row>
    <row r="93" spans="1:2" x14ac:dyDescent="0.25">
      <c r="A93" s="2" t="str">
        <f>IF('S.H BOI GORDO'!A7221="","  ",'S.H BOI GORDO'!A7221)</f>
        <v xml:space="preserve">  </v>
      </c>
      <c r="B93" s="1">
        <f t="shared" si="1"/>
        <v>0</v>
      </c>
    </row>
    <row r="94" spans="1:2" x14ac:dyDescent="0.25">
      <c r="A94" s="2" t="str">
        <f>IF('S.H BOI GORDO'!A7222="","  ",'S.H BOI GORDO'!A7222)</f>
        <v xml:space="preserve">  </v>
      </c>
      <c r="B94" s="1">
        <f t="shared" si="1"/>
        <v>0</v>
      </c>
    </row>
    <row r="95" spans="1:2" x14ac:dyDescent="0.25">
      <c r="A95" s="2" t="str">
        <f>IF('S.H BOI GORDO'!A7223="","  ",'S.H BOI GORDO'!A7223)</f>
        <v xml:space="preserve">  </v>
      </c>
      <c r="B95" s="1">
        <f t="shared" si="1"/>
        <v>0</v>
      </c>
    </row>
    <row r="96" spans="1:2" x14ac:dyDescent="0.25">
      <c r="A96" s="2" t="str">
        <f>IF('S.H BOI GORDO'!A7224="","  ",'S.H BOI GORDO'!A7224)</f>
        <v xml:space="preserve">  </v>
      </c>
      <c r="B96" s="1">
        <f t="shared" si="1"/>
        <v>0</v>
      </c>
    </row>
    <row r="97" spans="1:2" x14ac:dyDescent="0.25">
      <c r="A97" s="2" t="str">
        <f>IF('S.H BOI GORDO'!A7225="","  ",'S.H BOI GORDO'!A7225)</f>
        <v xml:space="preserve">  </v>
      </c>
      <c r="B97" s="1">
        <f t="shared" si="1"/>
        <v>0</v>
      </c>
    </row>
    <row r="98" spans="1:2" x14ac:dyDescent="0.25">
      <c r="A98" s="2" t="str">
        <f>IF('S.H BOI GORDO'!A7226="","  ",'S.H BOI GORDO'!A7226)</f>
        <v xml:space="preserve">  </v>
      </c>
      <c r="B98" s="1">
        <f t="shared" si="1"/>
        <v>0</v>
      </c>
    </row>
    <row r="99" spans="1:2" x14ac:dyDescent="0.25">
      <c r="A99" s="2" t="str">
        <f>IF('S.H BOI GORDO'!A7227="","  ",'S.H BOI GORDO'!A7227)</f>
        <v xml:space="preserve">  </v>
      </c>
      <c r="B99" s="1">
        <f t="shared" si="1"/>
        <v>0</v>
      </c>
    </row>
    <row r="100" spans="1:2" x14ac:dyDescent="0.25">
      <c r="A100" s="2" t="str">
        <f>IF('S.H BOI GORDO'!A7228="","  ",'S.H BOI GORDO'!A7228)</f>
        <v xml:space="preserve">  </v>
      </c>
      <c r="B100" s="1">
        <f t="shared" si="1"/>
        <v>0</v>
      </c>
    </row>
    <row r="101" spans="1:2" x14ac:dyDescent="0.25">
      <c r="A101" s="2" t="str">
        <f>IF('S.H BOI GORDO'!A7229="","  ",'S.H BOI GORDO'!A7229)</f>
        <v xml:space="preserve">  </v>
      </c>
      <c r="B101" s="1">
        <f t="shared" si="1"/>
        <v>0</v>
      </c>
    </row>
    <row r="102" spans="1:2" x14ac:dyDescent="0.25">
      <c r="A102" s="2" t="str">
        <f>IF('S.H BOI GORDO'!A7230="","  ",'S.H BOI GORDO'!A7230)</f>
        <v xml:space="preserve">  </v>
      </c>
      <c r="B102" s="1">
        <f t="shared" si="1"/>
        <v>0</v>
      </c>
    </row>
    <row r="103" spans="1:2" x14ac:dyDescent="0.25">
      <c r="A103" s="2" t="str">
        <f>IF('S.H BOI GORDO'!A7231="","  ",'S.H BOI GORDO'!A7231)</f>
        <v xml:space="preserve">  </v>
      </c>
      <c r="B103" s="1">
        <f t="shared" si="1"/>
        <v>0</v>
      </c>
    </row>
    <row r="104" spans="1:2" x14ac:dyDescent="0.25">
      <c r="A104" s="2" t="str">
        <f>IF('S.H BOI GORDO'!A7232="","  ",'S.H BOI GORDO'!A7232)</f>
        <v xml:space="preserve">  </v>
      </c>
      <c r="B104" s="1">
        <f t="shared" si="1"/>
        <v>0</v>
      </c>
    </row>
    <row r="105" spans="1:2" x14ac:dyDescent="0.25">
      <c r="A105" s="2" t="str">
        <f>IF('S.H BOI GORDO'!A7233="","  ",'S.H BOI GORDO'!A7233)</f>
        <v xml:space="preserve">  </v>
      </c>
      <c r="B105" s="1">
        <f t="shared" si="1"/>
        <v>0</v>
      </c>
    </row>
    <row r="106" spans="1:2" x14ac:dyDescent="0.25">
      <c r="A106" s="2" t="str">
        <f>IF('S.H BOI GORDO'!A7234="","  ",'S.H BOI GORDO'!A7234)</f>
        <v xml:space="preserve">  </v>
      </c>
      <c r="B106" s="1">
        <f t="shared" si="1"/>
        <v>0</v>
      </c>
    </row>
    <row r="107" spans="1:2" x14ac:dyDescent="0.25">
      <c r="A107" s="2" t="str">
        <f>IF('S.H BOI GORDO'!A7235="","  ",'S.H BOI GORDO'!A7235)</f>
        <v xml:space="preserve">  </v>
      </c>
      <c r="B107" s="1">
        <f t="shared" si="1"/>
        <v>0</v>
      </c>
    </row>
    <row r="108" spans="1:2" x14ac:dyDescent="0.25">
      <c r="A108" s="2" t="str">
        <f>IF('S.H BOI GORDO'!A7236="","  ",'S.H BOI GORDO'!A7236)</f>
        <v xml:space="preserve">  </v>
      </c>
      <c r="B108" s="1">
        <f t="shared" si="1"/>
        <v>0</v>
      </c>
    </row>
    <row r="109" spans="1:2" x14ac:dyDescent="0.25">
      <c r="A109" s="2" t="str">
        <f>IF('S.H BOI GORDO'!A7237="","  ",'S.H BOI GORDO'!A7237)</f>
        <v xml:space="preserve">  </v>
      </c>
      <c r="B109" s="1">
        <f t="shared" si="1"/>
        <v>0</v>
      </c>
    </row>
    <row r="110" spans="1:2" x14ac:dyDescent="0.25">
      <c r="A110" s="2" t="str">
        <f>IF('S.H BOI GORDO'!A7238="","  ",'S.H BOI GORDO'!A7238)</f>
        <v xml:space="preserve">  </v>
      </c>
      <c r="B110" s="1">
        <f t="shared" si="1"/>
        <v>0</v>
      </c>
    </row>
    <row r="111" spans="1:2" x14ac:dyDescent="0.25">
      <c r="A111" s="2" t="str">
        <f>IF('S.H BOI GORDO'!A7239="","  ",'S.H BOI GORDO'!A7239)</f>
        <v xml:space="preserve">  </v>
      </c>
      <c r="B111" s="1">
        <f t="shared" si="1"/>
        <v>0</v>
      </c>
    </row>
    <row r="112" spans="1:2" x14ac:dyDescent="0.25">
      <c r="A112" s="2" t="str">
        <f>IF('S.H BOI GORDO'!A7240="","  ",'S.H BOI GORDO'!A7240)</f>
        <v xml:space="preserve">  </v>
      </c>
      <c r="B112" s="1">
        <f t="shared" si="1"/>
        <v>0</v>
      </c>
    </row>
    <row r="113" spans="1:2" x14ac:dyDescent="0.25">
      <c r="A113" s="2" t="str">
        <f>IF('S.H BOI GORDO'!A7241="","  ",'S.H BOI GORDO'!A7241)</f>
        <v xml:space="preserve">  </v>
      </c>
      <c r="B113" s="1">
        <f t="shared" si="1"/>
        <v>0</v>
      </c>
    </row>
    <row r="114" spans="1:2" x14ac:dyDescent="0.25">
      <c r="A114" s="2" t="str">
        <f>IF('S.H BOI GORDO'!A7242="","  ",'S.H BOI GORDO'!A7242)</f>
        <v xml:space="preserve">  </v>
      </c>
      <c r="B114" s="1">
        <f t="shared" si="1"/>
        <v>0</v>
      </c>
    </row>
    <row r="115" spans="1:2" x14ac:dyDescent="0.25">
      <c r="A115" s="2" t="str">
        <f>IF('S.H BOI GORDO'!A7243="","  ",'S.H BOI GORDO'!A7243)</f>
        <v xml:space="preserve">  </v>
      </c>
      <c r="B115" s="1">
        <f t="shared" si="1"/>
        <v>0</v>
      </c>
    </row>
    <row r="116" spans="1:2" x14ac:dyDescent="0.25">
      <c r="A116" s="2" t="str">
        <f>IF('S.H BOI GORDO'!A7244="","  ",'S.H BOI GORDO'!A7244)</f>
        <v xml:space="preserve">  </v>
      </c>
      <c r="B116" s="1">
        <f t="shared" si="1"/>
        <v>0</v>
      </c>
    </row>
    <row r="117" spans="1:2" x14ac:dyDescent="0.25">
      <c r="A117" s="2" t="str">
        <f>IF('S.H BOI GORDO'!A7245="","  ",'S.H BOI GORDO'!A7245)</f>
        <v xml:space="preserve">  </v>
      </c>
      <c r="B117" s="1">
        <f t="shared" si="1"/>
        <v>0</v>
      </c>
    </row>
    <row r="118" spans="1:2" x14ac:dyDescent="0.25">
      <c r="A118" s="2" t="str">
        <f>IF('S.H BOI GORDO'!A7246="","  ",'S.H BOI GORDO'!A7246)</f>
        <v xml:space="preserve">  </v>
      </c>
      <c r="B118" s="1">
        <f t="shared" si="1"/>
        <v>0</v>
      </c>
    </row>
    <row r="119" spans="1:2" x14ac:dyDescent="0.25">
      <c r="A119" s="2" t="str">
        <f>IF('S.H BOI GORDO'!A7247="","  ",'S.H BOI GORDO'!A7247)</f>
        <v xml:space="preserve">  </v>
      </c>
      <c r="B119" s="1">
        <f t="shared" si="1"/>
        <v>0</v>
      </c>
    </row>
    <row r="120" spans="1:2" x14ac:dyDescent="0.25">
      <c r="A120" s="2" t="str">
        <f>IF('S.H BOI GORDO'!A7248="","  ",'S.H BOI GORDO'!A7248)</f>
        <v xml:space="preserve">  </v>
      </c>
      <c r="B120" s="1">
        <f t="shared" si="1"/>
        <v>0</v>
      </c>
    </row>
    <row r="121" spans="1:2" x14ac:dyDescent="0.25">
      <c r="A121" s="2" t="str">
        <f>IF('S.H BOI GORDO'!A7249="","  ",'S.H BOI GORDO'!A7249)</f>
        <v xml:space="preserve">  </v>
      </c>
      <c r="B121" s="1">
        <f t="shared" si="1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Planilha60"/>
  <dimension ref="A1:C121"/>
  <sheetViews>
    <sheetView workbookViewId="0"/>
  </sheetViews>
  <sheetFormatPr defaultRowHeight="15" x14ac:dyDescent="0.25"/>
  <cols>
    <col min="1" max="1" width="12.5703125" style="2" bestFit="1" customWidth="1"/>
    <col min="2" max="49" width="9.140625" style="1" customWidth="1"/>
    <col min="5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46232</v>
      </c>
      <c r="B2" s="1" t="s">
        <v>5858</v>
      </c>
      <c r="C2">
        <v>26.570799999999998</v>
      </c>
    </row>
    <row r="3" spans="1:3" x14ac:dyDescent="0.25">
      <c r="A3" s="9">
        <v>46233</v>
      </c>
      <c r="B3" s="1" t="s">
        <v>5858</v>
      </c>
      <c r="C3">
        <v>26.5212</v>
      </c>
    </row>
    <row r="4" spans="1:3" x14ac:dyDescent="0.25">
      <c r="A4" s="9">
        <v>46234</v>
      </c>
      <c r="B4" s="1" t="s">
        <v>5858</v>
      </c>
      <c r="C4">
        <v>26.422000000000001</v>
      </c>
    </row>
    <row r="5" spans="1:3" x14ac:dyDescent="0.25">
      <c r="A5" s="9">
        <v>46237</v>
      </c>
      <c r="B5" s="1" t="s">
        <v>5858</v>
      </c>
      <c r="C5">
        <v>26.5763</v>
      </c>
    </row>
    <row r="6" spans="1:3" x14ac:dyDescent="0.25">
      <c r="A6" s="9">
        <f>IF('S.H BOI GORDO'!A6=""," ",'S.H BOI GORDO'!A6)</f>
        <v>35640</v>
      </c>
      <c r="B6" s="1" t="s">
        <v>5858</v>
      </c>
    </row>
    <row r="7" spans="1:3" x14ac:dyDescent="0.25">
      <c r="A7" s="9">
        <f>IF('S.H BOI GORDO'!A7=""," ",'S.H BOI GORDO'!A7)</f>
        <v>35641</v>
      </c>
      <c r="B7" s="1" t="s">
        <v>5858</v>
      </c>
    </row>
    <row r="8" spans="1:3" x14ac:dyDescent="0.25">
      <c r="A8" s="9">
        <f>IF('S.H BOI GORDO'!A8=""," ",'S.H BOI GORDO'!A8)</f>
        <v>35642</v>
      </c>
      <c r="B8" s="1" t="s">
        <v>5858</v>
      </c>
    </row>
    <row r="9" spans="1:3" x14ac:dyDescent="0.25">
      <c r="A9" s="9">
        <f>IF('S.H BOI GORDO'!A9=""," ",'S.H BOI GORDO'!A9)</f>
        <v>35643</v>
      </c>
      <c r="B9" s="1" t="s">
        <v>5858</v>
      </c>
    </row>
    <row r="10" spans="1:3" x14ac:dyDescent="0.25">
      <c r="A10" s="9">
        <f>IF('S.H BOI GORDO'!A10=""," ",'S.H BOI GORDO'!A10)</f>
        <v>35646</v>
      </c>
      <c r="B10" s="1" t="s">
        <v>5858</v>
      </c>
    </row>
    <row r="11" spans="1:3" x14ac:dyDescent="0.25">
      <c r="A11" s="9">
        <f>IF('S.H BOI GORDO'!A11=""," ",'S.H BOI GORDO'!A11)</f>
        <v>35647</v>
      </c>
      <c r="B11" s="1" t="s">
        <v>5858</v>
      </c>
    </row>
    <row r="12" spans="1:3" x14ac:dyDescent="0.25">
      <c r="A12" s="9">
        <f>IF('S.H BOI GORDO'!A12=""," ",'S.H BOI GORDO'!A12)</f>
        <v>35648</v>
      </c>
      <c r="B12" s="1" t="s">
        <v>5858</v>
      </c>
    </row>
    <row r="13" spans="1:3" x14ac:dyDescent="0.25">
      <c r="A13" s="9">
        <f>IF('S.H BOI GORDO'!A13=""," ",'S.H BOI GORDO'!A13)</f>
        <v>35649</v>
      </c>
      <c r="B13" s="1" t="s">
        <v>5858</v>
      </c>
    </row>
    <row r="14" spans="1:3" x14ac:dyDescent="0.25">
      <c r="A14" s="9">
        <f>IF('S.H BOI GORDO'!A14=""," ",'S.H BOI GORDO'!A14)</f>
        <v>35650</v>
      </c>
      <c r="B14" s="1" t="s">
        <v>5858</v>
      </c>
    </row>
    <row r="15" spans="1:3" x14ac:dyDescent="0.25">
      <c r="A15" s="9">
        <f>IF('S.H BOI GORDO'!A15=""," ",'S.H BOI GORDO'!A15)</f>
        <v>35653</v>
      </c>
      <c r="B15" s="1" t="s">
        <v>5858</v>
      </c>
    </row>
    <row r="16" spans="1:3" x14ac:dyDescent="0.25">
      <c r="A16" s="9">
        <f>IF('S.H BOI GORDO'!A16=""," ",'S.H BOI GORDO'!A16)</f>
        <v>35654</v>
      </c>
      <c r="B16" s="1" t="s">
        <v>5858</v>
      </c>
    </row>
    <row r="17" spans="1:2" x14ac:dyDescent="0.25">
      <c r="A17" s="9">
        <f>IF('S.H BOI GORDO'!A17=""," ",'S.H BOI GORDO'!A17)</f>
        <v>35655</v>
      </c>
      <c r="B17" s="1" t="s">
        <v>5858</v>
      </c>
    </row>
    <row r="18" spans="1:2" x14ac:dyDescent="0.25">
      <c r="A18" s="9">
        <f>IF('S.H BOI GORDO'!A18=""," ",'S.H BOI GORDO'!A18)</f>
        <v>35656</v>
      </c>
      <c r="B18" s="1" t="s">
        <v>5858</v>
      </c>
    </row>
    <row r="19" spans="1:2" x14ac:dyDescent="0.25">
      <c r="A19" s="9">
        <f>IF('S.H BOI GORDO'!A19=""," ",'S.H BOI GORDO'!A19)</f>
        <v>35657</v>
      </c>
      <c r="B19" s="1" t="s">
        <v>5858</v>
      </c>
    </row>
    <row r="20" spans="1:2" x14ac:dyDescent="0.25">
      <c r="A20" s="9">
        <f>IF('S.H BOI GORDO'!A20=""," ",'S.H BOI GORDO'!A20)</f>
        <v>35660</v>
      </c>
      <c r="B20" s="1" t="s">
        <v>5858</v>
      </c>
    </row>
    <row r="21" spans="1:2" x14ac:dyDescent="0.25">
      <c r="A21" s="9">
        <f>IF('S.H BOI GORDO'!A21=""," ",'S.H BOI GORDO'!A21)</f>
        <v>35661</v>
      </c>
      <c r="B21" s="1" t="s">
        <v>5858</v>
      </c>
    </row>
    <row r="22" spans="1:2" x14ac:dyDescent="0.25">
      <c r="A22" s="9">
        <f>IF('S.H BOI GORDO'!A22=""," ",'S.H BOI GORDO'!A22)</f>
        <v>35662</v>
      </c>
      <c r="B22" s="1" t="s">
        <v>5858</v>
      </c>
    </row>
    <row r="23" spans="1:2" x14ac:dyDescent="0.25">
      <c r="A23" s="9">
        <f>IF('S.H BOI GORDO'!A23=""," ",'S.H BOI GORDO'!A23)</f>
        <v>35663</v>
      </c>
      <c r="B23" s="1" t="s">
        <v>5858</v>
      </c>
    </row>
    <row r="24" spans="1:2" x14ac:dyDescent="0.25">
      <c r="A24" s="9">
        <f>IF('S.H BOI GORDO'!A24=""," ",'S.H BOI GORDO'!A24)</f>
        <v>35664</v>
      </c>
      <c r="B24" s="1" t="s">
        <v>5858</v>
      </c>
    </row>
    <row r="25" spans="1:2" x14ac:dyDescent="0.25">
      <c r="A25" s="9">
        <f>IF('S.H BOI GORDO'!A25=""," ",'S.H BOI GORDO'!A25)</f>
        <v>35667</v>
      </c>
      <c r="B25" s="1" t="s">
        <v>5858</v>
      </c>
    </row>
    <row r="26" spans="1:2" x14ac:dyDescent="0.25">
      <c r="A26" s="9">
        <f>IF('S.H BOI GORDO'!A26=""," ",'S.H BOI GORDO'!A26)</f>
        <v>35668</v>
      </c>
      <c r="B26" s="1" t="s">
        <v>5858</v>
      </c>
    </row>
    <row r="27" spans="1:2" x14ac:dyDescent="0.25">
      <c r="A27" s="9">
        <f>IF('S.H BOI GORDO'!A27=""," ",'S.H BOI GORDO'!A27)</f>
        <v>35669</v>
      </c>
      <c r="B27" s="1" t="s">
        <v>5858</v>
      </c>
    </row>
    <row r="28" spans="1:2" x14ac:dyDescent="0.25">
      <c r="A28" s="9">
        <f>IF('S.H BOI GORDO'!A28=""," ",'S.H BOI GORDO'!A28)</f>
        <v>35670</v>
      </c>
      <c r="B28" s="1" t="s">
        <v>5858</v>
      </c>
    </row>
    <row r="29" spans="1:2" x14ac:dyDescent="0.25">
      <c r="A29" s="9">
        <f>IF('S.H BOI GORDO'!A29=""," ",'S.H BOI GORDO'!A29)</f>
        <v>35671</v>
      </c>
      <c r="B29" s="1" t="s">
        <v>5858</v>
      </c>
    </row>
    <row r="30" spans="1:2" x14ac:dyDescent="0.25">
      <c r="A30" s="9">
        <f>IF('S.H BOI GORDO'!A30=""," ",'S.H BOI GORDO'!A30)</f>
        <v>35674</v>
      </c>
      <c r="B30" s="1" t="s">
        <v>5858</v>
      </c>
    </row>
    <row r="31" spans="1:2" x14ac:dyDescent="0.25">
      <c r="A31" s="9">
        <f>IF('S.H BOI GORDO'!A31=""," ",'S.H BOI GORDO'!A31)</f>
        <v>35675</v>
      </c>
      <c r="B31" s="1" t="s">
        <v>5858</v>
      </c>
    </row>
    <row r="32" spans="1:2" x14ac:dyDescent="0.25">
      <c r="A32" s="9">
        <f>IF('S.H BOI GORDO'!A32=""," ",'S.H BOI GORDO'!A32)</f>
        <v>35676</v>
      </c>
      <c r="B32" s="1" t="s">
        <v>5858</v>
      </c>
    </row>
    <row r="33" spans="1:2" x14ac:dyDescent="0.25">
      <c r="A33" s="9">
        <f>IF('S.H BOI GORDO'!A33=""," ",'S.H BOI GORDO'!A33)</f>
        <v>35677</v>
      </c>
      <c r="B33" s="1" t="s">
        <v>5858</v>
      </c>
    </row>
    <row r="34" spans="1:2" x14ac:dyDescent="0.25">
      <c r="A34" s="9">
        <f>IF('S.H BOI GORDO'!A34=""," ",'S.H BOI GORDO'!A34)</f>
        <v>35678</v>
      </c>
      <c r="B34" s="1" t="s">
        <v>5858</v>
      </c>
    </row>
    <row r="35" spans="1:2" x14ac:dyDescent="0.25">
      <c r="A35" s="9">
        <f>IF('S.H BOI GORDO'!A35=""," ",'S.H BOI GORDO'!A35)</f>
        <v>35681</v>
      </c>
      <c r="B35" s="1" t="s">
        <v>5858</v>
      </c>
    </row>
    <row r="36" spans="1:2" x14ac:dyDescent="0.25">
      <c r="A36" s="9">
        <f>IF('S.H BOI GORDO'!A36=""," ",'S.H BOI GORDO'!A36)</f>
        <v>35682</v>
      </c>
      <c r="B36" s="1" t="s">
        <v>5858</v>
      </c>
    </row>
    <row r="37" spans="1:2" x14ac:dyDescent="0.25">
      <c r="A37" s="9">
        <f>IF('S.H BOI GORDO'!A37=""," ",'S.H BOI GORDO'!A37)</f>
        <v>35683</v>
      </c>
      <c r="B37" s="1" t="str">
        <f t="shared" ref="B37:B79" si="0">B36</f>
        <v>SJCQ27</v>
      </c>
    </row>
    <row r="38" spans="1:2" x14ac:dyDescent="0.25">
      <c r="A38" s="9">
        <f>IF('S.H BOI GORDO'!A38=""," ",'S.H BOI GORDO'!A38)</f>
        <v>35684</v>
      </c>
      <c r="B38" s="1" t="str">
        <f t="shared" si="0"/>
        <v>SJCQ27</v>
      </c>
    </row>
    <row r="39" spans="1:2" x14ac:dyDescent="0.25">
      <c r="A39" s="9">
        <f>IF('S.H BOI GORDO'!A39=""," ",'S.H BOI GORDO'!A39)</f>
        <v>35685</v>
      </c>
      <c r="B39" s="1" t="str">
        <f t="shared" si="0"/>
        <v>SJCQ27</v>
      </c>
    </row>
    <row r="40" spans="1:2" x14ac:dyDescent="0.25">
      <c r="A40" s="9">
        <f>IF('S.H BOI GORDO'!A40=""," ",'S.H BOI GORDO'!A40)</f>
        <v>35688</v>
      </c>
      <c r="B40" s="1" t="str">
        <f t="shared" si="0"/>
        <v>SJCQ27</v>
      </c>
    </row>
    <row r="41" spans="1:2" x14ac:dyDescent="0.25">
      <c r="A41" s="9">
        <f>IF('S.H BOI GORDO'!A41=""," ",'S.H BOI GORDO'!A41)</f>
        <v>35689</v>
      </c>
      <c r="B41" s="1" t="str">
        <f t="shared" si="0"/>
        <v>SJCQ27</v>
      </c>
    </row>
    <row r="42" spans="1:2" x14ac:dyDescent="0.25">
      <c r="A42" s="9">
        <f>IF('S.H BOI GORDO'!A42=""," ",'S.H BOI GORDO'!A42)</f>
        <v>35690</v>
      </c>
      <c r="B42" s="1" t="str">
        <f t="shared" si="0"/>
        <v>SJCQ27</v>
      </c>
    </row>
    <row r="43" spans="1:2" x14ac:dyDescent="0.25">
      <c r="A43" s="9">
        <f>IF('S.H BOI GORDO'!A43=""," ",'S.H BOI GORDO'!A43)</f>
        <v>35691</v>
      </c>
      <c r="B43" s="1" t="str">
        <f t="shared" si="0"/>
        <v>SJCQ27</v>
      </c>
    </row>
    <row r="44" spans="1:2" x14ac:dyDescent="0.25">
      <c r="A44" s="9">
        <f>IF('S.H BOI GORDO'!A44=""," ",'S.H BOI GORDO'!A44)</f>
        <v>35692</v>
      </c>
      <c r="B44" s="1" t="str">
        <f t="shared" si="0"/>
        <v>SJCQ27</v>
      </c>
    </row>
    <row r="45" spans="1:2" x14ac:dyDescent="0.25">
      <c r="A45" s="9">
        <f>IF('S.H BOI GORDO'!A45=""," ",'S.H BOI GORDO'!A45)</f>
        <v>35695</v>
      </c>
      <c r="B45" s="1" t="str">
        <f t="shared" si="0"/>
        <v>SJCQ27</v>
      </c>
    </row>
    <row r="46" spans="1:2" x14ac:dyDescent="0.25">
      <c r="A46" s="9">
        <f>IF('S.H BOI GORDO'!A46=""," ",'S.H BOI GORDO'!A46)</f>
        <v>35696</v>
      </c>
      <c r="B46" s="1" t="str">
        <f t="shared" si="0"/>
        <v>SJCQ27</v>
      </c>
    </row>
    <row r="47" spans="1:2" x14ac:dyDescent="0.25">
      <c r="A47" s="9">
        <f>IF('S.H BOI GORDO'!A47=""," ",'S.H BOI GORDO'!A47)</f>
        <v>35697</v>
      </c>
      <c r="B47" s="1" t="str">
        <f t="shared" si="0"/>
        <v>SJCQ27</v>
      </c>
    </row>
    <row r="48" spans="1:2" x14ac:dyDescent="0.25">
      <c r="A48" s="9">
        <f>IF('S.H BOI GORDO'!A48=""," ",'S.H BOI GORDO'!A48)</f>
        <v>35698</v>
      </c>
      <c r="B48" s="1" t="str">
        <f t="shared" si="0"/>
        <v>SJCQ27</v>
      </c>
    </row>
    <row r="49" spans="1:2" x14ac:dyDescent="0.25">
      <c r="A49" s="9">
        <f>IF('S.H BOI GORDO'!A49=""," ",'S.H BOI GORDO'!A49)</f>
        <v>35699</v>
      </c>
      <c r="B49" s="1" t="str">
        <f t="shared" si="0"/>
        <v>SJCQ27</v>
      </c>
    </row>
    <row r="50" spans="1:2" x14ac:dyDescent="0.25">
      <c r="A50" s="9">
        <f>IF('S.H BOI GORDO'!A50=""," ",'S.H BOI GORDO'!A50)</f>
        <v>35702</v>
      </c>
      <c r="B50" s="1" t="str">
        <f t="shared" si="0"/>
        <v>SJCQ27</v>
      </c>
    </row>
    <row r="51" spans="1:2" x14ac:dyDescent="0.25">
      <c r="A51" s="9">
        <f>IF('S.H BOI GORDO'!A51=""," ",'S.H BOI GORDO'!A51)</f>
        <v>35703</v>
      </c>
      <c r="B51" s="1" t="str">
        <f t="shared" si="0"/>
        <v>SJCQ27</v>
      </c>
    </row>
    <row r="52" spans="1:2" x14ac:dyDescent="0.25">
      <c r="A52" s="9">
        <f>IF('S.H BOI GORDO'!A52=""," ",'S.H BOI GORDO'!A52)</f>
        <v>35704</v>
      </c>
      <c r="B52" s="1" t="str">
        <f t="shared" si="0"/>
        <v>SJCQ27</v>
      </c>
    </row>
    <row r="53" spans="1:2" x14ac:dyDescent="0.25">
      <c r="A53" s="9">
        <f>IF('S.H BOI GORDO'!A53=""," ",'S.H BOI GORDO'!A53)</f>
        <v>35705</v>
      </c>
      <c r="B53" s="1" t="str">
        <f t="shared" si="0"/>
        <v>SJCQ27</v>
      </c>
    </row>
    <row r="54" spans="1:2" x14ac:dyDescent="0.25">
      <c r="A54" s="9">
        <f>IF('S.H BOI GORDO'!A54=""," ",'S.H BOI GORDO'!A54)</f>
        <v>35706</v>
      </c>
      <c r="B54" s="1" t="str">
        <f t="shared" si="0"/>
        <v>SJCQ27</v>
      </c>
    </row>
    <row r="55" spans="1:2" x14ac:dyDescent="0.25">
      <c r="A55" s="9">
        <f>IF('S.H BOI GORDO'!A55=""," ",'S.H BOI GORDO'!A55)</f>
        <v>35709</v>
      </c>
      <c r="B55" s="1" t="str">
        <f t="shared" si="0"/>
        <v>SJCQ27</v>
      </c>
    </row>
    <row r="56" spans="1:2" x14ac:dyDescent="0.25">
      <c r="A56" s="2">
        <f>IF('S.H BOI GORDO'!A56=""," ",'S.H BOI GORDO'!A56)</f>
        <v>35710</v>
      </c>
      <c r="B56" s="1" t="str">
        <f t="shared" si="0"/>
        <v>SJCQ27</v>
      </c>
    </row>
    <row r="57" spans="1:2" x14ac:dyDescent="0.25">
      <c r="A57" s="2">
        <f>IF('S.H BOI GORDO'!A57=""," ",'S.H BOI GORDO'!A57)</f>
        <v>35711</v>
      </c>
      <c r="B57" s="1" t="str">
        <f t="shared" si="0"/>
        <v>SJCQ27</v>
      </c>
    </row>
    <row r="58" spans="1:2" x14ac:dyDescent="0.25">
      <c r="A58" s="2">
        <f>IF('S.H BOI GORDO'!A58=""," ",'S.H BOI GORDO'!A58)</f>
        <v>35712</v>
      </c>
      <c r="B58" s="1" t="str">
        <f t="shared" si="0"/>
        <v>SJCQ27</v>
      </c>
    </row>
    <row r="59" spans="1:2" x14ac:dyDescent="0.25">
      <c r="A59" s="2">
        <f>IF('S.H BOI GORDO'!A59=""," ",'S.H BOI GORDO'!A59)</f>
        <v>35713</v>
      </c>
      <c r="B59" s="1" t="str">
        <f t="shared" si="0"/>
        <v>SJCQ27</v>
      </c>
    </row>
    <row r="60" spans="1:2" x14ac:dyDescent="0.25">
      <c r="A60" s="2">
        <f>IF('S.H BOI GORDO'!A60=""," ",'S.H BOI GORDO'!A60)</f>
        <v>35716</v>
      </c>
      <c r="B60" s="1" t="str">
        <f t="shared" si="0"/>
        <v>SJCQ27</v>
      </c>
    </row>
    <row r="61" spans="1:2" x14ac:dyDescent="0.25">
      <c r="A61" s="2">
        <f>IF('S.H BOI GORDO'!A61=""," ",'S.H BOI GORDO'!A61)</f>
        <v>35717</v>
      </c>
      <c r="B61" s="1" t="str">
        <f t="shared" si="0"/>
        <v>SJCQ27</v>
      </c>
    </row>
    <row r="62" spans="1:2" x14ac:dyDescent="0.25">
      <c r="A62" s="2">
        <f>IF('S.H BOI GORDO'!A62=""," ",'S.H BOI GORDO'!A62)</f>
        <v>35718</v>
      </c>
      <c r="B62" s="1" t="str">
        <f t="shared" si="0"/>
        <v>SJCQ27</v>
      </c>
    </row>
    <row r="63" spans="1:2" x14ac:dyDescent="0.25">
      <c r="A63" s="2">
        <f>IF('S.H BOI GORDO'!A7191="","  ",'S.H BOI GORDO'!A7191)</f>
        <v>46231</v>
      </c>
      <c r="B63" s="1" t="str">
        <f t="shared" si="0"/>
        <v>SJCQ27</v>
      </c>
    </row>
    <row r="64" spans="1:2" x14ac:dyDescent="0.25">
      <c r="A64" s="2">
        <f>IF('S.H BOI GORDO'!A7192="","  ",'S.H BOI GORDO'!A7192)</f>
        <v>46232</v>
      </c>
      <c r="B64" s="1" t="str">
        <f t="shared" si="0"/>
        <v>SJCQ27</v>
      </c>
    </row>
    <row r="65" spans="1:2" x14ac:dyDescent="0.25">
      <c r="A65" s="2">
        <f>IF('S.H BOI GORDO'!A7193="","  ",'S.H BOI GORDO'!A7193)</f>
        <v>46233</v>
      </c>
      <c r="B65" s="1" t="str">
        <f t="shared" si="0"/>
        <v>SJCQ27</v>
      </c>
    </row>
    <row r="66" spans="1:2" x14ac:dyDescent="0.25">
      <c r="A66" s="2">
        <f>IF('S.H BOI GORDO'!A7194="","  ",'S.H BOI GORDO'!A7194)</f>
        <v>46234</v>
      </c>
      <c r="B66" s="1" t="str">
        <f t="shared" si="0"/>
        <v>SJCQ27</v>
      </c>
    </row>
    <row r="67" spans="1:2" x14ac:dyDescent="0.25">
      <c r="A67" s="2">
        <f>IF('S.H BOI GORDO'!A7195="","  ",'S.H BOI GORDO'!A7195)</f>
        <v>46237</v>
      </c>
      <c r="B67" s="1" t="str">
        <f t="shared" si="0"/>
        <v>SJCQ27</v>
      </c>
    </row>
    <row r="68" spans="1:2" x14ac:dyDescent="0.25">
      <c r="A68" s="2" t="str">
        <f>IF('S.H BOI GORDO'!A7196="","  ",'S.H BOI GORDO'!A7196)</f>
        <v xml:space="preserve">  </v>
      </c>
      <c r="B68" s="1" t="str">
        <f t="shared" si="0"/>
        <v>SJCQ27</v>
      </c>
    </row>
    <row r="69" spans="1:2" x14ac:dyDescent="0.25">
      <c r="A69" s="2" t="str">
        <f>IF('S.H BOI GORDO'!A7197="","  ",'S.H BOI GORDO'!A7197)</f>
        <v xml:space="preserve">  </v>
      </c>
      <c r="B69" s="1" t="str">
        <f t="shared" si="0"/>
        <v>SJCQ27</v>
      </c>
    </row>
    <row r="70" spans="1:2" x14ac:dyDescent="0.25">
      <c r="A70" s="2" t="str">
        <f>IF('S.H BOI GORDO'!A7198="","  ",'S.H BOI GORDO'!A7198)</f>
        <v xml:space="preserve">  </v>
      </c>
      <c r="B70" s="1" t="str">
        <f t="shared" si="0"/>
        <v>SJCQ27</v>
      </c>
    </row>
    <row r="71" spans="1:2" x14ac:dyDescent="0.25">
      <c r="A71" s="2" t="str">
        <f>IF('S.H BOI GORDO'!A7199="","  ",'S.H BOI GORDO'!A7199)</f>
        <v xml:space="preserve">  </v>
      </c>
      <c r="B71" s="1" t="str">
        <f t="shared" si="0"/>
        <v>SJCQ27</v>
      </c>
    </row>
    <row r="72" spans="1:2" x14ac:dyDescent="0.25">
      <c r="A72" s="2" t="str">
        <f>IF('S.H BOI GORDO'!A7200="","  ",'S.H BOI GORDO'!A7200)</f>
        <v xml:space="preserve">  </v>
      </c>
      <c r="B72" s="1" t="str">
        <f t="shared" si="0"/>
        <v>SJCQ27</v>
      </c>
    </row>
    <row r="73" spans="1:2" x14ac:dyDescent="0.25">
      <c r="A73" s="2" t="str">
        <f>IF('S.H BOI GORDO'!A7201="","  ",'S.H BOI GORDO'!A7201)</f>
        <v xml:space="preserve">  </v>
      </c>
      <c r="B73" s="1" t="str">
        <f t="shared" si="0"/>
        <v>SJCQ27</v>
      </c>
    </row>
    <row r="74" spans="1:2" x14ac:dyDescent="0.25">
      <c r="A74" s="2" t="str">
        <f>IF('S.H BOI GORDO'!A7202="","  ",'S.H BOI GORDO'!A7202)</f>
        <v xml:space="preserve">  </v>
      </c>
      <c r="B74" s="1" t="str">
        <f t="shared" si="0"/>
        <v>SJCQ27</v>
      </c>
    </row>
    <row r="75" spans="1:2" x14ac:dyDescent="0.25">
      <c r="A75" s="2" t="str">
        <f>IF('S.H BOI GORDO'!A7203="","  ",'S.H BOI GORDO'!A7203)</f>
        <v xml:space="preserve">  </v>
      </c>
      <c r="B75" s="1" t="str">
        <f t="shared" si="0"/>
        <v>SJCQ27</v>
      </c>
    </row>
    <row r="76" spans="1:2" x14ac:dyDescent="0.25">
      <c r="A76" s="2" t="str">
        <f>IF('S.H BOI GORDO'!A7204="","  ",'S.H BOI GORDO'!A7204)</f>
        <v xml:space="preserve">  </v>
      </c>
      <c r="B76" s="1" t="str">
        <f t="shared" si="0"/>
        <v>SJCQ27</v>
      </c>
    </row>
    <row r="77" spans="1:2" x14ac:dyDescent="0.25">
      <c r="A77" s="2" t="str">
        <f>IF('S.H BOI GORDO'!A7205="","  ",'S.H BOI GORDO'!A7205)</f>
        <v xml:space="preserve">  </v>
      </c>
      <c r="B77" s="1" t="str">
        <f t="shared" si="0"/>
        <v>SJCQ27</v>
      </c>
    </row>
    <row r="78" spans="1:2" x14ac:dyDescent="0.25">
      <c r="A78" s="2" t="str">
        <f>IF('S.H BOI GORDO'!A7206="","  ",'S.H BOI GORDO'!A7206)</f>
        <v xml:space="preserve">  </v>
      </c>
      <c r="B78" s="1" t="str">
        <f t="shared" si="0"/>
        <v>SJCQ27</v>
      </c>
    </row>
    <row r="79" spans="1:2" x14ac:dyDescent="0.25">
      <c r="A79" s="2" t="str">
        <f>IF('S.H BOI GORDO'!A7207="","  ",'S.H BOI GORDO'!A7207)</f>
        <v xml:space="preserve">  </v>
      </c>
      <c r="B79" s="1" t="str">
        <f t="shared" si="0"/>
        <v>SJCQ27</v>
      </c>
    </row>
    <row r="80" spans="1:2" x14ac:dyDescent="0.25">
      <c r="A80" s="2" t="str">
        <f>IF('S.H BOI GORDO'!A7208="","  ",'S.H BOI GORDO'!A7208)</f>
        <v xml:space="preserve">  </v>
      </c>
      <c r="B80" s="1">
        <f t="shared" ref="B80:B121" si="1">B90</f>
        <v>0</v>
      </c>
    </row>
    <row r="81" spans="1:2" x14ac:dyDescent="0.25">
      <c r="A81" s="2" t="str">
        <f>IF('S.H BOI GORDO'!A7209="","  ",'S.H BOI GORDO'!A7209)</f>
        <v xml:space="preserve">  </v>
      </c>
      <c r="B81" s="1">
        <f t="shared" si="1"/>
        <v>0</v>
      </c>
    </row>
    <row r="82" spans="1:2" x14ac:dyDescent="0.25">
      <c r="A82" s="2" t="str">
        <f>IF('S.H BOI GORDO'!A7210="","  ",'S.H BOI GORDO'!A7210)</f>
        <v xml:space="preserve">  </v>
      </c>
      <c r="B82" s="1">
        <f t="shared" si="1"/>
        <v>0</v>
      </c>
    </row>
    <row r="83" spans="1:2" x14ac:dyDescent="0.25">
      <c r="A83" s="2" t="str">
        <f>IF('S.H BOI GORDO'!A7211="","  ",'S.H BOI GORDO'!A7211)</f>
        <v xml:space="preserve">  </v>
      </c>
      <c r="B83" s="1">
        <f t="shared" si="1"/>
        <v>0</v>
      </c>
    </row>
    <row r="84" spans="1:2" x14ac:dyDescent="0.25">
      <c r="A84" s="2" t="str">
        <f>IF('S.H BOI GORDO'!A7212="","  ",'S.H BOI GORDO'!A7212)</f>
        <v xml:space="preserve">  </v>
      </c>
      <c r="B84" s="1">
        <f t="shared" si="1"/>
        <v>0</v>
      </c>
    </row>
    <row r="85" spans="1:2" x14ac:dyDescent="0.25">
      <c r="A85" s="2" t="str">
        <f>IF('S.H BOI GORDO'!A7213="","  ",'S.H BOI GORDO'!A7213)</f>
        <v xml:space="preserve">  </v>
      </c>
      <c r="B85" s="1">
        <f t="shared" si="1"/>
        <v>0</v>
      </c>
    </row>
    <row r="86" spans="1:2" x14ac:dyDescent="0.25">
      <c r="A86" s="2" t="str">
        <f>IF('S.H BOI GORDO'!A7214="","  ",'S.H BOI GORDO'!A7214)</f>
        <v xml:space="preserve">  </v>
      </c>
      <c r="B86" s="1">
        <f t="shared" si="1"/>
        <v>0</v>
      </c>
    </row>
    <row r="87" spans="1:2" x14ac:dyDescent="0.25">
      <c r="A87" s="2" t="str">
        <f>IF('S.H BOI GORDO'!A7215="","  ",'S.H BOI GORDO'!A7215)</f>
        <v xml:space="preserve">  </v>
      </c>
      <c r="B87" s="1">
        <f t="shared" si="1"/>
        <v>0</v>
      </c>
    </row>
    <row r="88" spans="1:2" x14ac:dyDescent="0.25">
      <c r="A88" s="2" t="str">
        <f>IF('S.H BOI GORDO'!A7216="","  ",'S.H BOI GORDO'!A7216)</f>
        <v xml:space="preserve">  </v>
      </c>
      <c r="B88" s="1">
        <f t="shared" si="1"/>
        <v>0</v>
      </c>
    </row>
    <row r="89" spans="1:2" x14ac:dyDescent="0.25">
      <c r="A89" s="2" t="str">
        <f>IF('S.H BOI GORDO'!A7217="","  ",'S.H BOI GORDO'!A7217)</f>
        <v xml:space="preserve">  </v>
      </c>
      <c r="B89" s="1">
        <f t="shared" si="1"/>
        <v>0</v>
      </c>
    </row>
    <row r="90" spans="1:2" x14ac:dyDescent="0.25">
      <c r="A90" s="2" t="str">
        <f>IF('S.H BOI GORDO'!A7218="","  ",'S.H BOI GORDO'!A7218)</f>
        <v xml:space="preserve">  </v>
      </c>
      <c r="B90" s="1">
        <f t="shared" si="1"/>
        <v>0</v>
      </c>
    </row>
    <row r="91" spans="1:2" x14ac:dyDescent="0.25">
      <c r="A91" s="2" t="str">
        <f>IF('S.H BOI GORDO'!A7219="","  ",'S.H BOI GORDO'!A7219)</f>
        <v xml:space="preserve">  </v>
      </c>
      <c r="B91" s="1">
        <f t="shared" si="1"/>
        <v>0</v>
      </c>
    </row>
    <row r="92" spans="1:2" x14ac:dyDescent="0.25">
      <c r="A92" s="2" t="str">
        <f>IF('S.H BOI GORDO'!A7220="","  ",'S.H BOI GORDO'!A7220)</f>
        <v xml:space="preserve">  </v>
      </c>
      <c r="B92" s="1">
        <f t="shared" si="1"/>
        <v>0</v>
      </c>
    </row>
    <row r="93" spans="1:2" x14ac:dyDescent="0.25">
      <c r="A93" s="2" t="str">
        <f>IF('S.H BOI GORDO'!A7221="","  ",'S.H BOI GORDO'!A7221)</f>
        <v xml:space="preserve">  </v>
      </c>
      <c r="B93" s="1">
        <f t="shared" si="1"/>
        <v>0</v>
      </c>
    </row>
    <row r="94" spans="1:2" x14ac:dyDescent="0.25">
      <c r="A94" s="2" t="str">
        <f>IF('S.H BOI GORDO'!A7222="","  ",'S.H BOI GORDO'!A7222)</f>
        <v xml:space="preserve">  </v>
      </c>
      <c r="B94" s="1">
        <f t="shared" si="1"/>
        <v>0</v>
      </c>
    </row>
    <row r="95" spans="1:2" x14ac:dyDescent="0.25">
      <c r="A95" s="2" t="str">
        <f>IF('S.H BOI GORDO'!A7223="","  ",'S.H BOI GORDO'!A7223)</f>
        <v xml:space="preserve">  </v>
      </c>
      <c r="B95" s="1">
        <f t="shared" si="1"/>
        <v>0</v>
      </c>
    </row>
    <row r="96" spans="1:2" x14ac:dyDescent="0.25">
      <c r="A96" s="2" t="str">
        <f>IF('S.H BOI GORDO'!A7224="","  ",'S.H BOI GORDO'!A7224)</f>
        <v xml:space="preserve">  </v>
      </c>
      <c r="B96" s="1">
        <f t="shared" si="1"/>
        <v>0</v>
      </c>
    </row>
    <row r="97" spans="1:2" x14ac:dyDescent="0.25">
      <c r="A97" s="2" t="str">
        <f>IF('S.H BOI GORDO'!A7225="","  ",'S.H BOI GORDO'!A7225)</f>
        <v xml:space="preserve">  </v>
      </c>
      <c r="B97" s="1">
        <f t="shared" si="1"/>
        <v>0</v>
      </c>
    </row>
    <row r="98" spans="1:2" x14ac:dyDescent="0.25">
      <c r="A98" s="2" t="str">
        <f>IF('S.H BOI GORDO'!A7226="","  ",'S.H BOI GORDO'!A7226)</f>
        <v xml:space="preserve">  </v>
      </c>
      <c r="B98" s="1">
        <f t="shared" si="1"/>
        <v>0</v>
      </c>
    </row>
    <row r="99" spans="1:2" x14ac:dyDescent="0.25">
      <c r="A99" s="2" t="str">
        <f>IF('S.H BOI GORDO'!A7227="","  ",'S.H BOI GORDO'!A7227)</f>
        <v xml:space="preserve">  </v>
      </c>
      <c r="B99" s="1">
        <f t="shared" si="1"/>
        <v>0</v>
      </c>
    </row>
    <row r="100" spans="1:2" x14ac:dyDescent="0.25">
      <c r="A100" s="2" t="str">
        <f>IF('S.H BOI GORDO'!A7228="","  ",'S.H BOI GORDO'!A7228)</f>
        <v xml:space="preserve">  </v>
      </c>
      <c r="B100" s="1">
        <f t="shared" si="1"/>
        <v>0</v>
      </c>
    </row>
    <row r="101" spans="1:2" x14ac:dyDescent="0.25">
      <c r="A101" s="2" t="str">
        <f>IF('S.H BOI GORDO'!A7229="","  ",'S.H BOI GORDO'!A7229)</f>
        <v xml:space="preserve">  </v>
      </c>
      <c r="B101" s="1">
        <f t="shared" si="1"/>
        <v>0</v>
      </c>
    </row>
    <row r="102" spans="1:2" x14ac:dyDescent="0.25">
      <c r="A102" s="2" t="str">
        <f>IF('S.H BOI GORDO'!A7230="","  ",'S.H BOI GORDO'!A7230)</f>
        <v xml:space="preserve">  </v>
      </c>
      <c r="B102" s="1">
        <f t="shared" si="1"/>
        <v>0</v>
      </c>
    </row>
    <row r="103" spans="1:2" x14ac:dyDescent="0.25">
      <c r="A103" s="2" t="str">
        <f>IF('S.H BOI GORDO'!A7231="","  ",'S.H BOI GORDO'!A7231)</f>
        <v xml:space="preserve">  </v>
      </c>
      <c r="B103" s="1">
        <f t="shared" si="1"/>
        <v>0</v>
      </c>
    </row>
    <row r="104" spans="1:2" x14ac:dyDescent="0.25">
      <c r="A104" s="2" t="str">
        <f>IF('S.H BOI GORDO'!A7232="","  ",'S.H BOI GORDO'!A7232)</f>
        <v xml:space="preserve">  </v>
      </c>
      <c r="B104" s="1">
        <f t="shared" si="1"/>
        <v>0</v>
      </c>
    </row>
    <row r="105" spans="1:2" x14ac:dyDescent="0.25">
      <c r="A105" s="2" t="str">
        <f>IF('S.H BOI GORDO'!A7233="","  ",'S.H BOI GORDO'!A7233)</f>
        <v xml:space="preserve">  </v>
      </c>
      <c r="B105" s="1">
        <f t="shared" si="1"/>
        <v>0</v>
      </c>
    </row>
    <row r="106" spans="1:2" x14ac:dyDescent="0.25">
      <c r="A106" s="2" t="str">
        <f>IF('S.H BOI GORDO'!A7234="","  ",'S.H BOI GORDO'!A7234)</f>
        <v xml:space="preserve">  </v>
      </c>
      <c r="B106" s="1">
        <f t="shared" si="1"/>
        <v>0</v>
      </c>
    </row>
    <row r="107" spans="1:2" x14ac:dyDescent="0.25">
      <c r="A107" s="2" t="str">
        <f>IF('S.H BOI GORDO'!A7235="","  ",'S.H BOI GORDO'!A7235)</f>
        <v xml:space="preserve">  </v>
      </c>
      <c r="B107" s="1">
        <f t="shared" si="1"/>
        <v>0</v>
      </c>
    </row>
    <row r="108" spans="1:2" x14ac:dyDescent="0.25">
      <c r="A108" s="2" t="str">
        <f>IF('S.H BOI GORDO'!A7236="","  ",'S.H BOI GORDO'!A7236)</f>
        <v xml:space="preserve">  </v>
      </c>
      <c r="B108" s="1">
        <f t="shared" si="1"/>
        <v>0</v>
      </c>
    </row>
    <row r="109" spans="1:2" x14ac:dyDescent="0.25">
      <c r="A109" s="2" t="str">
        <f>IF('S.H BOI GORDO'!A7237="","  ",'S.H BOI GORDO'!A7237)</f>
        <v xml:space="preserve">  </v>
      </c>
      <c r="B109" s="1">
        <f t="shared" si="1"/>
        <v>0</v>
      </c>
    </row>
    <row r="110" spans="1:2" x14ac:dyDescent="0.25">
      <c r="A110" s="2" t="str">
        <f>IF('S.H BOI GORDO'!A7238="","  ",'S.H BOI GORDO'!A7238)</f>
        <v xml:space="preserve">  </v>
      </c>
      <c r="B110" s="1">
        <f t="shared" si="1"/>
        <v>0</v>
      </c>
    </row>
    <row r="111" spans="1:2" x14ac:dyDescent="0.25">
      <c r="A111" s="2" t="str">
        <f>IF('S.H BOI GORDO'!A7239="","  ",'S.H BOI GORDO'!A7239)</f>
        <v xml:space="preserve">  </v>
      </c>
      <c r="B111" s="1">
        <f t="shared" si="1"/>
        <v>0</v>
      </c>
    </row>
    <row r="112" spans="1:2" x14ac:dyDescent="0.25">
      <c r="A112" s="2" t="str">
        <f>IF('S.H BOI GORDO'!A7240="","  ",'S.H BOI GORDO'!A7240)</f>
        <v xml:space="preserve">  </v>
      </c>
      <c r="B112" s="1">
        <f t="shared" si="1"/>
        <v>0</v>
      </c>
    </row>
    <row r="113" spans="1:2" x14ac:dyDescent="0.25">
      <c r="A113" s="2" t="str">
        <f>IF('S.H BOI GORDO'!A7241="","  ",'S.H BOI GORDO'!A7241)</f>
        <v xml:space="preserve">  </v>
      </c>
      <c r="B113" s="1">
        <f t="shared" si="1"/>
        <v>0</v>
      </c>
    </row>
    <row r="114" spans="1:2" x14ac:dyDescent="0.25">
      <c r="A114" s="2" t="str">
        <f>IF('S.H BOI GORDO'!A7242="","  ",'S.H BOI GORDO'!A7242)</f>
        <v xml:space="preserve">  </v>
      </c>
      <c r="B114" s="1">
        <f t="shared" si="1"/>
        <v>0</v>
      </c>
    </row>
    <row r="115" spans="1:2" x14ac:dyDescent="0.25">
      <c r="A115" s="2" t="str">
        <f>IF('S.H BOI GORDO'!A7243="","  ",'S.H BOI GORDO'!A7243)</f>
        <v xml:space="preserve">  </v>
      </c>
      <c r="B115" s="1">
        <f t="shared" si="1"/>
        <v>0</v>
      </c>
    </row>
    <row r="116" spans="1:2" x14ac:dyDescent="0.25">
      <c r="A116" s="2" t="str">
        <f>IF('S.H BOI GORDO'!A7244="","  ",'S.H BOI GORDO'!A7244)</f>
        <v xml:space="preserve">  </v>
      </c>
      <c r="B116" s="1">
        <f t="shared" si="1"/>
        <v>0</v>
      </c>
    </row>
    <row r="117" spans="1:2" x14ac:dyDescent="0.25">
      <c r="A117" s="2" t="str">
        <f>IF('S.H BOI GORDO'!A7245="","  ",'S.H BOI GORDO'!A7245)</f>
        <v xml:space="preserve">  </v>
      </c>
      <c r="B117" s="1">
        <f t="shared" si="1"/>
        <v>0</v>
      </c>
    </row>
    <row r="118" spans="1:2" x14ac:dyDescent="0.25">
      <c r="A118" s="2" t="str">
        <f>IF('S.H BOI GORDO'!A7246="","  ",'S.H BOI GORDO'!A7246)</f>
        <v xml:space="preserve">  </v>
      </c>
      <c r="B118" s="1">
        <f t="shared" si="1"/>
        <v>0</v>
      </c>
    </row>
    <row r="119" spans="1:2" x14ac:dyDescent="0.25">
      <c r="A119" s="2" t="str">
        <f>IF('S.H BOI GORDO'!A7247="","  ",'S.H BOI GORDO'!A7247)</f>
        <v xml:space="preserve">  </v>
      </c>
      <c r="B119" s="1">
        <f t="shared" si="1"/>
        <v>0</v>
      </c>
    </row>
    <row r="120" spans="1:2" x14ac:dyDescent="0.25">
      <c r="A120" s="2" t="str">
        <f>IF('S.H BOI GORDO'!A7248="","  ",'S.H BOI GORDO'!A7248)</f>
        <v xml:space="preserve">  </v>
      </c>
      <c r="B120" s="1">
        <f t="shared" si="1"/>
        <v>0</v>
      </c>
    </row>
    <row r="121" spans="1:2" x14ac:dyDescent="0.25">
      <c r="A121" s="2" t="str">
        <f>IF('S.H BOI GORDO'!A7249="","  ",'S.H BOI GORDO'!A7249)</f>
        <v xml:space="preserve">  </v>
      </c>
      <c r="B121" s="1">
        <f t="shared" si="1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Planilha61"/>
  <dimension ref="A1:C168"/>
  <sheetViews>
    <sheetView workbookViewId="0">
      <selection activeCell="E15" sqref="E15"/>
    </sheetView>
  </sheetViews>
  <sheetFormatPr defaultRowHeight="15" x14ac:dyDescent="0.25"/>
  <cols>
    <col min="1" max="1" width="12.5703125" style="2" bestFit="1" customWidth="1"/>
    <col min="2" max="49" width="9.140625" style="1" customWidth="1"/>
    <col min="5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5859</v>
      </c>
      <c r="C2">
        <v>5085.2020000000002</v>
      </c>
    </row>
    <row r="3" spans="1:3" x14ac:dyDescent="0.25">
      <c r="A3" s="9">
        <v>46189</v>
      </c>
      <c r="B3" s="1" t="s">
        <v>5859</v>
      </c>
      <c r="C3">
        <v>5108.1059999999998</v>
      </c>
    </row>
    <row r="4" spans="1:3" x14ac:dyDescent="0.25">
      <c r="A4" s="9">
        <v>46190</v>
      </c>
      <c r="B4" s="1" t="s">
        <v>5859</v>
      </c>
      <c r="C4">
        <v>5093.875</v>
      </c>
    </row>
    <row r="5" spans="1:3" x14ac:dyDescent="0.25">
      <c r="A5" s="9">
        <v>46191</v>
      </c>
      <c r="B5" s="1" t="s">
        <v>5859</v>
      </c>
      <c r="C5">
        <v>5182.6660000000002</v>
      </c>
    </row>
    <row r="6" spans="1:3" x14ac:dyDescent="0.25">
      <c r="A6" s="9">
        <v>46192</v>
      </c>
      <c r="B6" s="1" t="s">
        <v>5859</v>
      </c>
      <c r="C6">
        <v>5153.9319999999998</v>
      </c>
    </row>
    <row r="7" spans="1:3" x14ac:dyDescent="0.25">
      <c r="A7" s="9">
        <v>46195</v>
      </c>
      <c r="B7" s="1" t="s">
        <v>5859</v>
      </c>
      <c r="C7">
        <v>5151.9059999999999</v>
      </c>
    </row>
    <row r="8" spans="1:3" x14ac:dyDescent="0.25">
      <c r="A8" s="9">
        <v>46196</v>
      </c>
      <c r="B8" s="1" t="s">
        <v>5859</v>
      </c>
      <c r="C8">
        <v>5198.9639999999999</v>
      </c>
    </row>
    <row r="9" spans="1:3" x14ac:dyDescent="0.25">
      <c r="A9" s="9">
        <v>46197</v>
      </c>
      <c r="B9" s="1" t="s">
        <v>5859</v>
      </c>
      <c r="C9">
        <v>5205.4809999999998</v>
      </c>
    </row>
    <row r="10" spans="1:3" x14ac:dyDescent="0.25">
      <c r="A10" s="9">
        <v>46198</v>
      </c>
      <c r="B10" s="1" t="s">
        <v>5859</v>
      </c>
      <c r="C10">
        <v>5186.0559999999996</v>
      </c>
    </row>
    <row r="11" spans="1:3" x14ac:dyDescent="0.25">
      <c r="A11" s="9">
        <v>46199</v>
      </c>
      <c r="B11" s="1" t="s">
        <v>5859</v>
      </c>
      <c r="C11">
        <v>5173.6970000000001</v>
      </c>
    </row>
    <row r="12" spans="1:3" x14ac:dyDescent="0.25">
      <c r="A12" s="9">
        <v>46202</v>
      </c>
      <c r="B12" s="1" t="s">
        <v>5859</v>
      </c>
      <c r="C12">
        <v>5167.6629999999996</v>
      </c>
    </row>
    <row r="13" spans="1:3" x14ac:dyDescent="0.25">
      <c r="A13" s="9">
        <v>46203</v>
      </c>
      <c r="B13" s="1" t="s">
        <v>5859</v>
      </c>
      <c r="C13">
        <v>5176.6000000000004</v>
      </c>
    </row>
    <row r="14" spans="1:3" x14ac:dyDescent="0.25">
      <c r="A14" s="9">
        <v>46204</v>
      </c>
      <c r="B14" s="1" t="s">
        <v>5859</v>
      </c>
      <c r="C14">
        <v>5176.6000000000004</v>
      </c>
    </row>
    <row r="15" spans="1:3" x14ac:dyDescent="0.25">
      <c r="A15" s="9"/>
      <c r="B15" s="1" t="s">
        <v>5859</v>
      </c>
    </row>
    <row r="16" spans="1:3" x14ac:dyDescent="0.25">
      <c r="A16" s="9"/>
      <c r="B16" s="1" t="s">
        <v>5859</v>
      </c>
    </row>
    <row r="17" spans="1:2" x14ac:dyDescent="0.25">
      <c r="A17" s="9"/>
      <c r="B17" s="1" t="s">
        <v>5859</v>
      </c>
    </row>
    <row r="18" spans="1:2" x14ac:dyDescent="0.25">
      <c r="A18" s="9"/>
      <c r="B18" s="1" t="s">
        <v>5859</v>
      </c>
    </row>
    <row r="19" spans="1:2" x14ac:dyDescent="0.25">
      <c r="A19" s="9"/>
      <c r="B19" s="1" t="s">
        <v>5859</v>
      </c>
    </row>
    <row r="20" spans="1:2" x14ac:dyDescent="0.25">
      <c r="A20" s="9"/>
      <c r="B20" s="1" t="s">
        <v>5859</v>
      </c>
    </row>
    <row r="21" spans="1:2" x14ac:dyDescent="0.25">
      <c r="A21" s="9"/>
      <c r="B21" s="1" t="s">
        <v>5859</v>
      </c>
    </row>
    <row r="22" spans="1:2" x14ac:dyDescent="0.25">
      <c r="A22" s="9"/>
      <c r="B22" s="1" t="s">
        <v>5859</v>
      </c>
    </row>
    <row r="23" spans="1:2" x14ac:dyDescent="0.25">
      <c r="A23" s="9"/>
      <c r="B23" s="1" t="s">
        <v>5859</v>
      </c>
    </row>
    <row r="24" spans="1:2" x14ac:dyDescent="0.25">
      <c r="A24" s="9"/>
      <c r="B24" s="1" t="s">
        <v>5859</v>
      </c>
    </row>
    <row r="25" spans="1:2" x14ac:dyDescent="0.25">
      <c r="A25" s="9"/>
      <c r="B25" s="1" t="s">
        <v>5859</v>
      </c>
    </row>
    <row r="26" spans="1:2" x14ac:dyDescent="0.25">
      <c r="A26" s="9"/>
      <c r="B26" s="1" t="s">
        <v>5859</v>
      </c>
    </row>
    <row r="27" spans="1:2" x14ac:dyDescent="0.25">
      <c r="A27" s="9"/>
      <c r="B27" s="1" t="s">
        <v>5859</v>
      </c>
    </row>
    <row r="28" spans="1:2" x14ac:dyDescent="0.25">
      <c r="A28" s="9"/>
      <c r="B28" s="1" t="s">
        <v>5859</v>
      </c>
    </row>
    <row r="29" spans="1:2" x14ac:dyDescent="0.25">
      <c r="A29" s="9"/>
      <c r="B29" s="1" t="s">
        <v>5859</v>
      </c>
    </row>
    <row r="30" spans="1:2" x14ac:dyDescent="0.25">
      <c r="A30" s="9"/>
      <c r="B30" s="1" t="s">
        <v>5859</v>
      </c>
    </row>
    <row r="31" spans="1:2" x14ac:dyDescent="0.25">
      <c r="A31" s="9"/>
      <c r="B31" s="1" t="s">
        <v>5859</v>
      </c>
    </row>
    <row r="32" spans="1:2" x14ac:dyDescent="0.25">
      <c r="A32" s="9"/>
      <c r="B32" s="1" t="s">
        <v>5859</v>
      </c>
    </row>
    <row r="33" spans="1:2" x14ac:dyDescent="0.25">
      <c r="A33" s="9"/>
      <c r="B33" s="1" t="s">
        <v>5859</v>
      </c>
    </row>
    <row r="34" spans="1:2" x14ac:dyDescent="0.25">
      <c r="A34" s="9"/>
      <c r="B34" s="1" t="s">
        <v>5859</v>
      </c>
    </row>
    <row r="35" spans="1:2" x14ac:dyDescent="0.25">
      <c r="A35" s="9"/>
      <c r="B35" s="1" t="s">
        <v>5859</v>
      </c>
    </row>
    <row r="36" spans="1:2" x14ac:dyDescent="0.25">
      <c r="A36" s="9"/>
      <c r="B36" s="1" t="s">
        <v>5859</v>
      </c>
    </row>
    <row r="37" spans="1:2" x14ac:dyDescent="0.25">
      <c r="A37" s="9"/>
      <c r="B37" s="1" t="s">
        <v>5859</v>
      </c>
    </row>
    <row r="38" spans="1:2" x14ac:dyDescent="0.25">
      <c r="A38" s="9"/>
      <c r="B38" s="1" t="s">
        <v>5859</v>
      </c>
    </row>
    <row r="39" spans="1:2" x14ac:dyDescent="0.25">
      <c r="A39" s="9"/>
      <c r="B39" s="1" t="s">
        <v>5859</v>
      </c>
    </row>
    <row r="40" spans="1:2" x14ac:dyDescent="0.25">
      <c r="A40" s="9"/>
      <c r="B40" s="1" t="s">
        <v>5859</v>
      </c>
    </row>
    <row r="41" spans="1:2" x14ac:dyDescent="0.25">
      <c r="A41" s="9"/>
      <c r="B41" s="1" t="s">
        <v>5859</v>
      </c>
    </row>
    <row r="42" spans="1:2" x14ac:dyDescent="0.25">
      <c r="A42" s="9"/>
      <c r="B42" s="1" t="s">
        <v>5859</v>
      </c>
    </row>
    <row r="43" spans="1:2" x14ac:dyDescent="0.25">
      <c r="A43" s="9"/>
      <c r="B43" s="1" t="s">
        <v>5859</v>
      </c>
    </row>
    <row r="44" spans="1:2" x14ac:dyDescent="0.25">
      <c r="A44" s="9"/>
      <c r="B44" s="1" t="s">
        <v>5859</v>
      </c>
    </row>
    <row r="45" spans="1:2" x14ac:dyDescent="0.25">
      <c r="A45" s="9"/>
      <c r="B45" s="1" t="s">
        <v>5859</v>
      </c>
    </row>
    <row r="46" spans="1:2" x14ac:dyDescent="0.25">
      <c r="A46" s="9"/>
      <c r="B46" s="1" t="s">
        <v>5859</v>
      </c>
    </row>
    <row r="47" spans="1:2" x14ac:dyDescent="0.25">
      <c r="A47" s="9"/>
      <c r="B47" s="1" t="s">
        <v>5859</v>
      </c>
    </row>
    <row r="48" spans="1:2" x14ac:dyDescent="0.25">
      <c r="A48" s="9"/>
      <c r="B48" s="1" t="s">
        <v>5859</v>
      </c>
    </row>
    <row r="49" spans="1:2" x14ac:dyDescent="0.25">
      <c r="A49" s="9"/>
      <c r="B49" s="1" t="str">
        <f>B48</f>
        <v>DOLN26</v>
      </c>
    </row>
    <row r="50" spans="1:2" x14ac:dyDescent="0.25">
      <c r="A50" s="9"/>
      <c r="B50" s="1" t="str">
        <f>B49</f>
        <v>DOLN26</v>
      </c>
    </row>
    <row r="51" spans="1:2" x14ac:dyDescent="0.25">
      <c r="A51" s="9"/>
      <c r="B51" s="1" t="str">
        <f>B50</f>
        <v>DOLN26</v>
      </c>
    </row>
    <row r="52" spans="1:2" x14ac:dyDescent="0.25">
      <c r="A52" s="9"/>
      <c r="B52" s="1" t="str">
        <f>B51</f>
        <v>DOLN26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Planilha6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9" width="9.140625" style="1" customWidth="1"/>
    <col min="5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5860</v>
      </c>
      <c r="C2">
        <v>5124.0420000000004</v>
      </c>
    </row>
    <row r="3" spans="1:3" x14ac:dyDescent="0.25">
      <c r="A3" s="9">
        <v>46189</v>
      </c>
      <c r="B3" s="1" t="s">
        <v>5860</v>
      </c>
      <c r="C3">
        <v>5147.17</v>
      </c>
    </row>
    <row r="4" spans="1:3" x14ac:dyDescent="0.25">
      <c r="A4" s="9">
        <v>46190</v>
      </c>
      <c r="B4" s="1" t="s">
        <v>5860</v>
      </c>
      <c r="C4">
        <v>5132.9589999999998</v>
      </c>
    </row>
    <row r="5" spans="1:3" x14ac:dyDescent="0.25">
      <c r="A5" s="9">
        <v>46191</v>
      </c>
      <c r="B5" s="1" t="s">
        <v>5860</v>
      </c>
      <c r="C5">
        <v>5222.1120000000001</v>
      </c>
    </row>
    <row r="6" spans="1:3" x14ac:dyDescent="0.25">
      <c r="A6" s="9">
        <v>46192</v>
      </c>
      <c r="B6" s="1" t="s">
        <v>5860</v>
      </c>
      <c r="C6">
        <v>5193.0569999999998</v>
      </c>
    </row>
    <row r="7" spans="1:3" x14ac:dyDescent="0.25">
      <c r="A7" s="9">
        <v>46195</v>
      </c>
      <c r="B7" s="1" t="s">
        <v>5860</v>
      </c>
      <c r="C7">
        <v>5191.1660000000002</v>
      </c>
    </row>
    <row r="8" spans="1:3" x14ac:dyDescent="0.25">
      <c r="A8" s="9">
        <v>46196</v>
      </c>
      <c r="B8" s="1" t="s">
        <v>5860</v>
      </c>
      <c r="C8">
        <v>5238.723</v>
      </c>
    </row>
    <row r="9" spans="1:3" x14ac:dyDescent="0.25">
      <c r="A9" s="9">
        <v>46197</v>
      </c>
      <c r="B9" s="1" t="s">
        <v>5860</v>
      </c>
      <c r="C9">
        <v>5245.2359999999999</v>
      </c>
    </row>
    <row r="10" spans="1:3" x14ac:dyDescent="0.25">
      <c r="A10" s="9">
        <v>46198</v>
      </c>
      <c r="B10" s="1" t="s">
        <v>5860</v>
      </c>
      <c r="C10">
        <v>5225.7269999999999</v>
      </c>
    </row>
    <row r="11" spans="1:3" x14ac:dyDescent="0.25">
      <c r="A11" s="9">
        <v>46199</v>
      </c>
      <c r="B11" s="1" t="s">
        <v>5860</v>
      </c>
      <c r="C11">
        <v>5213.4059999999999</v>
      </c>
    </row>
    <row r="12" spans="1:3" x14ac:dyDescent="0.25">
      <c r="A12" s="9">
        <v>46202</v>
      </c>
      <c r="B12" s="1" t="s">
        <v>5860</v>
      </c>
      <c r="C12">
        <v>5207.4309999999996</v>
      </c>
    </row>
    <row r="13" spans="1:3" x14ac:dyDescent="0.25">
      <c r="A13" s="9">
        <v>46203</v>
      </c>
      <c r="B13" s="1" t="s">
        <v>5860</v>
      </c>
      <c r="C13">
        <v>5208.8869999999997</v>
      </c>
    </row>
    <row r="14" spans="1:3" x14ac:dyDescent="0.25">
      <c r="A14" s="9">
        <v>46204</v>
      </c>
      <c r="B14" s="1" t="s">
        <v>5860</v>
      </c>
      <c r="C14">
        <v>5247.5140000000001</v>
      </c>
    </row>
    <row r="15" spans="1:3" x14ac:dyDescent="0.25">
      <c r="A15" s="9">
        <v>46205</v>
      </c>
      <c r="B15" s="1" t="s">
        <v>5860</v>
      </c>
      <c r="C15">
        <v>5242.5439999999999</v>
      </c>
    </row>
    <row r="16" spans="1:3" x14ac:dyDescent="0.25">
      <c r="A16" s="9">
        <v>46206</v>
      </c>
      <c r="B16" s="1" t="s">
        <v>5860</v>
      </c>
      <c r="C16">
        <v>5204.5519999999997</v>
      </c>
    </row>
    <row r="17" spans="1:3" x14ac:dyDescent="0.25">
      <c r="A17" s="9">
        <v>46209</v>
      </c>
      <c r="B17" s="1" t="s">
        <v>5860</v>
      </c>
      <c r="C17">
        <v>5163.0420000000004</v>
      </c>
    </row>
    <row r="18" spans="1:3" x14ac:dyDescent="0.25">
      <c r="A18" s="9">
        <v>46210</v>
      </c>
      <c r="B18" s="1" t="s">
        <v>5860</v>
      </c>
      <c r="C18">
        <v>5186.4340000000002</v>
      </c>
    </row>
    <row r="19" spans="1:3" x14ac:dyDescent="0.25">
      <c r="A19" s="9">
        <v>46211</v>
      </c>
      <c r="B19" s="1" t="s">
        <v>5860</v>
      </c>
      <c r="C19">
        <v>5175.6930000000002</v>
      </c>
    </row>
    <row r="20" spans="1:3" x14ac:dyDescent="0.25">
      <c r="A20" s="9">
        <v>46212</v>
      </c>
      <c r="B20" s="1" t="s">
        <v>5860</v>
      </c>
      <c r="C20">
        <v>5146.6620000000003</v>
      </c>
    </row>
    <row r="21" spans="1:3" x14ac:dyDescent="0.25">
      <c r="A21" s="9">
        <v>46213</v>
      </c>
      <c r="B21" s="1" t="s">
        <v>5860</v>
      </c>
      <c r="C21">
        <v>5133.3249999999998</v>
      </c>
    </row>
    <row r="22" spans="1:3" x14ac:dyDescent="0.25">
      <c r="A22" s="9">
        <v>46216</v>
      </c>
      <c r="B22" s="1" t="s">
        <v>5860</v>
      </c>
      <c r="C22">
        <v>5155.2070000000003</v>
      </c>
    </row>
    <row r="23" spans="1:3" x14ac:dyDescent="0.25">
      <c r="A23" s="9">
        <v>46217</v>
      </c>
      <c r="B23" s="1" t="s">
        <v>5860</v>
      </c>
      <c r="C23">
        <v>5095.7120000000004</v>
      </c>
    </row>
    <row r="24" spans="1:3" x14ac:dyDescent="0.25">
      <c r="A24" s="9">
        <v>46218</v>
      </c>
      <c r="B24" s="1" t="s">
        <v>5860</v>
      </c>
      <c r="C24">
        <v>5096.2529999999997</v>
      </c>
    </row>
    <row r="25" spans="1:3" x14ac:dyDescent="0.25">
      <c r="A25" s="9">
        <v>46219</v>
      </c>
      <c r="B25" s="1" t="s">
        <v>5860</v>
      </c>
      <c r="C25">
        <v>5120.7569999999996</v>
      </c>
    </row>
    <row r="26" spans="1:3" x14ac:dyDescent="0.25">
      <c r="A26" s="9">
        <v>46220</v>
      </c>
      <c r="B26" s="1" t="s">
        <v>5860</v>
      </c>
      <c r="C26">
        <v>5127.9719999999998</v>
      </c>
    </row>
    <row r="27" spans="1:3" x14ac:dyDescent="0.25">
      <c r="A27" s="9">
        <v>46223</v>
      </c>
      <c r="B27" s="1" t="s">
        <v>5860</v>
      </c>
      <c r="C27">
        <v>5106.0450000000001</v>
      </c>
    </row>
    <row r="28" spans="1:3" x14ac:dyDescent="0.25">
      <c r="A28" s="9">
        <v>46224</v>
      </c>
      <c r="B28" s="1" t="s">
        <v>5860</v>
      </c>
      <c r="C28">
        <v>5083.87</v>
      </c>
    </row>
    <row r="29" spans="1:3" x14ac:dyDescent="0.25">
      <c r="A29" s="9">
        <v>46225</v>
      </c>
      <c r="B29" s="1" t="s">
        <v>5860</v>
      </c>
      <c r="C29">
        <v>5068.375</v>
      </c>
    </row>
    <row r="30" spans="1:3" x14ac:dyDescent="0.25">
      <c r="A30" s="9">
        <v>46226</v>
      </c>
      <c r="B30" s="1" t="s">
        <v>5860</v>
      </c>
      <c r="C30">
        <v>5100.4570000000003</v>
      </c>
    </row>
    <row r="31" spans="1:3" x14ac:dyDescent="0.25">
      <c r="A31" s="9">
        <v>46227</v>
      </c>
      <c r="B31" s="1" t="s">
        <v>5860</v>
      </c>
      <c r="C31">
        <v>5083.0929999999998</v>
      </c>
    </row>
    <row r="32" spans="1:3" x14ac:dyDescent="0.25">
      <c r="A32" s="9">
        <v>46230</v>
      </c>
      <c r="B32" s="1" t="s">
        <v>5860</v>
      </c>
      <c r="C32">
        <v>5117.1270000000004</v>
      </c>
    </row>
    <row r="33" spans="1:3" x14ac:dyDescent="0.25">
      <c r="A33" s="9">
        <v>46231</v>
      </c>
      <c r="B33" s="1" t="s">
        <v>5860</v>
      </c>
      <c r="C33">
        <v>5124.9040000000005</v>
      </c>
    </row>
    <row r="34" spans="1:3" x14ac:dyDescent="0.25">
      <c r="A34" s="9">
        <v>46232</v>
      </c>
      <c r="B34" s="1" t="s">
        <v>5860</v>
      </c>
      <c r="C34">
        <v>5101.3050000000003</v>
      </c>
    </row>
    <row r="35" spans="1:3" x14ac:dyDescent="0.25">
      <c r="A35" s="9">
        <v>46233</v>
      </c>
      <c r="B35" s="1" t="s">
        <v>5860</v>
      </c>
      <c r="C35">
        <v>5071.9930000000004</v>
      </c>
    </row>
    <row r="36" spans="1:3" x14ac:dyDescent="0.25">
      <c r="A36" s="9">
        <v>46234</v>
      </c>
      <c r="B36" s="1" t="s">
        <v>5860</v>
      </c>
      <c r="C36">
        <v>5077.3</v>
      </c>
    </row>
    <row r="37" spans="1:3" x14ac:dyDescent="0.25">
      <c r="A37" s="9">
        <v>46237</v>
      </c>
      <c r="B37" s="1" t="s">
        <v>5860</v>
      </c>
      <c r="C37">
        <v>5077.3</v>
      </c>
    </row>
    <row r="38" spans="1:3" x14ac:dyDescent="0.25">
      <c r="A38" s="9"/>
      <c r="B38" s="1" t="s">
        <v>5860</v>
      </c>
    </row>
    <row r="39" spans="1:3" x14ac:dyDescent="0.25">
      <c r="A39" s="9"/>
      <c r="B39" s="1" t="s">
        <v>5860</v>
      </c>
    </row>
    <row r="40" spans="1:3" x14ac:dyDescent="0.25">
      <c r="A40" s="9"/>
      <c r="B40" s="1" t="s">
        <v>5860</v>
      </c>
    </row>
    <row r="41" spans="1:3" x14ac:dyDescent="0.25">
      <c r="A41" s="9"/>
      <c r="B41" s="1" t="s">
        <v>5860</v>
      </c>
    </row>
    <row r="42" spans="1:3" x14ac:dyDescent="0.25">
      <c r="A42" s="9"/>
      <c r="B42" s="1" t="s">
        <v>5860</v>
      </c>
    </row>
    <row r="43" spans="1:3" x14ac:dyDescent="0.25">
      <c r="A43" s="9"/>
      <c r="B43" s="1" t="s">
        <v>5860</v>
      </c>
    </row>
    <row r="44" spans="1:3" x14ac:dyDescent="0.25">
      <c r="A44" s="9"/>
      <c r="B44" s="1" t="s">
        <v>5860</v>
      </c>
    </row>
    <row r="45" spans="1:3" x14ac:dyDescent="0.25">
      <c r="A45" s="9"/>
      <c r="B45" s="1" t="s">
        <v>5860</v>
      </c>
    </row>
    <row r="46" spans="1:3" x14ac:dyDescent="0.25">
      <c r="A46" s="9"/>
      <c r="B46" s="1" t="s">
        <v>5860</v>
      </c>
    </row>
    <row r="47" spans="1:3" x14ac:dyDescent="0.25">
      <c r="A47" s="9"/>
      <c r="B47" s="1" t="s">
        <v>5860</v>
      </c>
    </row>
    <row r="48" spans="1:3" x14ac:dyDescent="0.25">
      <c r="A48" s="9"/>
      <c r="B48" s="1" t="s">
        <v>5860</v>
      </c>
    </row>
    <row r="49" spans="1:2" x14ac:dyDescent="0.25">
      <c r="A49" s="9"/>
      <c r="B49" s="1" t="str">
        <f>B48</f>
        <v>DOLQ26</v>
      </c>
    </row>
    <row r="50" spans="1:2" x14ac:dyDescent="0.25">
      <c r="A50" s="9"/>
      <c r="B50" s="1" t="str">
        <f>B49</f>
        <v>DOLQ26</v>
      </c>
    </row>
    <row r="51" spans="1:2" x14ac:dyDescent="0.25">
      <c r="A51" s="9"/>
      <c r="B51" s="1" t="str">
        <f>B50</f>
        <v>DOLQ26</v>
      </c>
    </row>
    <row r="52" spans="1:2" x14ac:dyDescent="0.25">
      <c r="A52" s="9"/>
      <c r="B52" s="1" t="str">
        <f>B51</f>
        <v>DOLQ26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Planilha63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9" width="9.140625" style="1" customWidth="1"/>
    <col min="5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5861</v>
      </c>
      <c r="C2">
        <v>5160.5609999999997</v>
      </c>
    </row>
    <row r="3" spans="1:3" x14ac:dyDescent="0.25">
      <c r="A3" s="9">
        <v>46189</v>
      </c>
      <c r="B3" s="1" t="s">
        <v>5861</v>
      </c>
      <c r="C3">
        <v>5183.7449999999999</v>
      </c>
    </row>
    <row r="4" spans="1:3" x14ac:dyDescent="0.25">
      <c r="A4" s="9">
        <v>46190</v>
      </c>
      <c r="B4" s="1" t="s">
        <v>5861</v>
      </c>
      <c r="C4">
        <v>5169.53</v>
      </c>
    </row>
    <row r="5" spans="1:3" x14ac:dyDescent="0.25">
      <c r="A5" s="9">
        <v>46191</v>
      </c>
      <c r="B5" s="1" t="s">
        <v>5861</v>
      </c>
      <c r="C5">
        <v>5259.0519999999997</v>
      </c>
    </row>
    <row r="6" spans="1:3" x14ac:dyDescent="0.25">
      <c r="A6" s="9">
        <v>46192</v>
      </c>
      <c r="B6" s="1" t="s">
        <v>5861</v>
      </c>
      <c r="C6">
        <v>5229.8329999999996</v>
      </c>
    </row>
    <row r="7" spans="1:3" x14ac:dyDescent="0.25">
      <c r="A7" s="9">
        <v>46195</v>
      </c>
      <c r="B7" s="1" t="s">
        <v>5861</v>
      </c>
      <c r="C7">
        <v>5227.9080000000004</v>
      </c>
    </row>
    <row r="8" spans="1:3" x14ac:dyDescent="0.25">
      <c r="A8" s="9">
        <v>46196</v>
      </c>
      <c r="B8" s="1" t="s">
        <v>5861</v>
      </c>
      <c r="C8">
        <v>5275.5730000000003</v>
      </c>
    </row>
    <row r="9" spans="1:3" x14ac:dyDescent="0.25">
      <c r="A9" s="9">
        <v>46197</v>
      </c>
      <c r="B9" s="1" t="s">
        <v>5861</v>
      </c>
      <c r="C9">
        <v>5281.942</v>
      </c>
    </row>
    <row r="10" spans="1:3" x14ac:dyDescent="0.25">
      <c r="A10" s="9">
        <v>46198</v>
      </c>
      <c r="B10" s="1" t="s">
        <v>5861</v>
      </c>
      <c r="C10">
        <v>5262.2139999999999</v>
      </c>
    </row>
    <row r="11" spans="1:3" x14ac:dyDescent="0.25">
      <c r="A11" s="9">
        <v>46199</v>
      </c>
      <c r="B11" s="1" t="s">
        <v>5861</v>
      </c>
      <c r="C11">
        <v>5249.7219999999998</v>
      </c>
    </row>
    <row r="12" spans="1:3" x14ac:dyDescent="0.25">
      <c r="A12" s="9">
        <v>46202</v>
      </c>
      <c r="B12" s="1" t="s">
        <v>5861</v>
      </c>
      <c r="C12">
        <v>5243.692</v>
      </c>
    </row>
    <row r="13" spans="1:3" x14ac:dyDescent="0.25">
      <c r="A13" s="9">
        <v>46203</v>
      </c>
      <c r="B13" s="1" t="s">
        <v>5861</v>
      </c>
      <c r="C13">
        <v>5245.1629999999996</v>
      </c>
    </row>
    <row r="14" spans="1:3" x14ac:dyDescent="0.25">
      <c r="A14" s="9">
        <v>46204</v>
      </c>
      <c r="B14" s="1" t="s">
        <v>5861</v>
      </c>
      <c r="C14">
        <v>5284.0829999999996</v>
      </c>
    </row>
    <row r="15" spans="1:3" x14ac:dyDescent="0.25">
      <c r="A15" s="9">
        <v>46205</v>
      </c>
      <c r="B15" s="1" t="s">
        <v>5861</v>
      </c>
      <c r="C15">
        <v>5279.076</v>
      </c>
    </row>
    <row r="16" spans="1:3" x14ac:dyDescent="0.25">
      <c r="A16" s="9">
        <v>46206</v>
      </c>
      <c r="B16" s="1" t="s">
        <v>5861</v>
      </c>
      <c r="C16">
        <v>5240.8850000000002</v>
      </c>
    </row>
    <row r="17" spans="1:3" x14ac:dyDescent="0.25">
      <c r="A17" s="9">
        <v>46209</v>
      </c>
      <c r="B17" s="1" t="s">
        <v>5861</v>
      </c>
      <c r="C17">
        <v>5199.1400000000003</v>
      </c>
    </row>
    <row r="18" spans="1:3" x14ac:dyDescent="0.25">
      <c r="A18" s="9">
        <v>46210</v>
      </c>
      <c r="B18" s="1" t="s">
        <v>5861</v>
      </c>
      <c r="C18">
        <v>5222.6189999999997</v>
      </c>
    </row>
    <row r="19" spans="1:3" x14ac:dyDescent="0.25">
      <c r="A19" s="9">
        <v>46211</v>
      </c>
      <c r="B19" s="1" t="s">
        <v>5861</v>
      </c>
      <c r="C19">
        <v>5211.643</v>
      </c>
    </row>
    <row r="20" spans="1:3" x14ac:dyDescent="0.25">
      <c r="A20" s="9">
        <v>46212</v>
      </c>
      <c r="B20" s="1" t="s">
        <v>5861</v>
      </c>
      <c r="C20">
        <v>5182.4390000000003</v>
      </c>
    </row>
    <row r="21" spans="1:3" x14ac:dyDescent="0.25">
      <c r="A21" s="9">
        <v>46213</v>
      </c>
      <c r="B21" s="1" t="s">
        <v>5861</v>
      </c>
      <c r="C21">
        <v>5168.9319999999998</v>
      </c>
    </row>
    <row r="22" spans="1:3" x14ac:dyDescent="0.25">
      <c r="A22" s="9">
        <v>46216</v>
      </c>
      <c r="B22" s="1" t="s">
        <v>5861</v>
      </c>
      <c r="C22">
        <v>5190.8940000000002</v>
      </c>
    </row>
    <row r="23" spans="1:3" x14ac:dyDescent="0.25">
      <c r="A23" s="9">
        <v>46217</v>
      </c>
      <c r="B23" s="1" t="s">
        <v>5861</v>
      </c>
      <c r="C23">
        <v>5131.085</v>
      </c>
    </row>
    <row r="24" spans="1:3" x14ac:dyDescent="0.25">
      <c r="A24" s="9">
        <v>46218</v>
      </c>
      <c r="B24" s="1" t="s">
        <v>5861</v>
      </c>
      <c r="C24">
        <v>5131.5829999999996</v>
      </c>
    </row>
    <row r="25" spans="1:3" x14ac:dyDescent="0.25">
      <c r="A25" s="9">
        <v>46219</v>
      </c>
      <c r="B25" s="1" t="s">
        <v>5861</v>
      </c>
      <c r="C25">
        <v>5156.3419999999996</v>
      </c>
    </row>
    <row r="26" spans="1:3" x14ac:dyDescent="0.25">
      <c r="A26" s="9">
        <v>46220</v>
      </c>
      <c r="B26" s="1" t="s">
        <v>5861</v>
      </c>
      <c r="C26">
        <v>5163.6750000000002</v>
      </c>
    </row>
    <row r="27" spans="1:3" x14ac:dyDescent="0.25">
      <c r="A27" s="9">
        <v>46223</v>
      </c>
      <c r="B27" s="1" t="s">
        <v>5861</v>
      </c>
      <c r="C27">
        <v>5141.5919999999996</v>
      </c>
    </row>
    <row r="28" spans="1:3" x14ac:dyDescent="0.25">
      <c r="A28" s="9">
        <v>46224</v>
      </c>
      <c r="B28" s="1" t="s">
        <v>5861</v>
      </c>
      <c r="C28">
        <v>5119.1719999999996</v>
      </c>
    </row>
    <row r="29" spans="1:3" x14ac:dyDescent="0.25">
      <c r="A29" s="9">
        <v>46225</v>
      </c>
      <c r="B29" s="1" t="s">
        <v>5861</v>
      </c>
      <c r="C29">
        <v>5103.5029999999997</v>
      </c>
    </row>
    <row r="30" spans="1:3" x14ac:dyDescent="0.25">
      <c r="A30" s="9">
        <v>46226</v>
      </c>
      <c r="B30" s="1" t="s">
        <v>5861</v>
      </c>
      <c r="C30">
        <v>5135.8490000000002</v>
      </c>
    </row>
    <row r="31" spans="1:3" x14ac:dyDescent="0.25">
      <c r="A31" s="9">
        <v>46227</v>
      </c>
      <c r="B31" s="1" t="s">
        <v>5861</v>
      </c>
      <c r="C31">
        <v>5118.3190000000004</v>
      </c>
    </row>
    <row r="32" spans="1:3" x14ac:dyDescent="0.25">
      <c r="A32" s="9">
        <v>46230</v>
      </c>
      <c r="B32" s="1" t="s">
        <v>5861</v>
      </c>
      <c r="C32">
        <v>5152.63</v>
      </c>
    </row>
    <row r="33" spans="1:3" x14ac:dyDescent="0.25">
      <c r="A33" s="9">
        <v>46231</v>
      </c>
      <c r="B33" s="1" t="s">
        <v>5861</v>
      </c>
      <c r="C33">
        <v>5160.57</v>
      </c>
    </row>
    <row r="34" spans="1:3" x14ac:dyDescent="0.25">
      <c r="A34" s="9">
        <v>46232</v>
      </c>
      <c r="B34" s="1" t="s">
        <v>5861</v>
      </c>
      <c r="C34">
        <v>5137.067</v>
      </c>
    </row>
    <row r="35" spans="1:3" x14ac:dyDescent="0.25">
      <c r="A35" s="9">
        <v>46233</v>
      </c>
      <c r="B35" s="1" t="s">
        <v>5861</v>
      </c>
      <c r="C35">
        <v>5108.3</v>
      </c>
    </row>
    <row r="36" spans="1:3" x14ac:dyDescent="0.25">
      <c r="A36" s="9">
        <v>46234</v>
      </c>
      <c r="B36" s="1" t="s">
        <v>5861</v>
      </c>
      <c r="C36">
        <v>5110.7950000000001</v>
      </c>
    </row>
    <row r="37" spans="1:3" x14ac:dyDescent="0.25">
      <c r="A37" s="9">
        <v>46237</v>
      </c>
      <c r="B37" s="1" t="s">
        <v>5861</v>
      </c>
      <c r="C37">
        <v>5122.4880000000003</v>
      </c>
    </row>
    <row r="38" spans="1:3" x14ac:dyDescent="0.25">
      <c r="A38" s="9"/>
      <c r="B38" s="1" t="s">
        <v>5861</v>
      </c>
    </row>
    <row r="39" spans="1:3" x14ac:dyDescent="0.25">
      <c r="A39" s="9"/>
      <c r="B39" s="1" t="s">
        <v>5861</v>
      </c>
    </row>
    <row r="40" spans="1:3" x14ac:dyDescent="0.25">
      <c r="A40" s="9"/>
      <c r="B40" s="1" t="s">
        <v>5861</v>
      </c>
    </row>
    <row r="41" spans="1:3" x14ac:dyDescent="0.25">
      <c r="A41" s="9"/>
      <c r="B41" s="1" t="s">
        <v>5861</v>
      </c>
    </row>
    <row r="42" spans="1:3" x14ac:dyDescent="0.25">
      <c r="A42" s="9"/>
      <c r="B42" s="1" t="s">
        <v>5861</v>
      </c>
    </row>
    <row r="43" spans="1:3" x14ac:dyDescent="0.25">
      <c r="A43" s="9"/>
      <c r="B43" s="1" t="s">
        <v>5861</v>
      </c>
    </row>
    <row r="44" spans="1:3" x14ac:dyDescent="0.25">
      <c r="A44" s="9"/>
      <c r="B44" s="1" t="s">
        <v>5861</v>
      </c>
    </row>
    <row r="45" spans="1:3" x14ac:dyDescent="0.25">
      <c r="A45" s="9"/>
      <c r="B45" s="1" t="s">
        <v>5861</v>
      </c>
    </row>
    <row r="46" spans="1:3" x14ac:dyDescent="0.25">
      <c r="A46" s="9"/>
      <c r="B46" s="1" t="s">
        <v>5861</v>
      </c>
    </row>
    <row r="47" spans="1:3" x14ac:dyDescent="0.25">
      <c r="A47" s="9"/>
      <c r="B47" s="1" t="s">
        <v>5861</v>
      </c>
    </row>
    <row r="48" spans="1:3" x14ac:dyDescent="0.25">
      <c r="A48" s="9"/>
      <c r="B48" s="1" t="s">
        <v>5861</v>
      </c>
    </row>
    <row r="49" spans="1:2" x14ac:dyDescent="0.25">
      <c r="A49" s="9"/>
      <c r="B49" s="1" t="str">
        <f>B48</f>
        <v>DOLU26</v>
      </c>
    </row>
    <row r="50" spans="1:2" x14ac:dyDescent="0.25">
      <c r="A50" s="9"/>
      <c r="B50" s="1" t="str">
        <f>B49</f>
        <v>DOLU26</v>
      </c>
    </row>
    <row r="51" spans="1:2" x14ac:dyDescent="0.25">
      <c r="A51" s="9"/>
      <c r="B51" s="1" t="str">
        <f>B50</f>
        <v>DOLU26</v>
      </c>
    </row>
    <row r="52" spans="1:2" x14ac:dyDescent="0.25">
      <c r="A52" s="9"/>
      <c r="B52" s="1" t="str">
        <f>B51</f>
        <v>DOLU26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Planilha64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9" width="9.140625" style="1" customWidth="1"/>
    <col min="5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5862</v>
      </c>
      <c r="C2">
        <v>5196.9960000000001</v>
      </c>
    </row>
    <row r="3" spans="1:3" x14ac:dyDescent="0.25">
      <c r="A3" s="9">
        <v>46189</v>
      </c>
      <c r="B3" s="1" t="s">
        <v>5862</v>
      </c>
      <c r="C3">
        <v>5220.415</v>
      </c>
    </row>
    <row r="4" spans="1:3" x14ac:dyDescent="0.25">
      <c r="A4" s="9">
        <v>46190</v>
      </c>
      <c r="B4" s="1" t="s">
        <v>5862</v>
      </c>
      <c r="C4">
        <v>5205.9979999999996</v>
      </c>
    </row>
    <row r="5" spans="1:3" x14ac:dyDescent="0.25">
      <c r="A5" s="9">
        <v>46191</v>
      </c>
      <c r="B5" s="1" t="s">
        <v>5862</v>
      </c>
      <c r="C5">
        <v>5295.6030000000001</v>
      </c>
    </row>
    <row r="6" spans="1:3" x14ac:dyDescent="0.25">
      <c r="A6" s="9">
        <v>46192</v>
      </c>
      <c r="B6" s="1" t="s">
        <v>5862</v>
      </c>
      <c r="C6">
        <v>5265.7759999999998</v>
      </c>
    </row>
    <row r="7" spans="1:3" x14ac:dyDescent="0.25">
      <c r="A7" s="9">
        <v>46195</v>
      </c>
      <c r="B7" s="1" t="s">
        <v>5862</v>
      </c>
      <c r="C7">
        <v>5263.7860000000001</v>
      </c>
    </row>
    <row r="8" spans="1:3" x14ac:dyDescent="0.25">
      <c r="A8" s="9">
        <v>46196</v>
      </c>
      <c r="B8" s="1" t="s">
        <v>5862</v>
      </c>
      <c r="C8">
        <v>5311.6790000000001</v>
      </c>
    </row>
    <row r="9" spans="1:3" x14ac:dyDescent="0.25">
      <c r="A9" s="9">
        <v>46197</v>
      </c>
      <c r="B9" s="1" t="s">
        <v>5862</v>
      </c>
      <c r="C9">
        <v>5318.125</v>
      </c>
    </row>
    <row r="10" spans="1:3" x14ac:dyDescent="0.25">
      <c r="A10" s="9">
        <v>46198</v>
      </c>
      <c r="B10" s="1" t="s">
        <v>5862</v>
      </c>
      <c r="C10">
        <v>5297.8890000000001</v>
      </c>
    </row>
    <row r="11" spans="1:3" x14ac:dyDescent="0.25">
      <c r="A11" s="9">
        <v>46199</v>
      </c>
      <c r="B11" s="1" t="s">
        <v>5862</v>
      </c>
      <c r="C11">
        <v>5285.3879999999999</v>
      </c>
    </row>
    <row r="12" spans="1:3" x14ac:dyDescent="0.25">
      <c r="A12" s="9">
        <v>46202</v>
      </c>
      <c r="B12" s="1" t="s">
        <v>5862</v>
      </c>
      <c r="C12">
        <v>5279.1549999999997</v>
      </c>
    </row>
    <row r="13" spans="1:3" x14ac:dyDescent="0.25">
      <c r="A13" s="9">
        <v>46203</v>
      </c>
      <c r="B13" s="1" t="s">
        <v>5862</v>
      </c>
      <c r="C13">
        <v>5280.4780000000001</v>
      </c>
    </row>
    <row r="14" spans="1:3" x14ac:dyDescent="0.25">
      <c r="A14" s="9">
        <v>46204</v>
      </c>
      <c r="B14" s="1" t="s">
        <v>5862</v>
      </c>
      <c r="C14">
        <v>5319.5510000000004</v>
      </c>
    </row>
    <row r="15" spans="1:3" x14ac:dyDescent="0.25">
      <c r="A15" s="9">
        <v>46205</v>
      </c>
      <c r="B15" s="1" t="s">
        <v>5862</v>
      </c>
      <c r="C15">
        <v>5314.6610000000001</v>
      </c>
    </row>
    <row r="16" spans="1:3" x14ac:dyDescent="0.25">
      <c r="A16" s="9">
        <v>46206</v>
      </c>
      <c r="B16" s="1" t="s">
        <v>5862</v>
      </c>
      <c r="C16">
        <v>5276.0150000000003</v>
      </c>
    </row>
    <row r="17" spans="1:3" x14ac:dyDescent="0.25">
      <c r="A17" s="9">
        <v>46209</v>
      </c>
      <c r="B17" s="1" t="s">
        <v>5862</v>
      </c>
      <c r="C17">
        <v>5234.143</v>
      </c>
    </row>
    <row r="18" spans="1:3" x14ac:dyDescent="0.25">
      <c r="A18" s="9">
        <v>46210</v>
      </c>
      <c r="B18" s="1" t="s">
        <v>5862</v>
      </c>
      <c r="C18">
        <v>5257.7470000000003</v>
      </c>
    </row>
    <row r="19" spans="1:3" x14ac:dyDescent="0.25">
      <c r="A19" s="9">
        <v>46211</v>
      </c>
      <c r="B19" s="1" t="s">
        <v>5862</v>
      </c>
      <c r="C19">
        <v>5246.6790000000001</v>
      </c>
    </row>
    <row r="20" spans="1:3" x14ac:dyDescent="0.25">
      <c r="A20" s="9">
        <v>46212</v>
      </c>
      <c r="B20" s="1" t="s">
        <v>5862</v>
      </c>
      <c r="C20">
        <v>5217.2330000000002</v>
      </c>
    </row>
    <row r="21" spans="1:3" x14ac:dyDescent="0.25">
      <c r="A21" s="9">
        <v>46213</v>
      </c>
      <c r="B21" s="1" t="s">
        <v>5862</v>
      </c>
      <c r="C21">
        <v>5203.3770000000004</v>
      </c>
    </row>
    <row r="22" spans="1:3" x14ac:dyDescent="0.25">
      <c r="A22" s="9">
        <v>46216</v>
      </c>
      <c r="B22" s="1" t="s">
        <v>5862</v>
      </c>
      <c r="C22">
        <v>5225.4520000000002</v>
      </c>
    </row>
    <row r="23" spans="1:3" x14ac:dyDescent="0.25">
      <c r="A23" s="9">
        <v>46217</v>
      </c>
      <c r="B23" s="1" t="s">
        <v>5862</v>
      </c>
      <c r="C23">
        <v>5165.3919999999998</v>
      </c>
    </row>
    <row r="24" spans="1:3" x14ac:dyDescent="0.25">
      <c r="A24" s="9">
        <v>46218</v>
      </c>
      <c r="B24" s="1" t="s">
        <v>5862</v>
      </c>
      <c r="C24">
        <v>5165.9359999999997</v>
      </c>
    </row>
    <row r="25" spans="1:3" x14ac:dyDescent="0.25">
      <c r="A25" s="9">
        <v>46219</v>
      </c>
      <c r="B25" s="1" t="s">
        <v>5862</v>
      </c>
      <c r="C25">
        <v>5190.8770000000004</v>
      </c>
    </row>
    <row r="26" spans="1:3" x14ac:dyDescent="0.25">
      <c r="A26" s="9">
        <v>46220</v>
      </c>
      <c r="B26" s="1" t="s">
        <v>5862</v>
      </c>
      <c r="C26">
        <v>5198.4080000000004</v>
      </c>
    </row>
    <row r="27" spans="1:3" x14ac:dyDescent="0.25">
      <c r="A27" s="9">
        <v>46223</v>
      </c>
      <c r="B27" s="1" t="s">
        <v>5862</v>
      </c>
      <c r="C27">
        <v>5175.9570000000003</v>
      </c>
    </row>
    <row r="28" spans="1:3" x14ac:dyDescent="0.25">
      <c r="A28" s="9">
        <v>46224</v>
      </c>
      <c r="B28" s="1" t="s">
        <v>5862</v>
      </c>
      <c r="C28">
        <v>5153.3670000000002</v>
      </c>
    </row>
    <row r="29" spans="1:3" x14ac:dyDescent="0.25">
      <c r="A29" s="9">
        <v>46225</v>
      </c>
      <c r="B29" s="1" t="s">
        <v>5862</v>
      </c>
      <c r="C29">
        <v>5137.5820000000003</v>
      </c>
    </row>
    <row r="30" spans="1:3" x14ac:dyDescent="0.25">
      <c r="A30" s="9">
        <v>46226</v>
      </c>
      <c r="B30" s="1" t="s">
        <v>5862</v>
      </c>
      <c r="C30">
        <v>5170.1099999999997</v>
      </c>
    </row>
    <row r="31" spans="1:3" x14ac:dyDescent="0.25">
      <c r="A31" s="9">
        <v>46227</v>
      </c>
      <c r="B31" s="1" t="s">
        <v>5862</v>
      </c>
      <c r="C31">
        <v>5152.4189999999999</v>
      </c>
    </row>
    <row r="32" spans="1:3" x14ac:dyDescent="0.25">
      <c r="A32" s="9">
        <v>46230</v>
      </c>
      <c r="B32" s="1" t="s">
        <v>5862</v>
      </c>
      <c r="C32">
        <v>5187.0290000000005</v>
      </c>
    </row>
    <row r="33" spans="1:3" x14ac:dyDescent="0.25">
      <c r="A33" s="9">
        <v>46231</v>
      </c>
      <c r="B33" s="1" t="s">
        <v>5862</v>
      </c>
      <c r="C33">
        <v>5194.9570000000003</v>
      </c>
    </row>
    <row r="34" spans="1:3" x14ac:dyDescent="0.25">
      <c r="A34" s="9">
        <v>46232</v>
      </c>
      <c r="B34" s="1" t="s">
        <v>5862</v>
      </c>
      <c r="C34">
        <v>5171.4650000000001</v>
      </c>
    </row>
    <row r="35" spans="1:3" x14ac:dyDescent="0.25">
      <c r="A35" s="9">
        <v>46233</v>
      </c>
      <c r="B35" s="1" t="s">
        <v>5862</v>
      </c>
      <c r="C35">
        <v>5142.5420000000004</v>
      </c>
    </row>
    <row r="36" spans="1:3" x14ac:dyDescent="0.25">
      <c r="A36" s="9">
        <v>46234</v>
      </c>
      <c r="B36" s="1" t="s">
        <v>5862</v>
      </c>
      <c r="C36">
        <v>5145.0410000000002</v>
      </c>
    </row>
    <row r="37" spans="1:3" x14ac:dyDescent="0.25">
      <c r="A37" s="9">
        <v>46237</v>
      </c>
      <c r="B37" s="1" t="s">
        <v>5862</v>
      </c>
      <c r="C37">
        <v>5157.0659999999998</v>
      </c>
    </row>
    <row r="38" spans="1:3" x14ac:dyDescent="0.25">
      <c r="A38" s="9"/>
      <c r="B38" s="1" t="s">
        <v>5862</v>
      </c>
    </row>
    <row r="39" spans="1:3" x14ac:dyDescent="0.25">
      <c r="A39" s="9"/>
      <c r="B39" s="1" t="s">
        <v>5862</v>
      </c>
    </row>
    <row r="40" spans="1:3" x14ac:dyDescent="0.25">
      <c r="A40" s="9"/>
      <c r="B40" s="1" t="s">
        <v>5862</v>
      </c>
    </row>
    <row r="41" spans="1:3" x14ac:dyDescent="0.25">
      <c r="A41" s="9"/>
      <c r="B41" s="1" t="s">
        <v>5862</v>
      </c>
    </row>
    <row r="42" spans="1:3" x14ac:dyDescent="0.25">
      <c r="A42" s="9"/>
      <c r="B42" s="1" t="s">
        <v>5862</v>
      </c>
    </row>
    <row r="43" spans="1:3" x14ac:dyDescent="0.25">
      <c r="A43" s="9"/>
      <c r="B43" s="1" t="s">
        <v>5862</v>
      </c>
    </row>
    <row r="44" spans="1:3" x14ac:dyDescent="0.25">
      <c r="A44" s="9"/>
      <c r="B44" s="1" t="s">
        <v>5862</v>
      </c>
    </row>
    <row r="45" spans="1:3" x14ac:dyDescent="0.25">
      <c r="A45" s="9"/>
      <c r="B45" s="1" t="s">
        <v>5862</v>
      </c>
    </row>
    <row r="46" spans="1:3" x14ac:dyDescent="0.25">
      <c r="A46" s="9"/>
      <c r="B46" s="1" t="s">
        <v>5862</v>
      </c>
    </row>
    <row r="47" spans="1:3" x14ac:dyDescent="0.25">
      <c r="A47" s="9"/>
      <c r="B47" s="1" t="s">
        <v>5862</v>
      </c>
    </row>
    <row r="48" spans="1:3" x14ac:dyDescent="0.25">
      <c r="A48" s="9"/>
      <c r="B48" s="1" t="s">
        <v>5862</v>
      </c>
    </row>
    <row r="49" spans="1:2" x14ac:dyDescent="0.25">
      <c r="A49" s="9"/>
      <c r="B49" s="1" t="str">
        <f>B48</f>
        <v>DOLV26</v>
      </c>
    </row>
    <row r="50" spans="1:2" x14ac:dyDescent="0.25">
      <c r="A50" s="9"/>
      <c r="B50" s="1" t="str">
        <f>B49</f>
        <v>DOLV26</v>
      </c>
    </row>
    <row r="51" spans="1:2" x14ac:dyDescent="0.25">
      <c r="A51" s="9"/>
      <c r="B51" s="1" t="str">
        <f>B50</f>
        <v>DOLV26</v>
      </c>
    </row>
    <row r="52" spans="1:2" x14ac:dyDescent="0.25">
      <c r="A52" s="9"/>
      <c r="B52" s="1" t="str">
        <f>B51</f>
        <v>DOLV26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Planilha65"/>
  <dimension ref="A1:C168"/>
  <sheetViews>
    <sheetView topLeftCell="A25" workbookViewId="0">
      <selection activeCell="F17" sqref="F17"/>
    </sheetView>
  </sheetViews>
  <sheetFormatPr defaultRowHeight="15" x14ac:dyDescent="0.25"/>
  <cols>
    <col min="1" max="1" width="12.5703125" style="2" bestFit="1" customWidth="1"/>
    <col min="2" max="49" width="9.140625" style="1" customWidth="1"/>
    <col min="5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5863</v>
      </c>
      <c r="C2">
        <v>5231.3379999999997</v>
      </c>
    </row>
    <row r="3" spans="1:3" x14ac:dyDescent="0.25">
      <c r="A3" s="9">
        <v>46189</v>
      </c>
      <c r="B3" s="1" t="s">
        <v>5863</v>
      </c>
      <c r="C3">
        <v>5254.9110000000001</v>
      </c>
    </row>
    <row r="4" spans="1:3" x14ac:dyDescent="0.25">
      <c r="A4" s="9">
        <v>46190</v>
      </c>
      <c r="B4" s="1" t="s">
        <v>5863</v>
      </c>
      <c r="C4">
        <v>5240.4840000000004</v>
      </c>
    </row>
    <row r="5" spans="1:3" x14ac:dyDescent="0.25">
      <c r="A5" s="9">
        <v>46191</v>
      </c>
      <c r="B5" s="1" t="s">
        <v>5863</v>
      </c>
      <c r="C5">
        <v>5330.2060000000001</v>
      </c>
    </row>
    <row r="6" spans="1:3" x14ac:dyDescent="0.25">
      <c r="A6" s="9">
        <v>46192</v>
      </c>
      <c r="B6" s="1" t="s">
        <v>5863</v>
      </c>
      <c r="C6">
        <v>5299.6670000000004</v>
      </c>
    </row>
    <row r="7" spans="1:3" x14ac:dyDescent="0.25">
      <c r="A7" s="9">
        <v>46195</v>
      </c>
      <c r="B7" s="1" t="s">
        <v>5863</v>
      </c>
      <c r="C7">
        <v>5297.3370000000004</v>
      </c>
    </row>
    <row r="8" spans="1:3" x14ac:dyDescent="0.25">
      <c r="A8" s="9">
        <v>46196</v>
      </c>
      <c r="B8" s="1" t="s">
        <v>5863</v>
      </c>
      <c r="C8">
        <v>5344.8230000000003</v>
      </c>
    </row>
    <row r="9" spans="1:3" x14ac:dyDescent="0.25">
      <c r="A9" s="9">
        <v>46197</v>
      </c>
      <c r="B9" s="1" t="s">
        <v>5863</v>
      </c>
      <c r="C9">
        <v>5351.3130000000001</v>
      </c>
    </row>
    <row r="10" spans="1:3" x14ac:dyDescent="0.25">
      <c r="A10" s="9">
        <v>46198</v>
      </c>
      <c r="B10" s="1" t="s">
        <v>5863</v>
      </c>
      <c r="C10">
        <v>5330.7749999999996</v>
      </c>
    </row>
    <row r="11" spans="1:3" x14ac:dyDescent="0.25">
      <c r="A11" s="9">
        <v>46199</v>
      </c>
      <c r="B11" s="1" t="s">
        <v>5863</v>
      </c>
      <c r="C11">
        <v>5318.1840000000002</v>
      </c>
    </row>
    <row r="12" spans="1:3" x14ac:dyDescent="0.25">
      <c r="A12" s="9">
        <v>46202</v>
      </c>
      <c r="B12" s="1" t="s">
        <v>5863</v>
      </c>
      <c r="C12">
        <v>5311.8239999999996</v>
      </c>
    </row>
    <row r="13" spans="1:3" x14ac:dyDescent="0.25">
      <c r="A13" s="9">
        <v>46203</v>
      </c>
      <c r="B13" s="1" t="s">
        <v>5863</v>
      </c>
      <c r="C13">
        <v>5312.7370000000001</v>
      </c>
    </row>
    <row r="14" spans="1:3" x14ac:dyDescent="0.25">
      <c r="A14" s="9">
        <v>46204</v>
      </c>
      <c r="B14" s="1" t="s">
        <v>5863</v>
      </c>
      <c r="C14">
        <v>5352.3239999999996</v>
      </c>
    </row>
    <row r="15" spans="1:3" x14ac:dyDescent="0.25">
      <c r="A15" s="9">
        <v>46205</v>
      </c>
      <c r="B15" s="1" t="s">
        <v>5863</v>
      </c>
      <c r="C15">
        <v>5347.6909999999998</v>
      </c>
    </row>
    <row r="16" spans="1:3" x14ac:dyDescent="0.25">
      <c r="A16" s="9">
        <v>46206</v>
      </c>
      <c r="B16" s="1" t="s">
        <v>5863</v>
      </c>
      <c r="C16">
        <v>5308.6959999999999</v>
      </c>
    </row>
    <row r="17" spans="1:3" x14ac:dyDescent="0.25">
      <c r="A17" s="9">
        <v>46209</v>
      </c>
      <c r="B17" s="1" t="s">
        <v>5863</v>
      </c>
      <c r="C17">
        <v>5266.6890000000003</v>
      </c>
    </row>
    <row r="18" spans="1:3" x14ac:dyDescent="0.25">
      <c r="A18" s="9">
        <v>46210</v>
      </c>
      <c r="B18" s="1" t="s">
        <v>5863</v>
      </c>
      <c r="C18">
        <v>5290.3090000000002</v>
      </c>
    </row>
    <row r="19" spans="1:3" x14ac:dyDescent="0.25">
      <c r="A19" s="9">
        <v>46211</v>
      </c>
      <c r="B19" s="1" t="s">
        <v>5863</v>
      </c>
      <c r="C19">
        <v>5279.1379999999999</v>
      </c>
    </row>
    <row r="20" spans="1:3" x14ac:dyDescent="0.25">
      <c r="A20" s="9">
        <v>46212</v>
      </c>
      <c r="B20" s="1" t="s">
        <v>5863</v>
      </c>
      <c r="C20">
        <v>5249.326</v>
      </c>
    </row>
    <row r="21" spans="1:3" x14ac:dyDescent="0.25">
      <c r="A21" s="9">
        <v>46213</v>
      </c>
      <c r="B21" s="1" t="s">
        <v>5863</v>
      </c>
      <c r="C21">
        <v>5235.326</v>
      </c>
    </row>
    <row r="22" spans="1:3" x14ac:dyDescent="0.25">
      <c r="A22" s="9">
        <v>46216</v>
      </c>
      <c r="B22" s="1" t="s">
        <v>5863</v>
      </c>
      <c r="C22">
        <v>5257.4080000000004</v>
      </c>
    </row>
    <row r="23" spans="1:3" x14ac:dyDescent="0.25">
      <c r="A23" s="9">
        <v>46217</v>
      </c>
      <c r="B23" s="1" t="s">
        <v>5863</v>
      </c>
      <c r="C23">
        <v>5197.0330000000004</v>
      </c>
    </row>
    <row r="24" spans="1:3" x14ac:dyDescent="0.25">
      <c r="A24" s="9">
        <v>46218</v>
      </c>
      <c r="B24" s="1" t="s">
        <v>5863</v>
      </c>
      <c r="C24">
        <v>5197.8410000000003</v>
      </c>
    </row>
    <row r="25" spans="1:3" x14ac:dyDescent="0.25">
      <c r="A25" s="9">
        <v>46219</v>
      </c>
      <c r="B25" s="1" t="s">
        <v>5863</v>
      </c>
      <c r="C25">
        <v>5222.82</v>
      </c>
    </row>
    <row r="26" spans="1:3" x14ac:dyDescent="0.25">
      <c r="A26" s="9">
        <v>46220</v>
      </c>
      <c r="B26" s="1" t="s">
        <v>5863</v>
      </c>
      <c r="C26">
        <v>5230.53</v>
      </c>
    </row>
    <row r="27" spans="1:3" x14ac:dyDescent="0.25">
      <c r="A27" s="9">
        <v>46223</v>
      </c>
      <c r="B27" s="1" t="s">
        <v>5863</v>
      </c>
      <c r="C27">
        <v>5207.7079999999996</v>
      </c>
    </row>
    <row r="28" spans="1:3" x14ac:dyDescent="0.25">
      <c r="A28" s="9">
        <v>46224</v>
      </c>
      <c r="B28" s="1" t="s">
        <v>5863</v>
      </c>
      <c r="C28">
        <v>5184.8289999999997</v>
      </c>
    </row>
    <row r="29" spans="1:3" x14ac:dyDescent="0.25">
      <c r="A29" s="9">
        <v>46225</v>
      </c>
      <c r="B29" s="1" t="s">
        <v>5863</v>
      </c>
      <c r="C29">
        <v>5168.9650000000001</v>
      </c>
    </row>
    <row r="30" spans="1:3" x14ac:dyDescent="0.25">
      <c r="A30" s="9">
        <v>46226</v>
      </c>
      <c r="B30" s="1" t="s">
        <v>5863</v>
      </c>
      <c r="C30">
        <v>5201.8379999999997</v>
      </c>
    </row>
    <row r="31" spans="1:3" x14ac:dyDescent="0.25">
      <c r="A31" s="9">
        <v>46227</v>
      </c>
      <c r="B31" s="1" t="s">
        <v>5863</v>
      </c>
      <c r="C31">
        <v>5184.0860000000002</v>
      </c>
    </row>
    <row r="32" spans="1:3" x14ac:dyDescent="0.25">
      <c r="A32" s="9">
        <v>46230</v>
      </c>
      <c r="B32" s="1" t="s">
        <v>5863</v>
      </c>
      <c r="C32">
        <v>5219.1629999999996</v>
      </c>
    </row>
    <row r="33" spans="1:3" x14ac:dyDescent="0.25">
      <c r="A33" s="9">
        <v>46231</v>
      </c>
      <c r="B33" s="1" t="s">
        <v>5863</v>
      </c>
      <c r="C33">
        <v>5226.7510000000002</v>
      </c>
    </row>
    <row r="34" spans="1:3" x14ac:dyDescent="0.25">
      <c r="A34" s="9">
        <v>46232</v>
      </c>
      <c r="B34" s="1" t="s">
        <v>5863</v>
      </c>
      <c r="C34">
        <v>5203.2950000000001</v>
      </c>
    </row>
    <row r="35" spans="1:3" x14ac:dyDescent="0.25">
      <c r="A35" s="9">
        <v>46233</v>
      </c>
      <c r="B35" s="1" t="s">
        <v>5863</v>
      </c>
      <c r="C35">
        <v>5174.1909999999998</v>
      </c>
    </row>
    <row r="36" spans="1:3" x14ac:dyDescent="0.25">
      <c r="A36" s="9">
        <v>46234</v>
      </c>
      <c r="B36" s="1" t="s">
        <v>5863</v>
      </c>
      <c r="C36">
        <v>5176.29</v>
      </c>
    </row>
    <row r="37" spans="1:3" x14ac:dyDescent="0.25">
      <c r="A37" s="9">
        <v>46237</v>
      </c>
      <c r="B37" s="1" t="s">
        <v>5863</v>
      </c>
      <c r="C37">
        <v>5188.4650000000001</v>
      </c>
    </row>
    <row r="38" spans="1:3" x14ac:dyDescent="0.25">
      <c r="A38" s="9"/>
      <c r="B38" s="1" t="s">
        <v>5863</v>
      </c>
    </row>
    <row r="39" spans="1:3" x14ac:dyDescent="0.25">
      <c r="A39" s="9"/>
      <c r="B39" s="1" t="s">
        <v>5863</v>
      </c>
    </row>
    <row r="40" spans="1:3" x14ac:dyDescent="0.25">
      <c r="A40" s="9"/>
      <c r="B40" s="1" t="s">
        <v>5863</v>
      </c>
    </row>
    <row r="41" spans="1:3" x14ac:dyDescent="0.25">
      <c r="A41" s="9"/>
      <c r="B41" s="1" t="s">
        <v>5863</v>
      </c>
    </row>
    <row r="42" spans="1:3" x14ac:dyDescent="0.25">
      <c r="A42" s="9"/>
      <c r="B42" s="1" t="s">
        <v>5863</v>
      </c>
    </row>
    <row r="43" spans="1:3" x14ac:dyDescent="0.25">
      <c r="A43" s="9"/>
      <c r="B43" s="1" t="s">
        <v>5863</v>
      </c>
    </row>
    <row r="44" spans="1:3" x14ac:dyDescent="0.25">
      <c r="A44" s="9"/>
      <c r="B44" s="1" t="s">
        <v>5863</v>
      </c>
    </row>
    <row r="45" spans="1:3" x14ac:dyDescent="0.25">
      <c r="A45" s="9"/>
      <c r="B45" s="1" t="s">
        <v>5863</v>
      </c>
    </row>
    <row r="46" spans="1:3" x14ac:dyDescent="0.25">
      <c r="A46" s="9"/>
      <c r="B46" s="1" t="s">
        <v>5863</v>
      </c>
    </row>
    <row r="47" spans="1:3" x14ac:dyDescent="0.25">
      <c r="A47" s="9"/>
      <c r="B47" s="1" t="s">
        <v>5863</v>
      </c>
    </row>
    <row r="48" spans="1:3" x14ac:dyDescent="0.25">
      <c r="A48" s="9"/>
      <c r="B48" s="1" t="s">
        <v>5863</v>
      </c>
    </row>
    <row r="49" spans="1:2" x14ac:dyDescent="0.25">
      <c r="A49" s="9"/>
      <c r="B49" s="1" t="str">
        <f>B48</f>
        <v>DOLX26</v>
      </c>
    </row>
    <row r="50" spans="1:2" x14ac:dyDescent="0.25">
      <c r="A50" s="9"/>
      <c r="B50" s="1" t="str">
        <f>B49</f>
        <v>DOLX26</v>
      </c>
    </row>
    <row r="51" spans="1:2" x14ac:dyDescent="0.25">
      <c r="A51" s="9"/>
      <c r="B51" s="1" t="str">
        <f>B50</f>
        <v>DOLX26</v>
      </c>
    </row>
    <row r="52" spans="1:2" x14ac:dyDescent="0.25">
      <c r="A52" s="9"/>
      <c r="B52" s="1" t="str">
        <f>B51</f>
        <v>DOLX26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Planilha66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9" width="9.140625" style="1" customWidth="1"/>
    <col min="5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5864</v>
      </c>
      <c r="C2">
        <v>5264.5680000000002</v>
      </c>
    </row>
    <row r="3" spans="1:3" x14ac:dyDescent="0.25">
      <c r="A3" s="9">
        <v>46189</v>
      </c>
      <c r="B3" s="1" t="s">
        <v>5864</v>
      </c>
      <c r="C3">
        <v>5288.1639999999998</v>
      </c>
    </row>
    <row r="4" spans="1:3" x14ac:dyDescent="0.25">
      <c r="A4" s="9">
        <v>46190</v>
      </c>
      <c r="B4" s="1" t="s">
        <v>5864</v>
      </c>
      <c r="C4">
        <v>5273.1109999999999</v>
      </c>
    </row>
    <row r="5" spans="1:3" x14ac:dyDescent="0.25">
      <c r="A5" s="9">
        <v>46191</v>
      </c>
      <c r="B5" s="1" t="s">
        <v>5864</v>
      </c>
      <c r="C5">
        <v>5362.7939999999999</v>
      </c>
    </row>
    <row r="6" spans="1:3" x14ac:dyDescent="0.25">
      <c r="A6" s="9">
        <v>46192</v>
      </c>
      <c r="B6" s="1" t="s">
        <v>5864</v>
      </c>
      <c r="C6">
        <v>5332.1760000000004</v>
      </c>
    </row>
    <row r="7" spans="1:3" x14ac:dyDescent="0.25">
      <c r="A7" s="9">
        <v>46195</v>
      </c>
      <c r="B7" s="1" t="s">
        <v>5864</v>
      </c>
      <c r="C7">
        <v>5329.3860000000004</v>
      </c>
    </row>
    <row r="8" spans="1:3" x14ac:dyDescent="0.25">
      <c r="A8" s="9">
        <v>46196</v>
      </c>
      <c r="B8" s="1" t="s">
        <v>5864</v>
      </c>
      <c r="C8">
        <v>5377.5770000000002</v>
      </c>
    </row>
    <row r="9" spans="1:3" x14ac:dyDescent="0.25">
      <c r="A9" s="9">
        <v>46197</v>
      </c>
      <c r="B9" s="1" t="s">
        <v>5864</v>
      </c>
      <c r="C9">
        <v>5383.4759999999997</v>
      </c>
    </row>
    <row r="10" spans="1:3" x14ac:dyDescent="0.25">
      <c r="A10" s="9">
        <v>46198</v>
      </c>
      <c r="B10" s="1" t="s">
        <v>5864</v>
      </c>
      <c r="C10">
        <v>5362.6270000000004</v>
      </c>
    </row>
    <row r="11" spans="1:3" x14ac:dyDescent="0.25">
      <c r="A11" s="9">
        <v>46199</v>
      </c>
      <c r="B11" s="1" t="s">
        <v>5864</v>
      </c>
      <c r="C11">
        <v>5349.607</v>
      </c>
    </row>
    <row r="12" spans="1:3" x14ac:dyDescent="0.25">
      <c r="A12" s="9">
        <v>46202</v>
      </c>
      <c r="B12" s="1" t="s">
        <v>5864</v>
      </c>
      <c r="C12">
        <v>5342.875</v>
      </c>
    </row>
    <row r="13" spans="1:3" x14ac:dyDescent="0.25">
      <c r="A13" s="9">
        <v>46203</v>
      </c>
      <c r="B13" s="1" t="s">
        <v>5864</v>
      </c>
      <c r="C13">
        <v>5343.9390000000003</v>
      </c>
    </row>
    <row r="14" spans="1:3" x14ac:dyDescent="0.25">
      <c r="A14" s="9">
        <v>46204</v>
      </c>
      <c r="B14" s="1" t="s">
        <v>5864</v>
      </c>
      <c r="C14">
        <v>5383.9949999999999</v>
      </c>
    </row>
    <row r="15" spans="1:3" x14ac:dyDescent="0.25">
      <c r="A15" s="9">
        <v>46205</v>
      </c>
      <c r="B15" s="1" t="s">
        <v>5864</v>
      </c>
      <c r="C15">
        <v>5379.6440000000002</v>
      </c>
    </row>
    <row r="16" spans="1:3" x14ac:dyDescent="0.25">
      <c r="A16" s="9">
        <v>46206</v>
      </c>
      <c r="B16" s="1" t="s">
        <v>5864</v>
      </c>
      <c r="C16">
        <v>5339.9269999999997</v>
      </c>
    </row>
    <row r="17" spans="1:3" x14ac:dyDescent="0.25">
      <c r="A17" s="9">
        <v>46209</v>
      </c>
      <c r="B17" s="1" t="s">
        <v>5864</v>
      </c>
      <c r="C17">
        <v>5297.5510000000004</v>
      </c>
    </row>
    <row r="18" spans="1:3" x14ac:dyDescent="0.25">
      <c r="A18" s="9">
        <v>46210</v>
      </c>
      <c r="B18" s="1" t="s">
        <v>5864</v>
      </c>
      <c r="C18">
        <v>5321.63</v>
      </c>
    </row>
    <row r="19" spans="1:3" x14ac:dyDescent="0.25">
      <c r="A19" s="9">
        <v>46211</v>
      </c>
      <c r="B19" s="1" t="s">
        <v>5864</v>
      </c>
      <c r="C19">
        <v>5310.598</v>
      </c>
    </row>
    <row r="20" spans="1:3" x14ac:dyDescent="0.25">
      <c r="A20" s="9">
        <v>46212</v>
      </c>
      <c r="B20" s="1" t="s">
        <v>5864</v>
      </c>
      <c r="C20">
        <v>5280.4809999999998</v>
      </c>
    </row>
    <row r="21" spans="1:3" x14ac:dyDescent="0.25">
      <c r="A21" s="9">
        <v>46213</v>
      </c>
      <c r="B21" s="1" t="s">
        <v>5864</v>
      </c>
      <c r="C21">
        <v>5265.4110000000001</v>
      </c>
    </row>
    <row r="22" spans="1:3" x14ac:dyDescent="0.25">
      <c r="A22" s="9">
        <v>46216</v>
      </c>
      <c r="B22" s="1" t="s">
        <v>5864</v>
      </c>
      <c r="C22">
        <v>5287.9639999999999</v>
      </c>
    </row>
    <row r="23" spans="1:3" x14ac:dyDescent="0.25">
      <c r="A23" s="9">
        <v>46217</v>
      </c>
      <c r="B23" s="1" t="s">
        <v>5864</v>
      </c>
      <c r="C23">
        <v>5227.3419999999996</v>
      </c>
    </row>
    <row r="24" spans="1:3" x14ac:dyDescent="0.25">
      <c r="A24" s="9">
        <v>46218</v>
      </c>
      <c r="B24" s="1" t="s">
        <v>5864</v>
      </c>
      <c r="C24">
        <v>5228.1509999999998</v>
      </c>
    </row>
    <row r="25" spans="1:3" x14ac:dyDescent="0.25">
      <c r="A25" s="9">
        <v>46219</v>
      </c>
      <c r="B25" s="1" t="s">
        <v>5864</v>
      </c>
      <c r="C25">
        <v>5252.9520000000002</v>
      </c>
    </row>
    <row r="26" spans="1:3" x14ac:dyDescent="0.25">
      <c r="A26" s="9">
        <v>46220</v>
      </c>
      <c r="B26" s="1" t="s">
        <v>5864</v>
      </c>
      <c r="C26">
        <v>5261.1109999999999</v>
      </c>
    </row>
    <row r="27" spans="1:3" x14ac:dyDescent="0.25">
      <c r="A27" s="9">
        <v>46223</v>
      </c>
      <c r="B27" s="1" t="s">
        <v>5864</v>
      </c>
      <c r="C27">
        <v>5237.9459999999999</v>
      </c>
    </row>
    <row r="28" spans="1:3" x14ac:dyDescent="0.25">
      <c r="A28" s="9">
        <v>46224</v>
      </c>
      <c r="B28" s="1" t="s">
        <v>5864</v>
      </c>
      <c r="C28">
        <v>5214.9690000000001</v>
      </c>
    </row>
    <row r="29" spans="1:3" x14ac:dyDescent="0.25">
      <c r="A29" s="9">
        <v>46225</v>
      </c>
      <c r="B29" s="1" t="s">
        <v>5864</v>
      </c>
      <c r="C29">
        <v>5198.7299999999996</v>
      </c>
    </row>
    <row r="30" spans="1:3" x14ac:dyDescent="0.25">
      <c r="A30" s="9">
        <v>46226</v>
      </c>
      <c r="B30" s="1" t="s">
        <v>5864</v>
      </c>
      <c r="C30">
        <v>5231.8209999999999</v>
      </c>
    </row>
    <row r="31" spans="1:3" x14ac:dyDescent="0.25">
      <c r="A31" s="9">
        <v>46227</v>
      </c>
      <c r="B31" s="1" t="s">
        <v>5864</v>
      </c>
      <c r="C31">
        <v>5213.8310000000001</v>
      </c>
    </row>
    <row r="32" spans="1:3" x14ac:dyDescent="0.25">
      <c r="A32" s="9">
        <v>46230</v>
      </c>
      <c r="B32" s="1" t="s">
        <v>5864</v>
      </c>
      <c r="C32">
        <v>5248.7579999999998</v>
      </c>
    </row>
    <row r="33" spans="1:3" x14ac:dyDescent="0.25">
      <c r="A33" s="9">
        <v>46231</v>
      </c>
      <c r="B33" s="1" t="s">
        <v>5864</v>
      </c>
      <c r="C33">
        <v>5256.652</v>
      </c>
    </row>
    <row r="34" spans="1:3" x14ac:dyDescent="0.25">
      <c r="A34" s="9">
        <v>46232</v>
      </c>
      <c r="B34" s="1" t="s">
        <v>5864</v>
      </c>
      <c r="C34">
        <v>5233.1559999999999</v>
      </c>
    </row>
    <row r="35" spans="1:3" x14ac:dyDescent="0.25">
      <c r="A35" s="9">
        <v>46233</v>
      </c>
      <c r="B35" s="1" t="s">
        <v>5864</v>
      </c>
      <c r="C35">
        <v>5204.0230000000001</v>
      </c>
    </row>
    <row r="36" spans="1:3" x14ac:dyDescent="0.25">
      <c r="A36" s="9">
        <v>46234</v>
      </c>
      <c r="B36" s="1" t="s">
        <v>5864</v>
      </c>
      <c r="C36">
        <v>5206.0479999999998</v>
      </c>
    </row>
    <row r="37" spans="1:3" x14ac:dyDescent="0.25">
      <c r="A37" s="9">
        <v>46237</v>
      </c>
      <c r="B37" s="1" t="s">
        <v>5864</v>
      </c>
      <c r="C37">
        <v>5218.2950000000001</v>
      </c>
    </row>
    <row r="38" spans="1:3" x14ac:dyDescent="0.25">
      <c r="A38" s="9"/>
      <c r="B38" s="1" t="s">
        <v>5864</v>
      </c>
    </row>
    <row r="39" spans="1:3" x14ac:dyDescent="0.25">
      <c r="A39" s="9"/>
      <c r="B39" s="1" t="s">
        <v>5864</v>
      </c>
    </row>
    <row r="40" spans="1:3" x14ac:dyDescent="0.25">
      <c r="A40" s="9"/>
      <c r="B40" s="1" t="s">
        <v>5864</v>
      </c>
    </row>
    <row r="41" spans="1:3" x14ac:dyDescent="0.25">
      <c r="A41" s="9"/>
      <c r="B41" s="1" t="s">
        <v>5864</v>
      </c>
    </row>
    <row r="42" spans="1:3" x14ac:dyDescent="0.25">
      <c r="A42" s="9"/>
      <c r="B42" s="1" t="s">
        <v>5864</v>
      </c>
    </row>
    <row r="43" spans="1:3" x14ac:dyDescent="0.25">
      <c r="A43" s="9"/>
      <c r="B43" s="1" t="s">
        <v>5864</v>
      </c>
    </row>
    <row r="44" spans="1:3" x14ac:dyDescent="0.25">
      <c r="A44" s="9"/>
      <c r="B44" s="1" t="s">
        <v>5864</v>
      </c>
    </row>
    <row r="45" spans="1:3" x14ac:dyDescent="0.25">
      <c r="A45" s="9"/>
      <c r="B45" s="1" t="s">
        <v>5864</v>
      </c>
    </row>
    <row r="46" spans="1:3" x14ac:dyDescent="0.25">
      <c r="A46" s="9"/>
      <c r="B46" s="1" t="s">
        <v>5864</v>
      </c>
    </row>
    <row r="47" spans="1:3" x14ac:dyDescent="0.25">
      <c r="A47" s="9"/>
      <c r="B47" s="1" t="s">
        <v>5864</v>
      </c>
    </row>
    <row r="48" spans="1:3" x14ac:dyDescent="0.25">
      <c r="A48" s="9"/>
      <c r="B48" s="1" t="s">
        <v>5864</v>
      </c>
    </row>
    <row r="49" spans="1:2" x14ac:dyDescent="0.25">
      <c r="A49" s="9"/>
      <c r="B49" s="1" t="str">
        <f>B48</f>
        <v>DOLZ26</v>
      </c>
    </row>
    <row r="50" spans="1:2" x14ac:dyDescent="0.25">
      <c r="A50" s="9"/>
      <c r="B50" s="1" t="str">
        <f>B49</f>
        <v>DOLZ26</v>
      </c>
    </row>
    <row r="51" spans="1:2" x14ac:dyDescent="0.25">
      <c r="A51" s="9"/>
      <c r="B51" s="1" t="str">
        <f>B50</f>
        <v>DOLZ26</v>
      </c>
    </row>
    <row r="52" spans="1:2" x14ac:dyDescent="0.25">
      <c r="A52" s="9"/>
      <c r="B52" s="1" t="str">
        <f>B51</f>
        <v>DOLZ26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 codeName="Planilha67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9" width="9.140625" style="1" customWidth="1"/>
    <col min="5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5865</v>
      </c>
      <c r="C2">
        <v>5299.61</v>
      </c>
    </row>
    <row r="3" spans="1:3" x14ac:dyDescent="0.25">
      <c r="A3" s="9">
        <v>46189</v>
      </c>
      <c r="B3" s="1" t="s">
        <v>5865</v>
      </c>
      <c r="C3">
        <v>5323.6909999999998</v>
      </c>
    </row>
    <row r="4" spans="1:3" x14ac:dyDescent="0.25">
      <c r="A4" s="9">
        <v>46190</v>
      </c>
      <c r="B4" s="1" t="s">
        <v>5865</v>
      </c>
      <c r="C4">
        <v>5308.1040000000003</v>
      </c>
    </row>
    <row r="5" spans="1:3" x14ac:dyDescent="0.25">
      <c r="A5" s="9">
        <v>46191</v>
      </c>
      <c r="B5" s="1" t="s">
        <v>5865</v>
      </c>
      <c r="C5">
        <v>5397.924</v>
      </c>
    </row>
    <row r="6" spans="1:3" x14ac:dyDescent="0.25">
      <c r="A6" s="9">
        <v>46192</v>
      </c>
      <c r="B6" s="1" t="s">
        <v>5865</v>
      </c>
      <c r="C6">
        <v>5367.7</v>
      </c>
    </row>
    <row r="7" spans="1:3" x14ac:dyDescent="0.25">
      <c r="A7" s="9">
        <v>46195</v>
      </c>
      <c r="B7" s="1" t="s">
        <v>5865</v>
      </c>
      <c r="C7">
        <v>5364.6009999999997</v>
      </c>
    </row>
    <row r="8" spans="1:3" x14ac:dyDescent="0.25">
      <c r="A8" s="9">
        <v>46196</v>
      </c>
      <c r="B8" s="1" t="s">
        <v>5865</v>
      </c>
      <c r="C8">
        <v>5412.8119999999999</v>
      </c>
    </row>
    <row r="9" spans="1:3" x14ac:dyDescent="0.25">
      <c r="A9" s="9">
        <v>46197</v>
      </c>
      <c r="B9" s="1" t="s">
        <v>5865</v>
      </c>
      <c r="C9">
        <v>5417.6090000000004</v>
      </c>
    </row>
    <row r="10" spans="1:3" x14ac:dyDescent="0.25">
      <c r="A10" s="9">
        <v>46198</v>
      </c>
      <c r="B10" s="1" t="s">
        <v>5865</v>
      </c>
      <c r="C10">
        <v>5396.7730000000001</v>
      </c>
    </row>
    <row r="11" spans="1:3" x14ac:dyDescent="0.25">
      <c r="A11" s="9">
        <v>46199</v>
      </c>
      <c r="B11" s="1" t="s">
        <v>5865</v>
      </c>
      <c r="C11">
        <v>5383.3940000000002</v>
      </c>
    </row>
    <row r="12" spans="1:3" x14ac:dyDescent="0.25">
      <c r="A12" s="9">
        <v>46202</v>
      </c>
      <c r="B12" s="1" t="s">
        <v>5865</v>
      </c>
      <c r="C12">
        <v>5376.04</v>
      </c>
    </row>
    <row r="13" spans="1:3" x14ac:dyDescent="0.25">
      <c r="A13" s="9">
        <v>46203</v>
      </c>
      <c r="B13" s="1" t="s">
        <v>5865</v>
      </c>
      <c r="C13">
        <v>5376.299</v>
      </c>
    </row>
    <row r="14" spans="1:3" x14ac:dyDescent="0.25">
      <c r="A14" s="9">
        <v>46204</v>
      </c>
      <c r="B14" s="1" t="s">
        <v>5865</v>
      </c>
      <c r="C14">
        <v>5417.37</v>
      </c>
    </row>
    <row r="15" spans="1:3" x14ac:dyDescent="0.25">
      <c r="A15" s="9">
        <v>46205</v>
      </c>
      <c r="B15" s="1" t="s">
        <v>5865</v>
      </c>
      <c r="C15">
        <v>5413.1469999999999</v>
      </c>
    </row>
    <row r="16" spans="1:3" x14ac:dyDescent="0.25">
      <c r="A16" s="9">
        <v>46206</v>
      </c>
      <c r="B16" s="1" t="s">
        <v>5865</v>
      </c>
      <c r="C16">
        <v>5372.8879999999999</v>
      </c>
    </row>
    <row r="17" spans="1:3" x14ac:dyDescent="0.25">
      <c r="A17" s="9">
        <v>46209</v>
      </c>
      <c r="B17" s="1" t="s">
        <v>5865</v>
      </c>
      <c r="C17">
        <v>5330.3710000000001</v>
      </c>
    </row>
    <row r="18" spans="1:3" x14ac:dyDescent="0.25">
      <c r="A18" s="9">
        <v>46210</v>
      </c>
      <c r="B18" s="1" t="s">
        <v>5865</v>
      </c>
      <c r="C18">
        <v>5354.9949999999999</v>
      </c>
    </row>
    <row r="19" spans="1:3" x14ac:dyDescent="0.25">
      <c r="A19" s="9">
        <v>46211</v>
      </c>
      <c r="B19" s="1" t="s">
        <v>5865</v>
      </c>
      <c r="C19">
        <v>5343.7150000000001</v>
      </c>
    </row>
    <row r="20" spans="1:3" x14ac:dyDescent="0.25">
      <c r="A20" s="9">
        <v>46212</v>
      </c>
      <c r="B20" s="1" t="s">
        <v>5865</v>
      </c>
      <c r="C20">
        <v>5313.0150000000003</v>
      </c>
    </row>
    <row r="21" spans="1:3" x14ac:dyDescent="0.25">
      <c r="A21" s="9">
        <v>46213</v>
      </c>
      <c r="B21" s="1" t="s">
        <v>5865</v>
      </c>
      <c r="C21">
        <v>5296.7759999999998</v>
      </c>
    </row>
    <row r="22" spans="1:3" x14ac:dyDescent="0.25">
      <c r="A22" s="9">
        <v>46216</v>
      </c>
      <c r="B22" s="1" t="s">
        <v>5865</v>
      </c>
      <c r="C22">
        <v>5319.674</v>
      </c>
    </row>
    <row r="23" spans="1:3" x14ac:dyDescent="0.25">
      <c r="A23" s="9">
        <v>46217</v>
      </c>
      <c r="B23" s="1" t="s">
        <v>5865</v>
      </c>
      <c r="C23">
        <v>5258.625</v>
      </c>
    </row>
    <row r="24" spans="1:3" x14ac:dyDescent="0.25">
      <c r="A24" s="9">
        <v>46218</v>
      </c>
      <c r="B24" s="1" t="s">
        <v>5865</v>
      </c>
      <c r="C24">
        <v>5259.6779999999999</v>
      </c>
    </row>
    <row r="25" spans="1:3" x14ac:dyDescent="0.25">
      <c r="A25" s="9">
        <v>46219</v>
      </c>
      <c r="B25" s="1" t="s">
        <v>5865</v>
      </c>
      <c r="C25">
        <v>5284.6390000000001</v>
      </c>
    </row>
    <row r="26" spans="1:3" x14ac:dyDescent="0.25">
      <c r="A26" s="9">
        <v>46220</v>
      </c>
      <c r="B26" s="1" t="s">
        <v>5865</v>
      </c>
      <c r="C26">
        <v>5293.5540000000001</v>
      </c>
    </row>
    <row r="27" spans="1:3" x14ac:dyDescent="0.25">
      <c r="A27" s="9">
        <v>46223</v>
      </c>
      <c r="B27" s="1" t="s">
        <v>5865</v>
      </c>
      <c r="C27">
        <v>5269.7560000000003</v>
      </c>
    </row>
    <row r="28" spans="1:3" x14ac:dyDescent="0.25">
      <c r="A28" s="9">
        <v>46224</v>
      </c>
      <c r="B28" s="1" t="s">
        <v>5865</v>
      </c>
      <c r="C28">
        <v>5246.5389999999998</v>
      </c>
    </row>
    <row r="29" spans="1:3" x14ac:dyDescent="0.25">
      <c r="A29" s="9">
        <v>46225</v>
      </c>
      <c r="B29" s="1" t="s">
        <v>5865</v>
      </c>
      <c r="C29">
        <v>5230.4949999999999</v>
      </c>
    </row>
    <row r="30" spans="1:3" x14ac:dyDescent="0.25">
      <c r="A30" s="9">
        <v>46226</v>
      </c>
      <c r="B30" s="1" t="s">
        <v>5865</v>
      </c>
      <c r="C30">
        <v>5264.1310000000003</v>
      </c>
    </row>
    <row r="31" spans="1:3" x14ac:dyDescent="0.25">
      <c r="A31" s="9">
        <v>46227</v>
      </c>
      <c r="B31" s="1" t="s">
        <v>5865</v>
      </c>
      <c r="C31">
        <v>5245.424</v>
      </c>
    </row>
    <row r="32" spans="1:3" x14ac:dyDescent="0.25">
      <c r="A32" s="9">
        <v>46230</v>
      </c>
      <c r="B32" s="1" t="s">
        <v>5865</v>
      </c>
      <c r="C32">
        <v>5280.857</v>
      </c>
    </row>
    <row r="33" spans="1:3" x14ac:dyDescent="0.25">
      <c r="A33" s="9">
        <v>46231</v>
      </c>
      <c r="B33" s="1" t="s">
        <v>5865</v>
      </c>
      <c r="C33">
        <v>5288.2060000000001</v>
      </c>
    </row>
    <row r="34" spans="1:3" x14ac:dyDescent="0.25">
      <c r="A34" s="9">
        <v>46232</v>
      </c>
      <c r="B34" s="1" t="s">
        <v>5865</v>
      </c>
      <c r="C34">
        <v>5264.8360000000002</v>
      </c>
    </row>
    <row r="35" spans="1:3" x14ac:dyDescent="0.25">
      <c r="A35" s="9">
        <v>46233</v>
      </c>
      <c r="B35" s="1" t="s">
        <v>5865</v>
      </c>
      <c r="C35">
        <v>5235.3119999999999</v>
      </c>
    </row>
    <row r="36" spans="1:3" x14ac:dyDescent="0.25">
      <c r="A36" s="9">
        <v>46234</v>
      </c>
      <c r="B36" s="1" t="s">
        <v>5865</v>
      </c>
      <c r="C36">
        <v>5236.9639999999999</v>
      </c>
    </row>
    <row r="37" spans="1:3" x14ac:dyDescent="0.25">
      <c r="A37" s="9">
        <v>46237</v>
      </c>
      <c r="B37" s="1" t="s">
        <v>5865</v>
      </c>
      <c r="C37">
        <v>5249.5410000000002</v>
      </c>
    </row>
    <row r="38" spans="1:3" x14ac:dyDescent="0.25">
      <c r="A38" s="9"/>
      <c r="B38" s="1" t="s">
        <v>5865</v>
      </c>
    </row>
    <row r="39" spans="1:3" x14ac:dyDescent="0.25">
      <c r="A39" s="9"/>
      <c r="B39" s="1" t="s">
        <v>5865</v>
      </c>
    </row>
    <row r="40" spans="1:3" x14ac:dyDescent="0.25">
      <c r="A40" s="9"/>
      <c r="B40" s="1" t="s">
        <v>5865</v>
      </c>
    </row>
    <row r="41" spans="1:3" x14ac:dyDescent="0.25">
      <c r="A41" s="9"/>
      <c r="B41" s="1" t="s">
        <v>5865</v>
      </c>
    </row>
    <row r="42" spans="1:3" x14ac:dyDescent="0.25">
      <c r="A42" s="9"/>
      <c r="B42" s="1" t="s">
        <v>5865</v>
      </c>
    </row>
    <row r="43" spans="1:3" x14ac:dyDescent="0.25">
      <c r="A43" s="9"/>
      <c r="B43" s="1" t="s">
        <v>5865</v>
      </c>
    </row>
    <row r="44" spans="1:3" x14ac:dyDescent="0.25">
      <c r="A44" s="9"/>
      <c r="B44" s="1" t="s">
        <v>5865</v>
      </c>
    </row>
    <row r="45" spans="1:3" x14ac:dyDescent="0.25">
      <c r="A45" s="9"/>
      <c r="B45" s="1" t="s">
        <v>5865</v>
      </c>
    </row>
    <row r="46" spans="1:3" x14ac:dyDescent="0.25">
      <c r="A46" s="9"/>
      <c r="B46" s="1" t="s">
        <v>5865</v>
      </c>
    </row>
    <row r="47" spans="1:3" x14ac:dyDescent="0.25">
      <c r="A47" s="9"/>
      <c r="B47" s="1" t="s">
        <v>5865</v>
      </c>
    </row>
    <row r="48" spans="1:3" x14ac:dyDescent="0.25">
      <c r="A48" s="9"/>
      <c r="B48" s="1" t="s">
        <v>5865</v>
      </c>
    </row>
    <row r="49" spans="1:2" x14ac:dyDescent="0.25">
      <c r="A49" s="9"/>
      <c r="B49" s="1" t="str">
        <f>B48</f>
        <v>DOLF27</v>
      </c>
    </row>
    <row r="50" spans="1:2" x14ac:dyDescent="0.25">
      <c r="A50" s="9"/>
      <c r="B50" s="1" t="str">
        <f>B49</f>
        <v>DOLF27</v>
      </c>
    </row>
    <row r="51" spans="1:2" x14ac:dyDescent="0.25">
      <c r="A51" s="9"/>
      <c r="B51" s="1" t="str">
        <f>B50</f>
        <v>DOLF27</v>
      </c>
    </row>
    <row r="52" spans="1:2" x14ac:dyDescent="0.25">
      <c r="A52" s="9"/>
      <c r="B52" s="1" t="str">
        <f>B51</f>
        <v>DOLF27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 codeName="Planilha68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9" width="9.140625" style="1" customWidth="1"/>
    <col min="5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5866</v>
      </c>
      <c r="C2">
        <v>5337.674</v>
      </c>
    </row>
    <row r="3" spans="1:3" x14ac:dyDescent="0.25">
      <c r="A3" s="9">
        <v>46189</v>
      </c>
      <c r="B3" s="1" t="s">
        <v>5866</v>
      </c>
      <c r="C3">
        <v>5361.7860000000001</v>
      </c>
    </row>
    <row r="4" spans="1:3" x14ac:dyDescent="0.25">
      <c r="A4" s="9">
        <v>46190</v>
      </c>
      <c r="B4" s="1" t="s">
        <v>5866</v>
      </c>
      <c r="C4">
        <v>5345.8440000000001</v>
      </c>
    </row>
    <row r="5" spans="1:3" x14ac:dyDescent="0.25">
      <c r="A5" s="9">
        <v>46191</v>
      </c>
      <c r="B5" s="1" t="s">
        <v>5866</v>
      </c>
      <c r="C5">
        <v>5435.6880000000001</v>
      </c>
    </row>
    <row r="6" spans="1:3" x14ac:dyDescent="0.25">
      <c r="A6" s="9">
        <v>46192</v>
      </c>
      <c r="B6" s="1" t="s">
        <v>5866</v>
      </c>
      <c r="C6">
        <v>5405.0309999999999</v>
      </c>
    </row>
    <row r="7" spans="1:3" x14ac:dyDescent="0.25">
      <c r="A7" s="9">
        <v>46195</v>
      </c>
      <c r="B7" s="1" t="s">
        <v>5866</v>
      </c>
      <c r="C7">
        <v>5401.5550000000003</v>
      </c>
    </row>
    <row r="8" spans="1:3" x14ac:dyDescent="0.25">
      <c r="A8" s="9">
        <v>46196</v>
      </c>
      <c r="B8" s="1" t="s">
        <v>5866</v>
      </c>
      <c r="C8">
        <v>5449.8710000000001</v>
      </c>
    </row>
    <row r="9" spans="1:3" x14ac:dyDescent="0.25">
      <c r="A9" s="9">
        <v>46197</v>
      </c>
      <c r="B9" s="1" t="s">
        <v>5866</v>
      </c>
      <c r="C9">
        <v>5454.5940000000001</v>
      </c>
    </row>
    <row r="10" spans="1:3" x14ac:dyDescent="0.25">
      <c r="A10" s="9">
        <v>46198</v>
      </c>
      <c r="B10" s="1" t="s">
        <v>5866</v>
      </c>
      <c r="C10">
        <v>5433.2479999999996</v>
      </c>
    </row>
    <row r="11" spans="1:3" x14ac:dyDescent="0.25">
      <c r="A11" s="9">
        <v>46199</v>
      </c>
      <c r="B11" s="1" t="s">
        <v>5866</v>
      </c>
      <c r="C11">
        <v>5419.3329999999996</v>
      </c>
    </row>
    <row r="12" spans="1:3" x14ac:dyDescent="0.25">
      <c r="A12" s="9">
        <v>46202</v>
      </c>
      <c r="B12" s="1" t="s">
        <v>5866</v>
      </c>
      <c r="C12">
        <v>5411.8</v>
      </c>
    </row>
    <row r="13" spans="1:3" x14ac:dyDescent="0.25">
      <c r="A13" s="9">
        <v>46203</v>
      </c>
      <c r="B13" s="1" t="s">
        <v>5866</v>
      </c>
      <c r="C13">
        <v>5411.54</v>
      </c>
    </row>
    <row r="14" spans="1:3" x14ac:dyDescent="0.25">
      <c r="A14" s="9">
        <v>46204</v>
      </c>
      <c r="B14" s="1" t="s">
        <v>5866</v>
      </c>
      <c r="C14">
        <v>5453.491</v>
      </c>
    </row>
    <row r="15" spans="1:3" x14ac:dyDescent="0.25">
      <c r="A15" s="9">
        <v>46205</v>
      </c>
      <c r="B15" s="1" t="s">
        <v>5866</v>
      </c>
      <c r="C15">
        <v>5449.8639999999996</v>
      </c>
    </row>
    <row r="16" spans="1:3" x14ac:dyDescent="0.25">
      <c r="A16" s="9">
        <v>46206</v>
      </c>
      <c r="B16" s="1" t="s">
        <v>5866</v>
      </c>
      <c r="C16">
        <v>5408.7550000000001</v>
      </c>
    </row>
    <row r="17" spans="1:3" x14ac:dyDescent="0.25">
      <c r="A17" s="9">
        <v>46209</v>
      </c>
      <c r="B17" s="1" t="s">
        <v>5866</v>
      </c>
      <c r="C17">
        <v>5365.6030000000001</v>
      </c>
    </row>
    <row r="18" spans="1:3" x14ac:dyDescent="0.25">
      <c r="A18" s="9">
        <v>46210</v>
      </c>
      <c r="B18" s="1" t="s">
        <v>5866</v>
      </c>
      <c r="C18">
        <v>5390.9620000000004</v>
      </c>
    </row>
    <row r="19" spans="1:3" x14ac:dyDescent="0.25">
      <c r="A19" s="9">
        <v>46211</v>
      </c>
      <c r="B19" s="1" t="s">
        <v>5866</v>
      </c>
      <c r="C19">
        <v>5379.3389999999999</v>
      </c>
    </row>
    <row r="20" spans="1:3" x14ac:dyDescent="0.25">
      <c r="A20" s="9">
        <v>46212</v>
      </c>
      <c r="B20" s="1" t="s">
        <v>5866</v>
      </c>
      <c r="C20">
        <v>5348.2510000000002</v>
      </c>
    </row>
    <row r="21" spans="1:3" x14ac:dyDescent="0.25">
      <c r="A21" s="9">
        <v>46213</v>
      </c>
      <c r="B21" s="1" t="s">
        <v>5866</v>
      </c>
      <c r="C21">
        <v>5331.5590000000002</v>
      </c>
    </row>
    <row r="22" spans="1:3" x14ac:dyDescent="0.25">
      <c r="A22" s="9">
        <v>46216</v>
      </c>
      <c r="B22" s="1" t="s">
        <v>5866</v>
      </c>
      <c r="C22">
        <v>5354.8249999999998</v>
      </c>
    </row>
    <row r="23" spans="1:3" x14ac:dyDescent="0.25">
      <c r="A23" s="9">
        <v>46217</v>
      </c>
      <c r="B23" s="1" t="s">
        <v>5866</v>
      </c>
      <c r="C23">
        <v>5292.9859999999999</v>
      </c>
    </row>
    <row r="24" spans="1:3" x14ac:dyDescent="0.25">
      <c r="A24" s="9">
        <v>46218</v>
      </c>
      <c r="B24" s="1" t="s">
        <v>5866</v>
      </c>
      <c r="C24">
        <v>5294.3019999999997</v>
      </c>
    </row>
    <row r="25" spans="1:3" x14ac:dyDescent="0.25">
      <c r="A25" s="9">
        <v>46219</v>
      </c>
      <c r="B25" s="1" t="s">
        <v>5866</v>
      </c>
      <c r="C25">
        <v>5319.3639999999996</v>
      </c>
    </row>
    <row r="26" spans="1:3" x14ac:dyDescent="0.25">
      <c r="A26" s="9">
        <v>46220</v>
      </c>
      <c r="B26" s="1" t="s">
        <v>5866</v>
      </c>
      <c r="C26">
        <v>5328.5680000000002</v>
      </c>
    </row>
    <row r="27" spans="1:3" x14ac:dyDescent="0.25">
      <c r="A27" s="9">
        <v>46223</v>
      </c>
      <c r="B27" s="1" t="s">
        <v>5866</v>
      </c>
      <c r="C27">
        <v>5304.4979999999996</v>
      </c>
    </row>
    <row r="28" spans="1:3" x14ac:dyDescent="0.25">
      <c r="A28" s="9">
        <v>46224</v>
      </c>
      <c r="B28" s="1" t="s">
        <v>5866</v>
      </c>
      <c r="C28">
        <v>5280.8490000000002</v>
      </c>
    </row>
    <row r="29" spans="1:3" x14ac:dyDescent="0.25">
      <c r="A29" s="9">
        <v>46225</v>
      </c>
      <c r="B29" s="1" t="s">
        <v>5866</v>
      </c>
      <c r="C29">
        <v>5264.5079999999998</v>
      </c>
    </row>
    <row r="30" spans="1:3" x14ac:dyDescent="0.25">
      <c r="A30" s="9">
        <v>46226</v>
      </c>
      <c r="B30" s="1" t="s">
        <v>5866</v>
      </c>
      <c r="C30">
        <v>5298.8649999999998</v>
      </c>
    </row>
    <row r="31" spans="1:3" x14ac:dyDescent="0.25">
      <c r="A31" s="9">
        <v>46227</v>
      </c>
      <c r="B31" s="1" t="s">
        <v>5866</v>
      </c>
      <c r="C31">
        <v>5279.6530000000002</v>
      </c>
    </row>
    <row r="32" spans="1:3" x14ac:dyDescent="0.25">
      <c r="A32" s="9">
        <v>46230</v>
      </c>
      <c r="B32" s="1" t="s">
        <v>5866</v>
      </c>
      <c r="C32">
        <v>5315.2139999999999</v>
      </c>
    </row>
    <row r="33" spans="1:3" x14ac:dyDescent="0.25">
      <c r="A33" s="9">
        <v>46231</v>
      </c>
      <c r="B33" s="1" t="s">
        <v>5866</v>
      </c>
      <c r="C33">
        <v>5322.4260000000004</v>
      </c>
    </row>
    <row r="34" spans="1:3" x14ac:dyDescent="0.25">
      <c r="A34" s="9">
        <v>46232</v>
      </c>
      <c r="B34" s="1" t="s">
        <v>5866</v>
      </c>
      <c r="C34">
        <v>5298.6809999999996</v>
      </c>
    </row>
    <row r="35" spans="1:3" x14ac:dyDescent="0.25">
      <c r="A35" s="9">
        <v>46233</v>
      </c>
      <c r="B35" s="1" t="s">
        <v>5866</v>
      </c>
      <c r="C35">
        <v>5268.8320000000003</v>
      </c>
    </row>
    <row r="36" spans="1:3" x14ac:dyDescent="0.25">
      <c r="A36" s="9">
        <v>46234</v>
      </c>
      <c r="B36" s="1" t="s">
        <v>5866</v>
      </c>
      <c r="C36">
        <v>5270.2470000000003</v>
      </c>
    </row>
    <row r="37" spans="1:3" x14ac:dyDescent="0.25">
      <c r="A37" s="9">
        <v>46237</v>
      </c>
      <c r="B37" s="1" t="s">
        <v>5866</v>
      </c>
      <c r="C37">
        <v>5282.7439999999997</v>
      </c>
    </row>
    <row r="38" spans="1:3" x14ac:dyDescent="0.25">
      <c r="A38" s="9"/>
      <c r="B38" s="1" t="s">
        <v>5866</v>
      </c>
    </row>
    <row r="39" spans="1:3" x14ac:dyDescent="0.25">
      <c r="A39" s="9"/>
      <c r="B39" s="1" t="s">
        <v>5866</v>
      </c>
    </row>
    <row r="40" spans="1:3" x14ac:dyDescent="0.25">
      <c r="A40" s="9"/>
      <c r="B40" s="1" t="s">
        <v>5866</v>
      </c>
    </row>
    <row r="41" spans="1:3" x14ac:dyDescent="0.25">
      <c r="A41" s="9"/>
      <c r="B41" s="1" t="s">
        <v>5866</v>
      </c>
    </row>
    <row r="42" spans="1:3" x14ac:dyDescent="0.25">
      <c r="A42" s="9"/>
      <c r="B42" s="1" t="s">
        <v>5866</v>
      </c>
    </row>
    <row r="43" spans="1:3" x14ac:dyDescent="0.25">
      <c r="A43" s="9"/>
      <c r="B43" s="1" t="s">
        <v>5866</v>
      </c>
    </row>
    <row r="44" spans="1:3" x14ac:dyDescent="0.25">
      <c r="A44" s="9"/>
      <c r="B44" s="1" t="s">
        <v>5866</v>
      </c>
    </row>
    <row r="45" spans="1:3" x14ac:dyDescent="0.25">
      <c r="A45" s="9"/>
      <c r="B45" s="1" t="s">
        <v>5866</v>
      </c>
    </row>
    <row r="46" spans="1:3" x14ac:dyDescent="0.25">
      <c r="A46" s="9"/>
      <c r="B46" s="1" t="s">
        <v>5866</v>
      </c>
    </row>
    <row r="47" spans="1:3" x14ac:dyDescent="0.25">
      <c r="A47" s="9"/>
      <c r="B47" s="1" t="s">
        <v>5866</v>
      </c>
    </row>
    <row r="48" spans="1:3" x14ac:dyDescent="0.25">
      <c r="A48" s="9"/>
      <c r="B48" s="1" t="s">
        <v>5866</v>
      </c>
    </row>
    <row r="49" spans="1:2" x14ac:dyDescent="0.25">
      <c r="A49" s="9"/>
      <c r="B49" s="1" t="str">
        <f>B48</f>
        <v>DOLG27</v>
      </c>
    </row>
    <row r="50" spans="1:2" x14ac:dyDescent="0.25">
      <c r="A50" s="9"/>
      <c r="B50" s="1" t="str">
        <f>B49</f>
        <v>DOLG27</v>
      </c>
    </row>
    <row r="51" spans="1:2" x14ac:dyDescent="0.25">
      <c r="A51" s="9"/>
      <c r="B51" s="1" t="str">
        <f>B50</f>
        <v>DOLG27</v>
      </c>
    </row>
    <row r="52" spans="1:2" x14ac:dyDescent="0.25">
      <c r="A52" s="9"/>
      <c r="B52" s="1" t="str">
        <f>B51</f>
        <v>DOLG27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 codeName="Planilha69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9" width="9.140625" style="1" customWidth="1"/>
    <col min="5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5867</v>
      </c>
      <c r="C2">
        <v>5368.808</v>
      </c>
    </row>
    <row r="3" spans="1:3" x14ac:dyDescent="0.25">
      <c r="A3" s="9">
        <v>46189</v>
      </c>
      <c r="B3" s="1" t="s">
        <v>5867</v>
      </c>
      <c r="C3">
        <v>5393.3180000000002</v>
      </c>
    </row>
    <row r="4" spans="1:3" x14ac:dyDescent="0.25">
      <c r="A4" s="9">
        <v>46190</v>
      </c>
      <c r="B4" s="1" t="s">
        <v>5867</v>
      </c>
      <c r="C4">
        <v>5377.6040000000003</v>
      </c>
    </row>
    <row r="5" spans="1:3" x14ac:dyDescent="0.25">
      <c r="A5" s="9">
        <v>46191</v>
      </c>
      <c r="B5" s="1" t="s">
        <v>5867</v>
      </c>
      <c r="C5">
        <v>5468.5649999999996</v>
      </c>
    </row>
    <row r="6" spans="1:3" x14ac:dyDescent="0.25">
      <c r="A6" s="9">
        <v>46192</v>
      </c>
      <c r="B6" s="1" t="s">
        <v>5867</v>
      </c>
      <c r="C6">
        <v>5437.9229999999998</v>
      </c>
    </row>
    <row r="7" spans="1:3" x14ac:dyDescent="0.25">
      <c r="A7" s="9">
        <v>46195</v>
      </c>
      <c r="B7" s="1" t="s">
        <v>5867</v>
      </c>
      <c r="C7">
        <v>5434.01</v>
      </c>
    </row>
    <row r="8" spans="1:3" x14ac:dyDescent="0.25">
      <c r="A8" s="9">
        <v>46196</v>
      </c>
      <c r="B8" s="1" t="s">
        <v>5867</v>
      </c>
      <c r="C8">
        <v>5480.9870000000001</v>
      </c>
    </row>
    <row r="9" spans="1:3" x14ac:dyDescent="0.25">
      <c r="A9" s="9">
        <v>46197</v>
      </c>
      <c r="B9" s="1" t="s">
        <v>5867</v>
      </c>
      <c r="C9">
        <v>5484.85</v>
      </c>
    </row>
    <row r="10" spans="1:3" x14ac:dyDescent="0.25">
      <c r="A10" s="9">
        <v>46198</v>
      </c>
      <c r="B10" s="1" t="s">
        <v>5867</v>
      </c>
      <c r="C10">
        <v>5463.5349999999999</v>
      </c>
    </row>
    <row r="11" spans="1:3" x14ac:dyDescent="0.25">
      <c r="A11" s="9">
        <v>46199</v>
      </c>
      <c r="B11" s="1" t="s">
        <v>5867</v>
      </c>
      <c r="C11">
        <v>5449.6009999999997</v>
      </c>
    </row>
    <row r="12" spans="1:3" x14ac:dyDescent="0.25">
      <c r="A12" s="9">
        <v>46202</v>
      </c>
      <c r="B12" s="1" t="s">
        <v>5867</v>
      </c>
      <c r="C12">
        <v>5441.8609999999999</v>
      </c>
    </row>
    <row r="13" spans="1:3" x14ac:dyDescent="0.25">
      <c r="A13" s="9">
        <v>46203</v>
      </c>
      <c r="B13" s="1" t="s">
        <v>5867</v>
      </c>
      <c r="C13">
        <v>5440.9139999999998</v>
      </c>
    </row>
    <row r="14" spans="1:3" x14ac:dyDescent="0.25">
      <c r="A14" s="9">
        <v>46204</v>
      </c>
      <c r="B14" s="1" t="s">
        <v>5867</v>
      </c>
      <c r="C14">
        <v>5482.6980000000003</v>
      </c>
    </row>
    <row r="15" spans="1:3" x14ac:dyDescent="0.25">
      <c r="A15" s="9">
        <v>46205</v>
      </c>
      <c r="B15" s="1" t="s">
        <v>5867</v>
      </c>
      <c r="C15">
        <v>5479.3130000000001</v>
      </c>
    </row>
    <row r="16" spans="1:3" x14ac:dyDescent="0.25">
      <c r="A16" s="9">
        <v>46206</v>
      </c>
      <c r="B16" s="1" t="s">
        <v>5867</v>
      </c>
      <c r="C16">
        <v>5437.4409999999998</v>
      </c>
    </row>
    <row r="17" spans="1:3" x14ac:dyDescent="0.25">
      <c r="A17" s="9">
        <v>46209</v>
      </c>
      <c r="B17" s="1" t="s">
        <v>5867</v>
      </c>
      <c r="C17">
        <v>5393.6790000000001</v>
      </c>
    </row>
    <row r="18" spans="1:3" x14ac:dyDescent="0.25">
      <c r="A18" s="9">
        <v>46210</v>
      </c>
      <c r="B18" s="1" t="s">
        <v>5867</v>
      </c>
      <c r="C18">
        <v>5419.241</v>
      </c>
    </row>
    <row r="19" spans="1:3" x14ac:dyDescent="0.25">
      <c r="A19" s="9">
        <v>46211</v>
      </c>
      <c r="B19" s="1" t="s">
        <v>5867</v>
      </c>
      <c r="C19">
        <v>5407.8969999999999</v>
      </c>
    </row>
    <row r="20" spans="1:3" x14ac:dyDescent="0.25">
      <c r="A20" s="9">
        <v>46212</v>
      </c>
      <c r="B20" s="1" t="s">
        <v>5867</v>
      </c>
      <c r="C20">
        <v>5376.6049999999996</v>
      </c>
    </row>
    <row r="21" spans="1:3" x14ac:dyDescent="0.25">
      <c r="A21" s="9">
        <v>46213</v>
      </c>
      <c r="B21" s="1" t="s">
        <v>5867</v>
      </c>
      <c r="C21">
        <v>5359.1350000000002</v>
      </c>
    </row>
    <row r="22" spans="1:3" x14ac:dyDescent="0.25">
      <c r="A22" s="9">
        <v>46216</v>
      </c>
      <c r="B22" s="1" t="s">
        <v>5867</v>
      </c>
      <c r="C22">
        <v>5383.0169999999998</v>
      </c>
    </row>
    <row r="23" spans="1:3" x14ac:dyDescent="0.25">
      <c r="A23" s="9">
        <v>46217</v>
      </c>
      <c r="B23" s="1" t="s">
        <v>5867</v>
      </c>
      <c r="C23">
        <v>5320.7039999999997</v>
      </c>
    </row>
    <row r="24" spans="1:3" x14ac:dyDescent="0.25">
      <c r="A24" s="9">
        <v>46218</v>
      </c>
      <c r="B24" s="1" t="s">
        <v>5867</v>
      </c>
      <c r="C24">
        <v>5322.0959999999995</v>
      </c>
    </row>
    <row r="25" spans="1:3" x14ac:dyDescent="0.25">
      <c r="A25" s="9">
        <v>46219</v>
      </c>
      <c r="B25" s="1" t="s">
        <v>5867</v>
      </c>
      <c r="C25">
        <v>5347.0649999999996</v>
      </c>
    </row>
    <row r="26" spans="1:3" x14ac:dyDescent="0.25">
      <c r="A26" s="9">
        <v>46220</v>
      </c>
      <c r="B26" s="1" t="s">
        <v>5867</v>
      </c>
      <c r="C26">
        <v>5356.6459999999997</v>
      </c>
    </row>
    <row r="27" spans="1:3" x14ac:dyDescent="0.25">
      <c r="A27" s="9">
        <v>46223</v>
      </c>
      <c r="B27" s="1" t="s">
        <v>5867</v>
      </c>
      <c r="C27">
        <v>5332.5659999999998</v>
      </c>
    </row>
    <row r="28" spans="1:3" x14ac:dyDescent="0.25">
      <c r="A28" s="9">
        <v>46224</v>
      </c>
      <c r="B28" s="1" t="s">
        <v>5867</v>
      </c>
      <c r="C28">
        <v>5308.723</v>
      </c>
    </row>
    <row r="29" spans="1:3" x14ac:dyDescent="0.25">
      <c r="A29" s="9">
        <v>46225</v>
      </c>
      <c r="B29" s="1" t="s">
        <v>5867</v>
      </c>
      <c r="C29">
        <v>5292.2539999999999</v>
      </c>
    </row>
    <row r="30" spans="1:3" x14ac:dyDescent="0.25">
      <c r="A30" s="9">
        <v>46226</v>
      </c>
      <c r="B30" s="1" t="s">
        <v>5867</v>
      </c>
      <c r="C30">
        <v>5327.6769999999997</v>
      </c>
    </row>
    <row r="31" spans="1:3" x14ac:dyDescent="0.25">
      <c r="A31" s="9">
        <v>46227</v>
      </c>
      <c r="B31" s="1" t="s">
        <v>5867</v>
      </c>
      <c r="C31">
        <v>5307.8050000000003</v>
      </c>
    </row>
    <row r="32" spans="1:3" x14ac:dyDescent="0.25">
      <c r="A32" s="9">
        <v>46230</v>
      </c>
      <c r="B32" s="1" t="s">
        <v>5867</v>
      </c>
      <c r="C32">
        <v>5342.7309999999998</v>
      </c>
    </row>
    <row r="33" spans="1:3" x14ac:dyDescent="0.25">
      <c r="A33" s="9">
        <v>46231</v>
      </c>
      <c r="B33" s="1" t="s">
        <v>5867</v>
      </c>
      <c r="C33">
        <v>5350.2209999999995</v>
      </c>
    </row>
    <row r="34" spans="1:3" x14ac:dyDescent="0.25">
      <c r="A34" s="9">
        <v>46232</v>
      </c>
      <c r="B34" s="1" t="s">
        <v>5867</v>
      </c>
      <c r="C34">
        <v>5326.5020000000004</v>
      </c>
    </row>
    <row r="35" spans="1:3" x14ac:dyDescent="0.25">
      <c r="A35" s="9">
        <v>46233</v>
      </c>
      <c r="B35" s="1" t="s">
        <v>5867</v>
      </c>
      <c r="C35">
        <v>5296.5249999999996</v>
      </c>
    </row>
    <row r="36" spans="1:3" x14ac:dyDescent="0.25">
      <c r="A36" s="9">
        <v>46234</v>
      </c>
      <c r="B36" s="1" t="s">
        <v>5867</v>
      </c>
      <c r="C36">
        <v>5297.7579999999998</v>
      </c>
    </row>
    <row r="37" spans="1:3" x14ac:dyDescent="0.25">
      <c r="A37" s="9">
        <v>46237</v>
      </c>
      <c r="B37" s="1" t="s">
        <v>5867</v>
      </c>
      <c r="C37">
        <v>5310.3360000000002</v>
      </c>
    </row>
    <row r="38" spans="1:3" x14ac:dyDescent="0.25">
      <c r="A38" s="9"/>
      <c r="B38" s="1" t="s">
        <v>5867</v>
      </c>
    </row>
    <row r="39" spans="1:3" x14ac:dyDescent="0.25">
      <c r="A39" s="9"/>
      <c r="B39" s="1" t="s">
        <v>5867</v>
      </c>
    </row>
    <row r="40" spans="1:3" x14ac:dyDescent="0.25">
      <c r="A40" s="9"/>
      <c r="B40" s="1" t="s">
        <v>5867</v>
      </c>
    </row>
    <row r="41" spans="1:3" x14ac:dyDescent="0.25">
      <c r="A41" s="9"/>
      <c r="B41" s="1" t="s">
        <v>5867</v>
      </c>
    </row>
    <row r="42" spans="1:3" x14ac:dyDescent="0.25">
      <c r="A42" s="9"/>
      <c r="B42" s="1" t="s">
        <v>5867</v>
      </c>
    </row>
    <row r="43" spans="1:3" x14ac:dyDescent="0.25">
      <c r="A43" s="9"/>
      <c r="B43" s="1" t="s">
        <v>5867</v>
      </c>
    </row>
    <row r="44" spans="1:3" x14ac:dyDescent="0.25">
      <c r="A44" s="9"/>
      <c r="B44" s="1" t="s">
        <v>5867</v>
      </c>
    </row>
    <row r="45" spans="1:3" x14ac:dyDescent="0.25">
      <c r="A45" s="9"/>
      <c r="B45" s="1" t="s">
        <v>5867</v>
      </c>
    </row>
    <row r="46" spans="1:3" x14ac:dyDescent="0.25">
      <c r="A46" s="9"/>
      <c r="B46" s="1" t="s">
        <v>5867</v>
      </c>
    </row>
    <row r="47" spans="1:3" x14ac:dyDescent="0.25">
      <c r="A47" s="9"/>
      <c r="B47" s="1" t="s">
        <v>5867</v>
      </c>
    </row>
    <row r="48" spans="1:3" x14ac:dyDescent="0.25">
      <c r="A48" s="9"/>
      <c r="B48" s="1" t="s">
        <v>5867</v>
      </c>
    </row>
    <row r="49" spans="1:2" x14ac:dyDescent="0.25">
      <c r="A49" s="9"/>
      <c r="B49" s="1" t="str">
        <f>B48</f>
        <v>DOLH27</v>
      </c>
    </row>
    <row r="50" spans="1:2" x14ac:dyDescent="0.25">
      <c r="A50" s="9"/>
      <c r="B50" s="1" t="str">
        <f>B49</f>
        <v>DOLH27</v>
      </c>
    </row>
    <row r="51" spans="1:2" x14ac:dyDescent="0.25">
      <c r="A51" s="9"/>
      <c r="B51" s="1" t="str">
        <f>B50</f>
        <v>DOLH27</v>
      </c>
    </row>
    <row r="52" spans="1:2" x14ac:dyDescent="0.25">
      <c r="A52" s="9"/>
      <c r="B52" s="1" t="str">
        <f>B51</f>
        <v>DOLH27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 codeName="Planilha70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9" width="9.140625" style="1" customWidth="1"/>
    <col min="5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5868</v>
      </c>
      <c r="C2">
        <v>5409.3950000000004</v>
      </c>
    </row>
    <row r="3" spans="1:3" x14ac:dyDescent="0.25">
      <c r="A3" s="9">
        <v>46189</v>
      </c>
      <c r="B3" s="1" t="s">
        <v>5868</v>
      </c>
      <c r="C3">
        <v>5434.8670000000002</v>
      </c>
    </row>
    <row r="4" spans="1:3" x14ac:dyDescent="0.25">
      <c r="A4" s="9">
        <v>46190</v>
      </c>
      <c r="B4" s="1" t="s">
        <v>5868</v>
      </c>
      <c r="C4">
        <v>5418.8580000000002</v>
      </c>
    </row>
    <row r="5" spans="1:3" x14ac:dyDescent="0.25">
      <c r="A5" s="9">
        <v>46191</v>
      </c>
      <c r="B5" s="1" t="s">
        <v>5868</v>
      </c>
      <c r="C5">
        <v>5510.4809999999998</v>
      </c>
    </row>
    <row r="6" spans="1:3" x14ac:dyDescent="0.25">
      <c r="A6" s="9">
        <v>46192</v>
      </c>
      <c r="B6" s="1" t="s">
        <v>5868</v>
      </c>
      <c r="C6">
        <v>5479.4840000000004</v>
      </c>
    </row>
    <row r="7" spans="1:3" x14ac:dyDescent="0.25">
      <c r="A7" s="9">
        <v>46195</v>
      </c>
      <c r="B7" s="1" t="s">
        <v>5868</v>
      </c>
      <c r="C7">
        <v>5475.0529999999999</v>
      </c>
    </row>
    <row r="8" spans="1:3" x14ac:dyDescent="0.25">
      <c r="A8" s="9">
        <v>46196</v>
      </c>
      <c r="B8" s="1" t="s">
        <v>5868</v>
      </c>
      <c r="C8">
        <v>5522.2759999999998</v>
      </c>
    </row>
    <row r="9" spans="1:3" x14ac:dyDescent="0.25">
      <c r="A9" s="9">
        <v>46197</v>
      </c>
      <c r="B9" s="1" t="s">
        <v>5868</v>
      </c>
      <c r="C9">
        <v>5524.7120000000004</v>
      </c>
    </row>
    <row r="10" spans="1:3" x14ac:dyDescent="0.25">
      <c r="A10" s="9">
        <v>46198</v>
      </c>
      <c r="B10" s="1" t="s">
        <v>5868</v>
      </c>
      <c r="C10">
        <v>5502.7349999999997</v>
      </c>
    </row>
    <row r="11" spans="1:3" x14ac:dyDescent="0.25">
      <c r="A11" s="9">
        <v>46199</v>
      </c>
      <c r="B11" s="1" t="s">
        <v>5868</v>
      </c>
      <c r="C11">
        <v>5488.32</v>
      </c>
    </row>
    <row r="12" spans="1:3" x14ac:dyDescent="0.25">
      <c r="A12" s="9">
        <v>46202</v>
      </c>
      <c r="B12" s="1" t="s">
        <v>5868</v>
      </c>
      <c r="C12">
        <v>5480.15</v>
      </c>
    </row>
    <row r="13" spans="1:3" x14ac:dyDescent="0.25">
      <c r="A13" s="9">
        <v>46203</v>
      </c>
      <c r="B13" s="1" t="s">
        <v>5868</v>
      </c>
      <c r="C13">
        <v>5478.1369999999997</v>
      </c>
    </row>
    <row r="14" spans="1:3" x14ac:dyDescent="0.25">
      <c r="A14" s="9">
        <v>46204</v>
      </c>
      <c r="B14" s="1" t="s">
        <v>5868</v>
      </c>
      <c r="C14">
        <v>5520.5739999999996</v>
      </c>
    </row>
    <row r="15" spans="1:3" x14ac:dyDescent="0.25">
      <c r="A15" s="9">
        <v>46205</v>
      </c>
      <c r="B15" s="1" t="s">
        <v>5868</v>
      </c>
      <c r="C15">
        <v>5518.076</v>
      </c>
    </row>
    <row r="16" spans="1:3" x14ac:dyDescent="0.25">
      <c r="A16" s="9">
        <v>46206</v>
      </c>
      <c r="B16" s="1" t="s">
        <v>5868</v>
      </c>
      <c r="C16">
        <v>5475.4939999999997</v>
      </c>
    </row>
    <row r="17" spans="1:3" x14ac:dyDescent="0.25">
      <c r="A17" s="9">
        <v>46209</v>
      </c>
      <c r="B17" s="1" t="s">
        <v>5868</v>
      </c>
      <c r="C17">
        <v>5431.4309999999996</v>
      </c>
    </row>
    <row r="18" spans="1:3" x14ac:dyDescent="0.25">
      <c r="A18" s="9">
        <v>46210</v>
      </c>
      <c r="B18" s="1" t="s">
        <v>5868</v>
      </c>
      <c r="C18">
        <v>5456.5969999999998</v>
      </c>
    </row>
    <row r="19" spans="1:3" x14ac:dyDescent="0.25">
      <c r="A19" s="9">
        <v>46211</v>
      </c>
      <c r="B19" s="1" t="s">
        <v>5868</v>
      </c>
      <c r="C19">
        <v>5444.652</v>
      </c>
    </row>
    <row r="20" spans="1:3" x14ac:dyDescent="0.25">
      <c r="A20" s="9">
        <v>46212</v>
      </c>
      <c r="B20" s="1" t="s">
        <v>5868</v>
      </c>
      <c r="C20">
        <v>5413.04</v>
      </c>
    </row>
    <row r="21" spans="1:3" x14ac:dyDescent="0.25">
      <c r="A21" s="9">
        <v>46213</v>
      </c>
      <c r="B21" s="1" t="s">
        <v>5868</v>
      </c>
      <c r="C21">
        <v>5394.9430000000002</v>
      </c>
    </row>
    <row r="22" spans="1:3" x14ac:dyDescent="0.25">
      <c r="A22" s="9">
        <v>46216</v>
      </c>
      <c r="B22" s="1" t="s">
        <v>5868</v>
      </c>
      <c r="C22">
        <v>5419.5950000000003</v>
      </c>
    </row>
    <row r="23" spans="1:3" x14ac:dyDescent="0.25">
      <c r="A23" s="9">
        <v>46217</v>
      </c>
      <c r="B23" s="1" t="s">
        <v>5868</v>
      </c>
      <c r="C23">
        <v>5356.73</v>
      </c>
    </row>
    <row r="24" spans="1:3" x14ac:dyDescent="0.25">
      <c r="A24" s="9">
        <v>46218</v>
      </c>
      <c r="B24" s="1" t="s">
        <v>5868</v>
      </c>
      <c r="C24">
        <v>5358.0820000000003</v>
      </c>
    </row>
    <row r="25" spans="1:3" x14ac:dyDescent="0.25">
      <c r="A25" s="9">
        <v>46219</v>
      </c>
      <c r="B25" s="1" t="s">
        <v>5868</v>
      </c>
      <c r="C25">
        <v>5383.47</v>
      </c>
    </row>
    <row r="26" spans="1:3" x14ac:dyDescent="0.25">
      <c r="A26" s="9">
        <v>46220</v>
      </c>
      <c r="B26" s="1" t="s">
        <v>5868</v>
      </c>
      <c r="C26">
        <v>5394.79</v>
      </c>
    </row>
    <row r="27" spans="1:3" x14ac:dyDescent="0.25">
      <c r="A27" s="9">
        <v>46223</v>
      </c>
      <c r="B27" s="1" t="s">
        <v>5868</v>
      </c>
      <c r="C27">
        <v>5369.5929999999998</v>
      </c>
    </row>
    <row r="28" spans="1:3" x14ac:dyDescent="0.25">
      <c r="A28" s="9">
        <v>46224</v>
      </c>
      <c r="B28" s="1" t="s">
        <v>5868</v>
      </c>
      <c r="C28">
        <v>5344.8680000000004</v>
      </c>
    </row>
    <row r="29" spans="1:3" x14ac:dyDescent="0.25">
      <c r="A29" s="9">
        <v>46225</v>
      </c>
      <c r="B29" s="1" t="s">
        <v>5868</v>
      </c>
      <c r="C29">
        <v>5328.7280000000001</v>
      </c>
    </row>
    <row r="30" spans="1:3" x14ac:dyDescent="0.25">
      <c r="A30" s="9">
        <v>46226</v>
      </c>
      <c r="B30" s="1" t="s">
        <v>5868</v>
      </c>
      <c r="C30">
        <v>5365.2569999999996</v>
      </c>
    </row>
    <row r="31" spans="1:3" x14ac:dyDescent="0.25">
      <c r="A31" s="9">
        <v>46227</v>
      </c>
      <c r="B31" s="1" t="s">
        <v>5868</v>
      </c>
      <c r="C31">
        <v>5344.0429999999997</v>
      </c>
    </row>
    <row r="32" spans="1:3" x14ac:dyDescent="0.25">
      <c r="A32" s="9">
        <v>46230</v>
      </c>
      <c r="B32" s="1" t="s">
        <v>5868</v>
      </c>
      <c r="C32">
        <v>5378.9139999999998</v>
      </c>
    </row>
    <row r="33" spans="1:3" x14ac:dyDescent="0.25">
      <c r="A33" s="9">
        <v>46231</v>
      </c>
      <c r="B33" s="1" t="s">
        <v>5868</v>
      </c>
      <c r="C33">
        <v>5386.5010000000002</v>
      </c>
    </row>
    <row r="34" spans="1:3" x14ac:dyDescent="0.25">
      <c r="A34" s="9">
        <v>46232</v>
      </c>
      <c r="B34" s="1" t="s">
        <v>5868</v>
      </c>
      <c r="C34">
        <v>5363.0370000000003</v>
      </c>
    </row>
    <row r="35" spans="1:3" x14ac:dyDescent="0.25">
      <c r="A35" s="9">
        <v>46233</v>
      </c>
      <c r="B35" s="1" t="s">
        <v>5868</v>
      </c>
      <c r="C35">
        <v>5332.6670000000004</v>
      </c>
    </row>
    <row r="36" spans="1:3" x14ac:dyDescent="0.25">
      <c r="A36" s="9">
        <v>46234</v>
      </c>
      <c r="B36" s="1" t="s">
        <v>5868</v>
      </c>
      <c r="C36">
        <v>5333.6329999999998</v>
      </c>
    </row>
    <row r="37" spans="1:3" x14ac:dyDescent="0.25">
      <c r="A37" s="9">
        <v>46237</v>
      </c>
      <c r="B37" s="1" t="s">
        <v>5868</v>
      </c>
      <c r="C37">
        <v>5346.2</v>
      </c>
    </row>
    <row r="38" spans="1:3" x14ac:dyDescent="0.25">
      <c r="A38" s="9"/>
      <c r="B38" s="1" t="s">
        <v>5868</v>
      </c>
    </row>
    <row r="39" spans="1:3" x14ac:dyDescent="0.25">
      <c r="A39" s="9"/>
      <c r="B39" s="1" t="s">
        <v>5868</v>
      </c>
    </row>
    <row r="40" spans="1:3" x14ac:dyDescent="0.25">
      <c r="A40" s="9"/>
      <c r="B40" s="1" t="s">
        <v>5868</v>
      </c>
    </row>
    <row r="41" spans="1:3" x14ac:dyDescent="0.25">
      <c r="A41" s="9"/>
      <c r="B41" s="1" t="s">
        <v>5868</v>
      </c>
    </row>
    <row r="42" spans="1:3" x14ac:dyDescent="0.25">
      <c r="A42" s="9"/>
      <c r="B42" s="1" t="s">
        <v>5868</v>
      </c>
    </row>
    <row r="43" spans="1:3" x14ac:dyDescent="0.25">
      <c r="A43" s="9"/>
      <c r="B43" s="1" t="s">
        <v>5868</v>
      </c>
    </row>
    <row r="44" spans="1:3" x14ac:dyDescent="0.25">
      <c r="A44" s="9"/>
      <c r="B44" s="1" t="s">
        <v>5868</v>
      </c>
    </row>
    <row r="45" spans="1:3" x14ac:dyDescent="0.25">
      <c r="A45" s="9"/>
      <c r="B45" s="1" t="s">
        <v>5868</v>
      </c>
    </row>
    <row r="46" spans="1:3" x14ac:dyDescent="0.25">
      <c r="A46" s="9"/>
      <c r="B46" s="1" t="s">
        <v>5868</v>
      </c>
    </row>
    <row r="47" spans="1:3" x14ac:dyDescent="0.25">
      <c r="A47" s="9"/>
      <c r="B47" s="1" t="s">
        <v>5868</v>
      </c>
    </row>
    <row r="48" spans="1:3" x14ac:dyDescent="0.25">
      <c r="A48" s="9"/>
      <c r="B48" s="1" t="s">
        <v>5868</v>
      </c>
    </row>
    <row r="49" spans="1:2" x14ac:dyDescent="0.25">
      <c r="A49" s="9"/>
      <c r="B49" s="1" t="str">
        <f>B48</f>
        <v>DOLJ27</v>
      </c>
    </row>
    <row r="50" spans="1:2" x14ac:dyDescent="0.25">
      <c r="A50" s="9"/>
      <c r="B50" s="1" t="str">
        <f>B49</f>
        <v>DOLJ27</v>
      </c>
    </row>
    <row r="51" spans="1:2" x14ac:dyDescent="0.25">
      <c r="A51" s="9"/>
      <c r="B51" s="1" t="str">
        <f>B50</f>
        <v>DOLJ27</v>
      </c>
    </row>
    <row r="52" spans="1:2" x14ac:dyDescent="0.25">
      <c r="A52" s="9"/>
      <c r="B52" s="1" t="str">
        <f>B51</f>
        <v>DOLJ27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 codeName="Planilha71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9" width="9.140625" style="1" customWidth="1"/>
    <col min="5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5869</v>
      </c>
      <c r="C2">
        <v>5445.3339999999998</v>
      </c>
    </row>
    <row r="3" spans="1:3" x14ac:dyDescent="0.25">
      <c r="A3" s="9">
        <v>46189</v>
      </c>
      <c r="B3" s="1" t="s">
        <v>5869</v>
      </c>
      <c r="C3">
        <v>5471.1109999999999</v>
      </c>
    </row>
    <row r="4" spans="1:3" x14ac:dyDescent="0.25">
      <c r="A4" s="9">
        <v>46190</v>
      </c>
      <c r="B4" s="1" t="s">
        <v>5869</v>
      </c>
      <c r="C4">
        <v>5456.5479999999998</v>
      </c>
    </row>
    <row r="5" spans="1:3" x14ac:dyDescent="0.25">
      <c r="A5" s="9">
        <v>46191</v>
      </c>
      <c r="B5" s="1" t="s">
        <v>5869</v>
      </c>
      <c r="C5">
        <v>5549.5039999999999</v>
      </c>
    </row>
    <row r="6" spans="1:3" x14ac:dyDescent="0.25">
      <c r="A6" s="9">
        <v>46192</v>
      </c>
      <c r="B6" s="1" t="s">
        <v>5869</v>
      </c>
      <c r="C6">
        <v>5518.2330000000002</v>
      </c>
    </row>
    <row r="7" spans="1:3" x14ac:dyDescent="0.25">
      <c r="A7" s="9">
        <v>46195</v>
      </c>
      <c r="B7" s="1" t="s">
        <v>5869</v>
      </c>
      <c r="C7">
        <v>5512.9430000000002</v>
      </c>
    </row>
    <row r="8" spans="1:3" x14ac:dyDescent="0.25">
      <c r="A8" s="9">
        <v>46196</v>
      </c>
      <c r="B8" s="1" t="s">
        <v>5869</v>
      </c>
      <c r="C8">
        <v>5559.1030000000001</v>
      </c>
    </row>
    <row r="9" spans="1:3" x14ac:dyDescent="0.25">
      <c r="A9" s="9">
        <v>46197</v>
      </c>
      <c r="B9" s="1" t="s">
        <v>5869</v>
      </c>
      <c r="C9">
        <v>5560.6090000000004</v>
      </c>
    </row>
    <row r="10" spans="1:3" x14ac:dyDescent="0.25">
      <c r="A10" s="9">
        <v>46198</v>
      </c>
      <c r="B10" s="1" t="s">
        <v>5869</v>
      </c>
      <c r="C10">
        <v>5537.5640000000003</v>
      </c>
    </row>
    <row r="11" spans="1:3" x14ac:dyDescent="0.25">
      <c r="A11" s="9">
        <v>46199</v>
      </c>
      <c r="B11" s="1" t="s">
        <v>5869</v>
      </c>
      <c r="C11">
        <v>5522.7309999999998</v>
      </c>
    </row>
    <row r="12" spans="1:3" x14ac:dyDescent="0.25">
      <c r="A12" s="9">
        <v>46202</v>
      </c>
      <c r="B12" s="1" t="s">
        <v>5869</v>
      </c>
      <c r="C12">
        <v>5513.8360000000002</v>
      </c>
    </row>
    <row r="13" spans="1:3" x14ac:dyDescent="0.25">
      <c r="A13" s="9">
        <v>46203</v>
      </c>
      <c r="B13" s="1" t="s">
        <v>5869</v>
      </c>
      <c r="C13">
        <v>5511.4650000000001</v>
      </c>
    </row>
    <row r="14" spans="1:3" x14ac:dyDescent="0.25">
      <c r="A14" s="9">
        <v>46204</v>
      </c>
      <c r="B14" s="1" t="s">
        <v>5869</v>
      </c>
      <c r="C14">
        <v>5554.8069999999998</v>
      </c>
    </row>
    <row r="15" spans="1:3" x14ac:dyDescent="0.25">
      <c r="A15" s="9">
        <v>46205</v>
      </c>
      <c r="B15" s="1" t="s">
        <v>5869</v>
      </c>
      <c r="C15">
        <v>5552.8010000000004</v>
      </c>
    </row>
    <row r="16" spans="1:3" x14ac:dyDescent="0.25">
      <c r="A16" s="9">
        <v>46206</v>
      </c>
      <c r="B16" s="1" t="s">
        <v>5869</v>
      </c>
      <c r="C16">
        <v>5509.174</v>
      </c>
    </row>
    <row r="17" spans="1:3" x14ac:dyDescent="0.25">
      <c r="A17" s="9">
        <v>46209</v>
      </c>
      <c r="B17" s="1" t="s">
        <v>5869</v>
      </c>
      <c r="C17">
        <v>5464.6260000000002</v>
      </c>
    </row>
    <row r="18" spans="1:3" x14ac:dyDescent="0.25">
      <c r="A18" s="9">
        <v>46210</v>
      </c>
      <c r="B18" s="1" t="s">
        <v>5869</v>
      </c>
      <c r="C18">
        <v>5490.3490000000002</v>
      </c>
    </row>
    <row r="19" spans="1:3" x14ac:dyDescent="0.25">
      <c r="A19" s="9">
        <v>46211</v>
      </c>
      <c r="B19" s="1" t="s">
        <v>5869</v>
      </c>
      <c r="C19">
        <v>5478.5940000000001</v>
      </c>
    </row>
    <row r="20" spans="1:3" x14ac:dyDescent="0.25">
      <c r="A20" s="9">
        <v>46212</v>
      </c>
      <c r="B20" s="1" t="s">
        <v>5869</v>
      </c>
      <c r="C20">
        <v>5446.7839999999997</v>
      </c>
    </row>
    <row r="21" spans="1:3" x14ac:dyDescent="0.25">
      <c r="A21" s="9">
        <v>46213</v>
      </c>
      <c r="B21" s="1" t="s">
        <v>5869</v>
      </c>
      <c r="C21">
        <v>5427.3829999999998</v>
      </c>
    </row>
    <row r="22" spans="1:3" x14ac:dyDescent="0.25">
      <c r="A22" s="9">
        <v>46216</v>
      </c>
      <c r="B22" s="1" t="s">
        <v>5869</v>
      </c>
      <c r="C22">
        <v>5452.3959999999997</v>
      </c>
    </row>
    <row r="23" spans="1:3" x14ac:dyDescent="0.25">
      <c r="A23" s="9">
        <v>46217</v>
      </c>
      <c r="B23" s="1" t="s">
        <v>5869</v>
      </c>
      <c r="C23">
        <v>5389.0569999999998</v>
      </c>
    </row>
    <row r="24" spans="1:3" x14ac:dyDescent="0.25">
      <c r="A24" s="9">
        <v>46218</v>
      </c>
      <c r="B24" s="1" t="s">
        <v>5869</v>
      </c>
      <c r="C24">
        <v>5390.9269999999997</v>
      </c>
    </row>
    <row r="25" spans="1:3" x14ac:dyDescent="0.25">
      <c r="A25" s="9">
        <v>46219</v>
      </c>
      <c r="B25" s="1" t="s">
        <v>5869</v>
      </c>
      <c r="C25">
        <v>5416.4219999999996</v>
      </c>
    </row>
    <row r="26" spans="1:3" x14ac:dyDescent="0.25">
      <c r="A26" s="9">
        <v>46220</v>
      </c>
      <c r="B26" s="1" t="s">
        <v>5869</v>
      </c>
      <c r="C26">
        <v>5428.2349999999997</v>
      </c>
    </row>
    <row r="27" spans="1:3" x14ac:dyDescent="0.25">
      <c r="A27" s="9">
        <v>46223</v>
      </c>
      <c r="B27" s="1" t="s">
        <v>5869</v>
      </c>
      <c r="C27">
        <v>5403.1120000000001</v>
      </c>
    </row>
    <row r="28" spans="1:3" x14ac:dyDescent="0.25">
      <c r="A28" s="9">
        <v>46224</v>
      </c>
      <c r="B28" s="1" t="s">
        <v>5869</v>
      </c>
      <c r="C28">
        <v>5378.4549999999999</v>
      </c>
    </row>
    <row r="29" spans="1:3" x14ac:dyDescent="0.25">
      <c r="A29" s="9">
        <v>46225</v>
      </c>
      <c r="B29" s="1" t="s">
        <v>5869</v>
      </c>
      <c r="C29">
        <v>5361.6319999999996</v>
      </c>
    </row>
    <row r="30" spans="1:3" x14ac:dyDescent="0.25">
      <c r="A30" s="9">
        <v>46226</v>
      </c>
      <c r="B30" s="1" t="s">
        <v>5869</v>
      </c>
      <c r="C30">
        <v>5399.165</v>
      </c>
    </row>
    <row r="31" spans="1:3" x14ac:dyDescent="0.25">
      <c r="A31" s="9">
        <v>46227</v>
      </c>
      <c r="B31" s="1" t="s">
        <v>5869</v>
      </c>
      <c r="C31">
        <v>5376.973</v>
      </c>
    </row>
    <row r="32" spans="1:3" x14ac:dyDescent="0.25">
      <c r="A32" s="9">
        <v>46230</v>
      </c>
      <c r="B32" s="1" t="s">
        <v>5869</v>
      </c>
      <c r="C32">
        <v>5411.6930000000002</v>
      </c>
    </row>
    <row r="33" spans="1:3" x14ac:dyDescent="0.25">
      <c r="A33" s="9">
        <v>46231</v>
      </c>
      <c r="B33" s="1" t="s">
        <v>5869</v>
      </c>
      <c r="C33">
        <v>5418.8829999999998</v>
      </c>
    </row>
    <row r="34" spans="1:3" x14ac:dyDescent="0.25">
      <c r="A34" s="9">
        <v>46232</v>
      </c>
      <c r="B34" s="1" t="s">
        <v>5869</v>
      </c>
      <c r="C34">
        <v>5395.3270000000002</v>
      </c>
    </row>
    <row r="35" spans="1:3" x14ac:dyDescent="0.25">
      <c r="A35" s="9">
        <v>46233</v>
      </c>
      <c r="B35" s="1" t="s">
        <v>5869</v>
      </c>
      <c r="C35">
        <v>5364.5810000000001</v>
      </c>
    </row>
    <row r="36" spans="1:3" x14ac:dyDescent="0.25">
      <c r="A36" s="9">
        <v>46234</v>
      </c>
      <c r="B36" s="1" t="s">
        <v>5869</v>
      </c>
      <c r="C36">
        <v>5365.741</v>
      </c>
    </row>
    <row r="37" spans="1:3" x14ac:dyDescent="0.25">
      <c r="A37" s="9">
        <v>46237</v>
      </c>
      <c r="B37" s="1" t="s">
        <v>5869</v>
      </c>
      <c r="C37">
        <v>5378.1869999999999</v>
      </c>
    </row>
    <row r="38" spans="1:3" x14ac:dyDescent="0.25">
      <c r="A38" s="9"/>
      <c r="B38" s="1" t="s">
        <v>5869</v>
      </c>
    </row>
    <row r="39" spans="1:3" x14ac:dyDescent="0.25">
      <c r="A39" s="9"/>
      <c r="B39" s="1" t="s">
        <v>5869</v>
      </c>
    </row>
    <row r="40" spans="1:3" x14ac:dyDescent="0.25">
      <c r="A40" s="9"/>
      <c r="B40" s="1" t="s">
        <v>5869</v>
      </c>
    </row>
    <row r="41" spans="1:3" x14ac:dyDescent="0.25">
      <c r="A41" s="9"/>
      <c r="B41" s="1" t="s">
        <v>5869</v>
      </c>
    </row>
    <row r="42" spans="1:3" x14ac:dyDescent="0.25">
      <c r="A42" s="9"/>
      <c r="B42" s="1" t="s">
        <v>5869</v>
      </c>
    </row>
    <row r="43" spans="1:3" x14ac:dyDescent="0.25">
      <c r="A43" s="9"/>
      <c r="B43" s="1" t="s">
        <v>5869</v>
      </c>
    </row>
    <row r="44" spans="1:3" x14ac:dyDescent="0.25">
      <c r="A44" s="9"/>
      <c r="B44" s="1" t="s">
        <v>5869</v>
      </c>
    </row>
    <row r="45" spans="1:3" x14ac:dyDescent="0.25">
      <c r="A45" s="9"/>
      <c r="B45" s="1" t="s">
        <v>5869</v>
      </c>
    </row>
    <row r="46" spans="1:3" x14ac:dyDescent="0.25">
      <c r="A46" s="9"/>
      <c r="B46" s="1" t="s">
        <v>5869</v>
      </c>
    </row>
    <row r="47" spans="1:3" x14ac:dyDescent="0.25">
      <c r="A47" s="9"/>
      <c r="B47" s="1" t="s">
        <v>5869</v>
      </c>
    </row>
    <row r="48" spans="1:3" x14ac:dyDescent="0.25">
      <c r="A48" s="9"/>
      <c r="B48" s="1" t="s">
        <v>5869</v>
      </c>
    </row>
    <row r="49" spans="1:2" x14ac:dyDescent="0.25">
      <c r="A49" s="9"/>
      <c r="B49" s="1" t="str">
        <f>B48</f>
        <v>DOLK27</v>
      </c>
    </row>
    <row r="50" spans="1:2" x14ac:dyDescent="0.25">
      <c r="A50" s="9"/>
      <c r="B50" s="1" t="str">
        <f>B49</f>
        <v>DOLK27</v>
      </c>
    </row>
    <row r="51" spans="1:2" x14ac:dyDescent="0.25">
      <c r="A51" s="9"/>
      <c r="B51" s="1" t="str">
        <f>B50</f>
        <v>DOLK27</v>
      </c>
    </row>
    <row r="52" spans="1:2" x14ac:dyDescent="0.25">
      <c r="A52" s="9"/>
      <c r="B52" s="1" t="str">
        <f>B51</f>
        <v>DOLK27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 codeName="Planilha7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9" width="9.140625" style="1" customWidth="1"/>
    <col min="5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5870</v>
      </c>
      <c r="C2">
        <v>5481.4660000000003</v>
      </c>
    </row>
    <row r="3" spans="1:3" x14ac:dyDescent="0.25">
      <c r="A3" s="9">
        <v>46189</v>
      </c>
      <c r="B3" s="1" t="s">
        <v>5870</v>
      </c>
      <c r="C3">
        <v>5507.277</v>
      </c>
    </row>
    <row r="4" spans="1:3" x14ac:dyDescent="0.25">
      <c r="A4" s="9">
        <v>46190</v>
      </c>
      <c r="B4" s="1" t="s">
        <v>5870</v>
      </c>
      <c r="C4">
        <v>5491.7309999999998</v>
      </c>
    </row>
    <row r="5" spans="1:3" x14ac:dyDescent="0.25">
      <c r="A5" s="9">
        <v>46191</v>
      </c>
      <c r="B5" s="1" t="s">
        <v>5870</v>
      </c>
      <c r="C5">
        <v>5585.9669999999996</v>
      </c>
    </row>
    <row r="6" spans="1:3" x14ac:dyDescent="0.25">
      <c r="A6" s="9">
        <v>46192</v>
      </c>
      <c r="B6" s="1" t="s">
        <v>5870</v>
      </c>
      <c r="C6">
        <v>5555.4480000000003</v>
      </c>
    </row>
    <row r="7" spans="1:3" x14ac:dyDescent="0.25">
      <c r="A7" s="9">
        <v>46195</v>
      </c>
      <c r="B7" s="1" t="s">
        <v>5870</v>
      </c>
      <c r="C7">
        <v>5549.4110000000001</v>
      </c>
    </row>
    <row r="8" spans="1:3" x14ac:dyDescent="0.25">
      <c r="A8" s="9">
        <v>46196</v>
      </c>
      <c r="B8" s="1" t="s">
        <v>5870</v>
      </c>
      <c r="C8">
        <v>5595.5249999999996</v>
      </c>
    </row>
    <row r="9" spans="1:3" x14ac:dyDescent="0.25">
      <c r="A9" s="9">
        <v>46197</v>
      </c>
      <c r="B9" s="1" t="s">
        <v>5870</v>
      </c>
      <c r="C9">
        <v>5595.3069999999998</v>
      </c>
    </row>
    <row r="10" spans="1:3" x14ac:dyDescent="0.25">
      <c r="A10" s="9">
        <v>46198</v>
      </c>
      <c r="B10" s="1" t="s">
        <v>5870</v>
      </c>
      <c r="C10">
        <v>5571.5780000000004</v>
      </c>
    </row>
    <row r="11" spans="1:3" x14ac:dyDescent="0.25">
      <c r="A11" s="9">
        <v>46199</v>
      </c>
      <c r="B11" s="1" t="s">
        <v>5870</v>
      </c>
      <c r="C11">
        <v>5556.3190000000004</v>
      </c>
    </row>
    <row r="12" spans="1:3" x14ac:dyDescent="0.25">
      <c r="A12" s="9">
        <v>46202</v>
      </c>
      <c r="B12" s="1" t="s">
        <v>5870</v>
      </c>
      <c r="C12">
        <v>5546.9549999999999</v>
      </c>
    </row>
    <row r="13" spans="1:3" x14ac:dyDescent="0.25">
      <c r="A13" s="9">
        <v>46203</v>
      </c>
      <c r="B13" s="1" t="s">
        <v>5870</v>
      </c>
      <c r="C13">
        <v>5543.2330000000002</v>
      </c>
    </row>
    <row r="14" spans="1:3" x14ac:dyDescent="0.25">
      <c r="A14" s="9">
        <v>46204</v>
      </c>
      <c r="B14" s="1" t="s">
        <v>5870</v>
      </c>
      <c r="C14">
        <v>5588.4080000000004</v>
      </c>
    </row>
    <row r="15" spans="1:3" x14ac:dyDescent="0.25">
      <c r="A15" s="9">
        <v>46205</v>
      </c>
      <c r="B15" s="1" t="s">
        <v>5870</v>
      </c>
      <c r="C15">
        <v>5586.77</v>
      </c>
    </row>
    <row r="16" spans="1:3" x14ac:dyDescent="0.25">
      <c r="A16" s="9">
        <v>46206</v>
      </c>
      <c r="B16" s="1" t="s">
        <v>5870</v>
      </c>
      <c r="C16">
        <v>5542.56</v>
      </c>
    </row>
    <row r="17" spans="1:3" x14ac:dyDescent="0.25">
      <c r="A17" s="9">
        <v>46209</v>
      </c>
      <c r="B17" s="1" t="s">
        <v>5870</v>
      </c>
      <c r="C17">
        <v>5497.0820000000003</v>
      </c>
    </row>
    <row r="18" spans="1:3" x14ac:dyDescent="0.25">
      <c r="A18" s="9">
        <v>46210</v>
      </c>
      <c r="B18" s="1" t="s">
        <v>5870</v>
      </c>
      <c r="C18">
        <v>5523.0659999999998</v>
      </c>
    </row>
    <row r="19" spans="1:3" x14ac:dyDescent="0.25">
      <c r="A19" s="9">
        <v>46211</v>
      </c>
      <c r="B19" s="1" t="s">
        <v>5870</v>
      </c>
      <c r="C19">
        <v>5511.06</v>
      </c>
    </row>
    <row r="20" spans="1:3" x14ac:dyDescent="0.25">
      <c r="A20" s="9">
        <v>46212</v>
      </c>
      <c r="B20" s="1" t="s">
        <v>5870</v>
      </c>
      <c r="C20">
        <v>5479.2139999999999</v>
      </c>
    </row>
    <row r="21" spans="1:3" x14ac:dyDescent="0.25">
      <c r="A21" s="9">
        <v>46213</v>
      </c>
      <c r="B21" s="1" t="s">
        <v>5870</v>
      </c>
      <c r="C21">
        <v>5459.0680000000002</v>
      </c>
    </row>
    <row r="22" spans="1:3" x14ac:dyDescent="0.25">
      <c r="A22" s="9">
        <v>46216</v>
      </c>
      <c r="B22" s="1" t="s">
        <v>5870</v>
      </c>
      <c r="C22">
        <v>5485.5789999999997</v>
      </c>
    </row>
    <row r="23" spans="1:3" x14ac:dyDescent="0.25">
      <c r="A23" s="9">
        <v>46217</v>
      </c>
      <c r="B23" s="1" t="s">
        <v>5870</v>
      </c>
      <c r="C23">
        <v>5421.107</v>
      </c>
    </row>
    <row r="24" spans="1:3" x14ac:dyDescent="0.25">
      <c r="A24" s="9">
        <v>46218</v>
      </c>
      <c r="B24" s="1" t="s">
        <v>5870</v>
      </c>
      <c r="C24">
        <v>5422.9210000000003</v>
      </c>
    </row>
    <row r="25" spans="1:3" x14ac:dyDescent="0.25">
      <c r="A25" s="9">
        <v>46219</v>
      </c>
      <c r="B25" s="1" t="s">
        <v>5870</v>
      </c>
      <c r="C25">
        <v>5448.5569999999998</v>
      </c>
    </row>
    <row r="26" spans="1:3" x14ac:dyDescent="0.25">
      <c r="A26" s="9">
        <v>46220</v>
      </c>
      <c r="B26" s="1" t="s">
        <v>5870</v>
      </c>
      <c r="C26">
        <v>5461.1540000000005</v>
      </c>
    </row>
    <row r="27" spans="1:3" x14ac:dyDescent="0.25">
      <c r="A27" s="9">
        <v>46223</v>
      </c>
      <c r="B27" s="1" t="s">
        <v>5870</v>
      </c>
      <c r="C27">
        <v>5436.027</v>
      </c>
    </row>
    <row r="28" spans="1:3" x14ac:dyDescent="0.25">
      <c r="A28" s="9">
        <v>46224</v>
      </c>
      <c r="B28" s="1" t="s">
        <v>5870</v>
      </c>
      <c r="C28">
        <v>5411.2079999999996</v>
      </c>
    </row>
    <row r="29" spans="1:3" x14ac:dyDescent="0.25">
      <c r="A29" s="9">
        <v>46225</v>
      </c>
      <c r="B29" s="1" t="s">
        <v>5870</v>
      </c>
      <c r="C29">
        <v>5395</v>
      </c>
    </row>
    <row r="30" spans="1:3" x14ac:dyDescent="0.25">
      <c r="A30" s="9">
        <v>46226</v>
      </c>
      <c r="B30" s="1" t="s">
        <v>5870</v>
      </c>
      <c r="C30">
        <v>5433.3190000000004</v>
      </c>
    </row>
    <row r="31" spans="1:3" x14ac:dyDescent="0.25">
      <c r="A31" s="9">
        <v>46227</v>
      </c>
      <c r="B31" s="1" t="s">
        <v>5870</v>
      </c>
      <c r="C31">
        <v>5409.5309999999999</v>
      </c>
    </row>
    <row r="32" spans="1:3" x14ac:dyDescent="0.25">
      <c r="A32" s="9">
        <v>46230</v>
      </c>
      <c r="B32" s="1" t="s">
        <v>5870</v>
      </c>
      <c r="C32">
        <v>5443.8429999999998</v>
      </c>
    </row>
    <row r="33" spans="1:3" x14ac:dyDescent="0.25">
      <c r="A33" s="9">
        <v>46231</v>
      </c>
      <c r="B33" s="1" t="s">
        <v>5870</v>
      </c>
      <c r="C33">
        <v>5451.7309999999998</v>
      </c>
    </row>
    <row r="34" spans="1:3" x14ac:dyDescent="0.25">
      <c r="A34" s="9">
        <v>46232</v>
      </c>
      <c r="B34" s="1" t="s">
        <v>5870</v>
      </c>
      <c r="C34">
        <v>5427.9830000000002</v>
      </c>
    </row>
    <row r="35" spans="1:3" x14ac:dyDescent="0.25">
      <c r="A35" s="9">
        <v>46233</v>
      </c>
      <c r="B35" s="1" t="s">
        <v>5870</v>
      </c>
      <c r="C35">
        <v>5396.8320000000003</v>
      </c>
    </row>
    <row r="36" spans="1:3" x14ac:dyDescent="0.25">
      <c r="A36" s="9">
        <v>46234</v>
      </c>
      <c r="B36" s="1" t="s">
        <v>5870</v>
      </c>
      <c r="C36">
        <v>5396.7169999999996</v>
      </c>
    </row>
    <row r="37" spans="1:3" x14ac:dyDescent="0.25">
      <c r="A37" s="9">
        <v>46237</v>
      </c>
      <c r="B37" s="1" t="s">
        <v>5870</v>
      </c>
      <c r="C37">
        <v>5409.402</v>
      </c>
    </row>
    <row r="38" spans="1:3" x14ac:dyDescent="0.25">
      <c r="A38" s="9"/>
      <c r="B38" s="1" t="s">
        <v>5870</v>
      </c>
    </row>
    <row r="39" spans="1:3" x14ac:dyDescent="0.25">
      <c r="A39" s="9"/>
      <c r="B39" s="1" t="s">
        <v>5870</v>
      </c>
    </row>
    <row r="40" spans="1:3" x14ac:dyDescent="0.25">
      <c r="A40" s="9"/>
      <c r="B40" s="1" t="s">
        <v>5870</v>
      </c>
    </row>
    <row r="41" spans="1:3" x14ac:dyDescent="0.25">
      <c r="A41" s="9"/>
      <c r="B41" s="1" t="s">
        <v>5870</v>
      </c>
    </row>
    <row r="42" spans="1:3" x14ac:dyDescent="0.25">
      <c r="A42" s="9"/>
      <c r="B42" s="1" t="s">
        <v>5870</v>
      </c>
    </row>
    <row r="43" spans="1:3" x14ac:dyDescent="0.25">
      <c r="A43" s="9"/>
      <c r="B43" s="1" t="s">
        <v>5870</v>
      </c>
    </row>
    <row r="44" spans="1:3" x14ac:dyDescent="0.25">
      <c r="A44" s="9"/>
      <c r="B44" s="1" t="s">
        <v>5870</v>
      </c>
    </row>
    <row r="45" spans="1:3" x14ac:dyDescent="0.25">
      <c r="A45" s="9"/>
      <c r="B45" s="1" t="s">
        <v>5870</v>
      </c>
    </row>
    <row r="46" spans="1:3" x14ac:dyDescent="0.25">
      <c r="A46" s="9"/>
      <c r="B46" s="1" t="s">
        <v>5870</v>
      </c>
    </row>
    <row r="47" spans="1:3" x14ac:dyDescent="0.25">
      <c r="A47" s="9"/>
      <c r="B47" s="1" t="s">
        <v>5870</v>
      </c>
    </row>
    <row r="48" spans="1:3" x14ac:dyDescent="0.25">
      <c r="A48" s="9"/>
      <c r="B48" s="1" t="s">
        <v>5870</v>
      </c>
    </row>
    <row r="49" spans="1:2" x14ac:dyDescent="0.25">
      <c r="A49" s="9"/>
      <c r="B49" s="1" t="str">
        <f>B48</f>
        <v>DOLM27</v>
      </c>
    </row>
    <row r="50" spans="1:2" x14ac:dyDescent="0.25">
      <c r="A50" s="9"/>
      <c r="B50" s="1" t="str">
        <f>B49</f>
        <v>DOLM27</v>
      </c>
    </row>
    <row r="51" spans="1:2" x14ac:dyDescent="0.25">
      <c r="A51" s="9"/>
      <c r="B51" s="1" t="str">
        <f>B50</f>
        <v>DOLM27</v>
      </c>
    </row>
    <row r="52" spans="1:2" x14ac:dyDescent="0.25">
      <c r="A52" s="9"/>
      <c r="B52" s="1" t="str">
        <f>B51</f>
        <v>DOLM27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 codeName="Planilha73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9" width="9.140625" style="1" customWidth="1"/>
    <col min="5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5871</v>
      </c>
      <c r="C2">
        <v>5522.1369999999997</v>
      </c>
    </row>
    <row r="3" spans="1:3" x14ac:dyDescent="0.25">
      <c r="A3" s="9">
        <v>46189</v>
      </c>
      <c r="B3" s="1" t="s">
        <v>5871</v>
      </c>
      <c r="C3">
        <v>5549.23</v>
      </c>
    </row>
    <row r="4" spans="1:3" x14ac:dyDescent="0.25">
      <c r="A4" s="9">
        <v>46190</v>
      </c>
      <c r="B4" s="1" t="s">
        <v>5871</v>
      </c>
      <c r="C4">
        <v>5533.8429999999998</v>
      </c>
    </row>
    <row r="5" spans="1:3" x14ac:dyDescent="0.25">
      <c r="A5" s="9">
        <v>46191</v>
      </c>
      <c r="B5" s="1" t="s">
        <v>5871</v>
      </c>
      <c r="C5">
        <v>5629.4690000000001</v>
      </c>
    </row>
    <row r="6" spans="1:3" x14ac:dyDescent="0.25">
      <c r="A6" s="9">
        <v>46192</v>
      </c>
      <c r="B6" s="1" t="s">
        <v>5871</v>
      </c>
      <c r="C6">
        <v>5599.9530000000004</v>
      </c>
    </row>
    <row r="7" spans="1:3" x14ac:dyDescent="0.25">
      <c r="A7" s="9">
        <v>46195</v>
      </c>
      <c r="B7" s="1" t="s">
        <v>5871</v>
      </c>
      <c r="C7">
        <v>5592.0060000000003</v>
      </c>
    </row>
    <row r="8" spans="1:3" x14ac:dyDescent="0.25">
      <c r="A8" s="9">
        <v>46196</v>
      </c>
      <c r="B8" s="1" t="s">
        <v>5871</v>
      </c>
      <c r="C8">
        <v>5637.9989999999998</v>
      </c>
    </row>
    <row r="9" spans="1:3" x14ac:dyDescent="0.25">
      <c r="A9" s="9">
        <v>46197</v>
      </c>
      <c r="B9" s="1" t="s">
        <v>5871</v>
      </c>
      <c r="C9">
        <v>5636.2740000000003</v>
      </c>
    </row>
    <row r="10" spans="1:3" x14ac:dyDescent="0.25">
      <c r="A10" s="9">
        <v>46198</v>
      </c>
      <c r="B10" s="1" t="s">
        <v>5871</v>
      </c>
      <c r="C10">
        <v>5611.97</v>
      </c>
    </row>
    <row r="11" spans="1:3" x14ac:dyDescent="0.25">
      <c r="A11" s="9">
        <v>46199</v>
      </c>
      <c r="B11" s="1" t="s">
        <v>5871</v>
      </c>
      <c r="C11">
        <v>5596.6819999999998</v>
      </c>
    </row>
    <row r="12" spans="1:3" x14ac:dyDescent="0.25">
      <c r="A12" s="9">
        <v>46202</v>
      </c>
      <c r="B12" s="1" t="s">
        <v>5871</v>
      </c>
      <c r="C12">
        <v>5586.6819999999998</v>
      </c>
    </row>
    <row r="13" spans="1:3" x14ac:dyDescent="0.25">
      <c r="A13" s="9">
        <v>46203</v>
      </c>
      <c r="B13" s="1" t="s">
        <v>5871</v>
      </c>
      <c r="C13">
        <v>5582.4790000000003</v>
      </c>
    </row>
    <row r="14" spans="1:3" x14ac:dyDescent="0.25">
      <c r="A14" s="9">
        <v>46204</v>
      </c>
      <c r="B14" s="1" t="s">
        <v>5871</v>
      </c>
      <c r="C14">
        <v>5626.9430000000002</v>
      </c>
    </row>
    <row r="15" spans="1:3" x14ac:dyDescent="0.25">
      <c r="A15" s="9">
        <v>46205</v>
      </c>
      <c r="B15" s="1" t="s">
        <v>5871</v>
      </c>
      <c r="C15">
        <v>5626.4790000000003</v>
      </c>
    </row>
    <row r="16" spans="1:3" x14ac:dyDescent="0.25">
      <c r="A16" s="9">
        <v>46206</v>
      </c>
      <c r="B16" s="1" t="s">
        <v>5871</v>
      </c>
      <c r="C16">
        <v>5581.268</v>
      </c>
    </row>
    <row r="17" spans="1:3" x14ac:dyDescent="0.25">
      <c r="A17" s="9">
        <v>46209</v>
      </c>
      <c r="B17" s="1" t="s">
        <v>5871</v>
      </c>
      <c r="C17">
        <v>5535.8779999999997</v>
      </c>
    </row>
    <row r="18" spans="1:3" x14ac:dyDescent="0.25">
      <c r="A18" s="9">
        <v>46210</v>
      </c>
      <c r="B18" s="1" t="s">
        <v>5871</v>
      </c>
      <c r="C18">
        <v>5562.3590000000004</v>
      </c>
    </row>
    <row r="19" spans="1:3" x14ac:dyDescent="0.25">
      <c r="A19" s="9">
        <v>46211</v>
      </c>
      <c r="B19" s="1" t="s">
        <v>5871</v>
      </c>
      <c r="C19">
        <v>5550.7879999999996</v>
      </c>
    </row>
    <row r="20" spans="1:3" x14ac:dyDescent="0.25">
      <c r="A20" s="9">
        <v>46212</v>
      </c>
      <c r="B20" s="1" t="s">
        <v>5871</v>
      </c>
      <c r="C20">
        <v>5517.7250000000004</v>
      </c>
    </row>
    <row r="21" spans="1:3" x14ac:dyDescent="0.25">
      <c r="A21" s="9">
        <v>46213</v>
      </c>
      <c r="B21" s="1" t="s">
        <v>5871</v>
      </c>
      <c r="C21">
        <v>5496.1629999999996</v>
      </c>
    </row>
    <row r="22" spans="1:3" x14ac:dyDescent="0.25">
      <c r="A22" s="9">
        <v>46216</v>
      </c>
      <c r="B22" s="1" t="s">
        <v>5871</v>
      </c>
      <c r="C22">
        <v>5522.7579999999998</v>
      </c>
    </row>
    <row r="23" spans="1:3" x14ac:dyDescent="0.25">
      <c r="A23" s="9">
        <v>46217</v>
      </c>
      <c r="B23" s="1" t="s">
        <v>5871</v>
      </c>
      <c r="C23">
        <v>5458.1850000000004</v>
      </c>
    </row>
    <row r="24" spans="1:3" x14ac:dyDescent="0.25">
      <c r="A24" s="9">
        <v>46218</v>
      </c>
      <c r="B24" s="1" t="s">
        <v>5871</v>
      </c>
      <c r="C24">
        <v>5460.1589999999997</v>
      </c>
    </row>
    <row r="25" spans="1:3" x14ac:dyDescent="0.25">
      <c r="A25" s="9">
        <v>46219</v>
      </c>
      <c r="B25" s="1" t="s">
        <v>5871</v>
      </c>
      <c r="C25">
        <v>5486.8810000000003</v>
      </c>
    </row>
    <row r="26" spans="1:3" x14ac:dyDescent="0.25">
      <c r="A26" s="9">
        <v>46220</v>
      </c>
      <c r="B26" s="1" t="s">
        <v>5871</v>
      </c>
      <c r="C26">
        <v>5500.6390000000001</v>
      </c>
    </row>
    <row r="27" spans="1:3" x14ac:dyDescent="0.25">
      <c r="A27" s="9">
        <v>46223</v>
      </c>
      <c r="B27" s="1" t="s">
        <v>5871</v>
      </c>
      <c r="C27">
        <v>5475.1310000000003</v>
      </c>
    </row>
    <row r="28" spans="1:3" x14ac:dyDescent="0.25">
      <c r="A28" s="9">
        <v>46224</v>
      </c>
      <c r="B28" s="1" t="s">
        <v>5871</v>
      </c>
      <c r="C28">
        <v>5449.9409999999998</v>
      </c>
    </row>
    <row r="29" spans="1:3" x14ac:dyDescent="0.25">
      <c r="A29" s="9">
        <v>46225</v>
      </c>
      <c r="B29" s="1" t="s">
        <v>5871</v>
      </c>
      <c r="C29">
        <v>5433.2330000000002</v>
      </c>
    </row>
    <row r="30" spans="1:3" x14ac:dyDescent="0.25">
      <c r="A30" s="9">
        <v>46226</v>
      </c>
      <c r="B30" s="1" t="s">
        <v>5871</v>
      </c>
      <c r="C30">
        <v>5472.527</v>
      </c>
    </row>
    <row r="31" spans="1:3" x14ac:dyDescent="0.25">
      <c r="A31" s="9">
        <v>46227</v>
      </c>
      <c r="B31" s="1" t="s">
        <v>5871</v>
      </c>
      <c r="C31">
        <v>5448.0630000000001</v>
      </c>
    </row>
    <row r="32" spans="1:3" x14ac:dyDescent="0.25">
      <c r="A32" s="9">
        <v>46230</v>
      </c>
      <c r="B32" s="1" t="s">
        <v>5871</v>
      </c>
      <c r="C32">
        <v>5482.1480000000001</v>
      </c>
    </row>
    <row r="33" spans="1:3" x14ac:dyDescent="0.25">
      <c r="A33" s="9">
        <v>46231</v>
      </c>
      <c r="B33" s="1" t="s">
        <v>5871</v>
      </c>
      <c r="C33">
        <v>5489.3890000000001</v>
      </c>
    </row>
    <row r="34" spans="1:3" x14ac:dyDescent="0.25">
      <c r="A34" s="9">
        <v>46232</v>
      </c>
      <c r="B34" s="1" t="s">
        <v>5871</v>
      </c>
      <c r="C34">
        <v>5465.7569999999996</v>
      </c>
    </row>
    <row r="35" spans="1:3" x14ac:dyDescent="0.25">
      <c r="A35" s="9">
        <v>46233</v>
      </c>
      <c r="B35" s="1" t="s">
        <v>5871</v>
      </c>
      <c r="C35">
        <v>5434.08</v>
      </c>
    </row>
    <row r="36" spans="1:3" x14ac:dyDescent="0.25">
      <c r="A36" s="9">
        <v>46234</v>
      </c>
      <c r="B36" s="1" t="s">
        <v>5871</v>
      </c>
      <c r="C36">
        <v>5433.8119999999999</v>
      </c>
    </row>
    <row r="37" spans="1:3" x14ac:dyDescent="0.25">
      <c r="A37" s="9">
        <v>46237</v>
      </c>
      <c r="B37" s="1" t="s">
        <v>5871</v>
      </c>
      <c r="C37">
        <v>5446.1360000000004</v>
      </c>
    </row>
    <row r="38" spans="1:3" x14ac:dyDescent="0.25">
      <c r="A38" s="9"/>
      <c r="B38" s="1" t="s">
        <v>5871</v>
      </c>
    </row>
    <row r="39" spans="1:3" x14ac:dyDescent="0.25">
      <c r="A39" s="9"/>
      <c r="B39" s="1" t="s">
        <v>5871</v>
      </c>
    </row>
    <row r="40" spans="1:3" x14ac:dyDescent="0.25">
      <c r="A40" s="9"/>
      <c r="B40" s="1" t="s">
        <v>5871</v>
      </c>
    </row>
    <row r="41" spans="1:3" x14ac:dyDescent="0.25">
      <c r="A41" s="9"/>
      <c r="B41" s="1" t="s">
        <v>5871</v>
      </c>
    </row>
    <row r="42" spans="1:3" x14ac:dyDescent="0.25">
      <c r="A42" s="9"/>
      <c r="B42" s="1" t="s">
        <v>5871</v>
      </c>
    </row>
    <row r="43" spans="1:3" x14ac:dyDescent="0.25">
      <c r="A43" s="9"/>
      <c r="B43" s="1" t="s">
        <v>5871</v>
      </c>
    </row>
    <row r="44" spans="1:3" x14ac:dyDescent="0.25">
      <c r="A44" s="9"/>
      <c r="B44" s="1" t="s">
        <v>5871</v>
      </c>
    </row>
    <row r="45" spans="1:3" x14ac:dyDescent="0.25">
      <c r="A45" s="9"/>
      <c r="B45" s="1" t="s">
        <v>5871</v>
      </c>
    </row>
    <row r="46" spans="1:3" x14ac:dyDescent="0.25">
      <c r="A46" s="9"/>
      <c r="B46" s="1" t="s">
        <v>5871</v>
      </c>
    </row>
    <row r="47" spans="1:3" x14ac:dyDescent="0.25">
      <c r="A47" s="9"/>
      <c r="B47" s="1" t="s">
        <v>5871</v>
      </c>
    </row>
    <row r="48" spans="1:3" x14ac:dyDescent="0.25">
      <c r="A48" s="9"/>
      <c r="B48" s="1" t="s">
        <v>5871</v>
      </c>
    </row>
    <row r="49" spans="1:2" x14ac:dyDescent="0.25">
      <c r="A49" s="9"/>
      <c r="B49" s="1" t="str">
        <f>B48</f>
        <v>DOLN27</v>
      </c>
    </row>
    <row r="50" spans="1:2" x14ac:dyDescent="0.25">
      <c r="A50" s="9"/>
      <c r="B50" s="1" t="str">
        <f>B49</f>
        <v>DOLN27</v>
      </c>
    </row>
    <row r="51" spans="1:2" x14ac:dyDescent="0.25">
      <c r="A51" s="9"/>
      <c r="B51" s="1" t="str">
        <f>B50</f>
        <v>DOLN27</v>
      </c>
    </row>
    <row r="52" spans="1:2" x14ac:dyDescent="0.25">
      <c r="A52" s="9"/>
      <c r="B52" s="1" t="str">
        <f>B51</f>
        <v>DOLN27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 codeName="Planilha74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9" width="9.140625" style="1" customWidth="1"/>
    <col min="5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5872</v>
      </c>
      <c r="C2">
        <v>5561.0640000000003</v>
      </c>
    </row>
    <row r="3" spans="1:3" x14ac:dyDescent="0.25">
      <c r="A3" s="9">
        <v>46189</v>
      </c>
      <c r="B3" s="1" t="s">
        <v>5872</v>
      </c>
      <c r="C3">
        <v>5588.9790000000003</v>
      </c>
    </row>
    <row r="4" spans="1:3" x14ac:dyDescent="0.25">
      <c r="A4" s="9">
        <v>46190</v>
      </c>
      <c r="B4" s="1" t="s">
        <v>5872</v>
      </c>
      <c r="C4">
        <v>5573.73</v>
      </c>
    </row>
    <row r="5" spans="1:3" x14ac:dyDescent="0.25">
      <c r="A5" s="9">
        <v>46191</v>
      </c>
      <c r="B5" s="1" t="s">
        <v>5872</v>
      </c>
      <c r="C5">
        <v>5671.2439999999997</v>
      </c>
    </row>
    <row r="6" spans="1:3" x14ac:dyDescent="0.25">
      <c r="A6" s="9">
        <v>46192</v>
      </c>
      <c r="B6" s="1" t="s">
        <v>5872</v>
      </c>
      <c r="C6">
        <v>5642.116</v>
      </c>
    </row>
    <row r="7" spans="1:3" x14ac:dyDescent="0.25">
      <c r="A7" s="9">
        <v>46195</v>
      </c>
      <c r="B7" s="1" t="s">
        <v>5872</v>
      </c>
      <c r="C7">
        <v>5633.1019999999999</v>
      </c>
    </row>
    <row r="8" spans="1:3" x14ac:dyDescent="0.25">
      <c r="A8" s="9">
        <v>46196</v>
      </c>
      <c r="B8" s="1" t="s">
        <v>5872</v>
      </c>
      <c r="C8">
        <v>5678.3140000000003</v>
      </c>
    </row>
    <row r="9" spans="1:3" x14ac:dyDescent="0.25">
      <c r="A9" s="9">
        <v>46197</v>
      </c>
      <c r="B9" s="1" t="s">
        <v>5872</v>
      </c>
      <c r="C9">
        <v>5675.5290000000005</v>
      </c>
    </row>
    <row r="10" spans="1:3" x14ac:dyDescent="0.25">
      <c r="A10" s="9">
        <v>46198</v>
      </c>
      <c r="B10" s="1" t="s">
        <v>5872</v>
      </c>
      <c r="C10">
        <v>5650.3860000000004</v>
      </c>
    </row>
    <row r="11" spans="1:3" x14ac:dyDescent="0.25">
      <c r="A11" s="9">
        <v>46199</v>
      </c>
      <c r="B11" s="1" t="s">
        <v>5872</v>
      </c>
      <c r="C11">
        <v>5634.2259999999997</v>
      </c>
    </row>
    <row r="12" spans="1:3" x14ac:dyDescent="0.25">
      <c r="A12" s="9">
        <v>46202</v>
      </c>
      <c r="B12" s="1" t="s">
        <v>5872</v>
      </c>
      <c r="C12">
        <v>5623.8010000000004</v>
      </c>
    </row>
    <row r="13" spans="1:3" x14ac:dyDescent="0.25">
      <c r="A13" s="9">
        <v>46203</v>
      </c>
      <c r="B13" s="1" t="s">
        <v>5872</v>
      </c>
      <c r="C13">
        <v>5617.8329999999996</v>
      </c>
    </row>
    <row r="14" spans="1:3" x14ac:dyDescent="0.25">
      <c r="A14" s="9">
        <v>46204</v>
      </c>
      <c r="B14" s="1" t="s">
        <v>5872</v>
      </c>
      <c r="C14">
        <v>5664.7179999999998</v>
      </c>
    </row>
    <row r="15" spans="1:3" x14ac:dyDescent="0.25">
      <c r="A15" s="9">
        <v>46205</v>
      </c>
      <c r="B15" s="1" t="s">
        <v>5872</v>
      </c>
      <c r="C15">
        <v>5664.6629999999996</v>
      </c>
    </row>
    <row r="16" spans="1:3" x14ac:dyDescent="0.25">
      <c r="A16" s="9">
        <v>46206</v>
      </c>
      <c r="B16" s="1" t="s">
        <v>5872</v>
      </c>
      <c r="C16">
        <v>5618.57</v>
      </c>
    </row>
    <row r="17" spans="1:3" x14ac:dyDescent="0.25">
      <c r="A17" s="9">
        <v>46209</v>
      </c>
      <c r="B17" s="1" t="s">
        <v>5872</v>
      </c>
      <c r="C17">
        <v>5571.1189999999997</v>
      </c>
    </row>
    <row r="18" spans="1:3" x14ac:dyDescent="0.25">
      <c r="A18" s="9">
        <v>46210</v>
      </c>
      <c r="B18" s="1" t="s">
        <v>5872</v>
      </c>
      <c r="C18">
        <v>5597.6719999999996</v>
      </c>
    </row>
    <row r="19" spans="1:3" x14ac:dyDescent="0.25">
      <c r="A19" s="9">
        <v>46211</v>
      </c>
      <c r="B19" s="1" t="s">
        <v>5872</v>
      </c>
      <c r="C19">
        <v>5587.2070000000003</v>
      </c>
    </row>
    <row r="20" spans="1:3" x14ac:dyDescent="0.25">
      <c r="A20" s="9">
        <v>46212</v>
      </c>
      <c r="B20" s="1" t="s">
        <v>5872</v>
      </c>
      <c r="C20">
        <v>5553.451</v>
      </c>
    </row>
    <row r="21" spans="1:3" x14ac:dyDescent="0.25">
      <c r="A21" s="9">
        <v>46213</v>
      </c>
      <c r="B21" s="1" t="s">
        <v>5872</v>
      </c>
      <c r="C21">
        <v>5529.9979999999996</v>
      </c>
    </row>
    <row r="22" spans="1:3" x14ac:dyDescent="0.25">
      <c r="A22" s="9">
        <v>46216</v>
      </c>
      <c r="B22" s="1" t="s">
        <v>5872</v>
      </c>
      <c r="C22">
        <v>5558.9870000000001</v>
      </c>
    </row>
    <row r="23" spans="1:3" x14ac:dyDescent="0.25">
      <c r="A23" s="9">
        <v>46217</v>
      </c>
      <c r="B23" s="1" t="s">
        <v>5872</v>
      </c>
      <c r="C23">
        <v>5493.625</v>
      </c>
    </row>
    <row r="24" spans="1:3" x14ac:dyDescent="0.25">
      <c r="A24" s="9">
        <v>46218</v>
      </c>
      <c r="B24" s="1" t="s">
        <v>5872</v>
      </c>
      <c r="C24">
        <v>5495.3270000000002</v>
      </c>
    </row>
    <row r="25" spans="1:3" x14ac:dyDescent="0.25">
      <c r="A25" s="9">
        <v>46219</v>
      </c>
      <c r="B25" s="1" t="s">
        <v>5872</v>
      </c>
      <c r="C25">
        <v>5522.4070000000002</v>
      </c>
    </row>
    <row r="26" spans="1:3" x14ac:dyDescent="0.25">
      <c r="A26" s="9">
        <v>46220</v>
      </c>
      <c r="B26" s="1" t="s">
        <v>5872</v>
      </c>
      <c r="C26">
        <v>5537.9210000000003</v>
      </c>
    </row>
    <row r="27" spans="1:3" x14ac:dyDescent="0.25">
      <c r="A27" s="9">
        <v>46223</v>
      </c>
      <c r="B27" s="1" t="s">
        <v>5872</v>
      </c>
      <c r="C27">
        <v>5512.348</v>
      </c>
    </row>
    <row r="28" spans="1:3" x14ac:dyDescent="0.25">
      <c r="A28" s="9">
        <v>46224</v>
      </c>
      <c r="B28" s="1" t="s">
        <v>5872</v>
      </c>
      <c r="C28">
        <v>5486.3969999999999</v>
      </c>
    </row>
    <row r="29" spans="1:3" x14ac:dyDescent="0.25">
      <c r="A29" s="9">
        <v>46225</v>
      </c>
      <c r="B29" s="1" t="s">
        <v>5872</v>
      </c>
      <c r="C29">
        <v>5470.3609999999999</v>
      </c>
    </row>
    <row r="30" spans="1:3" x14ac:dyDescent="0.25">
      <c r="A30" s="9">
        <v>46226</v>
      </c>
      <c r="B30" s="1" t="s">
        <v>5872</v>
      </c>
      <c r="C30">
        <v>5510.5140000000001</v>
      </c>
    </row>
    <row r="31" spans="1:3" x14ac:dyDescent="0.25">
      <c r="A31" s="9">
        <v>46227</v>
      </c>
      <c r="B31" s="1" t="s">
        <v>5872</v>
      </c>
      <c r="C31">
        <v>5484.741</v>
      </c>
    </row>
    <row r="32" spans="1:3" x14ac:dyDescent="0.25">
      <c r="A32" s="9">
        <v>46230</v>
      </c>
      <c r="B32" s="1" t="s">
        <v>5872</v>
      </c>
      <c r="C32">
        <v>5518.4570000000003</v>
      </c>
    </row>
    <row r="33" spans="1:3" x14ac:dyDescent="0.25">
      <c r="A33" s="9">
        <v>46231</v>
      </c>
      <c r="B33" s="1" t="s">
        <v>5872</v>
      </c>
      <c r="C33">
        <v>5525.7160000000003</v>
      </c>
    </row>
    <row r="34" spans="1:3" x14ac:dyDescent="0.25">
      <c r="A34" s="9">
        <v>46232</v>
      </c>
      <c r="B34" s="1" t="s">
        <v>5872</v>
      </c>
      <c r="C34">
        <v>5501.5330000000004</v>
      </c>
    </row>
    <row r="35" spans="1:3" x14ac:dyDescent="0.25">
      <c r="A35" s="9">
        <v>46233</v>
      </c>
      <c r="B35" s="1" t="s">
        <v>5872</v>
      </c>
      <c r="C35">
        <v>5469.7470000000003</v>
      </c>
    </row>
    <row r="36" spans="1:3" x14ac:dyDescent="0.25">
      <c r="A36" s="9">
        <v>46234</v>
      </c>
      <c r="B36" s="1" t="s">
        <v>5872</v>
      </c>
      <c r="C36">
        <v>5469.04</v>
      </c>
    </row>
    <row r="37" spans="1:3" x14ac:dyDescent="0.25">
      <c r="A37" s="9">
        <v>46237</v>
      </c>
      <c r="B37" s="1" t="s">
        <v>5872</v>
      </c>
      <c r="C37">
        <v>5481.5349999999999</v>
      </c>
    </row>
    <row r="38" spans="1:3" x14ac:dyDescent="0.25">
      <c r="A38" s="9"/>
      <c r="B38" s="1" t="s">
        <v>5872</v>
      </c>
    </row>
    <row r="39" spans="1:3" x14ac:dyDescent="0.25">
      <c r="A39" s="9"/>
      <c r="B39" s="1" t="s">
        <v>5872</v>
      </c>
    </row>
    <row r="40" spans="1:3" x14ac:dyDescent="0.25">
      <c r="A40" s="9"/>
      <c r="B40" s="1" t="s">
        <v>5872</v>
      </c>
    </row>
    <row r="41" spans="1:3" x14ac:dyDescent="0.25">
      <c r="A41" s="9"/>
      <c r="B41" s="1" t="s">
        <v>5872</v>
      </c>
    </row>
    <row r="42" spans="1:3" x14ac:dyDescent="0.25">
      <c r="A42" s="9"/>
      <c r="B42" s="1" t="s">
        <v>5872</v>
      </c>
    </row>
    <row r="43" spans="1:3" x14ac:dyDescent="0.25">
      <c r="A43" s="9"/>
      <c r="B43" s="1" t="s">
        <v>5872</v>
      </c>
    </row>
    <row r="44" spans="1:3" x14ac:dyDescent="0.25">
      <c r="A44" s="9"/>
      <c r="B44" s="1" t="s">
        <v>5872</v>
      </c>
    </row>
    <row r="45" spans="1:3" x14ac:dyDescent="0.25">
      <c r="A45" s="9"/>
      <c r="B45" s="1" t="s">
        <v>5872</v>
      </c>
    </row>
    <row r="46" spans="1:3" x14ac:dyDescent="0.25">
      <c r="A46" s="9"/>
      <c r="B46" s="1" t="s">
        <v>5872</v>
      </c>
    </row>
    <row r="47" spans="1:3" x14ac:dyDescent="0.25">
      <c r="A47" s="9"/>
      <c r="B47" s="1" t="s">
        <v>5872</v>
      </c>
    </row>
    <row r="48" spans="1:3" x14ac:dyDescent="0.25">
      <c r="A48" s="9"/>
      <c r="B48" s="1" t="s">
        <v>5872</v>
      </c>
    </row>
    <row r="49" spans="1:2" x14ac:dyDescent="0.25">
      <c r="A49" s="9"/>
      <c r="B49" s="1" t="str">
        <f>B48</f>
        <v>DOLQ27</v>
      </c>
    </row>
    <row r="50" spans="1:2" x14ac:dyDescent="0.25">
      <c r="A50" s="9"/>
      <c r="B50" s="1" t="str">
        <f>B49</f>
        <v>DOLQ27</v>
      </c>
    </row>
    <row r="51" spans="1:2" x14ac:dyDescent="0.25">
      <c r="A51" s="9"/>
      <c r="B51" s="1" t="str">
        <f>B50</f>
        <v>DOLQ27</v>
      </c>
    </row>
    <row r="52" spans="1:2" x14ac:dyDescent="0.25">
      <c r="A52" s="9"/>
      <c r="B52" s="1" t="str">
        <f>B51</f>
        <v>DOLQ27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 codeName="Planilha75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9" width="9.140625" style="1" customWidth="1"/>
    <col min="5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5873</v>
      </c>
      <c r="C2">
        <v>5638.2510000000002</v>
      </c>
    </row>
    <row r="3" spans="1:3" x14ac:dyDescent="0.25">
      <c r="A3" s="9">
        <v>46189</v>
      </c>
      <c r="B3" s="1" t="s">
        <v>5873</v>
      </c>
      <c r="C3">
        <v>5668.8890000000001</v>
      </c>
    </row>
    <row r="4" spans="1:3" x14ac:dyDescent="0.25">
      <c r="A4" s="9">
        <v>46190</v>
      </c>
      <c r="B4" s="1" t="s">
        <v>5873</v>
      </c>
      <c r="C4">
        <v>5653.9970000000003</v>
      </c>
    </row>
    <row r="5" spans="1:3" x14ac:dyDescent="0.25">
      <c r="A5" s="9">
        <v>46191</v>
      </c>
      <c r="B5" s="1" t="s">
        <v>5873</v>
      </c>
      <c r="C5">
        <v>5756.0069999999996</v>
      </c>
    </row>
    <row r="6" spans="1:3" x14ac:dyDescent="0.25">
      <c r="A6" s="9">
        <v>46192</v>
      </c>
      <c r="B6" s="1" t="s">
        <v>5873</v>
      </c>
      <c r="C6">
        <v>5727.7539999999999</v>
      </c>
    </row>
    <row r="7" spans="1:3" x14ac:dyDescent="0.25">
      <c r="A7" s="9">
        <v>46195</v>
      </c>
      <c r="B7" s="1" t="s">
        <v>5873</v>
      </c>
      <c r="C7">
        <v>5717.1809999999996</v>
      </c>
    </row>
    <row r="8" spans="1:3" x14ac:dyDescent="0.25">
      <c r="A8" s="9">
        <v>46196</v>
      </c>
      <c r="B8" s="1" t="s">
        <v>5873</v>
      </c>
      <c r="C8">
        <v>5759.5529999999999</v>
      </c>
    </row>
    <row r="9" spans="1:3" x14ac:dyDescent="0.25">
      <c r="A9" s="9">
        <v>46197</v>
      </c>
      <c r="B9" s="1" t="s">
        <v>5873</v>
      </c>
      <c r="C9">
        <v>5753.7910000000002</v>
      </c>
    </row>
    <row r="10" spans="1:3" x14ac:dyDescent="0.25">
      <c r="A10" s="9">
        <v>46198</v>
      </c>
      <c r="B10" s="1" t="s">
        <v>5873</v>
      </c>
      <c r="C10">
        <v>5728.0450000000001</v>
      </c>
    </row>
    <row r="11" spans="1:3" x14ac:dyDescent="0.25">
      <c r="A11" s="9">
        <v>46199</v>
      </c>
      <c r="B11" s="1" t="s">
        <v>5873</v>
      </c>
      <c r="C11">
        <v>5709.9930000000004</v>
      </c>
    </row>
    <row r="12" spans="1:3" x14ac:dyDescent="0.25">
      <c r="A12" s="9">
        <v>46202</v>
      </c>
      <c r="B12" s="1" t="s">
        <v>5873</v>
      </c>
      <c r="C12">
        <v>5699.9679999999998</v>
      </c>
    </row>
    <row r="13" spans="1:3" x14ac:dyDescent="0.25">
      <c r="A13" s="9">
        <v>46203</v>
      </c>
      <c r="B13" s="1" t="s">
        <v>5873</v>
      </c>
      <c r="C13">
        <v>5692.8429999999998</v>
      </c>
    </row>
    <row r="14" spans="1:3" x14ac:dyDescent="0.25">
      <c r="A14" s="9">
        <v>46204</v>
      </c>
      <c r="B14" s="1" t="s">
        <v>5873</v>
      </c>
      <c r="C14">
        <v>5739.7539999999999</v>
      </c>
    </row>
    <row r="15" spans="1:3" x14ac:dyDescent="0.25">
      <c r="A15" s="9">
        <v>46205</v>
      </c>
      <c r="B15" s="1" t="s">
        <v>5873</v>
      </c>
      <c r="C15">
        <v>5740.4080000000004</v>
      </c>
    </row>
    <row r="16" spans="1:3" x14ac:dyDescent="0.25">
      <c r="A16" s="9">
        <v>46206</v>
      </c>
      <c r="B16" s="1" t="s">
        <v>5873</v>
      </c>
      <c r="C16">
        <v>5693.04</v>
      </c>
    </row>
    <row r="17" spans="1:3" x14ac:dyDescent="0.25">
      <c r="A17" s="9">
        <v>46209</v>
      </c>
      <c r="B17" s="1" t="s">
        <v>5873</v>
      </c>
      <c r="C17">
        <v>5645.0950000000003</v>
      </c>
    </row>
    <row r="18" spans="1:3" x14ac:dyDescent="0.25">
      <c r="A18" s="9">
        <v>46210</v>
      </c>
      <c r="B18" s="1" t="s">
        <v>5873</v>
      </c>
      <c r="C18">
        <v>5672.3149999999996</v>
      </c>
    </row>
    <row r="19" spans="1:3" x14ac:dyDescent="0.25">
      <c r="A19" s="9">
        <v>46211</v>
      </c>
      <c r="B19" s="1" t="s">
        <v>5873</v>
      </c>
      <c r="C19">
        <v>5662.1580000000004</v>
      </c>
    </row>
    <row r="20" spans="1:3" x14ac:dyDescent="0.25">
      <c r="A20" s="9">
        <v>46212</v>
      </c>
      <c r="B20" s="1" t="s">
        <v>5873</v>
      </c>
      <c r="C20">
        <v>5626.6480000000001</v>
      </c>
    </row>
    <row r="21" spans="1:3" x14ac:dyDescent="0.25">
      <c r="A21" s="9">
        <v>46213</v>
      </c>
      <c r="B21" s="1" t="s">
        <v>5873</v>
      </c>
      <c r="C21">
        <v>5601.3959999999997</v>
      </c>
    </row>
    <row r="22" spans="1:3" x14ac:dyDescent="0.25">
      <c r="A22" s="9">
        <v>46216</v>
      </c>
      <c r="B22" s="1" t="s">
        <v>5873</v>
      </c>
      <c r="C22">
        <v>5631.4359999999997</v>
      </c>
    </row>
    <row r="23" spans="1:3" x14ac:dyDescent="0.25">
      <c r="A23" s="9">
        <v>46217</v>
      </c>
      <c r="B23" s="1" t="s">
        <v>5873</v>
      </c>
      <c r="C23">
        <v>5563.3</v>
      </c>
    </row>
    <row r="24" spans="1:3" x14ac:dyDescent="0.25">
      <c r="A24" s="9">
        <v>46218</v>
      </c>
      <c r="B24" s="1" t="s">
        <v>5873</v>
      </c>
      <c r="C24">
        <v>5566.4229999999998</v>
      </c>
    </row>
    <row r="25" spans="1:3" x14ac:dyDescent="0.25">
      <c r="A25" s="9">
        <v>46219</v>
      </c>
      <c r="B25" s="1" t="s">
        <v>5873</v>
      </c>
      <c r="C25">
        <v>5594.2960000000003</v>
      </c>
    </row>
    <row r="26" spans="1:3" x14ac:dyDescent="0.25">
      <c r="A26" s="9">
        <v>46220</v>
      </c>
      <c r="B26" s="1" t="s">
        <v>5873</v>
      </c>
      <c r="C26">
        <v>5612.442</v>
      </c>
    </row>
    <row r="27" spans="1:3" x14ac:dyDescent="0.25">
      <c r="A27" s="9">
        <v>46223</v>
      </c>
      <c r="B27" s="1" t="s">
        <v>5873</v>
      </c>
      <c r="C27">
        <v>5587.3559999999998</v>
      </c>
    </row>
    <row r="28" spans="1:3" x14ac:dyDescent="0.25">
      <c r="A28" s="9">
        <v>46224</v>
      </c>
      <c r="B28" s="1" t="s">
        <v>5873</v>
      </c>
      <c r="C28">
        <v>5559.8890000000001</v>
      </c>
    </row>
    <row r="29" spans="1:3" x14ac:dyDescent="0.25">
      <c r="A29" s="9">
        <v>46225</v>
      </c>
      <c r="B29" s="1" t="s">
        <v>5873</v>
      </c>
      <c r="C29">
        <v>5544.43</v>
      </c>
    </row>
    <row r="30" spans="1:3" x14ac:dyDescent="0.25">
      <c r="A30" s="9">
        <v>46226</v>
      </c>
      <c r="B30" s="1" t="s">
        <v>5873</v>
      </c>
      <c r="C30">
        <v>5586.0659999999998</v>
      </c>
    </row>
    <row r="31" spans="1:3" x14ac:dyDescent="0.25">
      <c r="A31" s="9">
        <v>46227</v>
      </c>
      <c r="B31" s="1" t="s">
        <v>5873</v>
      </c>
      <c r="C31">
        <v>5558.1</v>
      </c>
    </row>
    <row r="32" spans="1:3" x14ac:dyDescent="0.25">
      <c r="A32" s="9">
        <v>46230</v>
      </c>
      <c r="B32" s="1" t="s">
        <v>5873</v>
      </c>
      <c r="C32">
        <v>5591.6210000000001</v>
      </c>
    </row>
    <row r="33" spans="1:3" x14ac:dyDescent="0.25">
      <c r="A33" s="9">
        <v>46231</v>
      </c>
      <c r="B33" s="1" t="s">
        <v>5873</v>
      </c>
      <c r="C33">
        <v>5597.9769999999999</v>
      </c>
    </row>
    <row r="34" spans="1:3" x14ac:dyDescent="0.25">
      <c r="A34" s="9">
        <v>46232</v>
      </c>
      <c r="B34" s="1" t="s">
        <v>5873</v>
      </c>
      <c r="C34">
        <v>5573.3540000000003</v>
      </c>
    </row>
    <row r="35" spans="1:3" x14ac:dyDescent="0.25">
      <c r="A35" s="9">
        <v>46233</v>
      </c>
      <c r="B35" s="1" t="s">
        <v>5873</v>
      </c>
      <c r="C35">
        <v>5540.8490000000002</v>
      </c>
    </row>
    <row r="36" spans="1:3" x14ac:dyDescent="0.25">
      <c r="A36" s="9">
        <v>46234</v>
      </c>
      <c r="B36" s="1" t="s">
        <v>5873</v>
      </c>
      <c r="C36">
        <v>5539.7209999999995</v>
      </c>
    </row>
    <row r="37" spans="1:3" x14ac:dyDescent="0.25">
      <c r="A37" s="9">
        <v>46237</v>
      </c>
      <c r="B37" s="1" t="s">
        <v>5873</v>
      </c>
      <c r="C37">
        <v>5551.53</v>
      </c>
    </row>
    <row r="38" spans="1:3" x14ac:dyDescent="0.25">
      <c r="A38" s="9"/>
      <c r="B38" s="1" t="s">
        <v>5873</v>
      </c>
    </row>
    <row r="39" spans="1:3" x14ac:dyDescent="0.25">
      <c r="A39" s="9"/>
      <c r="B39" s="1" t="s">
        <v>5873</v>
      </c>
    </row>
    <row r="40" spans="1:3" x14ac:dyDescent="0.25">
      <c r="A40" s="9"/>
      <c r="B40" s="1" t="s">
        <v>5873</v>
      </c>
    </row>
    <row r="41" spans="1:3" x14ac:dyDescent="0.25">
      <c r="A41" s="9"/>
      <c r="B41" s="1" t="s">
        <v>5873</v>
      </c>
    </row>
    <row r="42" spans="1:3" x14ac:dyDescent="0.25">
      <c r="A42" s="9"/>
      <c r="B42" s="1" t="s">
        <v>5873</v>
      </c>
    </row>
    <row r="43" spans="1:3" x14ac:dyDescent="0.25">
      <c r="A43" s="9"/>
      <c r="B43" s="1" t="s">
        <v>5873</v>
      </c>
    </row>
    <row r="44" spans="1:3" x14ac:dyDescent="0.25">
      <c r="A44" s="9"/>
      <c r="B44" s="1" t="s">
        <v>5873</v>
      </c>
    </row>
    <row r="45" spans="1:3" x14ac:dyDescent="0.25">
      <c r="A45" s="9"/>
      <c r="B45" s="1" t="s">
        <v>5873</v>
      </c>
    </row>
    <row r="46" spans="1:3" x14ac:dyDescent="0.25">
      <c r="A46" s="9"/>
      <c r="B46" s="1" t="s">
        <v>5873</v>
      </c>
    </row>
    <row r="47" spans="1:3" x14ac:dyDescent="0.25">
      <c r="A47" s="9"/>
      <c r="B47" s="1" t="s">
        <v>5873</v>
      </c>
    </row>
    <row r="48" spans="1:3" x14ac:dyDescent="0.25">
      <c r="A48" s="9"/>
      <c r="B48" s="1" t="s">
        <v>5873</v>
      </c>
    </row>
    <row r="49" spans="1:2" x14ac:dyDescent="0.25">
      <c r="A49" s="9"/>
      <c r="B49" s="1" t="str">
        <f>B48</f>
        <v>DOLV27</v>
      </c>
    </row>
    <row r="50" spans="1:2" x14ac:dyDescent="0.25">
      <c r="A50" s="9"/>
      <c r="B50" s="1" t="str">
        <f>B49</f>
        <v>DOLV27</v>
      </c>
    </row>
    <row r="51" spans="1:2" x14ac:dyDescent="0.25">
      <c r="A51" s="9"/>
      <c r="B51" s="1" t="str">
        <f>B50</f>
        <v>DOLV27</v>
      </c>
    </row>
    <row r="52" spans="1:2" x14ac:dyDescent="0.25">
      <c r="A52" s="9"/>
      <c r="B52" s="1" t="str">
        <f>B51</f>
        <v>DOLV27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 codeName="Planilha76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9" width="9.140625" style="1" customWidth="1"/>
    <col min="5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5874</v>
      </c>
      <c r="C2">
        <v>5745.68</v>
      </c>
    </row>
    <row r="3" spans="1:3" x14ac:dyDescent="0.25">
      <c r="A3" s="9">
        <v>46189</v>
      </c>
      <c r="B3" s="1" t="s">
        <v>5874</v>
      </c>
      <c r="C3">
        <v>5778.9059999999999</v>
      </c>
    </row>
    <row r="4" spans="1:3" x14ac:dyDescent="0.25">
      <c r="A4" s="9">
        <v>46190</v>
      </c>
      <c r="B4" s="1" t="s">
        <v>5874</v>
      </c>
      <c r="C4">
        <v>5764.2039999999997</v>
      </c>
    </row>
    <row r="5" spans="1:3" x14ac:dyDescent="0.25">
      <c r="A5" s="9">
        <v>46191</v>
      </c>
      <c r="B5" s="1" t="s">
        <v>5874</v>
      </c>
      <c r="C5">
        <v>5871.7920000000004</v>
      </c>
    </row>
    <row r="6" spans="1:3" x14ac:dyDescent="0.25">
      <c r="A6" s="9">
        <v>46192</v>
      </c>
      <c r="B6" s="1" t="s">
        <v>5874</v>
      </c>
      <c r="C6">
        <v>5843.6040000000003</v>
      </c>
    </row>
    <row r="7" spans="1:3" x14ac:dyDescent="0.25">
      <c r="A7" s="9">
        <v>46195</v>
      </c>
      <c r="B7" s="1" t="s">
        <v>5874</v>
      </c>
      <c r="C7">
        <v>5831.2929999999997</v>
      </c>
    </row>
    <row r="8" spans="1:3" x14ac:dyDescent="0.25">
      <c r="A8" s="9">
        <v>46196</v>
      </c>
      <c r="B8" s="1" t="s">
        <v>5874</v>
      </c>
      <c r="C8">
        <v>5873.3019999999997</v>
      </c>
    </row>
    <row r="9" spans="1:3" x14ac:dyDescent="0.25">
      <c r="A9" s="9">
        <v>46197</v>
      </c>
      <c r="B9" s="1" t="s">
        <v>5874</v>
      </c>
      <c r="C9">
        <v>5863.9049999999997</v>
      </c>
    </row>
    <row r="10" spans="1:3" x14ac:dyDescent="0.25">
      <c r="A10" s="9">
        <v>46198</v>
      </c>
      <c r="B10" s="1" t="s">
        <v>5874</v>
      </c>
      <c r="C10">
        <v>5836.2969999999996</v>
      </c>
    </row>
    <row r="11" spans="1:3" x14ac:dyDescent="0.25">
      <c r="A11" s="9">
        <v>46199</v>
      </c>
      <c r="B11" s="1" t="s">
        <v>5874</v>
      </c>
      <c r="C11">
        <v>5817.2560000000003</v>
      </c>
    </row>
    <row r="12" spans="1:3" x14ac:dyDescent="0.25">
      <c r="A12" s="9">
        <v>46202</v>
      </c>
      <c r="B12" s="1" t="s">
        <v>5874</v>
      </c>
      <c r="C12">
        <v>5805.049</v>
      </c>
    </row>
    <row r="13" spans="1:3" x14ac:dyDescent="0.25">
      <c r="A13" s="9">
        <v>46203</v>
      </c>
      <c r="B13" s="1" t="s">
        <v>5874</v>
      </c>
      <c r="C13">
        <v>5795.585</v>
      </c>
    </row>
    <row r="14" spans="1:3" x14ac:dyDescent="0.25">
      <c r="A14" s="9">
        <v>46204</v>
      </c>
      <c r="B14" s="1" t="s">
        <v>5874</v>
      </c>
      <c r="C14">
        <v>5847.817</v>
      </c>
    </row>
    <row r="15" spans="1:3" x14ac:dyDescent="0.25">
      <c r="A15" s="9">
        <v>46205</v>
      </c>
      <c r="B15" s="1" t="s">
        <v>5874</v>
      </c>
      <c r="C15">
        <v>5851.95</v>
      </c>
    </row>
    <row r="16" spans="1:3" x14ac:dyDescent="0.25">
      <c r="A16" s="9">
        <v>46206</v>
      </c>
      <c r="B16" s="1" t="s">
        <v>5874</v>
      </c>
      <c r="C16">
        <v>5800.1469999999999</v>
      </c>
    </row>
    <row r="17" spans="1:3" x14ac:dyDescent="0.25">
      <c r="A17" s="9">
        <v>46209</v>
      </c>
      <c r="B17" s="1" t="s">
        <v>5874</v>
      </c>
      <c r="C17">
        <v>5750.04</v>
      </c>
    </row>
    <row r="18" spans="1:3" x14ac:dyDescent="0.25">
      <c r="A18" s="9">
        <v>46210</v>
      </c>
      <c r="B18" s="1" t="s">
        <v>5874</v>
      </c>
      <c r="C18">
        <v>5779.5240000000003</v>
      </c>
    </row>
    <row r="19" spans="1:3" x14ac:dyDescent="0.25">
      <c r="A19" s="9">
        <v>46211</v>
      </c>
      <c r="B19" s="1" t="s">
        <v>5874</v>
      </c>
      <c r="C19">
        <v>5768.35</v>
      </c>
    </row>
    <row r="20" spans="1:3" x14ac:dyDescent="0.25">
      <c r="A20" s="9">
        <v>46212</v>
      </c>
      <c r="B20" s="1" t="s">
        <v>5874</v>
      </c>
      <c r="C20">
        <v>5730.1090000000004</v>
      </c>
    </row>
    <row r="21" spans="1:3" x14ac:dyDescent="0.25">
      <c r="A21" s="9">
        <v>46213</v>
      </c>
      <c r="B21" s="1" t="s">
        <v>5874</v>
      </c>
      <c r="C21">
        <v>5701.0060000000003</v>
      </c>
    </row>
    <row r="22" spans="1:3" x14ac:dyDescent="0.25">
      <c r="A22" s="9">
        <v>46216</v>
      </c>
      <c r="B22" s="1" t="s">
        <v>5874</v>
      </c>
      <c r="C22">
        <v>5733.7209999999995</v>
      </c>
    </row>
    <row r="23" spans="1:3" x14ac:dyDescent="0.25">
      <c r="A23" s="9">
        <v>46217</v>
      </c>
      <c r="B23" s="1" t="s">
        <v>5874</v>
      </c>
      <c r="C23">
        <v>5665.0680000000002</v>
      </c>
    </row>
    <row r="24" spans="1:3" x14ac:dyDescent="0.25">
      <c r="A24" s="9">
        <v>46218</v>
      </c>
      <c r="B24" s="1" t="s">
        <v>5874</v>
      </c>
      <c r="C24">
        <v>5667.835</v>
      </c>
    </row>
    <row r="25" spans="1:3" x14ac:dyDescent="0.25">
      <c r="A25" s="9">
        <v>46219</v>
      </c>
      <c r="B25" s="1" t="s">
        <v>5874</v>
      </c>
      <c r="C25">
        <v>5697.5969999999998</v>
      </c>
    </row>
    <row r="26" spans="1:3" x14ac:dyDescent="0.25">
      <c r="A26" s="9">
        <v>46220</v>
      </c>
      <c r="B26" s="1" t="s">
        <v>5874</v>
      </c>
      <c r="C26">
        <v>5719.4470000000001</v>
      </c>
    </row>
    <row r="27" spans="1:3" x14ac:dyDescent="0.25">
      <c r="A27" s="9">
        <v>46223</v>
      </c>
      <c r="B27" s="1" t="s">
        <v>5874</v>
      </c>
      <c r="C27">
        <v>5693.5389999999998</v>
      </c>
    </row>
    <row r="28" spans="1:3" x14ac:dyDescent="0.25">
      <c r="A28" s="9">
        <v>46224</v>
      </c>
      <c r="B28" s="1" t="s">
        <v>5874</v>
      </c>
      <c r="C28">
        <v>5666.1949999999997</v>
      </c>
    </row>
    <row r="29" spans="1:3" x14ac:dyDescent="0.25">
      <c r="A29" s="9">
        <v>46225</v>
      </c>
      <c r="B29" s="1" t="s">
        <v>5874</v>
      </c>
      <c r="C29">
        <v>5652.0720000000001</v>
      </c>
    </row>
    <row r="30" spans="1:3" x14ac:dyDescent="0.25">
      <c r="A30" s="9">
        <v>46226</v>
      </c>
      <c r="B30" s="1" t="s">
        <v>5874</v>
      </c>
      <c r="C30">
        <v>5695.8580000000002</v>
      </c>
    </row>
    <row r="31" spans="1:3" x14ac:dyDescent="0.25">
      <c r="A31" s="9">
        <v>46227</v>
      </c>
      <c r="B31" s="1" t="s">
        <v>5874</v>
      </c>
      <c r="C31">
        <v>5663.3379999999997</v>
      </c>
    </row>
    <row r="32" spans="1:3" x14ac:dyDescent="0.25">
      <c r="A32" s="9">
        <v>46230</v>
      </c>
      <c r="B32" s="1" t="s">
        <v>5874</v>
      </c>
      <c r="C32">
        <v>5695.3230000000003</v>
      </c>
    </row>
    <row r="33" spans="1:3" x14ac:dyDescent="0.25">
      <c r="A33" s="9">
        <v>46231</v>
      </c>
      <c r="B33" s="1" t="s">
        <v>5874</v>
      </c>
      <c r="C33">
        <v>5701.5609999999997</v>
      </c>
    </row>
    <row r="34" spans="1:3" x14ac:dyDescent="0.25">
      <c r="A34" s="9">
        <v>46232</v>
      </c>
      <c r="B34" s="1" t="s">
        <v>5874</v>
      </c>
      <c r="C34">
        <v>5676.7730000000001</v>
      </c>
    </row>
    <row r="35" spans="1:3" x14ac:dyDescent="0.25">
      <c r="A35" s="9">
        <v>46233</v>
      </c>
      <c r="B35" s="1" t="s">
        <v>5874</v>
      </c>
      <c r="C35">
        <v>5641.3729999999996</v>
      </c>
    </row>
    <row r="36" spans="1:3" x14ac:dyDescent="0.25">
      <c r="A36" s="9">
        <v>46234</v>
      </c>
      <c r="B36" s="1" t="s">
        <v>5874</v>
      </c>
      <c r="C36">
        <v>5639.3159999999998</v>
      </c>
    </row>
    <row r="37" spans="1:3" x14ac:dyDescent="0.25">
      <c r="A37" s="9">
        <v>46237</v>
      </c>
      <c r="B37" s="1" t="s">
        <v>5874</v>
      </c>
      <c r="C37">
        <v>5651.183</v>
      </c>
    </row>
    <row r="38" spans="1:3" x14ac:dyDescent="0.25">
      <c r="A38" s="9"/>
      <c r="B38" s="1" t="s">
        <v>5874</v>
      </c>
    </row>
    <row r="39" spans="1:3" x14ac:dyDescent="0.25">
      <c r="A39" s="9"/>
      <c r="B39" s="1" t="s">
        <v>5874</v>
      </c>
    </row>
    <row r="40" spans="1:3" x14ac:dyDescent="0.25">
      <c r="A40" s="9"/>
      <c r="B40" s="1" t="s">
        <v>5874</v>
      </c>
    </row>
    <row r="41" spans="1:3" x14ac:dyDescent="0.25">
      <c r="A41" s="9"/>
      <c r="B41" s="1" t="s">
        <v>5874</v>
      </c>
    </row>
    <row r="42" spans="1:3" x14ac:dyDescent="0.25">
      <c r="A42" s="9"/>
      <c r="B42" s="1" t="s">
        <v>5874</v>
      </c>
    </row>
    <row r="43" spans="1:3" x14ac:dyDescent="0.25">
      <c r="A43" s="9"/>
      <c r="B43" s="1" t="s">
        <v>5874</v>
      </c>
    </row>
    <row r="44" spans="1:3" x14ac:dyDescent="0.25">
      <c r="A44" s="9"/>
      <c r="B44" s="1" t="s">
        <v>5874</v>
      </c>
    </row>
    <row r="45" spans="1:3" x14ac:dyDescent="0.25">
      <c r="A45" s="9"/>
      <c r="B45" s="1" t="s">
        <v>5874</v>
      </c>
    </row>
    <row r="46" spans="1:3" x14ac:dyDescent="0.25">
      <c r="A46" s="9"/>
      <c r="B46" s="1" t="s">
        <v>5874</v>
      </c>
    </row>
    <row r="47" spans="1:3" x14ac:dyDescent="0.25">
      <c r="A47" s="9"/>
      <c r="B47" s="1" t="s">
        <v>5874</v>
      </c>
    </row>
    <row r="48" spans="1:3" x14ac:dyDescent="0.25">
      <c r="A48" s="9"/>
      <c r="B48" s="1" t="s">
        <v>5874</v>
      </c>
    </row>
    <row r="49" spans="1:2" x14ac:dyDescent="0.25">
      <c r="A49" s="9"/>
      <c r="B49" s="1" t="str">
        <f>B48</f>
        <v>DOLF28</v>
      </c>
    </row>
    <row r="50" spans="1:2" x14ac:dyDescent="0.25">
      <c r="A50" s="9"/>
      <c r="B50" s="1" t="str">
        <f>B49</f>
        <v>DOLF28</v>
      </c>
    </row>
    <row r="51" spans="1:2" x14ac:dyDescent="0.25">
      <c r="A51" s="9"/>
      <c r="B51" s="1" t="str">
        <f>B50</f>
        <v>DOLF28</v>
      </c>
    </row>
    <row r="52" spans="1:2" x14ac:dyDescent="0.25">
      <c r="A52" s="9"/>
      <c r="B52" s="1" t="str">
        <f>B51</f>
        <v>DOLF28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 codeName="Planilha77"/>
  <dimension ref="A1:C168"/>
  <sheetViews>
    <sheetView topLeftCell="A28"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9" width="9.140625" style="1" customWidth="1"/>
    <col min="5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5875</v>
      </c>
      <c r="C2">
        <v>5865.2640000000001</v>
      </c>
    </row>
    <row r="3" spans="1:3" x14ac:dyDescent="0.25">
      <c r="A3" s="9">
        <v>46189</v>
      </c>
      <c r="B3" s="1" t="s">
        <v>5875</v>
      </c>
      <c r="C3">
        <v>5902.2920000000004</v>
      </c>
    </row>
    <row r="4" spans="1:3" x14ac:dyDescent="0.25">
      <c r="A4" s="9">
        <v>46190</v>
      </c>
      <c r="B4" s="1" t="s">
        <v>5875</v>
      </c>
      <c r="C4">
        <v>5887.0169999999998</v>
      </c>
    </row>
    <row r="5" spans="1:3" x14ac:dyDescent="0.25">
      <c r="A5" s="9">
        <v>46191</v>
      </c>
      <c r="B5" s="1" t="s">
        <v>5875</v>
      </c>
      <c r="C5">
        <v>6002.1589999999997</v>
      </c>
    </row>
    <row r="6" spans="1:3" x14ac:dyDescent="0.25">
      <c r="A6" s="9">
        <v>46192</v>
      </c>
      <c r="B6" s="1" t="s">
        <v>5875</v>
      </c>
      <c r="C6">
        <v>5973.7160000000003</v>
      </c>
    </row>
    <row r="7" spans="1:3" x14ac:dyDescent="0.25">
      <c r="A7" s="9">
        <v>46195</v>
      </c>
      <c r="B7" s="1" t="s">
        <v>5875</v>
      </c>
      <c r="C7">
        <v>5956.3</v>
      </c>
    </row>
    <row r="8" spans="1:3" x14ac:dyDescent="0.25">
      <c r="A8" s="9">
        <v>46196</v>
      </c>
      <c r="B8" s="1" t="s">
        <v>5875</v>
      </c>
      <c r="C8">
        <v>5998.7820000000002</v>
      </c>
    </row>
    <row r="9" spans="1:3" x14ac:dyDescent="0.25">
      <c r="A9" s="9">
        <v>46197</v>
      </c>
      <c r="B9" s="1" t="s">
        <v>5875</v>
      </c>
      <c r="C9">
        <v>5985.7049999999999</v>
      </c>
    </row>
    <row r="10" spans="1:3" x14ac:dyDescent="0.25">
      <c r="A10" s="9">
        <v>46198</v>
      </c>
      <c r="B10" s="1" t="s">
        <v>5875</v>
      </c>
      <c r="C10">
        <v>5957.7759999999998</v>
      </c>
    </row>
    <row r="11" spans="1:3" x14ac:dyDescent="0.25">
      <c r="A11" s="9">
        <v>46199</v>
      </c>
      <c r="B11" s="1" t="s">
        <v>5875</v>
      </c>
      <c r="C11">
        <v>5937.415</v>
      </c>
    </row>
    <row r="12" spans="1:3" x14ac:dyDescent="0.25">
      <c r="A12" s="9">
        <v>46202</v>
      </c>
      <c r="B12" s="1" t="s">
        <v>5875</v>
      </c>
      <c r="C12">
        <v>5924.0320000000002</v>
      </c>
    </row>
    <row r="13" spans="1:3" x14ac:dyDescent="0.25">
      <c r="A13" s="9">
        <v>46203</v>
      </c>
      <c r="B13" s="1" t="s">
        <v>5875</v>
      </c>
      <c r="C13">
        <v>5911.6610000000001</v>
      </c>
    </row>
    <row r="14" spans="1:3" x14ac:dyDescent="0.25">
      <c r="A14" s="9">
        <v>46204</v>
      </c>
      <c r="B14" s="1" t="s">
        <v>5875</v>
      </c>
      <c r="C14">
        <v>5965.027</v>
      </c>
    </row>
    <row r="15" spans="1:3" x14ac:dyDescent="0.25">
      <c r="A15" s="9">
        <v>46205</v>
      </c>
      <c r="B15" s="1" t="s">
        <v>5875</v>
      </c>
      <c r="C15">
        <v>5973.4960000000001</v>
      </c>
    </row>
    <row r="16" spans="1:3" x14ac:dyDescent="0.25">
      <c r="A16" s="9">
        <v>46206</v>
      </c>
      <c r="B16" s="1" t="s">
        <v>5875</v>
      </c>
      <c r="C16">
        <v>5918.0569999999998</v>
      </c>
    </row>
    <row r="17" spans="1:3" x14ac:dyDescent="0.25">
      <c r="A17" s="9">
        <v>46209</v>
      </c>
      <c r="B17" s="1" t="s">
        <v>5875</v>
      </c>
      <c r="C17">
        <v>5866.268</v>
      </c>
    </row>
    <row r="18" spans="1:3" x14ac:dyDescent="0.25">
      <c r="A18" s="9">
        <v>46210</v>
      </c>
      <c r="B18" s="1" t="s">
        <v>5875</v>
      </c>
      <c r="C18">
        <v>5896.4</v>
      </c>
    </row>
    <row r="19" spans="1:3" x14ac:dyDescent="0.25">
      <c r="A19" s="9">
        <v>46211</v>
      </c>
      <c r="B19" s="1" t="s">
        <v>5875</v>
      </c>
      <c r="C19">
        <v>5886.7759999999998</v>
      </c>
    </row>
    <row r="20" spans="1:3" x14ac:dyDescent="0.25">
      <c r="A20" s="9">
        <v>46212</v>
      </c>
      <c r="B20" s="1" t="s">
        <v>5875</v>
      </c>
      <c r="C20">
        <v>5846.4449999999997</v>
      </c>
    </row>
    <row r="21" spans="1:3" x14ac:dyDescent="0.25">
      <c r="A21" s="9">
        <v>46213</v>
      </c>
      <c r="B21" s="1" t="s">
        <v>5875</v>
      </c>
      <c r="C21">
        <v>5812.36</v>
      </c>
    </row>
    <row r="22" spans="1:3" x14ac:dyDescent="0.25">
      <c r="A22" s="9">
        <v>46216</v>
      </c>
      <c r="B22" s="1" t="s">
        <v>5875</v>
      </c>
      <c r="C22">
        <v>5848.4809999999998</v>
      </c>
    </row>
    <row r="23" spans="1:3" x14ac:dyDescent="0.25">
      <c r="A23" s="9">
        <v>46217</v>
      </c>
      <c r="B23" s="1" t="s">
        <v>5875</v>
      </c>
      <c r="C23">
        <v>5775.924</v>
      </c>
    </row>
    <row r="24" spans="1:3" x14ac:dyDescent="0.25">
      <c r="A24" s="9">
        <v>46218</v>
      </c>
      <c r="B24" s="1" t="s">
        <v>5875</v>
      </c>
      <c r="C24">
        <v>5779.0039999999999</v>
      </c>
    </row>
    <row r="25" spans="1:3" x14ac:dyDescent="0.25">
      <c r="A25" s="9">
        <v>46219</v>
      </c>
      <c r="B25" s="1" t="s">
        <v>5875</v>
      </c>
      <c r="C25">
        <v>5811.5860000000002</v>
      </c>
    </row>
    <row r="26" spans="1:3" x14ac:dyDescent="0.25">
      <c r="A26" s="9">
        <v>46220</v>
      </c>
      <c r="B26" s="1" t="s">
        <v>5875</v>
      </c>
      <c r="C26">
        <v>5837.0060000000003</v>
      </c>
    </row>
    <row r="27" spans="1:3" x14ac:dyDescent="0.25">
      <c r="A27" s="9">
        <v>46223</v>
      </c>
      <c r="B27" s="1" t="s">
        <v>5875</v>
      </c>
      <c r="C27">
        <v>5811.5469999999996</v>
      </c>
    </row>
    <row r="28" spans="1:3" x14ac:dyDescent="0.25">
      <c r="A28" s="9">
        <v>46224</v>
      </c>
      <c r="B28" s="1" t="s">
        <v>5875</v>
      </c>
      <c r="C28">
        <v>5783.723</v>
      </c>
    </row>
    <row r="29" spans="1:3" x14ac:dyDescent="0.25">
      <c r="A29" s="9">
        <v>46225</v>
      </c>
      <c r="B29" s="1" t="s">
        <v>5875</v>
      </c>
      <c r="C29">
        <v>5770.44</v>
      </c>
    </row>
    <row r="30" spans="1:3" x14ac:dyDescent="0.25">
      <c r="A30" s="9">
        <v>46226</v>
      </c>
      <c r="B30" s="1" t="s">
        <v>5875</v>
      </c>
      <c r="C30">
        <v>5818.5860000000002</v>
      </c>
    </row>
    <row r="31" spans="1:3" x14ac:dyDescent="0.25">
      <c r="A31" s="9">
        <v>46227</v>
      </c>
      <c r="B31" s="1" t="s">
        <v>5875</v>
      </c>
      <c r="C31">
        <v>5782.27</v>
      </c>
    </row>
    <row r="32" spans="1:3" x14ac:dyDescent="0.25">
      <c r="A32" s="9">
        <v>46230</v>
      </c>
      <c r="B32" s="1" t="s">
        <v>5875</v>
      </c>
      <c r="C32">
        <v>5813.7910000000002</v>
      </c>
    </row>
    <row r="33" spans="1:3" x14ac:dyDescent="0.25">
      <c r="A33" s="9">
        <v>46231</v>
      </c>
      <c r="B33" s="1" t="s">
        <v>5875</v>
      </c>
      <c r="C33">
        <v>5818.1369999999997</v>
      </c>
    </row>
    <row r="34" spans="1:3" x14ac:dyDescent="0.25">
      <c r="A34" s="9">
        <v>46232</v>
      </c>
      <c r="B34" s="1" t="s">
        <v>5875</v>
      </c>
      <c r="C34">
        <v>5791.8639999999996</v>
      </c>
    </row>
    <row r="35" spans="1:3" x14ac:dyDescent="0.25">
      <c r="A35" s="9">
        <v>46233</v>
      </c>
      <c r="B35" s="1" t="s">
        <v>5875</v>
      </c>
      <c r="C35">
        <v>5754.2160000000003</v>
      </c>
    </row>
    <row r="36" spans="1:3" x14ac:dyDescent="0.25">
      <c r="A36" s="9">
        <v>46234</v>
      </c>
      <c r="B36" s="1" t="s">
        <v>5875</v>
      </c>
      <c r="C36">
        <v>5750.692</v>
      </c>
    </row>
    <row r="37" spans="1:3" x14ac:dyDescent="0.25">
      <c r="A37" s="9">
        <v>46237</v>
      </c>
      <c r="B37" s="1" t="s">
        <v>5875</v>
      </c>
      <c r="C37">
        <v>5762.4539999999997</v>
      </c>
    </row>
    <row r="38" spans="1:3" x14ac:dyDescent="0.25">
      <c r="A38" s="9"/>
      <c r="B38" s="1" t="s">
        <v>5875</v>
      </c>
    </row>
    <row r="39" spans="1:3" x14ac:dyDescent="0.25">
      <c r="A39" s="9"/>
      <c r="B39" s="1" t="s">
        <v>5875</v>
      </c>
    </row>
    <row r="40" spans="1:3" x14ac:dyDescent="0.25">
      <c r="A40" s="9"/>
      <c r="B40" s="1" t="s">
        <v>5875</v>
      </c>
    </row>
    <row r="41" spans="1:3" x14ac:dyDescent="0.25">
      <c r="A41" s="9"/>
      <c r="B41" s="1" t="s">
        <v>5875</v>
      </c>
    </row>
    <row r="42" spans="1:3" x14ac:dyDescent="0.25">
      <c r="A42" s="9"/>
      <c r="B42" s="1" t="s">
        <v>5875</v>
      </c>
    </row>
    <row r="43" spans="1:3" x14ac:dyDescent="0.25">
      <c r="A43" s="9"/>
      <c r="B43" s="1" t="s">
        <v>5875</v>
      </c>
    </row>
    <row r="44" spans="1:3" x14ac:dyDescent="0.25">
      <c r="A44" s="9"/>
      <c r="B44" s="1" t="s">
        <v>5875</v>
      </c>
    </row>
    <row r="45" spans="1:3" x14ac:dyDescent="0.25">
      <c r="A45" s="9"/>
      <c r="B45" s="1" t="s">
        <v>5875</v>
      </c>
    </row>
    <row r="46" spans="1:3" x14ac:dyDescent="0.25">
      <c r="A46" s="9"/>
      <c r="B46" s="1" t="s">
        <v>5875</v>
      </c>
    </row>
    <row r="47" spans="1:3" x14ac:dyDescent="0.25">
      <c r="A47" s="9"/>
      <c r="B47" s="1" t="s">
        <v>5875</v>
      </c>
    </row>
    <row r="48" spans="1:3" x14ac:dyDescent="0.25">
      <c r="A48" s="9"/>
      <c r="B48" s="1" t="s">
        <v>5875</v>
      </c>
    </row>
    <row r="49" spans="1:2" x14ac:dyDescent="0.25">
      <c r="A49" s="9"/>
      <c r="B49" s="1" t="str">
        <f>B48</f>
        <v>DOLJ28</v>
      </c>
    </row>
    <row r="50" spans="1:2" x14ac:dyDescent="0.25">
      <c r="A50" s="9"/>
      <c r="B50" s="1" t="str">
        <f>B49</f>
        <v>DOLJ28</v>
      </c>
    </row>
    <row r="51" spans="1:2" x14ac:dyDescent="0.25">
      <c r="A51" s="9"/>
      <c r="B51" s="1" t="str">
        <f>B50</f>
        <v>DOLJ28</v>
      </c>
    </row>
    <row r="52" spans="1:2" x14ac:dyDescent="0.25">
      <c r="A52" s="9"/>
      <c r="B52" s="1" t="str">
        <f>B51</f>
        <v>DOLJ28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 codeName="Planilha78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9" width="9.140625" style="1" customWidth="1"/>
    <col min="5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5876</v>
      </c>
      <c r="C2">
        <v>5981.9920000000002</v>
      </c>
    </row>
    <row r="3" spans="1:3" x14ac:dyDescent="0.25">
      <c r="A3" s="9">
        <v>46189</v>
      </c>
      <c r="B3" s="1" t="s">
        <v>5876</v>
      </c>
      <c r="C3">
        <v>6019.1530000000002</v>
      </c>
    </row>
    <row r="4" spans="1:3" x14ac:dyDescent="0.25">
      <c r="A4" s="9">
        <v>46190</v>
      </c>
      <c r="B4" s="1" t="s">
        <v>5876</v>
      </c>
      <c r="C4">
        <v>6004.6319999999996</v>
      </c>
    </row>
    <row r="5" spans="1:3" x14ac:dyDescent="0.25">
      <c r="A5" s="9">
        <v>46191</v>
      </c>
      <c r="B5" s="1" t="s">
        <v>5876</v>
      </c>
      <c r="C5">
        <v>6129.2479999999996</v>
      </c>
    </row>
    <row r="6" spans="1:3" x14ac:dyDescent="0.25">
      <c r="A6" s="9">
        <v>46192</v>
      </c>
      <c r="B6" s="1" t="s">
        <v>5876</v>
      </c>
      <c r="C6">
        <v>6100.1629999999996</v>
      </c>
    </row>
    <row r="7" spans="1:3" x14ac:dyDescent="0.25">
      <c r="A7" s="9">
        <v>46195</v>
      </c>
      <c r="B7" s="1" t="s">
        <v>5876</v>
      </c>
      <c r="C7">
        <v>6079.1689999999999</v>
      </c>
    </row>
    <row r="8" spans="1:3" x14ac:dyDescent="0.25">
      <c r="A8" s="9">
        <v>46196</v>
      </c>
      <c r="B8" s="1" t="s">
        <v>5876</v>
      </c>
      <c r="C8">
        <v>6120.9920000000002</v>
      </c>
    </row>
    <row r="9" spans="1:3" x14ac:dyDescent="0.25">
      <c r="A9" s="9">
        <v>46197</v>
      </c>
      <c r="B9" s="1" t="s">
        <v>5876</v>
      </c>
      <c r="C9">
        <v>6102.2910000000002</v>
      </c>
    </row>
    <row r="10" spans="1:3" x14ac:dyDescent="0.25">
      <c r="A10" s="9">
        <v>46198</v>
      </c>
      <c r="B10" s="1" t="s">
        <v>5876</v>
      </c>
      <c r="C10">
        <v>6076.3890000000001</v>
      </c>
    </row>
    <row r="11" spans="1:3" x14ac:dyDescent="0.25">
      <c r="A11" s="9">
        <v>46199</v>
      </c>
      <c r="B11" s="1" t="s">
        <v>5876</v>
      </c>
      <c r="C11">
        <v>6053.3879999999999</v>
      </c>
    </row>
    <row r="12" spans="1:3" x14ac:dyDescent="0.25">
      <c r="A12" s="9">
        <v>46202</v>
      </c>
      <c r="B12" s="1" t="s">
        <v>5876</v>
      </c>
      <c r="C12">
        <v>6038.8429999999998</v>
      </c>
    </row>
    <row r="13" spans="1:3" x14ac:dyDescent="0.25">
      <c r="A13" s="9">
        <v>46203</v>
      </c>
      <c r="B13" s="1" t="s">
        <v>5876</v>
      </c>
      <c r="C13">
        <v>6023.5039999999999</v>
      </c>
    </row>
    <row r="14" spans="1:3" x14ac:dyDescent="0.25">
      <c r="A14" s="9">
        <v>46204</v>
      </c>
      <c r="B14" s="1" t="s">
        <v>5876</v>
      </c>
      <c r="C14">
        <v>6081.8119999999999</v>
      </c>
    </row>
    <row r="15" spans="1:3" x14ac:dyDescent="0.25">
      <c r="A15" s="9">
        <v>46205</v>
      </c>
      <c r="B15" s="1" t="s">
        <v>5876</v>
      </c>
      <c r="C15">
        <v>6092.1549999999997</v>
      </c>
    </row>
    <row r="16" spans="1:3" x14ac:dyDescent="0.25">
      <c r="A16" s="9">
        <v>46206</v>
      </c>
      <c r="B16" s="1" t="s">
        <v>5876</v>
      </c>
      <c r="C16">
        <v>6034.8729999999996</v>
      </c>
    </row>
    <row r="17" spans="1:3" x14ac:dyDescent="0.25">
      <c r="A17" s="9">
        <v>46209</v>
      </c>
      <c r="B17" s="1" t="s">
        <v>5876</v>
      </c>
      <c r="C17">
        <v>5980.5780000000004</v>
      </c>
    </row>
    <row r="18" spans="1:3" x14ac:dyDescent="0.25">
      <c r="A18" s="9">
        <v>46210</v>
      </c>
      <c r="B18" s="1" t="s">
        <v>5876</v>
      </c>
      <c r="C18">
        <v>6012.5320000000002</v>
      </c>
    </row>
    <row r="19" spans="1:3" x14ac:dyDescent="0.25">
      <c r="A19" s="9">
        <v>46211</v>
      </c>
      <c r="B19" s="1" t="s">
        <v>5876</v>
      </c>
      <c r="C19">
        <v>6005.2629999999999</v>
      </c>
    </row>
    <row r="20" spans="1:3" x14ac:dyDescent="0.25">
      <c r="A20" s="9">
        <v>46212</v>
      </c>
      <c r="B20" s="1" t="s">
        <v>5876</v>
      </c>
      <c r="C20">
        <v>5962.5529999999999</v>
      </c>
    </row>
    <row r="21" spans="1:3" x14ac:dyDescent="0.25">
      <c r="A21" s="9">
        <v>46213</v>
      </c>
      <c r="B21" s="1" t="s">
        <v>5876</v>
      </c>
      <c r="C21">
        <v>5925.85</v>
      </c>
    </row>
    <row r="22" spans="1:3" x14ac:dyDescent="0.25">
      <c r="A22" s="9">
        <v>46216</v>
      </c>
      <c r="B22" s="1" t="s">
        <v>5876</v>
      </c>
      <c r="C22">
        <v>5964.8050000000003</v>
      </c>
    </row>
    <row r="23" spans="1:3" x14ac:dyDescent="0.25">
      <c r="A23" s="9">
        <v>46217</v>
      </c>
      <c r="B23" s="1" t="s">
        <v>5876</v>
      </c>
      <c r="C23">
        <v>5889.2939999999999</v>
      </c>
    </row>
    <row r="24" spans="1:3" x14ac:dyDescent="0.25">
      <c r="A24" s="9">
        <v>46218</v>
      </c>
      <c r="B24" s="1" t="s">
        <v>5876</v>
      </c>
      <c r="C24">
        <v>5894.1149999999998</v>
      </c>
    </row>
    <row r="25" spans="1:3" x14ac:dyDescent="0.25">
      <c r="A25" s="9">
        <v>46219</v>
      </c>
      <c r="B25" s="1" t="s">
        <v>5876</v>
      </c>
      <c r="C25">
        <v>5928.8109999999997</v>
      </c>
    </row>
    <row r="26" spans="1:3" x14ac:dyDescent="0.25">
      <c r="A26" s="9">
        <v>46220</v>
      </c>
      <c r="B26" s="1" t="s">
        <v>5876</v>
      </c>
      <c r="C26">
        <v>5958.6040000000003</v>
      </c>
    </row>
    <row r="27" spans="1:3" x14ac:dyDescent="0.25">
      <c r="A27" s="9">
        <v>46223</v>
      </c>
      <c r="B27" s="1" t="s">
        <v>5876</v>
      </c>
      <c r="C27">
        <v>5933.1589999999997</v>
      </c>
    </row>
    <row r="28" spans="1:3" x14ac:dyDescent="0.25">
      <c r="A28" s="9">
        <v>46224</v>
      </c>
      <c r="B28" s="1" t="s">
        <v>5876</v>
      </c>
      <c r="C28">
        <v>5903.2879999999996</v>
      </c>
    </row>
    <row r="29" spans="1:3" x14ac:dyDescent="0.25">
      <c r="A29" s="9">
        <v>46225</v>
      </c>
      <c r="B29" s="1" t="s">
        <v>5876</v>
      </c>
      <c r="C29">
        <v>5891.3339999999998</v>
      </c>
    </row>
    <row r="30" spans="1:3" x14ac:dyDescent="0.25">
      <c r="A30" s="9">
        <v>46226</v>
      </c>
      <c r="B30" s="1" t="s">
        <v>5876</v>
      </c>
      <c r="C30">
        <v>5941.1809999999996</v>
      </c>
    </row>
    <row r="31" spans="1:3" x14ac:dyDescent="0.25">
      <c r="A31" s="9">
        <v>46227</v>
      </c>
      <c r="B31" s="1" t="s">
        <v>5876</v>
      </c>
      <c r="C31">
        <v>5900.1869999999999</v>
      </c>
    </row>
    <row r="32" spans="1:3" x14ac:dyDescent="0.25">
      <c r="A32" s="9">
        <v>46230</v>
      </c>
      <c r="B32" s="1" t="s">
        <v>5876</v>
      </c>
      <c r="C32">
        <v>5932.6049999999996</v>
      </c>
    </row>
    <row r="33" spans="1:3" x14ac:dyDescent="0.25">
      <c r="A33" s="9">
        <v>46231</v>
      </c>
      <c r="B33" s="1" t="s">
        <v>5876</v>
      </c>
      <c r="C33">
        <v>5934.027</v>
      </c>
    </row>
    <row r="34" spans="1:3" x14ac:dyDescent="0.25">
      <c r="A34" s="9">
        <v>46232</v>
      </c>
      <c r="B34" s="1" t="s">
        <v>5876</v>
      </c>
      <c r="C34">
        <v>5906.9229999999998</v>
      </c>
    </row>
    <row r="35" spans="1:3" x14ac:dyDescent="0.25">
      <c r="A35" s="9">
        <v>46233</v>
      </c>
      <c r="B35" s="1" t="s">
        <v>5876</v>
      </c>
      <c r="C35">
        <v>5867.2719999999999</v>
      </c>
    </row>
    <row r="36" spans="1:3" x14ac:dyDescent="0.25">
      <c r="A36" s="9">
        <v>46234</v>
      </c>
      <c r="B36" s="1" t="s">
        <v>5876</v>
      </c>
      <c r="C36">
        <v>5863.8419999999996</v>
      </c>
    </row>
    <row r="37" spans="1:3" x14ac:dyDescent="0.25">
      <c r="A37" s="9">
        <v>46237</v>
      </c>
      <c r="B37" s="1" t="s">
        <v>5876</v>
      </c>
      <c r="C37">
        <v>5873.5770000000002</v>
      </c>
    </row>
    <row r="38" spans="1:3" x14ac:dyDescent="0.25">
      <c r="A38" s="9"/>
      <c r="B38" s="1" t="s">
        <v>5876</v>
      </c>
    </row>
    <row r="39" spans="1:3" x14ac:dyDescent="0.25">
      <c r="A39" s="9"/>
      <c r="B39" s="1" t="s">
        <v>5876</v>
      </c>
    </row>
    <row r="40" spans="1:3" x14ac:dyDescent="0.25">
      <c r="A40" s="9"/>
      <c r="B40" s="1" t="s">
        <v>5876</v>
      </c>
    </row>
    <row r="41" spans="1:3" x14ac:dyDescent="0.25">
      <c r="A41" s="9"/>
      <c r="B41" s="1" t="s">
        <v>5876</v>
      </c>
    </row>
    <row r="42" spans="1:3" x14ac:dyDescent="0.25">
      <c r="A42" s="9"/>
      <c r="B42" s="1" t="s">
        <v>5876</v>
      </c>
    </row>
    <row r="43" spans="1:3" x14ac:dyDescent="0.25">
      <c r="A43" s="9"/>
      <c r="B43" s="1" t="s">
        <v>5876</v>
      </c>
    </row>
    <row r="44" spans="1:3" x14ac:dyDescent="0.25">
      <c r="A44" s="9"/>
      <c r="B44" s="1" t="s">
        <v>5876</v>
      </c>
    </row>
    <row r="45" spans="1:3" x14ac:dyDescent="0.25">
      <c r="A45" s="9"/>
      <c r="B45" s="1" t="s">
        <v>5876</v>
      </c>
    </row>
    <row r="46" spans="1:3" x14ac:dyDescent="0.25">
      <c r="A46" s="9"/>
      <c r="B46" s="1" t="s">
        <v>5876</v>
      </c>
    </row>
    <row r="47" spans="1:3" x14ac:dyDescent="0.25">
      <c r="A47" s="9"/>
      <c r="B47" s="1" t="s">
        <v>5876</v>
      </c>
    </row>
    <row r="48" spans="1:3" x14ac:dyDescent="0.25">
      <c r="A48" s="9"/>
      <c r="B48" s="1" t="s">
        <v>5876</v>
      </c>
    </row>
    <row r="49" spans="1:2" x14ac:dyDescent="0.25">
      <c r="A49" s="9"/>
      <c r="B49" s="1" t="str">
        <f>B48</f>
        <v>DOLN28</v>
      </c>
    </row>
    <row r="50" spans="1:2" x14ac:dyDescent="0.25">
      <c r="A50" s="9"/>
      <c r="B50" s="1" t="str">
        <f>B49</f>
        <v>DOLN28</v>
      </c>
    </row>
    <row r="51" spans="1:2" x14ac:dyDescent="0.25">
      <c r="A51" s="9"/>
      <c r="B51" s="1" t="str">
        <f>B50</f>
        <v>DOLN28</v>
      </c>
    </row>
    <row r="52" spans="1:2" x14ac:dyDescent="0.25">
      <c r="A52" s="9"/>
      <c r="B52" s="1" t="str">
        <f>B51</f>
        <v>DOLN28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 codeName="Planilha79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9" width="9.140625" style="1" customWidth="1"/>
    <col min="5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5877</v>
      </c>
      <c r="C2">
        <v>6106.1859999999997</v>
      </c>
    </row>
    <row r="3" spans="1:3" x14ac:dyDescent="0.25">
      <c r="A3" s="9">
        <v>46189</v>
      </c>
      <c r="B3" s="1" t="s">
        <v>5877</v>
      </c>
      <c r="C3">
        <v>6144.94</v>
      </c>
    </row>
    <row r="4" spans="1:3" x14ac:dyDescent="0.25">
      <c r="A4" s="9">
        <v>46190</v>
      </c>
      <c r="B4" s="1" t="s">
        <v>5877</v>
      </c>
      <c r="C4">
        <v>6133.4449999999997</v>
      </c>
    </row>
    <row r="5" spans="1:3" x14ac:dyDescent="0.25">
      <c r="A5" s="9">
        <v>46191</v>
      </c>
      <c r="B5" s="1" t="s">
        <v>5877</v>
      </c>
      <c r="C5">
        <v>6264.9880000000003</v>
      </c>
    </row>
    <row r="6" spans="1:3" x14ac:dyDescent="0.25">
      <c r="A6" s="9">
        <v>46192</v>
      </c>
      <c r="B6" s="1" t="s">
        <v>5877</v>
      </c>
      <c r="C6">
        <v>6235.49</v>
      </c>
    </row>
    <row r="7" spans="1:3" x14ac:dyDescent="0.25">
      <c r="A7" s="9">
        <v>46195</v>
      </c>
      <c r="B7" s="1" t="s">
        <v>5877</v>
      </c>
      <c r="C7">
        <v>6212.0940000000001</v>
      </c>
    </row>
    <row r="8" spans="1:3" x14ac:dyDescent="0.25">
      <c r="A8" s="9">
        <v>46196</v>
      </c>
      <c r="B8" s="1" t="s">
        <v>5877</v>
      </c>
      <c r="C8">
        <v>6253.2560000000003</v>
      </c>
    </row>
    <row r="9" spans="1:3" x14ac:dyDescent="0.25">
      <c r="A9" s="9">
        <v>46197</v>
      </c>
      <c r="B9" s="1" t="s">
        <v>5877</v>
      </c>
      <c r="C9">
        <v>6230.1329999999998</v>
      </c>
    </row>
    <row r="10" spans="1:3" x14ac:dyDescent="0.25">
      <c r="A10" s="9">
        <v>46198</v>
      </c>
      <c r="B10" s="1" t="s">
        <v>5877</v>
      </c>
      <c r="C10">
        <v>6205.1980000000003</v>
      </c>
    </row>
    <row r="11" spans="1:3" x14ac:dyDescent="0.25">
      <c r="A11" s="9">
        <v>46199</v>
      </c>
      <c r="B11" s="1" t="s">
        <v>5877</v>
      </c>
      <c r="C11">
        <v>6178.8649999999998</v>
      </c>
    </row>
    <row r="12" spans="1:3" x14ac:dyDescent="0.25">
      <c r="A12" s="9">
        <v>46202</v>
      </c>
      <c r="B12" s="1" t="s">
        <v>5877</v>
      </c>
      <c r="C12">
        <v>6163.7939999999999</v>
      </c>
    </row>
    <row r="13" spans="1:3" x14ac:dyDescent="0.25">
      <c r="A13" s="9">
        <v>46203</v>
      </c>
      <c r="B13" s="1" t="s">
        <v>5877</v>
      </c>
      <c r="C13">
        <v>6147.8670000000002</v>
      </c>
    </row>
    <row r="14" spans="1:3" x14ac:dyDescent="0.25">
      <c r="A14" s="9">
        <v>46204</v>
      </c>
      <c r="B14" s="1" t="s">
        <v>5877</v>
      </c>
      <c r="C14">
        <v>6211.7749999999996</v>
      </c>
    </row>
    <row r="15" spans="1:3" x14ac:dyDescent="0.25">
      <c r="A15" s="9">
        <v>46205</v>
      </c>
      <c r="B15" s="1" t="s">
        <v>5877</v>
      </c>
      <c r="C15">
        <v>6220.8389999999999</v>
      </c>
    </row>
    <row r="16" spans="1:3" x14ac:dyDescent="0.25">
      <c r="A16" s="9">
        <v>46206</v>
      </c>
      <c r="B16" s="1" t="s">
        <v>5877</v>
      </c>
      <c r="C16">
        <v>6161.36</v>
      </c>
    </row>
    <row r="17" spans="1:3" x14ac:dyDescent="0.25">
      <c r="A17" s="9">
        <v>46209</v>
      </c>
      <c r="B17" s="1" t="s">
        <v>5877</v>
      </c>
      <c r="C17">
        <v>6102.7240000000002</v>
      </c>
    </row>
    <row r="18" spans="1:3" x14ac:dyDescent="0.25">
      <c r="A18" s="9">
        <v>46210</v>
      </c>
      <c r="B18" s="1" t="s">
        <v>5877</v>
      </c>
      <c r="C18">
        <v>6135.82</v>
      </c>
    </row>
    <row r="19" spans="1:3" x14ac:dyDescent="0.25">
      <c r="A19" s="9">
        <v>46211</v>
      </c>
      <c r="B19" s="1" t="s">
        <v>5877</v>
      </c>
      <c r="C19">
        <v>6130.7640000000001</v>
      </c>
    </row>
    <row r="20" spans="1:3" x14ac:dyDescent="0.25">
      <c r="A20" s="9">
        <v>46212</v>
      </c>
      <c r="B20" s="1" t="s">
        <v>5877</v>
      </c>
      <c r="C20">
        <v>6087.3190000000004</v>
      </c>
    </row>
    <row r="21" spans="1:3" x14ac:dyDescent="0.25">
      <c r="A21" s="9">
        <v>46213</v>
      </c>
      <c r="B21" s="1" t="s">
        <v>5877</v>
      </c>
      <c r="C21">
        <v>6046.4139999999998</v>
      </c>
    </row>
    <row r="22" spans="1:3" x14ac:dyDescent="0.25">
      <c r="A22" s="9">
        <v>46216</v>
      </c>
      <c r="B22" s="1" t="s">
        <v>5877</v>
      </c>
      <c r="C22">
        <v>6088.3220000000001</v>
      </c>
    </row>
    <row r="23" spans="1:3" x14ac:dyDescent="0.25">
      <c r="A23" s="9">
        <v>46217</v>
      </c>
      <c r="B23" s="1" t="s">
        <v>5877</v>
      </c>
      <c r="C23">
        <v>6008.86</v>
      </c>
    </row>
    <row r="24" spans="1:3" x14ac:dyDescent="0.25">
      <c r="A24" s="9">
        <v>46218</v>
      </c>
      <c r="B24" s="1" t="s">
        <v>5877</v>
      </c>
      <c r="C24">
        <v>6017.2749999999996</v>
      </c>
    </row>
    <row r="25" spans="1:3" x14ac:dyDescent="0.25">
      <c r="A25" s="9">
        <v>46219</v>
      </c>
      <c r="B25" s="1" t="s">
        <v>5877</v>
      </c>
      <c r="C25">
        <v>6052.3739999999998</v>
      </c>
    </row>
    <row r="26" spans="1:3" x14ac:dyDescent="0.25">
      <c r="A26" s="9">
        <v>46220</v>
      </c>
      <c r="B26" s="1" t="s">
        <v>5877</v>
      </c>
      <c r="C26">
        <v>6085.87</v>
      </c>
    </row>
    <row r="27" spans="1:3" x14ac:dyDescent="0.25">
      <c r="A27" s="9">
        <v>46223</v>
      </c>
      <c r="B27" s="1" t="s">
        <v>5877</v>
      </c>
      <c r="C27">
        <v>6059.6409999999996</v>
      </c>
    </row>
    <row r="28" spans="1:3" x14ac:dyDescent="0.25">
      <c r="A28" s="9">
        <v>46224</v>
      </c>
      <c r="B28" s="1" t="s">
        <v>5877</v>
      </c>
      <c r="C28">
        <v>6030.8720000000003</v>
      </c>
    </row>
    <row r="29" spans="1:3" x14ac:dyDescent="0.25">
      <c r="A29" s="9">
        <v>46225</v>
      </c>
      <c r="B29" s="1" t="s">
        <v>5877</v>
      </c>
      <c r="C29">
        <v>6019.076</v>
      </c>
    </row>
    <row r="30" spans="1:3" x14ac:dyDescent="0.25">
      <c r="A30" s="9">
        <v>46226</v>
      </c>
      <c r="B30" s="1" t="s">
        <v>5877</v>
      </c>
      <c r="C30">
        <v>6072.8360000000002</v>
      </c>
    </row>
    <row r="31" spans="1:3" x14ac:dyDescent="0.25">
      <c r="A31" s="9">
        <v>46227</v>
      </c>
      <c r="B31" s="1" t="s">
        <v>5877</v>
      </c>
      <c r="C31">
        <v>6027.1360000000004</v>
      </c>
    </row>
    <row r="32" spans="1:3" x14ac:dyDescent="0.25">
      <c r="A32" s="9">
        <v>46230</v>
      </c>
      <c r="B32" s="1" t="s">
        <v>5877</v>
      </c>
      <c r="C32">
        <v>6059.9380000000001</v>
      </c>
    </row>
    <row r="33" spans="1:3" x14ac:dyDescent="0.25">
      <c r="A33" s="9">
        <v>46231</v>
      </c>
      <c r="B33" s="1" t="s">
        <v>5877</v>
      </c>
      <c r="C33">
        <v>6060.2250000000004</v>
      </c>
    </row>
    <row r="34" spans="1:3" x14ac:dyDescent="0.25">
      <c r="A34" s="9">
        <v>46232</v>
      </c>
      <c r="B34" s="1" t="s">
        <v>5877</v>
      </c>
      <c r="C34">
        <v>6032.2830000000004</v>
      </c>
    </row>
    <row r="35" spans="1:3" x14ac:dyDescent="0.25">
      <c r="A35" s="9">
        <v>46233</v>
      </c>
      <c r="B35" s="1" t="s">
        <v>5877</v>
      </c>
      <c r="C35">
        <v>5989.9229999999998</v>
      </c>
    </row>
    <row r="36" spans="1:3" x14ac:dyDescent="0.25">
      <c r="A36" s="9">
        <v>46234</v>
      </c>
      <c r="B36" s="1" t="s">
        <v>5877</v>
      </c>
      <c r="C36">
        <v>5984.0569999999998</v>
      </c>
    </row>
    <row r="37" spans="1:3" x14ac:dyDescent="0.25">
      <c r="A37" s="9">
        <v>46237</v>
      </c>
      <c r="B37" s="1" t="s">
        <v>5877</v>
      </c>
      <c r="C37">
        <v>5992.1570000000002</v>
      </c>
    </row>
    <row r="38" spans="1:3" x14ac:dyDescent="0.25">
      <c r="A38" s="9"/>
      <c r="B38" s="1" t="s">
        <v>5877</v>
      </c>
    </row>
    <row r="39" spans="1:3" x14ac:dyDescent="0.25">
      <c r="A39" s="9"/>
      <c r="B39" s="1" t="s">
        <v>5877</v>
      </c>
    </row>
    <row r="40" spans="1:3" x14ac:dyDescent="0.25">
      <c r="A40" s="9"/>
      <c r="B40" s="1" t="s">
        <v>5877</v>
      </c>
    </row>
    <row r="41" spans="1:3" x14ac:dyDescent="0.25">
      <c r="A41" s="9"/>
      <c r="B41" s="1" t="s">
        <v>5877</v>
      </c>
    </row>
    <row r="42" spans="1:3" x14ac:dyDescent="0.25">
      <c r="A42" s="9"/>
      <c r="B42" s="1" t="s">
        <v>5877</v>
      </c>
    </row>
    <row r="43" spans="1:3" x14ac:dyDescent="0.25">
      <c r="A43" s="9"/>
      <c r="B43" s="1" t="s">
        <v>5877</v>
      </c>
    </row>
    <row r="44" spans="1:3" x14ac:dyDescent="0.25">
      <c r="A44" s="9"/>
      <c r="B44" s="1" t="s">
        <v>5877</v>
      </c>
    </row>
    <row r="45" spans="1:3" x14ac:dyDescent="0.25">
      <c r="A45" s="9"/>
      <c r="B45" s="1" t="s">
        <v>5877</v>
      </c>
    </row>
    <row r="46" spans="1:3" x14ac:dyDescent="0.25">
      <c r="A46" s="9"/>
      <c r="B46" s="1" t="s">
        <v>5877</v>
      </c>
    </row>
    <row r="47" spans="1:3" x14ac:dyDescent="0.25">
      <c r="A47" s="9"/>
      <c r="B47" s="1" t="s">
        <v>5877</v>
      </c>
    </row>
    <row r="48" spans="1:3" x14ac:dyDescent="0.25">
      <c r="A48" s="9"/>
      <c r="B48" s="1" t="s">
        <v>5877</v>
      </c>
    </row>
    <row r="49" spans="1:2" x14ac:dyDescent="0.25">
      <c r="A49" s="9"/>
      <c r="B49" s="1" t="str">
        <f>B48</f>
        <v>DOLV28</v>
      </c>
    </row>
    <row r="50" spans="1:2" x14ac:dyDescent="0.25">
      <c r="A50" s="9"/>
      <c r="B50" s="1" t="str">
        <f>B49</f>
        <v>DOLV28</v>
      </c>
    </row>
    <row r="51" spans="1:2" x14ac:dyDescent="0.25">
      <c r="A51" s="9"/>
      <c r="B51" s="1" t="str">
        <f>B50</f>
        <v>DOLV28</v>
      </c>
    </row>
    <row r="52" spans="1:2" x14ac:dyDescent="0.25">
      <c r="A52" s="9"/>
      <c r="B52" s="1" t="str">
        <f>B51</f>
        <v>DOLV28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 codeName="Planilha80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9" width="9.140625" style="1" customWidth="1"/>
    <col min="5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5878</v>
      </c>
      <c r="C2">
        <v>6213.3890000000001</v>
      </c>
    </row>
    <row r="3" spans="1:3" x14ac:dyDescent="0.25">
      <c r="A3" s="9">
        <v>46189</v>
      </c>
      <c r="B3" s="1" t="s">
        <v>5878</v>
      </c>
      <c r="C3">
        <v>6254.3810000000003</v>
      </c>
    </row>
    <row r="4" spans="1:3" x14ac:dyDescent="0.25">
      <c r="A4" s="9">
        <v>46190</v>
      </c>
      <c r="B4" s="1" t="s">
        <v>5878</v>
      </c>
      <c r="C4">
        <v>6247.8339999999998</v>
      </c>
    </row>
    <row r="5" spans="1:3" x14ac:dyDescent="0.25">
      <c r="A5" s="9">
        <v>46191</v>
      </c>
      <c r="B5" s="1" t="s">
        <v>5878</v>
      </c>
      <c r="C5">
        <v>6387.3630000000003</v>
      </c>
    </row>
    <row r="6" spans="1:3" x14ac:dyDescent="0.25">
      <c r="A6" s="9">
        <v>46192</v>
      </c>
      <c r="B6" s="1" t="s">
        <v>5878</v>
      </c>
      <c r="C6">
        <v>6356.7669999999998</v>
      </c>
    </row>
    <row r="7" spans="1:3" x14ac:dyDescent="0.25">
      <c r="A7" s="9">
        <v>46195</v>
      </c>
      <c r="B7" s="1" t="s">
        <v>5878</v>
      </c>
      <c r="C7">
        <v>6325.366</v>
      </c>
    </row>
    <row r="8" spans="1:3" x14ac:dyDescent="0.25">
      <c r="A8" s="9">
        <v>46196</v>
      </c>
      <c r="B8" s="1" t="s">
        <v>5878</v>
      </c>
      <c r="C8">
        <v>6368.5630000000001</v>
      </c>
    </row>
    <row r="9" spans="1:3" x14ac:dyDescent="0.25">
      <c r="A9" s="9">
        <v>46197</v>
      </c>
      <c r="B9" s="1" t="s">
        <v>5878</v>
      </c>
      <c r="C9">
        <v>6341.6130000000003</v>
      </c>
    </row>
    <row r="10" spans="1:3" x14ac:dyDescent="0.25">
      <c r="A10" s="9">
        <v>46198</v>
      </c>
      <c r="B10" s="1" t="s">
        <v>5878</v>
      </c>
      <c r="C10">
        <v>6315.3909999999996</v>
      </c>
    </row>
    <row r="11" spans="1:3" x14ac:dyDescent="0.25">
      <c r="A11" s="9">
        <v>46199</v>
      </c>
      <c r="B11" s="1" t="s">
        <v>5878</v>
      </c>
      <c r="C11">
        <v>6285.9889999999996</v>
      </c>
    </row>
    <row r="12" spans="1:3" x14ac:dyDescent="0.25">
      <c r="A12" s="9">
        <v>46202</v>
      </c>
      <c r="B12" s="1" t="s">
        <v>5878</v>
      </c>
      <c r="C12">
        <v>6272.0110000000004</v>
      </c>
    </row>
    <row r="13" spans="1:3" x14ac:dyDescent="0.25">
      <c r="A13" s="9">
        <v>46203</v>
      </c>
      <c r="B13" s="1" t="s">
        <v>5878</v>
      </c>
      <c r="C13">
        <v>6252.2749999999996</v>
      </c>
    </row>
    <row r="14" spans="1:3" x14ac:dyDescent="0.25">
      <c r="A14" s="9">
        <v>46204</v>
      </c>
      <c r="B14" s="1" t="s">
        <v>5878</v>
      </c>
      <c r="C14">
        <v>6323.3680000000004</v>
      </c>
    </row>
    <row r="15" spans="1:3" x14ac:dyDescent="0.25">
      <c r="A15" s="9">
        <v>46205</v>
      </c>
      <c r="B15" s="1" t="s">
        <v>5878</v>
      </c>
      <c r="C15">
        <v>6337.6260000000002</v>
      </c>
    </row>
    <row r="16" spans="1:3" x14ac:dyDescent="0.25">
      <c r="A16" s="9">
        <v>46206</v>
      </c>
      <c r="B16" s="1" t="s">
        <v>5878</v>
      </c>
      <c r="C16">
        <v>6272.87</v>
      </c>
    </row>
    <row r="17" spans="1:3" x14ac:dyDescent="0.25">
      <c r="A17" s="9">
        <v>46209</v>
      </c>
      <c r="B17" s="1" t="s">
        <v>5878</v>
      </c>
      <c r="C17">
        <v>6214.3909999999996</v>
      </c>
    </row>
    <row r="18" spans="1:3" x14ac:dyDescent="0.25">
      <c r="A18" s="9">
        <v>46210</v>
      </c>
      <c r="B18" s="1" t="s">
        <v>5878</v>
      </c>
      <c r="C18">
        <v>6247.5770000000002</v>
      </c>
    </row>
    <row r="19" spans="1:3" x14ac:dyDescent="0.25">
      <c r="A19" s="9">
        <v>46211</v>
      </c>
      <c r="B19" s="1" t="s">
        <v>5878</v>
      </c>
      <c r="C19">
        <v>6244.4179999999997</v>
      </c>
    </row>
    <row r="20" spans="1:3" x14ac:dyDescent="0.25">
      <c r="A20" s="9">
        <v>46212</v>
      </c>
      <c r="B20" s="1" t="s">
        <v>5878</v>
      </c>
      <c r="C20">
        <v>6199.2169999999996</v>
      </c>
    </row>
    <row r="21" spans="1:3" x14ac:dyDescent="0.25">
      <c r="A21" s="9">
        <v>46213</v>
      </c>
      <c r="B21" s="1" t="s">
        <v>5878</v>
      </c>
      <c r="C21">
        <v>6152.1930000000002</v>
      </c>
    </row>
    <row r="22" spans="1:3" x14ac:dyDescent="0.25">
      <c r="A22" s="9">
        <v>46216</v>
      </c>
      <c r="B22" s="1" t="s">
        <v>5878</v>
      </c>
      <c r="C22">
        <v>6197.89</v>
      </c>
    </row>
    <row r="23" spans="1:3" x14ac:dyDescent="0.25">
      <c r="A23" s="9">
        <v>46217</v>
      </c>
      <c r="B23" s="1" t="s">
        <v>5878</v>
      </c>
      <c r="C23">
        <v>6116.616</v>
      </c>
    </row>
    <row r="24" spans="1:3" x14ac:dyDescent="0.25">
      <c r="A24" s="9">
        <v>46218</v>
      </c>
      <c r="B24" s="1" t="s">
        <v>5878</v>
      </c>
      <c r="C24">
        <v>6124.98</v>
      </c>
    </row>
    <row r="25" spans="1:3" x14ac:dyDescent="0.25">
      <c r="A25" s="9">
        <v>46219</v>
      </c>
      <c r="B25" s="1" t="s">
        <v>5878</v>
      </c>
      <c r="C25">
        <v>6159.2690000000002</v>
      </c>
    </row>
    <row r="26" spans="1:3" x14ac:dyDescent="0.25">
      <c r="A26" s="9">
        <v>46220</v>
      </c>
      <c r="B26" s="1" t="s">
        <v>5878</v>
      </c>
      <c r="C26">
        <v>6197.2089999999998</v>
      </c>
    </row>
    <row r="27" spans="1:3" x14ac:dyDescent="0.25">
      <c r="A27" s="9">
        <v>46223</v>
      </c>
      <c r="B27" s="1" t="s">
        <v>5878</v>
      </c>
      <c r="C27">
        <v>6173.2470000000003</v>
      </c>
    </row>
    <row r="28" spans="1:3" x14ac:dyDescent="0.25">
      <c r="A28" s="9">
        <v>46224</v>
      </c>
      <c r="B28" s="1" t="s">
        <v>5878</v>
      </c>
      <c r="C28">
        <v>6142.3789999999999</v>
      </c>
    </row>
    <row r="29" spans="1:3" x14ac:dyDescent="0.25">
      <c r="A29" s="9">
        <v>46225</v>
      </c>
      <c r="B29" s="1" t="s">
        <v>5878</v>
      </c>
      <c r="C29">
        <v>6131.5529999999999</v>
      </c>
    </row>
    <row r="30" spans="1:3" x14ac:dyDescent="0.25">
      <c r="A30" s="9">
        <v>46226</v>
      </c>
      <c r="B30" s="1" t="s">
        <v>5878</v>
      </c>
      <c r="C30">
        <v>6188.3630000000003</v>
      </c>
    </row>
    <row r="31" spans="1:3" x14ac:dyDescent="0.25">
      <c r="A31" s="9">
        <v>46227</v>
      </c>
      <c r="B31" s="1" t="s">
        <v>5878</v>
      </c>
      <c r="C31">
        <v>6139.6840000000002</v>
      </c>
    </row>
    <row r="32" spans="1:3" x14ac:dyDescent="0.25">
      <c r="A32" s="9">
        <v>46230</v>
      </c>
      <c r="B32" s="1" t="s">
        <v>5878</v>
      </c>
      <c r="C32">
        <v>6173.0469999999996</v>
      </c>
    </row>
    <row r="33" spans="1:3" x14ac:dyDescent="0.25">
      <c r="A33" s="9">
        <v>46231</v>
      </c>
      <c r="B33" s="1" t="s">
        <v>5878</v>
      </c>
      <c r="C33">
        <v>6170.26</v>
      </c>
    </row>
    <row r="34" spans="1:3" x14ac:dyDescent="0.25">
      <c r="A34" s="9">
        <v>46232</v>
      </c>
      <c r="B34" s="1" t="s">
        <v>5878</v>
      </c>
      <c r="C34">
        <v>6141.2240000000002</v>
      </c>
    </row>
    <row r="35" spans="1:3" x14ac:dyDescent="0.25">
      <c r="A35" s="9">
        <v>46233</v>
      </c>
      <c r="B35" s="1" t="s">
        <v>5878</v>
      </c>
      <c r="C35">
        <v>6097.04</v>
      </c>
    </row>
    <row r="36" spans="1:3" x14ac:dyDescent="0.25">
      <c r="A36" s="9">
        <v>46234</v>
      </c>
      <c r="B36" s="1" t="s">
        <v>5878</v>
      </c>
      <c r="C36">
        <v>6092.8289999999997</v>
      </c>
    </row>
    <row r="37" spans="1:3" x14ac:dyDescent="0.25">
      <c r="A37" s="9">
        <v>46237</v>
      </c>
      <c r="B37" s="1" t="s">
        <v>5878</v>
      </c>
      <c r="C37">
        <v>6097.473</v>
      </c>
    </row>
    <row r="38" spans="1:3" x14ac:dyDescent="0.25">
      <c r="A38" s="9"/>
      <c r="B38" s="1" t="s">
        <v>5878</v>
      </c>
    </row>
    <row r="39" spans="1:3" x14ac:dyDescent="0.25">
      <c r="A39" s="9"/>
      <c r="B39" s="1" t="s">
        <v>5878</v>
      </c>
    </row>
    <row r="40" spans="1:3" x14ac:dyDescent="0.25">
      <c r="A40" s="9"/>
      <c r="B40" s="1" t="s">
        <v>5878</v>
      </c>
    </row>
    <row r="41" spans="1:3" x14ac:dyDescent="0.25">
      <c r="A41" s="9"/>
      <c r="B41" s="1" t="s">
        <v>5878</v>
      </c>
    </row>
    <row r="42" spans="1:3" x14ac:dyDescent="0.25">
      <c r="A42" s="9"/>
      <c r="B42" s="1" t="s">
        <v>5878</v>
      </c>
    </row>
    <row r="43" spans="1:3" x14ac:dyDescent="0.25">
      <c r="A43" s="9"/>
      <c r="B43" s="1" t="s">
        <v>5878</v>
      </c>
    </row>
    <row r="44" spans="1:3" x14ac:dyDescent="0.25">
      <c r="A44" s="9"/>
      <c r="B44" s="1" t="s">
        <v>5878</v>
      </c>
    </row>
    <row r="45" spans="1:3" x14ac:dyDescent="0.25">
      <c r="A45" s="9"/>
      <c r="B45" s="1" t="s">
        <v>5878</v>
      </c>
    </row>
    <row r="46" spans="1:3" x14ac:dyDescent="0.25">
      <c r="A46" s="9"/>
      <c r="B46" s="1" t="s">
        <v>5878</v>
      </c>
    </row>
    <row r="47" spans="1:3" x14ac:dyDescent="0.25">
      <c r="A47" s="9"/>
      <c r="B47" s="1" t="s">
        <v>5878</v>
      </c>
    </row>
    <row r="48" spans="1:3" x14ac:dyDescent="0.25">
      <c r="A48" s="9"/>
      <c r="B48" s="1" t="s">
        <v>5878</v>
      </c>
    </row>
    <row r="49" spans="1:2" x14ac:dyDescent="0.25">
      <c r="A49" s="9"/>
      <c r="B49" s="1" t="str">
        <f>B48</f>
        <v>DOLF29</v>
      </c>
    </row>
    <row r="50" spans="1:2" x14ac:dyDescent="0.25">
      <c r="A50" s="9"/>
      <c r="B50" s="1" t="str">
        <f>B49</f>
        <v>DOLF29</v>
      </c>
    </row>
    <row r="51" spans="1:2" x14ac:dyDescent="0.25">
      <c r="A51" s="9"/>
      <c r="B51" s="1" t="str">
        <f>B50</f>
        <v>DOLF29</v>
      </c>
    </row>
    <row r="52" spans="1:2" x14ac:dyDescent="0.25">
      <c r="A52" s="9"/>
      <c r="B52" s="1" t="str">
        <f>B51</f>
        <v>DOLF29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 codeName="Planilha81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9" width="9.140625" style="1" customWidth="1"/>
    <col min="5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5879</v>
      </c>
      <c r="C2">
        <v>6334.47</v>
      </c>
    </row>
    <row r="3" spans="1:3" x14ac:dyDescent="0.25">
      <c r="A3" s="9">
        <v>46189</v>
      </c>
      <c r="B3" s="1" t="s">
        <v>5879</v>
      </c>
      <c r="C3">
        <v>6378.8950000000004</v>
      </c>
    </row>
    <row r="4" spans="1:3" x14ac:dyDescent="0.25">
      <c r="A4" s="9">
        <v>46190</v>
      </c>
      <c r="B4" s="1" t="s">
        <v>5879</v>
      </c>
      <c r="C4">
        <v>6373.7309999999998</v>
      </c>
    </row>
    <row r="5" spans="1:3" x14ac:dyDescent="0.25">
      <c r="A5" s="9">
        <v>46191</v>
      </c>
      <c r="B5" s="1" t="s">
        <v>5879</v>
      </c>
      <c r="C5">
        <v>6521.2950000000001</v>
      </c>
    </row>
    <row r="6" spans="1:3" x14ac:dyDescent="0.25">
      <c r="A6" s="9">
        <v>46192</v>
      </c>
      <c r="B6" s="1" t="s">
        <v>5879</v>
      </c>
      <c r="C6">
        <v>6491.1779999999999</v>
      </c>
    </row>
    <row r="7" spans="1:3" x14ac:dyDescent="0.25">
      <c r="A7" s="9">
        <v>46195</v>
      </c>
      <c r="B7" s="1" t="s">
        <v>5879</v>
      </c>
      <c r="C7">
        <v>6458.7190000000001</v>
      </c>
    </row>
    <row r="8" spans="1:3" x14ac:dyDescent="0.25">
      <c r="A8" s="9">
        <v>46196</v>
      </c>
      <c r="B8" s="1" t="s">
        <v>5879</v>
      </c>
      <c r="C8">
        <v>6498.0050000000001</v>
      </c>
    </row>
    <row r="9" spans="1:3" x14ac:dyDescent="0.25">
      <c r="A9" s="9">
        <v>46197</v>
      </c>
      <c r="B9" s="1" t="s">
        <v>5879</v>
      </c>
      <c r="C9">
        <v>6467.433</v>
      </c>
    </row>
    <row r="10" spans="1:3" x14ac:dyDescent="0.25">
      <c r="A10" s="9">
        <v>46198</v>
      </c>
      <c r="B10" s="1" t="s">
        <v>5879</v>
      </c>
      <c r="C10">
        <v>6442.8540000000003</v>
      </c>
    </row>
    <row r="11" spans="1:3" x14ac:dyDescent="0.25">
      <c r="A11" s="9">
        <v>46199</v>
      </c>
      <c r="B11" s="1" t="s">
        <v>5879</v>
      </c>
      <c r="C11">
        <v>6414.6329999999998</v>
      </c>
    </row>
    <row r="12" spans="1:3" x14ac:dyDescent="0.25">
      <c r="A12" s="9">
        <v>46202</v>
      </c>
      <c r="B12" s="1" t="s">
        <v>5879</v>
      </c>
      <c r="C12">
        <v>6396.0910000000003</v>
      </c>
    </row>
    <row r="13" spans="1:3" x14ac:dyDescent="0.25">
      <c r="A13" s="9">
        <v>46203</v>
      </c>
      <c r="B13" s="1" t="s">
        <v>5879</v>
      </c>
      <c r="C13">
        <v>6376.31</v>
      </c>
    </row>
    <row r="14" spans="1:3" x14ac:dyDescent="0.25">
      <c r="A14" s="9">
        <v>46204</v>
      </c>
      <c r="B14" s="1" t="s">
        <v>5879</v>
      </c>
      <c r="C14">
        <v>6449.9809999999998</v>
      </c>
    </row>
    <row r="15" spans="1:3" x14ac:dyDescent="0.25">
      <c r="A15" s="9">
        <v>46205</v>
      </c>
      <c r="B15" s="1" t="s">
        <v>5879</v>
      </c>
      <c r="C15">
        <v>6467.5439999999999</v>
      </c>
    </row>
    <row r="16" spans="1:3" x14ac:dyDescent="0.25">
      <c r="A16" s="9">
        <v>46206</v>
      </c>
      <c r="B16" s="1" t="s">
        <v>5879</v>
      </c>
      <c r="C16">
        <v>6399.92</v>
      </c>
    </row>
    <row r="17" spans="1:3" x14ac:dyDescent="0.25">
      <c r="A17" s="9">
        <v>46209</v>
      </c>
      <c r="B17" s="1" t="s">
        <v>5879</v>
      </c>
      <c r="C17">
        <v>6339.143</v>
      </c>
    </row>
    <row r="18" spans="1:3" x14ac:dyDescent="0.25">
      <c r="A18" s="9">
        <v>46210</v>
      </c>
      <c r="B18" s="1" t="s">
        <v>5879</v>
      </c>
      <c r="C18">
        <v>6371.259</v>
      </c>
    </row>
    <row r="19" spans="1:3" x14ac:dyDescent="0.25">
      <c r="A19" s="9">
        <v>46211</v>
      </c>
      <c r="B19" s="1" t="s">
        <v>5879</v>
      </c>
      <c r="C19">
        <v>6370.7479999999996</v>
      </c>
    </row>
    <row r="20" spans="1:3" x14ac:dyDescent="0.25">
      <c r="A20" s="9">
        <v>46212</v>
      </c>
      <c r="B20" s="1" t="s">
        <v>5879</v>
      </c>
      <c r="C20">
        <v>6325.2879999999996</v>
      </c>
    </row>
    <row r="21" spans="1:3" x14ac:dyDescent="0.25">
      <c r="A21" s="9">
        <v>46213</v>
      </c>
      <c r="B21" s="1" t="s">
        <v>5879</v>
      </c>
      <c r="C21">
        <v>6275.7910000000002</v>
      </c>
    </row>
    <row r="22" spans="1:3" x14ac:dyDescent="0.25">
      <c r="A22" s="9">
        <v>46216</v>
      </c>
      <c r="B22" s="1" t="s">
        <v>5879</v>
      </c>
      <c r="C22">
        <v>6324.0020000000004</v>
      </c>
    </row>
    <row r="23" spans="1:3" x14ac:dyDescent="0.25">
      <c r="A23" s="9">
        <v>46217</v>
      </c>
      <c r="B23" s="1" t="s">
        <v>5879</v>
      </c>
      <c r="C23">
        <v>6240.8119999999999</v>
      </c>
    </row>
    <row r="24" spans="1:3" x14ac:dyDescent="0.25">
      <c r="A24" s="9">
        <v>46218</v>
      </c>
      <c r="B24" s="1" t="s">
        <v>5879</v>
      </c>
      <c r="C24">
        <v>6248.933</v>
      </c>
    </row>
    <row r="25" spans="1:3" x14ac:dyDescent="0.25">
      <c r="A25" s="9">
        <v>46219</v>
      </c>
      <c r="B25" s="1" t="s">
        <v>5879</v>
      </c>
      <c r="C25">
        <v>6286.4939999999997</v>
      </c>
    </row>
    <row r="26" spans="1:3" x14ac:dyDescent="0.25">
      <c r="A26" s="9">
        <v>46220</v>
      </c>
      <c r="B26" s="1" t="s">
        <v>5879</v>
      </c>
      <c r="C26">
        <v>6325.4960000000001</v>
      </c>
    </row>
    <row r="27" spans="1:3" x14ac:dyDescent="0.25">
      <c r="A27" s="9">
        <v>46223</v>
      </c>
      <c r="B27" s="1" t="s">
        <v>5879</v>
      </c>
      <c r="C27">
        <v>6303.4539999999997</v>
      </c>
    </row>
    <row r="28" spans="1:3" x14ac:dyDescent="0.25">
      <c r="A28" s="9">
        <v>46224</v>
      </c>
      <c r="B28" s="1" t="s">
        <v>5879</v>
      </c>
      <c r="C28">
        <v>6269.9380000000001</v>
      </c>
    </row>
    <row r="29" spans="1:3" x14ac:dyDescent="0.25">
      <c r="A29" s="9">
        <v>46225</v>
      </c>
      <c r="B29" s="1" t="s">
        <v>5879</v>
      </c>
      <c r="C29">
        <v>6261.098</v>
      </c>
    </row>
    <row r="30" spans="1:3" x14ac:dyDescent="0.25">
      <c r="A30" s="9">
        <v>46226</v>
      </c>
      <c r="B30" s="1" t="s">
        <v>5879</v>
      </c>
      <c r="C30">
        <v>6321.8649999999998</v>
      </c>
    </row>
    <row r="31" spans="1:3" x14ac:dyDescent="0.25">
      <c r="A31" s="9">
        <v>46227</v>
      </c>
      <c r="B31" s="1" t="s">
        <v>5879</v>
      </c>
      <c r="C31">
        <v>6270.1329999999998</v>
      </c>
    </row>
    <row r="32" spans="1:3" x14ac:dyDescent="0.25">
      <c r="A32" s="9">
        <v>46230</v>
      </c>
      <c r="B32" s="1" t="s">
        <v>5879</v>
      </c>
      <c r="C32">
        <v>6304.6450000000004</v>
      </c>
    </row>
    <row r="33" spans="1:3" x14ac:dyDescent="0.25">
      <c r="A33" s="9">
        <v>46231</v>
      </c>
      <c r="B33" s="1" t="s">
        <v>5879</v>
      </c>
      <c r="C33">
        <v>6300.12</v>
      </c>
    </row>
    <row r="34" spans="1:3" x14ac:dyDescent="0.25">
      <c r="A34" s="9">
        <v>46232</v>
      </c>
      <c r="B34" s="1" t="s">
        <v>5879</v>
      </c>
      <c r="C34">
        <v>6270.46</v>
      </c>
    </row>
    <row r="35" spans="1:3" x14ac:dyDescent="0.25">
      <c r="A35" s="9">
        <v>46233</v>
      </c>
      <c r="B35" s="1" t="s">
        <v>5879</v>
      </c>
      <c r="C35">
        <v>6224.2389999999996</v>
      </c>
    </row>
    <row r="36" spans="1:3" x14ac:dyDescent="0.25">
      <c r="A36" s="9">
        <v>46234</v>
      </c>
      <c r="B36" s="1" t="s">
        <v>5879</v>
      </c>
      <c r="C36">
        <v>6218.9960000000001</v>
      </c>
    </row>
    <row r="37" spans="1:3" x14ac:dyDescent="0.25">
      <c r="A37" s="9">
        <v>46237</v>
      </c>
      <c r="B37" s="1" t="s">
        <v>5879</v>
      </c>
      <c r="C37">
        <v>6219.8310000000001</v>
      </c>
    </row>
    <row r="38" spans="1:3" x14ac:dyDescent="0.25">
      <c r="A38" s="9"/>
      <c r="B38" s="1" t="s">
        <v>5879</v>
      </c>
    </row>
    <row r="39" spans="1:3" x14ac:dyDescent="0.25">
      <c r="A39" s="9"/>
      <c r="B39" s="1" t="s">
        <v>5879</v>
      </c>
    </row>
    <row r="40" spans="1:3" x14ac:dyDescent="0.25">
      <c r="A40" s="9"/>
      <c r="B40" s="1" t="s">
        <v>5879</v>
      </c>
    </row>
    <row r="41" spans="1:3" x14ac:dyDescent="0.25">
      <c r="A41" s="9"/>
      <c r="B41" s="1" t="s">
        <v>5879</v>
      </c>
    </row>
    <row r="42" spans="1:3" x14ac:dyDescent="0.25">
      <c r="A42" s="9"/>
      <c r="B42" s="1" t="s">
        <v>5879</v>
      </c>
    </row>
    <row r="43" spans="1:3" x14ac:dyDescent="0.25">
      <c r="A43" s="9"/>
      <c r="B43" s="1" t="s">
        <v>5879</v>
      </c>
    </row>
    <row r="44" spans="1:3" x14ac:dyDescent="0.25">
      <c r="A44" s="9"/>
      <c r="B44" s="1" t="s">
        <v>5879</v>
      </c>
    </row>
    <row r="45" spans="1:3" x14ac:dyDescent="0.25">
      <c r="A45" s="9"/>
      <c r="B45" s="1" t="s">
        <v>5879</v>
      </c>
    </row>
    <row r="46" spans="1:3" x14ac:dyDescent="0.25">
      <c r="A46" s="9"/>
      <c r="B46" s="1" t="s">
        <v>5879</v>
      </c>
    </row>
    <row r="47" spans="1:3" x14ac:dyDescent="0.25">
      <c r="A47" s="9"/>
      <c r="B47" s="1" t="s">
        <v>5879</v>
      </c>
    </row>
    <row r="48" spans="1:3" x14ac:dyDescent="0.25">
      <c r="A48" s="9"/>
      <c r="B48" s="1" t="s">
        <v>5879</v>
      </c>
    </row>
    <row r="49" spans="1:2" x14ac:dyDescent="0.25">
      <c r="A49" s="9"/>
      <c r="B49" s="1" t="str">
        <f>B48</f>
        <v>DOLJ29</v>
      </c>
    </row>
    <row r="50" spans="1:2" x14ac:dyDescent="0.25">
      <c r="A50" s="9"/>
      <c r="B50" s="1" t="str">
        <f>B49</f>
        <v>DOLJ29</v>
      </c>
    </row>
    <row r="51" spans="1:2" x14ac:dyDescent="0.25">
      <c r="A51" s="9"/>
      <c r="B51" s="1" t="str">
        <f>B50</f>
        <v>DOLJ29</v>
      </c>
    </row>
    <row r="52" spans="1:2" x14ac:dyDescent="0.25">
      <c r="A52" s="9"/>
      <c r="B52" s="1" t="str">
        <f>B51</f>
        <v>DOLJ29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 codeName="Planilha8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9" width="9.140625" style="1" customWidth="1"/>
    <col min="5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5880</v>
      </c>
      <c r="C2">
        <v>6463.8069999999998</v>
      </c>
    </row>
    <row r="3" spans="1:3" x14ac:dyDescent="0.25">
      <c r="A3" s="9">
        <v>46189</v>
      </c>
      <c r="B3" s="1" t="s">
        <v>5880</v>
      </c>
      <c r="C3">
        <v>6509.1450000000004</v>
      </c>
    </row>
    <row r="4" spans="1:3" x14ac:dyDescent="0.25">
      <c r="A4" s="9">
        <v>46190</v>
      </c>
      <c r="B4" s="1" t="s">
        <v>5880</v>
      </c>
      <c r="C4">
        <v>6505.95</v>
      </c>
    </row>
    <row r="5" spans="1:3" x14ac:dyDescent="0.25">
      <c r="A5" s="9">
        <v>46191</v>
      </c>
      <c r="B5" s="1" t="s">
        <v>5880</v>
      </c>
      <c r="C5">
        <v>6662.7740000000003</v>
      </c>
    </row>
    <row r="6" spans="1:3" x14ac:dyDescent="0.25">
      <c r="A6" s="9">
        <v>46192</v>
      </c>
      <c r="B6" s="1" t="s">
        <v>5880</v>
      </c>
      <c r="C6">
        <v>6635.7420000000002</v>
      </c>
    </row>
    <row r="7" spans="1:3" x14ac:dyDescent="0.25">
      <c r="A7" s="9">
        <v>46195</v>
      </c>
      <c r="B7" s="1" t="s">
        <v>5880</v>
      </c>
      <c r="C7">
        <v>6596.7309999999998</v>
      </c>
    </row>
    <row r="8" spans="1:3" x14ac:dyDescent="0.25">
      <c r="A8" s="9">
        <v>46196</v>
      </c>
      <c r="B8" s="1" t="s">
        <v>5880</v>
      </c>
      <c r="C8">
        <v>6636.4129999999996</v>
      </c>
    </row>
    <row r="9" spans="1:3" x14ac:dyDescent="0.25">
      <c r="A9" s="9">
        <v>46197</v>
      </c>
      <c r="B9" s="1" t="s">
        <v>5880</v>
      </c>
      <c r="C9">
        <v>6600.5569999999998</v>
      </c>
    </row>
    <row r="10" spans="1:3" x14ac:dyDescent="0.25">
      <c r="A10" s="9">
        <v>46198</v>
      </c>
      <c r="B10" s="1" t="s">
        <v>5880</v>
      </c>
      <c r="C10">
        <v>6575.4830000000002</v>
      </c>
    </row>
    <row r="11" spans="1:3" x14ac:dyDescent="0.25">
      <c r="A11" s="9">
        <v>46199</v>
      </c>
      <c r="B11" s="1" t="s">
        <v>5880</v>
      </c>
      <c r="C11">
        <v>6549.308</v>
      </c>
    </row>
    <row r="12" spans="1:3" x14ac:dyDescent="0.25">
      <c r="A12" s="9">
        <v>46202</v>
      </c>
      <c r="B12" s="1" t="s">
        <v>5880</v>
      </c>
      <c r="C12">
        <v>6529.0410000000002</v>
      </c>
    </row>
    <row r="13" spans="1:3" x14ac:dyDescent="0.25">
      <c r="A13" s="9">
        <v>46203</v>
      </c>
      <c r="B13" s="1" t="s">
        <v>5880</v>
      </c>
      <c r="C13">
        <v>6505.808</v>
      </c>
    </row>
    <row r="14" spans="1:3" x14ac:dyDescent="0.25">
      <c r="A14" s="9">
        <v>46204</v>
      </c>
      <c r="B14" s="1" t="s">
        <v>5880</v>
      </c>
      <c r="C14">
        <v>6582.9639999999999</v>
      </c>
    </row>
    <row r="15" spans="1:3" x14ac:dyDescent="0.25">
      <c r="A15" s="9">
        <v>46205</v>
      </c>
      <c r="B15" s="1" t="s">
        <v>5880</v>
      </c>
      <c r="C15">
        <v>6606.165</v>
      </c>
    </row>
    <row r="16" spans="1:3" x14ac:dyDescent="0.25">
      <c r="A16" s="9">
        <v>46206</v>
      </c>
      <c r="B16" s="1" t="s">
        <v>5880</v>
      </c>
      <c r="C16">
        <v>6534.3040000000001</v>
      </c>
    </row>
    <row r="17" spans="1:3" x14ac:dyDescent="0.25">
      <c r="A17" s="9">
        <v>46209</v>
      </c>
      <c r="B17" s="1" t="s">
        <v>5880</v>
      </c>
      <c r="C17">
        <v>6468.7169999999996</v>
      </c>
    </row>
    <row r="18" spans="1:3" x14ac:dyDescent="0.25">
      <c r="A18" s="9">
        <v>46210</v>
      </c>
      <c r="B18" s="1" t="s">
        <v>5880</v>
      </c>
      <c r="C18">
        <v>6502.6530000000002</v>
      </c>
    </row>
    <row r="19" spans="1:3" x14ac:dyDescent="0.25">
      <c r="A19" s="9">
        <v>46211</v>
      </c>
      <c r="B19" s="1" t="s">
        <v>5880</v>
      </c>
      <c r="C19">
        <v>6502.1670000000004</v>
      </c>
    </row>
    <row r="20" spans="1:3" x14ac:dyDescent="0.25">
      <c r="A20" s="9">
        <v>46212</v>
      </c>
      <c r="B20" s="1" t="s">
        <v>5880</v>
      </c>
      <c r="C20">
        <v>6457.0569999999998</v>
      </c>
    </row>
    <row r="21" spans="1:3" x14ac:dyDescent="0.25">
      <c r="A21" s="9">
        <v>46213</v>
      </c>
      <c r="B21" s="1" t="s">
        <v>5880</v>
      </c>
      <c r="C21">
        <v>6403.7929999999997</v>
      </c>
    </row>
    <row r="22" spans="1:3" x14ac:dyDescent="0.25">
      <c r="A22" s="9">
        <v>46216</v>
      </c>
      <c r="B22" s="1" t="s">
        <v>5880</v>
      </c>
      <c r="C22">
        <v>6454.0879999999997</v>
      </c>
    </row>
    <row r="23" spans="1:3" x14ac:dyDescent="0.25">
      <c r="A23" s="9">
        <v>46217</v>
      </c>
      <c r="B23" s="1" t="s">
        <v>5880</v>
      </c>
      <c r="C23">
        <v>6367.0259999999998</v>
      </c>
    </row>
    <row r="24" spans="1:3" x14ac:dyDescent="0.25">
      <c r="A24" s="9">
        <v>46218</v>
      </c>
      <c r="B24" s="1" t="s">
        <v>5880</v>
      </c>
      <c r="C24">
        <v>6376.7439999999997</v>
      </c>
    </row>
    <row r="25" spans="1:3" x14ac:dyDescent="0.25">
      <c r="A25" s="9">
        <v>46219</v>
      </c>
      <c r="B25" s="1" t="s">
        <v>5880</v>
      </c>
      <c r="C25">
        <v>6418.0510000000004</v>
      </c>
    </row>
    <row r="26" spans="1:3" x14ac:dyDescent="0.25">
      <c r="A26" s="9">
        <v>46220</v>
      </c>
      <c r="B26" s="1" t="s">
        <v>5880</v>
      </c>
      <c r="C26">
        <v>6459.55</v>
      </c>
    </row>
    <row r="27" spans="1:3" x14ac:dyDescent="0.25">
      <c r="A27" s="9">
        <v>46223</v>
      </c>
      <c r="B27" s="1" t="s">
        <v>5880</v>
      </c>
      <c r="C27">
        <v>6435.683</v>
      </c>
    </row>
    <row r="28" spans="1:3" x14ac:dyDescent="0.25">
      <c r="A28" s="9">
        <v>46224</v>
      </c>
      <c r="B28" s="1" t="s">
        <v>5880</v>
      </c>
      <c r="C28">
        <v>6405.183</v>
      </c>
    </row>
    <row r="29" spans="1:3" x14ac:dyDescent="0.25">
      <c r="A29" s="9">
        <v>46225</v>
      </c>
      <c r="B29" s="1" t="s">
        <v>5880</v>
      </c>
      <c r="C29">
        <v>6395.1859999999997</v>
      </c>
    </row>
    <row r="30" spans="1:3" x14ac:dyDescent="0.25">
      <c r="A30" s="9">
        <v>46226</v>
      </c>
      <c r="B30" s="1" t="s">
        <v>5880</v>
      </c>
      <c r="C30">
        <v>6461.1440000000002</v>
      </c>
    </row>
    <row r="31" spans="1:3" x14ac:dyDescent="0.25">
      <c r="A31" s="9">
        <v>46227</v>
      </c>
      <c r="B31" s="1" t="s">
        <v>5880</v>
      </c>
      <c r="C31">
        <v>6405.4459999999999</v>
      </c>
    </row>
    <row r="32" spans="1:3" x14ac:dyDescent="0.25">
      <c r="A32" s="9">
        <v>46230</v>
      </c>
      <c r="B32" s="1" t="s">
        <v>5880</v>
      </c>
      <c r="C32">
        <v>6442.201</v>
      </c>
    </row>
    <row r="33" spans="1:3" x14ac:dyDescent="0.25">
      <c r="A33" s="9">
        <v>46231</v>
      </c>
      <c r="B33" s="1" t="s">
        <v>5880</v>
      </c>
      <c r="C33">
        <v>6433.9189999999999</v>
      </c>
    </row>
    <row r="34" spans="1:3" x14ac:dyDescent="0.25">
      <c r="A34" s="9">
        <v>46232</v>
      </c>
      <c r="B34" s="1" t="s">
        <v>5880</v>
      </c>
      <c r="C34">
        <v>6402.3</v>
      </c>
    </row>
    <row r="35" spans="1:3" x14ac:dyDescent="0.25">
      <c r="A35" s="9">
        <v>46233</v>
      </c>
      <c r="B35" s="1" t="s">
        <v>5880</v>
      </c>
      <c r="C35">
        <v>6354.8879999999999</v>
      </c>
    </row>
    <row r="36" spans="1:3" x14ac:dyDescent="0.25">
      <c r="A36" s="9">
        <v>46234</v>
      </c>
      <c r="B36" s="1" t="s">
        <v>5880</v>
      </c>
      <c r="C36">
        <v>6347.96</v>
      </c>
    </row>
    <row r="37" spans="1:3" x14ac:dyDescent="0.25">
      <c r="A37" s="9">
        <v>46237</v>
      </c>
      <c r="B37" s="1" t="s">
        <v>5880</v>
      </c>
      <c r="C37">
        <v>6346.982</v>
      </c>
    </row>
    <row r="38" spans="1:3" x14ac:dyDescent="0.25">
      <c r="A38" s="9"/>
      <c r="B38" s="1" t="s">
        <v>5880</v>
      </c>
    </row>
    <row r="39" spans="1:3" x14ac:dyDescent="0.25">
      <c r="A39" s="9"/>
      <c r="B39" s="1" t="s">
        <v>5880</v>
      </c>
    </row>
    <row r="40" spans="1:3" x14ac:dyDescent="0.25">
      <c r="A40" s="9"/>
      <c r="B40" s="1" t="s">
        <v>5880</v>
      </c>
    </row>
    <row r="41" spans="1:3" x14ac:dyDescent="0.25">
      <c r="A41" s="9"/>
      <c r="B41" s="1" t="s">
        <v>5880</v>
      </c>
    </row>
    <row r="42" spans="1:3" x14ac:dyDescent="0.25">
      <c r="A42" s="9"/>
      <c r="B42" s="1" t="s">
        <v>5880</v>
      </c>
    </row>
    <row r="43" spans="1:3" x14ac:dyDescent="0.25">
      <c r="A43" s="9"/>
      <c r="B43" s="1" t="s">
        <v>5880</v>
      </c>
    </row>
    <row r="44" spans="1:3" x14ac:dyDescent="0.25">
      <c r="A44" s="9"/>
      <c r="B44" s="1" t="s">
        <v>5880</v>
      </c>
    </row>
    <row r="45" spans="1:3" x14ac:dyDescent="0.25">
      <c r="A45" s="9"/>
      <c r="B45" s="1" t="s">
        <v>5880</v>
      </c>
    </row>
    <row r="46" spans="1:3" x14ac:dyDescent="0.25">
      <c r="A46" s="9"/>
      <c r="B46" s="1" t="s">
        <v>5880</v>
      </c>
    </row>
    <row r="47" spans="1:3" x14ac:dyDescent="0.25">
      <c r="A47" s="9"/>
      <c r="B47" s="1" t="s">
        <v>5880</v>
      </c>
    </row>
    <row r="48" spans="1:3" x14ac:dyDescent="0.25">
      <c r="A48" s="9"/>
      <c r="B48" s="1" t="s">
        <v>5880</v>
      </c>
    </row>
    <row r="49" spans="1:2" x14ac:dyDescent="0.25">
      <c r="A49" s="9"/>
      <c r="B49" s="1" t="str">
        <f>B48</f>
        <v>DOLN29</v>
      </c>
    </row>
    <row r="50" spans="1:2" x14ac:dyDescent="0.25">
      <c r="A50" s="9"/>
      <c r="B50" s="1" t="str">
        <f>B49</f>
        <v>DOLN29</v>
      </c>
    </row>
    <row r="51" spans="1:2" x14ac:dyDescent="0.25">
      <c r="A51" s="9"/>
      <c r="B51" s="1" t="str">
        <f>B50</f>
        <v>DOLN29</v>
      </c>
    </row>
    <row r="52" spans="1:2" x14ac:dyDescent="0.25">
      <c r="A52" s="9"/>
      <c r="B52" s="1" t="str">
        <f>B51</f>
        <v>DOLN29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 codeName="Planilha83"/>
  <dimension ref="A1:M45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/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  <row r="27" spans="1:13" x14ac:dyDescent="0.25">
      <c r="A27" s="24">
        <v>46211</v>
      </c>
      <c r="B27">
        <f t="shared" ref="B27:B45" si="0">B26</f>
        <v>4.0999999999999986E-3</v>
      </c>
      <c r="C27">
        <v>6637.18</v>
      </c>
    </row>
    <row r="28" spans="1:13" x14ac:dyDescent="0.25">
      <c r="A28" s="24">
        <v>46212</v>
      </c>
      <c r="B28">
        <f t="shared" si="0"/>
        <v>4.0999999999999986E-3</v>
      </c>
      <c r="C28">
        <v>6590.6540000000005</v>
      </c>
    </row>
    <row r="29" spans="1:13" x14ac:dyDescent="0.25">
      <c r="A29" s="24">
        <v>46213</v>
      </c>
      <c r="B29">
        <f t="shared" si="0"/>
        <v>4.0999999999999986E-3</v>
      </c>
      <c r="C29">
        <v>6534.7939999999999</v>
      </c>
    </row>
    <row r="30" spans="1:13" x14ac:dyDescent="0.25">
      <c r="A30" s="24">
        <v>46216</v>
      </c>
      <c r="B30">
        <f t="shared" si="0"/>
        <v>4.0999999999999986E-3</v>
      </c>
      <c r="C30">
        <v>6587.0889999999999</v>
      </c>
    </row>
    <row r="31" spans="1:13" x14ac:dyDescent="0.25">
      <c r="A31" s="24">
        <v>46217</v>
      </c>
      <c r="B31">
        <f t="shared" si="0"/>
        <v>4.0999999999999986E-3</v>
      </c>
      <c r="C31">
        <v>6493.9309999999996</v>
      </c>
    </row>
    <row r="32" spans="1:13" x14ac:dyDescent="0.25">
      <c r="A32" s="24">
        <v>46218</v>
      </c>
      <c r="B32">
        <f t="shared" si="0"/>
        <v>4.0999999999999986E-3</v>
      </c>
      <c r="C32">
        <v>6504.8209999999999</v>
      </c>
    </row>
    <row r="33" spans="1:3" x14ac:dyDescent="0.25">
      <c r="A33" s="24">
        <v>46219</v>
      </c>
      <c r="B33">
        <f t="shared" si="0"/>
        <v>4.0999999999999986E-3</v>
      </c>
      <c r="C33">
        <v>6547.7160000000003</v>
      </c>
    </row>
    <row r="34" spans="1:3" x14ac:dyDescent="0.25">
      <c r="A34" s="24">
        <v>46220</v>
      </c>
      <c r="B34">
        <f t="shared" si="0"/>
        <v>4.0999999999999986E-3</v>
      </c>
      <c r="C34">
        <v>6592.4579999999996</v>
      </c>
    </row>
    <row r="35" spans="1:3" x14ac:dyDescent="0.25">
      <c r="A35" s="24">
        <v>46223</v>
      </c>
      <c r="B35">
        <f t="shared" si="0"/>
        <v>4.0999999999999986E-3</v>
      </c>
      <c r="C35">
        <v>6568.2740000000003</v>
      </c>
    </row>
    <row r="36" spans="1:3" x14ac:dyDescent="0.25">
      <c r="A36" s="24">
        <v>46224</v>
      </c>
      <c r="B36">
        <f t="shared" si="0"/>
        <v>4.0999999999999986E-3</v>
      </c>
      <c r="C36">
        <v>6537.027</v>
      </c>
    </row>
    <row r="37" spans="1:3" x14ac:dyDescent="0.25">
      <c r="A37" s="24">
        <v>46225</v>
      </c>
      <c r="B37">
        <f t="shared" si="0"/>
        <v>4.0999999999999986E-3</v>
      </c>
      <c r="C37">
        <v>6527.7439999999997</v>
      </c>
    </row>
    <row r="38" spans="1:3" x14ac:dyDescent="0.25">
      <c r="A38" s="24">
        <v>46226</v>
      </c>
      <c r="B38">
        <f t="shared" si="0"/>
        <v>4.0999999999999986E-3</v>
      </c>
      <c r="C38">
        <v>6598.1</v>
      </c>
    </row>
    <row r="39" spans="1:3" x14ac:dyDescent="0.25">
      <c r="A39" s="24">
        <v>46227</v>
      </c>
      <c r="B39">
        <f t="shared" si="0"/>
        <v>4.0999999999999986E-3</v>
      </c>
      <c r="C39">
        <v>6538.2020000000002</v>
      </c>
    </row>
    <row r="40" spans="1:3" x14ac:dyDescent="0.25">
      <c r="A40" s="24">
        <v>46230</v>
      </c>
      <c r="B40">
        <f t="shared" si="0"/>
        <v>4.0999999999999986E-3</v>
      </c>
      <c r="C40">
        <v>6574.0190000000002</v>
      </c>
    </row>
    <row r="41" spans="1:3" x14ac:dyDescent="0.25">
      <c r="A41" s="24">
        <v>46231</v>
      </c>
      <c r="B41">
        <f t="shared" si="0"/>
        <v>4.0999999999999986E-3</v>
      </c>
      <c r="C41">
        <v>6566.0339999999997</v>
      </c>
    </row>
    <row r="42" spans="1:3" x14ac:dyDescent="0.25">
      <c r="A42" s="24">
        <v>46232</v>
      </c>
      <c r="B42">
        <f t="shared" si="0"/>
        <v>4.0999999999999986E-3</v>
      </c>
      <c r="C42">
        <v>6532.3829999999998</v>
      </c>
    </row>
    <row r="43" spans="1:3" x14ac:dyDescent="0.25">
      <c r="A43" s="24">
        <v>46233</v>
      </c>
      <c r="B43">
        <f t="shared" si="0"/>
        <v>4.0999999999999986E-3</v>
      </c>
      <c r="C43">
        <v>6485.8649999999998</v>
      </c>
    </row>
    <row r="44" spans="1:3" x14ac:dyDescent="0.25">
      <c r="A44" s="24">
        <v>46234</v>
      </c>
      <c r="B44">
        <f t="shared" si="0"/>
        <v>4.0999999999999986E-3</v>
      </c>
      <c r="C44">
        <v>6479.3389999999999</v>
      </c>
    </row>
    <row r="45" spans="1:3" x14ac:dyDescent="0.25">
      <c r="A45" s="24">
        <v>46237</v>
      </c>
      <c r="B45">
        <f t="shared" si="0"/>
        <v>4.0999999999999986E-3</v>
      </c>
      <c r="C45">
        <v>6474.39</v>
      </c>
    </row>
  </sheetData>
  <pageMargins left="0.511811024" right="0.511811024" top="0.78740157499999996" bottom="0.78740157499999996" header="0.31496062000000002" footer="0.3149606200000000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 codeName="Planilha84"/>
  <dimension ref="A2:C21"/>
  <sheetViews>
    <sheetView workbookViewId="0"/>
  </sheetViews>
  <sheetFormatPr defaultRowHeight="15" x14ac:dyDescent="0.25"/>
  <sheetData>
    <row r="2" spans="1:3" x14ac:dyDescent="0.25">
      <c r="A2" s="24">
        <v>46195</v>
      </c>
      <c r="B2">
        <v>4645</v>
      </c>
      <c r="C2">
        <v>13.46</v>
      </c>
    </row>
    <row r="3" spans="1:3" x14ac:dyDescent="0.25">
      <c r="A3" s="24">
        <v>46211</v>
      </c>
      <c r="B3">
        <f t="shared" ref="B3:B21" si="0">B2</f>
        <v>4645</v>
      </c>
      <c r="C3">
        <v>6764.4309999999996</v>
      </c>
    </row>
    <row r="4" spans="1:3" x14ac:dyDescent="0.25">
      <c r="A4" s="24">
        <v>46212</v>
      </c>
      <c r="B4">
        <f t="shared" si="0"/>
        <v>4645</v>
      </c>
      <c r="C4">
        <v>6716.3639999999996</v>
      </c>
    </row>
    <row r="5" spans="1:3" x14ac:dyDescent="0.25">
      <c r="A5" s="24">
        <v>46213</v>
      </c>
      <c r="B5">
        <f t="shared" si="0"/>
        <v>4645</v>
      </c>
      <c r="C5">
        <v>6655.2629999999999</v>
      </c>
    </row>
    <row r="6" spans="1:3" x14ac:dyDescent="0.25">
      <c r="A6" s="24">
        <v>46216</v>
      </c>
      <c r="B6">
        <f t="shared" si="0"/>
        <v>4645</v>
      </c>
      <c r="C6">
        <v>6709.2089999999998</v>
      </c>
    </row>
    <row r="7" spans="1:3" x14ac:dyDescent="0.25">
      <c r="A7" s="24">
        <v>46217</v>
      </c>
      <c r="B7">
        <f t="shared" si="0"/>
        <v>4645</v>
      </c>
      <c r="C7">
        <v>6619.6909999999998</v>
      </c>
    </row>
    <row r="8" spans="1:3" x14ac:dyDescent="0.25">
      <c r="A8" s="24">
        <v>46218</v>
      </c>
      <c r="B8">
        <f t="shared" si="0"/>
        <v>4645</v>
      </c>
      <c r="C8">
        <v>6632.1170000000002</v>
      </c>
    </row>
    <row r="9" spans="1:3" x14ac:dyDescent="0.25">
      <c r="A9" s="24">
        <v>46219</v>
      </c>
      <c r="B9">
        <f t="shared" si="0"/>
        <v>4645</v>
      </c>
      <c r="C9">
        <v>6676.4080000000004</v>
      </c>
    </row>
    <row r="10" spans="1:3" x14ac:dyDescent="0.25">
      <c r="A10" s="24">
        <v>46220</v>
      </c>
      <c r="B10">
        <f t="shared" si="0"/>
        <v>4645</v>
      </c>
      <c r="C10">
        <v>6725.835</v>
      </c>
    </row>
    <row r="11" spans="1:3" x14ac:dyDescent="0.25">
      <c r="A11" s="24">
        <v>46223</v>
      </c>
      <c r="B11">
        <f t="shared" si="0"/>
        <v>4645</v>
      </c>
      <c r="C11">
        <v>6698.36</v>
      </c>
    </row>
    <row r="12" spans="1:3" x14ac:dyDescent="0.25">
      <c r="A12" s="24">
        <v>46224</v>
      </c>
      <c r="B12">
        <f t="shared" si="0"/>
        <v>4645</v>
      </c>
      <c r="C12">
        <v>6668.3739999999998</v>
      </c>
    </row>
    <row r="13" spans="1:3" x14ac:dyDescent="0.25">
      <c r="A13" s="24">
        <v>46225</v>
      </c>
      <c r="B13">
        <f t="shared" si="0"/>
        <v>4645</v>
      </c>
      <c r="C13">
        <v>6659.5929999999998</v>
      </c>
    </row>
    <row r="14" spans="1:3" x14ac:dyDescent="0.25">
      <c r="A14" s="24">
        <v>46226</v>
      </c>
      <c r="B14">
        <f t="shared" si="0"/>
        <v>4645</v>
      </c>
      <c r="C14">
        <v>6732.9</v>
      </c>
    </row>
    <row r="15" spans="1:3" x14ac:dyDescent="0.25">
      <c r="A15" s="24">
        <v>46227</v>
      </c>
      <c r="B15">
        <f t="shared" si="0"/>
        <v>4645</v>
      </c>
      <c r="C15">
        <v>6665.36</v>
      </c>
    </row>
    <row r="16" spans="1:3" x14ac:dyDescent="0.25">
      <c r="A16" s="24">
        <v>46230</v>
      </c>
      <c r="B16">
        <f t="shared" si="0"/>
        <v>4645</v>
      </c>
      <c r="C16">
        <v>6703.0249999999996</v>
      </c>
    </row>
    <row r="17" spans="1:3" x14ac:dyDescent="0.25">
      <c r="A17" s="24">
        <v>46231</v>
      </c>
      <c r="B17">
        <f t="shared" si="0"/>
        <v>4645</v>
      </c>
      <c r="C17">
        <v>6692.6940000000004</v>
      </c>
    </row>
    <row r="18" spans="1:3" x14ac:dyDescent="0.25">
      <c r="A18" s="24">
        <v>46232</v>
      </c>
      <c r="B18">
        <f t="shared" si="0"/>
        <v>4645</v>
      </c>
      <c r="C18">
        <v>6658.1360000000004</v>
      </c>
    </row>
    <row r="19" spans="1:3" x14ac:dyDescent="0.25">
      <c r="A19" s="24">
        <v>46233</v>
      </c>
      <c r="B19">
        <f t="shared" si="0"/>
        <v>4645</v>
      </c>
      <c r="C19">
        <v>6609.2309999999998</v>
      </c>
    </row>
    <row r="20" spans="1:3" x14ac:dyDescent="0.25">
      <c r="A20" s="24">
        <v>46234</v>
      </c>
      <c r="B20">
        <f t="shared" si="0"/>
        <v>4645</v>
      </c>
      <c r="C20">
        <v>6600.3419999999996</v>
      </c>
    </row>
    <row r="21" spans="1:3" x14ac:dyDescent="0.25">
      <c r="A21" s="24">
        <v>46237</v>
      </c>
      <c r="B21">
        <f t="shared" si="0"/>
        <v>4645</v>
      </c>
      <c r="C21">
        <v>6591.3270000000002</v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 codeName="Planilha85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9" width="9.140625" style="1" customWidth="1"/>
    <col min="5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5881</v>
      </c>
      <c r="C2">
        <v>6975.0609999999997</v>
      </c>
    </row>
    <row r="3" spans="1:3" x14ac:dyDescent="0.25">
      <c r="A3" s="9">
        <v>46189</v>
      </c>
      <c r="B3" s="1" t="s">
        <v>5881</v>
      </c>
      <c r="C3">
        <v>7025.5720000000001</v>
      </c>
    </row>
    <row r="4" spans="1:3" x14ac:dyDescent="0.25">
      <c r="A4" s="9">
        <v>46190</v>
      </c>
      <c r="B4" s="1" t="s">
        <v>5881</v>
      </c>
      <c r="C4">
        <v>7028.2830000000004</v>
      </c>
    </row>
    <row r="5" spans="1:3" x14ac:dyDescent="0.25">
      <c r="A5" s="9">
        <v>46191</v>
      </c>
      <c r="B5" s="1" t="s">
        <v>5881</v>
      </c>
      <c r="C5">
        <v>7210.6769999999997</v>
      </c>
    </row>
    <row r="6" spans="1:3" x14ac:dyDescent="0.25">
      <c r="A6" s="9">
        <v>46192</v>
      </c>
      <c r="B6" s="1" t="s">
        <v>5881</v>
      </c>
      <c r="C6">
        <v>7195.2359999999999</v>
      </c>
    </row>
    <row r="7" spans="1:3" x14ac:dyDescent="0.25">
      <c r="A7" s="9">
        <v>46195</v>
      </c>
      <c r="B7" s="1" t="s">
        <v>5881</v>
      </c>
      <c r="C7">
        <v>7137.8969999999999</v>
      </c>
    </row>
    <row r="8" spans="1:3" x14ac:dyDescent="0.25">
      <c r="A8" s="9">
        <v>46196</v>
      </c>
      <c r="B8" s="1" t="s">
        <v>5881</v>
      </c>
      <c r="C8">
        <v>7174.8239999999996</v>
      </c>
    </row>
    <row r="9" spans="1:3" x14ac:dyDescent="0.25">
      <c r="A9" s="9">
        <v>46197</v>
      </c>
      <c r="B9" s="1" t="s">
        <v>5881</v>
      </c>
      <c r="C9">
        <v>7127.7690000000002</v>
      </c>
    </row>
    <row r="10" spans="1:3" x14ac:dyDescent="0.25">
      <c r="A10" s="9">
        <v>46198</v>
      </c>
      <c r="B10" s="1" t="s">
        <v>5881</v>
      </c>
      <c r="C10">
        <v>7106.4530000000004</v>
      </c>
    </row>
    <row r="11" spans="1:3" x14ac:dyDescent="0.25">
      <c r="A11" s="9">
        <v>46199</v>
      </c>
      <c r="B11" s="1" t="s">
        <v>5881</v>
      </c>
      <c r="C11">
        <v>7081.7889999999998</v>
      </c>
    </row>
    <row r="12" spans="1:3" x14ac:dyDescent="0.25">
      <c r="A12" s="9">
        <v>46202</v>
      </c>
      <c r="B12" s="1" t="s">
        <v>5881</v>
      </c>
      <c r="C12">
        <v>7051.2610000000004</v>
      </c>
    </row>
    <row r="13" spans="1:3" x14ac:dyDescent="0.25">
      <c r="A13" s="9">
        <v>46203</v>
      </c>
      <c r="B13" s="1" t="s">
        <v>5881</v>
      </c>
      <c r="C13">
        <v>7018.6869999999999</v>
      </c>
    </row>
    <row r="14" spans="1:3" x14ac:dyDescent="0.25">
      <c r="A14" s="9">
        <v>46204</v>
      </c>
      <c r="B14" s="1" t="s">
        <v>5881</v>
      </c>
      <c r="C14">
        <v>7114.5330000000004</v>
      </c>
    </row>
    <row r="15" spans="1:3" x14ac:dyDescent="0.25">
      <c r="A15" s="9">
        <v>46205</v>
      </c>
      <c r="B15" s="1" t="s">
        <v>5881</v>
      </c>
      <c r="C15">
        <v>7148.625</v>
      </c>
    </row>
    <row r="16" spans="1:3" x14ac:dyDescent="0.25">
      <c r="A16" s="9">
        <v>46206</v>
      </c>
      <c r="B16" s="1" t="s">
        <v>5881</v>
      </c>
      <c r="C16">
        <v>7065.7150000000001</v>
      </c>
    </row>
    <row r="17" spans="1:3" x14ac:dyDescent="0.25">
      <c r="A17" s="9">
        <v>46209</v>
      </c>
      <c r="B17" s="1" t="s">
        <v>5881</v>
      </c>
      <c r="C17">
        <v>6993.4960000000001</v>
      </c>
    </row>
    <row r="18" spans="1:3" x14ac:dyDescent="0.25">
      <c r="A18" s="9">
        <v>46210</v>
      </c>
      <c r="B18" s="1" t="s">
        <v>5881</v>
      </c>
      <c r="C18">
        <v>7029.5259999999998</v>
      </c>
    </row>
    <row r="19" spans="1:3" x14ac:dyDescent="0.25">
      <c r="A19" s="9">
        <v>46211</v>
      </c>
      <c r="B19" s="1" t="s">
        <v>5881</v>
      </c>
      <c r="C19">
        <v>7030.7960000000003</v>
      </c>
    </row>
    <row r="20" spans="1:3" x14ac:dyDescent="0.25">
      <c r="A20" s="9">
        <v>46212</v>
      </c>
      <c r="B20" s="1" t="s">
        <v>5881</v>
      </c>
      <c r="C20">
        <v>6983.6210000000001</v>
      </c>
    </row>
    <row r="21" spans="1:3" x14ac:dyDescent="0.25">
      <c r="A21" s="9">
        <v>46213</v>
      </c>
      <c r="B21" s="1" t="s">
        <v>5881</v>
      </c>
      <c r="C21">
        <v>6913.9530000000004</v>
      </c>
    </row>
    <row r="22" spans="1:3" x14ac:dyDescent="0.25">
      <c r="A22" s="9">
        <v>46216</v>
      </c>
      <c r="B22" s="1" t="s">
        <v>5881</v>
      </c>
      <c r="C22">
        <v>6975.2780000000002</v>
      </c>
    </row>
    <row r="23" spans="1:3" x14ac:dyDescent="0.25">
      <c r="A23" s="9">
        <v>46217</v>
      </c>
      <c r="B23" s="1" t="s">
        <v>5881</v>
      </c>
      <c r="C23">
        <v>6871.5720000000001</v>
      </c>
    </row>
    <row r="24" spans="1:3" x14ac:dyDescent="0.25">
      <c r="A24" s="9">
        <v>46218</v>
      </c>
      <c r="B24" s="1" t="s">
        <v>5881</v>
      </c>
      <c r="C24">
        <v>6884.3360000000002</v>
      </c>
    </row>
    <row r="25" spans="1:3" x14ac:dyDescent="0.25">
      <c r="A25" s="9">
        <v>46219</v>
      </c>
      <c r="B25" s="1" t="s">
        <v>5881</v>
      </c>
      <c r="C25">
        <v>6935.1270000000004</v>
      </c>
    </row>
    <row r="26" spans="1:3" x14ac:dyDescent="0.25">
      <c r="A26" s="9">
        <v>46220</v>
      </c>
      <c r="B26" s="1" t="s">
        <v>5881</v>
      </c>
      <c r="C26">
        <v>6989.9620000000004</v>
      </c>
    </row>
    <row r="27" spans="1:3" x14ac:dyDescent="0.25">
      <c r="A27" s="9">
        <v>46223</v>
      </c>
      <c r="B27" s="1" t="s">
        <v>5881</v>
      </c>
      <c r="C27">
        <v>6961.0910000000003</v>
      </c>
    </row>
    <row r="28" spans="1:3" x14ac:dyDescent="0.25">
      <c r="A28" s="9">
        <v>46224</v>
      </c>
      <c r="B28" s="1" t="s">
        <v>5881</v>
      </c>
      <c r="C28">
        <v>6934.6660000000002</v>
      </c>
    </row>
    <row r="29" spans="1:3" x14ac:dyDescent="0.25">
      <c r="A29" s="9">
        <v>46225</v>
      </c>
      <c r="B29" s="1" t="s">
        <v>5881</v>
      </c>
      <c r="C29">
        <v>6928.26</v>
      </c>
    </row>
    <row r="30" spans="1:3" x14ac:dyDescent="0.25">
      <c r="A30" s="9">
        <v>46226</v>
      </c>
      <c r="B30" s="1" t="s">
        <v>5881</v>
      </c>
      <c r="C30">
        <v>7004.4949999999999</v>
      </c>
    </row>
    <row r="31" spans="1:3" x14ac:dyDescent="0.25">
      <c r="A31" s="9">
        <v>46227</v>
      </c>
      <c r="B31" s="1" t="s">
        <v>5881</v>
      </c>
      <c r="C31">
        <v>6934.5690000000004</v>
      </c>
    </row>
    <row r="32" spans="1:3" x14ac:dyDescent="0.25">
      <c r="A32" s="9">
        <v>46230</v>
      </c>
      <c r="B32" s="1" t="s">
        <v>5881</v>
      </c>
      <c r="C32">
        <v>6973.9369999999999</v>
      </c>
    </row>
    <row r="33" spans="1:3" x14ac:dyDescent="0.25">
      <c r="A33" s="9">
        <v>46231</v>
      </c>
      <c r="B33" s="1" t="s">
        <v>5881</v>
      </c>
      <c r="C33">
        <v>6961.9459999999999</v>
      </c>
    </row>
    <row r="34" spans="1:3" x14ac:dyDescent="0.25">
      <c r="A34" s="9">
        <v>46232</v>
      </c>
      <c r="B34" s="1" t="s">
        <v>5881</v>
      </c>
      <c r="C34">
        <v>6924.47</v>
      </c>
    </row>
    <row r="35" spans="1:3" x14ac:dyDescent="0.25">
      <c r="A35" s="9">
        <v>46233</v>
      </c>
      <c r="B35" s="1" t="s">
        <v>5881</v>
      </c>
      <c r="C35">
        <v>6878.0529999999999</v>
      </c>
    </row>
    <row r="36" spans="1:3" x14ac:dyDescent="0.25">
      <c r="A36" s="9">
        <v>46234</v>
      </c>
      <c r="B36" s="1" t="s">
        <v>5881</v>
      </c>
      <c r="C36">
        <v>6861.0749999999998</v>
      </c>
    </row>
    <row r="37" spans="1:3" x14ac:dyDescent="0.25">
      <c r="A37" s="9">
        <v>46237</v>
      </c>
      <c r="B37" s="1" t="s">
        <v>5881</v>
      </c>
      <c r="C37">
        <v>6844.3689999999997</v>
      </c>
    </row>
    <row r="38" spans="1:3" x14ac:dyDescent="0.25">
      <c r="A38" s="9"/>
      <c r="B38" s="1" t="s">
        <v>5881</v>
      </c>
    </row>
    <row r="39" spans="1:3" x14ac:dyDescent="0.25">
      <c r="A39" s="9"/>
      <c r="B39" s="1" t="s">
        <v>5881</v>
      </c>
    </row>
    <row r="40" spans="1:3" x14ac:dyDescent="0.25">
      <c r="A40" s="9"/>
      <c r="B40" s="1" t="s">
        <v>5881</v>
      </c>
    </row>
    <row r="41" spans="1:3" x14ac:dyDescent="0.25">
      <c r="A41" s="9"/>
      <c r="B41" s="1" t="s">
        <v>5881</v>
      </c>
    </row>
    <row r="42" spans="1:3" x14ac:dyDescent="0.25">
      <c r="A42" s="9"/>
      <c r="B42" s="1" t="s">
        <v>5881</v>
      </c>
    </row>
    <row r="43" spans="1:3" x14ac:dyDescent="0.25">
      <c r="A43" s="9"/>
      <c r="B43" s="1" t="s">
        <v>5881</v>
      </c>
    </row>
    <row r="44" spans="1:3" x14ac:dyDescent="0.25">
      <c r="A44" s="9"/>
      <c r="B44" s="1" t="s">
        <v>5881</v>
      </c>
    </row>
    <row r="45" spans="1:3" x14ac:dyDescent="0.25">
      <c r="A45" s="9"/>
      <c r="B45" s="1" t="s">
        <v>5881</v>
      </c>
    </row>
    <row r="46" spans="1:3" x14ac:dyDescent="0.25">
      <c r="A46" s="9"/>
      <c r="B46" s="1" t="s">
        <v>5881</v>
      </c>
    </row>
    <row r="47" spans="1:3" x14ac:dyDescent="0.25">
      <c r="A47" s="9"/>
      <c r="B47" s="1" t="s">
        <v>5881</v>
      </c>
    </row>
    <row r="48" spans="1:3" x14ac:dyDescent="0.25">
      <c r="A48" s="9"/>
      <c r="B48" s="1" t="s">
        <v>5881</v>
      </c>
    </row>
    <row r="49" spans="1:2" x14ac:dyDescent="0.25">
      <c r="A49" s="9"/>
      <c r="B49" s="1" t="str">
        <f>B48</f>
        <v>DOLN30</v>
      </c>
    </row>
    <row r="50" spans="1:2" x14ac:dyDescent="0.25">
      <c r="A50" s="9"/>
      <c r="B50" s="1" t="str">
        <f>B49</f>
        <v>DOLN30</v>
      </c>
    </row>
    <row r="51" spans="1:2" x14ac:dyDescent="0.25">
      <c r="A51" s="9"/>
      <c r="B51" s="1" t="str">
        <f>B50</f>
        <v>DOLN30</v>
      </c>
    </row>
    <row r="52" spans="1:2" x14ac:dyDescent="0.25">
      <c r="A52" s="9"/>
      <c r="B52" s="1" t="str">
        <f>B51</f>
        <v>DOLN30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 codeName="Planilha86"/>
  <dimension ref="A1:C168"/>
  <sheetViews>
    <sheetView topLeftCell="A10" workbookViewId="0">
      <selection activeCell="C18" sqref="C18"/>
    </sheetView>
  </sheetViews>
  <sheetFormatPr defaultRowHeight="15" x14ac:dyDescent="0.25"/>
  <cols>
    <col min="1" max="1" width="12.5703125" style="2" bestFit="1" customWidth="1"/>
    <col min="2" max="49" width="9.140625" style="1" customWidth="1"/>
    <col min="5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5882</v>
      </c>
      <c r="C2">
        <v>7246.107</v>
      </c>
    </row>
    <row r="3" spans="1:3" x14ac:dyDescent="0.25">
      <c r="A3" s="9">
        <v>46189</v>
      </c>
      <c r="B3" s="1" t="s">
        <v>5882</v>
      </c>
      <c r="C3">
        <v>7299.6440000000002</v>
      </c>
    </row>
    <row r="4" spans="1:3" x14ac:dyDescent="0.25">
      <c r="A4" s="9">
        <v>46190</v>
      </c>
      <c r="B4" s="1" t="s">
        <v>5882</v>
      </c>
      <c r="C4">
        <v>7304.9849999999997</v>
      </c>
    </row>
    <row r="5" spans="1:3" x14ac:dyDescent="0.25">
      <c r="A5" s="9">
        <v>46191</v>
      </c>
      <c r="B5" s="1" t="s">
        <v>5882</v>
      </c>
      <c r="C5">
        <v>7510.52</v>
      </c>
    </row>
    <row r="6" spans="1:3" x14ac:dyDescent="0.25">
      <c r="A6" s="9">
        <v>46192</v>
      </c>
      <c r="B6" s="1" t="s">
        <v>5882</v>
      </c>
      <c r="C6">
        <v>7497.9530000000004</v>
      </c>
    </row>
    <row r="7" spans="1:3" x14ac:dyDescent="0.25">
      <c r="A7" s="9">
        <v>46195</v>
      </c>
      <c r="B7" s="1" t="s">
        <v>5882</v>
      </c>
      <c r="C7">
        <v>7436.1450000000004</v>
      </c>
    </row>
    <row r="8" spans="1:3" x14ac:dyDescent="0.25">
      <c r="A8" s="9">
        <v>46196</v>
      </c>
      <c r="B8" s="1" t="s">
        <v>5882</v>
      </c>
      <c r="C8">
        <v>7477.0309999999999</v>
      </c>
    </row>
    <row r="9" spans="1:3" x14ac:dyDescent="0.25">
      <c r="A9" s="9">
        <v>46197</v>
      </c>
      <c r="B9" s="1" t="s">
        <v>5882</v>
      </c>
      <c r="C9">
        <v>7420.7139999999999</v>
      </c>
    </row>
    <row r="10" spans="1:3" x14ac:dyDescent="0.25">
      <c r="A10" s="9">
        <v>46198</v>
      </c>
      <c r="B10" s="1" t="s">
        <v>5882</v>
      </c>
      <c r="C10">
        <v>7405.5010000000002</v>
      </c>
    </row>
    <row r="11" spans="1:3" x14ac:dyDescent="0.25">
      <c r="A11" s="9">
        <v>46199</v>
      </c>
      <c r="B11" s="1" t="s">
        <v>5882</v>
      </c>
      <c r="C11">
        <v>7373.9059999999999</v>
      </c>
    </row>
    <row r="12" spans="1:3" x14ac:dyDescent="0.25">
      <c r="A12" s="9">
        <v>46202</v>
      </c>
      <c r="B12" s="1" t="s">
        <v>5882</v>
      </c>
      <c r="C12">
        <v>7340.3249999999998</v>
      </c>
    </row>
    <row r="13" spans="1:3" x14ac:dyDescent="0.25">
      <c r="A13" s="9">
        <v>46203</v>
      </c>
      <c r="B13" s="1" t="s">
        <v>5882</v>
      </c>
      <c r="C13">
        <v>7298.9539999999997</v>
      </c>
    </row>
    <row r="14" spans="1:3" x14ac:dyDescent="0.25">
      <c r="A14" s="9">
        <v>46204</v>
      </c>
      <c r="B14" s="1" t="s">
        <v>5882</v>
      </c>
      <c r="C14">
        <v>7403.5339999999997</v>
      </c>
    </row>
    <row r="15" spans="1:3" x14ac:dyDescent="0.25">
      <c r="A15" s="9">
        <v>46205</v>
      </c>
      <c r="B15" s="1" t="s">
        <v>5882</v>
      </c>
      <c r="C15">
        <v>7440.3320000000003</v>
      </c>
    </row>
    <row r="16" spans="1:3" x14ac:dyDescent="0.25">
      <c r="A16" s="9">
        <v>46206</v>
      </c>
      <c r="B16" s="1" t="s">
        <v>5882</v>
      </c>
      <c r="C16">
        <v>7359.201</v>
      </c>
    </row>
    <row r="17" spans="1:3" x14ac:dyDescent="0.25">
      <c r="A17" s="9">
        <v>46209</v>
      </c>
      <c r="B17" s="1" t="s">
        <v>5882</v>
      </c>
      <c r="C17">
        <v>7278.7740000000003</v>
      </c>
    </row>
    <row r="18" spans="1:3" x14ac:dyDescent="0.25">
      <c r="A18" s="9">
        <v>46210</v>
      </c>
      <c r="B18" s="1" t="s">
        <v>5882</v>
      </c>
      <c r="C18">
        <v>7317.152</v>
      </c>
    </row>
    <row r="19" spans="1:3" x14ac:dyDescent="0.25">
      <c r="A19" s="9">
        <v>46211</v>
      </c>
      <c r="B19" s="1" t="s">
        <v>5882</v>
      </c>
      <c r="C19">
        <v>7318.5680000000002</v>
      </c>
    </row>
    <row r="20" spans="1:3" x14ac:dyDescent="0.25">
      <c r="A20" s="9">
        <v>46212</v>
      </c>
      <c r="B20" s="1" t="s">
        <v>5882</v>
      </c>
      <c r="C20">
        <v>7271.1819999999998</v>
      </c>
    </row>
    <row r="21" spans="1:3" x14ac:dyDescent="0.25">
      <c r="A21" s="9">
        <v>46213</v>
      </c>
      <c r="B21" s="1" t="s">
        <v>5882</v>
      </c>
      <c r="C21">
        <v>7192.5969999999998</v>
      </c>
    </row>
    <row r="22" spans="1:3" x14ac:dyDescent="0.25">
      <c r="A22" s="9">
        <v>46216</v>
      </c>
      <c r="B22" s="1" t="s">
        <v>5882</v>
      </c>
      <c r="C22">
        <v>7259.0360000000001</v>
      </c>
    </row>
    <row r="23" spans="1:3" x14ac:dyDescent="0.25">
      <c r="A23" s="9">
        <v>46217</v>
      </c>
      <c r="B23" s="1" t="s">
        <v>5882</v>
      </c>
      <c r="C23">
        <v>7157.0780000000004</v>
      </c>
    </row>
    <row r="24" spans="1:3" x14ac:dyDescent="0.25">
      <c r="A24" s="9">
        <v>46218</v>
      </c>
      <c r="B24" s="1" t="s">
        <v>5882</v>
      </c>
      <c r="C24">
        <v>7173.5379999999996</v>
      </c>
    </row>
    <row r="25" spans="1:3" x14ac:dyDescent="0.25">
      <c r="A25" s="9">
        <v>46219</v>
      </c>
      <c r="B25" s="1" t="s">
        <v>5882</v>
      </c>
      <c r="C25">
        <v>7222.6279999999997</v>
      </c>
    </row>
    <row r="26" spans="1:3" x14ac:dyDescent="0.25">
      <c r="A26" s="9">
        <v>46220</v>
      </c>
      <c r="B26" s="1" t="s">
        <v>5882</v>
      </c>
      <c r="C26">
        <v>7289.2979999999998</v>
      </c>
    </row>
    <row r="27" spans="1:3" x14ac:dyDescent="0.25">
      <c r="A27" s="9">
        <v>46223</v>
      </c>
      <c r="B27" s="1" t="s">
        <v>5882</v>
      </c>
      <c r="C27">
        <v>7261.0240000000003</v>
      </c>
    </row>
    <row r="28" spans="1:3" x14ac:dyDescent="0.25">
      <c r="A28" s="9">
        <v>46224</v>
      </c>
      <c r="B28" s="1" t="s">
        <v>5882</v>
      </c>
      <c r="C28">
        <v>7227.1679999999997</v>
      </c>
    </row>
    <row r="29" spans="1:3" x14ac:dyDescent="0.25">
      <c r="A29" s="9">
        <v>46225</v>
      </c>
      <c r="B29" s="1" t="s">
        <v>5882</v>
      </c>
      <c r="C29">
        <v>7223.2920000000004</v>
      </c>
    </row>
    <row r="30" spans="1:3" x14ac:dyDescent="0.25">
      <c r="A30" s="9">
        <v>46226</v>
      </c>
      <c r="B30" s="1" t="s">
        <v>5882</v>
      </c>
      <c r="C30">
        <v>7303.6120000000001</v>
      </c>
    </row>
    <row r="31" spans="1:3" x14ac:dyDescent="0.25">
      <c r="A31" s="9">
        <v>46227</v>
      </c>
      <c r="B31" s="1" t="s">
        <v>5882</v>
      </c>
      <c r="C31">
        <v>7231.3469999999998</v>
      </c>
    </row>
    <row r="32" spans="1:3" x14ac:dyDescent="0.25">
      <c r="A32" s="9">
        <v>46230</v>
      </c>
      <c r="B32" s="1" t="s">
        <v>5882</v>
      </c>
      <c r="C32">
        <v>7276.7650000000003</v>
      </c>
    </row>
    <row r="33" spans="1:3" x14ac:dyDescent="0.25">
      <c r="A33" s="9">
        <v>46231</v>
      </c>
      <c r="B33" s="1" t="s">
        <v>5882</v>
      </c>
      <c r="C33">
        <v>7259.9870000000001</v>
      </c>
    </row>
    <row r="34" spans="1:3" x14ac:dyDescent="0.25">
      <c r="A34" s="9">
        <v>46232</v>
      </c>
      <c r="B34" s="1" t="s">
        <v>5882</v>
      </c>
      <c r="C34">
        <v>7216.62</v>
      </c>
    </row>
    <row r="35" spans="1:3" x14ac:dyDescent="0.25">
      <c r="A35" s="9">
        <v>46233</v>
      </c>
      <c r="B35" s="1" t="s">
        <v>5882</v>
      </c>
      <c r="C35">
        <v>7165.16</v>
      </c>
    </row>
    <row r="36" spans="1:3" x14ac:dyDescent="0.25">
      <c r="A36" s="9">
        <v>46234</v>
      </c>
      <c r="B36" s="1" t="s">
        <v>5882</v>
      </c>
      <c r="C36">
        <v>7146.0450000000001</v>
      </c>
    </row>
    <row r="37" spans="1:3" x14ac:dyDescent="0.25">
      <c r="A37" s="9">
        <v>46237</v>
      </c>
      <c r="B37" s="1" t="s">
        <v>5882</v>
      </c>
      <c r="C37">
        <v>7121.0510000000004</v>
      </c>
    </row>
    <row r="38" spans="1:3" x14ac:dyDescent="0.25">
      <c r="A38" s="9"/>
      <c r="B38" s="1" t="s">
        <v>5882</v>
      </c>
    </row>
    <row r="39" spans="1:3" x14ac:dyDescent="0.25">
      <c r="A39" s="9"/>
      <c r="B39" s="1" t="s">
        <v>5882</v>
      </c>
    </row>
    <row r="40" spans="1:3" x14ac:dyDescent="0.25">
      <c r="A40" s="9"/>
      <c r="B40" s="1" t="s">
        <v>5882</v>
      </c>
    </row>
    <row r="41" spans="1:3" x14ac:dyDescent="0.25">
      <c r="A41" s="9"/>
      <c r="B41" s="1" t="s">
        <v>5882</v>
      </c>
    </row>
    <row r="42" spans="1:3" x14ac:dyDescent="0.25">
      <c r="A42" s="9"/>
      <c r="B42" s="1" t="s">
        <v>5882</v>
      </c>
    </row>
    <row r="43" spans="1:3" x14ac:dyDescent="0.25">
      <c r="A43" s="9"/>
      <c r="B43" s="1" t="s">
        <v>5882</v>
      </c>
    </row>
    <row r="44" spans="1:3" x14ac:dyDescent="0.25">
      <c r="A44" s="9"/>
      <c r="B44" s="1" t="s">
        <v>5882</v>
      </c>
    </row>
    <row r="45" spans="1:3" x14ac:dyDescent="0.25">
      <c r="A45" s="9"/>
      <c r="B45" s="1" t="s">
        <v>5882</v>
      </c>
    </row>
    <row r="46" spans="1:3" x14ac:dyDescent="0.25">
      <c r="A46" s="9"/>
      <c r="B46" s="1" t="s">
        <v>5882</v>
      </c>
    </row>
    <row r="47" spans="1:3" x14ac:dyDescent="0.25">
      <c r="A47" s="9"/>
      <c r="B47" s="1" t="s">
        <v>5882</v>
      </c>
    </row>
    <row r="48" spans="1:3" x14ac:dyDescent="0.25">
      <c r="A48" s="9"/>
      <c r="B48" s="1" t="s">
        <v>5882</v>
      </c>
    </row>
    <row r="49" spans="1:2" x14ac:dyDescent="0.25">
      <c r="A49" s="9"/>
      <c r="B49" s="1" t="str">
        <f>B48</f>
        <v>DOLF31</v>
      </c>
    </row>
    <row r="50" spans="1:2" x14ac:dyDescent="0.25">
      <c r="A50" s="9"/>
      <c r="B50" s="1" t="str">
        <f>B49</f>
        <v>DOLF31</v>
      </c>
    </row>
    <row r="51" spans="1:2" x14ac:dyDescent="0.25">
      <c r="A51" s="9"/>
      <c r="B51" s="1" t="str">
        <f>B50</f>
        <v>DOLF31</v>
      </c>
    </row>
    <row r="52" spans="1:2" x14ac:dyDescent="0.25">
      <c r="A52" s="9"/>
      <c r="B52" s="1" t="str">
        <f>B51</f>
        <v>DOLF31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 codeName="Planilha87"/>
  <dimension ref="A1:M28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>
      <c r="A1" s="29" t="s">
        <v>5883</v>
      </c>
    </row>
    <row r="2" spans="1:13" x14ac:dyDescent="0.25">
      <c r="A2" s="30" t="s">
        <v>5884</v>
      </c>
      <c r="B2" s="30" t="s">
        <v>5885</v>
      </c>
      <c r="C2" s="30" t="s">
        <v>5886</v>
      </c>
      <c r="D2" s="30" t="s">
        <v>5887</v>
      </c>
      <c r="E2" s="30" t="s">
        <v>5888</v>
      </c>
      <c r="F2" s="30" t="s">
        <v>5889</v>
      </c>
      <c r="G2" s="30" t="s">
        <v>5890</v>
      </c>
      <c r="H2" s="30" t="s">
        <v>5891</v>
      </c>
      <c r="I2" s="30" t="s">
        <v>5892</v>
      </c>
      <c r="J2" s="30" t="s">
        <v>5893</v>
      </c>
      <c r="K2" s="30" t="s">
        <v>5894</v>
      </c>
      <c r="L2" s="30" t="s">
        <v>5895</v>
      </c>
      <c r="M2" s="30" t="s">
        <v>5896</v>
      </c>
    </row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  <row r="28" spans="1:13" x14ac:dyDescent="0.25">
      <c r="A28" s="33" t="s">
        <v>5897</v>
      </c>
    </row>
  </sheetData>
  <pageMargins left="0.511811024" right="0.511811024" top="0.78740157499999996" bottom="0.78740157499999996" header="0.31496062000000002" footer="0.3149606200000000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sheetPr codeName="Planilha88"/>
  <dimension ref="A1:C2"/>
  <sheetViews>
    <sheetView workbookViewId="0">
      <selection activeCell="E19" sqref="E19"/>
    </sheetView>
  </sheetViews>
  <sheetFormatPr defaultRowHeight="15" x14ac:dyDescent="0.25"/>
  <cols>
    <col min="1" max="1" width="17.28515625" bestFit="1" customWidth="1"/>
  </cols>
  <sheetData>
    <row r="1" spans="1:3" x14ac:dyDescent="0.25">
      <c r="A1" s="35" t="s">
        <v>0</v>
      </c>
      <c r="B1" s="35" t="s">
        <v>5898</v>
      </c>
      <c r="C1" s="35" t="s">
        <v>5899</v>
      </c>
    </row>
    <row r="2" spans="1:3" x14ac:dyDescent="0.25">
      <c r="A2" s="24">
        <v>46195</v>
      </c>
      <c r="B2">
        <v>4645</v>
      </c>
      <c r="C2">
        <v>13.46</v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dimension ref="A1:C7"/>
  <sheetViews>
    <sheetView workbookViewId="0"/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5901</v>
      </c>
      <c r="C2">
        <v>14.152799999999999</v>
      </c>
    </row>
    <row r="3" spans="1:3" x14ac:dyDescent="0.25">
      <c r="A3" s="24">
        <v>46227</v>
      </c>
      <c r="B3" t="str">
        <f>B2</f>
        <v>DI1Q26</v>
      </c>
      <c r="C3">
        <v>14.1492</v>
      </c>
    </row>
    <row r="4" spans="1:3" x14ac:dyDescent="0.25">
      <c r="A4" s="24">
        <v>46231</v>
      </c>
      <c r="B4" t="str">
        <f>B3</f>
        <v>DI1Q26</v>
      </c>
      <c r="C4">
        <v>14.1487</v>
      </c>
    </row>
    <row r="5" spans="1:3" x14ac:dyDescent="0.25">
      <c r="A5" s="24">
        <v>46232</v>
      </c>
      <c r="B5" t="str">
        <f>B4</f>
        <v>DI1Q26</v>
      </c>
      <c r="C5">
        <v>14.152200000000001</v>
      </c>
    </row>
    <row r="6" spans="1:3" x14ac:dyDescent="0.25">
      <c r="A6" s="24">
        <v>46233</v>
      </c>
      <c r="B6" t="str">
        <f>B5</f>
        <v>DI1Q26</v>
      </c>
      <c r="C6">
        <v>14.1516</v>
      </c>
    </row>
    <row r="7" spans="1:3" x14ac:dyDescent="0.25">
      <c r="A7" s="24">
        <v>46234</v>
      </c>
      <c r="B7" t="str">
        <f>B6</f>
        <v>DI1Q26</v>
      </c>
      <c r="C7">
        <v>14.148999999999999</v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dimension ref="A1:C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5902</v>
      </c>
      <c r="C2">
        <v>14.000999999999999</v>
      </c>
    </row>
    <row r="3" spans="1:3" x14ac:dyDescent="0.25">
      <c r="A3" s="24">
        <v>46227</v>
      </c>
      <c r="B3" t="str">
        <f t="shared" ref="B3:B8" si="0">B2</f>
        <v>DI1U26</v>
      </c>
      <c r="C3">
        <v>14.015000000000001</v>
      </c>
    </row>
    <row r="4" spans="1:3" x14ac:dyDescent="0.25">
      <c r="A4" s="24">
        <v>46231</v>
      </c>
      <c r="B4" t="str">
        <f t="shared" si="0"/>
        <v>DI1U26</v>
      </c>
      <c r="C4">
        <v>13.991</v>
      </c>
    </row>
    <row r="5" spans="1:3" x14ac:dyDescent="0.25">
      <c r="A5" s="24">
        <v>46232</v>
      </c>
      <c r="B5" t="str">
        <f t="shared" si="0"/>
        <v>DI1U26</v>
      </c>
      <c r="C5">
        <v>13.978999999999999</v>
      </c>
    </row>
    <row r="6" spans="1:3" x14ac:dyDescent="0.25">
      <c r="A6" s="24">
        <v>46233</v>
      </c>
      <c r="B6" t="str">
        <f t="shared" si="0"/>
        <v>DI1U26</v>
      </c>
      <c r="C6">
        <v>13.962999999999999</v>
      </c>
    </row>
    <row r="7" spans="1:3" x14ac:dyDescent="0.25">
      <c r="A7" s="24">
        <v>46234</v>
      </c>
      <c r="B7" t="str">
        <f t="shared" si="0"/>
        <v>DI1U26</v>
      </c>
      <c r="C7">
        <v>13.957000000000001</v>
      </c>
    </row>
    <row r="8" spans="1:3" x14ac:dyDescent="0.25">
      <c r="A8" s="24">
        <v>46237</v>
      </c>
      <c r="B8" t="str">
        <f t="shared" si="0"/>
        <v>DI1U26</v>
      </c>
      <c r="C8">
        <v>13.952</v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dimension ref="A1:C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5903</v>
      </c>
      <c r="C2">
        <v>13.95</v>
      </c>
    </row>
    <row r="3" spans="1:3" x14ac:dyDescent="0.25">
      <c r="A3" s="24">
        <v>46227</v>
      </c>
      <c r="B3" t="str">
        <f t="shared" ref="B3:B8" si="0">B2</f>
        <v>DI1V26</v>
      </c>
      <c r="C3">
        <v>13.97</v>
      </c>
    </row>
    <row r="4" spans="1:3" x14ac:dyDescent="0.25">
      <c r="A4" s="24">
        <v>46231</v>
      </c>
      <c r="B4" t="str">
        <f t="shared" si="0"/>
        <v>DI1V26</v>
      </c>
      <c r="C4">
        <v>13.93</v>
      </c>
    </row>
    <row r="5" spans="1:3" x14ac:dyDescent="0.25">
      <c r="A5" s="24">
        <v>46232</v>
      </c>
      <c r="B5" t="str">
        <f t="shared" si="0"/>
        <v>DI1V26</v>
      </c>
      <c r="C5">
        <v>13.916</v>
      </c>
    </row>
    <row r="6" spans="1:3" x14ac:dyDescent="0.25">
      <c r="A6" s="24">
        <v>46233</v>
      </c>
      <c r="B6" t="str">
        <f t="shared" si="0"/>
        <v>DI1V26</v>
      </c>
      <c r="C6">
        <v>13.901</v>
      </c>
    </row>
    <row r="7" spans="1:3" x14ac:dyDescent="0.25">
      <c r="A7" s="24">
        <v>46234</v>
      </c>
      <c r="B7" t="str">
        <f t="shared" si="0"/>
        <v>DI1V26</v>
      </c>
      <c r="C7">
        <v>13.895</v>
      </c>
    </row>
    <row r="8" spans="1:3" x14ac:dyDescent="0.25">
      <c r="A8" s="24">
        <v>46237</v>
      </c>
      <c r="B8" t="str">
        <f t="shared" si="0"/>
        <v>DI1V26</v>
      </c>
      <c r="C8">
        <v>13.896000000000001</v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dimension ref="A1:C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5904</v>
      </c>
      <c r="C2">
        <v>13.91</v>
      </c>
    </row>
    <row r="3" spans="1:3" x14ac:dyDescent="0.25">
      <c r="A3" s="24">
        <v>46227</v>
      </c>
      <c r="B3" t="str">
        <f t="shared" ref="B3:B8" si="0">B2</f>
        <v>DI1X26</v>
      </c>
      <c r="C3">
        <v>13.946</v>
      </c>
    </row>
    <row r="4" spans="1:3" x14ac:dyDescent="0.25">
      <c r="A4" s="24">
        <v>46231</v>
      </c>
      <c r="B4" t="str">
        <f t="shared" si="0"/>
        <v>DI1X26</v>
      </c>
      <c r="C4">
        <v>13.888</v>
      </c>
    </row>
    <row r="5" spans="1:3" x14ac:dyDescent="0.25">
      <c r="A5" s="24">
        <v>46232</v>
      </c>
      <c r="B5" t="str">
        <f t="shared" si="0"/>
        <v>DI1X26</v>
      </c>
      <c r="C5">
        <v>13.87</v>
      </c>
    </row>
    <row r="6" spans="1:3" x14ac:dyDescent="0.25">
      <c r="A6" s="24">
        <v>46233</v>
      </c>
      <c r="B6" t="str">
        <f t="shared" si="0"/>
        <v>DI1X26</v>
      </c>
      <c r="C6">
        <v>13.85</v>
      </c>
    </row>
    <row r="7" spans="1:3" x14ac:dyDescent="0.25">
      <c r="A7" s="24">
        <v>46234</v>
      </c>
      <c r="B7" t="str">
        <f t="shared" si="0"/>
        <v>DI1X26</v>
      </c>
      <c r="C7">
        <v>13.84</v>
      </c>
    </row>
    <row r="8" spans="1:3" x14ac:dyDescent="0.25">
      <c r="A8" s="24">
        <v>46237</v>
      </c>
      <c r="B8" t="str">
        <f t="shared" si="0"/>
        <v>DI1X26</v>
      </c>
      <c r="C8">
        <v>13.842000000000001</v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dimension ref="A1:C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5905</v>
      </c>
      <c r="C2">
        <v>13.904999999999999</v>
      </c>
    </row>
    <row r="3" spans="1:3" x14ac:dyDescent="0.25">
      <c r="A3" s="24">
        <v>46227</v>
      </c>
      <c r="B3" t="str">
        <f t="shared" ref="B3:B8" si="0">B2</f>
        <v>DI1Z26</v>
      </c>
      <c r="C3">
        <v>13.949</v>
      </c>
    </row>
    <row r="4" spans="1:3" x14ac:dyDescent="0.25">
      <c r="A4" s="24">
        <v>46231</v>
      </c>
      <c r="B4" t="str">
        <f t="shared" si="0"/>
        <v>DI1Z26</v>
      </c>
      <c r="C4">
        <v>13.875</v>
      </c>
    </row>
    <row r="5" spans="1:3" x14ac:dyDescent="0.25">
      <c r="A5" s="24">
        <v>46232</v>
      </c>
      <c r="B5" t="str">
        <f t="shared" si="0"/>
        <v>DI1Z26</v>
      </c>
      <c r="C5">
        <v>13.851000000000001</v>
      </c>
    </row>
    <row r="6" spans="1:3" x14ac:dyDescent="0.25">
      <c r="A6" s="24">
        <v>46233</v>
      </c>
      <c r="B6" t="str">
        <f t="shared" si="0"/>
        <v>DI1Z26</v>
      </c>
      <c r="C6">
        <v>13.83</v>
      </c>
    </row>
    <row r="7" spans="1:3" x14ac:dyDescent="0.25">
      <c r="A7" s="24">
        <v>46234</v>
      </c>
      <c r="B7" t="str">
        <f t="shared" si="0"/>
        <v>DI1Z26</v>
      </c>
      <c r="C7">
        <v>13.81</v>
      </c>
    </row>
    <row r="8" spans="1:3" x14ac:dyDescent="0.25">
      <c r="A8" s="24">
        <v>46237</v>
      </c>
      <c r="B8" t="str">
        <f t="shared" si="0"/>
        <v>DI1Z26</v>
      </c>
      <c r="C8">
        <v>13.811999999999999</v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dimension ref="A1:C8"/>
  <sheetViews>
    <sheetView workbookViewId="0">
      <selection activeCell="C12" sqref="C12"/>
    </sheetView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5906</v>
      </c>
      <c r="C2">
        <v>13.91</v>
      </c>
    </row>
    <row r="3" spans="1:3" x14ac:dyDescent="0.25">
      <c r="A3" s="24">
        <v>46227</v>
      </c>
      <c r="B3" t="str">
        <f t="shared" ref="B3:B8" si="0">B2</f>
        <v>DI1F27</v>
      </c>
      <c r="C3">
        <v>13.962</v>
      </c>
    </row>
    <row r="4" spans="1:3" x14ac:dyDescent="0.25">
      <c r="A4" s="24">
        <v>46231</v>
      </c>
      <c r="B4" t="str">
        <f t="shared" si="0"/>
        <v>DI1F27</v>
      </c>
      <c r="C4">
        <v>13.872999999999999</v>
      </c>
    </row>
    <row r="5" spans="1:3" x14ac:dyDescent="0.25">
      <c r="A5" s="24">
        <v>46232</v>
      </c>
      <c r="B5" t="str">
        <f t="shared" si="0"/>
        <v>DI1F27</v>
      </c>
      <c r="C5">
        <v>13.842000000000001</v>
      </c>
    </row>
    <row r="6" spans="1:3" x14ac:dyDescent="0.25">
      <c r="A6" s="24">
        <v>46233</v>
      </c>
      <c r="B6" t="str">
        <f t="shared" si="0"/>
        <v>DI1F27</v>
      </c>
      <c r="C6">
        <v>13.821</v>
      </c>
    </row>
    <row r="7" spans="1:3" x14ac:dyDescent="0.25">
      <c r="A7" s="24">
        <v>46234</v>
      </c>
      <c r="B7" t="str">
        <f t="shared" si="0"/>
        <v>DI1F27</v>
      </c>
      <c r="C7">
        <v>13.798</v>
      </c>
    </row>
    <row r="8" spans="1:3" x14ac:dyDescent="0.25">
      <c r="A8" s="24">
        <v>46237</v>
      </c>
      <c r="B8" t="str">
        <f t="shared" si="0"/>
        <v>DI1F27</v>
      </c>
      <c r="C8">
        <v>13.798999999999999</v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dimension ref="A1:C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5907</v>
      </c>
      <c r="C2">
        <v>13.928000000000001</v>
      </c>
    </row>
    <row r="3" spans="1:3" x14ac:dyDescent="0.25">
      <c r="A3" s="24">
        <v>46227</v>
      </c>
      <c r="B3" t="str">
        <f t="shared" ref="B3:B8" si="0">B2</f>
        <v>DI1G27</v>
      </c>
      <c r="C3">
        <v>13.987</v>
      </c>
    </row>
    <row r="4" spans="1:3" x14ac:dyDescent="0.25">
      <c r="A4" s="24">
        <v>46231</v>
      </c>
      <c r="B4" t="str">
        <f t="shared" si="0"/>
        <v>DI1G27</v>
      </c>
      <c r="C4">
        <v>13.89</v>
      </c>
    </row>
    <row r="5" spans="1:3" x14ac:dyDescent="0.25">
      <c r="A5" s="24">
        <v>46232</v>
      </c>
      <c r="B5" t="str">
        <f t="shared" si="0"/>
        <v>DI1G27</v>
      </c>
      <c r="C5">
        <v>13.853999999999999</v>
      </c>
    </row>
    <row r="6" spans="1:3" x14ac:dyDescent="0.25">
      <c r="A6" s="24">
        <v>46233</v>
      </c>
      <c r="B6" t="str">
        <f t="shared" si="0"/>
        <v>DI1G27</v>
      </c>
      <c r="C6">
        <v>13.831</v>
      </c>
    </row>
    <row r="7" spans="1:3" x14ac:dyDescent="0.25">
      <c r="A7" s="24">
        <v>46234</v>
      </c>
      <c r="B7" t="str">
        <f t="shared" si="0"/>
        <v>DI1G27</v>
      </c>
      <c r="C7">
        <v>13.807</v>
      </c>
    </row>
    <row r="8" spans="1:3" x14ac:dyDescent="0.25">
      <c r="A8" s="24">
        <v>46237</v>
      </c>
      <c r="B8" t="str">
        <f t="shared" si="0"/>
        <v>DI1G27</v>
      </c>
      <c r="C8">
        <v>13.795</v>
      </c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dimension ref="A1:C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5908</v>
      </c>
      <c r="C2">
        <v>13.946999999999999</v>
      </c>
    </row>
    <row r="3" spans="1:3" x14ac:dyDescent="0.25">
      <c r="A3" s="24">
        <v>46227</v>
      </c>
      <c r="B3" t="str">
        <f t="shared" ref="B3:B8" si="0">B2</f>
        <v>DI1H27</v>
      </c>
      <c r="C3">
        <v>14.015000000000001</v>
      </c>
    </row>
    <row r="4" spans="1:3" x14ac:dyDescent="0.25">
      <c r="A4" s="24">
        <v>46231</v>
      </c>
      <c r="B4" t="str">
        <f t="shared" si="0"/>
        <v>DI1H27</v>
      </c>
      <c r="C4">
        <v>13.9</v>
      </c>
    </row>
    <row r="5" spans="1:3" x14ac:dyDescent="0.25">
      <c r="A5" s="24">
        <v>46232</v>
      </c>
      <c r="B5" t="str">
        <f t="shared" si="0"/>
        <v>DI1H27</v>
      </c>
      <c r="C5">
        <v>13.865</v>
      </c>
    </row>
    <row r="6" spans="1:3" x14ac:dyDescent="0.25">
      <c r="A6" s="24">
        <v>46233</v>
      </c>
      <c r="B6" t="str">
        <f t="shared" si="0"/>
        <v>DI1H27</v>
      </c>
      <c r="C6">
        <v>13.84</v>
      </c>
    </row>
    <row r="7" spans="1:3" x14ac:dyDescent="0.25">
      <c r="A7" s="24">
        <v>46234</v>
      </c>
      <c r="B7" t="str">
        <f t="shared" si="0"/>
        <v>DI1H27</v>
      </c>
      <c r="C7">
        <v>13.816000000000001</v>
      </c>
    </row>
    <row r="8" spans="1:3" x14ac:dyDescent="0.25">
      <c r="A8" s="24">
        <v>46237</v>
      </c>
      <c r="B8" t="str">
        <f t="shared" si="0"/>
        <v>DI1H27</v>
      </c>
      <c r="C8">
        <v>13.802</v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dimension ref="A1:C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5909</v>
      </c>
      <c r="C2">
        <v>13.961</v>
      </c>
    </row>
    <row r="3" spans="1:3" x14ac:dyDescent="0.25">
      <c r="A3" s="24">
        <v>46227</v>
      </c>
      <c r="B3" t="str">
        <f t="shared" ref="B3:B8" si="0">B2</f>
        <v>DI1J27</v>
      </c>
      <c r="C3">
        <v>14.034000000000001</v>
      </c>
    </row>
    <row r="4" spans="1:3" x14ac:dyDescent="0.25">
      <c r="A4" s="24">
        <v>46231</v>
      </c>
      <c r="B4" t="str">
        <f t="shared" si="0"/>
        <v>DI1J27</v>
      </c>
      <c r="C4">
        <v>13.907999999999999</v>
      </c>
    </row>
    <row r="5" spans="1:3" x14ac:dyDescent="0.25">
      <c r="A5" s="24">
        <v>46232</v>
      </c>
      <c r="B5" t="str">
        <f t="shared" si="0"/>
        <v>DI1J27</v>
      </c>
      <c r="C5">
        <v>13.872</v>
      </c>
    </row>
    <row r="6" spans="1:3" x14ac:dyDescent="0.25">
      <c r="A6" s="24">
        <v>46233</v>
      </c>
      <c r="B6" t="str">
        <f t="shared" si="0"/>
        <v>DI1J27</v>
      </c>
      <c r="C6">
        <v>13.846</v>
      </c>
    </row>
    <row r="7" spans="1:3" x14ac:dyDescent="0.25">
      <c r="A7" s="24">
        <v>46234</v>
      </c>
      <c r="B7" t="str">
        <f t="shared" si="0"/>
        <v>DI1J27</v>
      </c>
      <c r="C7">
        <v>13.821</v>
      </c>
    </row>
    <row r="8" spans="1:3" x14ac:dyDescent="0.25">
      <c r="A8" s="24">
        <v>46237</v>
      </c>
      <c r="B8" t="str">
        <f t="shared" si="0"/>
        <v>DI1J27</v>
      </c>
      <c r="C8">
        <v>13.801</v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dimension ref="A1:C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5910</v>
      </c>
      <c r="C2">
        <v>13.968999999999999</v>
      </c>
    </row>
    <row r="3" spans="1:3" x14ac:dyDescent="0.25">
      <c r="A3" s="24">
        <v>46227</v>
      </c>
      <c r="B3" t="str">
        <f t="shared" ref="B3:B8" si="0">B2</f>
        <v>DI1K27</v>
      </c>
      <c r="C3">
        <v>14.048999999999999</v>
      </c>
    </row>
    <row r="4" spans="1:3" x14ac:dyDescent="0.25">
      <c r="A4" s="24">
        <v>46231</v>
      </c>
      <c r="B4" t="str">
        <f t="shared" si="0"/>
        <v>DI1K27</v>
      </c>
      <c r="C4">
        <v>13.916</v>
      </c>
    </row>
    <row r="5" spans="1:3" x14ac:dyDescent="0.25">
      <c r="A5" s="24">
        <v>46232</v>
      </c>
      <c r="B5" t="str">
        <f t="shared" si="0"/>
        <v>DI1K27</v>
      </c>
      <c r="C5">
        <v>13.877000000000001</v>
      </c>
    </row>
    <row r="6" spans="1:3" x14ac:dyDescent="0.25">
      <c r="A6" s="24">
        <v>46233</v>
      </c>
      <c r="B6" t="str">
        <f t="shared" si="0"/>
        <v>DI1K27</v>
      </c>
      <c r="C6">
        <v>13.848000000000001</v>
      </c>
    </row>
    <row r="7" spans="1:3" x14ac:dyDescent="0.25">
      <c r="A7" s="24">
        <v>46234</v>
      </c>
      <c r="B7" t="str">
        <f t="shared" si="0"/>
        <v>DI1K27</v>
      </c>
      <c r="C7">
        <v>13.824999999999999</v>
      </c>
    </row>
    <row r="8" spans="1:3" x14ac:dyDescent="0.25">
      <c r="A8" s="24">
        <v>46237</v>
      </c>
      <c r="B8" t="str">
        <f t="shared" si="0"/>
        <v>DI1K27</v>
      </c>
      <c r="C8">
        <v>13.798</v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dimension ref="A1:C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5911</v>
      </c>
      <c r="C2">
        <v>13.972</v>
      </c>
    </row>
    <row r="3" spans="1:3" x14ac:dyDescent="0.25">
      <c r="A3" s="24">
        <v>46227</v>
      </c>
      <c r="B3" t="str">
        <f t="shared" ref="B3:B8" si="0">B2</f>
        <v>DI1M27</v>
      </c>
      <c r="C3">
        <v>14.064</v>
      </c>
    </row>
    <row r="4" spans="1:3" x14ac:dyDescent="0.25">
      <c r="A4" s="24">
        <v>46231</v>
      </c>
      <c r="B4" t="str">
        <f t="shared" si="0"/>
        <v>DI1M27</v>
      </c>
      <c r="C4">
        <v>13.928000000000001</v>
      </c>
    </row>
    <row r="5" spans="1:3" x14ac:dyDescent="0.25">
      <c r="A5" s="24">
        <v>46232</v>
      </c>
      <c r="B5" t="str">
        <f t="shared" si="0"/>
        <v>DI1M27</v>
      </c>
      <c r="C5">
        <v>13.884</v>
      </c>
    </row>
    <row r="6" spans="1:3" x14ac:dyDescent="0.25">
      <c r="A6" s="24">
        <v>46233</v>
      </c>
      <c r="B6" t="str">
        <f t="shared" si="0"/>
        <v>DI1M27</v>
      </c>
      <c r="C6">
        <v>13.853</v>
      </c>
    </row>
    <row r="7" spans="1:3" x14ac:dyDescent="0.25">
      <c r="A7" s="24">
        <v>46234</v>
      </c>
      <c r="B7" t="str">
        <f t="shared" si="0"/>
        <v>DI1M27</v>
      </c>
      <c r="C7">
        <v>13.832000000000001</v>
      </c>
    </row>
    <row r="8" spans="1:3" x14ac:dyDescent="0.25">
      <c r="A8" s="24">
        <v>46237</v>
      </c>
      <c r="B8" t="str">
        <f t="shared" si="0"/>
        <v>DI1M27</v>
      </c>
      <c r="C8">
        <v>13.798</v>
      </c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400-000000000000}">
  <dimension ref="A1:C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5912</v>
      </c>
      <c r="C2">
        <v>13.993</v>
      </c>
    </row>
    <row r="3" spans="1:3" x14ac:dyDescent="0.25">
      <c r="A3" s="24">
        <v>46227</v>
      </c>
      <c r="B3" t="str">
        <f t="shared" ref="B3:B8" si="0">B2</f>
        <v>DI1N27</v>
      </c>
      <c r="C3">
        <v>14.09</v>
      </c>
    </row>
    <row r="4" spans="1:3" x14ac:dyDescent="0.25">
      <c r="A4" s="24">
        <v>46231</v>
      </c>
      <c r="B4" t="str">
        <f t="shared" si="0"/>
        <v>DI1N27</v>
      </c>
      <c r="C4">
        <v>13.933999999999999</v>
      </c>
    </row>
    <row r="5" spans="1:3" x14ac:dyDescent="0.25">
      <c r="A5" s="24">
        <v>46232</v>
      </c>
      <c r="B5" t="str">
        <f t="shared" si="0"/>
        <v>DI1N27</v>
      </c>
      <c r="C5">
        <v>13.894</v>
      </c>
    </row>
    <row r="6" spans="1:3" x14ac:dyDescent="0.25">
      <c r="A6" s="24">
        <v>46233</v>
      </c>
      <c r="B6" t="str">
        <f t="shared" si="0"/>
        <v>DI1N27</v>
      </c>
      <c r="C6">
        <v>13.861000000000001</v>
      </c>
    </row>
    <row r="7" spans="1:3" x14ac:dyDescent="0.25">
      <c r="A7" s="24">
        <v>46234</v>
      </c>
      <c r="B7" t="str">
        <f t="shared" si="0"/>
        <v>DI1N27</v>
      </c>
      <c r="C7">
        <v>13.843</v>
      </c>
    </row>
    <row r="8" spans="1:3" x14ac:dyDescent="0.25">
      <c r="A8" s="24">
        <v>46237</v>
      </c>
      <c r="B8" t="str">
        <f t="shared" si="0"/>
        <v>DI1N27</v>
      </c>
      <c r="C8">
        <v>13.798999999999999</v>
      </c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500-000000000000}">
  <dimension ref="A1:C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5913</v>
      </c>
      <c r="C2">
        <v>13.999000000000001</v>
      </c>
    </row>
    <row r="3" spans="1:3" x14ac:dyDescent="0.25">
      <c r="A3" s="24">
        <v>46227</v>
      </c>
      <c r="B3" t="str">
        <f t="shared" ref="B3:B8" si="0">B2</f>
        <v>DI1Q27</v>
      </c>
      <c r="C3">
        <v>14.103999999999999</v>
      </c>
    </row>
    <row r="4" spans="1:3" x14ac:dyDescent="0.25">
      <c r="A4" s="24">
        <v>46231</v>
      </c>
      <c r="B4" t="str">
        <f t="shared" si="0"/>
        <v>DI1Q27</v>
      </c>
      <c r="C4">
        <v>13.943</v>
      </c>
    </row>
    <row r="5" spans="1:3" x14ac:dyDescent="0.25">
      <c r="A5" s="24">
        <v>46232</v>
      </c>
      <c r="B5" t="str">
        <f t="shared" si="0"/>
        <v>DI1Q27</v>
      </c>
      <c r="C5">
        <v>13.901999999999999</v>
      </c>
    </row>
    <row r="6" spans="1:3" x14ac:dyDescent="0.25">
      <c r="A6" s="24">
        <v>46233</v>
      </c>
      <c r="B6" t="str">
        <f t="shared" si="0"/>
        <v>DI1Q27</v>
      </c>
      <c r="C6">
        <v>13.865</v>
      </c>
    </row>
    <row r="7" spans="1:3" x14ac:dyDescent="0.25">
      <c r="A7" s="24">
        <v>46234</v>
      </c>
      <c r="B7" t="str">
        <f t="shared" si="0"/>
        <v>DI1Q27</v>
      </c>
      <c r="C7">
        <v>13.843999999999999</v>
      </c>
    </row>
    <row r="8" spans="1:3" x14ac:dyDescent="0.25">
      <c r="A8" s="24">
        <v>46237</v>
      </c>
      <c r="B8" t="str">
        <f t="shared" si="0"/>
        <v>DI1Q27</v>
      </c>
      <c r="C8">
        <v>13.801</v>
      </c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600-000000000000}">
  <dimension ref="A1:C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5914</v>
      </c>
      <c r="C2">
        <v>14.019</v>
      </c>
    </row>
    <row r="3" spans="1:3" x14ac:dyDescent="0.25">
      <c r="A3" s="24">
        <v>46227</v>
      </c>
      <c r="B3" t="str">
        <f t="shared" ref="B3:B8" si="0">B2</f>
        <v>DI1V27</v>
      </c>
      <c r="C3">
        <v>14.135999999999999</v>
      </c>
    </row>
    <row r="4" spans="1:3" x14ac:dyDescent="0.25">
      <c r="A4" s="24">
        <v>46231</v>
      </c>
      <c r="B4" t="str">
        <f t="shared" si="0"/>
        <v>DI1V27</v>
      </c>
      <c r="C4">
        <v>13.96</v>
      </c>
    </row>
    <row r="5" spans="1:3" x14ac:dyDescent="0.25">
      <c r="A5" s="24">
        <v>46232</v>
      </c>
      <c r="B5" t="str">
        <f t="shared" si="0"/>
        <v>DI1V27</v>
      </c>
      <c r="C5">
        <v>13.926</v>
      </c>
    </row>
    <row r="6" spans="1:3" x14ac:dyDescent="0.25">
      <c r="A6" s="24">
        <v>46233</v>
      </c>
      <c r="B6" t="str">
        <f t="shared" si="0"/>
        <v>DI1V27</v>
      </c>
      <c r="C6">
        <v>13.875999999999999</v>
      </c>
    </row>
    <row r="7" spans="1:3" x14ac:dyDescent="0.25">
      <c r="A7" s="24">
        <v>46234</v>
      </c>
      <c r="B7" t="str">
        <f t="shared" si="0"/>
        <v>DI1V27</v>
      </c>
      <c r="C7">
        <v>13.858000000000001</v>
      </c>
    </row>
    <row r="8" spans="1:3" x14ac:dyDescent="0.25">
      <c r="A8" s="24">
        <v>46237</v>
      </c>
      <c r="B8" t="str">
        <f t="shared" si="0"/>
        <v>DI1V27</v>
      </c>
      <c r="C8">
        <v>13.802</v>
      </c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700-000000000000}">
  <dimension ref="A1:C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5915</v>
      </c>
      <c r="C2">
        <v>14.023999999999999</v>
      </c>
    </row>
    <row r="3" spans="1:3" x14ac:dyDescent="0.25">
      <c r="A3" s="24">
        <v>46227</v>
      </c>
      <c r="B3" t="str">
        <f t="shared" ref="B3:B8" si="0">B2</f>
        <v>DI1X27</v>
      </c>
      <c r="C3">
        <v>14.141999999999999</v>
      </c>
    </row>
    <row r="4" spans="1:3" x14ac:dyDescent="0.25">
      <c r="A4" s="24">
        <v>46231</v>
      </c>
      <c r="B4" t="str">
        <f t="shared" si="0"/>
        <v>DI1X27</v>
      </c>
      <c r="C4">
        <v>13.962</v>
      </c>
    </row>
    <row r="5" spans="1:3" x14ac:dyDescent="0.25">
      <c r="A5" s="24">
        <v>46232</v>
      </c>
      <c r="B5" t="str">
        <f t="shared" si="0"/>
        <v>DI1X27</v>
      </c>
      <c r="C5">
        <v>13.927</v>
      </c>
    </row>
    <row r="6" spans="1:3" x14ac:dyDescent="0.25">
      <c r="A6" s="24">
        <v>46233</v>
      </c>
      <c r="B6" t="str">
        <f t="shared" si="0"/>
        <v>DI1X27</v>
      </c>
      <c r="C6">
        <v>13.879</v>
      </c>
    </row>
    <row r="7" spans="1:3" x14ac:dyDescent="0.25">
      <c r="A7" s="24">
        <v>46234</v>
      </c>
      <c r="B7" t="str">
        <f t="shared" si="0"/>
        <v>DI1X27</v>
      </c>
      <c r="C7">
        <v>13.856</v>
      </c>
    </row>
    <row r="8" spans="1:3" x14ac:dyDescent="0.25">
      <c r="A8" s="24">
        <v>46237</v>
      </c>
      <c r="B8" t="str">
        <f t="shared" si="0"/>
        <v>DI1X27</v>
      </c>
      <c r="C8">
        <v>13.792999999999999</v>
      </c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800-000000000000}">
  <dimension ref="A1:C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5916</v>
      </c>
      <c r="C2">
        <v>14.026</v>
      </c>
    </row>
    <row r="3" spans="1:3" x14ac:dyDescent="0.25">
      <c r="A3" s="24">
        <v>46227</v>
      </c>
      <c r="B3" t="str">
        <f t="shared" ref="B3:B8" si="0">B2</f>
        <v>DI1Z27</v>
      </c>
      <c r="C3">
        <v>14.147</v>
      </c>
    </row>
    <row r="4" spans="1:3" x14ac:dyDescent="0.25">
      <c r="A4" s="24">
        <v>46231</v>
      </c>
      <c r="B4" t="str">
        <f t="shared" si="0"/>
        <v>DI1Z27</v>
      </c>
      <c r="C4">
        <v>13.962</v>
      </c>
    </row>
    <row r="5" spans="1:3" x14ac:dyDescent="0.25">
      <c r="A5" s="24">
        <v>46232</v>
      </c>
      <c r="B5" t="str">
        <f t="shared" si="0"/>
        <v>DI1Z27</v>
      </c>
      <c r="C5">
        <v>13.927</v>
      </c>
    </row>
    <row r="6" spans="1:3" x14ac:dyDescent="0.25">
      <c r="A6" s="24">
        <v>46233</v>
      </c>
      <c r="B6" t="str">
        <f t="shared" si="0"/>
        <v>DI1Z27</v>
      </c>
      <c r="C6">
        <v>13.878</v>
      </c>
    </row>
    <row r="7" spans="1:3" x14ac:dyDescent="0.25">
      <c r="A7" s="24">
        <v>46234</v>
      </c>
      <c r="B7" t="str">
        <f t="shared" si="0"/>
        <v>DI1Z27</v>
      </c>
      <c r="C7">
        <v>13.852</v>
      </c>
    </row>
    <row r="8" spans="1:3" x14ac:dyDescent="0.25">
      <c r="A8" s="24">
        <v>46237</v>
      </c>
      <c r="B8" t="str">
        <f t="shared" si="0"/>
        <v>DI1Z27</v>
      </c>
      <c r="C8">
        <v>13.788</v>
      </c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900-000000000000}">
  <dimension ref="A1:C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5917</v>
      </c>
      <c r="C2">
        <v>14.042</v>
      </c>
    </row>
    <row r="3" spans="1:3" x14ac:dyDescent="0.25">
      <c r="A3" s="24">
        <v>46227</v>
      </c>
      <c r="B3" t="str">
        <f t="shared" ref="B3:B8" si="0">B2</f>
        <v>DI1F28</v>
      </c>
      <c r="C3">
        <v>14.167</v>
      </c>
    </row>
    <row r="4" spans="1:3" x14ac:dyDescent="0.25">
      <c r="A4" s="24">
        <v>46231</v>
      </c>
      <c r="B4" t="str">
        <f t="shared" si="0"/>
        <v>DI1F28</v>
      </c>
      <c r="C4">
        <v>13.976000000000001</v>
      </c>
    </row>
    <row r="5" spans="1:3" x14ac:dyDescent="0.25">
      <c r="A5" s="24">
        <v>46232</v>
      </c>
      <c r="B5" t="str">
        <f t="shared" si="0"/>
        <v>DI1F28</v>
      </c>
      <c r="C5">
        <v>13.942</v>
      </c>
    </row>
    <row r="6" spans="1:3" x14ac:dyDescent="0.25">
      <c r="A6" s="24">
        <v>46233</v>
      </c>
      <c r="B6" t="str">
        <f t="shared" si="0"/>
        <v>DI1F28</v>
      </c>
      <c r="C6">
        <v>13.89</v>
      </c>
    </row>
    <row r="7" spans="1:3" x14ac:dyDescent="0.25">
      <c r="A7" s="24">
        <v>46234</v>
      </c>
      <c r="B7" t="str">
        <f t="shared" si="0"/>
        <v>DI1F28</v>
      </c>
      <c r="C7">
        <v>13.861000000000001</v>
      </c>
    </row>
    <row r="8" spans="1:3" x14ac:dyDescent="0.25">
      <c r="A8" s="24">
        <v>46237</v>
      </c>
      <c r="B8" t="str">
        <f t="shared" si="0"/>
        <v>DI1F28</v>
      </c>
      <c r="C8">
        <v>13.795</v>
      </c>
    </row>
  </sheetData>
  <pageMargins left="0.75" right="0.75" top="1" bottom="1" header="0.5" footer="0.5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A00-000000000000}">
  <dimension ref="A1:C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5918</v>
      </c>
      <c r="C2">
        <v>14.109</v>
      </c>
    </row>
    <row r="3" spans="1:3" x14ac:dyDescent="0.25">
      <c r="A3" s="24">
        <v>46227</v>
      </c>
      <c r="B3" t="str">
        <f t="shared" ref="B3:B8" si="0">B2</f>
        <v>DI1J28</v>
      </c>
      <c r="C3">
        <v>14.234999999999999</v>
      </c>
    </row>
    <row r="4" spans="1:3" x14ac:dyDescent="0.25">
      <c r="A4" s="24">
        <v>46231</v>
      </c>
      <c r="B4" t="str">
        <f t="shared" si="0"/>
        <v>DI1J28</v>
      </c>
      <c r="C4">
        <v>14.025</v>
      </c>
    </row>
    <row r="5" spans="1:3" x14ac:dyDescent="0.25">
      <c r="A5" s="24">
        <v>46232</v>
      </c>
      <c r="B5" t="str">
        <f t="shared" si="0"/>
        <v>DI1J28</v>
      </c>
      <c r="C5">
        <v>13.999000000000001</v>
      </c>
    </row>
    <row r="6" spans="1:3" x14ac:dyDescent="0.25">
      <c r="A6" s="24">
        <v>46233</v>
      </c>
      <c r="B6" t="str">
        <f t="shared" si="0"/>
        <v>DI1J28</v>
      </c>
      <c r="C6">
        <v>13.941000000000001</v>
      </c>
    </row>
    <row r="7" spans="1:3" x14ac:dyDescent="0.25">
      <c r="A7" s="24">
        <v>46234</v>
      </c>
      <c r="B7" t="str">
        <f t="shared" si="0"/>
        <v>DI1J28</v>
      </c>
      <c r="C7">
        <v>13.906000000000001</v>
      </c>
    </row>
    <row r="8" spans="1:3" x14ac:dyDescent="0.25">
      <c r="A8" s="24">
        <v>46237</v>
      </c>
      <c r="B8" t="str">
        <f t="shared" si="0"/>
        <v>DI1J28</v>
      </c>
      <c r="C8">
        <v>13.827999999999999</v>
      </c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B00-000000000000}">
  <dimension ref="A1:C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5919</v>
      </c>
      <c r="C2">
        <v>14.193</v>
      </c>
    </row>
    <row r="3" spans="1:3" x14ac:dyDescent="0.25">
      <c r="A3" s="24">
        <v>46227</v>
      </c>
      <c r="B3" t="str">
        <f t="shared" ref="B3:B8" si="0">B2</f>
        <v>DI1N28</v>
      </c>
      <c r="C3">
        <v>14.316000000000001</v>
      </c>
    </row>
    <row r="4" spans="1:3" x14ac:dyDescent="0.25">
      <c r="A4" s="24">
        <v>46231</v>
      </c>
      <c r="B4" t="str">
        <f t="shared" si="0"/>
        <v>DI1N28</v>
      </c>
      <c r="C4">
        <v>14.096</v>
      </c>
    </row>
    <row r="5" spans="1:3" x14ac:dyDescent="0.25">
      <c r="A5" s="24">
        <v>46232</v>
      </c>
      <c r="B5" t="str">
        <f t="shared" si="0"/>
        <v>DI1N28</v>
      </c>
      <c r="C5">
        <v>14.067</v>
      </c>
    </row>
    <row r="6" spans="1:3" x14ac:dyDescent="0.25">
      <c r="A6" s="24">
        <v>46233</v>
      </c>
      <c r="B6" t="str">
        <f t="shared" si="0"/>
        <v>DI1N28</v>
      </c>
      <c r="C6">
        <v>13.999000000000001</v>
      </c>
    </row>
    <row r="7" spans="1:3" x14ac:dyDescent="0.25">
      <c r="A7" s="24">
        <v>46234</v>
      </c>
      <c r="B7" t="str">
        <f t="shared" si="0"/>
        <v>DI1N28</v>
      </c>
      <c r="C7">
        <v>13.974</v>
      </c>
    </row>
    <row r="8" spans="1:3" x14ac:dyDescent="0.25">
      <c r="A8" s="24">
        <v>46237</v>
      </c>
      <c r="B8" t="str">
        <f t="shared" si="0"/>
        <v>DI1N28</v>
      </c>
      <c r="C8">
        <v>13.875999999999999</v>
      </c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C00-000000000000}">
  <dimension ref="A1:C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5920</v>
      </c>
      <c r="C2">
        <v>14.282</v>
      </c>
    </row>
    <row r="3" spans="1:3" x14ac:dyDescent="0.25">
      <c r="A3" s="24">
        <v>46227</v>
      </c>
      <c r="B3" t="str">
        <f t="shared" ref="B3:B8" si="0">B2</f>
        <v>DI1V28</v>
      </c>
      <c r="C3">
        <v>14.398999999999999</v>
      </c>
    </row>
    <row r="4" spans="1:3" x14ac:dyDescent="0.25">
      <c r="A4" s="24">
        <v>46231</v>
      </c>
      <c r="B4" t="str">
        <f t="shared" si="0"/>
        <v>DI1V28</v>
      </c>
      <c r="C4">
        <v>14.173999999999999</v>
      </c>
    </row>
    <row r="5" spans="1:3" x14ac:dyDescent="0.25">
      <c r="A5" s="24">
        <v>46232</v>
      </c>
      <c r="B5" t="str">
        <f t="shared" si="0"/>
        <v>DI1V28</v>
      </c>
      <c r="C5">
        <v>14.143000000000001</v>
      </c>
    </row>
    <row r="6" spans="1:3" x14ac:dyDescent="0.25">
      <c r="A6" s="24">
        <v>46233</v>
      </c>
      <c r="B6" t="str">
        <f t="shared" si="0"/>
        <v>DI1V28</v>
      </c>
      <c r="C6">
        <v>14.077999999999999</v>
      </c>
    </row>
    <row r="7" spans="1:3" x14ac:dyDescent="0.25">
      <c r="A7" s="24">
        <v>46234</v>
      </c>
      <c r="B7" t="str">
        <f t="shared" si="0"/>
        <v>DI1V28</v>
      </c>
      <c r="C7">
        <v>14.051</v>
      </c>
    </row>
    <row r="8" spans="1:3" x14ac:dyDescent="0.25">
      <c r="A8" s="24">
        <v>46237</v>
      </c>
      <c r="B8" t="str">
        <f t="shared" si="0"/>
        <v>DI1V28</v>
      </c>
      <c r="C8">
        <v>13.930999999999999</v>
      </c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D00-000000000000}">
  <dimension ref="A1:C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5921</v>
      </c>
      <c r="C2">
        <v>14.305999999999999</v>
      </c>
    </row>
    <row r="3" spans="1:3" x14ac:dyDescent="0.25">
      <c r="A3" s="24">
        <v>46227</v>
      </c>
      <c r="B3" t="str">
        <f t="shared" ref="B3:B8" si="0">B2</f>
        <v>DI1X28</v>
      </c>
      <c r="C3">
        <v>14.422000000000001</v>
      </c>
    </row>
    <row r="4" spans="1:3" x14ac:dyDescent="0.25">
      <c r="A4" s="24">
        <v>46231</v>
      </c>
      <c r="B4" t="str">
        <f t="shared" si="0"/>
        <v>DI1X28</v>
      </c>
      <c r="C4">
        <v>14.193</v>
      </c>
    </row>
    <row r="5" spans="1:3" x14ac:dyDescent="0.25">
      <c r="A5" s="24">
        <v>46232</v>
      </c>
      <c r="B5" t="str">
        <f t="shared" si="0"/>
        <v>DI1X28</v>
      </c>
      <c r="C5">
        <v>14.164999999999999</v>
      </c>
    </row>
    <row r="6" spans="1:3" x14ac:dyDescent="0.25">
      <c r="A6" s="24">
        <v>46233</v>
      </c>
      <c r="B6" t="str">
        <f t="shared" si="0"/>
        <v>DI1X28</v>
      </c>
      <c r="C6">
        <v>14.096</v>
      </c>
    </row>
    <row r="7" spans="1:3" x14ac:dyDescent="0.25">
      <c r="A7" s="24">
        <v>46234</v>
      </c>
      <c r="B7" t="str">
        <f t="shared" si="0"/>
        <v>DI1X28</v>
      </c>
      <c r="C7">
        <v>14.068</v>
      </c>
    </row>
    <row r="8" spans="1:3" x14ac:dyDescent="0.25">
      <c r="A8" s="24">
        <v>46237</v>
      </c>
      <c r="B8" t="str">
        <f t="shared" si="0"/>
        <v>DI1X28</v>
      </c>
      <c r="C8">
        <v>13.949</v>
      </c>
    </row>
  </sheetData>
  <pageMargins left="0.75" right="0.75" top="1" bottom="1" header="0.5" footer="0.5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E00-000000000000}">
  <dimension ref="A1:C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5922</v>
      </c>
      <c r="C2">
        <v>14.327</v>
      </c>
    </row>
    <row r="3" spans="1:3" x14ac:dyDescent="0.25">
      <c r="A3" s="24">
        <v>46227</v>
      </c>
      <c r="B3" t="str">
        <f t="shared" ref="B3:B8" si="0">B2</f>
        <v>DI1Z28</v>
      </c>
      <c r="C3">
        <v>14.442</v>
      </c>
    </row>
    <row r="4" spans="1:3" x14ac:dyDescent="0.25">
      <c r="A4" s="24">
        <v>46231</v>
      </c>
      <c r="B4" t="str">
        <f t="shared" si="0"/>
        <v>DI1Z28</v>
      </c>
      <c r="C4">
        <v>14.209</v>
      </c>
    </row>
    <row r="5" spans="1:3" x14ac:dyDescent="0.25">
      <c r="A5" s="24">
        <v>46232</v>
      </c>
      <c r="B5" t="str">
        <f t="shared" si="0"/>
        <v>DI1Z28</v>
      </c>
      <c r="C5">
        <v>14.183999999999999</v>
      </c>
    </row>
    <row r="6" spans="1:3" x14ac:dyDescent="0.25">
      <c r="A6" s="24">
        <v>46233</v>
      </c>
      <c r="B6" t="str">
        <f t="shared" si="0"/>
        <v>DI1Z28</v>
      </c>
      <c r="C6">
        <v>14.109</v>
      </c>
    </row>
    <row r="7" spans="1:3" x14ac:dyDescent="0.25">
      <c r="A7" s="24">
        <v>46234</v>
      </c>
      <c r="B7" t="str">
        <f t="shared" si="0"/>
        <v>DI1Z28</v>
      </c>
      <c r="C7">
        <v>14.081</v>
      </c>
    </row>
    <row r="8" spans="1:3" x14ac:dyDescent="0.25">
      <c r="A8" s="24">
        <v>46237</v>
      </c>
      <c r="B8" t="str">
        <f t="shared" si="0"/>
        <v>DI1Z28</v>
      </c>
      <c r="C8">
        <v>13.962999999999999</v>
      </c>
    </row>
  </sheetData>
  <pageMargins left="0.75" right="0.75" top="1" bottom="1" header="0.5" footer="0.5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F00-000000000000}">
  <dimension ref="A1:C8"/>
  <sheetViews>
    <sheetView workbookViewId="0"/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5923</v>
      </c>
      <c r="C2">
        <v>14.346</v>
      </c>
    </row>
    <row r="3" spans="1:3" x14ac:dyDescent="0.25">
      <c r="A3" s="24">
        <v>46227</v>
      </c>
      <c r="B3" t="str">
        <f t="shared" ref="B3:B8" si="0">B2</f>
        <v>DI1F29</v>
      </c>
      <c r="C3">
        <v>14.456</v>
      </c>
    </row>
    <row r="4" spans="1:3" x14ac:dyDescent="0.25">
      <c r="A4" s="24">
        <v>46231</v>
      </c>
      <c r="B4" t="str">
        <f t="shared" si="0"/>
        <v>DI1F29</v>
      </c>
      <c r="C4">
        <v>14.223000000000001</v>
      </c>
    </row>
    <row r="5" spans="1:3" x14ac:dyDescent="0.25">
      <c r="A5" s="24">
        <v>46232</v>
      </c>
      <c r="B5" t="str">
        <f t="shared" si="0"/>
        <v>DI1F29</v>
      </c>
      <c r="C5">
        <v>14.196999999999999</v>
      </c>
    </row>
    <row r="6" spans="1:3" x14ac:dyDescent="0.25">
      <c r="A6" s="24">
        <v>46233</v>
      </c>
      <c r="B6" t="str">
        <f t="shared" si="0"/>
        <v>DI1F29</v>
      </c>
      <c r="C6">
        <v>14.122999999999999</v>
      </c>
    </row>
    <row r="7" spans="1:3" x14ac:dyDescent="0.25">
      <c r="A7" s="24">
        <v>46234</v>
      </c>
      <c r="B7" t="str">
        <f t="shared" si="0"/>
        <v>DI1F29</v>
      </c>
      <c r="C7">
        <v>14.096</v>
      </c>
    </row>
    <row r="8" spans="1:3" x14ac:dyDescent="0.25">
      <c r="A8" s="24">
        <v>46237</v>
      </c>
      <c r="B8" t="str">
        <f t="shared" si="0"/>
        <v>DI1F29</v>
      </c>
      <c r="C8">
        <v>13.974</v>
      </c>
    </row>
  </sheetData>
  <pageMargins left="0.75" right="0.75" top="1" bottom="1" header="0.5" footer="0.5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000-000000000000}">
  <dimension ref="A1:C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5924</v>
      </c>
      <c r="C2">
        <v>14.411</v>
      </c>
    </row>
    <row r="3" spans="1:3" x14ac:dyDescent="0.25">
      <c r="A3" s="24">
        <v>46227</v>
      </c>
      <c r="B3" t="str">
        <f t="shared" ref="B3:B8" si="0">B2</f>
        <v>DI1J29</v>
      </c>
      <c r="C3">
        <v>14.512</v>
      </c>
    </row>
    <row r="4" spans="1:3" x14ac:dyDescent="0.25">
      <c r="A4" s="24">
        <v>46231</v>
      </c>
      <c r="B4" t="str">
        <f t="shared" si="0"/>
        <v>DI1J29</v>
      </c>
      <c r="C4">
        <v>14.285</v>
      </c>
    </row>
    <row r="5" spans="1:3" x14ac:dyDescent="0.25">
      <c r="A5" s="24">
        <v>46232</v>
      </c>
      <c r="B5" t="str">
        <f t="shared" si="0"/>
        <v>DI1J29</v>
      </c>
      <c r="C5">
        <v>14.260999999999999</v>
      </c>
    </row>
    <row r="6" spans="1:3" x14ac:dyDescent="0.25">
      <c r="A6" s="24">
        <v>46233</v>
      </c>
      <c r="B6" t="str">
        <f t="shared" si="0"/>
        <v>DI1J29</v>
      </c>
      <c r="C6">
        <v>14.188000000000001</v>
      </c>
    </row>
    <row r="7" spans="1:3" x14ac:dyDescent="0.25">
      <c r="A7" s="24">
        <v>46234</v>
      </c>
      <c r="B7" t="str">
        <f t="shared" si="0"/>
        <v>DI1J29</v>
      </c>
      <c r="C7">
        <v>14.16</v>
      </c>
    </row>
    <row r="8" spans="1:3" x14ac:dyDescent="0.25">
      <c r="A8" s="24">
        <v>46237</v>
      </c>
      <c r="B8" t="str">
        <f t="shared" si="0"/>
        <v>DI1J29</v>
      </c>
      <c r="C8">
        <v>14.026999999999999</v>
      </c>
    </row>
  </sheetData>
  <pageMargins left="0.75" right="0.75" top="1" bottom="1" header="0.5" footer="0.5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100-000000000000}">
  <dimension ref="A1:C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5925</v>
      </c>
      <c r="C2">
        <v>14.462999999999999</v>
      </c>
    </row>
    <row r="3" spans="1:3" x14ac:dyDescent="0.25">
      <c r="A3" s="24">
        <v>46227</v>
      </c>
      <c r="B3" t="str">
        <f t="shared" ref="B3:B8" si="0">B2</f>
        <v>DI1N29</v>
      </c>
      <c r="C3">
        <v>14.55</v>
      </c>
    </row>
    <row r="4" spans="1:3" x14ac:dyDescent="0.25">
      <c r="A4" s="24">
        <v>46231</v>
      </c>
      <c r="B4" t="str">
        <f t="shared" si="0"/>
        <v>DI1N29</v>
      </c>
      <c r="C4">
        <v>14.333</v>
      </c>
    </row>
    <row r="5" spans="1:3" x14ac:dyDescent="0.25">
      <c r="A5" s="24">
        <v>46232</v>
      </c>
      <c r="B5" t="str">
        <f t="shared" si="0"/>
        <v>DI1N29</v>
      </c>
      <c r="C5">
        <v>14.311</v>
      </c>
    </row>
    <row r="6" spans="1:3" x14ac:dyDescent="0.25">
      <c r="A6" s="24">
        <v>46233</v>
      </c>
      <c r="B6" t="str">
        <f t="shared" si="0"/>
        <v>DI1N29</v>
      </c>
      <c r="C6">
        <v>14.244999999999999</v>
      </c>
    </row>
    <row r="7" spans="1:3" x14ac:dyDescent="0.25">
      <c r="A7" s="24">
        <v>46234</v>
      </c>
      <c r="B7" t="str">
        <f t="shared" si="0"/>
        <v>DI1N29</v>
      </c>
      <c r="C7">
        <v>14.212</v>
      </c>
    </row>
    <row r="8" spans="1:3" x14ac:dyDescent="0.25">
      <c r="A8" s="24">
        <v>46237</v>
      </c>
      <c r="B8" t="str">
        <f t="shared" si="0"/>
        <v>DI1N29</v>
      </c>
      <c r="C8">
        <v>14.067</v>
      </c>
    </row>
  </sheetData>
  <pageMargins left="0.75" right="0.75" top="1" bottom="1" header="0.5" footer="0.5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200-000000000000}">
  <dimension ref="A1:C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5926</v>
      </c>
      <c r="C2">
        <v>14.486000000000001</v>
      </c>
    </row>
    <row r="3" spans="1:3" x14ac:dyDescent="0.25">
      <c r="A3" s="24">
        <v>46227</v>
      </c>
      <c r="B3" t="str">
        <f t="shared" ref="B3:B8" si="0">B2</f>
        <v>DI1V29</v>
      </c>
      <c r="C3">
        <v>14.569000000000001</v>
      </c>
    </row>
    <row r="4" spans="1:3" x14ac:dyDescent="0.25">
      <c r="A4" s="24">
        <v>46231</v>
      </c>
      <c r="B4" t="str">
        <f t="shared" si="0"/>
        <v>DI1V29</v>
      </c>
      <c r="C4">
        <v>14.358000000000001</v>
      </c>
    </row>
    <row r="5" spans="1:3" x14ac:dyDescent="0.25">
      <c r="A5" s="24">
        <v>46232</v>
      </c>
      <c r="B5" t="str">
        <f t="shared" si="0"/>
        <v>DI1V29</v>
      </c>
      <c r="C5">
        <v>14.33</v>
      </c>
    </row>
    <row r="6" spans="1:3" x14ac:dyDescent="0.25">
      <c r="A6" s="24">
        <v>46233</v>
      </c>
      <c r="B6" t="str">
        <f t="shared" si="0"/>
        <v>DI1V29</v>
      </c>
      <c r="C6">
        <v>14.27</v>
      </c>
    </row>
    <row r="7" spans="1:3" x14ac:dyDescent="0.25">
      <c r="A7" s="24">
        <v>46234</v>
      </c>
      <c r="B7" t="str">
        <f t="shared" si="0"/>
        <v>DI1V29</v>
      </c>
      <c r="C7">
        <v>14.244999999999999</v>
      </c>
    </row>
    <row r="8" spans="1:3" x14ac:dyDescent="0.25">
      <c r="A8" s="24">
        <v>46237</v>
      </c>
      <c r="B8" t="str">
        <f t="shared" si="0"/>
        <v>DI1V29</v>
      </c>
      <c r="C8">
        <v>14.086</v>
      </c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300-000000000000}">
  <dimension ref="A1:C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5927</v>
      </c>
      <c r="C2">
        <v>14.493</v>
      </c>
    </row>
    <row r="3" spans="1:3" x14ac:dyDescent="0.25">
      <c r="A3" s="24">
        <v>46227</v>
      </c>
      <c r="B3" t="str">
        <f t="shared" ref="B3:B8" si="0">B2</f>
        <v>DI1X29</v>
      </c>
      <c r="C3">
        <v>14.573</v>
      </c>
    </row>
    <row r="4" spans="1:3" x14ac:dyDescent="0.25">
      <c r="A4" s="24">
        <v>46231</v>
      </c>
      <c r="B4" t="str">
        <f t="shared" si="0"/>
        <v>DI1X29</v>
      </c>
      <c r="C4">
        <v>14.364000000000001</v>
      </c>
    </row>
    <row r="5" spans="1:3" x14ac:dyDescent="0.25">
      <c r="A5" s="24">
        <v>46232</v>
      </c>
      <c r="B5" t="str">
        <f t="shared" si="0"/>
        <v>DI1X29</v>
      </c>
      <c r="C5">
        <v>14.339</v>
      </c>
    </row>
    <row r="6" spans="1:3" x14ac:dyDescent="0.25">
      <c r="A6" s="24">
        <v>46233</v>
      </c>
      <c r="B6" t="str">
        <f t="shared" si="0"/>
        <v>DI1X29</v>
      </c>
      <c r="C6">
        <v>14.278</v>
      </c>
    </row>
    <row r="7" spans="1:3" x14ac:dyDescent="0.25">
      <c r="A7" s="24">
        <v>46234</v>
      </c>
      <c r="B7" t="str">
        <f t="shared" si="0"/>
        <v>DI1X29</v>
      </c>
      <c r="C7">
        <v>14.247999999999999</v>
      </c>
    </row>
    <row r="8" spans="1:3" x14ac:dyDescent="0.25">
      <c r="A8" s="24">
        <v>46237</v>
      </c>
      <c r="B8" t="str">
        <f t="shared" si="0"/>
        <v>DI1X29</v>
      </c>
      <c r="C8">
        <v>14.092000000000001</v>
      </c>
    </row>
  </sheetData>
  <pageMargins left="0.75" right="0.75" top="1" bottom="1" header="0.5" footer="0.5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400-000000000000}">
  <dimension ref="A1:C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5928</v>
      </c>
      <c r="C2">
        <v>14.504</v>
      </c>
    </row>
    <row r="3" spans="1:3" x14ac:dyDescent="0.25">
      <c r="A3" s="24">
        <v>46227</v>
      </c>
      <c r="B3" t="str">
        <f t="shared" ref="B3:B8" si="0">B2</f>
        <v>DI1Z29</v>
      </c>
      <c r="C3">
        <v>14.58</v>
      </c>
    </row>
    <row r="4" spans="1:3" x14ac:dyDescent="0.25">
      <c r="A4" s="24">
        <v>46231</v>
      </c>
      <c r="B4" t="str">
        <f t="shared" si="0"/>
        <v>DI1Z29</v>
      </c>
      <c r="C4">
        <v>14.372999999999999</v>
      </c>
    </row>
    <row r="5" spans="1:3" x14ac:dyDescent="0.25">
      <c r="A5" s="24">
        <v>46232</v>
      </c>
      <c r="B5" t="str">
        <f t="shared" si="0"/>
        <v>DI1Z29</v>
      </c>
      <c r="C5">
        <v>14.351000000000001</v>
      </c>
    </row>
    <row r="6" spans="1:3" x14ac:dyDescent="0.25">
      <c r="A6" s="24">
        <v>46233</v>
      </c>
      <c r="B6" t="str">
        <f t="shared" si="0"/>
        <v>DI1Z29</v>
      </c>
      <c r="C6">
        <v>14.289</v>
      </c>
    </row>
    <row r="7" spans="1:3" x14ac:dyDescent="0.25">
      <c r="A7" s="24">
        <v>46234</v>
      </c>
      <c r="B7" t="str">
        <f t="shared" si="0"/>
        <v>DI1Z29</v>
      </c>
      <c r="C7">
        <v>14.257</v>
      </c>
    </row>
    <row r="8" spans="1:3" x14ac:dyDescent="0.25">
      <c r="A8" s="24">
        <v>46237</v>
      </c>
      <c r="B8" t="str">
        <f t="shared" si="0"/>
        <v>DI1Z29</v>
      </c>
      <c r="C8">
        <v>14.098000000000001</v>
      </c>
    </row>
  </sheetData>
  <pageMargins left="0.75" right="0.75" top="1" bottom="1" header="0.5" footer="0.5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500-000000000000}">
  <dimension ref="A1:C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5929</v>
      </c>
      <c r="C2">
        <v>14.516999999999999</v>
      </c>
    </row>
    <row r="3" spans="1:3" x14ac:dyDescent="0.25">
      <c r="A3" s="24">
        <v>46227</v>
      </c>
      <c r="B3" t="str">
        <f t="shared" ref="B3:B8" si="0">B2</f>
        <v>DI1F30</v>
      </c>
      <c r="C3">
        <v>14.59</v>
      </c>
    </row>
    <row r="4" spans="1:3" x14ac:dyDescent="0.25">
      <c r="A4" s="24">
        <v>46231</v>
      </c>
      <c r="B4" t="str">
        <f t="shared" si="0"/>
        <v>DI1F30</v>
      </c>
      <c r="C4">
        <v>14.385</v>
      </c>
    </row>
    <row r="5" spans="1:3" x14ac:dyDescent="0.25">
      <c r="A5" s="24">
        <v>46232</v>
      </c>
      <c r="B5" t="str">
        <f t="shared" si="0"/>
        <v>DI1F30</v>
      </c>
      <c r="C5">
        <v>14.366</v>
      </c>
    </row>
    <row r="6" spans="1:3" x14ac:dyDescent="0.25">
      <c r="A6" s="24">
        <v>46233</v>
      </c>
      <c r="B6" t="str">
        <f t="shared" si="0"/>
        <v>DI1F30</v>
      </c>
      <c r="C6">
        <v>14.304</v>
      </c>
    </row>
    <row r="7" spans="1:3" x14ac:dyDescent="0.25">
      <c r="A7" s="24">
        <v>46234</v>
      </c>
      <c r="B7" t="str">
        <f t="shared" si="0"/>
        <v>DI1F30</v>
      </c>
      <c r="C7">
        <v>14.271000000000001</v>
      </c>
    </row>
    <row r="8" spans="1:3" x14ac:dyDescent="0.25">
      <c r="A8" s="24">
        <v>46237</v>
      </c>
      <c r="B8" t="str">
        <f t="shared" si="0"/>
        <v>DI1F30</v>
      </c>
      <c r="C8">
        <v>14.11</v>
      </c>
    </row>
  </sheetData>
  <pageMargins left="0.75" right="0.75" top="1" bottom="1" header="0.5" footer="0.5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600-000000000000}">
  <dimension ref="A1:C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5930</v>
      </c>
      <c r="C2">
        <v>14.523999999999999</v>
      </c>
    </row>
    <row r="3" spans="1:3" x14ac:dyDescent="0.25">
      <c r="A3" s="24">
        <v>46227</v>
      </c>
      <c r="B3" t="str">
        <f t="shared" ref="B3:B8" si="0">B2</f>
        <v>DI1J30</v>
      </c>
      <c r="C3">
        <v>14.596</v>
      </c>
    </row>
    <row r="4" spans="1:3" x14ac:dyDescent="0.25">
      <c r="A4" s="24">
        <v>46231</v>
      </c>
      <c r="B4" t="str">
        <f t="shared" si="0"/>
        <v>DI1J30</v>
      </c>
      <c r="C4">
        <v>14.4</v>
      </c>
    </row>
    <row r="5" spans="1:3" x14ac:dyDescent="0.25">
      <c r="A5" s="24">
        <v>46232</v>
      </c>
      <c r="B5" t="str">
        <f t="shared" si="0"/>
        <v>DI1J30</v>
      </c>
      <c r="C5">
        <v>14.38</v>
      </c>
    </row>
    <row r="6" spans="1:3" x14ac:dyDescent="0.25">
      <c r="A6" s="24">
        <v>46233</v>
      </c>
      <c r="B6" t="str">
        <f t="shared" si="0"/>
        <v>DI1J30</v>
      </c>
      <c r="C6">
        <v>14.323</v>
      </c>
    </row>
    <row r="7" spans="1:3" x14ac:dyDescent="0.25">
      <c r="A7" s="24">
        <v>46234</v>
      </c>
      <c r="B7" t="str">
        <f t="shared" si="0"/>
        <v>DI1J30</v>
      </c>
      <c r="C7">
        <v>14.292</v>
      </c>
    </row>
    <row r="8" spans="1:3" x14ac:dyDescent="0.25">
      <c r="A8" s="24">
        <v>46237</v>
      </c>
      <c r="B8" t="str">
        <f t="shared" si="0"/>
        <v>DI1J30</v>
      </c>
      <c r="C8">
        <v>14.125999999999999</v>
      </c>
    </row>
  </sheetData>
  <pageMargins left="0.75" right="0.75" top="1" bottom="1" header="0.5" footer="0.5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700-000000000000}">
  <dimension ref="A1:C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5931</v>
      </c>
      <c r="C2">
        <v>14.55</v>
      </c>
    </row>
    <row r="3" spans="1:3" x14ac:dyDescent="0.25">
      <c r="A3" s="24">
        <v>46227</v>
      </c>
      <c r="B3" t="str">
        <f t="shared" ref="B3:B8" si="0">B2</f>
        <v>DI1N30</v>
      </c>
      <c r="C3">
        <v>14.617000000000001</v>
      </c>
    </row>
    <row r="4" spans="1:3" x14ac:dyDescent="0.25">
      <c r="A4" s="24">
        <v>46231</v>
      </c>
      <c r="B4" t="str">
        <f t="shared" si="0"/>
        <v>DI1N30</v>
      </c>
      <c r="C4">
        <v>14.427</v>
      </c>
    </row>
    <row r="5" spans="1:3" x14ac:dyDescent="0.25">
      <c r="A5" s="24">
        <v>46232</v>
      </c>
      <c r="B5" t="str">
        <f t="shared" si="0"/>
        <v>DI1N30</v>
      </c>
      <c r="C5">
        <v>14.413</v>
      </c>
    </row>
    <row r="6" spans="1:3" x14ac:dyDescent="0.25">
      <c r="A6" s="24">
        <v>46233</v>
      </c>
      <c r="B6" t="str">
        <f t="shared" si="0"/>
        <v>DI1N30</v>
      </c>
      <c r="C6">
        <v>14.361000000000001</v>
      </c>
    </row>
    <row r="7" spans="1:3" x14ac:dyDescent="0.25">
      <c r="A7" s="24">
        <v>46234</v>
      </c>
      <c r="B7" t="str">
        <f t="shared" si="0"/>
        <v>DI1N30</v>
      </c>
      <c r="C7">
        <v>14.329000000000001</v>
      </c>
    </row>
    <row r="8" spans="1:3" x14ac:dyDescent="0.25">
      <c r="A8" s="24">
        <v>46237</v>
      </c>
      <c r="B8" t="str">
        <f t="shared" si="0"/>
        <v>DI1N30</v>
      </c>
      <c r="C8">
        <v>14.153</v>
      </c>
    </row>
  </sheetData>
  <pageMargins left="0.75" right="0.75" top="1" bottom="1" header="0.5" footer="0.5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800-000000000000}">
  <dimension ref="A1:C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5932</v>
      </c>
      <c r="C2">
        <v>14.565</v>
      </c>
    </row>
    <row r="3" spans="1:3" x14ac:dyDescent="0.25">
      <c r="A3" s="24">
        <v>46227</v>
      </c>
      <c r="B3" t="str">
        <f t="shared" ref="B3:B8" si="0">B2</f>
        <v>DI1V30</v>
      </c>
      <c r="C3">
        <v>14.618</v>
      </c>
    </row>
    <row r="4" spans="1:3" x14ac:dyDescent="0.25">
      <c r="A4" s="24">
        <v>46231</v>
      </c>
      <c r="B4" t="str">
        <f t="shared" si="0"/>
        <v>DI1V30</v>
      </c>
      <c r="C4">
        <v>14.448</v>
      </c>
    </row>
    <row r="5" spans="1:3" x14ac:dyDescent="0.25">
      <c r="A5" s="24">
        <v>46232</v>
      </c>
      <c r="B5" t="str">
        <f t="shared" si="0"/>
        <v>DI1V30</v>
      </c>
      <c r="C5">
        <v>14.425000000000001</v>
      </c>
    </row>
    <row r="6" spans="1:3" x14ac:dyDescent="0.25">
      <c r="A6" s="24">
        <v>46233</v>
      </c>
      <c r="B6" t="str">
        <f t="shared" si="0"/>
        <v>DI1V30</v>
      </c>
      <c r="C6">
        <v>14.379</v>
      </c>
    </row>
    <row r="7" spans="1:3" x14ac:dyDescent="0.25">
      <c r="A7" s="24">
        <v>46234</v>
      </c>
      <c r="B7" t="str">
        <f t="shared" si="0"/>
        <v>DI1V30</v>
      </c>
      <c r="C7">
        <v>14.353</v>
      </c>
    </row>
    <row r="8" spans="1:3" x14ac:dyDescent="0.25">
      <c r="A8" s="24">
        <v>46237</v>
      </c>
      <c r="B8" t="str">
        <f t="shared" si="0"/>
        <v>DI1V30</v>
      </c>
      <c r="C8">
        <v>14.17</v>
      </c>
    </row>
  </sheetData>
  <pageMargins left="0.75" right="0.75" top="1" bottom="1" header="0.5" footer="0.5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900-000000000000}">
  <dimension ref="A1:C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5933</v>
      </c>
      <c r="C2">
        <v>14.585000000000001</v>
      </c>
    </row>
    <row r="3" spans="1:3" x14ac:dyDescent="0.25">
      <c r="A3" s="24">
        <v>46227</v>
      </c>
      <c r="B3" t="str">
        <f t="shared" ref="B3:B8" si="0">B2</f>
        <v>DI1F31</v>
      </c>
      <c r="C3">
        <v>14.632</v>
      </c>
    </row>
    <row r="4" spans="1:3" x14ac:dyDescent="0.25">
      <c r="A4" s="24">
        <v>46231</v>
      </c>
      <c r="B4" t="str">
        <f t="shared" si="0"/>
        <v>DI1F31</v>
      </c>
      <c r="C4">
        <v>14.467000000000001</v>
      </c>
    </row>
    <row r="5" spans="1:3" x14ac:dyDescent="0.25">
      <c r="A5" s="24">
        <v>46232</v>
      </c>
      <c r="B5" t="str">
        <f t="shared" si="0"/>
        <v>DI1F31</v>
      </c>
      <c r="C5">
        <v>14.45</v>
      </c>
    </row>
    <row r="6" spans="1:3" x14ac:dyDescent="0.25">
      <c r="A6" s="24">
        <v>46233</v>
      </c>
      <c r="B6" t="str">
        <f t="shared" si="0"/>
        <v>DI1F31</v>
      </c>
      <c r="C6">
        <v>14.41</v>
      </c>
    </row>
    <row r="7" spans="1:3" x14ac:dyDescent="0.25">
      <c r="A7" s="24">
        <v>46234</v>
      </c>
      <c r="B7" t="str">
        <f t="shared" si="0"/>
        <v>DI1F31</v>
      </c>
      <c r="C7">
        <v>14.382</v>
      </c>
    </row>
    <row r="8" spans="1:3" x14ac:dyDescent="0.25">
      <c r="A8" s="24">
        <v>46237</v>
      </c>
      <c r="B8" t="str">
        <f t="shared" si="0"/>
        <v>DI1F31</v>
      </c>
      <c r="C8">
        <v>14.195</v>
      </c>
    </row>
  </sheetData>
  <pageMargins left="0.75" right="0.75" top="1" bottom="1" header="0.5" footer="0.5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A00-000000000000}">
  <dimension ref="A1:C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5934</v>
      </c>
      <c r="C2">
        <v>14.59</v>
      </c>
    </row>
    <row r="3" spans="1:3" x14ac:dyDescent="0.25">
      <c r="A3" s="24">
        <v>46227</v>
      </c>
      <c r="B3" t="str">
        <f t="shared" ref="B3:B8" si="0">B2</f>
        <v>DI1J31</v>
      </c>
      <c r="C3">
        <v>14.641999999999999</v>
      </c>
    </row>
    <row r="4" spans="1:3" x14ac:dyDescent="0.25">
      <c r="A4" s="24">
        <v>46231</v>
      </c>
      <c r="B4" t="str">
        <f t="shared" si="0"/>
        <v>DI1J31</v>
      </c>
      <c r="C4">
        <v>14.478999999999999</v>
      </c>
    </row>
    <row r="5" spans="1:3" x14ac:dyDescent="0.25">
      <c r="A5" s="24">
        <v>46232</v>
      </c>
      <c r="B5" t="str">
        <f t="shared" si="0"/>
        <v>DI1J31</v>
      </c>
      <c r="C5">
        <v>14.458</v>
      </c>
    </row>
    <row r="6" spans="1:3" x14ac:dyDescent="0.25">
      <c r="A6" s="24">
        <v>46233</v>
      </c>
      <c r="B6" t="str">
        <f t="shared" si="0"/>
        <v>DI1J31</v>
      </c>
      <c r="C6">
        <v>14.423</v>
      </c>
    </row>
    <row r="7" spans="1:3" x14ac:dyDescent="0.25">
      <c r="A7" s="24">
        <v>46234</v>
      </c>
      <c r="B7" t="str">
        <f t="shared" si="0"/>
        <v>DI1J31</v>
      </c>
      <c r="C7">
        <v>14.397</v>
      </c>
    </row>
    <row r="8" spans="1:3" x14ac:dyDescent="0.25">
      <c r="A8" s="24">
        <v>46237</v>
      </c>
      <c r="B8" t="str">
        <f t="shared" si="0"/>
        <v>DI1J31</v>
      </c>
      <c r="C8">
        <v>14.208</v>
      </c>
    </row>
  </sheetData>
  <pageMargins left="0.75" right="0.75" top="1" bottom="1" header="0.5" footer="0.5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B00-000000000000}">
  <dimension ref="A1:C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5935</v>
      </c>
      <c r="C2">
        <v>14.612</v>
      </c>
    </row>
    <row r="3" spans="1:3" x14ac:dyDescent="0.25">
      <c r="A3" s="24">
        <v>46227</v>
      </c>
      <c r="B3" t="str">
        <f t="shared" ref="B3:B8" si="0">B2</f>
        <v>DI1N31</v>
      </c>
      <c r="C3">
        <v>14.648999999999999</v>
      </c>
    </row>
    <row r="4" spans="1:3" x14ac:dyDescent="0.25">
      <c r="A4" s="24">
        <v>46231</v>
      </c>
      <c r="B4" t="str">
        <f t="shared" si="0"/>
        <v>DI1N31</v>
      </c>
      <c r="C4">
        <v>14.505000000000001</v>
      </c>
    </row>
    <row r="5" spans="1:3" x14ac:dyDescent="0.25">
      <c r="A5" s="24">
        <v>46232</v>
      </c>
      <c r="B5" t="str">
        <f t="shared" si="0"/>
        <v>DI1N31</v>
      </c>
      <c r="C5">
        <v>14.484999999999999</v>
      </c>
    </row>
    <row r="6" spans="1:3" x14ac:dyDescent="0.25">
      <c r="A6" s="24">
        <v>46233</v>
      </c>
      <c r="B6" t="str">
        <f t="shared" si="0"/>
        <v>DI1N31</v>
      </c>
      <c r="C6">
        <v>14.455</v>
      </c>
    </row>
    <row r="7" spans="1:3" x14ac:dyDescent="0.25">
      <c r="A7" s="24">
        <v>46234</v>
      </c>
      <c r="B7" t="str">
        <f t="shared" si="0"/>
        <v>DI1N31</v>
      </c>
      <c r="C7">
        <v>14.427</v>
      </c>
    </row>
    <row r="8" spans="1:3" x14ac:dyDescent="0.25">
      <c r="A8" s="24">
        <v>46237</v>
      </c>
      <c r="B8" t="str">
        <f t="shared" si="0"/>
        <v>DI1N31</v>
      </c>
      <c r="C8">
        <v>14.236000000000001</v>
      </c>
    </row>
  </sheetData>
  <pageMargins left="0.75" right="0.75" top="1" bottom="1" header="0.5" footer="0.5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C00-000000000000}">
  <dimension ref="A1:C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5936</v>
      </c>
      <c r="C2">
        <v>14.63</v>
      </c>
    </row>
    <row r="3" spans="1:3" x14ac:dyDescent="0.25">
      <c r="A3" s="24">
        <v>46227</v>
      </c>
      <c r="B3" t="str">
        <f t="shared" ref="B3:B8" si="0">B2</f>
        <v>DI1V31</v>
      </c>
      <c r="C3">
        <v>14.661</v>
      </c>
    </row>
    <row r="4" spans="1:3" x14ac:dyDescent="0.25">
      <c r="A4" s="24">
        <v>46231</v>
      </c>
      <c r="B4" t="str">
        <f t="shared" si="0"/>
        <v>DI1V31</v>
      </c>
      <c r="C4">
        <v>14.525</v>
      </c>
    </row>
    <row r="5" spans="1:3" x14ac:dyDescent="0.25">
      <c r="A5" s="24">
        <v>46232</v>
      </c>
      <c r="B5" t="str">
        <f t="shared" si="0"/>
        <v>DI1V31</v>
      </c>
      <c r="C5">
        <v>14.506</v>
      </c>
    </row>
    <row r="6" spans="1:3" x14ac:dyDescent="0.25">
      <c r="A6" s="24">
        <v>46233</v>
      </c>
      <c r="B6" t="str">
        <f t="shared" si="0"/>
        <v>DI1V31</v>
      </c>
      <c r="C6">
        <v>14.481999999999999</v>
      </c>
    </row>
    <row r="7" spans="1:3" x14ac:dyDescent="0.25">
      <c r="A7" s="24">
        <v>46234</v>
      </c>
      <c r="B7" t="str">
        <f t="shared" si="0"/>
        <v>DI1V31</v>
      </c>
      <c r="C7">
        <v>14.454000000000001</v>
      </c>
    </row>
    <row r="8" spans="1:3" x14ac:dyDescent="0.25">
      <c r="A8" s="24">
        <v>46237</v>
      </c>
      <c r="B8" t="str">
        <f t="shared" si="0"/>
        <v>DI1V31</v>
      </c>
      <c r="C8">
        <v>14.26</v>
      </c>
    </row>
  </sheetData>
  <pageMargins left="0.75" right="0.75" top="1" bottom="1" header="0.5" footer="0.5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D00-000000000000}">
  <dimension ref="A1:C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5937</v>
      </c>
      <c r="C2">
        <v>14.661</v>
      </c>
    </row>
    <row r="3" spans="1:3" x14ac:dyDescent="0.25">
      <c r="A3" s="24">
        <v>46227</v>
      </c>
      <c r="B3" t="str">
        <f t="shared" ref="B3:B8" si="0">B2</f>
        <v>DI1F32</v>
      </c>
      <c r="C3">
        <v>14.683999999999999</v>
      </c>
    </row>
    <row r="4" spans="1:3" x14ac:dyDescent="0.25">
      <c r="A4" s="24">
        <v>46231</v>
      </c>
      <c r="B4" t="str">
        <f t="shared" si="0"/>
        <v>DI1F32</v>
      </c>
      <c r="C4">
        <v>14.558999999999999</v>
      </c>
    </row>
    <row r="5" spans="1:3" x14ac:dyDescent="0.25">
      <c r="A5" s="24">
        <v>46232</v>
      </c>
      <c r="B5" t="str">
        <f t="shared" si="0"/>
        <v>DI1F32</v>
      </c>
      <c r="C5">
        <v>14.542999999999999</v>
      </c>
    </row>
    <row r="6" spans="1:3" x14ac:dyDescent="0.25">
      <c r="A6" s="24">
        <v>46233</v>
      </c>
      <c r="B6" t="str">
        <f t="shared" si="0"/>
        <v>DI1F32</v>
      </c>
      <c r="C6">
        <v>14.523</v>
      </c>
    </row>
    <row r="7" spans="1:3" x14ac:dyDescent="0.25">
      <c r="A7" s="24">
        <v>46234</v>
      </c>
      <c r="B7" t="str">
        <f t="shared" si="0"/>
        <v>DI1F32</v>
      </c>
      <c r="C7">
        <v>14.494999999999999</v>
      </c>
    </row>
    <row r="8" spans="1:3" x14ac:dyDescent="0.25">
      <c r="A8" s="24">
        <v>46237</v>
      </c>
      <c r="B8" t="str">
        <f t="shared" si="0"/>
        <v>DI1F32</v>
      </c>
      <c r="C8">
        <v>14.3</v>
      </c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E00-000000000000}">
  <dimension ref="A1:C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5938</v>
      </c>
      <c r="C2">
        <v>14.686</v>
      </c>
    </row>
    <row r="3" spans="1:3" x14ac:dyDescent="0.25">
      <c r="A3" s="24">
        <v>46227</v>
      </c>
      <c r="B3" t="str">
        <f t="shared" ref="B3:B8" si="0">B2</f>
        <v>DI1F33</v>
      </c>
      <c r="C3">
        <v>14.699</v>
      </c>
    </row>
    <row r="4" spans="1:3" x14ac:dyDescent="0.25">
      <c r="A4" s="24">
        <v>46231</v>
      </c>
      <c r="B4" t="str">
        <f t="shared" si="0"/>
        <v>DI1F33</v>
      </c>
      <c r="C4">
        <v>14.603999999999999</v>
      </c>
    </row>
    <row r="5" spans="1:3" x14ac:dyDescent="0.25">
      <c r="A5" s="24">
        <v>46232</v>
      </c>
      <c r="B5" t="str">
        <f t="shared" si="0"/>
        <v>DI1F33</v>
      </c>
      <c r="C5">
        <v>14.592000000000001</v>
      </c>
    </row>
    <row r="6" spans="1:3" x14ac:dyDescent="0.25">
      <c r="A6" s="24">
        <v>46233</v>
      </c>
      <c r="B6" t="str">
        <f t="shared" si="0"/>
        <v>DI1F33</v>
      </c>
      <c r="C6">
        <v>14.599</v>
      </c>
    </row>
    <row r="7" spans="1:3" x14ac:dyDescent="0.25">
      <c r="A7" s="24">
        <v>46234</v>
      </c>
      <c r="B7" t="str">
        <f t="shared" si="0"/>
        <v>DI1F33</v>
      </c>
      <c r="C7">
        <v>14.573</v>
      </c>
    </row>
    <row r="8" spans="1:3" x14ac:dyDescent="0.25">
      <c r="A8" s="24">
        <v>46237</v>
      </c>
      <c r="B8" t="str">
        <f t="shared" si="0"/>
        <v>DI1F33</v>
      </c>
      <c r="C8">
        <v>14.362</v>
      </c>
    </row>
  </sheetData>
  <pageMargins left="0.75" right="0.75" top="1" bottom="1" header="0.5" footer="0.5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F00-000000000000}">
  <dimension ref="A1:C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5939</v>
      </c>
      <c r="C2">
        <v>14.691000000000001</v>
      </c>
    </row>
    <row r="3" spans="1:3" x14ac:dyDescent="0.25">
      <c r="A3" s="24">
        <v>46227</v>
      </c>
      <c r="B3" t="str">
        <f t="shared" ref="B3:B8" si="0">B2</f>
        <v>DI1F34</v>
      </c>
      <c r="C3">
        <v>14.698</v>
      </c>
    </row>
    <row r="4" spans="1:3" x14ac:dyDescent="0.25">
      <c r="A4" s="24">
        <v>46231</v>
      </c>
      <c r="B4" t="str">
        <f t="shared" si="0"/>
        <v>DI1F34</v>
      </c>
      <c r="C4">
        <v>14.618</v>
      </c>
    </row>
    <row r="5" spans="1:3" x14ac:dyDescent="0.25">
      <c r="A5" s="24">
        <v>46232</v>
      </c>
      <c r="B5" t="str">
        <f t="shared" si="0"/>
        <v>DI1F34</v>
      </c>
      <c r="C5">
        <v>14.611000000000001</v>
      </c>
    </row>
    <row r="6" spans="1:3" x14ac:dyDescent="0.25">
      <c r="A6" s="24">
        <v>46233</v>
      </c>
      <c r="B6" t="str">
        <f t="shared" si="0"/>
        <v>DI1F34</v>
      </c>
      <c r="C6">
        <v>14.635</v>
      </c>
    </row>
    <row r="7" spans="1:3" x14ac:dyDescent="0.25">
      <c r="A7" s="24">
        <v>46234</v>
      </c>
      <c r="B7" t="str">
        <f t="shared" si="0"/>
        <v>DI1F34</v>
      </c>
      <c r="C7">
        <v>14.611000000000001</v>
      </c>
    </row>
    <row r="8" spans="1:3" x14ac:dyDescent="0.25">
      <c r="A8" s="24">
        <v>46237</v>
      </c>
      <c r="B8" t="str">
        <f t="shared" si="0"/>
        <v>DI1F34</v>
      </c>
      <c r="C8">
        <v>14.39</v>
      </c>
    </row>
  </sheetData>
  <pageMargins left="0.75" right="0.75" top="1" bottom="1" header="0.5" footer="0.5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000-000000000000}">
  <dimension ref="A1:C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5940</v>
      </c>
      <c r="C2">
        <v>14.702</v>
      </c>
    </row>
    <row r="3" spans="1:3" x14ac:dyDescent="0.25">
      <c r="A3" s="24">
        <v>46227</v>
      </c>
      <c r="B3" t="str">
        <f t="shared" ref="B3:B8" si="0">B2</f>
        <v>DI1F35</v>
      </c>
      <c r="C3">
        <v>14.702999999999999</v>
      </c>
    </row>
    <row r="4" spans="1:3" x14ac:dyDescent="0.25">
      <c r="A4" s="24">
        <v>46231</v>
      </c>
      <c r="B4" t="str">
        <f t="shared" si="0"/>
        <v>DI1F35</v>
      </c>
      <c r="C4">
        <v>14.64</v>
      </c>
    </row>
    <row r="5" spans="1:3" x14ac:dyDescent="0.25">
      <c r="A5" s="24">
        <v>46232</v>
      </c>
      <c r="B5" t="str">
        <f t="shared" si="0"/>
        <v>DI1F35</v>
      </c>
      <c r="C5">
        <v>14.63</v>
      </c>
    </row>
    <row r="6" spans="1:3" x14ac:dyDescent="0.25">
      <c r="A6" s="24">
        <v>46233</v>
      </c>
      <c r="B6" t="str">
        <f t="shared" si="0"/>
        <v>DI1F35</v>
      </c>
      <c r="C6">
        <v>14.675000000000001</v>
      </c>
    </row>
    <row r="7" spans="1:3" x14ac:dyDescent="0.25">
      <c r="A7" s="24">
        <v>46234</v>
      </c>
      <c r="B7" t="str">
        <f t="shared" si="0"/>
        <v>DI1F35</v>
      </c>
      <c r="C7">
        <v>14.646000000000001</v>
      </c>
    </row>
    <row r="8" spans="1:3" x14ac:dyDescent="0.25">
      <c r="A8" s="24">
        <v>46237</v>
      </c>
      <c r="B8" t="str">
        <f t="shared" si="0"/>
        <v>DI1F35</v>
      </c>
      <c r="C8">
        <v>14.423999999999999</v>
      </c>
    </row>
  </sheetData>
  <pageMargins left="0.75" right="0.75" top="1" bottom="1" header="0.5" footer="0.5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100-000000000000}">
  <dimension ref="A1:C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5941</v>
      </c>
      <c r="C2">
        <v>14.692</v>
      </c>
    </row>
    <row r="3" spans="1:3" x14ac:dyDescent="0.25">
      <c r="A3" s="24">
        <v>46227</v>
      </c>
      <c r="B3" t="str">
        <f t="shared" ref="B3:B8" si="0">B2</f>
        <v>DI1F36</v>
      </c>
      <c r="C3">
        <v>14.686999999999999</v>
      </c>
    </row>
    <row r="4" spans="1:3" x14ac:dyDescent="0.25">
      <c r="A4" s="24">
        <v>46231</v>
      </c>
      <c r="B4" t="str">
        <f t="shared" si="0"/>
        <v>DI1F36</v>
      </c>
      <c r="C4">
        <v>14.635</v>
      </c>
    </row>
    <row r="5" spans="1:3" x14ac:dyDescent="0.25">
      <c r="A5" s="24">
        <v>46232</v>
      </c>
      <c r="B5" t="str">
        <f t="shared" si="0"/>
        <v>DI1F36</v>
      </c>
      <c r="C5">
        <v>14.632999999999999</v>
      </c>
    </row>
    <row r="6" spans="1:3" x14ac:dyDescent="0.25">
      <c r="A6" s="24">
        <v>46233</v>
      </c>
      <c r="B6" t="str">
        <f t="shared" si="0"/>
        <v>DI1F36</v>
      </c>
      <c r="C6">
        <v>14.685</v>
      </c>
    </row>
    <row r="7" spans="1:3" x14ac:dyDescent="0.25">
      <c r="A7" s="24">
        <v>46234</v>
      </c>
      <c r="B7" t="str">
        <f t="shared" si="0"/>
        <v>DI1F36</v>
      </c>
      <c r="C7">
        <v>14.656000000000001</v>
      </c>
    </row>
    <row r="8" spans="1:3" x14ac:dyDescent="0.25">
      <c r="A8" s="24">
        <v>46237</v>
      </c>
      <c r="B8" t="str">
        <f t="shared" si="0"/>
        <v>DI1F36</v>
      </c>
      <c r="C8">
        <v>14.426</v>
      </c>
    </row>
  </sheetData>
  <pageMargins left="0.75" right="0.75" top="1" bottom="1" header="0.5" footer="0.5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200-000000000000}">
  <dimension ref="A1:C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5942</v>
      </c>
      <c r="C2">
        <v>14.718</v>
      </c>
    </row>
    <row r="3" spans="1:3" x14ac:dyDescent="0.25">
      <c r="A3" s="24">
        <v>46227</v>
      </c>
      <c r="B3" t="str">
        <f t="shared" ref="B3:B8" si="0">B2</f>
        <v>DI1F37</v>
      </c>
      <c r="C3">
        <v>14.715999999999999</v>
      </c>
    </row>
    <row r="4" spans="1:3" x14ac:dyDescent="0.25">
      <c r="A4" s="24">
        <v>46231</v>
      </c>
      <c r="B4" t="str">
        <f t="shared" si="0"/>
        <v>DI1F37</v>
      </c>
      <c r="C4">
        <v>14.662000000000001</v>
      </c>
    </row>
    <row r="5" spans="1:3" x14ac:dyDescent="0.25">
      <c r="A5" s="24">
        <v>46232</v>
      </c>
      <c r="B5" t="str">
        <f t="shared" si="0"/>
        <v>DI1F37</v>
      </c>
      <c r="C5">
        <v>14.670999999999999</v>
      </c>
    </row>
    <row r="6" spans="1:3" x14ac:dyDescent="0.25">
      <c r="A6" s="24">
        <v>46233</v>
      </c>
      <c r="B6" t="str">
        <f t="shared" si="0"/>
        <v>DI1F37</v>
      </c>
      <c r="C6">
        <v>14.724</v>
      </c>
    </row>
    <row r="7" spans="1:3" x14ac:dyDescent="0.25">
      <c r="A7" s="24">
        <v>46234</v>
      </c>
      <c r="B7" t="str">
        <f t="shared" si="0"/>
        <v>DI1F37</v>
      </c>
      <c r="C7">
        <v>14.695</v>
      </c>
    </row>
    <row r="8" spans="1:3" x14ac:dyDescent="0.25">
      <c r="A8" s="24">
        <v>46237</v>
      </c>
      <c r="B8" t="str">
        <f t="shared" si="0"/>
        <v>DI1F37</v>
      </c>
      <c r="C8">
        <v>14.454000000000001</v>
      </c>
    </row>
  </sheetData>
  <pageMargins left="0.75" right="0.75" top="1" bottom="1" header="0.5" footer="0.5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300-000000000000}">
  <dimension ref="A1:C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5943</v>
      </c>
      <c r="C2">
        <v>14.7</v>
      </c>
    </row>
    <row r="3" spans="1:3" x14ac:dyDescent="0.25">
      <c r="A3" s="24">
        <v>46227</v>
      </c>
      <c r="B3" t="str">
        <f t="shared" ref="B3:B8" si="0">B2</f>
        <v>DI1F38</v>
      </c>
      <c r="C3">
        <v>14.693</v>
      </c>
    </row>
    <row r="4" spans="1:3" x14ac:dyDescent="0.25">
      <c r="A4" s="24">
        <v>46231</v>
      </c>
      <c r="B4" t="str">
        <f t="shared" si="0"/>
        <v>DI1F38</v>
      </c>
      <c r="C4">
        <v>14.646000000000001</v>
      </c>
    </row>
    <row r="5" spans="1:3" x14ac:dyDescent="0.25">
      <c r="A5" s="24">
        <v>46232</v>
      </c>
      <c r="B5" t="str">
        <f t="shared" si="0"/>
        <v>DI1F38</v>
      </c>
      <c r="C5">
        <v>14.641</v>
      </c>
    </row>
    <row r="6" spans="1:3" x14ac:dyDescent="0.25">
      <c r="A6" s="24">
        <v>46233</v>
      </c>
      <c r="B6" t="str">
        <f t="shared" si="0"/>
        <v>DI1F38</v>
      </c>
      <c r="C6">
        <v>14.694000000000001</v>
      </c>
    </row>
    <row r="7" spans="1:3" x14ac:dyDescent="0.25">
      <c r="A7" s="24">
        <v>46234</v>
      </c>
      <c r="B7" t="str">
        <f t="shared" si="0"/>
        <v>DI1F38</v>
      </c>
      <c r="C7">
        <v>14.664999999999999</v>
      </c>
    </row>
    <row r="8" spans="1:3" x14ac:dyDescent="0.25">
      <c r="A8" s="24">
        <v>46237</v>
      </c>
      <c r="B8" t="str">
        <f t="shared" si="0"/>
        <v>DI1F38</v>
      </c>
      <c r="C8">
        <v>14.454000000000001</v>
      </c>
    </row>
  </sheetData>
  <pageMargins left="0.75" right="0.75" top="1" bottom="1" header="0.5" footer="0.5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400-000000000000}">
  <dimension ref="A1:C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5944</v>
      </c>
      <c r="C2">
        <v>14.67</v>
      </c>
    </row>
    <row r="3" spans="1:3" x14ac:dyDescent="0.25">
      <c r="A3" s="24">
        <v>46227</v>
      </c>
      <c r="B3" t="str">
        <f t="shared" ref="B3:B8" si="0">B2</f>
        <v>DI1F39</v>
      </c>
      <c r="C3">
        <v>14.663</v>
      </c>
    </row>
    <row r="4" spans="1:3" x14ac:dyDescent="0.25">
      <c r="A4" s="24">
        <v>46231</v>
      </c>
      <c r="B4" t="str">
        <f t="shared" si="0"/>
        <v>DI1F39</v>
      </c>
      <c r="C4">
        <v>14.616</v>
      </c>
    </row>
    <row r="5" spans="1:3" x14ac:dyDescent="0.25">
      <c r="A5" s="24">
        <v>46232</v>
      </c>
      <c r="B5" t="str">
        <f t="shared" si="0"/>
        <v>DI1F39</v>
      </c>
      <c r="C5">
        <v>14.611000000000001</v>
      </c>
    </row>
    <row r="6" spans="1:3" x14ac:dyDescent="0.25">
      <c r="A6" s="24">
        <v>46233</v>
      </c>
      <c r="B6" t="str">
        <f t="shared" si="0"/>
        <v>DI1F39</v>
      </c>
      <c r="C6">
        <v>14.664</v>
      </c>
    </row>
    <row r="7" spans="1:3" x14ac:dyDescent="0.25">
      <c r="A7" s="24">
        <v>46234</v>
      </c>
      <c r="B7" t="str">
        <f t="shared" si="0"/>
        <v>DI1F39</v>
      </c>
      <c r="C7">
        <v>14.635</v>
      </c>
    </row>
    <row r="8" spans="1:3" x14ac:dyDescent="0.25">
      <c r="A8" s="24">
        <v>46237</v>
      </c>
      <c r="B8" t="str">
        <f t="shared" si="0"/>
        <v>DI1F39</v>
      </c>
      <c r="C8">
        <v>14.423999999999999</v>
      </c>
    </row>
  </sheetData>
  <pageMargins left="0.75" right="0.75" top="1" bottom="1" header="0.5" footer="0.5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500-000000000000}">
  <dimension ref="A1:C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5945</v>
      </c>
      <c r="C2">
        <v>14.65</v>
      </c>
    </row>
    <row r="3" spans="1:3" x14ac:dyDescent="0.25">
      <c r="A3" s="24">
        <v>46227</v>
      </c>
      <c r="B3" t="str">
        <f t="shared" ref="B3:B8" si="0">B2</f>
        <v>DI1F40</v>
      </c>
      <c r="C3">
        <v>14.643000000000001</v>
      </c>
    </row>
    <row r="4" spans="1:3" x14ac:dyDescent="0.25">
      <c r="A4" s="24">
        <v>46231</v>
      </c>
      <c r="B4" t="str">
        <f t="shared" si="0"/>
        <v>DI1F40</v>
      </c>
      <c r="C4">
        <v>14.596</v>
      </c>
    </row>
    <row r="5" spans="1:3" x14ac:dyDescent="0.25">
      <c r="A5" s="24">
        <v>46232</v>
      </c>
      <c r="B5" t="str">
        <f t="shared" si="0"/>
        <v>DI1F40</v>
      </c>
      <c r="C5">
        <v>14.590999999999999</v>
      </c>
    </row>
    <row r="6" spans="1:3" x14ac:dyDescent="0.25">
      <c r="A6" s="24">
        <v>46233</v>
      </c>
      <c r="B6" t="str">
        <f t="shared" si="0"/>
        <v>DI1F40</v>
      </c>
      <c r="C6">
        <v>14.644</v>
      </c>
    </row>
    <row r="7" spans="1:3" x14ac:dyDescent="0.25">
      <c r="A7" s="24">
        <v>46234</v>
      </c>
      <c r="B7" t="str">
        <f t="shared" si="0"/>
        <v>DI1F40</v>
      </c>
      <c r="C7">
        <v>14.621</v>
      </c>
    </row>
    <row r="8" spans="1:3" x14ac:dyDescent="0.25">
      <c r="A8" s="24">
        <v>46237</v>
      </c>
      <c r="B8" t="str">
        <f t="shared" si="0"/>
        <v>DI1F40</v>
      </c>
      <c r="C8">
        <v>14.41</v>
      </c>
    </row>
  </sheetData>
  <pageMargins left="0.75" right="0.75" top="1" bottom="1" header="0.5" footer="0.5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600-000000000000}">
  <dimension ref="A1:C8"/>
  <sheetViews>
    <sheetView workbookViewId="0">
      <selection activeCell="G7" sqref="G7"/>
    </sheetView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5946</v>
      </c>
      <c r="C2">
        <v>14.641</v>
      </c>
    </row>
    <row r="3" spans="1:3" x14ac:dyDescent="0.25">
      <c r="A3" s="24">
        <v>46227</v>
      </c>
      <c r="B3" t="str">
        <f t="shared" ref="B3:B8" si="0">B2</f>
        <v>DI1F41</v>
      </c>
      <c r="C3">
        <v>14.634</v>
      </c>
    </row>
    <row r="4" spans="1:3" x14ac:dyDescent="0.25">
      <c r="A4" s="24">
        <v>46231</v>
      </c>
      <c r="B4" t="str">
        <f t="shared" si="0"/>
        <v>DI1F41</v>
      </c>
      <c r="C4">
        <v>14.587</v>
      </c>
    </row>
    <row r="5" spans="1:3" x14ac:dyDescent="0.25">
      <c r="A5" s="24">
        <v>46232</v>
      </c>
      <c r="B5" t="str">
        <f t="shared" si="0"/>
        <v>DI1F41</v>
      </c>
      <c r="C5">
        <v>14.582000000000001</v>
      </c>
    </row>
    <row r="6" spans="1:3" x14ac:dyDescent="0.25">
      <c r="A6" s="24">
        <v>46233</v>
      </c>
      <c r="B6" t="str">
        <f t="shared" si="0"/>
        <v>DI1F41</v>
      </c>
      <c r="C6">
        <v>14.635</v>
      </c>
    </row>
    <row r="7" spans="1:3" x14ac:dyDescent="0.25">
      <c r="A7" s="24">
        <v>46234</v>
      </c>
      <c r="B7" t="str">
        <f t="shared" si="0"/>
        <v>DI1F41</v>
      </c>
      <c r="C7">
        <v>14.612</v>
      </c>
    </row>
    <row r="8" spans="1:3" x14ac:dyDescent="0.25">
      <c r="A8" s="24">
        <v>46237</v>
      </c>
      <c r="B8" t="str">
        <f t="shared" si="0"/>
        <v>DI1F41</v>
      </c>
      <c r="C8">
        <v>14.401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135</vt:i4>
      </vt:variant>
    </vt:vector>
  </HeadingPairs>
  <TitlesOfParts>
    <vt:vector size="135" baseType="lpstr">
      <vt:lpstr>Abate de Femeas MT</vt:lpstr>
      <vt:lpstr>S.H AÇÚCAR</vt:lpstr>
      <vt:lpstr>S.H ETANOL</vt:lpstr>
      <vt:lpstr>S.H BOI GORDO</vt:lpstr>
      <vt:lpstr>S.H MILHO CEPEA</vt:lpstr>
      <vt:lpstr>BEZERRO</vt:lpstr>
      <vt:lpstr>SOJA - PARANAGUÁ</vt:lpstr>
      <vt:lpstr>MILHO - CEPEA</vt:lpstr>
      <vt:lpstr>BOI GORDO</vt:lpstr>
      <vt:lpstr>AÇÚCAR</vt:lpstr>
      <vt:lpstr>ETANOL</vt:lpstr>
      <vt:lpstr>BGIH26</vt:lpstr>
      <vt:lpstr>BGIJ26</vt:lpstr>
      <vt:lpstr>BGIK26</vt:lpstr>
      <vt:lpstr>BGIM26</vt:lpstr>
      <vt:lpstr>BGIN26</vt:lpstr>
      <vt:lpstr>BGIQ26</vt:lpstr>
      <vt:lpstr>BGIU26</vt:lpstr>
      <vt:lpstr>BGIV26</vt:lpstr>
      <vt:lpstr>BGIX26</vt:lpstr>
      <vt:lpstr>BGIZ26</vt:lpstr>
      <vt:lpstr>BGIF27</vt:lpstr>
      <vt:lpstr>BGIG27</vt:lpstr>
      <vt:lpstr>BGIH27</vt:lpstr>
      <vt:lpstr>ETHM26</vt:lpstr>
      <vt:lpstr>ETHN26</vt:lpstr>
      <vt:lpstr>ETHQ26</vt:lpstr>
      <vt:lpstr>ETHU26</vt:lpstr>
      <vt:lpstr>ETHV26</vt:lpstr>
      <vt:lpstr>ETHX26</vt:lpstr>
      <vt:lpstr>ETHZ26</vt:lpstr>
      <vt:lpstr>ETHF27</vt:lpstr>
      <vt:lpstr>ETHG27</vt:lpstr>
      <vt:lpstr>ETHH27</vt:lpstr>
      <vt:lpstr>ETHJ27</vt:lpstr>
      <vt:lpstr>ETHK27</vt:lpstr>
      <vt:lpstr>ETHZ27</vt:lpstr>
      <vt:lpstr>ETHF28</vt:lpstr>
      <vt:lpstr>BGIK27</vt:lpstr>
      <vt:lpstr>CCMH26</vt:lpstr>
      <vt:lpstr>CCMK26</vt:lpstr>
      <vt:lpstr>CCMN26</vt:lpstr>
      <vt:lpstr>CCMU26</vt:lpstr>
      <vt:lpstr>CCMX26</vt:lpstr>
      <vt:lpstr>CCMF27</vt:lpstr>
      <vt:lpstr>CCMH27</vt:lpstr>
      <vt:lpstr>CCMK27</vt:lpstr>
      <vt:lpstr>CCMN27</vt:lpstr>
      <vt:lpstr>CCMU27</vt:lpstr>
      <vt:lpstr>CCMX27</vt:lpstr>
      <vt:lpstr>SJCH26</vt:lpstr>
      <vt:lpstr>SJCK26</vt:lpstr>
      <vt:lpstr>SJCN26</vt:lpstr>
      <vt:lpstr>SJCQ26</vt:lpstr>
      <vt:lpstr>SJCU26</vt:lpstr>
      <vt:lpstr>SJCX26</vt:lpstr>
      <vt:lpstr>SJCF27</vt:lpstr>
      <vt:lpstr>SJCH27</vt:lpstr>
      <vt:lpstr>SJCK27</vt:lpstr>
      <vt:lpstr>SJCN27</vt:lpstr>
      <vt:lpstr>SJCQ27</vt:lpstr>
      <vt:lpstr>DOLN26</vt:lpstr>
      <vt:lpstr>DOLQ26</vt:lpstr>
      <vt:lpstr>DOLU26</vt:lpstr>
      <vt:lpstr>DOLV26</vt:lpstr>
      <vt:lpstr>DOLX26</vt:lpstr>
      <vt:lpstr>DOLZ26</vt:lpstr>
      <vt:lpstr>DOLF27</vt:lpstr>
      <vt:lpstr>DOLG27</vt:lpstr>
      <vt:lpstr>DOLH27</vt:lpstr>
      <vt:lpstr>DOLJ27</vt:lpstr>
      <vt:lpstr>DOLK27</vt:lpstr>
      <vt:lpstr>DOLM27</vt:lpstr>
      <vt:lpstr>DOLN27</vt:lpstr>
      <vt:lpstr>DOLQ27</vt:lpstr>
      <vt:lpstr>DOLV27</vt:lpstr>
      <vt:lpstr>DOLF28</vt:lpstr>
      <vt:lpstr>DOLJ28</vt:lpstr>
      <vt:lpstr>DOLN28</vt:lpstr>
      <vt:lpstr>DOLV28</vt:lpstr>
      <vt:lpstr>DOLF29</vt:lpstr>
      <vt:lpstr>DOLJ29</vt:lpstr>
      <vt:lpstr>DOLN29</vt:lpstr>
      <vt:lpstr>DOLV29</vt:lpstr>
      <vt:lpstr>DOLF30</vt:lpstr>
      <vt:lpstr>DOLN30</vt:lpstr>
      <vt:lpstr>DOLF31</vt:lpstr>
      <vt:lpstr>IGP-M Referência</vt:lpstr>
      <vt:lpstr>REPOSIÇÃO SCOT</vt:lpstr>
      <vt:lpstr>DI1Q26</vt:lpstr>
      <vt:lpstr>DI1U26</vt:lpstr>
      <vt:lpstr>DI1V26</vt:lpstr>
      <vt:lpstr>DI1X26</vt:lpstr>
      <vt:lpstr>DI1Z26</vt:lpstr>
      <vt:lpstr>DI1F27</vt:lpstr>
      <vt:lpstr>DI1G27</vt:lpstr>
      <vt:lpstr>DI1H27</vt:lpstr>
      <vt:lpstr>DI1J27</vt:lpstr>
      <vt:lpstr>DI1K27</vt:lpstr>
      <vt:lpstr>DI1M27</vt:lpstr>
      <vt:lpstr>DI1N27</vt:lpstr>
      <vt:lpstr>DI1Q27</vt:lpstr>
      <vt:lpstr>DI1V27</vt:lpstr>
      <vt:lpstr>DI1X27</vt:lpstr>
      <vt:lpstr>DI1Z27</vt:lpstr>
      <vt:lpstr>DI1F28</vt:lpstr>
      <vt:lpstr>DI1J28</vt:lpstr>
      <vt:lpstr>DI1N28</vt:lpstr>
      <vt:lpstr>DI1V28</vt:lpstr>
      <vt:lpstr>DI1X28</vt:lpstr>
      <vt:lpstr>DI1Z28</vt:lpstr>
      <vt:lpstr>DI1F29</vt:lpstr>
      <vt:lpstr>DI1J29</vt:lpstr>
      <vt:lpstr>DI1N29</vt:lpstr>
      <vt:lpstr>DI1V29</vt:lpstr>
      <vt:lpstr>DI1X29</vt:lpstr>
      <vt:lpstr>DI1Z29</vt:lpstr>
      <vt:lpstr>DI1F30</vt:lpstr>
      <vt:lpstr>DI1J30</vt:lpstr>
      <vt:lpstr>DI1N30</vt:lpstr>
      <vt:lpstr>DI1V30</vt:lpstr>
      <vt:lpstr>DI1F31</vt:lpstr>
      <vt:lpstr>DI1J31</vt:lpstr>
      <vt:lpstr>DI1N31</vt:lpstr>
      <vt:lpstr>DI1V31</vt:lpstr>
      <vt:lpstr>DI1F32</vt:lpstr>
      <vt:lpstr>DI1F33</vt:lpstr>
      <vt:lpstr>DI1F34</vt:lpstr>
      <vt:lpstr>DI1F35</vt:lpstr>
      <vt:lpstr>DI1F36</vt:lpstr>
      <vt:lpstr>DI1F37</vt:lpstr>
      <vt:lpstr>DI1F38</vt:lpstr>
      <vt:lpstr>DI1F39</vt:lpstr>
      <vt:lpstr>DI1F40</vt:lpstr>
      <vt:lpstr>DI1F41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Heitor Pirani Salmazi</dc:creator>
  <cp:lastModifiedBy>Heitor Salmazi</cp:lastModifiedBy>
  <cp:lastPrinted>2025-12-30T10:56:51Z</cp:lastPrinted>
  <dcterms:created xsi:type="dcterms:W3CDTF">2025-10-30T11:14:58Z</dcterms:created>
  <dcterms:modified xsi:type="dcterms:W3CDTF">2026-08-04T10:28:50Z</dcterms:modified>
</cp:coreProperties>
</file>